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G:\DATA\EXCEL\WATER\MANAGE\New folder structure\Year end\Year end 25-26\Year End March 2026\00-Submission\"/>
    </mc:Choice>
  </mc:AlternateContent>
  <xr:revisionPtr revIDLastSave="0" documentId="13_ncr:1_{1EE214CC-60C6-4569-A5A4-56E844ECCBD9}" xr6:coauthVersionLast="47" xr6:coauthVersionMax="47" xr10:uidLastSave="{00000000-0000-0000-0000-000000000000}"/>
  <bookViews>
    <workbookView xWindow="-108" yWindow="-108" windowWidth="23256" windowHeight="12456" tabRatio="715" firstSheet="1" activeTab="5" xr2:uid="{7CC4DCD6-4324-431E-A8C0-5E964335AD47}"/>
  </bookViews>
  <sheets>
    <sheet name="Lists" sheetId="80" state="hidden" r:id="rId1"/>
    <sheet name="Cover" sheetId="317" r:id="rId2"/>
    <sheet name="SelectCompany" sheetId="79" r:id="rId3"/>
    <sheet name="CompletionSummary" sheetId="460" r:id="rId4"/>
    <sheet name="Section 1 &gt;&gt;" sheetId="201" r:id="rId5"/>
    <sheet name="1A" sheetId="202" r:id="rId6"/>
    <sheet name="1B" sheetId="203" r:id="rId7"/>
    <sheet name="1C" sheetId="204" r:id="rId8"/>
    <sheet name="1D" sheetId="205" r:id="rId9"/>
    <sheet name="1E" sheetId="206" r:id="rId10"/>
    <sheet name="1F" sheetId="305" r:id="rId11"/>
    <sheet name="Section 2 &gt;&gt; " sheetId="208" r:id="rId12"/>
    <sheet name="2A" sheetId="411" r:id="rId13"/>
    <sheet name="2B" sheetId="412" r:id="rId14"/>
    <sheet name="2C" sheetId="211" r:id="rId15"/>
    <sheet name="2D" sheetId="413" r:id="rId16"/>
    <sheet name="2E" sheetId="414" r:id="rId17"/>
    <sheet name="2F" sheetId="214" r:id="rId18"/>
    <sheet name="2G" sheetId="415" r:id="rId19"/>
    <sheet name="2H" sheetId="416" r:id="rId20"/>
    <sheet name="2I" sheetId="417" r:id="rId21"/>
    <sheet name="2K" sheetId="418" r:id="rId22"/>
    <sheet name="2L" sheetId="218" r:id="rId23"/>
    <sheet name="2M" sheetId="419" r:id="rId24"/>
    <sheet name="2N" sheetId="338" r:id="rId25"/>
    <sheet name="2O" sheetId="420" r:id="rId26"/>
    <sheet name="2P" sheetId="421" r:id="rId27"/>
    <sheet name="2R" sheetId="422" r:id="rId28"/>
    <sheet name="Section 3 &gt;&gt;" sheetId="370" r:id="rId29"/>
    <sheet name="3A" sheetId="382" r:id="rId30"/>
    <sheet name="3B" sheetId="373" r:id="rId31"/>
    <sheet name="3C" sheetId="391" r:id="rId32"/>
    <sheet name="3D" sheetId="393" r:id="rId33"/>
    <sheet name="3E" sheetId="394" r:id="rId34"/>
    <sheet name="3F" sheetId="397" r:id="rId35"/>
    <sheet name="3G" sheetId="398" r:id="rId36"/>
    <sheet name="3H" sheetId="399" r:id="rId37"/>
    <sheet name="3I" sheetId="400" r:id="rId38"/>
    <sheet name="3J" sheetId="404" r:id="rId39"/>
    <sheet name="Section 4 &gt;&gt;" sheetId="222" r:id="rId40"/>
    <sheet name="4A" sheetId="223" r:id="rId41"/>
    <sheet name="4B" sheetId="293" r:id="rId42"/>
    <sheet name="4C" sheetId="423" r:id="rId43"/>
    <sheet name="4D" sheetId="424" r:id="rId44"/>
    <sheet name="4E" sheetId="425" r:id="rId45"/>
    <sheet name="4F" sheetId="228" r:id="rId46"/>
    <sheet name="4G" sheetId="229" r:id="rId47"/>
    <sheet name="4H" sheetId="230" r:id="rId48"/>
    <sheet name="4I" sheetId="231" r:id="rId49"/>
    <sheet name="4J" sheetId="426" r:id="rId50"/>
    <sheet name="4K" sheetId="427" r:id="rId51"/>
    <sheet name="4L" sheetId="428" r:id="rId52"/>
    <sheet name="4M" sheetId="429" r:id="rId53"/>
    <sheet name="4N" sheetId="430" r:id="rId54"/>
    <sheet name="4O" sheetId="431" r:id="rId55"/>
    <sheet name="4P" sheetId="432" r:id="rId56"/>
    <sheet name="4Q" sheetId="433" r:id="rId57"/>
    <sheet name="4R" sheetId="434" r:id="rId58"/>
    <sheet name="4V" sheetId="314" r:id="rId59"/>
    <sheet name="4W" sheetId="313" r:id="rId60"/>
    <sheet name="4Z" sheetId="352" r:id="rId61"/>
    <sheet name="4AA" sheetId="435" r:id="rId62"/>
    <sheet name="4AB" sheetId="436" r:id="rId63"/>
    <sheet name="4AC" sheetId="458" r:id="rId64"/>
    <sheet name="4AD" sheetId="459" r:id="rId65"/>
    <sheet name="Section 5 &gt;&gt;" sheetId="241" r:id="rId66"/>
    <sheet name="5A" sheetId="437" r:id="rId67"/>
    <sheet name="Section 6 &gt;&gt;" sheetId="244" r:id="rId68"/>
    <sheet name="6A" sheetId="438" r:id="rId69"/>
    <sheet name="6B" sheetId="439" r:id="rId70"/>
    <sheet name="6C" sheetId="440" r:id="rId71"/>
    <sheet name="6D" sheetId="441" r:id="rId72"/>
    <sheet name="6E" sheetId="442" r:id="rId73"/>
    <sheet name="6F" sheetId="443" r:id="rId74"/>
    <sheet name="Section 7 &gt;&gt;" sheetId="249" r:id="rId75"/>
    <sheet name="7A" sheetId="250" r:id="rId76"/>
    <sheet name="7B" sheetId="251" r:id="rId77"/>
    <sheet name="7C" sheetId="252" r:id="rId78"/>
    <sheet name="7D" sheetId="253" r:id="rId79"/>
    <sheet name="7E" sheetId="447" r:id="rId80"/>
    <sheet name="7F" sheetId="448" r:id="rId81"/>
    <sheet name="7G" sheetId="450" r:id="rId82"/>
    <sheet name="7H" sheetId="451" r:id="rId83"/>
    <sheet name="7I" sheetId="452" r:id="rId84"/>
    <sheet name="7J" sheetId="453" r:id="rId85"/>
    <sheet name="7K" sheetId="454" r:id="rId86"/>
    <sheet name="7L" sheetId="455" r:id="rId87"/>
    <sheet name="Section 8 &gt;&gt;" sheetId="255" r:id="rId88"/>
    <sheet name="8A" sheetId="256" r:id="rId89"/>
    <sheet name="8C" sheetId="456" r:id="rId90"/>
    <sheet name="8D" sheetId="259" r:id="rId91"/>
    <sheet name="Section 9 &gt;&gt;" sheetId="260" r:id="rId92"/>
    <sheet name="9A" sheetId="261" r:id="rId93"/>
    <sheet name="Section 10 &gt;&gt;" sheetId="286" r:id="rId94"/>
    <sheet name="Section 11 &gt;&gt;" sheetId="304" r:id="rId95"/>
    <sheet name="11A" sheetId="315" r:id="rId96"/>
    <sheet name="11B" sheetId="457" r:id="rId97"/>
  </sheets>
  <definedNames>
    <definedName name="_AtRisk_SimSetting_AutomaticallyGenerateReports">FALSE</definedName>
    <definedName name="_AtRisk_SimSetting_AutomaticResultsDisplayMode">0</definedName>
    <definedName name="_AtRisk_SimSetting_ConvergenceConfidenceLevel">0.95</definedName>
    <definedName name="_AtRisk_SimSetting_ConvergencePercentileToTest">0.9</definedName>
    <definedName name="_AtRisk_SimSetting_ConvergencePerformMeanTest">TRUE</definedName>
    <definedName name="_AtRisk_SimSetting_ConvergencePerformPercentileTest">FALSE</definedName>
    <definedName name="_AtRisk_SimSetting_ConvergencePerformStdDeviationTest">FALSE</definedName>
    <definedName name="_AtRisk_SimSetting_ConvergenceTestAllOutputs">TRUE</definedName>
    <definedName name="_AtRisk_SimSetting_ConvergenceTestingPeriod">100</definedName>
    <definedName name="_AtRisk_SimSetting_ConvergenceTolerance">0.03</definedName>
    <definedName name="_AtRisk_SimSetting_LiveUpdate">TRUE</definedName>
    <definedName name="_AtRisk_SimSetting_LiveUpdatePeriod">-1</definedName>
    <definedName name="_AtRisk_SimSetting_MacroRecalculationBehavior">0</definedName>
    <definedName name="_AtRisk_SimSetting_RandomNumberGenerator">0</definedName>
    <definedName name="_AtRisk_SimSetting_ReportOptionCustomItemsCount">0</definedName>
    <definedName name="_AtRisk_SimSetting_ReportOptionDataMode">1</definedName>
    <definedName name="_AtRisk_SimSetting_ReportOptionReportMultiSimType">1</definedName>
    <definedName name="_AtRisk_SimSetting_ReportOptionReportPlacement">1</definedName>
    <definedName name="_AtRisk_SimSetting_ReportOptionReportSelection">257</definedName>
    <definedName name="_AtRisk_SimSetting_ReportOptionReportsFileType">1</definedName>
    <definedName name="_AtRisk_SimSetting_ReportOptionSelectiveQR">FALSE</definedName>
    <definedName name="_AtRisk_SimSetting_ReportsList">257</definedName>
    <definedName name="_AtRisk_SimSetting_ShowSimulationProgressWindow">TRUE</definedName>
    <definedName name="_AtRisk_SimSetting_SimNameCount">0</definedName>
    <definedName name="_AtRisk_SimSetting_SmartSensitivityAnalysisEnabled">TRUE</definedName>
    <definedName name="_AtRisk_SimSetting_StatisticFunctionUpdating">1</definedName>
    <definedName name="_AtRisk_SimSetting_StdRecalcActiveSimulationNumber">1</definedName>
    <definedName name="_AtRisk_SimSetting_StdRecalcBehavior">1</definedName>
    <definedName name="_AtRisk_SimSetting_StdRecalcWithoutRiskStatic">0</definedName>
    <definedName name="_AtRisk_SimSetting_StdRecalcWithoutRiskStaticPercentile">0.5</definedName>
    <definedName name="_Order1">255</definedName>
    <definedName name="_Order2">255</definedName>
    <definedName name="Anglian_Water">Lists!$H$5:$H$61</definedName>
    <definedName name="App1bdata">#REF!</definedName>
    <definedName name="App1bIDnrs">#REF!</definedName>
    <definedName name="App1data" localSheetId="96">#REF!</definedName>
    <definedName name="App1data" localSheetId="12">#REF!</definedName>
    <definedName name="App1data" localSheetId="13">#REF!</definedName>
    <definedName name="App1data" localSheetId="15">#REF!</definedName>
    <definedName name="App1data" localSheetId="16">#REF!</definedName>
    <definedName name="App1data" localSheetId="18">#REF!</definedName>
    <definedName name="App1data" localSheetId="19">#REF!</definedName>
    <definedName name="App1data" localSheetId="20">#REF!</definedName>
    <definedName name="App1data" localSheetId="21">#REF!</definedName>
    <definedName name="App1data" localSheetId="23">#REF!</definedName>
    <definedName name="App1data" localSheetId="25">#REF!</definedName>
    <definedName name="App1data" localSheetId="63">'4AC'!#REF!</definedName>
    <definedName name="App1data" localSheetId="64">'4AD'!#REF!</definedName>
    <definedName name="App1data" localSheetId="42">#REF!</definedName>
    <definedName name="App1data" localSheetId="43">#REF!</definedName>
    <definedName name="App1data" localSheetId="44">#REF!</definedName>
    <definedName name="App1data" localSheetId="49">#REF!</definedName>
    <definedName name="App1data" localSheetId="50">#REF!</definedName>
    <definedName name="App1data" localSheetId="51">#REF!</definedName>
    <definedName name="App1data" localSheetId="52">#REF!</definedName>
    <definedName name="App1data" localSheetId="53">#REF!</definedName>
    <definedName name="App1data" localSheetId="54">#REF!</definedName>
    <definedName name="App1data" localSheetId="55">#REF!</definedName>
    <definedName name="App1data" localSheetId="56">#REF!</definedName>
    <definedName name="App1data" localSheetId="57">#REF!</definedName>
    <definedName name="App1data" localSheetId="66">#REF!</definedName>
    <definedName name="App1data" localSheetId="68">#REF!</definedName>
    <definedName name="App1data" localSheetId="69">#REF!</definedName>
    <definedName name="App1data" localSheetId="70">#REF!</definedName>
    <definedName name="App1data" localSheetId="71">#REF!</definedName>
    <definedName name="App1data" localSheetId="72">#REF!</definedName>
    <definedName name="App1data" localSheetId="73">#REF!</definedName>
    <definedName name="App1data" localSheetId="79">#REF!</definedName>
    <definedName name="App1data" localSheetId="80">#REF!</definedName>
    <definedName name="App1data" localSheetId="81">#REF!</definedName>
    <definedName name="App1data" localSheetId="82">#REF!</definedName>
    <definedName name="App1data" localSheetId="83">#REF!</definedName>
    <definedName name="App1data" localSheetId="84">#REF!</definedName>
    <definedName name="App1data" localSheetId="85">#REF!</definedName>
    <definedName name="App1data" localSheetId="86">#REF!</definedName>
    <definedName name="App1data" localSheetId="89">#REF!</definedName>
    <definedName name="App1data">#REF!</definedName>
    <definedName name="App1IDnrs">#REF!</definedName>
    <definedName name="B_NFIN_All">#REF!</definedName>
    <definedName name="BW_FIN_All">#REF!</definedName>
    <definedName name="BWW_FIN_All">#REF!</definedName>
    <definedName name="C_ISF" localSheetId="96">'11B'!#REF!</definedName>
    <definedName name="C_ISF" localSheetId="15">#REF!</definedName>
    <definedName name="C_ISF" localSheetId="20">#REF!</definedName>
    <definedName name="C_ISF" localSheetId="21">#REF!</definedName>
    <definedName name="C_ISF" localSheetId="25">#REF!</definedName>
    <definedName name="C_ISF" localSheetId="51">#REF!</definedName>
    <definedName name="C_ISF" localSheetId="52">#REF!</definedName>
    <definedName name="C_ISF" localSheetId="55">'4P'!#REF!</definedName>
    <definedName name="C_ISF" localSheetId="56">#REF!</definedName>
    <definedName name="C_ISF" localSheetId="66">'5A'!#REF!</definedName>
    <definedName name="C_ISF" localSheetId="80">'7F'!#REF!</definedName>
    <definedName name="C_ISF" localSheetId="81">'7G'!#REF!</definedName>
    <definedName name="C_ISF" localSheetId="82">'7H'!#REF!</definedName>
    <definedName name="C_ISF" localSheetId="83">'7I'!#REF!</definedName>
    <definedName name="C_ISF" localSheetId="84">'7J'!#REF!</definedName>
    <definedName name="C_ISF" localSheetId="85">'7K'!#REF!</definedName>
    <definedName name="C_ISF">#REF!</definedName>
    <definedName name="C_Leakage">#REF!</definedName>
    <definedName name="C_MRepair">#REF!</definedName>
    <definedName name="C_PCC">#REF!</definedName>
    <definedName name="C_PI" localSheetId="96">'11B'!#REF!</definedName>
    <definedName name="C_PI" localSheetId="15">#REF!</definedName>
    <definedName name="C_PI" localSheetId="20">#REF!</definedName>
    <definedName name="C_PI" localSheetId="21">#REF!</definedName>
    <definedName name="C_PI" localSheetId="25">#REF!</definedName>
    <definedName name="C_PI" localSheetId="51">#REF!</definedName>
    <definedName name="C_PI" localSheetId="52">#REF!</definedName>
    <definedName name="C_PI" localSheetId="55">'4P'!#REF!</definedName>
    <definedName name="C_PI" localSheetId="56">#REF!</definedName>
    <definedName name="C_PI" localSheetId="66">'5A'!#REF!</definedName>
    <definedName name="C_PI" localSheetId="80">'7F'!#REF!</definedName>
    <definedName name="C_PI" localSheetId="81">'7G'!#REF!</definedName>
    <definedName name="C_PI" localSheetId="82">'7H'!#REF!</definedName>
    <definedName name="C_PI" localSheetId="83">'7I'!#REF!</definedName>
    <definedName name="C_PI" localSheetId="84">'7J'!#REF!</definedName>
    <definedName name="C_PI" localSheetId="85">'7K'!#REF!</definedName>
    <definedName name="C_PI">#REF!</definedName>
    <definedName name="C_PSR">#REF!</definedName>
    <definedName name="C_RSFinS">#REF!</definedName>
    <definedName name="C_RSRinD">#REF!</definedName>
    <definedName name="C_SC" localSheetId="96">'11B'!#REF!</definedName>
    <definedName name="C_SC" localSheetId="15">#REF!</definedName>
    <definedName name="C_SC" localSheetId="20">#REF!</definedName>
    <definedName name="C_SC" localSheetId="21">#REF!</definedName>
    <definedName name="C_SC" localSheetId="25">#REF!</definedName>
    <definedName name="C_SC" localSheetId="51">#REF!</definedName>
    <definedName name="C_SC" localSheetId="52">#REF!</definedName>
    <definedName name="C_SC" localSheetId="55">'4P'!#REF!</definedName>
    <definedName name="C_SC" localSheetId="56">#REF!</definedName>
    <definedName name="C_SC" localSheetId="66">'5A'!#REF!</definedName>
    <definedName name="C_SC" localSheetId="80">'7F'!#REF!</definedName>
    <definedName name="C_SC" localSheetId="81">'7G'!#REF!</definedName>
    <definedName name="C_SC" localSheetId="82">'7H'!#REF!</definedName>
    <definedName name="C_SC" localSheetId="83">'7I'!#REF!</definedName>
    <definedName name="C_SC" localSheetId="84">'7J'!#REF!</definedName>
    <definedName name="C_SC" localSheetId="85">'7K'!#REF!</definedName>
    <definedName name="C_SC">#REF!</definedName>
    <definedName name="C_TWC">#REF!</definedName>
    <definedName name="C_UOutage">#REF!</definedName>
    <definedName name="C_WQC">#REF!</definedName>
    <definedName name="C_WSI">#REF!</definedName>
    <definedName name="Classification_of_treatment_works" localSheetId="96">#REF!</definedName>
    <definedName name="Classification_of_treatment_works" localSheetId="12">#REF!</definedName>
    <definedName name="Classification_of_treatment_works" localSheetId="13">#REF!</definedName>
    <definedName name="Classification_of_treatment_works" localSheetId="15">#REF!</definedName>
    <definedName name="Classification_of_treatment_works" localSheetId="16">#REF!</definedName>
    <definedName name="Classification_of_treatment_works" localSheetId="18">#REF!</definedName>
    <definedName name="Classification_of_treatment_works" localSheetId="19">#REF!</definedName>
    <definedName name="Classification_of_treatment_works" localSheetId="20">#REF!</definedName>
    <definedName name="Classification_of_treatment_works" localSheetId="21">#REF!</definedName>
    <definedName name="Classification_of_treatment_works" localSheetId="23">#REF!</definedName>
    <definedName name="Classification_of_treatment_works" localSheetId="24">#REF!</definedName>
    <definedName name="Classification_of_treatment_works" localSheetId="25">#REF!</definedName>
    <definedName name="Classification_of_treatment_works" localSheetId="63">'4AC'!#REF!</definedName>
    <definedName name="Classification_of_treatment_works" localSheetId="64">'4AD'!#REF!</definedName>
    <definedName name="Classification_of_treatment_works" localSheetId="42">#REF!</definedName>
    <definedName name="Classification_of_treatment_works" localSheetId="43">#REF!</definedName>
    <definedName name="Classification_of_treatment_works" localSheetId="44">#REF!</definedName>
    <definedName name="Classification_of_treatment_works" localSheetId="49">#REF!</definedName>
    <definedName name="Classification_of_treatment_works" localSheetId="50">#REF!</definedName>
    <definedName name="Classification_of_treatment_works" localSheetId="51">#REF!</definedName>
    <definedName name="Classification_of_treatment_works" localSheetId="52">#REF!</definedName>
    <definedName name="Classification_of_treatment_works" localSheetId="53">#REF!</definedName>
    <definedName name="Classification_of_treatment_works" localSheetId="54">#REF!</definedName>
    <definedName name="Classification_of_treatment_works" localSheetId="55">#REF!</definedName>
    <definedName name="Classification_of_treatment_works" localSheetId="56">#REF!</definedName>
    <definedName name="Classification_of_treatment_works" localSheetId="57">#REF!</definedName>
    <definedName name="Classification_of_treatment_works" localSheetId="60">#REF!</definedName>
    <definedName name="Classification_of_treatment_works" localSheetId="66">#REF!</definedName>
    <definedName name="Classification_of_treatment_works" localSheetId="68">#REF!</definedName>
    <definedName name="Classification_of_treatment_works" localSheetId="69">#REF!</definedName>
    <definedName name="Classification_of_treatment_works" localSheetId="70">#REF!</definedName>
    <definedName name="Classification_of_treatment_works" localSheetId="71">#REF!</definedName>
    <definedName name="Classification_of_treatment_works" localSheetId="72">#REF!</definedName>
    <definedName name="Classification_of_treatment_works" localSheetId="73">#REF!</definedName>
    <definedName name="Classification_of_treatment_works" localSheetId="79">#REF!</definedName>
    <definedName name="Classification_of_treatment_works" localSheetId="80">'7F'!#REF!</definedName>
    <definedName name="Classification_of_treatment_works" localSheetId="81">#REF!</definedName>
    <definedName name="Classification_of_treatment_works" localSheetId="82">#REF!</definedName>
    <definedName name="Classification_of_treatment_works" localSheetId="83">#REF!</definedName>
    <definedName name="Classification_of_treatment_works" localSheetId="84">#REF!</definedName>
    <definedName name="Classification_of_treatment_works" localSheetId="85">#REF!</definedName>
    <definedName name="Classification_of_treatment_works" localSheetId="86">#REF!</definedName>
    <definedName name="Classification_of_treatment_works" localSheetId="89">#REF!</definedName>
    <definedName name="Classification_of_treatment_works" localSheetId="3">#REF!</definedName>
    <definedName name="Classification_of_treatment_works">Lists!$S$5:$S$11</definedName>
    <definedName name="Dŵr_Cymru">Lists!$P$5:$P$34</definedName>
    <definedName name="F" localSheetId="95" hidden="1">{"bal",#N/A,FALSE,"working papers";"income",#N/A,FALSE,"working papers"}</definedName>
    <definedName name="F" localSheetId="96">{"bal",#N/A,FALSE,"working papers";"income",#N/A,FALSE,"working papers"}</definedName>
    <definedName name="F" localSheetId="12">{"bal",#N/A,FALSE,"working papers";"income",#N/A,FALSE,"working papers"}</definedName>
    <definedName name="F" localSheetId="13">{"bal",#N/A,FALSE,"working papers";"income",#N/A,FALSE,"working papers"}</definedName>
    <definedName name="F" localSheetId="15">{"bal",#N/A,FALSE,"working papers";"income",#N/A,FALSE,"working papers"}</definedName>
    <definedName name="F" localSheetId="16">{"bal",#N/A,FALSE,"working papers";"income",#N/A,FALSE,"working papers"}</definedName>
    <definedName name="F" localSheetId="18">{"bal",#N/A,FALSE,"working papers";"income",#N/A,FALSE,"working papers"}</definedName>
    <definedName name="F" localSheetId="19">{"bal",#N/A,FALSE,"working papers";"income",#N/A,FALSE,"working papers"}</definedName>
    <definedName name="F" localSheetId="20">{"bal",#N/A,FALSE,"working papers";"income",#N/A,FALSE,"working papers"}</definedName>
    <definedName name="F" localSheetId="21">{"bal",#N/A,FALSE,"working papers";"income",#N/A,FALSE,"working papers"}</definedName>
    <definedName name="F" localSheetId="23">{"bal",#N/A,FALSE,"working papers";"income",#N/A,FALSE,"working papers"}</definedName>
    <definedName name="F" localSheetId="24">{"bal",#N/A,FALSE,"working papers";"income",#N/A,FALSE,"working papers"}</definedName>
    <definedName name="F" localSheetId="25">{"bal",#N/A,FALSE,"working papers";"income",#N/A,FALSE,"working papers"}</definedName>
    <definedName name="F" localSheetId="26">{"bal",#N/A,FALSE,"working papers";"income",#N/A,FALSE,"working papers"}</definedName>
    <definedName name="F" localSheetId="29" hidden="1">{"bal",#N/A,FALSE,"working papers";"income",#N/A,FALSE,"working papers"}</definedName>
    <definedName name="F" localSheetId="31" hidden="1">{"bal",#N/A,FALSE,"working papers";"income",#N/A,FALSE,"working papers"}</definedName>
    <definedName name="F" localSheetId="32" hidden="1">{"bal",#N/A,FALSE,"working papers";"income",#N/A,FALSE,"working papers"}</definedName>
    <definedName name="F" localSheetId="33" hidden="1">{"bal",#N/A,FALSE,"working papers";"income",#N/A,FALSE,"working papers"}</definedName>
    <definedName name="F" localSheetId="34" hidden="1">{"bal",#N/A,FALSE,"working papers";"income",#N/A,FALSE,"working papers"}</definedName>
    <definedName name="F" localSheetId="35" hidden="1">{"bal",#N/A,FALSE,"working papers";"income",#N/A,FALSE,"working papers"}</definedName>
    <definedName name="F" localSheetId="36" hidden="1">{"bal",#N/A,FALSE,"working papers";"income",#N/A,FALSE,"working papers"}</definedName>
    <definedName name="F" localSheetId="37" hidden="1">{"bal",#N/A,FALSE,"working papers";"income",#N/A,FALSE,"working papers"}</definedName>
    <definedName name="F" localSheetId="38" hidden="1">{"bal",#N/A,FALSE,"working papers";"income",#N/A,FALSE,"working papers"}</definedName>
    <definedName name="F" localSheetId="40">{"bal",#N/A,FALSE,"working papers";"income",#N/A,FALSE,"working papers"}</definedName>
    <definedName name="F" localSheetId="61">{"bal",#N/A,FALSE,"working papers";"income",#N/A,FALSE,"working papers"}</definedName>
    <definedName name="F" localSheetId="62">{"bal",#N/A,FALSE,"working papers";"income",#N/A,FALSE,"working papers"}</definedName>
    <definedName name="F" localSheetId="63">{"bal",#N/A,FALSE,"working papers";"income",#N/A,FALSE,"working papers"}</definedName>
    <definedName name="F" localSheetId="64">{"bal",#N/A,FALSE,"working papers";"income",#N/A,FALSE,"working papers"}</definedName>
    <definedName name="F" localSheetId="41" hidden="1">{"bal",#N/A,FALSE,"working papers";"income",#N/A,FALSE,"working papers"}</definedName>
    <definedName name="F" localSheetId="42">{"bal",#N/A,FALSE,"working papers";"income",#N/A,FALSE,"working papers"}</definedName>
    <definedName name="F" localSheetId="43">{"bal",#N/A,FALSE,"working papers";"income",#N/A,FALSE,"working papers"}</definedName>
    <definedName name="F" localSheetId="44">{"bal",#N/A,FALSE,"working papers";"income",#N/A,FALSE,"working papers"}</definedName>
    <definedName name="F" localSheetId="45">{"bal",#N/A,FALSE,"working papers";"income",#N/A,FALSE,"working papers"}</definedName>
    <definedName name="F" localSheetId="46">{"bal",#N/A,FALSE,"working papers";"income",#N/A,FALSE,"working papers"}</definedName>
    <definedName name="F" localSheetId="47">{"bal",#N/A,FALSE,"working papers";"income",#N/A,FALSE,"working papers"}</definedName>
    <definedName name="F" localSheetId="48">{"bal",#N/A,FALSE,"working papers";"income",#N/A,FALSE,"working papers"}</definedName>
    <definedName name="F" localSheetId="49">{"bal",#N/A,FALSE,"working papers";"income",#N/A,FALSE,"working papers"}</definedName>
    <definedName name="F" localSheetId="50">{"bal",#N/A,FALSE,"working papers";"income",#N/A,FALSE,"working papers"}</definedName>
    <definedName name="F" localSheetId="51">{"bal",#N/A,FALSE,"working papers";"income",#N/A,FALSE,"working papers"}</definedName>
    <definedName name="F" localSheetId="52">{"bal",#N/A,FALSE,"working papers";"income",#N/A,FALSE,"working papers"}</definedName>
    <definedName name="F" localSheetId="53">{"bal",#N/A,FALSE,"working papers";"income",#N/A,FALSE,"working papers"}</definedName>
    <definedName name="F" localSheetId="54">{"bal",#N/A,FALSE,"working papers";"income",#N/A,FALSE,"working papers"}</definedName>
    <definedName name="F" localSheetId="55" hidden="1">{"bal",#N/A,FALSE,"working papers";"income",#N/A,FALSE,"working papers"}</definedName>
    <definedName name="F" localSheetId="56">{"bal",#N/A,FALSE,"working papers";"income",#N/A,FALSE,"working papers"}</definedName>
    <definedName name="F" localSheetId="57">{"bal",#N/A,FALSE,"working papers";"income",#N/A,FALSE,"working papers"}</definedName>
    <definedName name="F" localSheetId="60">{"bal",#N/A,FALSE,"working papers";"income",#N/A,FALSE,"working papers"}</definedName>
    <definedName name="F" localSheetId="66" hidden="1">{"bal",#N/A,FALSE,"working papers";"income",#N/A,FALSE,"working papers"}</definedName>
    <definedName name="F" localSheetId="68" hidden="1">{"bal",#N/A,FALSE,"working papers";"income",#N/A,FALSE,"working papers"}</definedName>
    <definedName name="F" localSheetId="69" hidden="1">{"bal",#N/A,FALSE,"working papers";"income",#N/A,FALSE,"working papers"}</definedName>
    <definedName name="F" localSheetId="70">{"bal",#N/A,FALSE,"working papers";"income",#N/A,FALSE,"working papers"}</definedName>
    <definedName name="F" localSheetId="71" hidden="1">{"bal",#N/A,FALSE,"working papers";"income",#N/A,FALSE,"working papers"}</definedName>
    <definedName name="F" localSheetId="72" hidden="1">{"bal",#N/A,FALSE,"working papers";"income",#N/A,FALSE,"working papers"}</definedName>
    <definedName name="F" localSheetId="73">{"bal",#N/A,FALSE,"working papers";"income",#N/A,FALSE,"working papers"}</definedName>
    <definedName name="F" localSheetId="75" hidden="1">{"bal",#N/A,FALSE,"working papers";"income",#N/A,FALSE,"working papers"}</definedName>
    <definedName name="F" localSheetId="76" hidden="1">{"bal",#N/A,FALSE,"working papers";"income",#N/A,FALSE,"working papers"}</definedName>
    <definedName name="F" localSheetId="77" hidden="1">{"bal",#N/A,FALSE,"working papers";"income",#N/A,FALSE,"working papers"}</definedName>
    <definedName name="F" localSheetId="78" hidden="1">{"bal",#N/A,FALSE,"working papers";"income",#N/A,FALSE,"working papers"}</definedName>
    <definedName name="F" localSheetId="79">{"bal",#N/A,FALSE,"working papers";"income",#N/A,FALSE,"working papers"}</definedName>
    <definedName name="F" localSheetId="80" hidden="1">{"bal",#N/A,FALSE,"working papers";"income",#N/A,FALSE,"working papers"}</definedName>
    <definedName name="F" localSheetId="81" hidden="1">{"bal",#N/A,FALSE,"working papers";"income",#N/A,FALSE,"working papers"}</definedName>
    <definedName name="F" localSheetId="82" hidden="1">{"bal",#N/A,FALSE,"working papers";"income",#N/A,FALSE,"working papers"}</definedName>
    <definedName name="F" localSheetId="83" hidden="1">{"bal",#N/A,FALSE,"working papers";"income",#N/A,FALSE,"working papers"}</definedName>
    <definedName name="F" localSheetId="84" hidden="1">{"bal",#N/A,FALSE,"working papers";"income",#N/A,FALSE,"working papers"}</definedName>
    <definedName name="F" localSheetId="85" hidden="1">{"bal",#N/A,FALSE,"working papers";"income",#N/A,FALSE,"working papers"}</definedName>
    <definedName name="F" localSheetId="86">{"bal",#N/A,FALSE,"working papers";"income",#N/A,FALSE,"working papers"}</definedName>
    <definedName name="F" localSheetId="89" hidden="1">{"bal",#N/A,FALSE,"working papers";"income",#N/A,FALSE,"working papers"}</definedName>
    <definedName name="F" localSheetId="92" hidden="1">{"bal",#N/A,FALSE,"working papers";"income",#N/A,FALSE,"working papers"}</definedName>
    <definedName name="F" localSheetId="3">{"bal",#N/A,FALSE,"working papers";"income",#N/A,FALSE,"working papers"}</definedName>
    <definedName name="F">{"bal",#N/A,FALSE,"working papers";"income",#N/A,FALSE,"working papers"}</definedName>
    <definedName name="fdraf" localSheetId="95" hidden="1">{"bal",#N/A,FALSE,"working papers";"income",#N/A,FALSE,"working papers"}</definedName>
    <definedName name="fdraf" localSheetId="96">{"bal",#N/A,FALSE,"working papers";"income",#N/A,FALSE,"working papers"}</definedName>
    <definedName name="fdraf" localSheetId="12">{"bal",#N/A,FALSE,"working papers";"income",#N/A,FALSE,"working papers"}</definedName>
    <definedName name="fdraf" localSheetId="13">{"bal",#N/A,FALSE,"working papers";"income",#N/A,FALSE,"working papers"}</definedName>
    <definedName name="fdraf" localSheetId="15">{"bal",#N/A,FALSE,"working papers";"income",#N/A,FALSE,"working papers"}</definedName>
    <definedName name="fdraf" localSheetId="16">{"bal",#N/A,FALSE,"working papers";"income",#N/A,FALSE,"working papers"}</definedName>
    <definedName name="fdraf" localSheetId="18">{"bal",#N/A,FALSE,"working papers";"income",#N/A,FALSE,"working papers"}</definedName>
    <definedName name="fdraf" localSheetId="19">{"bal",#N/A,FALSE,"working papers";"income",#N/A,FALSE,"working papers"}</definedName>
    <definedName name="fdraf" localSheetId="20">{"bal",#N/A,FALSE,"working papers";"income",#N/A,FALSE,"working papers"}</definedName>
    <definedName name="fdraf" localSheetId="21">{"bal",#N/A,FALSE,"working papers";"income",#N/A,FALSE,"working papers"}</definedName>
    <definedName name="fdraf" localSheetId="23">{"bal",#N/A,FALSE,"working papers";"income",#N/A,FALSE,"working papers"}</definedName>
    <definedName name="fdraf" localSheetId="24">{"bal",#N/A,FALSE,"working papers";"income",#N/A,FALSE,"working papers"}</definedName>
    <definedName name="fdraf" localSheetId="25">{"bal",#N/A,FALSE,"working papers";"income",#N/A,FALSE,"working papers"}</definedName>
    <definedName name="fdraf" localSheetId="26">{"bal",#N/A,FALSE,"working papers";"income",#N/A,FALSE,"working papers"}</definedName>
    <definedName name="fdraf" localSheetId="29" hidden="1">{"bal",#N/A,FALSE,"working papers";"income",#N/A,FALSE,"working papers"}</definedName>
    <definedName name="fdraf" localSheetId="31" hidden="1">{"bal",#N/A,FALSE,"working papers";"income",#N/A,FALSE,"working papers"}</definedName>
    <definedName name="fdraf" localSheetId="32" hidden="1">{"bal",#N/A,FALSE,"working papers";"income",#N/A,FALSE,"working papers"}</definedName>
    <definedName name="fdraf" localSheetId="33" hidden="1">{"bal",#N/A,FALSE,"working papers";"income",#N/A,FALSE,"working papers"}</definedName>
    <definedName name="fdraf" localSheetId="34" hidden="1">{"bal",#N/A,FALSE,"working papers";"income",#N/A,FALSE,"working papers"}</definedName>
    <definedName name="fdraf" localSheetId="35" hidden="1">{"bal",#N/A,FALSE,"working papers";"income",#N/A,FALSE,"working papers"}</definedName>
    <definedName name="fdraf" localSheetId="36" hidden="1">{"bal",#N/A,FALSE,"working papers";"income",#N/A,FALSE,"working papers"}</definedName>
    <definedName name="fdraf" localSheetId="37" hidden="1">{"bal",#N/A,FALSE,"working papers";"income",#N/A,FALSE,"working papers"}</definedName>
    <definedName name="fdraf" localSheetId="38" hidden="1">{"bal",#N/A,FALSE,"working papers";"income",#N/A,FALSE,"working papers"}</definedName>
    <definedName name="fdraf" localSheetId="40">{"bal",#N/A,FALSE,"working papers";"income",#N/A,FALSE,"working papers"}</definedName>
    <definedName name="fdraf" localSheetId="61">{"bal",#N/A,FALSE,"working papers";"income",#N/A,FALSE,"working papers"}</definedName>
    <definedName name="fdraf" localSheetId="62">{"bal",#N/A,FALSE,"working papers";"income",#N/A,FALSE,"working papers"}</definedName>
    <definedName name="fdraf" localSheetId="63">{"bal",#N/A,FALSE,"working papers";"income",#N/A,FALSE,"working papers"}</definedName>
    <definedName name="fdraf" localSheetId="64">{"bal",#N/A,FALSE,"working papers";"income",#N/A,FALSE,"working papers"}</definedName>
    <definedName name="fdraf" localSheetId="41" hidden="1">{"bal",#N/A,FALSE,"working papers";"income",#N/A,FALSE,"working papers"}</definedName>
    <definedName name="fdraf" localSheetId="42">{"bal",#N/A,FALSE,"working papers";"income",#N/A,FALSE,"working papers"}</definedName>
    <definedName name="fdraf" localSheetId="43">{"bal",#N/A,FALSE,"working papers";"income",#N/A,FALSE,"working papers"}</definedName>
    <definedName name="fdraf" localSheetId="44">{"bal",#N/A,FALSE,"working papers";"income",#N/A,FALSE,"working papers"}</definedName>
    <definedName name="fdraf" localSheetId="45">{"bal",#N/A,FALSE,"working papers";"income",#N/A,FALSE,"working papers"}</definedName>
    <definedName name="fdraf" localSheetId="46">{"bal",#N/A,FALSE,"working papers";"income",#N/A,FALSE,"working papers"}</definedName>
    <definedName name="fdraf" localSheetId="47">{"bal",#N/A,FALSE,"working papers";"income",#N/A,FALSE,"working papers"}</definedName>
    <definedName name="fdraf" localSheetId="48">{"bal",#N/A,FALSE,"working papers";"income",#N/A,FALSE,"working papers"}</definedName>
    <definedName name="fdraf" localSheetId="49">{"bal",#N/A,FALSE,"working papers";"income",#N/A,FALSE,"working papers"}</definedName>
    <definedName name="fdraf" localSheetId="50">{"bal",#N/A,FALSE,"working papers";"income",#N/A,FALSE,"working papers"}</definedName>
    <definedName name="fdraf" localSheetId="51">{"bal",#N/A,FALSE,"working papers";"income",#N/A,FALSE,"working papers"}</definedName>
    <definedName name="fdraf" localSheetId="52">{"bal",#N/A,FALSE,"working papers";"income",#N/A,FALSE,"working papers"}</definedName>
    <definedName name="fdraf" localSheetId="53">{"bal",#N/A,FALSE,"working papers";"income",#N/A,FALSE,"working papers"}</definedName>
    <definedName name="fdraf" localSheetId="54">{"bal",#N/A,FALSE,"working papers";"income",#N/A,FALSE,"working papers"}</definedName>
    <definedName name="fdraf" localSheetId="55" hidden="1">{"bal",#N/A,FALSE,"working papers";"income",#N/A,FALSE,"working papers"}</definedName>
    <definedName name="fdraf" localSheetId="56">{"bal",#N/A,FALSE,"working papers";"income",#N/A,FALSE,"working papers"}</definedName>
    <definedName name="fdraf" localSheetId="57">{"bal",#N/A,FALSE,"working papers";"income",#N/A,FALSE,"working papers"}</definedName>
    <definedName name="fdraf" localSheetId="60">{"bal",#N/A,FALSE,"working papers";"income",#N/A,FALSE,"working papers"}</definedName>
    <definedName name="fdraf" localSheetId="66" hidden="1">{"bal",#N/A,FALSE,"working papers";"income",#N/A,FALSE,"working papers"}</definedName>
    <definedName name="fdraf" localSheetId="68" hidden="1">{"bal",#N/A,FALSE,"working papers";"income",#N/A,FALSE,"working papers"}</definedName>
    <definedName name="fdraf" localSheetId="69" hidden="1">{"bal",#N/A,FALSE,"working papers";"income",#N/A,FALSE,"working papers"}</definedName>
    <definedName name="fdraf" localSheetId="70">{"bal",#N/A,FALSE,"working papers";"income",#N/A,FALSE,"working papers"}</definedName>
    <definedName name="fdraf" localSheetId="71" hidden="1">{"bal",#N/A,FALSE,"working papers";"income",#N/A,FALSE,"working papers"}</definedName>
    <definedName name="fdraf" localSheetId="72" hidden="1">{"bal",#N/A,FALSE,"working papers";"income",#N/A,FALSE,"working papers"}</definedName>
    <definedName name="fdraf" localSheetId="73">{"bal",#N/A,FALSE,"working papers";"income",#N/A,FALSE,"working papers"}</definedName>
    <definedName name="fdraf" localSheetId="75" hidden="1">{"bal",#N/A,FALSE,"working papers";"income",#N/A,FALSE,"working papers"}</definedName>
    <definedName name="fdraf" localSheetId="76" hidden="1">{"bal",#N/A,FALSE,"working papers";"income",#N/A,FALSE,"working papers"}</definedName>
    <definedName name="fdraf" localSheetId="77" hidden="1">{"bal",#N/A,FALSE,"working papers";"income",#N/A,FALSE,"working papers"}</definedName>
    <definedName name="fdraf" localSheetId="78" hidden="1">{"bal",#N/A,FALSE,"working papers";"income",#N/A,FALSE,"working papers"}</definedName>
    <definedName name="fdraf" localSheetId="79">{"bal",#N/A,FALSE,"working papers";"income",#N/A,FALSE,"working papers"}</definedName>
    <definedName name="fdraf" localSheetId="80" hidden="1">{"bal",#N/A,FALSE,"working papers";"income",#N/A,FALSE,"working papers"}</definedName>
    <definedName name="fdraf" localSheetId="81" hidden="1">{"bal",#N/A,FALSE,"working papers";"income",#N/A,FALSE,"working papers"}</definedName>
    <definedName name="fdraf" localSheetId="82" hidden="1">{"bal",#N/A,FALSE,"working papers";"income",#N/A,FALSE,"working papers"}</definedName>
    <definedName name="fdraf" localSheetId="83" hidden="1">{"bal",#N/A,FALSE,"working papers";"income",#N/A,FALSE,"working papers"}</definedName>
    <definedName name="fdraf" localSheetId="84" hidden="1">{"bal",#N/A,FALSE,"working papers";"income",#N/A,FALSE,"working papers"}</definedName>
    <definedName name="fdraf" localSheetId="85" hidden="1">{"bal",#N/A,FALSE,"working papers";"income",#N/A,FALSE,"working papers"}</definedName>
    <definedName name="fdraf" localSheetId="86">{"bal",#N/A,FALSE,"working papers";"income",#N/A,FALSE,"working papers"}</definedName>
    <definedName name="fdraf" localSheetId="89" hidden="1">{"bal",#N/A,FALSE,"working papers";"income",#N/A,FALSE,"working papers"}</definedName>
    <definedName name="fdraf" localSheetId="92" hidden="1">{"bal",#N/A,FALSE,"working papers";"income",#N/A,FALSE,"working papers"}</definedName>
    <definedName name="fdraf" localSheetId="3">{"bal",#N/A,FALSE,"working papers";"income",#N/A,FALSE,"working papers"}</definedName>
    <definedName name="fdraf">{"bal",#N/A,FALSE,"working papers";"income",#N/A,FALSE,"working papers"}</definedName>
    <definedName name="Fdraft" localSheetId="95" hidden="1">{"bal",#N/A,FALSE,"working papers";"income",#N/A,FALSE,"working papers"}</definedName>
    <definedName name="Fdraft" localSheetId="96">{"bal",#N/A,FALSE,"working papers";"income",#N/A,FALSE,"working papers"}</definedName>
    <definedName name="Fdraft" localSheetId="12">{"bal",#N/A,FALSE,"working papers";"income",#N/A,FALSE,"working papers"}</definedName>
    <definedName name="Fdraft" localSheetId="13">{"bal",#N/A,FALSE,"working papers";"income",#N/A,FALSE,"working papers"}</definedName>
    <definedName name="Fdraft" localSheetId="15">{"bal",#N/A,FALSE,"working papers";"income",#N/A,FALSE,"working papers"}</definedName>
    <definedName name="Fdraft" localSheetId="16">{"bal",#N/A,FALSE,"working papers";"income",#N/A,FALSE,"working papers"}</definedName>
    <definedName name="Fdraft" localSheetId="18">{"bal",#N/A,FALSE,"working papers";"income",#N/A,FALSE,"working papers"}</definedName>
    <definedName name="Fdraft" localSheetId="19">{"bal",#N/A,FALSE,"working papers";"income",#N/A,FALSE,"working papers"}</definedName>
    <definedName name="Fdraft" localSheetId="20">{"bal",#N/A,FALSE,"working papers";"income",#N/A,FALSE,"working papers"}</definedName>
    <definedName name="Fdraft" localSheetId="21">{"bal",#N/A,FALSE,"working papers";"income",#N/A,FALSE,"working papers"}</definedName>
    <definedName name="Fdraft" localSheetId="23">{"bal",#N/A,FALSE,"working papers";"income",#N/A,FALSE,"working papers"}</definedName>
    <definedName name="Fdraft" localSheetId="24">{"bal",#N/A,FALSE,"working papers";"income",#N/A,FALSE,"working papers"}</definedName>
    <definedName name="Fdraft" localSheetId="25">{"bal",#N/A,FALSE,"working papers";"income",#N/A,FALSE,"working papers"}</definedName>
    <definedName name="Fdraft" localSheetId="26">{"bal",#N/A,FALSE,"working papers";"income",#N/A,FALSE,"working papers"}</definedName>
    <definedName name="Fdraft" localSheetId="29" hidden="1">{"bal",#N/A,FALSE,"working papers";"income",#N/A,FALSE,"working papers"}</definedName>
    <definedName name="Fdraft" localSheetId="31" hidden="1">{"bal",#N/A,FALSE,"working papers";"income",#N/A,FALSE,"working papers"}</definedName>
    <definedName name="Fdraft" localSheetId="32" hidden="1">{"bal",#N/A,FALSE,"working papers";"income",#N/A,FALSE,"working papers"}</definedName>
    <definedName name="Fdraft" localSheetId="33" hidden="1">{"bal",#N/A,FALSE,"working papers";"income",#N/A,FALSE,"working papers"}</definedName>
    <definedName name="Fdraft" localSheetId="34" hidden="1">{"bal",#N/A,FALSE,"working papers";"income",#N/A,FALSE,"working papers"}</definedName>
    <definedName name="Fdraft" localSheetId="35" hidden="1">{"bal",#N/A,FALSE,"working papers";"income",#N/A,FALSE,"working papers"}</definedName>
    <definedName name="Fdraft" localSheetId="36" hidden="1">{"bal",#N/A,FALSE,"working papers";"income",#N/A,FALSE,"working papers"}</definedName>
    <definedName name="Fdraft" localSheetId="37" hidden="1">{"bal",#N/A,FALSE,"working papers";"income",#N/A,FALSE,"working papers"}</definedName>
    <definedName name="Fdraft" localSheetId="38" hidden="1">{"bal",#N/A,FALSE,"working papers";"income",#N/A,FALSE,"working papers"}</definedName>
    <definedName name="Fdraft" localSheetId="40">{"bal",#N/A,FALSE,"working papers";"income",#N/A,FALSE,"working papers"}</definedName>
    <definedName name="Fdraft" localSheetId="61">{"bal",#N/A,FALSE,"working papers";"income",#N/A,FALSE,"working papers"}</definedName>
    <definedName name="Fdraft" localSheetId="62">{"bal",#N/A,FALSE,"working papers";"income",#N/A,FALSE,"working papers"}</definedName>
    <definedName name="Fdraft" localSheetId="63">{"bal",#N/A,FALSE,"working papers";"income",#N/A,FALSE,"working papers"}</definedName>
    <definedName name="Fdraft" localSheetId="64">{"bal",#N/A,FALSE,"working papers";"income",#N/A,FALSE,"working papers"}</definedName>
    <definedName name="Fdraft" localSheetId="41" hidden="1">{"bal",#N/A,FALSE,"working papers";"income",#N/A,FALSE,"working papers"}</definedName>
    <definedName name="Fdraft" localSheetId="42">{"bal",#N/A,FALSE,"working papers";"income",#N/A,FALSE,"working papers"}</definedName>
    <definedName name="Fdraft" localSheetId="43">{"bal",#N/A,FALSE,"working papers";"income",#N/A,FALSE,"working papers"}</definedName>
    <definedName name="Fdraft" localSheetId="44">{"bal",#N/A,FALSE,"working papers";"income",#N/A,FALSE,"working papers"}</definedName>
    <definedName name="Fdraft" localSheetId="45">{"bal",#N/A,FALSE,"working papers";"income",#N/A,FALSE,"working papers"}</definedName>
    <definedName name="Fdraft" localSheetId="46">{"bal",#N/A,FALSE,"working papers";"income",#N/A,FALSE,"working papers"}</definedName>
    <definedName name="Fdraft" localSheetId="47">{"bal",#N/A,FALSE,"working papers";"income",#N/A,FALSE,"working papers"}</definedName>
    <definedName name="Fdraft" localSheetId="48">{"bal",#N/A,FALSE,"working papers";"income",#N/A,FALSE,"working papers"}</definedName>
    <definedName name="Fdraft" localSheetId="49">{"bal",#N/A,FALSE,"working papers";"income",#N/A,FALSE,"working papers"}</definedName>
    <definedName name="Fdraft" localSheetId="50">{"bal",#N/A,FALSE,"working papers";"income",#N/A,FALSE,"working papers"}</definedName>
    <definedName name="Fdraft" localSheetId="51">{"bal",#N/A,FALSE,"working papers";"income",#N/A,FALSE,"working papers"}</definedName>
    <definedName name="Fdraft" localSheetId="52">{"bal",#N/A,FALSE,"working papers";"income",#N/A,FALSE,"working papers"}</definedName>
    <definedName name="Fdraft" localSheetId="53">{"bal",#N/A,FALSE,"working papers";"income",#N/A,FALSE,"working papers"}</definedName>
    <definedName name="Fdraft" localSheetId="54">{"bal",#N/A,FALSE,"working papers";"income",#N/A,FALSE,"working papers"}</definedName>
    <definedName name="Fdraft" localSheetId="55" hidden="1">{"bal",#N/A,FALSE,"working papers";"income",#N/A,FALSE,"working papers"}</definedName>
    <definedName name="Fdraft" localSheetId="56">{"bal",#N/A,FALSE,"working papers";"income",#N/A,FALSE,"working papers"}</definedName>
    <definedName name="Fdraft" localSheetId="57">{"bal",#N/A,FALSE,"working papers";"income",#N/A,FALSE,"working papers"}</definedName>
    <definedName name="Fdraft" localSheetId="60">{"bal",#N/A,FALSE,"working papers";"income",#N/A,FALSE,"working papers"}</definedName>
    <definedName name="Fdraft" localSheetId="66" hidden="1">{"bal",#N/A,FALSE,"working papers";"income",#N/A,FALSE,"working papers"}</definedName>
    <definedName name="Fdraft" localSheetId="68" hidden="1">{"bal",#N/A,FALSE,"working papers";"income",#N/A,FALSE,"working papers"}</definedName>
    <definedName name="Fdraft" localSheetId="69" hidden="1">{"bal",#N/A,FALSE,"working papers";"income",#N/A,FALSE,"working papers"}</definedName>
    <definedName name="Fdraft" localSheetId="70">{"bal",#N/A,FALSE,"working papers";"income",#N/A,FALSE,"working papers"}</definedName>
    <definedName name="Fdraft" localSheetId="71" hidden="1">{"bal",#N/A,FALSE,"working papers";"income",#N/A,FALSE,"working papers"}</definedName>
    <definedName name="Fdraft" localSheetId="72" hidden="1">{"bal",#N/A,FALSE,"working papers";"income",#N/A,FALSE,"working papers"}</definedName>
    <definedName name="Fdraft" localSheetId="73">{"bal",#N/A,FALSE,"working papers";"income",#N/A,FALSE,"working papers"}</definedName>
    <definedName name="Fdraft" localSheetId="75" hidden="1">{"bal",#N/A,FALSE,"working papers";"income",#N/A,FALSE,"working papers"}</definedName>
    <definedName name="Fdraft" localSheetId="76" hidden="1">{"bal",#N/A,FALSE,"working papers";"income",#N/A,FALSE,"working papers"}</definedName>
    <definedName name="Fdraft" localSheetId="77" hidden="1">{"bal",#N/A,FALSE,"working papers";"income",#N/A,FALSE,"working papers"}</definedName>
    <definedName name="Fdraft" localSheetId="78" hidden="1">{"bal",#N/A,FALSE,"working papers";"income",#N/A,FALSE,"working papers"}</definedName>
    <definedName name="Fdraft" localSheetId="79">{"bal",#N/A,FALSE,"working papers";"income",#N/A,FALSE,"working papers"}</definedName>
    <definedName name="Fdraft" localSheetId="80" hidden="1">{"bal",#N/A,FALSE,"working papers";"income",#N/A,FALSE,"working papers"}</definedName>
    <definedName name="Fdraft" localSheetId="81" hidden="1">{"bal",#N/A,FALSE,"working papers";"income",#N/A,FALSE,"working papers"}</definedName>
    <definedName name="Fdraft" localSheetId="82" hidden="1">{"bal",#N/A,FALSE,"working papers";"income",#N/A,FALSE,"working papers"}</definedName>
    <definedName name="Fdraft" localSheetId="83" hidden="1">{"bal",#N/A,FALSE,"working papers";"income",#N/A,FALSE,"working papers"}</definedName>
    <definedName name="Fdraft" localSheetId="84" hidden="1">{"bal",#N/A,FALSE,"working papers";"income",#N/A,FALSE,"working papers"}</definedName>
    <definedName name="Fdraft" localSheetId="85" hidden="1">{"bal",#N/A,FALSE,"working papers";"income",#N/A,FALSE,"working papers"}</definedName>
    <definedName name="Fdraft" localSheetId="86">{"bal",#N/A,FALSE,"working papers";"income",#N/A,FALSE,"working papers"}</definedName>
    <definedName name="Fdraft" localSheetId="89" hidden="1">{"bal",#N/A,FALSE,"working papers";"income",#N/A,FALSE,"working papers"}</definedName>
    <definedName name="Fdraft" localSheetId="92" hidden="1">{"bal",#N/A,FALSE,"working papers";"income",#N/A,FALSE,"working papers"}</definedName>
    <definedName name="Fdraft" localSheetId="3">{"bal",#N/A,FALSE,"working papers";"income",#N/A,FALSE,"working papers"}</definedName>
    <definedName name="Fdraft">{"bal",#N/A,FALSE,"working papers";"income",#N/A,FALSE,"working papers"}</definedName>
    <definedName name="IQ_CH">110000</definedName>
    <definedName name="IQ_CQ">5000</definedName>
    <definedName name="IQ_CY">10000</definedName>
    <definedName name="IQ_DAILY">500000</definedName>
    <definedName name="IQ_DNTM">700000</definedName>
    <definedName name="IQ_EXPENSE_CODE_">80019595006</definedName>
    <definedName name="IQ_FH">100000</definedName>
    <definedName name="IQ_FQ">500</definedName>
    <definedName name="IQ_FWD_CY">10001</definedName>
    <definedName name="IQ_FWD_CY1">10002</definedName>
    <definedName name="IQ_FWD_CY2">10003</definedName>
    <definedName name="IQ_FWD_FY">1001</definedName>
    <definedName name="IQ_FWD_FY1">1002</definedName>
    <definedName name="IQ_FWD_FY2">1003</definedName>
    <definedName name="IQ_FWD_Q">501</definedName>
    <definedName name="IQ_FWD_Q1">502</definedName>
    <definedName name="IQ_FWD_Q2">503</definedName>
    <definedName name="IQ_FY">1000</definedName>
    <definedName name="IQ_LATESTK">1000</definedName>
    <definedName name="IQ_LATESTQ">500</definedName>
    <definedName name="IQ_LTM">2000</definedName>
    <definedName name="IQ_LTMMONTH">120000</definedName>
    <definedName name="IQ_MONTH">15000</definedName>
    <definedName name="IQ_MTD">800000</definedName>
    <definedName name="IQ_NAMES_REVISION_DATE_">41366.3748958333</definedName>
    <definedName name="IQ_NTM">6000</definedName>
    <definedName name="IQ_QTD">750000</definedName>
    <definedName name="IQ_TODAY">0</definedName>
    <definedName name="IQ_WEEK">50000</definedName>
    <definedName name="IQ_YTD">3000</definedName>
    <definedName name="IQ_YTDMONTH">130000</definedName>
    <definedName name="new" localSheetId="95" hidden="1">{"bal",#N/A,FALSE,"working papers";"income",#N/A,FALSE,"working papers"}</definedName>
    <definedName name="new" localSheetId="96" hidden="1">{"bal",#N/A,FALSE,"working papers";"income",#N/A,FALSE,"working papers"}</definedName>
    <definedName name="new" localSheetId="12" hidden="1">{"bal",#N/A,FALSE,"working papers";"income",#N/A,FALSE,"working papers"}</definedName>
    <definedName name="new" localSheetId="13" hidden="1">{"bal",#N/A,FALSE,"working papers";"income",#N/A,FALSE,"working papers"}</definedName>
    <definedName name="new" localSheetId="15" hidden="1">{"bal",#N/A,FALSE,"working papers";"income",#N/A,FALSE,"working papers"}</definedName>
    <definedName name="new" localSheetId="16" hidden="1">{"bal",#N/A,FALSE,"working papers";"income",#N/A,FALSE,"working papers"}</definedName>
    <definedName name="new" localSheetId="18" hidden="1">{"bal",#N/A,FALSE,"working papers";"income",#N/A,FALSE,"working papers"}</definedName>
    <definedName name="new" localSheetId="19" hidden="1">{"bal",#N/A,FALSE,"working papers";"income",#N/A,FALSE,"working papers"}</definedName>
    <definedName name="new" localSheetId="20" hidden="1">{"bal",#N/A,FALSE,"working papers";"income",#N/A,FALSE,"working papers"}</definedName>
    <definedName name="new" localSheetId="21" hidden="1">{"bal",#N/A,FALSE,"working papers";"income",#N/A,FALSE,"working papers"}</definedName>
    <definedName name="new" localSheetId="23" hidden="1">{"bal",#N/A,FALSE,"working papers";"income",#N/A,FALSE,"working papers"}</definedName>
    <definedName name="new" localSheetId="24" hidden="1">{"bal",#N/A,FALSE,"working papers";"income",#N/A,FALSE,"working papers"}</definedName>
    <definedName name="new" localSheetId="25" hidden="1">{"bal",#N/A,FALSE,"working papers";"income",#N/A,FALSE,"working papers"}</definedName>
    <definedName name="new" localSheetId="63" hidden="1">{"bal",#N/A,FALSE,"working papers";"income",#N/A,FALSE,"working papers"}</definedName>
    <definedName name="new" localSheetId="64" hidden="1">{"bal",#N/A,FALSE,"working papers";"income",#N/A,FALSE,"working papers"}</definedName>
    <definedName name="new" localSheetId="42" hidden="1">{"bal",#N/A,FALSE,"working papers";"income",#N/A,FALSE,"working papers"}</definedName>
    <definedName name="new" localSheetId="43" hidden="1">{"bal",#N/A,FALSE,"working papers";"income",#N/A,FALSE,"working papers"}</definedName>
    <definedName name="new" localSheetId="44" hidden="1">{"bal",#N/A,FALSE,"working papers";"income",#N/A,FALSE,"working papers"}</definedName>
    <definedName name="new" localSheetId="49" hidden="1">{"bal",#N/A,FALSE,"working papers";"income",#N/A,FALSE,"working papers"}</definedName>
    <definedName name="new" localSheetId="50" hidden="1">{"bal",#N/A,FALSE,"working papers";"income",#N/A,FALSE,"working papers"}</definedName>
    <definedName name="new" localSheetId="51" hidden="1">{"bal",#N/A,FALSE,"working papers";"income",#N/A,FALSE,"working papers"}</definedName>
    <definedName name="new" localSheetId="52" hidden="1">{"bal",#N/A,FALSE,"working papers";"income",#N/A,FALSE,"working papers"}</definedName>
    <definedName name="new" localSheetId="53" hidden="1">{"bal",#N/A,FALSE,"working papers";"income",#N/A,FALSE,"working papers"}</definedName>
    <definedName name="new" localSheetId="54" hidden="1">{"bal",#N/A,FALSE,"working papers";"income",#N/A,FALSE,"working papers"}</definedName>
    <definedName name="new" localSheetId="55" hidden="1">{"bal",#N/A,FALSE,"working papers";"income",#N/A,FALSE,"working papers"}</definedName>
    <definedName name="new" localSheetId="56" hidden="1">{"bal",#N/A,FALSE,"working papers";"income",#N/A,FALSE,"working papers"}</definedName>
    <definedName name="new" localSheetId="57" hidden="1">{"bal",#N/A,FALSE,"working papers";"income",#N/A,FALSE,"working papers"}</definedName>
    <definedName name="new" localSheetId="60" hidden="1">{"bal",#N/A,FALSE,"working papers";"income",#N/A,FALSE,"working papers"}</definedName>
    <definedName name="new" localSheetId="66" hidden="1">{"bal",#N/A,FALSE,"working papers";"income",#N/A,FALSE,"working papers"}</definedName>
    <definedName name="new" localSheetId="68" hidden="1">{"bal",#N/A,FALSE,"working papers";"income",#N/A,FALSE,"working papers"}</definedName>
    <definedName name="new" localSheetId="69" hidden="1">{"bal",#N/A,FALSE,"working papers";"income",#N/A,FALSE,"working papers"}</definedName>
    <definedName name="new" localSheetId="70" hidden="1">{"bal",#N/A,FALSE,"working papers";"income",#N/A,FALSE,"working papers"}</definedName>
    <definedName name="new" localSheetId="71" hidden="1">{"bal",#N/A,FALSE,"working papers";"income",#N/A,FALSE,"working papers"}</definedName>
    <definedName name="new" localSheetId="72" hidden="1">{"bal",#N/A,FALSE,"working papers";"income",#N/A,FALSE,"working papers"}</definedName>
    <definedName name="new" localSheetId="73" hidden="1">{"bal",#N/A,FALSE,"working papers";"income",#N/A,FALSE,"working papers"}</definedName>
    <definedName name="new" localSheetId="79" hidden="1">{"bal",#N/A,FALSE,"working papers";"income",#N/A,FALSE,"working papers"}</definedName>
    <definedName name="new" localSheetId="80" hidden="1">{"bal",#N/A,FALSE,"working papers";"income",#N/A,FALSE,"working papers"}</definedName>
    <definedName name="new" localSheetId="81" hidden="1">{"bal",#N/A,FALSE,"working papers";"income",#N/A,FALSE,"working papers"}</definedName>
    <definedName name="new" localSheetId="82" hidden="1">{"bal",#N/A,FALSE,"working papers";"income",#N/A,FALSE,"working papers"}</definedName>
    <definedName name="new" localSheetId="83" hidden="1">{"bal",#N/A,FALSE,"working papers";"income",#N/A,FALSE,"working papers"}</definedName>
    <definedName name="new" localSheetId="84" hidden="1">{"bal",#N/A,FALSE,"working papers";"income",#N/A,FALSE,"working papers"}</definedName>
    <definedName name="new" localSheetId="85" hidden="1">{"bal",#N/A,FALSE,"working papers";"income",#N/A,FALSE,"working papers"}</definedName>
    <definedName name="new" localSheetId="86" hidden="1">{"bal",#N/A,FALSE,"working papers";"income",#N/A,FALSE,"working papers"}</definedName>
    <definedName name="new" localSheetId="89" hidden="1">{"bal",#N/A,FALSE,"working papers";"income",#N/A,FALSE,"working papers"}</definedName>
    <definedName name="new" localSheetId="3" hidden="1">{"bal",#N/A,FALSE,"working papers";"income",#N/A,FALSE,"working papers"}</definedName>
    <definedName name="new" hidden="1">{"bal",#N/A,FALSE,"working papers";"income",#N/A,FALSE,"working papers"}</definedName>
    <definedName name="Northumbrian_Water">Lists!$I$5:$I$30</definedName>
    <definedName name="PCCpayments_FD24">#REF!</definedName>
    <definedName name="_xlnm.Print_Area" localSheetId="95">'11A'!$B$1:$H$64</definedName>
    <definedName name="_xlnm.Print_Area" localSheetId="96">'11B'!$B$1:$M$10</definedName>
    <definedName name="_xlnm.Print_Area" localSheetId="5">'1A'!$A$1:$U$38</definedName>
    <definedName name="_xlnm.Print_Area" localSheetId="6">'1B'!$B$1:$L$11</definedName>
    <definedName name="_xlnm.Print_Area" localSheetId="7">'1C'!$B$1:$L$53</definedName>
    <definedName name="_xlnm.Print_Area" localSheetId="8">'1D'!$B$1:$L$37</definedName>
    <definedName name="_xlnm.Print_Area" localSheetId="9">'1E'!$B$1:$L$30</definedName>
    <definedName name="_xlnm.Print_Area" localSheetId="12">'2A'!$B$1:$P$21</definedName>
    <definedName name="_xlnm.Print_Area" localSheetId="13">'2B'!$B$1:$P$35</definedName>
    <definedName name="_xlnm.Print_Area" localSheetId="14">'2C'!$B$1:$J$41</definedName>
    <definedName name="_xlnm.Print_Area" localSheetId="15">'2D'!$B$1:$P$31</definedName>
    <definedName name="_xlnm.Print_Area" localSheetId="16">'2E'!$B$1:$K$37</definedName>
    <definedName name="_xlnm.Print_Area" localSheetId="17">'2F'!$B$1:$H$29</definedName>
    <definedName name="_xlnm.Print_Area" localSheetId="18">'2G'!$W$1:$W$18</definedName>
    <definedName name="_xlnm.Print_Area" localSheetId="20">'2I'!$B$1:$M$45</definedName>
    <definedName name="_xlnm.Print_Area" localSheetId="21">'2K'!$B$1:$J$12</definedName>
    <definedName name="_xlnm.Print_Area" localSheetId="22">'2L'!$B$1:$L$7</definedName>
    <definedName name="_xlnm.Print_Area" localSheetId="23">'2M'!$V$1:$V$23</definedName>
    <definedName name="_xlnm.Print_Area" localSheetId="24">'2N'!$B$1:$I$51</definedName>
    <definedName name="_xlnm.Print_Area" localSheetId="25">'2O'!$B$1:$O$30</definedName>
    <definedName name="_xlnm.Print_Area" localSheetId="26">'2P'!$B$1:$P$24</definedName>
    <definedName name="_xlnm.Print_Area" localSheetId="27">'2R'!$B$1:$K$27</definedName>
    <definedName name="_xlnm.Print_Area" localSheetId="29">'3A'!$B$1:$K$61</definedName>
    <definedName name="_xlnm.Print_Area" localSheetId="30">'3B'!$B$1:$F$89</definedName>
    <definedName name="_xlnm.Print_Area" localSheetId="31">'3C'!$B$1:$K$63</definedName>
    <definedName name="_xlnm.Print_Area" localSheetId="32">'3D'!$B$1:$J$79</definedName>
    <definedName name="_xlnm.Print_Area" localSheetId="33">'3E'!$B$1:$G$52</definedName>
    <definedName name="_xlnm.Print_Area" localSheetId="34">'3F'!$B$1:$G$20</definedName>
    <definedName name="_xlnm.Print_Area" localSheetId="35">'3G'!$B$1:$G$18</definedName>
    <definedName name="_xlnm.Print_Area" localSheetId="36">'3H'!$B$1:$G$25</definedName>
    <definedName name="_xlnm.Print_Area" localSheetId="37">'3I'!$B$1:$G$31</definedName>
    <definedName name="_xlnm.Print_Area" localSheetId="38">'3J'!$B$1:$E$17</definedName>
    <definedName name="_xlnm.Print_Area" localSheetId="40">'4A'!$B$1:$H$68</definedName>
    <definedName name="_xlnm.Print_Area" localSheetId="61">'4AA'!$B$1:$P$40</definedName>
    <definedName name="_xlnm.Print_Area" localSheetId="62">'4AB'!$B$1:$S$32</definedName>
    <definedName name="_xlnm.Print_Area" localSheetId="63">'4AC'!$B$1:$K$46</definedName>
    <definedName name="_xlnm.Print_Area" localSheetId="64">'4AD'!$B$1:$K$7</definedName>
    <definedName name="_xlnm.Print_Area" localSheetId="41">'4B'!$B$1:$BG$460</definedName>
    <definedName name="_xlnm.Print_Area" localSheetId="42">'4C'!$B$1:$S$97</definedName>
    <definedName name="_xlnm.Print_Area" localSheetId="43">'4D'!$B$1:$M$27</definedName>
    <definedName name="_xlnm.Print_Area" localSheetId="44">'4E'!$B$1:$P$26</definedName>
    <definedName name="_xlnm.Print_Area" localSheetId="45">'4F'!$B$1:$S$34</definedName>
    <definedName name="_xlnm.Print_Area" localSheetId="46">'4G'!$B$1:$Y$35</definedName>
    <definedName name="_xlnm.Print_Area" localSheetId="47">'4H'!$B$1:$I$38</definedName>
    <definedName name="_xlnm.Print_Area" localSheetId="48">'4I'!$B$1:$N$49</definedName>
    <definedName name="_xlnm.Print_Area" localSheetId="49">'4J'!$B$1:$P$60</definedName>
    <definedName name="_xlnm.Print_Area" localSheetId="50">'4K'!$B$1:$P$61</definedName>
    <definedName name="_xlnm.Print_Area" localSheetId="51">'4L'!$B$1:$Q$188</definedName>
    <definedName name="_xlnm.Print_Area" localSheetId="52">'4M'!$B$1:$T$211</definedName>
    <definedName name="_xlnm.Print_Area" localSheetId="53">'4N'!$B$1:$J$11</definedName>
    <definedName name="_xlnm.Print_Area" localSheetId="54">'4O'!$B$1:$J$10</definedName>
    <definedName name="_xlnm.Print_Area" localSheetId="55">'4P'!$B$1:$AI$24</definedName>
    <definedName name="_xlnm.Print_Area" localSheetId="56">'4Q'!$B$1:$K$36</definedName>
    <definedName name="_xlnm.Print_Area" localSheetId="57">'4R'!$B$1:$W$52</definedName>
    <definedName name="_xlnm.Print_Area" localSheetId="60">'4Z'!$B$1:$Q$4</definedName>
    <definedName name="_xlnm.Print_Area" localSheetId="66">'5A'!$B$1:$H$40</definedName>
    <definedName name="_xlnm.Print_Area" localSheetId="68">'6A'!$B$1:$I$58</definedName>
    <definedName name="_xlnm.Print_Area" localSheetId="69">'6B'!$B$1:$J$40</definedName>
    <definedName name="_xlnm.Print_Area" localSheetId="71">'6D'!$B$1:$I$42</definedName>
    <definedName name="_xlnm.Print_Area" localSheetId="72">'6E'!$B$1:$G$12</definedName>
    <definedName name="_xlnm.Print_Area" localSheetId="75">'7A'!$B$1:$H$26</definedName>
    <definedName name="_xlnm.Print_Area" localSheetId="76">'7B'!$B$1:$CJ$28</definedName>
    <definedName name="_xlnm.Print_Area" localSheetId="77">'7C'!$B$1:$H$30</definedName>
    <definedName name="_xlnm.Print_Area" localSheetId="78">'7D'!$B$1:$AE$36</definedName>
    <definedName name="_xlnm.Print_Area" localSheetId="79">'7E'!$B$1:$L$15</definedName>
    <definedName name="_xlnm.Print_Area" localSheetId="80">'7F'!$B$1:$AU$409</definedName>
    <definedName name="_xlnm.Print_Area" localSheetId="81">'7G'!$B$1:$AZ$409</definedName>
    <definedName name="_xlnm.Print_Area" localSheetId="82">'7H'!$B$1:$AU$409</definedName>
    <definedName name="_xlnm.Print_Area" localSheetId="83">'7I'!$B$1:$BC$409</definedName>
    <definedName name="_xlnm.Print_Area" localSheetId="84">'7J'!$B$1:$BH$37</definedName>
    <definedName name="_xlnm.Print_Area" localSheetId="85">'7K'!$B$1:$AO$708</definedName>
    <definedName name="_xlnm.Print_Area" localSheetId="88">'8A'!$B$1:$H$32</definedName>
    <definedName name="_xlnm.Print_Area" localSheetId="89">'8C'!$B$1:$M$32</definedName>
    <definedName name="_xlnm.Print_Area" localSheetId="90">'8D'!$B$1:$I$23</definedName>
    <definedName name="_xlnm.Print_Area" localSheetId="92">'9A'!$B$1:$U$38</definedName>
    <definedName name="ProfileInps">#REF!</definedName>
    <definedName name="RiskAfterRecalcMacro">""</definedName>
    <definedName name="RiskAfterSimMacro">""</definedName>
    <definedName name="RiskBeforeRecalcMacro">""</definedName>
    <definedName name="RiskBeforeSimMacro">""</definedName>
    <definedName name="RiskCollectDistributionSamples">2</definedName>
    <definedName name="RiskFixedSeed">1</definedName>
    <definedName name="RiskHasSettings" localSheetId="41" hidden="1">7</definedName>
    <definedName name="RiskHasSettings">5</definedName>
    <definedName name="RiskMinimizeOnStart">FALSE</definedName>
    <definedName name="RiskMonitorConvergence">FALSE</definedName>
    <definedName name="RiskMultipleCPUSupportEnabled">TRUE</definedName>
    <definedName name="RiskNumIterations">1000</definedName>
    <definedName name="RiskNumSimulations">1</definedName>
    <definedName name="RiskPauseOnError">FALSE</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tandardRecalc">2</definedName>
    <definedName name="RiskUpdateDisplay">FALSE</definedName>
    <definedName name="RiskUseDifferentSeedForEachSim">FALSE</definedName>
    <definedName name="RiskUseFixedSeed">FALSE</definedName>
    <definedName name="RiskUseMultipleCPUs">TRUE</definedName>
    <definedName name="rng7F" localSheetId="3">#REF!</definedName>
    <definedName name="rng7F">Lists!$AG$5:$AG$15</definedName>
    <definedName name="rng7F_2" localSheetId="63">'4AC'!#REF!</definedName>
    <definedName name="rng7F_2" localSheetId="64">'4AD'!#REF!</definedName>
    <definedName name="rng7F_2" localSheetId="3">#REF!</definedName>
    <definedName name="rng7F_2">Lists!$AI$5:$AI$7</definedName>
    <definedName name="rng7G" localSheetId="3">#REF!</definedName>
    <definedName name="rng7G">Lists!$AA$5:$AA$16</definedName>
    <definedName name="rng7G_1" localSheetId="63">#REF!</definedName>
    <definedName name="rng7G_1" localSheetId="3">#REF!</definedName>
    <definedName name="rng7G_1">Lists!$AC$5:$AC$9</definedName>
    <definedName name="rng7G_2" localSheetId="3">#REF!</definedName>
    <definedName name="rng7G_2">Lists!$AE$5:$AE$7</definedName>
    <definedName name="rngIncomplete" localSheetId="3">#REF!</definedName>
    <definedName name="rngIncomplete">Lists!$W$5</definedName>
    <definedName name="rngYrs">Lists!$AK$5</definedName>
    <definedName name="SAPBEXrevision">1</definedName>
    <definedName name="SAPBEXsysID">"BWB"</definedName>
    <definedName name="SAPBEXwbID">"49ZLUKBQR0WG29D9LLI3IBIIT"</definedName>
    <definedName name="Severn_Trent_Water">Lists!$L$5:$L$81</definedName>
    <definedName name="South_West_Water">Lists!$M$5:$M$24</definedName>
    <definedName name="Southern_Water">Lists!$K$5:$K$47</definedName>
    <definedName name="Thames_Water">Lists!$N$5:$N$62</definedName>
    <definedName name="United_Utilities_Water">Lists!$J$5:$J$71</definedName>
    <definedName name="Wessex_Water">Lists!$O$5:$O$33</definedName>
    <definedName name="wrn.papersdraft" localSheetId="95" hidden="1">{"bal",#N/A,FALSE,"working papers";"income",#N/A,FALSE,"working papers"}</definedName>
    <definedName name="wrn.papersdraft" localSheetId="96">{"bal",#N/A,FALSE,"working papers";"income",#N/A,FALSE,"working papers"}</definedName>
    <definedName name="wrn.papersdraft" localSheetId="12">{"bal",#N/A,FALSE,"working papers";"income",#N/A,FALSE,"working papers"}</definedName>
    <definedName name="wrn.papersdraft" localSheetId="13">{"bal",#N/A,FALSE,"working papers";"income",#N/A,FALSE,"working papers"}</definedName>
    <definedName name="wrn.papersdraft" localSheetId="15">{"bal",#N/A,FALSE,"working papers";"income",#N/A,FALSE,"working papers"}</definedName>
    <definedName name="wrn.papersdraft" localSheetId="16">{"bal",#N/A,FALSE,"working papers";"income",#N/A,FALSE,"working papers"}</definedName>
    <definedName name="wrn.papersdraft" localSheetId="18">{"bal",#N/A,FALSE,"working papers";"income",#N/A,FALSE,"working papers"}</definedName>
    <definedName name="wrn.papersdraft" localSheetId="19">{"bal",#N/A,FALSE,"working papers";"income",#N/A,FALSE,"working papers"}</definedName>
    <definedName name="wrn.papersdraft" localSheetId="20">{"bal",#N/A,FALSE,"working papers";"income",#N/A,FALSE,"working papers"}</definedName>
    <definedName name="wrn.papersdraft" localSheetId="21">{"bal",#N/A,FALSE,"working papers";"income",#N/A,FALSE,"working papers"}</definedName>
    <definedName name="wrn.papersdraft" localSheetId="23">{"bal",#N/A,FALSE,"working papers";"income",#N/A,FALSE,"working papers"}</definedName>
    <definedName name="wrn.papersdraft" localSheetId="24">{"bal",#N/A,FALSE,"working papers";"income",#N/A,FALSE,"working papers"}</definedName>
    <definedName name="wrn.papersdraft" localSheetId="25">{"bal",#N/A,FALSE,"working papers";"income",#N/A,FALSE,"working papers"}</definedName>
    <definedName name="wrn.papersdraft" localSheetId="26">{"bal",#N/A,FALSE,"working papers";"income",#N/A,FALSE,"working papers"}</definedName>
    <definedName name="wrn.papersdraft" localSheetId="29" hidden="1">{"bal",#N/A,FALSE,"working papers";"income",#N/A,FALSE,"working papers"}</definedName>
    <definedName name="wrn.papersdraft" localSheetId="31" hidden="1">{"bal",#N/A,FALSE,"working papers";"income",#N/A,FALSE,"working papers"}</definedName>
    <definedName name="wrn.papersdraft" localSheetId="32" hidden="1">{"bal",#N/A,FALSE,"working papers";"income",#N/A,FALSE,"working papers"}</definedName>
    <definedName name="wrn.papersdraft" localSheetId="33" hidden="1">{"bal",#N/A,FALSE,"working papers";"income",#N/A,FALSE,"working papers"}</definedName>
    <definedName name="wrn.papersdraft" localSheetId="34" hidden="1">{"bal",#N/A,FALSE,"working papers";"income",#N/A,FALSE,"working papers"}</definedName>
    <definedName name="wrn.papersdraft" localSheetId="35" hidden="1">{"bal",#N/A,FALSE,"working papers";"income",#N/A,FALSE,"working papers"}</definedName>
    <definedName name="wrn.papersdraft" localSheetId="36" hidden="1">{"bal",#N/A,FALSE,"working papers";"income",#N/A,FALSE,"working papers"}</definedName>
    <definedName name="wrn.papersdraft" localSheetId="37" hidden="1">{"bal",#N/A,FALSE,"working papers";"income",#N/A,FALSE,"working papers"}</definedName>
    <definedName name="wrn.papersdraft" localSheetId="38" hidden="1">{"bal",#N/A,FALSE,"working papers";"income",#N/A,FALSE,"working papers"}</definedName>
    <definedName name="wrn.papersdraft" localSheetId="40">{"bal",#N/A,FALSE,"working papers";"income",#N/A,FALSE,"working papers"}</definedName>
    <definedName name="wrn.papersdraft" localSheetId="61">{"bal",#N/A,FALSE,"working papers";"income",#N/A,FALSE,"working papers"}</definedName>
    <definedName name="wrn.papersdraft" localSheetId="62">{"bal",#N/A,FALSE,"working papers";"income",#N/A,FALSE,"working papers"}</definedName>
    <definedName name="wrn.papersdraft" localSheetId="63">{"bal",#N/A,FALSE,"working papers";"income",#N/A,FALSE,"working papers"}</definedName>
    <definedName name="wrn.papersdraft" localSheetId="64">{"bal",#N/A,FALSE,"working papers";"income",#N/A,FALSE,"working papers"}</definedName>
    <definedName name="wrn.papersdraft" localSheetId="41" hidden="1">{"bal",#N/A,FALSE,"working papers";"income",#N/A,FALSE,"working papers"}</definedName>
    <definedName name="wrn.papersdraft" localSheetId="42">{"bal",#N/A,FALSE,"working papers";"income",#N/A,FALSE,"working papers"}</definedName>
    <definedName name="wrn.papersdraft" localSheetId="43">{"bal",#N/A,FALSE,"working papers";"income",#N/A,FALSE,"working papers"}</definedName>
    <definedName name="wrn.papersdraft" localSheetId="44">{"bal",#N/A,FALSE,"working papers";"income",#N/A,FALSE,"working papers"}</definedName>
    <definedName name="wrn.papersdraft" localSheetId="45">{"bal",#N/A,FALSE,"working papers";"income",#N/A,FALSE,"working papers"}</definedName>
    <definedName name="wrn.papersdraft" localSheetId="46">{"bal",#N/A,FALSE,"working papers";"income",#N/A,FALSE,"working papers"}</definedName>
    <definedName name="wrn.papersdraft" localSheetId="47">{"bal",#N/A,FALSE,"working papers";"income",#N/A,FALSE,"working papers"}</definedName>
    <definedName name="wrn.papersdraft" localSheetId="48">{"bal",#N/A,FALSE,"working papers";"income",#N/A,FALSE,"working papers"}</definedName>
    <definedName name="wrn.papersdraft" localSheetId="49">{"bal",#N/A,FALSE,"working papers";"income",#N/A,FALSE,"working papers"}</definedName>
    <definedName name="wrn.papersdraft" localSheetId="50">{"bal",#N/A,FALSE,"working papers";"income",#N/A,FALSE,"working papers"}</definedName>
    <definedName name="wrn.papersdraft" localSheetId="51">{"bal",#N/A,FALSE,"working papers";"income",#N/A,FALSE,"working papers"}</definedName>
    <definedName name="wrn.papersdraft" localSheetId="52">{"bal",#N/A,FALSE,"working papers";"income",#N/A,FALSE,"working papers"}</definedName>
    <definedName name="wrn.papersdraft" localSheetId="53">{"bal",#N/A,FALSE,"working papers";"income",#N/A,FALSE,"working papers"}</definedName>
    <definedName name="wrn.papersdraft" localSheetId="54">{"bal",#N/A,FALSE,"working papers";"income",#N/A,FALSE,"working papers"}</definedName>
    <definedName name="wrn.papersdraft" localSheetId="55" hidden="1">{"bal",#N/A,FALSE,"working papers";"income",#N/A,FALSE,"working papers"}</definedName>
    <definedName name="wrn.papersdraft" localSheetId="56">{"bal",#N/A,FALSE,"working papers";"income",#N/A,FALSE,"working papers"}</definedName>
    <definedName name="wrn.papersdraft" localSheetId="57">{"bal",#N/A,FALSE,"working papers";"income",#N/A,FALSE,"working papers"}</definedName>
    <definedName name="wrn.papersdraft" localSheetId="60">{"bal",#N/A,FALSE,"working papers";"income",#N/A,FALSE,"working papers"}</definedName>
    <definedName name="wrn.papersdraft" localSheetId="66" hidden="1">{"bal",#N/A,FALSE,"working papers";"income",#N/A,FALSE,"working papers"}</definedName>
    <definedName name="wrn.papersdraft" localSheetId="68" hidden="1">{"bal",#N/A,FALSE,"working papers";"income",#N/A,FALSE,"working papers"}</definedName>
    <definedName name="wrn.papersdraft" localSheetId="69" hidden="1">{"bal",#N/A,FALSE,"working papers";"income",#N/A,FALSE,"working papers"}</definedName>
    <definedName name="wrn.papersdraft" localSheetId="70">{"bal",#N/A,FALSE,"working papers";"income",#N/A,FALSE,"working papers"}</definedName>
    <definedName name="wrn.papersdraft" localSheetId="71" hidden="1">{"bal",#N/A,FALSE,"working papers";"income",#N/A,FALSE,"working papers"}</definedName>
    <definedName name="wrn.papersdraft" localSheetId="72" hidden="1">{"bal",#N/A,FALSE,"working papers";"income",#N/A,FALSE,"working papers"}</definedName>
    <definedName name="wrn.papersdraft" localSheetId="73">{"bal",#N/A,FALSE,"working papers";"income",#N/A,FALSE,"working papers"}</definedName>
    <definedName name="wrn.papersdraft" localSheetId="75" hidden="1">{"bal",#N/A,FALSE,"working papers";"income",#N/A,FALSE,"working papers"}</definedName>
    <definedName name="wrn.papersdraft" localSheetId="76" hidden="1">{"bal",#N/A,FALSE,"working papers";"income",#N/A,FALSE,"working papers"}</definedName>
    <definedName name="wrn.papersdraft" localSheetId="77" hidden="1">{"bal",#N/A,FALSE,"working papers";"income",#N/A,FALSE,"working papers"}</definedName>
    <definedName name="wrn.papersdraft" localSheetId="78" hidden="1">{"bal",#N/A,FALSE,"working papers";"income",#N/A,FALSE,"working papers"}</definedName>
    <definedName name="wrn.papersdraft" localSheetId="79">{"bal",#N/A,FALSE,"working papers";"income",#N/A,FALSE,"working papers"}</definedName>
    <definedName name="wrn.papersdraft" localSheetId="80" hidden="1">{"bal",#N/A,FALSE,"working papers";"income",#N/A,FALSE,"working papers"}</definedName>
    <definedName name="wrn.papersdraft" localSheetId="81" hidden="1">{"bal",#N/A,FALSE,"working papers";"income",#N/A,FALSE,"working papers"}</definedName>
    <definedName name="wrn.papersdraft" localSheetId="82" hidden="1">{"bal",#N/A,FALSE,"working papers";"income",#N/A,FALSE,"working papers"}</definedName>
    <definedName name="wrn.papersdraft" localSheetId="83" hidden="1">{"bal",#N/A,FALSE,"working papers";"income",#N/A,FALSE,"working papers"}</definedName>
    <definedName name="wrn.papersdraft" localSheetId="84" hidden="1">{"bal",#N/A,FALSE,"working papers";"income",#N/A,FALSE,"working papers"}</definedName>
    <definedName name="wrn.papersdraft" localSheetId="85" hidden="1">{"bal",#N/A,FALSE,"working papers";"income",#N/A,FALSE,"working papers"}</definedName>
    <definedName name="wrn.papersdraft" localSheetId="86">{"bal",#N/A,FALSE,"working papers";"income",#N/A,FALSE,"working papers"}</definedName>
    <definedName name="wrn.papersdraft" localSheetId="89" hidden="1">{"bal",#N/A,FALSE,"working papers";"income",#N/A,FALSE,"working papers"}</definedName>
    <definedName name="wrn.papersdraft" localSheetId="92" hidden="1">{"bal",#N/A,FALSE,"working papers";"income",#N/A,FALSE,"working papers"}</definedName>
    <definedName name="wrn.papersdraft" localSheetId="3">{"bal",#N/A,FALSE,"working papers";"income",#N/A,FALSE,"working papers"}</definedName>
    <definedName name="wrn.papersdraft">{"bal",#N/A,FALSE,"working papers";"income",#N/A,FALSE,"working papers"}</definedName>
    <definedName name="wrn.wpapers." localSheetId="95" hidden="1">{"bal",#N/A,FALSE,"working papers";"income",#N/A,FALSE,"working papers"}</definedName>
    <definedName name="wrn.wpapers." localSheetId="96">{"bal",#N/A,FALSE,"working papers";"income",#N/A,FALSE,"working papers"}</definedName>
    <definedName name="wrn.wpapers." localSheetId="5">{"bal",#N/A,FALSE,"working papers";"income",#N/A,FALSE,"working papers"}</definedName>
    <definedName name="wrn.wpapers." localSheetId="12">{"bal",#N/A,FALSE,"working papers";"income",#N/A,FALSE,"working papers"}</definedName>
    <definedName name="wrn.wpapers." localSheetId="13">{"bal",#N/A,FALSE,"working papers";"income",#N/A,FALSE,"working papers"}</definedName>
    <definedName name="wrn.wpapers." localSheetId="15">{"bal",#N/A,FALSE,"working papers";"income",#N/A,FALSE,"working papers"}</definedName>
    <definedName name="wrn.wpapers." localSheetId="16">{"bal",#N/A,FALSE,"working papers";"income",#N/A,FALSE,"working papers"}</definedName>
    <definedName name="wrn.wpapers." localSheetId="18">{"bal",#N/A,FALSE,"working papers";"income",#N/A,FALSE,"working papers"}</definedName>
    <definedName name="wrn.wpapers." localSheetId="19">{"bal",#N/A,FALSE,"working papers";"income",#N/A,FALSE,"working papers"}</definedName>
    <definedName name="wrn.wpapers." localSheetId="20">{"bal",#N/A,FALSE,"working papers";"income",#N/A,FALSE,"working papers"}</definedName>
    <definedName name="wrn.wpapers." localSheetId="21">{"bal",#N/A,FALSE,"working papers";"income",#N/A,FALSE,"working papers"}</definedName>
    <definedName name="wrn.wpapers." localSheetId="22">{"bal",#N/A,FALSE,"working papers";"income",#N/A,FALSE,"working papers"}</definedName>
    <definedName name="wrn.wpapers." localSheetId="23">{"bal",#N/A,FALSE,"working papers";"income",#N/A,FALSE,"working papers"}</definedName>
    <definedName name="wrn.wpapers." localSheetId="24">{"bal",#N/A,FALSE,"working papers";"income",#N/A,FALSE,"working papers"}</definedName>
    <definedName name="wrn.wpapers." localSheetId="25">{"bal",#N/A,FALSE,"working papers";"income",#N/A,FALSE,"working papers"}</definedName>
    <definedName name="wrn.wpapers." localSheetId="26">{"bal",#N/A,FALSE,"working papers";"income",#N/A,FALSE,"working papers"}</definedName>
    <definedName name="wrn.wpapers." localSheetId="27">{"bal",#N/A,FALSE,"working papers";"income",#N/A,FALSE,"working papers"}</definedName>
    <definedName name="wrn.wpapers." localSheetId="29" hidden="1">{"bal",#N/A,FALSE,"working papers";"income",#N/A,FALSE,"working papers"}</definedName>
    <definedName name="wrn.wpapers." localSheetId="31" hidden="1">{"bal",#N/A,FALSE,"working papers";"income",#N/A,FALSE,"working papers"}</definedName>
    <definedName name="wrn.wpapers." localSheetId="32" hidden="1">{"bal",#N/A,FALSE,"working papers";"income",#N/A,FALSE,"working papers"}</definedName>
    <definedName name="wrn.wpapers." localSheetId="33" hidden="1">{"bal",#N/A,FALSE,"working papers";"income",#N/A,FALSE,"working papers"}</definedName>
    <definedName name="wrn.wpapers." localSheetId="34" hidden="1">{"bal",#N/A,FALSE,"working papers";"income",#N/A,FALSE,"working papers"}</definedName>
    <definedName name="wrn.wpapers." localSheetId="35" hidden="1">{"bal",#N/A,FALSE,"working papers";"income",#N/A,FALSE,"working papers"}</definedName>
    <definedName name="wrn.wpapers." localSheetId="36" hidden="1">{"bal",#N/A,FALSE,"working papers";"income",#N/A,FALSE,"working papers"}</definedName>
    <definedName name="wrn.wpapers." localSheetId="37" hidden="1">{"bal",#N/A,FALSE,"working papers";"income",#N/A,FALSE,"working papers"}</definedName>
    <definedName name="wrn.wpapers." localSheetId="38" hidden="1">{"bal",#N/A,FALSE,"working papers";"income",#N/A,FALSE,"working papers"}</definedName>
    <definedName name="wrn.wpapers." localSheetId="40">{"bal",#N/A,FALSE,"working papers";"income",#N/A,FALSE,"working papers"}</definedName>
    <definedName name="wrn.wpapers." localSheetId="61">{"bal",#N/A,FALSE,"working papers";"income",#N/A,FALSE,"working papers"}</definedName>
    <definedName name="wrn.wpapers." localSheetId="62">{"bal",#N/A,FALSE,"working papers";"income",#N/A,FALSE,"working papers"}</definedName>
    <definedName name="wrn.wpapers." localSheetId="63">{"bal",#N/A,FALSE,"working papers";"income",#N/A,FALSE,"working papers"}</definedName>
    <definedName name="wrn.wpapers." localSheetId="64">{"bal",#N/A,FALSE,"working papers";"income",#N/A,FALSE,"working papers"}</definedName>
    <definedName name="wrn.wpapers." localSheetId="41" hidden="1">{"bal",#N/A,FALSE,"working papers";"income",#N/A,FALSE,"working papers"}</definedName>
    <definedName name="wrn.wpapers." localSheetId="42">{"bal",#N/A,FALSE,"working papers";"income",#N/A,FALSE,"working papers"}</definedName>
    <definedName name="wrn.wpapers." localSheetId="43">{"bal",#N/A,FALSE,"working papers";"income",#N/A,FALSE,"working papers"}</definedName>
    <definedName name="wrn.wpapers." localSheetId="44">{"bal",#N/A,FALSE,"working papers";"income",#N/A,FALSE,"working papers"}</definedName>
    <definedName name="wrn.wpapers." localSheetId="45">{"bal",#N/A,FALSE,"working papers";"income",#N/A,FALSE,"working papers"}</definedName>
    <definedName name="wrn.wpapers." localSheetId="46">{"bal",#N/A,FALSE,"working papers";"income",#N/A,FALSE,"working papers"}</definedName>
    <definedName name="wrn.wpapers." localSheetId="47">{"bal",#N/A,FALSE,"working papers";"income",#N/A,FALSE,"working papers"}</definedName>
    <definedName name="wrn.wpapers." localSheetId="48">{"bal",#N/A,FALSE,"working papers";"income",#N/A,FALSE,"working papers"}</definedName>
    <definedName name="wrn.wpapers." localSheetId="49">{"bal",#N/A,FALSE,"working papers";"income",#N/A,FALSE,"working papers"}</definedName>
    <definedName name="wrn.wpapers." localSheetId="50">{"bal",#N/A,FALSE,"working papers";"income",#N/A,FALSE,"working papers"}</definedName>
    <definedName name="wrn.wpapers." localSheetId="51">{"bal",#N/A,FALSE,"working papers";"income",#N/A,FALSE,"working papers"}</definedName>
    <definedName name="wrn.wpapers." localSheetId="52">{"bal",#N/A,FALSE,"working papers";"income",#N/A,FALSE,"working papers"}</definedName>
    <definedName name="wrn.wpapers." localSheetId="53">{"bal",#N/A,FALSE,"working papers";"income",#N/A,FALSE,"working papers"}</definedName>
    <definedName name="wrn.wpapers." localSheetId="54">{"bal",#N/A,FALSE,"working papers";"income",#N/A,FALSE,"working papers"}</definedName>
    <definedName name="wrn.wpapers." localSheetId="55" hidden="1">{"bal",#N/A,FALSE,"working papers";"income",#N/A,FALSE,"working papers"}</definedName>
    <definedName name="wrn.wpapers." localSheetId="56">{"bal",#N/A,FALSE,"working papers";"income",#N/A,FALSE,"working papers"}</definedName>
    <definedName name="wrn.wpapers." localSheetId="57">{"bal",#N/A,FALSE,"working papers";"income",#N/A,FALSE,"working papers"}</definedName>
    <definedName name="wrn.wpapers." localSheetId="60">{"bal",#N/A,FALSE,"working papers";"income",#N/A,FALSE,"working papers"}</definedName>
    <definedName name="wrn.wpapers." localSheetId="66" hidden="1">{"bal",#N/A,FALSE,"working papers";"income",#N/A,FALSE,"working papers"}</definedName>
    <definedName name="wrn.wpapers." localSheetId="68" hidden="1">{"bal",#N/A,FALSE,"working papers";"income",#N/A,FALSE,"working papers"}</definedName>
    <definedName name="wrn.wpapers." localSheetId="69" hidden="1">{"bal",#N/A,FALSE,"working papers";"income",#N/A,FALSE,"working papers"}</definedName>
    <definedName name="wrn.wpapers." localSheetId="70">{"bal",#N/A,FALSE,"working papers";"income",#N/A,FALSE,"working papers"}</definedName>
    <definedName name="wrn.wpapers." localSheetId="71" hidden="1">{"bal",#N/A,FALSE,"working papers";"income",#N/A,FALSE,"working papers"}</definedName>
    <definedName name="wrn.wpapers." localSheetId="72" hidden="1">{"bal",#N/A,FALSE,"working papers";"income",#N/A,FALSE,"working papers"}</definedName>
    <definedName name="wrn.wpapers." localSheetId="73">{"bal",#N/A,FALSE,"working papers";"income",#N/A,FALSE,"working papers"}</definedName>
    <definedName name="wrn.wpapers." localSheetId="75" hidden="1">{"bal",#N/A,FALSE,"working papers";"income",#N/A,FALSE,"working papers"}</definedName>
    <definedName name="wrn.wpapers." localSheetId="76" hidden="1">{"bal",#N/A,FALSE,"working papers";"income",#N/A,FALSE,"working papers"}</definedName>
    <definedName name="wrn.wpapers." localSheetId="77" hidden="1">{"bal",#N/A,FALSE,"working papers";"income",#N/A,FALSE,"working papers"}</definedName>
    <definedName name="wrn.wpapers." localSheetId="78" hidden="1">{"bal",#N/A,FALSE,"working papers";"income",#N/A,FALSE,"working papers"}</definedName>
    <definedName name="wrn.wpapers." localSheetId="79">{"bal",#N/A,FALSE,"working papers";"income",#N/A,FALSE,"working papers"}</definedName>
    <definedName name="wrn.wpapers." localSheetId="80" hidden="1">{"bal",#N/A,FALSE,"working papers";"income",#N/A,FALSE,"working papers"}</definedName>
    <definedName name="wrn.wpapers." localSheetId="81" hidden="1">{"bal",#N/A,FALSE,"working papers";"income",#N/A,FALSE,"working papers"}</definedName>
    <definedName name="wrn.wpapers." localSheetId="82" hidden="1">{"bal",#N/A,FALSE,"working papers";"income",#N/A,FALSE,"working papers"}</definedName>
    <definedName name="wrn.wpapers." localSheetId="83" hidden="1">{"bal",#N/A,FALSE,"working papers";"income",#N/A,FALSE,"working papers"}</definedName>
    <definedName name="wrn.wpapers." localSheetId="84" hidden="1">{"bal",#N/A,FALSE,"working papers";"income",#N/A,FALSE,"working papers"}</definedName>
    <definedName name="wrn.wpapers." localSheetId="85" hidden="1">{"bal",#N/A,FALSE,"working papers";"income",#N/A,FALSE,"working papers"}</definedName>
    <definedName name="wrn.wpapers." localSheetId="86">{"bal",#N/A,FALSE,"working papers";"income",#N/A,FALSE,"working papers"}</definedName>
    <definedName name="wrn.wpapers." localSheetId="89" hidden="1">{"bal",#N/A,FALSE,"working papers";"income",#N/A,FALSE,"working papers"}</definedName>
    <definedName name="wrn.wpapers." localSheetId="92" hidden="1">{"bal",#N/A,FALSE,"working papers";"income",#N/A,FALSE,"working papers"}</definedName>
    <definedName name="wrn.wpapers." localSheetId="3">{"bal",#N/A,FALSE,"working papers";"income",#N/A,FALSE,"working papers"}</definedName>
    <definedName name="wrn.wpapers.">{"bal",#N/A,FALSE,"working papers";"income",#N/A,FALSE,"working papers"}</definedName>
    <definedName name="Yorkshire_Water">Lists!$Q$5:$Q$54</definedName>
    <definedName name="Z_1B259DF3_2D8D_4DFB_A9C4_F29F1CEBD105_.wvu.PrintArea" localSheetId="95" hidden="1">'11A'!$B$1:$H$51</definedName>
    <definedName name="Z_1B259DF3_2D8D_4DFB_A9C4_F29F1CEBD105_.wvu.PrintArea" localSheetId="96">'11B'!$B$1:$L$10</definedName>
    <definedName name="Z_1B259DF3_2D8D_4DFB_A9C4_F29F1CEBD105_.wvu.PrintArea" localSheetId="5">'1A'!$B$1:$K$34</definedName>
    <definedName name="Z_1B259DF3_2D8D_4DFB_A9C4_F29F1CEBD105_.wvu.PrintArea" localSheetId="6">'1B'!$B$1:$K$11</definedName>
    <definedName name="Z_1B259DF3_2D8D_4DFB_A9C4_F29F1CEBD105_.wvu.PrintArea" localSheetId="7">'1C'!$B$1:$K$53</definedName>
    <definedName name="Z_1B259DF3_2D8D_4DFB_A9C4_F29F1CEBD105_.wvu.PrintArea" localSheetId="9">'1E'!$B$1:$K$30</definedName>
    <definedName name="Z_1B259DF3_2D8D_4DFB_A9C4_F29F1CEBD105_.wvu.PrintArea" localSheetId="12">'2A'!#REF!</definedName>
    <definedName name="Z_1B259DF3_2D8D_4DFB_A9C4_F29F1CEBD105_.wvu.PrintArea" localSheetId="13">'2B'!$B$1:$M$35</definedName>
    <definedName name="Z_1B259DF3_2D8D_4DFB_A9C4_F29F1CEBD105_.wvu.PrintArea" localSheetId="16">'2E'!$B$1:$J$17</definedName>
    <definedName name="Z_1B259DF3_2D8D_4DFB_A9C4_F29F1CEBD105_.wvu.PrintArea" localSheetId="17">'2F'!$B$1:$F$28</definedName>
    <definedName name="Z_1B259DF3_2D8D_4DFB_A9C4_F29F1CEBD105_.wvu.PrintArea" localSheetId="18">'2G'!$W$1:$W$19</definedName>
    <definedName name="Z_1B259DF3_2D8D_4DFB_A9C4_F29F1CEBD105_.wvu.PrintArea" localSheetId="20">'2I'!$B$1:$M$36</definedName>
    <definedName name="Z_1B259DF3_2D8D_4DFB_A9C4_F29F1CEBD105_.wvu.PrintArea" localSheetId="21">'2K'!$B$1:$I$12</definedName>
    <definedName name="Z_1B259DF3_2D8D_4DFB_A9C4_F29F1CEBD105_.wvu.PrintArea" localSheetId="22">'2L'!$B$1:$K$7</definedName>
    <definedName name="Z_1B259DF3_2D8D_4DFB_A9C4_F29F1CEBD105_.wvu.PrintArea" localSheetId="23">'2M'!$V$1:$V$23</definedName>
    <definedName name="Z_1B259DF3_2D8D_4DFB_A9C4_F29F1CEBD105_.wvu.PrintArea" localSheetId="26">'2P'!$B$1:$I$24</definedName>
    <definedName name="Z_1B259DF3_2D8D_4DFB_A9C4_F29F1CEBD105_.wvu.PrintArea" localSheetId="27">'2R'!$B$1:$J$18</definedName>
    <definedName name="Z_1B259DF3_2D8D_4DFB_A9C4_F29F1CEBD105_.wvu.PrintArea" localSheetId="29" hidden="1">'3A'!$1:$24</definedName>
    <definedName name="Z_1B259DF3_2D8D_4DFB_A9C4_F29F1CEBD105_.wvu.PrintArea" localSheetId="30" hidden="1">'3B'!$B$1:$G$89</definedName>
    <definedName name="Z_1B259DF3_2D8D_4DFB_A9C4_F29F1CEBD105_.wvu.PrintArea" localSheetId="31" hidden="1">'3C'!$B$1:$G$8</definedName>
    <definedName name="Z_1B259DF3_2D8D_4DFB_A9C4_F29F1CEBD105_.wvu.PrintArea" localSheetId="32" hidden="1">'3D'!$B$1:$G$8</definedName>
    <definedName name="Z_1B259DF3_2D8D_4DFB_A9C4_F29F1CEBD105_.wvu.PrintArea" localSheetId="33" hidden="1">'3E'!$1:$44</definedName>
    <definedName name="Z_1B259DF3_2D8D_4DFB_A9C4_F29F1CEBD105_.wvu.PrintArea" localSheetId="34" hidden="1">'3F'!$1:$20</definedName>
    <definedName name="Z_1B259DF3_2D8D_4DFB_A9C4_F29F1CEBD105_.wvu.PrintArea" localSheetId="35" hidden="1">'3G'!$1:$18</definedName>
    <definedName name="Z_1B259DF3_2D8D_4DFB_A9C4_F29F1CEBD105_.wvu.PrintArea" localSheetId="36" hidden="1">'3H'!$1:$31</definedName>
    <definedName name="Z_1B259DF3_2D8D_4DFB_A9C4_F29F1CEBD105_.wvu.PrintArea" localSheetId="37" hidden="1">'3I'!$1:$31</definedName>
    <definedName name="Z_1B259DF3_2D8D_4DFB_A9C4_F29F1CEBD105_.wvu.PrintArea" localSheetId="38" hidden="1">'3J'!$1:$17</definedName>
    <definedName name="Z_1B259DF3_2D8D_4DFB_A9C4_F29F1CEBD105_.wvu.PrintArea" localSheetId="40">'4A'!$B$1:$G$18</definedName>
    <definedName name="Z_1B259DF3_2D8D_4DFB_A9C4_F29F1CEBD105_.wvu.PrintArea" localSheetId="61">'4AA'!$B$1:$I$40</definedName>
    <definedName name="Z_1B259DF3_2D8D_4DFB_A9C4_F29F1CEBD105_.wvu.PrintArea" localSheetId="62">'4AB'!$B$1:$L$32</definedName>
    <definedName name="Z_1B259DF3_2D8D_4DFB_A9C4_F29F1CEBD105_.wvu.PrintArea" localSheetId="63">'4AC'!$B$1:$G$33</definedName>
    <definedName name="Z_1B259DF3_2D8D_4DFB_A9C4_F29F1CEBD105_.wvu.PrintArea" localSheetId="64">'4AD'!$B$1:$G$7</definedName>
    <definedName name="Z_1B259DF3_2D8D_4DFB_A9C4_F29F1CEBD105_.wvu.PrintArea" localSheetId="42">'4C'!$B$1:$N$26</definedName>
    <definedName name="Z_1B259DF3_2D8D_4DFB_A9C4_F29F1CEBD105_.wvu.PrintArea" localSheetId="43">'4D'!$B$1:$L$20</definedName>
    <definedName name="Z_1B259DF3_2D8D_4DFB_A9C4_F29F1CEBD105_.wvu.PrintArea" localSheetId="44">'4E'!$B$1:$O$26</definedName>
    <definedName name="Z_1B259DF3_2D8D_4DFB_A9C4_F29F1CEBD105_.wvu.PrintArea" localSheetId="47">'4H'!$B$1:$H$38</definedName>
    <definedName name="Z_1B259DF3_2D8D_4DFB_A9C4_F29F1CEBD105_.wvu.PrintArea" localSheetId="48">'4I'!$B$1:$M$49</definedName>
    <definedName name="Z_1B259DF3_2D8D_4DFB_A9C4_F29F1CEBD105_.wvu.PrintArea" localSheetId="49">'4J'!$B$1:$L$35</definedName>
    <definedName name="Z_1B259DF3_2D8D_4DFB_A9C4_F29F1CEBD105_.wvu.PrintArea" localSheetId="50">'4K'!$B$1:$O$34</definedName>
    <definedName name="Z_1B259DF3_2D8D_4DFB_A9C4_F29F1CEBD105_.wvu.PrintArea" localSheetId="52">'4M'!$B$1:$S$66</definedName>
    <definedName name="Z_1B259DF3_2D8D_4DFB_A9C4_F29F1CEBD105_.wvu.PrintArea" localSheetId="54">'4O'!$C$1:$I$11</definedName>
    <definedName name="Z_1B259DF3_2D8D_4DFB_A9C4_F29F1CEBD105_.wvu.PrintArea" localSheetId="75" hidden="1">'7A'!$B$1:$H$24</definedName>
    <definedName name="Z_1B259DF3_2D8D_4DFB_A9C4_F29F1CEBD105_.wvu.PrintArea" localSheetId="89" hidden="1">'8C'!$B$1:$K$31</definedName>
    <definedName name="Z_650D7366_A5BD_406B_9661_ED9F5F01D420_.wvu.PrintArea" localSheetId="5">'1A'!$B$1:$K$23</definedName>
    <definedName name="Z_650D7366_A5BD_406B_9661_ED9F5F01D420_.wvu.PrintArea" localSheetId="6">'1B'!$B$1:$K$11</definedName>
    <definedName name="Z_650D7366_A5BD_406B_9661_ED9F5F01D420_.wvu.PrintArea" localSheetId="7">'1C'!$B$1:$K$53</definedName>
    <definedName name="Z_650D7366_A5BD_406B_9661_ED9F5F01D420_.wvu.PrintArea" localSheetId="9">'1E'!$B$1:$K$30</definedName>
    <definedName name="Z_650D7366_A5BD_406B_9661_ED9F5F01D420_.wvu.PrintArea" localSheetId="12">'2A'!#REF!</definedName>
    <definedName name="Z_650D7366_A5BD_406B_9661_ED9F5F01D420_.wvu.PrintArea" localSheetId="13">'2B'!$B$1:$M$35</definedName>
    <definedName name="Z_650D7366_A5BD_406B_9661_ED9F5F01D420_.wvu.PrintArea" localSheetId="16">'2E'!$B$1:$J$17</definedName>
    <definedName name="Z_650D7366_A5BD_406B_9661_ED9F5F01D420_.wvu.PrintArea" localSheetId="17">'2F'!$B$1:$F$28</definedName>
    <definedName name="Z_650D7366_A5BD_406B_9661_ED9F5F01D420_.wvu.PrintArea" localSheetId="18">'2G'!$W$1:$W$19</definedName>
    <definedName name="Z_650D7366_A5BD_406B_9661_ED9F5F01D420_.wvu.PrintArea" localSheetId="20">'2I'!$B$1:$M$36</definedName>
    <definedName name="Z_650D7366_A5BD_406B_9661_ED9F5F01D420_.wvu.PrintArea" localSheetId="22">'2L'!$B$1:$K$7</definedName>
    <definedName name="Z_650D7366_A5BD_406B_9661_ED9F5F01D420_.wvu.PrintArea" localSheetId="23">'2M'!$V$1:$V$23</definedName>
    <definedName name="Z_650D7366_A5BD_406B_9661_ED9F5F01D420_.wvu.PrintArea" localSheetId="27">'2R'!$B$1:$J$18</definedName>
    <definedName name="Z_650D7366_A5BD_406B_9661_ED9F5F01D420_.wvu.PrintArea" localSheetId="29" hidden="1">'3A'!$1:$24</definedName>
    <definedName name="Z_650D7366_A5BD_406B_9661_ED9F5F01D420_.wvu.PrintArea" localSheetId="31" hidden="1">'3C'!$B$1:$G$3</definedName>
    <definedName name="Z_650D7366_A5BD_406B_9661_ED9F5F01D420_.wvu.PrintArea" localSheetId="32" hidden="1">'3D'!$B$1:$G$3</definedName>
    <definedName name="Z_650D7366_A5BD_406B_9661_ED9F5F01D420_.wvu.PrintArea" localSheetId="33" hidden="1">'3E'!$1:$44</definedName>
    <definedName name="Z_650D7366_A5BD_406B_9661_ED9F5F01D420_.wvu.PrintArea" localSheetId="34" hidden="1">'3F'!$1:$20</definedName>
    <definedName name="Z_650D7366_A5BD_406B_9661_ED9F5F01D420_.wvu.PrintArea" localSheetId="35" hidden="1">'3G'!$1:$18</definedName>
    <definedName name="Z_650D7366_A5BD_406B_9661_ED9F5F01D420_.wvu.PrintArea" localSheetId="36" hidden="1">'3H'!$1:$31</definedName>
    <definedName name="Z_650D7366_A5BD_406B_9661_ED9F5F01D420_.wvu.PrintArea" localSheetId="37" hidden="1">'3I'!$1:$31</definedName>
    <definedName name="Z_650D7366_A5BD_406B_9661_ED9F5F01D420_.wvu.PrintArea" localSheetId="38" hidden="1">'3J'!$1:$17</definedName>
    <definedName name="Z_650D7366_A5BD_406B_9661_ED9F5F01D420_.wvu.PrintArea" localSheetId="40">'4A'!$B$1:$G$18</definedName>
    <definedName name="Z_650D7366_A5BD_406B_9661_ED9F5F01D420_.wvu.PrintArea" localSheetId="42">'4C'!$B$1:$N$25</definedName>
    <definedName name="Z_650D7366_A5BD_406B_9661_ED9F5F01D420_.wvu.PrintArea" localSheetId="47">'4H'!$B$1:$H$38</definedName>
    <definedName name="Z_650D7366_A5BD_406B_9661_ED9F5F01D420_.wvu.PrintArea" localSheetId="48">'4I'!$B$1:$M$49</definedName>
    <definedName name="Z_69104686_4F2A_41D5_9B15_E00B9826BCA2_.wvu.PrintArea" localSheetId="41" hidden="1">'4B'!$B$3:$AU$460</definedName>
    <definedName name="Z_71BC5093_C9C1_4AA0_864A_AADBDC96B3C1_.wvu.PrintArea" localSheetId="95" hidden="1">'11A'!$B$1:$H$51</definedName>
    <definedName name="Z_71BC5093_C9C1_4AA0_864A_AADBDC96B3C1_.wvu.PrintArea" localSheetId="96">'11B'!$B$1:$M$10</definedName>
    <definedName name="Z_71BC5093_C9C1_4AA0_864A_AADBDC96B3C1_.wvu.PrintArea" localSheetId="5">'1A'!$B$1:$O$34</definedName>
    <definedName name="Z_71BC5093_C9C1_4AA0_864A_AADBDC96B3C1_.wvu.PrintArea" localSheetId="6">'1B'!$B$1:$L$11</definedName>
    <definedName name="Z_71BC5093_C9C1_4AA0_864A_AADBDC96B3C1_.wvu.PrintArea" localSheetId="7">'1C'!$B$1:$L$53</definedName>
    <definedName name="Z_71BC5093_C9C1_4AA0_864A_AADBDC96B3C1_.wvu.PrintArea" localSheetId="8">'1D'!$B$1:$L$37</definedName>
    <definedName name="Z_71BC5093_C9C1_4AA0_864A_AADBDC96B3C1_.wvu.PrintArea" localSheetId="9">'1E'!$B$1:$L$30</definedName>
    <definedName name="Z_71BC5093_C9C1_4AA0_864A_AADBDC96B3C1_.wvu.PrintArea" localSheetId="12">'2A'!$B$1:$P$21</definedName>
    <definedName name="Z_71BC5093_C9C1_4AA0_864A_AADBDC96B3C1_.wvu.PrintArea" localSheetId="13">'2B'!$B$1:$N$35</definedName>
    <definedName name="Z_71BC5093_C9C1_4AA0_864A_AADBDC96B3C1_.wvu.PrintArea" localSheetId="14">'2C'!$B$1:$J$41</definedName>
    <definedName name="Z_71BC5093_C9C1_4AA0_864A_AADBDC96B3C1_.wvu.PrintArea" localSheetId="15">'2D'!$B$1:$P$31</definedName>
    <definedName name="Z_71BC5093_C9C1_4AA0_864A_AADBDC96B3C1_.wvu.PrintArea" localSheetId="16">'2E'!$B$1:$K$37</definedName>
    <definedName name="Z_71BC5093_C9C1_4AA0_864A_AADBDC96B3C1_.wvu.PrintArea" localSheetId="17">'2F'!$B$1:$H$29</definedName>
    <definedName name="Z_71BC5093_C9C1_4AA0_864A_AADBDC96B3C1_.wvu.PrintArea" localSheetId="18">'2G'!$W$1:$W$18</definedName>
    <definedName name="Z_71BC5093_C9C1_4AA0_864A_AADBDC96B3C1_.wvu.PrintArea" localSheetId="20">'2I'!$B$1:$M$36</definedName>
    <definedName name="Z_71BC5093_C9C1_4AA0_864A_AADBDC96B3C1_.wvu.PrintArea" localSheetId="21">'2K'!$B$1:$J$12</definedName>
    <definedName name="Z_71BC5093_C9C1_4AA0_864A_AADBDC96B3C1_.wvu.PrintArea" localSheetId="22">'2L'!$B$1:$L$7</definedName>
    <definedName name="Z_71BC5093_C9C1_4AA0_864A_AADBDC96B3C1_.wvu.PrintArea" localSheetId="23">'2M'!$V$1:$V$23</definedName>
    <definedName name="Z_71BC5093_C9C1_4AA0_864A_AADBDC96B3C1_.wvu.PrintArea" localSheetId="24">'2N'!$B$1:$I$51</definedName>
    <definedName name="Z_71BC5093_C9C1_4AA0_864A_AADBDC96B3C1_.wvu.PrintArea" localSheetId="25">'2O'!$B$1:$O$30</definedName>
    <definedName name="Z_71BC5093_C9C1_4AA0_864A_AADBDC96B3C1_.wvu.PrintArea" localSheetId="26">'2P'!$B$1:$P$24</definedName>
    <definedName name="Z_71BC5093_C9C1_4AA0_864A_AADBDC96B3C1_.wvu.PrintArea" localSheetId="27">'2R'!$B$1:$K$27</definedName>
    <definedName name="Z_71BC5093_C9C1_4AA0_864A_AADBDC96B3C1_.wvu.PrintArea" localSheetId="40">'4A'!$B$1:$H$68</definedName>
    <definedName name="Z_71BC5093_C9C1_4AA0_864A_AADBDC96B3C1_.wvu.PrintArea" localSheetId="61">'4AA'!$B$1:$P$40</definedName>
    <definedName name="Z_71BC5093_C9C1_4AA0_864A_AADBDC96B3C1_.wvu.PrintArea" localSheetId="62">'4AB'!$B$1:$S$32</definedName>
    <definedName name="Z_71BC5093_C9C1_4AA0_864A_AADBDC96B3C1_.wvu.PrintArea" localSheetId="63">'4AC'!$B$1:$K$46</definedName>
    <definedName name="Z_71BC5093_C9C1_4AA0_864A_AADBDC96B3C1_.wvu.PrintArea" localSheetId="64">'4AD'!$B$1:$K$7</definedName>
    <definedName name="Z_71BC5093_C9C1_4AA0_864A_AADBDC96B3C1_.wvu.PrintArea" localSheetId="41" hidden="1">'4B'!$B$1:$BG$460</definedName>
    <definedName name="Z_71BC5093_C9C1_4AA0_864A_AADBDC96B3C1_.wvu.PrintArea" localSheetId="42">'4C'!$B$1:$S$97</definedName>
    <definedName name="Z_71BC5093_C9C1_4AA0_864A_AADBDC96B3C1_.wvu.PrintArea" localSheetId="43">'4D'!$B$1:$M$27</definedName>
    <definedName name="Z_71BC5093_C9C1_4AA0_864A_AADBDC96B3C1_.wvu.PrintArea" localSheetId="44">'4E'!$B$1:$O$26</definedName>
    <definedName name="Z_71BC5093_C9C1_4AA0_864A_AADBDC96B3C1_.wvu.PrintArea" localSheetId="45">'4F'!$B$1:$S$34</definedName>
    <definedName name="Z_71BC5093_C9C1_4AA0_864A_AADBDC96B3C1_.wvu.PrintArea" localSheetId="46">'4G'!$B$1:$Y$35</definedName>
    <definedName name="Z_71BC5093_C9C1_4AA0_864A_AADBDC96B3C1_.wvu.PrintArea" localSheetId="47">'4H'!$B$1:$I$38</definedName>
    <definedName name="Z_71BC5093_C9C1_4AA0_864A_AADBDC96B3C1_.wvu.PrintArea" localSheetId="48">'4I'!$B$1:$N$49</definedName>
    <definedName name="Z_71BC5093_C9C1_4AA0_864A_AADBDC96B3C1_.wvu.PrintArea" localSheetId="49">'4J'!$B$1:$P$60</definedName>
    <definedName name="Z_71BC5093_C9C1_4AA0_864A_AADBDC96B3C1_.wvu.PrintArea" localSheetId="50">'4K'!$B$1:$P$61</definedName>
    <definedName name="Z_71BC5093_C9C1_4AA0_864A_AADBDC96B3C1_.wvu.PrintArea" localSheetId="51">'4L'!$B$1:$Q$187</definedName>
    <definedName name="Z_71BC5093_C9C1_4AA0_864A_AADBDC96B3C1_.wvu.PrintArea" localSheetId="52">'4M'!$B$1:$T$210</definedName>
    <definedName name="Z_71BC5093_C9C1_4AA0_864A_AADBDC96B3C1_.wvu.PrintArea" localSheetId="53">'4N'!$B$1:$J$11</definedName>
    <definedName name="Z_71BC5093_C9C1_4AA0_864A_AADBDC96B3C1_.wvu.PrintArea" localSheetId="54">'4O'!$B$1:$J$10</definedName>
    <definedName name="Z_71BC5093_C9C1_4AA0_864A_AADBDC96B3C1_.wvu.PrintArea" localSheetId="56">'4Q'!$B$1:$K$33</definedName>
    <definedName name="Z_71BC5093_C9C1_4AA0_864A_AADBDC96B3C1_.wvu.PrintArea" localSheetId="57">'4R'!$B$1:$W$52</definedName>
    <definedName name="Z_71BC5093_C9C1_4AA0_864A_AADBDC96B3C1_.wvu.PrintArea" localSheetId="60">'4Z'!$B$1:$Q$4</definedName>
    <definedName name="Z_71BC5093_C9C1_4AA0_864A_AADBDC96B3C1_.wvu.PrintArea" localSheetId="66" hidden="1">'5A'!$B$1:$H$40</definedName>
    <definedName name="Z_71BC5093_C9C1_4AA0_864A_AADBDC96B3C1_.wvu.PrintArea" localSheetId="68" hidden="1">'6A'!$B$1:$I$58</definedName>
    <definedName name="Z_71BC5093_C9C1_4AA0_864A_AADBDC96B3C1_.wvu.PrintArea" localSheetId="69" hidden="1">'6B'!$B$1:$J$31</definedName>
    <definedName name="Z_71BC5093_C9C1_4AA0_864A_AADBDC96B3C1_.wvu.PrintArea" localSheetId="71" hidden="1">'6D'!$B$1:$I$42</definedName>
    <definedName name="Z_71BC5093_C9C1_4AA0_864A_AADBDC96B3C1_.wvu.PrintArea" localSheetId="72" hidden="1">'6E'!$B$1:$G$12</definedName>
    <definedName name="Z_71BC5093_C9C1_4AA0_864A_AADBDC96B3C1_.wvu.PrintArea" localSheetId="75" hidden="1">'7A'!$B$1:$H$24</definedName>
    <definedName name="Z_71BC5093_C9C1_4AA0_864A_AADBDC96B3C1_.wvu.PrintArea" localSheetId="76" hidden="1">'7B'!$B$1:$CJ$28</definedName>
    <definedName name="Z_71BC5093_C9C1_4AA0_864A_AADBDC96B3C1_.wvu.PrintArea" localSheetId="77" hidden="1">'7C'!$B$1:$H$30</definedName>
    <definedName name="Z_71BC5093_C9C1_4AA0_864A_AADBDC96B3C1_.wvu.PrintArea" localSheetId="78" hidden="1">'7D'!$B$1:$AE$36</definedName>
    <definedName name="Z_71BC5093_C9C1_4AA0_864A_AADBDC96B3C1_.wvu.PrintArea" localSheetId="79">'7E'!$B$1:$L$15</definedName>
    <definedName name="Z_71BC5093_C9C1_4AA0_864A_AADBDC96B3C1_.wvu.PrintArea" localSheetId="88">'8A'!$B$1:$H$32</definedName>
    <definedName name="Z_71BC5093_C9C1_4AA0_864A_AADBDC96B3C1_.wvu.PrintArea" localSheetId="89" hidden="1">'8C'!$B$1:$M$32</definedName>
    <definedName name="Z_71BC5093_C9C1_4AA0_864A_AADBDC96B3C1_.wvu.PrintArea" localSheetId="90">'8D'!$B$1:$I$23</definedName>
    <definedName name="Z_71BC5093_C9C1_4AA0_864A_AADBDC96B3C1_.wvu.PrintArea" localSheetId="92" hidden="1">'9A'!$B$1:$U$38</definedName>
    <definedName name="Z_71BC5093_C9C1_4AA0_864A_AADBDC96B3C1_.wvu.Rows" localSheetId="41" hidden="1">'4B'!$486:$1048576,'4B'!$60:$186,'4B'!$188:$408,'4B'!#REF!,'4B'!#REF!,'4B'!#REF!,'4B'!#REF!,'4B'!#REF!,'4B'!#REF!,'4B'!#REF!,'4B'!#REF!,'4B'!#REF!,'4B'!#REF!,'4B'!#REF!,'4B'!#REF!,'4B'!#REF!,'4B'!#REF!</definedName>
    <definedName name="Z_9D0BCB94_913C_464E_843B_7A43F508C4E7_.wvu.PrintArea" localSheetId="5">'1A'!$B$1:$K$23</definedName>
    <definedName name="Z_9D0BCB94_913C_464E_843B_7A43F508C4E7_.wvu.PrintArea" localSheetId="6">'1B'!$B$1:$K$11</definedName>
    <definedName name="Z_9D0BCB94_913C_464E_843B_7A43F508C4E7_.wvu.PrintArea" localSheetId="7">'1C'!$B$1:$K$53</definedName>
    <definedName name="Z_9D0BCB94_913C_464E_843B_7A43F508C4E7_.wvu.PrintArea" localSheetId="9">'1E'!$B$1:$K$30</definedName>
    <definedName name="Z_9D0BCB94_913C_464E_843B_7A43F508C4E7_.wvu.PrintArea" localSheetId="12">'2A'!#REF!</definedName>
    <definedName name="Z_9D0BCB94_913C_464E_843B_7A43F508C4E7_.wvu.PrintArea" localSheetId="13">'2B'!$B$1:$M$35</definedName>
    <definedName name="Z_9D0BCB94_913C_464E_843B_7A43F508C4E7_.wvu.PrintArea" localSheetId="16">'2E'!$B$1:$J$17</definedName>
    <definedName name="Z_9D0BCB94_913C_464E_843B_7A43F508C4E7_.wvu.PrintArea" localSheetId="17">'2F'!$B$1:$F$28</definedName>
    <definedName name="Z_9D0BCB94_913C_464E_843B_7A43F508C4E7_.wvu.PrintArea" localSheetId="18">'2G'!$W$1:$W$19</definedName>
    <definedName name="Z_9D0BCB94_913C_464E_843B_7A43F508C4E7_.wvu.PrintArea" localSheetId="20">'2I'!$B$1:$M$36</definedName>
    <definedName name="Z_9D0BCB94_913C_464E_843B_7A43F508C4E7_.wvu.PrintArea" localSheetId="22">'2L'!$B$1:$K$7</definedName>
    <definedName name="Z_9D0BCB94_913C_464E_843B_7A43F508C4E7_.wvu.PrintArea" localSheetId="23">'2M'!$V$1:$V$23</definedName>
    <definedName name="Z_9D0BCB94_913C_464E_843B_7A43F508C4E7_.wvu.PrintArea" localSheetId="27">'2R'!$B$1:$J$18</definedName>
    <definedName name="Z_9D0BCB94_913C_464E_843B_7A43F508C4E7_.wvu.PrintArea" localSheetId="29" hidden="1">'3A'!$1:$24</definedName>
    <definedName name="Z_9D0BCB94_913C_464E_843B_7A43F508C4E7_.wvu.PrintArea" localSheetId="31" hidden="1">'3C'!$B$1:$G$3</definedName>
    <definedName name="Z_9D0BCB94_913C_464E_843B_7A43F508C4E7_.wvu.PrintArea" localSheetId="32" hidden="1">'3D'!$B$1:$G$3</definedName>
    <definedName name="Z_9D0BCB94_913C_464E_843B_7A43F508C4E7_.wvu.PrintArea" localSheetId="33" hidden="1">'3E'!$1:$44</definedName>
    <definedName name="Z_9D0BCB94_913C_464E_843B_7A43F508C4E7_.wvu.PrintArea" localSheetId="34" hidden="1">'3F'!$1:$20</definedName>
    <definedName name="Z_9D0BCB94_913C_464E_843B_7A43F508C4E7_.wvu.PrintArea" localSheetId="35" hidden="1">'3G'!$1:$18</definedName>
    <definedName name="Z_9D0BCB94_913C_464E_843B_7A43F508C4E7_.wvu.PrintArea" localSheetId="36" hidden="1">'3H'!$1:$31</definedName>
    <definedName name="Z_9D0BCB94_913C_464E_843B_7A43F508C4E7_.wvu.PrintArea" localSheetId="37" hidden="1">'3I'!$1:$31</definedName>
    <definedName name="Z_9D0BCB94_913C_464E_843B_7A43F508C4E7_.wvu.PrintArea" localSheetId="38" hidden="1">'3J'!$1:$17</definedName>
    <definedName name="Z_9D0BCB94_913C_464E_843B_7A43F508C4E7_.wvu.PrintArea" localSheetId="40">'4A'!$B$1:$G$18</definedName>
    <definedName name="Z_9D0BCB94_913C_464E_843B_7A43F508C4E7_.wvu.PrintArea" localSheetId="42">'4C'!$B$1:$N$25</definedName>
    <definedName name="Z_9D0BCB94_913C_464E_843B_7A43F508C4E7_.wvu.PrintArea" localSheetId="47">'4H'!$B$1:$H$38</definedName>
    <definedName name="Z_9D0BCB94_913C_464E_843B_7A43F508C4E7_.wvu.PrintArea" localSheetId="48">'4I'!$B$1:$M$49</definedName>
    <definedName name="Z_A8453347_62D5_433C_AC17_73E6B4F2766F_.wvu.PrintArea" localSheetId="41" hidden="1">'4B'!$B$3:$AU$460</definedName>
    <definedName name="Z_C52B46E3_F629_4DFA_829C_FFB772C5F657_.wvu.PrintArea" localSheetId="5">'1A'!$B$1:$I$23</definedName>
    <definedName name="Z_C52B46E3_F629_4DFA_829C_FFB772C5F657_.wvu.PrintArea" localSheetId="6">'1B'!$B$1:$H$11</definedName>
    <definedName name="Z_C52B46E3_F629_4DFA_829C_FFB772C5F657_.wvu.PrintArea" localSheetId="7">'1C'!$B$1:$H$53</definedName>
    <definedName name="Z_C52B46E3_F629_4DFA_829C_FFB772C5F657_.wvu.PrintArea" localSheetId="12">'2A'!#REF!</definedName>
    <definedName name="Z_C52B46E3_F629_4DFA_829C_FFB772C5F657_.wvu.PrintArea" localSheetId="13">'2B'!$B$1:$G$35</definedName>
    <definedName name="Z_C52B46E3_F629_4DFA_829C_FFB772C5F657_.wvu.PrintArea" localSheetId="16">'2E'!$B$1:$H$17</definedName>
    <definedName name="Z_C52B46E3_F629_4DFA_829C_FFB772C5F657_.wvu.PrintArea" localSheetId="20">'2I'!$B$1:$G$35</definedName>
    <definedName name="Z_C52B46E3_F629_4DFA_829C_FFB772C5F657_.wvu.PrintArea" localSheetId="22">'2L'!$B$1:$I$7</definedName>
    <definedName name="Z_C52B46E3_F629_4DFA_829C_FFB772C5F657_.wvu.PrintArea" localSheetId="23">'2M'!#REF!</definedName>
    <definedName name="Z_C52B46E3_F629_4DFA_829C_FFB772C5F657_.wvu.PrintArea" localSheetId="27">'2R'!$B$1:$H$18</definedName>
    <definedName name="Z_C52B46E3_F629_4DFA_829C_FFB772C5F657_.wvu.PrintArea" localSheetId="29" hidden="1">'3A'!$B$1:$F$3</definedName>
    <definedName name="Z_C52B46E3_F629_4DFA_829C_FFB772C5F657_.wvu.PrintArea" localSheetId="31" hidden="1">'3C'!$B$1:$G$3</definedName>
    <definedName name="Z_C52B46E3_F629_4DFA_829C_FFB772C5F657_.wvu.PrintArea" localSheetId="32" hidden="1">'3D'!$B$1:$G$3</definedName>
    <definedName name="Z_C52B46E3_F629_4DFA_829C_FFB772C5F657_.wvu.PrintArea" localSheetId="33" hidden="1">'3E'!$B$1:$C$3</definedName>
    <definedName name="Z_C52B46E3_F629_4DFA_829C_FFB772C5F657_.wvu.PrintArea" localSheetId="34" hidden="1">'3F'!$B$1:$D$3</definedName>
    <definedName name="Z_C52B46E3_F629_4DFA_829C_FFB772C5F657_.wvu.PrintArea" localSheetId="35" hidden="1">'3G'!$B$1:$C$3</definedName>
    <definedName name="Z_C52B46E3_F629_4DFA_829C_FFB772C5F657_.wvu.PrintArea" localSheetId="36" hidden="1">'3H'!$B$1:$C$3</definedName>
    <definedName name="Z_C52B46E3_F629_4DFA_829C_FFB772C5F657_.wvu.PrintArea" localSheetId="37" hidden="1">'3I'!$B$1:$C$3</definedName>
    <definedName name="Z_C52B46E3_F629_4DFA_829C_FFB772C5F657_.wvu.PrintArea" localSheetId="38" hidden="1">'3J'!$B$1:$C$3</definedName>
    <definedName name="Z_C52B46E3_F629_4DFA_829C_FFB772C5F657_.wvu.PrintArea" localSheetId="42">'4C'!$B$1:$E$25</definedName>
    <definedName name="Z_C52B46E3_F629_4DFA_829C_FFB772C5F657_.wvu.PrintArea" localSheetId="47">'4H'!$B$1:$E$13</definedName>
    <definedName name="Z_C52B46E3_F629_4DFA_829C_FFB772C5F657_.wvu.PrintArea" localSheetId="48">'4I'!$B$1:$D$20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5" i="441" l="1"/>
  <c r="E44" i="441"/>
  <c r="E24" i="458"/>
  <c r="E21" i="458"/>
  <c r="E16" i="458"/>
  <c r="E13" i="458"/>
  <c r="F22" i="338"/>
  <c r="E21" i="382" l="1"/>
  <c r="E20" i="382"/>
  <c r="E18" i="382"/>
  <c r="E17" i="382"/>
  <c r="E12" i="382"/>
  <c r="E11" i="382"/>
  <c r="J71" i="393"/>
  <c r="J59" i="393"/>
  <c r="J47" i="393"/>
  <c r="J33" i="393"/>
  <c r="J40" i="393"/>
  <c r="J41" i="393"/>
  <c r="J21" i="393"/>
  <c r="L11" i="411" l="1"/>
  <c r="J11" i="411"/>
  <c r="I11" i="411"/>
  <c r="I24" i="416" l="1"/>
  <c r="H24" i="416"/>
  <c r="I25" i="416" s="1"/>
  <c r="G24" i="416"/>
  <c r="H25" i="416" s="1"/>
  <c r="I26" i="416" s="1"/>
  <c r="F24" i="416"/>
  <c r="G25" i="416" s="1"/>
  <c r="H26" i="416" s="1"/>
  <c r="I27" i="416" s="1"/>
  <c r="I17" i="416"/>
  <c r="H17" i="416"/>
  <c r="I18" i="416" s="1"/>
  <c r="G17" i="416"/>
  <c r="H18" i="416" s="1"/>
  <c r="I19" i="416" s="1"/>
  <c r="F17" i="416"/>
  <c r="G18" i="416" s="1"/>
  <c r="H19" i="416" s="1"/>
  <c r="I20" i="416" s="1"/>
  <c r="I10" i="416"/>
  <c r="H10" i="416"/>
  <c r="I11" i="416" s="1"/>
  <c r="G10" i="416"/>
  <c r="H11" i="416" s="1"/>
  <c r="F10" i="416"/>
  <c r="G11" i="416" s="1"/>
  <c r="H12" i="416" s="1"/>
  <c r="I12" i="416" l="1"/>
  <c r="I13" i="416"/>
  <c r="G9" i="382" l="1"/>
  <c r="F12" i="414" l="1"/>
  <c r="L71" i="423" l="1"/>
  <c r="K17" i="423"/>
  <c r="K52" i="423"/>
  <c r="K72" i="423"/>
  <c r="L17" i="423"/>
  <c r="L52" i="423"/>
  <c r="L72" i="423"/>
  <c r="K51" i="423"/>
  <c r="K25" i="423"/>
  <c r="K53" i="423"/>
  <c r="K77" i="423"/>
  <c r="L25" i="423"/>
  <c r="L53" i="423"/>
  <c r="L77" i="423"/>
  <c r="K33" i="423"/>
  <c r="K56" i="423"/>
  <c r="K82" i="423"/>
  <c r="L33" i="423"/>
  <c r="L56" i="423"/>
  <c r="L82" i="423"/>
  <c r="L16" i="423"/>
  <c r="K45" i="423"/>
  <c r="K58" i="423"/>
  <c r="K84" i="423"/>
  <c r="K16" i="423"/>
  <c r="L45" i="423"/>
  <c r="L58" i="423"/>
  <c r="L84" i="423"/>
  <c r="K71" i="423"/>
  <c r="K46" i="423"/>
  <c r="K59" i="423"/>
  <c r="K85" i="423"/>
  <c r="L51" i="423"/>
  <c r="L46" i="423"/>
  <c r="L59" i="423"/>
  <c r="L85" i="423"/>
  <c r="P32" i="305" l="1"/>
  <c r="P33" i="305"/>
  <c r="P35" i="305"/>
  <c r="P36" i="305"/>
  <c r="K9" i="305"/>
  <c r="K42" i="305"/>
  <c r="P44" i="305"/>
  <c r="K15" i="305"/>
  <c r="P31" i="305"/>
  <c r="K49" i="305"/>
  <c r="P21" i="305" l="1"/>
  <c r="P50" i="305"/>
  <c r="P37" i="305"/>
  <c r="P23" i="305" l="1"/>
  <c r="O23" i="305" l="1"/>
  <c r="AC14" i="293" l="1"/>
  <c r="V16" i="293"/>
  <c r="E23" i="313" l="1"/>
  <c r="F23" i="313"/>
  <c r="U9" i="352" l="1"/>
  <c r="U10" i="352"/>
  <c r="L11" i="459"/>
  <c r="L12" i="459"/>
  <c r="L13" i="459"/>
  <c r="L14" i="459"/>
  <c r="L15" i="459"/>
  <c r="L16" i="459"/>
  <c r="L17" i="459"/>
  <c r="L18" i="459"/>
  <c r="L19" i="459"/>
  <c r="L20" i="459"/>
  <c r="L21" i="459"/>
  <c r="L22" i="459"/>
  <c r="L23" i="459"/>
  <c r="L24" i="459"/>
  <c r="L25" i="459"/>
  <c r="L26" i="459"/>
  <c r="L27" i="459"/>
  <c r="L28" i="459"/>
  <c r="L29" i="459"/>
  <c r="L30" i="459"/>
  <c r="L31" i="459"/>
  <c r="L32" i="459"/>
  <c r="L33" i="459"/>
  <c r="L34" i="459"/>
  <c r="L35" i="459"/>
  <c r="L36" i="459"/>
  <c r="L37" i="459"/>
  <c r="L38" i="459"/>
  <c r="L39" i="459"/>
  <c r="L40" i="459"/>
  <c r="L41" i="459"/>
  <c r="L42" i="459"/>
  <c r="L43" i="459"/>
  <c r="L44" i="459"/>
  <c r="L45" i="459"/>
  <c r="L46" i="459"/>
  <c r="L47" i="459"/>
  <c r="L48" i="459"/>
  <c r="L49" i="459"/>
  <c r="L50" i="459"/>
  <c r="L51" i="459"/>
  <c r="L52" i="459"/>
  <c r="L53" i="459"/>
  <c r="L54" i="459"/>
  <c r="L9" i="459"/>
  <c r="L10" i="459"/>
  <c r="L9" i="458"/>
  <c r="L10" i="458"/>
  <c r="L12" i="458"/>
  <c r="L14" i="458"/>
  <c r="L15" i="458"/>
  <c r="L17" i="458"/>
  <c r="L18" i="458"/>
  <c r="L19" i="458"/>
  <c r="L20" i="458"/>
  <c r="L22" i="458"/>
  <c r="L23" i="458"/>
  <c r="L25" i="458"/>
  <c r="L26" i="458"/>
  <c r="L27" i="458"/>
  <c r="L28" i="458"/>
  <c r="L30" i="458"/>
  <c r="L31" i="458"/>
  <c r="L33" i="458"/>
  <c r="L34" i="458"/>
  <c r="L35" i="458"/>
  <c r="L36" i="458"/>
  <c r="L38" i="458"/>
  <c r="L39" i="458"/>
  <c r="L41" i="458"/>
  <c r="L42" i="458"/>
  <c r="L43" i="458"/>
  <c r="L44" i="458"/>
  <c r="L46" i="458"/>
  <c r="L47" i="458"/>
  <c r="L49" i="458"/>
  <c r="L50" i="458"/>
  <c r="L51" i="458"/>
  <c r="L52" i="458"/>
  <c r="L54" i="458"/>
  <c r="L55" i="458"/>
  <c r="L57" i="458"/>
  <c r="L58" i="458"/>
  <c r="L59" i="458"/>
  <c r="L60" i="458"/>
  <c r="L61" i="458"/>
  <c r="L62" i="458"/>
  <c r="L63" i="458"/>
  <c r="L64" i="458"/>
  <c r="L65" i="458"/>
  <c r="L66" i="458"/>
  <c r="L67" i="458"/>
  <c r="L68" i="458"/>
  <c r="L69" i="458"/>
  <c r="L70" i="458"/>
  <c r="L71" i="458"/>
  <c r="L72" i="458"/>
  <c r="L73" i="458"/>
  <c r="L74" i="458"/>
  <c r="L75" i="458"/>
  <c r="L76" i="458"/>
  <c r="L77" i="458"/>
  <c r="L78" i="458"/>
  <c r="W16" i="423"/>
  <c r="W17" i="423"/>
  <c r="W20" i="423"/>
  <c r="W21" i="423"/>
  <c r="W25" i="423"/>
  <c r="W28" i="423"/>
  <c r="W29" i="423"/>
  <c r="W33" i="423"/>
  <c r="W36" i="423"/>
  <c r="W37" i="423"/>
  <c r="W45" i="423"/>
  <c r="W46" i="423"/>
  <c r="W49" i="423"/>
  <c r="W50" i="423"/>
  <c r="W51" i="423"/>
  <c r="W52" i="423"/>
  <c r="W53" i="423"/>
  <c r="W56" i="423"/>
  <c r="W58" i="423"/>
  <c r="W59" i="423"/>
  <c r="W62" i="423"/>
  <c r="W63" i="423"/>
  <c r="W71" i="423"/>
  <c r="W72" i="423"/>
  <c r="W75" i="423"/>
  <c r="W76" i="423"/>
  <c r="W77" i="423"/>
  <c r="W82" i="423"/>
  <c r="W84" i="423"/>
  <c r="W85" i="423"/>
  <c r="W88" i="423"/>
  <c r="W89" i="423"/>
  <c r="W95" i="423"/>
  <c r="P70" i="447" l="1"/>
  <c r="P71" i="447"/>
  <c r="P72" i="447"/>
  <c r="Q210" i="429" l="1"/>
  <c r="B2" i="460"/>
  <c r="BA8" i="452" l="1"/>
  <c r="BA9" i="452"/>
  <c r="BA10" i="452"/>
  <c r="BA11" i="452"/>
  <c r="BA12" i="452"/>
  <c r="BA13" i="452"/>
  <c r="BA14" i="452"/>
  <c r="BA15" i="452"/>
  <c r="BA16" i="452"/>
  <c r="BA17" i="452"/>
  <c r="BA18" i="452"/>
  <c r="BA19" i="452"/>
  <c r="BA20" i="452"/>
  <c r="BA21" i="452"/>
  <c r="BA22" i="452"/>
  <c r="BA23" i="452"/>
  <c r="BA24" i="452"/>
  <c r="BA25" i="452"/>
  <c r="BA26" i="452"/>
  <c r="BA27" i="452"/>
  <c r="BA28" i="452"/>
  <c r="BA29" i="452"/>
  <c r="BA30" i="452"/>
  <c r="BA31" i="452"/>
  <c r="BA32" i="452"/>
  <c r="BA33" i="452"/>
  <c r="BA34" i="452"/>
  <c r="BA35" i="452"/>
  <c r="BA36" i="452"/>
  <c r="BA37" i="452"/>
  <c r="BA38" i="452"/>
  <c r="BA39" i="452"/>
  <c r="BA40" i="452"/>
  <c r="BA41" i="452"/>
  <c r="BA42" i="452"/>
  <c r="BA43" i="452"/>
  <c r="BA44" i="452"/>
  <c r="BA45" i="452"/>
  <c r="BA46" i="452"/>
  <c r="BA47" i="452"/>
  <c r="BA48" i="452"/>
  <c r="BA49" i="452"/>
  <c r="BA50" i="452"/>
  <c r="BA51" i="452"/>
  <c r="BA52" i="452"/>
  <c r="BA53" i="452"/>
  <c r="BA54" i="452"/>
  <c r="BA55" i="452"/>
  <c r="BA56" i="452"/>
  <c r="BA57" i="452"/>
  <c r="BA58" i="452"/>
  <c r="BA59" i="452"/>
  <c r="BA60" i="452"/>
  <c r="BA61" i="452"/>
  <c r="BA62" i="452"/>
  <c r="BA63" i="452"/>
  <c r="BA64" i="452"/>
  <c r="BA65" i="452"/>
  <c r="BA66" i="452"/>
  <c r="BA67" i="452"/>
  <c r="BA68" i="452"/>
  <c r="BA69" i="452"/>
  <c r="BA70" i="452"/>
  <c r="BA71" i="452"/>
  <c r="BA72" i="452"/>
  <c r="BA73" i="452"/>
  <c r="BA74" i="452"/>
  <c r="BA75" i="452"/>
  <c r="BA76" i="452"/>
  <c r="BA77" i="452"/>
  <c r="BA78" i="452"/>
  <c r="BA79" i="452"/>
  <c r="BA80" i="452"/>
  <c r="BA81" i="452"/>
  <c r="BA82" i="452"/>
  <c r="BA83" i="452"/>
  <c r="BA84" i="452"/>
  <c r="BA85" i="452"/>
  <c r="BA86" i="452"/>
  <c r="BA87" i="452"/>
  <c r="BA88" i="452"/>
  <c r="BA89" i="452"/>
  <c r="BA90" i="452"/>
  <c r="BA91" i="452"/>
  <c r="BA92" i="452"/>
  <c r="BA93" i="452"/>
  <c r="BA94" i="452"/>
  <c r="BA95" i="452"/>
  <c r="BA96" i="452"/>
  <c r="BA97" i="452"/>
  <c r="BA98" i="452"/>
  <c r="BA99" i="452"/>
  <c r="BA100" i="452"/>
  <c r="BA101" i="452"/>
  <c r="BA102" i="452"/>
  <c r="BA103" i="452"/>
  <c r="BA104" i="452"/>
  <c r="BA105" i="452"/>
  <c r="BA106" i="452"/>
  <c r="BA107" i="452"/>
  <c r="BA108" i="452"/>
  <c r="BA109" i="452"/>
  <c r="BA110" i="452"/>
  <c r="BA111" i="452"/>
  <c r="BA112" i="452"/>
  <c r="BA113" i="452"/>
  <c r="BA114" i="452"/>
  <c r="BA115" i="452"/>
  <c r="BA116" i="452"/>
  <c r="BA117" i="452"/>
  <c r="BA118" i="452"/>
  <c r="BA119" i="452"/>
  <c r="BA120" i="452"/>
  <c r="BA121" i="452"/>
  <c r="BA122" i="452"/>
  <c r="BA123" i="452"/>
  <c r="BA124" i="452"/>
  <c r="BA125" i="452"/>
  <c r="BA126" i="452"/>
  <c r="BA127" i="452"/>
  <c r="BA128" i="452"/>
  <c r="BA129" i="452"/>
  <c r="BA130" i="452"/>
  <c r="BA131" i="452"/>
  <c r="BA132" i="452"/>
  <c r="BA133" i="452"/>
  <c r="BA134" i="452"/>
  <c r="BA135" i="452"/>
  <c r="BA136" i="452"/>
  <c r="BA137" i="452"/>
  <c r="BA138" i="452"/>
  <c r="BA139" i="452"/>
  <c r="BA140" i="452"/>
  <c r="BA141" i="452"/>
  <c r="BA142" i="452"/>
  <c r="BA143" i="452"/>
  <c r="BA144" i="452"/>
  <c r="BA145" i="452"/>
  <c r="BA146" i="452"/>
  <c r="BA147" i="452"/>
  <c r="BA148" i="452"/>
  <c r="BA149" i="452"/>
  <c r="BA150" i="452"/>
  <c r="BA151" i="452"/>
  <c r="BA152" i="452"/>
  <c r="BA153" i="452"/>
  <c r="BA154" i="452"/>
  <c r="BA155" i="452"/>
  <c r="BA156" i="452"/>
  <c r="BA157" i="452"/>
  <c r="BA158" i="452"/>
  <c r="BA159" i="452"/>
  <c r="BA160" i="452"/>
  <c r="BA161" i="452"/>
  <c r="BA162" i="452"/>
  <c r="BA163" i="452"/>
  <c r="BA164" i="452"/>
  <c r="BA165" i="452"/>
  <c r="BA166" i="452"/>
  <c r="BA167" i="452"/>
  <c r="BA168" i="452"/>
  <c r="BA169" i="452"/>
  <c r="BA170" i="452"/>
  <c r="BA171" i="452"/>
  <c r="BA172" i="452"/>
  <c r="BA173" i="452"/>
  <c r="BA174" i="452"/>
  <c r="BA175" i="452"/>
  <c r="BA176" i="452"/>
  <c r="BA177" i="452"/>
  <c r="BA178" i="452"/>
  <c r="BA179" i="452"/>
  <c r="BA180" i="452"/>
  <c r="BA181" i="452"/>
  <c r="BA182" i="452"/>
  <c r="BA183" i="452"/>
  <c r="BA184" i="452"/>
  <c r="BA185" i="452"/>
  <c r="BA186" i="452"/>
  <c r="BA187" i="452"/>
  <c r="BA188" i="452"/>
  <c r="BA189" i="452"/>
  <c r="BA190" i="452"/>
  <c r="BA191" i="452"/>
  <c r="BA192" i="452"/>
  <c r="BA193" i="452"/>
  <c r="BA194" i="452"/>
  <c r="BA195" i="452"/>
  <c r="BA196" i="452"/>
  <c r="BA197" i="452"/>
  <c r="BA198" i="452"/>
  <c r="BA199" i="452"/>
  <c r="BA200" i="452"/>
  <c r="BA201" i="452"/>
  <c r="BA202" i="452"/>
  <c r="BA203" i="452"/>
  <c r="BA204" i="452"/>
  <c r="BA205" i="452"/>
  <c r="BA206" i="452"/>
  <c r="BA207" i="452"/>
  <c r="BA208" i="452"/>
  <c r="BA209" i="452"/>
  <c r="BA210" i="452"/>
  <c r="BA211" i="452"/>
  <c r="BA212" i="452"/>
  <c r="BA213" i="452"/>
  <c r="BA214" i="452"/>
  <c r="BA215" i="452"/>
  <c r="BA216" i="452"/>
  <c r="BA217" i="452"/>
  <c r="BA218" i="452"/>
  <c r="BA219" i="452"/>
  <c r="BA220" i="452"/>
  <c r="BA221" i="452"/>
  <c r="BA222" i="452"/>
  <c r="BA223" i="452"/>
  <c r="BA224" i="452"/>
  <c r="BA225" i="452"/>
  <c r="BA226" i="452"/>
  <c r="BA227" i="452"/>
  <c r="BA228" i="452"/>
  <c r="BA229" i="452"/>
  <c r="BA230" i="452"/>
  <c r="BA231" i="452"/>
  <c r="BA232" i="452"/>
  <c r="BA233" i="452"/>
  <c r="BA234" i="452"/>
  <c r="BA235" i="452"/>
  <c r="BA236" i="452"/>
  <c r="BA237" i="452"/>
  <c r="BA238" i="452"/>
  <c r="BA239" i="452"/>
  <c r="BA240" i="452"/>
  <c r="BA241" i="452"/>
  <c r="BA242" i="452"/>
  <c r="BA243" i="452"/>
  <c r="BA244" i="452"/>
  <c r="BA245" i="452"/>
  <c r="BA246" i="452"/>
  <c r="BA247" i="452"/>
  <c r="BA248" i="452"/>
  <c r="BA249" i="452"/>
  <c r="BA250" i="452"/>
  <c r="BA251" i="452"/>
  <c r="BA252" i="452"/>
  <c r="BA253" i="452"/>
  <c r="BA254" i="452"/>
  <c r="BA255" i="452"/>
  <c r="BA256" i="452"/>
  <c r="BA257" i="452"/>
  <c r="BA258" i="452"/>
  <c r="BA259" i="452"/>
  <c r="BA260" i="452"/>
  <c r="BA261" i="452"/>
  <c r="BA262" i="452"/>
  <c r="BA263" i="452"/>
  <c r="BA264" i="452"/>
  <c r="BA265" i="452"/>
  <c r="BA266" i="452"/>
  <c r="BA267" i="452"/>
  <c r="BA268" i="452"/>
  <c r="BA269" i="452"/>
  <c r="BA270" i="452"/>
  <c r="BA271" i="452"/>
  <c r="BA272" i="452"/>
  <c r="BA273" i="452"/>
  <c r="BA274" i="452"/>
  <c r="BA275" i="452"/>
  <c r="BA276" i="452"/>
  <c r="BA277" i="452"/>
  <c r="BA278" i="452"/>
  <c r="BA279" i="452"/>
  <c r="BA280" i="452"/>
  <c r="BA281" i="452"/>
  <c r="BA282" i="452"/>
  <c r="BA283" i="452"/>
  <c r="BA284" i="452"/>
  <c r="BA285" i="452"/>
  <c r="BA286" i="452"/>
  <c r="BA287" i="452"/>
  <c r="BA288" i="452"/>
  <c r="BA289" i="452"/>
  <c r="BA290" i="452"/>
  <c r="BA291" i="452"/>
  <c r="BA292" i="452"/>
  <c r="BA293" i="452"/>
  <c r="BA294" i="452"/>
  <c r="BA295" i="452"/>
  <c r="BA296" i="452"/>
  <c r="BA297" i="452"/>
  <c r="BA298" i="452"/>
  <c r="BA299" i="452"/>
  <c r="BA300" i="452"/>
  <c r="BA301" i="452"/>
  <c r="BA302" i="452"/>
  <c r="BA303" i="452"/>
  <c r="BA304" i="452"/>
  <c r="BA305" i="452"/>
  <c r="BA306" i="452"/>
  <c r="BA307" i="452"/>
  <c r="BA308" i="452"/>
  <c r="BA309" i="452"/>
  <c r="BA310" i="452"/>
  <c r="BA311" i="452"/>
  <c r="BA312" i="452"/>
  <c r="BA313" i="452"/>
  <c r="BA314" i="452"/>
  <c r="BA315" i="452"/>
  <c r="BA316" i="452"/>
  <c r="BA317" i="452"/>
  <c r="BA318" i="452"/>
  <c r="BA319" i="452"/>
  <c r="BA320" i="452"/>
  <c r="BA321" i="452"/>
  <c r="BA322" i="452"/>
  <c r="BA323" i="452"/>
  <c r="BA324" i="452"/>
  <c r="BA325" i="452"/>
  <c r="BA326" i="452"/>
  <c r="BA327" i="452"/>
  <c r="BA328" i="452"/>
  <c r="BA329" i="452"/>
  <c r="BA330" i="452"/>
  <c r="BA331" i="452"/>
  <c r="BA332" i="452"/>
  <c r="BA333" i="452"/>
  <c r="BA334" i="452"/>
  <c r="BA335" i="452"/>
  <c r="BA336" i="452"/>
  <c r="BA337" i="452"/>
  <c r="BA338" i="452"/>
  <c r="BA339" i="452"/>
  <c r="BA340" i="452"/>
  <c r="BA341" i="452"/>
  <c r="BA342" i="452"/>
  <c r="BA343" i="452"/>
  <c r="BA344" i="452"/>
  <c r="BA345" i="452"/>
  <c r="BA346" i="452"/>
  <c r="BA347" i="452"/>
  <c r="BA348" i="452"/>
  <c r="BA349" i="452"/>
  <c r="BA350" i="452"/>
  <c r="BA351" i="452"/>
  <c r="BA352" i="452"/>
  <c r="BA353" i="452"/>
  <c r="BA354" i="452"/>
  <c r="BA355" i="452"/>
  <c r="BA356" i="452"/>
  <c r="BA357" i="452"/>
  <c r="BA358" i="452"/>
  <c r="BA359" i="452"/>
  <c r="BA360" i="452"/>
  <c r="BA361" i="452"/>
  <c r="BA362" i="452"/>
  <c r="BA363" i="452"/>
  <c r="BA364" i="452"/>
  <c r="BA365" i="452"/>
  <c r="BA366" i="452"/>
  <c r="BA367" i="452"/>
  <c r="BA368" i="452"/>
  <c r="BA369" i="452"/>
  <c r="BA370" i="452"/>
  <c r="BA371" i="452"/>
  <c r="BA372" i="452"/>
  <c r="BA373" i="452"/>
  <c r="BA374" i="452"/>
  <c r="BA375" i="452"/>
  <c r="BA376" i="452"/>
  <c r="BA377" i="452"/>
  <c r="BA378" i="452"/>
  <c r="BA379" i="452"/>
  <c r="BA380" i="452"/>
  <c r="BA381" i="452"/>
  <c r="BA382" i="452"/>
  <c r="BA383" i="452"/>
  <c r="BA384" i="452"/>
  <c r="BA385" i="452"/>
  <c r="BA386" i="452"/>
  <c r="BA387" i="452"/>
  <c r="BA388" i="452"/>
  <c r="BA389" i="452"/>
  <c r="BA390" i="452"/>
  <c r="BA391" i="452"/>
  <c r="BA392" i="452"/>
  <c r="BA393" i="452"/>
  <c r="BA394" i="452"/>
  <c r="BA395" i="452"/>
  <c r="BA396" i="452"/>
  <c r="BA397" i="452"/>
  <c r="BA398" i="452"/>
  <c r="BA399" i="452"/>
  <c r="BA400" i="452"/>
  <c r="BA401" i="452"/>
  <c r="BA402" i="452"/>
  <c r="BA403" i="452"/>
  <c r="BA404" i="452"/>
  <c r="BA405" i="452"/>
  <c r="BA406" i="452"/>
  <c r="BA407" i="452"/>
  <c r="BA408" i="452"/>
  <c r="BA7" i="452"/>
  <c r="Y7" i="261"/>
  <c r="Y8" i="261"/>
  <c r="Y9" i="261"/>
  <c r="Y10" i="261"/>
  <c r="Y11" i="261"/>
  <c r="Y12" i="261"/>
  <c r="Y13" i="261"/>
  <c r="Y14" i="261"/>
  <c r="Y15" i="261"/>
  <c r="Y16" i="261"/>
  <c r="Y17" i="261"/>
  <c r="Y18" i="261"/>
  <c r="Y19" i="261"/>
  <c r="Y20" i="261"/>
  <c r="Y21" i="261"/>
  <c r="Y22" i="261"/>
  <c r="Y25" i="261"/>
  <c r="Y26" i="261"/>
  <c r="Y27" i="261"/>
  <c r="Y28" i="261"/>
  <c r="Y29" i="261"/>
  <c r="Y30" i="261"/>
  <c r="Y31" i="261"/>
  <c r="Y32" i="261"/>
  <c r="Y33" i="261"/>
  <c r="Y34" i="261"/>
  <c r="Y35" i="261"/>
  <c r="Y36" i="261"/>
  <c r="Y37" i="261"/>
  <c r="Y6" i="261"/>
  <c r="AU9" i="454"/>
  <c r="AU10" i="454"/>
  <c r="AU11" i="454"/>
  <c r="AU12" i="454"/>
  <c r="AU13" i="454"/>
  <c r="AU14" i="454"/>
  <c r="AU15" i="454"/>
  <c r="AU16" i="454"/>
  <c r="AU17" i="454"/>
  <c r="AU18" i="454"/>
  <c r="AU19" i="454"/>
  <c r="AU20" i="454"/>
  <c r="AU21" i="454"/>
  <c r="AU22" i="454"/>
  <c r="AU23" i="454"/>
  <c r="AU24" i="454"/>
  <c r="AU25" i="454"/>
  <c r="AU26" i="454"/>
  <c r="AU27" i="454"/>
  <c r="AU28" i="454"/>
  <c r="AU29" i="454"/>
  <c r="AU30" i="454"/>
  <c r="AU31" i="454"/>
  <c r="AU32" i="454"/>
  <c r="AU33" i="454"/>
  <c r="AU34" i="454"/>
  <c r="AU35" i="454"/>
  <c r="AU36" i="454"/>
  <c r="AU37" i="454"/>
  <c r="AU38" i="454"/>
  <c r="AU39" i="454"/>
  <c r="AU40" i="454"/>
  <c r="AU41" i="454"/>
  <c r="AU42" i="454"/>
  <c r="AU43" i="454"/>
  <c r="AU44" i="454"/>
  <c r="AU45" i="454"/>
  <c r="AU46" i="454"/>
  <c r="AU47" i="454"/>
  <c r="AU48" i="454"/>
  <c r="AU49" i="454"/>
  <c r="AU50" i="454"/>
  <c r="AU51" i="454"/>
  <c r="AU52" i="454"/>
  <c r="AU53" i="454"/>
  <c r="AU54" i="454"/>
  <c r="AU55" i="454"/>
  <c r="AU56" i="454"/>
  <c r="AU57" i="454"/>
  <c r="AU58" i="454"/>
  <c r="AU59" i="454"/>
  <c r="AU60" i="454"/>
  <c r="AU61" i="454"/>
  <c r="AU62" i="454"/>
  <c r="AU63" i="454"/>
  <c r="AU64" i="454"/>
  <c r="AU65" i="454"/>
  <c r="AU66" i="454"/>
  <c r="AU67" i="454"/>
  <c r="AU68" i="454"/>
  <c r="AU69" i="454"/>
  <c r="AU70" i="454"/>
  <c r="AU71" i="454"/>
  <c r="AU72" i="454"/>
  <c r="AU73" i="454"/>
  <c r="AU74" i="454"/>
  <c r="AU75" i="454"/>
  <c r="AU76" i="454"/>
  <c r="AU77" i="454"/>
  <c r="AU78" i="454"/>
  <c r="AU79" i="454"/>
  <c r="AU80" i="454"/>
  <c r="AU81" i="454"/>
  <c r="AU82" i="454"/>
  <c r="AU83" i="454"/>
  <c r="AU84" i="454"/>
  <c r="AU85" i="454"/>
  <c r="AU86" i="454"/>
  <c r="AU87" i="454"/>
  <c r="AU88" i="454"/>
  <c r="AU89" i="454"/>
  <c r="AU90" i="454"/>
  <c r="AU91" i="454"/>
  <c r="AU92" i="454"/>
  <c r="AU93" i="454"/>
  <c r="AU94" i="454"/>
  <c r="AU95" i="454"/>
  <c r="AU96" i="454"/>
  <c r="AU97" i="454"/>
  <c r="AU98" i="454"/>
  <c r="AU99" i="454"/>
  <c r="AU100" i="454"/>
  <c r="AU101" i="454"/>
  <c r="AU102" i="454"/>
  <c r="AU103" i="454"/>
  <c r="AU104" i="454"/>
  <c r="AU105" i="454"/>
  <c r="AU106" i="454"/>
  <c r="AU107" i="454"/>
  <c r="AU108" i="454"/>
  <c r="AU109" i="454"/>
  <c r="AU110" i="454"/>
  <c r="AU111" i="454"/>
  <c r="AU112" i="454"/>
  <c r="AU113" i="454"/>
  <c r="AU114" i="454"/>
  <c r="AU115" i="454"/>
  <c r="AU116" i="454"/>
  <c r="AU117" i="454"/>
  <c r="AU118" i="454"/>
  <c r="AU119" i="454"/>
  <c r="AU120" i="454"/>
  <c r="AU121" i="454"/>
  <c r="AU122" i="454"/>
  <c r="AU123" i="454"/>
  <c r="AU124" i="454"/>
  <c r="AU125" i="454"/>
  <c r="AU126" i="454"/>
  <c r="AU127" i="454"/>
  <c r="AU128" i="454"/>
  <c r="AU129" i="454"/>
  <c r="AU130" i="454"/>
  <c r="AU131" i="454"/>
  <c r="AU132" i="454"/>
  <c r="AU133" i="454"/>
  <c r="AU134" i="454"/>
  <c r="AU135" i="454"/>
  <c r="AU136" i="454"/>
  <c r="AU137" i="454"/>
  <c r="AU138" i="454"/>
  <c r="AU139" i="454"/>
  <c r="AU140" i="454"/>
  <c r="AU141" i="454"/>
  <c r="AU142" i="454"/>
  <c r="AU143" i="454"/>
  <c r="AU144" i="454"/>
  <c r="AU145" i="454"/>
  <c r="AU146" i="454"/>
  <c r="AU147" i="454"/>
  <c r="AU148" i="454"/>
  <c r="AU149" i="454"/>
  <c r="AU150" i="454"/>
  <c r="AU151" i="454"/>
  <c r="AU152" i="454"/>
  <c r="AU153" i="454"/>
  <c r="AU154" i="454"/>
  <c r="AU155" i="454"/>
  <c r="AU156" i="454"/>
  <c r="AU157" i="454"/>
  <c r="AU158" i="454"/>
  <c r="AU159" i="454"/>
  <c r="AU160" i="454"/>
  <c r="AU161" i="454"/>
  <c r="AU162" i="454"/>
  <c r="AU163" i="454"/>
  <c r="AU164" i="454"/>
  <c r="AU165" i="454"/>
  <c r="AU166" i="454"/>
  <c r="AU167" i="454"/>
  <c r="AU168" i="454"/>
  <c r="AU169" i="454"/>
  <c r="AU170" i="454"/>
  <c r="AU171" i="454"/>
  <c r="AU172" i="454"/>
  <c r="AU173" i="454"/>
  <c r="AU174" i="454"/>
  <c r="AU175" i="454"/>
  <c r="AU176" i="454"/>
  <c r="AU177" i="454"/>
  <c r="AU178" i="454"/>
  <c r="AU179" i="454"/>
  <c r="AU180" i="454"/>
  <c r="AU181" i="454"/>
  <c r="AU182" i="454"/>
  <c r="AU183" i="454"/>
  <c r="AU184" i="454"/>
  <c r="AU185" i="454"/>
  <c r="AU186" i="454"/>
  <c r="AU187" i="454"/>
  <c r="AU188" i="454"/>
  <c r="AU189" i="454"/>
  <c r="AU190" i="454"/>
  <c r="AU191" i="454"/>
  <c r="AU192" i="454"/>
  <c r="AU193" i="454"/>
  <c r="AU194" i="454"/>
  <c r="AU195" i="454"/>
  <c r="AU196" i="454"/>
  <c r="AU197" i="454"/>
  <c r="AU198" i="454"/>
  <c r="AU199" i="454"/>
  <c r="AU200" i="454"/>
  <c r="AU201" i="454"/>
  <c r="AU202" i="454"/>
  <c r="AU203" i="454"/>
  <c r="AU204" i="454"/>
  <c r="AU205" i="454"/>
  <c r="AU206" i="454"/>
  <c r="AU207" i="454"/>
  <c r="AU208" i="454"/>
  <c r="AU209" i="454"/>
  <c r="AU210" i="454"/>
  <c r="AU211" i="454"/>
  <c r="AU212" i="454"/>
  <c r="AU213" i="454"/>
  <c r="AU214" i="454"/>
  <c r="AU215" i="454"/>
  <c r="AU216" i="454"/>
  <c r="AU217" i="454"/>
  <c r="AU218" i="454"/>
  <c r="AU219" i="454"/>
  <c r="AU220" i="454"/>
  <c r="AU221" i="454"/>
  <c r="AU222" i="454"/>
  <c r="AU223" i="454"/>
  <c r="AU224" i="454"/>
  <c r="AU225" i="454"/>
  <c r="AU226" i="454"/>
  <c r="AU227" i="454"/>
  <c r="AU228" i="454"/>
  <c r="AU229" i="454"/>
  <c r="AU230" i="454"/>
  <c r="AU231" i="454"/>
  <c r="AU232" i="454"/>
  <c r="AU233" i="454"/>
  <c r="AU234" i="454"/>
  <c r="AU235" i="454"/>
  <c r="AU236" i="454"/>
  <c r="AU237" i="454"/>
  <c r="AU238" i="454"/>
  <c r="AU239" i="454"/>
  <c r="AU240" i="454"/>
  <c r="AU241" i="454"/>
  <c r="AU242" i="454"/>
  <c r="AU243" i="454"/>
  <c r="AU244" i="454"/>
  <c r="AU245" i="454"/>
  <c r="AU246" i="454"/>
  <c r="AU247" i="454"/>
  <c r="AU248" i="454"/>
  <c r="AU249" i="454"/>
  <c r="AU250" i="454"/>
  <c r="AU251" i="454"/>
  <c r="AU252" i="454"/>
  <c r="AU253" i="454"/>
  <c r="AU254" i="454"/>
  <c r="AU255" i="454"/>
  <c r="AU256" i="454"/>
  <c r="AU257" i="454"/>
  <c r="AU258" i="454"/>
  <c r="AU259" i="454"/>
  <c r="AU260" i="454"/>
  <c r="AU261" i="454"/>
  <c r="AU262" i="454"/>
  <c r="AU263" i="454"/>
  <c r="AU264" i="454"/>
  <c r="AU265" i="454"/>
  <c r="AU266" i="454"/>
  <c r="AU267" i="454"/>
  <c r="AU268" i="454"/>
  <c r="AU269" i="454"/>
  <c r="AU270" i="454"/>
  <c r="AU271" i="454"/>
  <c r="AU272" i="454"/>
  <c r="AU273" i="454"/>
  <c r="AU274" i="454"/>
  <c r="AU275" i="454"/>
  <c r="AU276" i="454"/>
  <c r="AU277" i="454"/>
  <c r="AU278" i="454"/>
  <c r="AU279" i="454"/>
  <c r="AU280" i="454"/>
  <c r="AU281" i="454"/>
  <c r="AU282" i="454"/>
  <c r="AU283" i="454"/>
  <c r="AU284" i="454"/>
  <c r="AU285" i="454"/>
  <c r="AU286" i="454"/>
  <c r="AU287" i="454"/>
  <c r="AU288" i="454"/>
  <c r="AU289" i="454"/>
  <c r="AU290" i="454"/>
  <c r="AU291" i="454"/>
  <c r="AU292" i="454"/>
  <c r="AU293" i="454"/>
  <c r="AU294" i="454"/>
  <c r="AU295" i="454"/>
  <c r="AU296" i="454"/>
  <c r="AU297" i="454"/>
  <c r="AU298" i="454"/>
  <c r="AU299" i="454"/>
  <c r="AU300" i="454"/>
  <c r="AU301" i="454"/>
  <c r="AU302" i="454"/>
  <c r="AU303" i="454"/>
  <c r="AU304" i="454"/>
  <c r="AU305" i="454"/>
  <c r="AU306" i="454"/>
  <c r="AU307" i="454"/>
  <c r="AU308" i="454"/>
  <c r="AU309" i="454"/>
  <c r="AU310" i="454"/>
  <c r="AU311" i="454"/>
  <c r="AU312" i="454"/>
  <c r="AU313" i="454"/>
  <c r="AU314" i="454"/>
  <c r="AU315" i="454"/>
  <c r="AU316" i="454"/>
  <c r="AU317" i="454"/>
  <c r="AU318" i="454"/>
  <c r="AU319" i="454"/>
  <c r="AU320" i="454"/>
  <c r="AU321" i="454"/>
  <c r="AU322" i="454"/>
  <c r="AU323" i="454"/>
  <c r="AU324" i="454"/>
  <c r="AU325" i="454"/>
  <c r="AU326" i="454"/>
  <c r="AU327" i="454"/>
  <c r="AU328" i="454"/>
  <c r="AU329" i="454"/>
  <c r="AU330" i="454"/>
  <c r="AU331" i="454"/>
  <c r="AU332" i="454"/>
  <c r="AU333" i="454"/>
  <c r="AU334" i="454"/>
  <c r="AU335" i="454"/>
  <c r="AU336" i="454"/>
  <c r="AU337" i="454"/>
  <c r="AU338" i="454"/>
  <c r="AU339" i="454"/>
  <c r="AU340" i="454"/>
  <c r="AU341" i="454"/>
  <c r="AU342" i="454"/>
  <c r="AU343" i="454"/>
  <c r="AU344" i="454"/>
  <c r="AU345" i="454"/>
  <c r="AU346" i="454"/>
  <c r="AU347" i="454"/>
  <c r="AU348" i="454"/>
  <c r="AU349" i="454"/>
  <c r="AU350" i="454"/>
  <c r="AU351" i="454"/>
  <c r="AU352" i="454"/>
  <c r="AU353" i="454"/>
  <c r="AU354" i="454"/>
  <c r="AU355" i="454"/>
  <c r="AU356" i="454"/>
  <c r="AU357" i="454"/>
  <c r="AU358" i="454"/>
  <c r="AU359" i="454"/>
  <c r="AU360" i="454"/>
  <c r="AU361" i="454"/>
  <c r="AU362" i="454"/>
  <c r="AU363" i="454"/>
  <c r="AU364" i="454"/>
  <c r="AU365" i="454"/>
  <c r="AU366" i="454"/>
  <c r="AU367" i="454"/>
  <c r="AU368" i="454"/>
  <c r="AU369" i="454"/>
  <c r="AU370" i="454"/>
  <c r="AU371" i="454"/>
  <c r="AU372" i="454"/>
  <c r="AU373" i="454"/>
  <c r="AU374" i="454"/>
  <c r="AU375" i="454"/>
  <c r="AU376" i="454"/>
  <c r="AU377" i="454"/>
  <c r="AU378" i="454"/>
  <c r="AU379" i="454"/>
  <c r="AU380" i="454"/>
  <c r="AU381" i="454"/>
  <c r="AU382" i="454"/>
  <c r="AU383" i="454"/>
  <c r="AU384" i="454"/>
  <c r="AU385" i="454"/>
  <c r="AU386" i="454"/>
  <c r="AU387" i="454"/>
  <c r="AU388" i="454"/>
  <c r="AU389" i="454"/>
  <c r="AU390" i="454"/>
  <c r="AU391" i="454"/>
  <c r="AU392" i="454"/>
  <c r="AU393" i="454"/>
  <c r="AU394" i="454"/>
  <c r="AU395" i="454"/>
  <c r="AU396" i="454"/>
  <c r="AU397" i="454"/>
  <c r="AU398" i="454"/>
  <c r="AU399" i="454"/>
  <c r="AU400" i="454"/>
  <c r="AU401" i="454"/>
  <c r="AU402" i="454"/>
  <c r="AU403" i="454"/>
  <c r="AU404" i="454"/>
  <c r="AU405" i="454"/>
  <c r="AU406" i="454"/>
  <c r="AU407" i="454"/>
  <c r="AU408" i="454"/>
  <c r="AU409" i="454"/>
  <c r="AU410" i="454"/>
  <c r="AU411" i="454"/>
  <c r="AU412" i="454"/>
  <c r="AU413" i="454"/>
  <c r="AU414" i="454"/>
  <c r="AU415" i="454"/>
  <c r="AU416" i="454"/>
  <c r="AU417" i="454"/>
  <c r="AU418" i="454"/>
  <c r="AU419" i="454"/>
  <c r="AU420" i="454"/>
  <c r="AU421" i="454"/>
  <c r="AU422" i="454"/>
  <c r="AU423" i="454"/>
  <c r="AU424" i="454"/>
  <c r="AU425" i="454"/>
  <c r="AU426" i="454"/>
  <c r="AU427" i="454"/>
  <c r="AU428" i="454"/>
  <c r="AU429" i="454"/>
  <c r="AU430" i="454"/>
  <c r="AU431" i="454"/>
  <c r="AU432" i="454"/>
  <c r="AU433" i="454"/>
  <c r="AU434" i="454"/>
  <c r="AU435" i="454"/>
  <c r="AU436" i="454"/>
  <c r="AU437" i="454"/>
  <c r="AU438" i="454"/>
  <c r="AU439" i="454"/>
  <c r="AU440" i="454"/>
  <c r="AU441" i="454"/>
  <c r="AU442" i="454"/>
  <c r="AU443" i="454"/>
  <c r="AU444" i="454"/>
  <c r="AU445" i="454"/>
  <c r="AU446" i="454"/>
  <c r="AU447" i="454"/>
  <c r="AU448" i="454"/>
  <c r="AU449" i="454"/>
  <c r="AU450" i="454"/>
  <c r="AU451" i="454"/>
  <c r="AU452" i="454"/>
  <c r="AU453" i="454"/>
  <c r="AU454" i="454"/>
  <c r="AU455" i="454"/>
  <c r="AU456" i="454"/>
  <c r="AU457" i="454"/>
  <c r="AU458" i="454"/>
  <c r="AU459" i="454"/>
  <c r="AU460" i="454"/>
  <c r="AU461" i="454"/>
  <c r="AU462" i="454"/>
  <c r="AU463" i="454"/>
  <c r="AU464" i="454"/>
  <c r="AU465" i="454"/>
  <c r="AU466" i="454"/>
  <c r="AU467" i="454"/>
  <c r="AU468" i="454"/>
  <c r="AU469" i="454"/>
  <c r="AU470" i="454"/>
  <c r="AU471" i="454"/>
  <c r="AU472" i="454"/>
  <c r="AU473" i="454"/>
  <c r="AU474" i="454"/>
  <c r="AU475" i="454"/>
  <c r="AU476" i="454"/>
  <c r="AU477" i="454"/>
  <c r="AU478" i="454"/>
  <c r="AU479" i="454"/>
  <c r="AU480" i="454"/>
  <c r="AU481" i="454"/>
  <c r="AU482" i="454"/>
  <c r="AU483" i="454"/>
  <c r="AU484" i="454"/>
  <c r="AU485" i="454"/>
  <c r="AU486" i="454"/>
  <c r="AU487" i="454"/>
  <c r="AU488" i="454"/>
  <c r="AU489" i="454"/>
  <c r="AU490" i="454"/>
  <c r="AU491" i="454"/>
  <c r="AU492" i="454"/>
  <c r="AU493" i="454"/>
  <c r="AU494" i="454"/>
  <c r="AU495" i="454"/>
  <c r="AU496" i="454"/>
  <c r="AU497" i="454"/>
  <c r="AU498" i="454"/>
  <c r="AU499" i="454"/>
  <c r="AU500" i="454"/>
  <c r="AU501" i="454"/>
  <c r="AU502" i="454"/>
  <c r="AU503" i="454"/>
  <c r="AU504" i="454"/>
  <c r="AU505" i="454"/>
  <c r="AU506" i="454"/>
  <c r="AU507" i="454"/>
  <c r="AU508" i="454"/>
  <c r="AU509" i="454"/>
  <c r="AU510" i="454"/>
  <c r="AU511" i="454"/>
  <c r="AU512" i="454"/>
  <c r="AU513" i="454"/>
  <c r="AU514" i="454"/>
  <c r="AU515" i="454"/>
  <c r="AU516" i="454"/>
  <c r="AU517" i="454"/>
  <c r="AU518" i="454"/>
  <c r="AU519" i="454"/>
  <c r="AU520" i="454"/>
  <c r="AU521" i="454"/>
  <c r="AU522" i="454"/>
  <c r="AU523" i="454"/>
  <c r="AU524" i="454"/>
  <c r="AU525" i="454"/>
  <c r="AU526" i="454"/>
  <c r="AU527" i="454"/>
  <c r="AU528" i="454"/>
  <c r="AU529" i="454"/>
  <c r="AU530" i="454"/>
  <c r="AU531" i="454"/>
  <c r="AU532" i="454"/>
  <c r="AU533" i="454"/>
  <c r="AU534" i="454"/>
  <c r="AU535" i="454"/>
  <c r="AU536" i="454"/>
  <c r="AU537" i="454"/>
  <c r="AU538" i="454"/>
  <c r="AU539" i="454"/>
  <c r="AU540" i="454"/>
  <c r="AU541" i="454"/>
  <c r="AU542" i="454"/>
  <c r="AU543" i="454"/>
  <c r="AU544" i="454"/>
  <c r="AU545" i="454"/>
  <c r="AU546" i="454"/>
  <c r="AU547" i="454"/>
  <c r="AU548" i="454"/>
  <c r="AU549" i="454"/>
  <c r="AU550" i="454"/>
  <c r="AU551" i="454"/>
  <c r="AU552" i="454"/>
  <c r="AU553" i="454"/>
  <c r="AU554" i="454"/>
  <c r="AU555" i="454"/>
  <c r="AU556" i="454"/>
  <c r="AU557" i="454"/>
  <c r="AU558" i="454"/>
  <c r="AU559" i="454"/>
  <c r="AU560" i="454"/>
  <c r="AU561" i="454"/>
  <c r="AU562" i="454"/>
  <c r="AU563" i="454"/>
  <c r="AU564" i="454"/>
  <c r="AU565" i="454"/>
  <c r="AU566" i="454"/>
  <c r="AU567" i="454"/>
  <c r="AU568" i="454"/>
  <c r="AU569" i="454"/>
  <c r="AU570" i="454"/>
  <c r="AU571" i="454"/>
  <c r="AU572" i="454"/>
  <c r="AU573" i="454"/>
  <c r="AU574" i="454"/>
  <c r="AU575" i="454"/>
  <c r="AU576" i="454"/>
  <c r="AU577" i="454"/>
  <c r="AU578" i="454"/>
  <c r="AU579" i="454"/>
  <c r="AU580" i="454"/>
  <c r="AU581" i="454"/>
  <c r="AU582" i="454"/>
  <c r="AU583" i="454"/>
  <c r="AU584" i="454"/>
  <c r="AU585" i="454"/>
  <c r="AU586" i="454"/>
  <c r="AU587" i="454"/>
  <c r="AU588" i="454"/>
  <c r="AU589" i="454"/>
  <c r="AU590" i="454"/>
  <c r="AU591" i="454"/>
  <c r="AU592" i="454"/>
  <c r="AU593" i="454"/>
  <c r="AU594" i="454"/>
  <c r="AU595" i="454"/>
  <c r="AU596" i="454"/>
  <c r="AU597" i="454"/>
  <c r="AU598" i="454"/>
  <c r="AU599" i="454"/>
  <c r="AU600" i="454"/>
  <c r="AU601" i="454"/>
  <c r="AU602" i="454"/>
  <c r="AU603" i="454"/>
  <c r="AU604" i="454"/>
  <c r="AU605" i="454"/>
  <c r="AU606" i="454"/>
  <c r="AU607" i="454"/>
  <c r="AU608" i="454"/>
  <c r="AU609" i="454"/>
  <c r="AU610" i="454"/>
  <c r="AU611" i="454"/>
  <c r="AU612" i="454"/>
  <c r="AU613" i="454"/>
  <c r="AU614" i="454"/>
  <c r="AU615" i="454"/>
  <c r="AU616" i="454"/>
  <c r="AU617" i="454"/>
  <c r="AU618" i="454"/>
  <c r="AU619" i="454"/>
  <c r="AU620" i="454"/>
  <c r="AU621" i="454"/>
  <c r="AU622" i="454"/>
  <c r="AU623" i="454"/>
  <c r="AU624" i="454"/>
  <c r="AU625" i="454"/>
  <c r="AU626" i="454"/>
  <c r="AU627" i="454"/>
  <c r="AU628" i="454"/>
  <c r="AU629" i="454"/>
  <c r="AU630" i="454"/>
  <c r="AU631" i="454"/>
  <c r="AU632" i="454"/>
  <c r="AU633" i="454"/>
  <c r="AU634" i="454"/>
  <c r="AU635" i="454"/>
  <c r="AU636" i="454"/>
  <c r="AU637" i="454"/>
  <c r="AU638" i="454"/>
  <c r="AU639" i="454"/>
  <c r="AU640" i="454"/>
  <c r="AU641" i="454"/>
  <c r="AU642" i="454"/>
  <c r="AU643" i="454"/>
  <c r="AU644" i="454"/>
  <c r="AU645" i="454"/>
  <c r="AU646" i="454"/>
  <c r="AU647" i="454"/>
  <c r="AU648" i="454"/>
  <c r="AU649" i="454"/>
  <c r="AU650" i="454"/>
  <c r="AU651" i="454"/>
  <c r="AU652" i="454"/>
  <c r="AU653" i="454"/>
  <c r="AU654" i="454"/>
  <c r="AU655" i="454"/>
  <c r="AU656" i="454"/>
  <c r="AU657" i="454"/>
  <c r="AU658" i="454"/>
  <c r="AU659" i="454"/>
  <c r="AU660" i="454"/>
  <c r="AU661" i="454"/>
  <c r="AU662" i="454"/>
  <c r="AU663" i="454"/>
  <c r="AU664" i="454"/>
  <c r="AU665" i="454"/>
  <c r="AU666" i="454"/>
  <c r="AU667" i="454"/>
  <c r="AU668" i="454"/>
  <c r="AU669" i="454"/>
  <c r="AU670" i="454"/>
  <c r="AU671" i="454"/>
  <c r="AU672" i="454"/>
  <c r="AU673" i="454"/>
  <c r="AU674" i="454"/>
  <c r="AU675" i="454"/>
  <c r="AU676" i="454"/>
  <c r="AU677" i="454"/>
  <c r="AU678" i="454"/>
  <c r="AU679" i="454"/>
  <c r="AU680" i="454"/>
  <c r="AU681" i="454"/>
  <c r="AU682" i="454"/>
  <c r="AU683" i="454"/>
  <c r="AU684" i="454"/>
  <c r="AU685" i="454"/>
  <c r="AU686" i="454"/>
  <c r="AU687" i="454"/>
  <c r="AU688" i="454"/>
  <c r="AU689" i="454"/>
  <c r="AU690" i="454"/>
  <c r="AU691" i="454"/>
  <c r="AU692" i="454"/>
  <c r="AU693" i="454"/>
  <c r="AU694" i="454"/>
  <c r="AU695" i="454"/>
  <c r="AU696" i="454"/>
  <c r="AU697" i="454"/>
  <c r="AU698" i="454"/>
  <c r="AU699" i="454"/>
  <c r="AU700" i="454"/>
  <c r="AU701" i="454"/>
  <c r="AU702" i="454"/>
  <c r="AU703" i="454"/>
  <c r="AU704" i="454"/>
  <c r="AU705" i="454"/>
  <c r="AU706" i="454"/>
  <c r="AU707" i="454"/>
  <c r="AU8" i="454"/>
  <c r="BI42" i="453"/>
  <c r="BI7" i="453"/>
  <c r="BI37" i="453"/>
  <c r="BI38" i="453"/>
  <c r="BI39" i="453"/>
  <c r="BI40" i="453"/>
  <c r="BI41" i="453"/>
  <c r="BI43" i="453"/>
  <c r="BI44" i="453"/>
  <c r="BI45" i="453"/>
  <c r="BI46" i="453"/>
  <c r="BI47" i="453"/>
  <c r="BI48" i="453"/>
  <c r="BI49" i="453"/>
  <c r="BI50" i="453"/>
  <c r="BI51" i="453"/>
  <c r="BI52" i="453"/>
  <c r="BI53" i="453"/>
  <c r="BI54" i="453"/>
  <c r="BI55" i="453"/>
  <c r="BI56" i="453"/>
  <c r="BI57" i="453"/>
  <c r="BI58" i="453"/>
  <c r="BI59" i="453"/>
  <c r="BI60" i="453"/>
  <c r="G208" i="429" l="1"/>
  <c r="F15" i="425" s="1"/>
  <c r="H208" i="429"/>
  <c r="I208" i="429"/>
  <c r="J208" i="429"/>
  <c r="K208" i="429"/>
  <c r="L208" i="429"/>
  <c r="M208" i="429"/>
  <c r="G209" i="429"/>
  <c r="H209" i="429"/>
  <c r="I209" i="429"/>
  <c r="J209" i="429"/>
  <c r="K209" i="429"/>
  <c r="L209" i="429"/>
  <c r="M209" i="429"/>
  <c r="F209" i="429"/>
  <c r="F208" i="429"/>
  <c r="U131" i="352"/>
  <c r="I9" i="404"/>
  <c r="I14" i="404"/>
  <c r="I15" i="404"/>
  <c r="I16" i="404"/>
  <c r="E56" i="458"/>
  <c r="L56" i="458" s="1"/>
  <c r="E53" i="458"/>
  <c r="L53" i="458" s="1"/>
  <c r="E48" i="458"/>
  <c r="L48" i="458" s="1"/>
  <c r="E45" i="458"/>
  <c r="L45" i="458" s="1"/>
  <c r="E40" i="458"/>
  <c r="L40" i="458" s="1"/>
  <c r="E37" i="458"/>
  <c r="L37" i="458" s="1"/>
  <c r="E32" i="458"/>
  <c r="L32" i="458" s="1"/>
  <c r="E29" i="458"/>
  <c r="L29" i="458" s="1"/>
  <c r="L24" i="458"/>
  <c r="L21" i="458"/>
  <c r="L16" i="458"/>
  <c r="L13" i="458"/>
  <c r="E32" i="459"/>
  <c r="E29" i="459"/>
  <c r="E24" i="459"/>
  <c r="E21" i="459"/>
  <c r="E16" i="459"/>
  <c r="E13" i="459"/>
  <c r="Q187" i="429"/>
  <c r="P187" i="429"/>
  <c r="O187" i="429"/>
  <c r="G15" i="425"/>
  <c r="H15" i="425"/>
  <c r="I15" i="425"/>
  <c r="J15" i="425"/>
  <c r="K15" i="425"/>
  <c r="L15" i="425"/>
  <c r="I15" i="373"/>
  <c r="I16" i="373"/>
  <c r="I14" i="373"/>
  <c r="D17" i="373"/>
  <c r="G25" i="394" l="1"/>
  <c r="D126" i="394"/>
  <c r="F18" i="394"/>
  <c r="G18" i="394"/>
  <c r="E42" i="394"/>
  <c r="G43" i="394"/>
  <c r="E47" i="394"/>
  <c r="F48" i="394"/>
  <c r="D112" i="394"/>
  <c r="D92" i="394"/>
  <c r="D77" i="394"/>
  <c r="D72" i="394"/>
  <c r="D64" i="394"/>
  <c r="D58" i="394"/>
  <c r="G24" i="394"/>
  <c r="D127" i="394"/>
  <c r="D128" i="394" s="1"/>
  <c r="G31" i="394"/>
  <c r="J158" i="352"/>
  <c r="H158" i="352"/>
  <c r="E158" i="352"/>
  <c r="M56" i="391"/>
  <c r="M43" i="391"/>
  <c r="G9" i="394"/>
  <c r="F11" i="394"/>
  <c r="E21" i="391"/>
  <c r="G21" i="391" s="1"/>
  <c r="F10" i="399"/>
  <c r="R24" i="419"/>
  <c r="K25" i="419"/>
  <c r="R25" i="419" s="1"/>
  <c r="K26" i="419"/>
  <c r="R26" i="419" s="1"/>
  <c r="D22" i="373"/>
  <c r="G14" i="418"/>
  <c r="N14" i="418" s="1"/>
  <c r="D79" i="394" l="1"/>
  <c r="D80" i="394" s="1"/>
  <c r="D81" i="394" s="1"/>
  <c r="G26" i="394"/>
  <c r="E17" i="418"/>
  <c r="F17" i="418"/>
  <c r="G16" i="418"/>
  <c r="N16" i="418" s="1"/>
  <c r="G15" i="418"/>
  <c r="N15" i="418" s="1"/>
  <c r="AO61" i="453"/>
  <c r="AP61" i="453"/>
  <c r="AQ61" i="453"/>
  <c r="AR61" i="453"/>
  <c r="AS61" i="453"/>
  <c r="AT61" i="453"/>
  <c r="AU61" i="453"/>
  <c r="AV61" i="453"/>
  <c r="AW61" i="453"/>
  <c r="AX61" i="453"/>
  <c r="AY61" i="453"/>
  <c r="AZ61" i="453"/>
  <c r="P28" i="447"/>
  <c r="G18" i="433"/>
  <c r="AN61" i="453"/>
  <c r="AM61" i="453"/>
  <c r="AL61" i="453"/>
  <c r="AK61" i="453"/>
  <c r="AJ61" i="453"/>
  <c r="AI61" i="453"/>
  <c r="AH61" i="453"/>
  <c r="AG61" i="453"/>
  <c r="AF61" i="453"/>
  <c r="AE61" i="453"/>
  <c r="AD61" i="453"/>
  <c r="AC61" i="453"/>
  <c r="AB61" i="453"/>
  <c r="AA61" i="453"/>
  <c r="Z61" i="453"/>
  <c r="Y61" i="453"/>
  <c r="X61" i="453"/>
  <c r="W61" i="453"/>
  <c r="V61" i="453"/>
  <c r="U61" i="453"/>
  <c r="T61" i="453"/>
  <c r="S61" i="453"/>
  <c r="R61" i="453"/>
  <c r="Q61" i="453"/>
  <c r="P25" i="447"/>
  <c r="M51" i="429"/>
  <c r="L51" i="429"/>
  <c r="K51" i="429"/>
  <c r="J51" i="429"/>
  <c r="I51" i="429"/>
  <c r="H51" i="429"/>
  <c r="G51" i="429"/>
  <c r="F51" i="429"/>
  <c r="X50" i="429"/>
  <c r="N50" i="429"/>
  <c r="N49" i="429"/>
  <c r="X49" i="429" s="1"/>
  <c r="F48" i="429"/>
  <c r="G48" i="429"/>
  <c r="H48" i="429"/>
  <c r="I48" i="429"/>
  <c r="J48" i="429"/>
  <c r="K48" i="429"/>
  <c r="L48" i="429"/>
  <c r="M48" i="429"/>
  <c r="N52" i="429"/>
  <c r="X52" i="429" s="1"/>
  <c r="N53" i="429"/>
  <c r="X53" i="429" s="1"/>
  <c r="U38" i="352"/>
  <c r="U35" i="352"/>
  <c r="G80" i="423"/>
  <c r="G81" i="423" s="1"/>
  <c r="G83" i="423" s="1"/>
  <c r="H80" i="423"/>
  <c r="I80" i="423"/>
  <c r="I81" i="423" s="1"/>
  <c r="I83" i="423" s="1"/>
  <c r="J80" i="423"/>
  <c r="J81" i="423" s="1"/>
  <c r="J83" i="423" s="1"/>
  <c r="M80" i="423"/>
  <c r="M81" i="423" s="1"/>
  <c r="M83" i="423" s="1"/>
  <c r="N80" i="423"/>
  <c r="N81" i="423" s="1"/>
  <c r="N83" i="423" s="1"/>
  <c r="O80" i="423"/>
  <c r="O81" i="423" s="1"/>
  <c r="O83" i="423" s="1"/>
  <c r="P80" i="423"/>
  <c r="P81" i="423" s="1"/>
  <c r="P83" i="423" s="1"/>
  <c r="H81" i="423"/>
  <c r="H83" i="423"/>
  <c r="H86" i="423" s="1"/>
  <c r="H87" i="423"/>
  <c r="N51" i="429" l="1"/>
  <c r="N86" i="423"/>
  <c r="N87" i="423"/>
  <c r="P87" i="423"/>
  <c r="P86" i="423"/>
  <c r="M86" i="423"/>
  <c r="M87" i="423"/>
  <c r="J86" i="423"/>
  <c r="J87" i="423"/>
  <c r="O26" i="394"/>
  <c r="E32" i="382"/>
  <c r="G17" i="418"/>
  <c r="X51" i="429"/>
  <c r="N48" i="429"/>
  <c r="X48" i="429" s="1"/>
  <c r="I87" i="423"/>
  <c r="I86" i="423"/>
  <c r="G87" i="423"/>
  <c r="G86" i="423"/>
  <c r="O87" i="423"/>
  <c r="O86" i="423"/>
  <c r="E30" i="440" l="1"/>
  <c r="J164" i="428" l="1"/>
  <c r="I164" i="428"/>
  <c r="H164" i="428"/>
  <c r="G164" i="428"/>
  <c r="F164" i="428"/>
  <c r="U163" i="428"/>
  <c r="K163" i="428"/>
  <c r="K162" i="428"/>
  <c r="U162" i="428" s="1"/>
  <c r="U161" i="428"/>
  <c r="U160" i="428"/>
  <c r="N142" i="428"/>
  <c r="G141" i="428"/>
  <c r="H141" i="428"/>
  <c r="I141" i="428"/>
  <c r="J141" i="428"/>
  <c r="F141" i="428"/>
  <c r="F138" i="428"/>
  <c r="M142" i="428"/>
  <c r="J138" i="428"/>
  <c r="J142" i="428" s="1"/>
  <c r="I138" i="428"/>
  <c r="I142" i="428" s="1"/>
  <c r="H138" i="428"/>
  <c r="G138" i="428"/>
  <c r="K137" i="428"/>
  <c r="U137" i="428" s="1"/>
  <c r="K136" i="428"/>
  <c r="U136" i="428" s="1"/>
  <c r="L11" i="458"/>
  <c r="M47" i="427"/>
  <c r="T47" i="427" s="1"/>
  <c r="M48" i="427"/>
  <c r="T48" i="427" s="1"/>
  <c r="M49" i="427"/>
  <c r="T49" i="427" s="1"/>
  <c r="M12" i="427"/>
  <c r="T12" i="427" s="1"/>
  <c r="M13" i="427"/>
  <c r="T13" i="427" s="1"/>
  <c r="F49" i="426"/>
  <c r="H49" i="426"/>
  <c r="I49" i="426"/>
  <c r="E49" i="426"/>
  <c r="J47" i="426"/>
  <c r="Q47" i="426" s="1"/>
  <c r="G26" i="431"/>
  <c r="N25" i="431"/>
  <c r="G21" i="431"/>
  <c r="N21" i="431" s="1"/>
  <c r="N19" i="431"/>
  <c r="N20" i="431"/>
  <c r="N22" i="431"/>
  <c r="N23" i="431"/>
  <c r="N24" i="431"/>
  <c r="P36" i="453"/>
  <c r="P61" i="453"/>
  <c r="E61" i="453"/>
  <c r="F61" i="453"/>
  <c r="G61" i="453"/>
  <c r="H61" i="453"/>
  <c r="I61" i="453"/>
  <c r="J61" i="453"/>
  <c r="K61" i="453"/>
  <c r="L61" i="453"/>
  <c r="M61" i="453"/>
  <c r="N61" i="453"/>
  <c r="O61" i="453"/>
  <c r="E36" i="453"/>
  <c r="P48" i="447"/>
  <c r="P49" i="447"/>
  <c r="P50" i="447"/>
  <c r="P51" i="447"/>
  <c r="F9" i="456"/>
  <c r="F12" i="436"/>
  <c r="G12" i="436"/>
  <c r="H12" i="436"/>
  <c r="I12" i="436"/>
  <c r="J12" i="436"/>
  <c r="K12" i="436"/>
  <c r="L12" i="436"/>
  <c r="E12" i="436"/>
  <c r="G113" i="429"/>
  <c r="H113" i="429"/>
  <c r="I113" i="429"/>
  <c r="J113" i="429"/>
  <c r="K113" i="429"/>
  <c r="L113" i="429"/>
  <c r="M113" i="429"/>
  <c r="F113" i="429"/>
  <c r="G112" i="429"/>
  <c r="H112" i="429"/>
  <c r="H114" i="429" s="1"/>
  <c r="I112" i="429"/>
  <c r="J112" i="429"/>
  <c r="K112" i="429"/>
  <c r="L112" i="429"/>
  <c r="M112" i="429"/>
  <c r="F112" i="429"/>
  <c r="G114" i="429"/>
  <c r="L114" i="429"/>
  <c r="F111" i="429"/>
  <c r="G111" i="429"/>
  <c r="H111" i="429"/>
  <c r="I111" i="429"/>
  <c r="J111" i="429"/>
  <c r="K111" i="429"/>
  <c r="L111" i="429"/>
  <c r="M111" i="429"/>
  <c r="F108" i="429"/>
  <c r="G108" i="429"/>
  <c r="H108" i="429"/>
  <c r="I108" i="429"/>
  <c r="J108" i="429"/>
  <c r="K108" i="429"/>
  <c r="L108" i="429"/>
  <c r="M108" i="429"/>
  <c r="G105" i="429"/>
  <c r="H105" i="429"/>
  <c r="I105" i="429"/>
  <c r="J105" i="429"/>
  <c r="K105" i="429"/>
  <c r="L105" i="429"/>
  <c r="M105" i="429"/>
  <c r="F105" i="429"/>
  <c r="N105" i="429" s="1"/>
  <c r="N109" i="429"/>
  <c r="N110" i="429"/>
  <c r="N104" i="429"/>
  <c r="N106" i="429"/>
  <c r="N26" i="429"/>
  <c r="N20" i="429"/>
  <c r="F21" i="429"/>
  <c r="G21" i="429"/>
  <c r="H21" i="429"/>
  <c r="I21" i="429"/>
  <c r="J21" i="429"/>
  <c r="K21" i="429"/>
  <c r="L21" i="429"/>
  <c r="M21" i="429"/>
  <c r="F24" i="429"/>
  <c r="G24" i="429"/>
  <c r="H24" i="429"/>
  <c r="I24" i="429"/>
  <c r="J24" i="429"/>
  <c r="K24" i="429"/>
  <c r="L24" i="429"/>
  <c r="M24" i="429"/>
  <c r="F27" i="429"/>
  <c r="G27" i="429"/>
  <c r="H27" i="429"/>
  <c r="I27" i="429"/>
  <c r="J27" i="429"/>
  <c r="K27" i="429"/>
  <c r="L27" i="429"/>
  <c r="M27" i="429"/>
  <c r="F30" i="429"/>
  <c r="G30" i="429"/>
  <c r="H30" i="429"/>
  <c r="I30" i="429"/>
  <c r="J30" i="429"/>
  <c r="K30" i="429"/>
  <c r="L30" i="429"/>
  <c r="M30" i="429"/>
  <c r="G33" i="429"/>
  <c r="H33" i="429"/>
  <c r="I33" i="429"/>
  <c r="J33" i="429"/>
  <c r="K33" i="429"/>
  <c r="L33" i="429"/>
  <c r="M33" i="429"/>
  <c r="F33" i="429"/>
  <c r="N29" i="429"/>
  <c r="N31" i="429"/>
  <c r="N32" i="429"/>
  <c r="N22" i="429"/>
  <c r="N23" i="429"/>
  <c r="N25" i="429"/>
  <c r="BI61" i="453" l="1"/>
  <c r="I114" i="429"/>
  <c r="G142" i="428"/>
  <c r="H142" i="428"/>
  <c r="K141" i="428"/>
  <c r="L141" i="428" s="1"/>
  <c r="F114" i="429"/>
  <c r="N108" i="429"/>
  <c r="K114" i="429"/>
  <c r="N113" i="429"/>
  <c r="K164" i="428"/>
  <c r="K138" i="428"/>
  <c r="F142" i="428"/>
  <c r="M114" i="429"/>
  <c r="N112" i="429"/>
  <c r="J114" i="429"/>
  <c r="N26" i="431"/>
  <c r="N24" i="429"/>
  <c r="N27" i="429"/>
  <c r="N21" i="429"/>
  <c r="N30" i="429"/>
  <c r="K142" i="428" l="1"/>
  <c r="U164" i="428"/>
  <c r="L164" i="428"/>
  <c r="L138" i="428"/>
  <c r="L142" i="428" s="1"/>
  <c r="N114" i="429"/>
  <c r="U141" i="428"/>
  <c r="U138" i="428" l="1"/>
  <c r="E24" i="437"/>
  <c r="H28" i="436"/>
  <c r="H23" i="436"/>
  <c r="H42" i="427" s="1"/>
  <c r="H18" i="436"/>
  <c r="H57" i="427" s="1"/>
  <c r="K32" i="412"/>
  <c r="R32" i="412" s="1"/>
  <c r="R708" i="454"/>
  <c r="S708" i="454"/>
  <c r="T708" i="454"/>
  <c r="U708" i="454"/>
  <c r="V708" i="454"/>
  <c r="W708" i="454"/>
  <c r="Q708" i="454"/>
  <c r="J708" i="454"/>
  <c r="K708" i="454"/>
  <c r="L708" i="454"/>
  <c r="M708" i="454"/>
  <c r="N708" i="454"/>
  <c r="O708" i="454"/>
  <c r="I708" i="454"/>
  <c r="D11" i="373"/>
  <c r="G15" i="415"/>
  <c r="G22" i="415"/>
  <c r="G21" i="415"/>
  <c r="G11" i="415"/>
  <c r="U155" i="352"/>
  <c r="M21" i="427"/>
  <c r="T21" i="427" s="1"/>
  <c r="H31" i="436" l="1"/>
  <c r="B2" i="423"/>
  <c r="M61" i="438" l="1"/>
  <c r="M63" i="438"/>
  <c r="M64" i="438"/>
  <c r="M65" i="438"/>
  <c r="T5" i="440"/>
  <c r="U5" i="440"/>
  <c r="V5" i="440"/>
  <c r="F42" i="399" l="1"/>
  <c r="N49" i="428" l="1"/>
  <c r="M37" i="427"/>
  <c r="M27" i="420"/>
  <c r="G34" i="414"/>
  <c r="G28" i="414"/>
  <c r="G27" i="414"/>
  <c r="G26" i="414"/>
  <c r="G25" i="414"/>
  <c r="F9" i="418" s="1"/>
  <c r="G20" i="414"/>
  <c r="G19" i="414"/>
  <c r="G14" i="414"/>
  <c r="M27" i="413"/>
  <c r="E5" i="423" l="1"/>
  <c r="N41" i="434"/>
  <c r="I41" i="434"/>
  <c r="N37" i="434"/>
  <c r="I37" i="434"/>
  <c r="I40" i="434" s="1"/>
  <c r="N36" i="434"/>
  <c r="I36" i="434"/>
  <c r="N35" i="434"/>
  <c r="I35" i="434"/>
  <c r="Q32" i="457" l="1"/>
  <c r="Q28" i="457"/>
  <c r="Q29" i="457"/>
  <c r="Q30" i="457"/>
  <c r="Q31" i="457"/>
  <c r="Q33" i="457"/>
  <c r="H59" i="427"/>
  <c r="H44" i="427"/>
  <c r="O129" i="394"/>
  <c r="O130" i="394"/>
  <c r="O131" i="394"/>
  <c r="O132" i="394"/>
  <c r="E10" i="415" l="1"/>
  <c r="J10" i="415"/>
  <c r="F16" i="411" l="1" a="1"/>
  <c r="F16" i="411" s="1"/>
  <c r="G16" i="411" a="1"/>
  <c r="G16" i="411" s="1"/>
  <c r="I16" i="411" a="1"/>
  <c r="I16" i="411" s="1"/>
  <c r="J16" i="411" a="1"/>
  <c r="J16" i="411" s="1"/>
  <c r="K16" i="411" a="1"/>
  <c r="K16" i="411" s="1"/>
  <c r="L16" i="411" a="1"/>
  <c r="L16" i="411" s="1"/>
  <c r="F15" i="411"/>
  <c r="G15" i="411"/>
  <c r="I15" i="411"/>
  <c r="J15" i="411"/>
  <c r="K15" i="411"/>
  <c r="L15" i="411"/>
  <c r="B2" i="404" l="1"/>
  <c r="B2" i="400"/>
  <c r="B2" i="399"/>
  <c r="B2" i="398"/>
  <c r="B2" i="397"/>
  <c r="B2" i="394"/>
  <c r="B2" i="393"/>
  <c r="B2" i="391"/>
  <c r="B2" i="373"/>
  <c r="B2" i="382"/>
  <c r="E59" i="382" a="1"/>
  <c r="E59" i="382" s="1"/>
  <c r="J137" i="394"/>
  <c r="O137" i="394" s="1"/>
  <c r="J136" i="394"/>
  <c r="O136" i="394" s="1"/>
  <c r="J135" i="394"/>
  <c r="O135" i="394" s="1"/>
  <c r="J134" i="394"/>
  <c r="O134" i="394" s="1"/>
  <c r="J133" i="394"/>
  <c r="O133" i="394" s="1"/>
  <c r="G12" i="400" l="1"/>
  <c r="E49" i="382" s="1"/>
  <c r="J19" i="393"/>
  <c r="J14" i="393"/>
  <c r="J9" i="393"/>
  <c r="W13" i="305"/>
  <c r="Z11" i="305" l="1"/>
  <c r="Z12" i="305"/>
  <c r="W12" i="305"/>
  <c r="W11" i="305"/>
  <c r="I23" i="261"/>
  <c r="L23" i="261"/>
  <c r="I24" i="261"/>
  <c r="L24" i="261"/>
  <c r="I25" i="261"/>
  <c r="L25" i="261"/>
  <c r="I26" i="261"/>
  <c r="L26" i="261"/>
  <c r="I27" i="261"/>
  <c r="L27" i="261"/>
  <c r="I28" i="261"/>
  <c r="L28" i="261"/>
  <c r="I29" i="261"/>
  <c r="L29" i="261"/>
  <c r="I30" i="261"/>
  <c r="L30" i="261"/>
  <c r="I31" i="261"/>
  <c r="L31" i="261"/>
  <c r="I32" i="261"/>
  <c r="L32" i="261"/>
  <c r="I33" i="261"/>
  <c r="L33" i="261"/>
  <c r="I34" i="261"/>
  <c r="L34" i="261"/>
  <c r="I35" i="261"/>
  <c r="L35" i="261"/>
  <c r="I36" i="261"/>
  <c r="L36" i="261"/>
  <c r="I37" i="261"/>
  <c r="L37" i="261"/>
  <c r="E38" i="261"/>
  <c r="F38" i="261"/>
  <c r="G38" i="261"/>
  <c r="H38" i="261"/>
  <c r="J38" i="261"/>
  <c r="K38" i="261"/>
  <c r="M38" i="261"/>
  <c r="N38" i="261"/>
  <c r="O38" i="261"/>
  <c r="P38" i="261"/>
  <c r="Q38" i="261"/>
  <c r="R38" i="261"/>
  <c r="D88" i="373"/>
  <c r="D30" i="373" s="1"/>
  <c r="D25" i="373"/>
  <c r="P127" i="429"/>
  <c r="O127" i="429"/>
  <c r="O205" i="429"/>
  <c r="Q148" i="429"/>
  <c r="P148" i="429"/>
  <c r="O148" i="429"/>
  <c r="F210" i="429"/>
  <c r="F10" i="425"/>
  <c r="G10" i="425"/>
  <c r="H10" i="425"/>
  <c r="I10" i="425"/>
  <c r="J10" i="425"/>
  <c r="K10" i="425"/>
  <c r="L10" i="425"/>
  <c r="F204" i="429"/>
  <c r="F201" i="429"/>
  <c r="F198" i="429"/>
  <c r="F195" i="429"/>
  <c r="F192" i="429"/>
  <c r="F186" i="429"/>
  <c r="F183" i="429"/>
  <c r="F180" i="429"/>
  <c r="F177" i="429"/>
  <c r="F174" i="429"/>
  <c r="F171" i="429"/>
  <c r="F168" i="429"/>
  <c r="F165" i="429"/>
  <c r="F162" i="429"/>
  <c r="F159" i="429"/>
  <c r="F156" i="429"/>
  <c r="F153" i="429"/>
  <c r="F147" i="429"/>
  <c r="F144" i="429"/>
  <c r="F141" i="429"/>
  <c r="F138" i="429"/>
  <c r="F135" i="429"/>
  <c r="F132" i="429"/>
  <c r="Q127" i="429"/>
  <c r="F126" i="429"/>
  <c r="F123" i="429"/>
  <c r="F120" i="429"/>
  <c r="F117" i="429"/>
  <c r="F102" i="429"/>
  <c r="F99" i="429"/>
  <c r="F96" i="429"/>
  <c r="F93" i="429"/>
  <c r="F90" i="429"/>
  <c r="F87" i="429"/>
  <c r="F84" i="429"/>
  <c r="F81" i="429"/>
  <c r="F78" i="429"/>
  <c r="F75" i="429"/>
  <c r="F72" i="429"/>
  <c r="F69" i="429"/>
  <c r="F66" i="429"/>
  <c r="F63" i="429"/>
  <c r="F60" i="429"/>
  <c r="F57" i="429"/>
  <c r="F54" i="429"/>
  <c r="F45" i="429"/>
  <c r="F42" i="429"/>
  <c r="F39" i="429"/>
  <c r="F36" i="429"/>
  <c r="F18" i="429"/>
  <c r="F15" i="429"/>
  <c r="F12" i="429"/>
  <c r="N182" i="428"/>
  <c r="M182" i="428"/>
  <c r="F181" i="428"/>
  <c r="F178" i="428"/>
  <c r="F175" i="428"/>
  <c r="F172" i="428"/>
  <c r="F169" i="428"/>
  <c r="F159" i="428"/>
  <c r="N154" i="428"/>
  <c r="M154" i="428"/>
  <c r="F153" i="428"/>
  <c r="F150" i="428"/>
  <c r="F147" i="428"/>
  <c r="M133" i="428"/>
  <c r="N133" i="428"/>
  <c r="F132" i="428"/>
  <c r="F129" i="428"/>
  <c r="F126" i="428"/>
  <c r="F123" i="428"/>
  <c r="F120" i="428"/>
  <c r="F117" i="428"/>
  <c r="F114" i="428"/>
  <c r="F111" i="428"/>
  <c r="F108" i="428"/>
  <c r="I102" i="428"/>
  <c r="I99" i="428"/>
  <c r="I96" i="428"/>
  <c r="I93" i="428"/>
  <c r="I90" i="428"/>
  <c r="I87" i="428"/>
  <c r="I84" i="428"/>
  <c r="I81" i="428"/>
  <c r="I78" i="428"/>
  <c r="I75" i="428"/>
  <c r="M49" i="428"/>
  <c r="F69" i="428"/>
  <c r="F66" i="428"/>
  <c r="F63" i="428"/>
  <c r="F60" i="428"/>
  <c r="F57" i="428"/>
  <c r="F54" i="428"/>
  <c r="G47" i="428"/>
  <c r="H47" i="428"/>
  <c r="I47" i="428"/>
  <c r="J47" i="428"/>
  <c r="F47" i="428"/>
  <c r="F186" i="428" s="1"/>
  <c r="G46" i="428"/>
  <c r="G185" i="428" s="1"/>
  <c r="H46" i="428"/>
  <c r="H185" i="428" s="1"/>
  <c r="G15" i="424" s="1"/>
  <c r="I46" i="428"/>
  <c r="I185" i="428" s="1"/>
  <c r="H15" i="424" s="1"/>
  <c r="J46" i="428"/>
  <c r="J185" i="428" s="1"/>
  <c r="I15" i="424" s="1"/>
  <c r="F46" i="428"/>
  <c r="F185" i="428" s="1"/>
  <c r="F45" i="428"/>
  <c r="F42" i="428"/>
  <c r="F39" i="428"/>
  <c r="F36" i="428"/>
  <c r="F33" i="428"/>
  <c r="F30" i="428"/>
  <c r="F27" i="428"/>
  <c r="F24" i="428"/>
  <c r="F21" i="428"/>
  <c r="F18" i="428"/>
  <c r="F15" i="428"/>
  <c r="F12" i="428"/>
  <c r="BE8" i="293"/>
  <c r="Y24" i="261" l="1"/>
  <c r="Y23" i="261"/>
  <c r="F148" i="429"/>
  <c r="J186" i="428"/>
  <c r="I10" i="424" s="1"/>
  <c r="H186" i="428"/>
  <c r="H187" i="428" s="1"/>
  <c r="I186" i="428"/>
  <c r="I187" i="428" s="1"/>
  <c r="G186" i="428"/>
  <c r="F10" i="424" s="1"/>
  <c r="D31" i="373"/>
  <c r="I31" i="373" s="1"/>
  <c r="I30" i="373"/>
  <c r="F187" i="429"/>
  <c r="F154" i="428"/>
  <c r="K210" i="429"/>
  <c r="J210" i="429"/>
  <c r="I210" i="429"/>
  <c r="L210" i="429"/>
  <c r="F70" i="428"/>
  <c r="F48" i="428"/>
  <c r="F49" i="428" s="1"/>
  <c r="F187" i="428"/>
  <c r="F133" i="428"/>
  <c r="I103" i="428"/>
  <c r="F182" i="428"/>
  <c r="M210" i="429"/>
  <c r="F127" i="429"/>
  <c r="F205" i="429"/>
  <c r="H210" i="429"/>
  <c r="G210" i="429"/>
  <c r="I38" i="261"/>
  <c r="L38" i="261"/>
  <c r="O210" i="429"/>
  <c r="J48" i="428"/>
  <c r="E47" i="252"/>
  <c r="E37" i="252"/>
  <c r="E10" i="442"/>
  <c r="H41" i="441"/>
  <c r="H40" i="441"/>
  <c r="H35" i="441"/>
  <c r="H34" i="441"/>
  <c r="H33" i="441"/>
  <c r="H32" i="441"/>
  <c r="H31" i="441"/>
  <c r="H30" i="441"/>
  <c r="H27" i="441"/>
  <c r="H26" i="441"/>
  <c r="H25" i="441"/>
  <c r="H24" i="441"/>
  <c r="H20" i="441"/>
  <c r="H21" i="441"/>
  <c r="H22" i="441"/>
  <c r="H23" i="441"/>
  <c r="H19" i="441"/>
  <c r="H16" i="441"/>
  <c r="H15" i="441"/>
  <c r="H14" i="441"/>
  <c r="H13" i="441"/>
  <c r="H9" i="441"/>
  <c r="H10" i="441"/>
  <c r="H11" i="441"/>
  <c r="H12" i="441"/>
  <c r="H8" i="441"/>
  <c r="E18" i="440"/>
  <c r="E10" i="440"/>
  <c r="E9" i="440"/>
  <c r="E8" i="440"/>
  <c r="L9" i="314"/>
  <c r="L10" i="314"/>
  <c r="L11" i="314"/>
  <c r="L12" i="314"/>
  <c r="L13" i="314"/>
  <c r="L8" i="314"/>
  <c r="H9" i="314"/>
  <c r="H10" i="314"/>
  <c r="H11" i="314"/>
  <c r="H12" i="314"/>
  <c r="H13" i="314"/>
  <c r="H8" i="314"/>
  <c r="G67" i="423"/>
  <c r="H67" i="423"/>
  <c r="I67" i="423"/>
  <c r="J67" i="423"/>
  <c r="M67" i="423"/>
  <c r="N67" i="423"/>
  <c r="O67" i="423"/>
  <c r="P67" i="423"/>
  <c r="F54" i="423"/>
  <c r="G54" i="423"/>
  <c r="H54" i="423"/>
  <c r="I54" i="423"/>
  <c r="J54" i="423"/>
  <c r="K54" i="423"/>
  <c r="L54" i="423"/>
  <c r="M54" i="423"/>
  <c r="N54" i="423"/>
  <c r="O54" i="423"/>
  <c r="P54" i="423"/>
  <c r="E54" i="423"/>
  <c r="G41" i="423"/>
  <c r="H41" i="423"/>
  <c r="I41" i="423"/>
  <c r="J41" i="423"/>
  <c r="M41" i="423"/>
  <c r="N41" i="423"/>
  <c r="O41" i="423"/>
  <c r="P41" i="423"/>
  <c r="G12" i="423"/>
  <c r="H12" i="423"/>
  <c r="I12" i="423"/>
  <c r="J12" i="423"/>
  <c r="M12" i="423"/>
  <c r="N12" i="423"/>
  <c r="O12" i="423"/>
  <c r="P12" i="423"/>
  <c r="F53" i="399"/>
  <c r="F36" i="399"/>
  <c r="F34" i="399"/>
  <c r="F29" i="399"/>
  <c r="F27" i="399"/>
  <c r="F19" i="399"/>
  <c r="F17" i="399"/>
  <c r="F12" i="399"/>
  <c r="F13" i="399" s="1"/>
  <c r="J187" i="428" l="1"/>
  <c r="H10" i="424"/>
  <c r="Y38" i="261"/>
  <c r="W54" i="423"/>
  <c r="G187" i="428"/>
  <c r="G10" i="424"/>
  <c r="F30" i="399"/>
  <c r="F20" i="399"/>
  <c r="F37" i="399"/>
  <c r="AA17" i="434"/>
  <c r="AA18" i="434"/>
  <c r="AA19" i="434"/>
  <c r="AA20" i="434"/>
  <c r="AA21" i="434"/>
  <c r="AA23" i="434"/>
  <c r="AA26" i="434"/>
  <c r="AA29" i="434"/>
  <c r="AA30" i="434"/>
  <c r="AA31" i="434"/>
  <c r="AA32" i="434"/>
  <c r="AA33" i="434"/>
  <c r="AA34" i="434"/>
  <c r="AA46" i="434"/>
  <c r="AA47" i="434"/>
  <c r="AA48" i="434"/>
  <c r="AA49" i="434"/>
  <c r="AA50" i="434"/>
  <c r="AA51" i="434"/>
  <c r="AA52" i="434"/>
  <c r="AA53" i="434"/>
  <c r="AA54" i="434"/>
  <c r="BE410" i="293"/>
  <c r="BE411" i="293"/>
  <c r="BE412" i="293"/>
  <c r="BE413" i="293"/>
  <c r="BE414" i="293"/>
  <c r="BE415" i="293"/>
  <c r="BE416" i="293"/>
  <c r="BE417" i="293"/>
  <c r="BE418" i="293"/>
  <c r="BE419" i="293"/>
  <c r="BE420" i="293"/>
  <c r="BE421" i="293"/>
  <c r="BE422" i="293"/>
  <c r="BE423" i="293"/>
  <c r="BE424" i="293"/>
  <c r="BE425" i="293"/>
  <c r="BE426" i="293"/>
  <c r="BE427" i="293"/>
  <c r="BE428" i="293"/>
  <c r="BE429" i="293"/>
  <c r="BE430" i="293"/>
  <c r="BE431" i="293"/>
  <c r="BE432" i="293"/>
  <c r="BE433" i="293"/>
  <c r="BE434" i="293"/>
  <c r="BE435" i="293"/>
  <c r="BE436" i="293"/>
  <c r="BE437" i="293"/>
  <c r="BE438" i="293"/>
  <c r="BE439" i="293"/>
  <c r="BE440" i="293"/>
  <c r="BE441" i="293"/>
  <c r="BE442" i="293"/>
  <c r="BE443" i="293"/>
  <c r="BE444" i="293"/>
  <c r="BE445" i="293"/>
  <c r="BE446" i="293"/>
  <c r="BE447" i="293"/>
  <c r="BE448" i="293"/>
  <c r="BE451" i="293"/>
  <c r="BE452" i="293"/>
  <c r="BE460" i="293"/>
  <c r="BE461" i="293"/>
  <c r="BE472" i="293"/>
  <c r="BE473" i="293"/>
  <c r="BE481" i="293"/>
  <c r="BE482" i="293"/>
  <c r="BE483" i="293"/>
  <c r="BE487" i="293"/>
  <c r="AQ61" i="443"/>
  <c r="AP61" i="443"/>
  <c r="AO61" i="443"/>
  <c r="AN61" i="443"/>
  <c r="AM61" i="443"/>
  <c r="AL61" i="443"/>
  <c r="AK61" i="443"/>
  <c r="AJ61" i="443"/>
  <c r="AI61" i="443"/>
  <c r="AH61" i="443"/>
  <c r="AE61" i="443"/>
  <c r="AC61" i="443"/>
  <c r="AB61" i="443"/>
  <c r="AA61" i="443"/>
  <c r="Z61" i="443"/>
  <c r="Y61" i="443"/>
  <c r="X61" i="443"/>
  <c r="W61" i="443"/>
  <c r="U61" i="443"/>
  <c r="T61" i="443"/>
  <c r="S61" i="443"/>
  <c r="R61" i="443"/>
  <c r="Q61" i="443"/>
  <c r="P61" i="443"/>
  <c r="O61" i="443"/>
  <c r="M61" i="443"/>
  <c r="L61" i="443"/>
  <c r="K61" i="443"/>
  <c r="J61" i="443"/>
  <c r="I61" i="443"/>
  <c r="H61" i="443"/>
  <c r="G61" i="443"/>
  <c r="F17" i="431"/>
  <c r="E17" i="431"/>
  <c r="F11" i="431"/>
  <c r="E11" i="431"/>
  <c r="F19" i="430"/>
  <c r="E38" i="427" s="1"/>
  <c r="E19" i="430"/>
  <c r="E53" i="427" s="1"/>
  <c r="F12" i="430"/>
  <c r="H38" i="426" s="1"/>
  <c r="E12" i="430"/>
  <c r="H53" i="426" s="1"/>
  <c r="E15" i="425"/>
  <c r="E10" i="425"/>
  <c r="F15" i="424"/>
  <c r="E15" i="424"/>
  <c r="E10" i="424"/>
  <c r="J72" i="393"/>
  <c r="J60" i="393"/>
  <c r="J48" i="393"/>
  <c r="J34" i="393"/>
  <c r="J27" i="393"/>
  <c r="H54" i="426" l="1"/>
  <c r="F54" i="426"/>
  <c r="F39" i="426"/>
  <c r="H39" i="426"/>
  <c r="E39" i="427"/>
  <c r="G39" i="427"/>
  <c r="F39" i="427"/>
  <c r="G54" i="427"/>
  <c r="F54" i="427"/>
  <c r="E54" i="427"/>
  <c r="L7" i="256"/>
  <c r="L8" i="256"/>
  <c r="L10" i="256"/>
  <c r="L11" i="256"/>
  <c r="L12" i="256"/>
  <c r="L13" i="256"/>
  <c r="L14" i="256"/>
  <c r="L15" i="256"/>
  <c r="L17" i="256"/>
  <c r="L18" i="256"/>
  <c r="L19" i="256"/>
  <c r="L20" i="256"/>
  <c r="L22" i="256"/>
  <c r="L23" i="256"/>
  <c r="L24" i="256"/>
  <c r="L25" i="256"/>
  <c r="L26" i="256"/>
  <c r="L27" i="256"/>
  <c r="L29" i="256"/>
  <c r="L30" i="256"/>
  <c r="L31" i="256"/>
  <c r="L6" i="256"/>
  <c r="U134" i="352" l="1"/>
  <c r="U12" i="352"/>
  <c r="U13" i="352"/>
  <c r="U14" i="352"/>
  <c r="U15" i="352"/>
  <c r="U16" i="352"/>
  <c r="U17" i="352"/>
  <c r="U18" i="352"/>
  <c r="U19" i="352"/>
  <c r="U20" i="352"/>
  <c r="U21" i="352"/>
  <c r="U22" i="352"/>
  <c r="U23" i="352"/>
  <c r="U24" i="352"/>
  <c r="U25" i="352"/>
  <c r="U26" i="352"/>
  <c r="U27" i="352"/>
  <c r="U28" i="352"/>
  <c r="U29" i="352"/>
  <c r="U30" i="352"/>
  <c r="U31" i="352"/>
  <c r="U32" i="352"/>
  <c r="U34" i="352"/>
  <c r="U39" i="352"/>
  <c r="U40" i="352"/>
  <c r="U41" i="352"/>
  <c r="U42" i="352"/>
  <c r="U43" i="352"/>
  <c r="U44" i="352"/>
  <c r="U51" i="352"/>
  <c r="U52" i="352"/>
  <c r="U53" i="352"/>
  <c r="U54" i="352"/>
  <c r="U55" i="352"/>
  <c r="U56" i="352"/>
  <c r="U57" i="352"/>
  <c r="U58" i="352"/>
  <c r="U59" i="352"/>
  <c r="U60" i="352"/>
  <c r="U61" i="352"/>
  <c r="U62" i="352"/>
  <c r="U63" i="352"/>
  <c r="U64" i="352"/>
  <c r="U65" i="352"/>
  <c r="U66" i="352"/>
  <c r="U67" i="352"/>
  <c r="U68" i="352"/>
  <c r="U69" i="352"/>
  <c r="U70" i="352"/>
  <c r="U71" i="352"/>
  <c r="U72" i="352"/>
  <c r="U73" i="352"/>
  <c r="U74" i="352"/>
  <c r="U75" i="352"/>
  <c r="U76" i="352"/>
  <c r="U77" i="352"/>
  <c r="U78" i="352"/>
  <c r="U79" i="352"/>
  <c r="U80" i="352"/>
  <c r="U81" i="352"/>
  <c r="U82" i="352"/>
  <c r="U84" i="352"/>
  <c r="U85" i="352"/>
  <c r="U86" i="352"/>
  <c r="U87" i="352"/>
  <c r="U88" i="352"/>
  <c r="U89" i="352"/>
  <c r="U90" i="352"/>
  <c r="U91" i="352"/>
  <c r="U92" i="352"/>
  <c r="U93" i="352"/>
  <c r="U94" i="352"/>
  <c r="U95" i="352"/>
  <c r="U96" i="352"/>
  <c r="U97" i="352"/>
  <c r="U98" i="352"/>
  <c r="U99" i="352"/>
  <c r="U100" i="352"/>
  <c r="U101" i="352"/>
  <c r="U102" i="352"/>
  <c r="U103" i="352"/>
  <c r="U104" i="352"/>
  <c r="U105" i="352"/>
  <c r="U106" i="352"/>
  <c r="U107" i="352"/>
  <c r="U108" i="352"/>
  <c r="U109" i="352"/>
  <c r="U110" i="352"/>
  <c r="U111" i="352"/>
  <c r="U112" i="352"/>
  <c r="U113" i="352"/>
  <c r="U114" i="352"/>
  <c r="U115" i="352"/>
  <c r="U116" i="352"/>
  <c r="U117" i="352"/>
  <c r="U118" i="352"/>
  <c r="U119" i="352"/>
  <c r="U120" i="352"/>
  <c r="U121" i="352"/>
  <c r="U122" i="352"/>
  <c r="U123" i="352"/>
  <c r="U124" i="352"/>
  <c r="U125" i="352"/>
  <c r="U126" i="352"/>
  <c r="U127" i="352"/>
  <c r="U128" i="352"/>
  <c r="U129" i="352"/>
  <c r="U130" i="352"/>
  <c r="U132" i="352"/>
  <c r="U133" i="352"/>
  <c r="U135" i="352"/>
  <c r="U136" i="352"/>
  <c r="U137" i="352"/>
  <c r="U138" i="352"/>
  <c r="U139" i="352"/>
  <c r="U140" i="352"/>
  <c r="U141" i="352"/>
  <c r="U142" i="352"/>
  <c r="U143" i="352"/>
  <c r="U144" i="352"/>
  <c r="U145" i="352"/>
  <c r="U146" i="352"/>
  <c r="U147" i="352"/>
  <c r="U148" i="352"/>
  <c r="U149" i="352"/>
  <c r="U150" i="352"/>
  <c r="U151" i="352"/>
  <c r="U152" i="352"/>
  <c r="U153" i="352"/>
  <c r="U154" i="352"/>
  <c r="U158" i="352"/>
  <c r="U159" i="352"/>
  <c r="U160" i="352"/>
  <c r="U161" i="352"/>
  <c r="U164" i="352"/>
  <c r="N7" i="418" l="1"/>
  <c r="N12" i="418"/>
  <c r="P9" i="416" l="1"/>
  <c r="P10" i="416"/>
  <c r="P11" i="416"/>
  <c r="P12" i="416"/>
  <c r="P13" i="416"/>
  <c r="P14" i="416"/>
  <c r="P15" i="416"/>
  <c r="P16" i="416"/>
  <c r="P17" i="416"/>
  <c r="P18" i="416"/>
  <c r="P19" i="416"/>
  <c r="P20" i="416"/>
  <c r="P21" i="416"/>
  <c r="P22" i="416"/>
  <c r="P23" i="416"/>
  <c r="P24" i="416"/>
  <c r="P25" i="416"/>
  <c r="P26" i="416"/>
  <c r="P27" i="416"/>
  <c r="P8" i="416"/>
  <c r="Q9" i="457"/>
  <c r="Q15" i="456"/>
  <c r="Q16" i="456"/>
  <c r="Q17" i="456"/>
  <c r="Q18" i="456"/>
  <c r="Q19" i="456"/>
  <c r="Q20" i="456"/>
  <c r="Q21" i="456"/>
  <c r="Q23" i="456"/>
  <c r="Q24" i="456"/>
  <c r="Q25" i="456"/>
  <c r="Q26" i="456"/>
  <c r="Q27" i="456"/>
  <c r="Q28" i="456"/>
  <c r="Q29" i="456"/>
  <c r="Q30" i="456"/>
  <c r="Q31" i="456"/>
  <c r="Q32" i="456"/>
  <c r="Q33" i="456"/>
  <c r="Q34" i="456"/>
  <c r="Q35" i="456"/>
  <c r="Q8" i="456"/>
  <c r="T7" i="455"/>
  <c r="AU7" i="454"/>
  <c r="BI8" i="453"/>
  <c r="BI9" i="453"/>
  <c r="BI10" i="453"/>
  <c r="BI11" i="453"/>
  <c r="BI12" i="453"/>
  <c r="BI13" i="453"/>
  <c r="BI14" i="453"/>
  <c r="BI15" i="453"/>
  <c r="BI16" i="453"/>
  <c r="BI17" i="453"/>
  <c r="BI18" i="453"/>
  <c r="BI19" i="453"/>
  <c r="BI20" i="453"/>
  <c r="BI21" i="453"/>
  <c r="BI22" i="453"/>
  <c r="BI23" i="453"/>
  <c r="BI24" i="453"/>
  <c r="BI25" i="453"/>
  <c r="BI26" i="453"/>
  <c r="BI27" i="453"/>
  <c r="BI28" i="453"/>
  <c r="BI29" i="453"/>
  <c r="BI30" i="453"/>
  <c r="BI31" i="453"/>
  <c r="BI32" i="453"/>
  <c r="BI33" i="453"/>
  <c r="BI34" i="453"/>
  <c r="BI35" i="453"/>
  <c r="AS208" i="451"/>
  <c r="AS209" i="451"/>
  <c r="AS210" i="451"/>
  <c r="AS211" i="451"/>
  <c r="AS212" i="451"/>
  <c r="AS213" i="451"/>
  <c r="AS214" i="451"/>
  <c r="AS215" i="451"/>
  <c r="AS216" i="451"/>
  <c r="AS217" i="451"/>
  <c r="AS218" i="451"/>
  <c r="AS219" i="451"/>
  <c r="AS220" i="451"/>
  <c r="AS221" i="451"/>
  <c r="AS222" i="451"/>
  <c r="AS223" i="451"/>
  <c r="AS224" i="451"/>
  <c r="AS225" i="451"/>
  <c r="AS226" i="451"/>
  <c r="AS227" i="451"/>
  <c r="AS228" i="451"/>
  <c r="AS229" i="451"/>
  <c r="AS230" i="451"/>
  <c r="AS231" i="451"/>
  <c r="AS232" i="451"/>
  <c r="AS233" i="451"/>
  <c r="AS234" i="451"/>
  <c r="AS235" i="451"/>
  <c r="AS236" i="451"/>
  <c r="AS237" i="451"/>
  <c r="AS238" i="451"/>
  <c r="AS239" i="451"/>
  <c r="AS240" i="451"/>
  <c r="AS241" i="451"/>
  <c r="AS242" i="451"/>
  <c r="AS243" i="451"/>
  <c r="AS244" i="451"/>
  <c r="AS245" i="451"/>
  <c r="AS246" i="451"/>
  <c r="AS247" i="451"/>
  <c r="AS248" i="451"/>
  <c r="AS249" i="451"/>
  <c r="AS250" i="451"/>
  <c r="AS251" i="451"/>
  <c r="AS252" i="451"/>
  <c r="AS253" i="451"/>
  <c r="AS254" i="451"/>
  <c r="AS255" i="451"/>
  <c r="AS256" i="451"/>
  <c r="AS257" i="451"/>
  <c r="AS258" i="451"/>
  <c r="AS259" i="451"/>
  <c r="AS260" i="451"/>
  <c r="AS261" i="451"/>
  <c r="AS262" i="451"/>
  <c r="AS263" i="451"/>
  <c r="AS264" i="451"/>
  <c r="AS265" i="451"/>
  <c r="AS266" i="451"/>
  <c r="AS267" i="451"/>
  <c r="AS268" i="451"/>
  <c r="AS269" i="451"/>
  <c r="AS270" i="451"/>
  <c r="AS271" i="451"/>
  <c r="AS272" i="451"/>
  <c r="AS273" i="451"/>
  <c r="AS274" i="451"/>
  <c r="AS275" i="451"/>
  <c r="AS276" i="451"/>
  <c r="AS277" i="451"/>
  <c r="AS278" i="451"/>
  <c r="AS279" i="451"/>
  <c r="AS280" i="451"/>
  <c r="AS281" i="451"/>
  <c r="AS282" i="451"/>
  <c r="AS283" i="451"/>
  <c r="AS284" i="451"/>
  <c r="AS285" i="451"/>
  <c r="AS286" i="451"/>
  <c r="AS287" i="451"/>
  <c r="AS288" i="451"/>
  <c r="AS289" i="451"/>
  <c r="AS290" i="451"/>
  <c r="AS291" i="451"/>
  <c r="AS292" i="451"/>
  <c r="AS293" i="451"/>
  <c r="AS294" i="451"/>
  <c r="AS295" i="451"/>
  <c r="AS296" i="451"/>
  <c r="AS297" i="451"/>
  <c r="AS298" i="451"/>
  <c r="AS299" i="451"/>
  <c r="AS300" i="451"/>
  <c r="AS301" i="451"/>
  <c r="AS302" i="451"/>
  <c r="AS303" i="451"/>
  <c r="AS304" i="451"/>
  <c r="AS305" i="451"/>
  <c r="AS306" i="451"/>
  <c r="AS307" i="451"/>
  <c r="AS308" i="451"/>
  <c r="AS309" i="451"/>
  <c r="AS310" i="451"/>
  <c r="AS311" i="451"/>
  <c r="AS312" i="451"/>
  <c r="AS313" i="451"/>
  <c r="AS314" i="451"/>
  <c r="AS315" i="451"/>
  <c r="AS316" i="451"/>
  <c r="AS317" i="451"/>
  <c r="AS318" i="451"/>
  <c r="AS319" i="451"/>
  <c r="AS320" i="451"/>
  <c r="AS321" i="451"/>
  <c r="AS322" i="451"/>
  <c r="AS323" i="451"/>
  <c r="AS324" i="451"/>
  <c r="AS325" i="451"/>
  <c r="AS326" i="451"/>
  <c r="AS327" i="451"/>
  <c r="AS328" i="451"/>
  <c r="AS329" i="451"/>
  <c r="AS330" i="451"/>
  <c r="AS331" i="451"/>
  <c r="AS332" i="451"/>
  <c r="AS333" i="451"/>
  <c r="AS334" i="451"/>
  <c r="AS335" i="451"/>
  <c r="AS336" i="451"/>
  <c r="AS337" i="451"/>
  <c r="AS338" i="451"/>
  <c r="AS339" i="451"/>
  <c r="AS340" i="451"/>
  <c r="AS341" i="451"/>
  <c r="AS342" i="451"/>
  <c r="AS343" i="451"/>
  <c r="AS344" i="451"/>
  <c r="AS345" i="451"/>
  <c r="AS346" i="451"/>
  <c r="AS347" i="451"/>
  <c r="AS348" i="451"/>
  <c r="AS349" i="451"/>
  <c r="AS350" i="451"/>
  <c r="AS351" i="451"/>
  <c r="AS352" i="451"/>
  <c r="AS353" i="451"/>
  <c r="AS354" i="451"/>
  <c r="AS355" i="451"/>
  <c r="AS356" i="451"/>
  <c r="AS357" i="451"/>
  <c r="AS358" i="451"/>
  <c r="AS359" i="451"/>
  <c r="AS360" i="451"/>
  <c r="AS361" i="451"/>
  <c r="AS362" i="451"/>
  <c r="AS363" i="451"/>
  <c r="AS364" i="451"/>
  <c r="AS365" i="451"/>
  <c r="AS366" i="451"/>
  <c r="AS367" i="451"/>
  <c r="AS368" i="451"/>
  <c r="AS369" i="451"/>
  <c r="AS370" i="451"/>
  <c r="AS371" i="451"/>
  <c r="AS372" i="451"/>
  <c r="AS373" i="451"/>
  <c r="AS374" i="451"/>
  <c r="AS375" i="451"/>
  <c r="AS376" i="451"/>
  <c r="AS377" i="451"/>
  <c r="AS378" i="451"/>
  <c r="AS379" i="451"/>
  <c r="AS380" i="451"/>
  <c r="AS381" i="451"/>
  <c r="AS382" i="451"/>
  <c r="AS383" i="451"/>
  <c r="AS384" i="451"/>
  <c r="AS385" i="451"/>
  <c r="AS386" i="451"/>
  <c r="AS387" i="451"/>
  <c r="AS388" i="451"/>
  <c r="AS389" i="451"/>
  <c r="AS390" i="451"/>
  <c r="AS391" i="451"/>
  <c r="AS392" i="451"/>
  <c r="AS393" i="451"/>
  <c r="AS394" i="451"/>
  <c r="AS395" i="451"/>
  <c r="AS396" i="451"/>
  <c r="AS397" i="451"/>
  <c r="AS398" i="451"/>
  <c r="AS399" i="451"/>
  <c r="AS400" i="451"/>
  <c r="AS401" i="451"/>
  <c r="AS402" i="451"/>
  <c r="AS403" i="451"/>
  <c r="AS404" i="451"/>
  <c r="AS405" i="451"/>
  <c r="AS406" i="451"/>
  <c r="AS407" i="451"/>
  <c r="AS8" i="451"/>
  <c r="AS9" i="451"/>
  <c r="AS10" i="451"/>
  <c r="AS11" i="451"/>
  <c r="AS12" i="451"/>
  <c r="AS13" i="451"/>
  <c r="AS14" i="451"/>
  <c r="AS15" i="451"/>
  <c r="AS16" i="451"/>
  <c r="AS17" i="451"/>
  <c r="AS18" i="451"/>
  <c r="AS19" i="451"/>
  <c r="AS20" i="451"/>
  <c r="AS21" i="451"/>
  <c r="AS22" i="451"/>
  <c r="AS23" i="451"/>
  <c r="AS24" i="451"/>
  <c r="AS25" i="451"/>
  <c r="AS26" i="451"/>
  <c r="AS27" i="451"/>
  <c r="AS28" i="451"/>
  <c r="AS29" i="451"/>
  <c r="AS30" i="451"/>
  <c r="AS31" i="451"/>
  <c r="AS32" i="451"/>
  <c r="AS33" i="451"/>
  <c r="AS34" i="451"/>
  <c r="AS35" i="451"/>
  <c r="AS36" i="451"/>
  <c r="AS37" i="451"/>
  <c r="AS38" i="451"/>
  <c r="AS39" i="451"/>
  <c r="AS40" i="451"/>
  <c r="AS41" i="451"/>
  <c r="AS42" i="451"/>
  <c r="AS43" i="451"/>
  <c r="AS44" i="451"/>
  <c r="AS45" i="451"/>
  <c r="AS46" i="451"/>
  <c r="AS47" i="451"/>
  <c r="AS48" i="451"/>
  <c r="AS49" i="451"/>
  <c r="AS50" i="451"/>
  <c r="AS51" i="451"/>
  <c r="AS52" i="451"/>
  <c r="AS53" i="451"/>
  <c r="AS54" i="451"/>
  <c r="AS55" i="451"/>
  <c r="AS56" i="451"/>
  <c r="AS57" i="451"/>
  <c r="AS58" i="451"/>
  <c r="AS59" i="451"/>
  <c r="AS60" i="451"/>
  <c r="AS61" i="451"/>
  <c r="AS62" i="451"/>
  <c r="AS63" i="451"/>
  <c r="AS64" i="451"/>
  <c r="AS65" i="451"/>
  <c r="AS66" i="451"/>
  <c r="AS67" i="451"/>
  <c r="AS68" i="451"/>
  <c r="AS69" i="451"/>
  <c r="AS70" i="451"/>
  <c r="AS71" i="451"/>
  <c r="AS72" i="451"/>
  <c r="AS73" i="451"/>
  <c r="AS74" i="451"/>
  <c r="AS75" i="451"/>
  <c r="AS76" i="451"/>
  <c r="AS77" i="451"/>
  <c r="AS78" i="451"/>
  <c r="AS79" i="451"/>
  <c r="AS80" i="451"/>
  <c r="AS81" i="451"/>
  <c r="AS82" i="451"/>
  <c r="AS83" i="451"/>
  <c r="AS84" i="451"/>
  <c r="AS85" i="451"/>
  <c r="AS86" i="451"/>
  <c r="AS87" i="451"/>
  <c r="AS88" i="451"/>
  <c r="AS89" i="451"/>
  <c r="AS90" i="451"/>
  <c r="AS91" i="451"/>
  <c r="AS92" i="451"/>
  <c r="AS93" i="451"/>
  <c r="AS94" i="451"/>
  <c r="AS95" i="451"/>
  <c r="AS96" i="451"/>
  <c r="AS97" i="451"/>
  <c r="AS98" i="451"/>
  <c r="AS99" i="451"/>
  <c r="AS100" i="451"/>
  <c r="AS101" i="451"/>
  <c r="AS102" i="451"/>
  <c r="AS103" i="451"/>
  <c r="AS104" i="451"/>
  <c r="AS105" i="451"/>
  <c r="AS106" i="451"/>
  <c r="AS107" i="451"/>
  <c r="AS108" i="451"/>
  <c r="AS109" i="451"/>
  <c r="AS110" i="451"/>
  <c r="AS111" i="451"/>
  <c r="AS112" i="451"/>
  <c r="AS113" i="451"/>
  <c r="AS114" i="451"/>
  <c r="AS115" i="451"/>
  <c r="AS116" i="451"/>
  <c r="AS117" i="451"/>
  <c r="AS118" i="451"/>
  <c r="AS119" i="451"/>
  <c r="AS120" i="451"/>
  <c r="AS121" i="451"/>
  <c r="AS122" i="451"/>
  <c r="AS123" i="451"/>
  <c r="AS124" i="451"/>
  <c r="AS125" i="451"/>
  <c r="AS126" i="451"/>
  <c r="AS127" i="451"/>
  <c r="AS128" i="451"/>
  <c r="AS129" i="451"/>
  <c r="AS130" i="451"/>
  <c r="AS131" i="451"/>
  <c r="AS132" i="451"/>
  <c r="AS133" i="451"/>
  <c r="AS134" i="451"/>
  <c r="AS135" i="451"/>
  <c r="AS136" i="451"/>
  <c r="AS137" i="451"/>
  <c r="AS138" i="451"/>
  <c r="AS139" i="451"/>
  <c r="AS140" i="451"/>
  <c r="AS141" i="451"/>
  <c r="AS142" i="451"/>
  <c r="AS143" i="451"/>
  <c r="AS144" i="451"/>
  <c r="AS145" i="451"/>
  <c r="AS146" i="451"/>
  <c r="AS147" i="451"/>
  <c r="AS148" i="451"/>
  <c r="AS149" i="451"/>
  <c r="AS150" i="451"/>
  <c r="AS151" i="451"/>
  <c r="AS152" i="451"/>
  <c r="AS153" i="451"/>
  <c r="AS154" i="451"/>
  <c r="AS155" i="451"/>
  <c r="AS156" i="451"/>
  <c r="AS157" i="451"/>
  <c r="AS158" i="451"/>
  <c r="AS159" i="451"/>
  <c r="AS160" i="451"/>
  <c r="AS161" i="451"/>
  <c r="AS162" i="451"/>
  <c r="AS163" i="451"/>
  <c r="AS164" i="451"/>
  <c r="AS165" i="451"/>
  <c r="AS166" i="451"/>
  <c r="AS167" i="451"/>
  <c r="AS168" i="451"/>
  <c r="AS169" i="451"/>
  <c r="AS170" i="451"/>
  <c r="AS171" i="451"/>
  <c r="AS172" i="451"/>
  <c r="AS173" i="451"/>
  <c r="AS174" i="451"/>
  <c r="AS175" i="451"/>
  <c r="AS176" i="451"/>
  <c r="AS177" i="451"/>
  <c r="AS178" i="451"/>
  <c r="AS179" i="451"/>
  <c r="AS180" i="451"/>
  <c r="AS181" i="451"/>
  <c r="AS182" i="451"/>
  <c r="AS183" i="451"/>
  <c r="AS184" i="451"/>
  <c r="AS185" i="451"/>
  <c r="AS186" i="451"/>
  <c r="AS187" i="451"/>
  <c r="AS188" i="451"/>
  <c r="AS189" i="451"/>
  <c r="AS190" i="451"/>
  <c r="AS191" i="451"/>
  <c r="AS192" i="451"/>
  <c r="AS193" i="451"/>
  <c r="AS194" i="451"/>
  <c r="AS195" i="451"/>
  <c r="AS196" i="451"/>
  <c r="AS197" i="451"/>
  <c r="AS198" i="451"/>
  <c r="AS199" i="451"/>
  <c r="AS200" i="451"/>
  <c r="AS201" i="451"/>
  <c r="AS202" i="451"/>
  <c r="AS203" i="451"/>
  <c r="AS204" i="451"/>
  <c r="AS205" i="451"/>
  <c r="AS206" i="451"/>
  <c r="AS207" i="451"/>
  <c r="AS7" i="451"/>
  <c r="AX8" i="450"/>
  <c r="AX9" i="450"/>
  <c r="AX10" i="450"/>
  <c r="AX11" i="450"/>
  <c r="AX12" i="450"/>
  <c r="AX13" i="450"/>
  <c r="AX14" i="450"/>
  <c r="AX15" i="450"/>
  <c r="AX16" i="450"/>
  <c r="AX17" i="450"/>
  <c r="AX18" i="450"/>
  <c r="AX19" i="450"/>
  <c r="AX20" i="450"/>
  <c r="AX21" i="450"/>
  <c r="AX22" i="450"/>
  <c r="AX23" i="450"/>
  <c r="AX24" i="450"/>
  <c r="AX25" i="450"/>
  <c r="AX26" i="450"/>
  <c r="AX27" i="450"/>
  <c r="AX28" i="450"/>
  <c r="AX29" i="450"/>
  <c r="AX30" i="450"/>
  <c r="AX31" i="450"/>
  <c r="AX32" i="450"/>
  <c r="AX33" i="450"/>
  <c r="AX34" i="450"/>
  <c r="AX35" i="450"/>
  <c r="AX36" i="450"/>
  <c r="AX37" i="450"/>
  <c r="AX38" i="450"/>
  <c r="AX39" i="450"/>
  <c r="AX40" i="450"/>
  <c r="AX41" i="450"/>
  <c r="AX42" i="450"/>
  <c r="AX43" i="450"/>
  <c r="AX44" i="450"/>
  <c r="AX45" i="450"/>
  <c r="AX46" i="450"/>
  <c r="AX47" i="450"/>
  <c r="AX48" i="450"/>
  <c r="AX49" i="450"/>
  <c r="AX50" i="450"/>
  <c r="AX51" i="450"/>
  <c r="AX52" i="450"/>
  <c r="AX53" i="450"/>
  <c r="AX54" i="450"/>
  <c r="AX55" i="450"/>
  <c r="AX56" i="450"/>
  <c r="AX57" i="450"/>
  <c r="AX58" i="450"/>
  <c r="AX59" i="450"/>
  <c r="AX60" i="450"/>
  <c r="AX61" i="450"/>
  <c r="AX62" i="450"/>
  <c r="AX63" i="450"/>
  <c r="AX64" i="450"/>
  <c r="AX65" i="450"/>
  <c r="AX66" i="450"/>
  <c r="AX67" i="450"/>
  <c r="AX68" i="450"/>
  <c r="AX69" i="450"/>
  <c r="AX70" i="450"/>
  <c r="AX71" i="450"/>
  <c r="AX72" i="450"/>
  <c r="AX73" i="450"/>
  <c r="AX74" i="450"/>
  <c r="AX75" i="450"/>
  <c r="AX76" i="450"/>
  <c r="AX77" i="450"/>
  <c r="AX78" i="450"/>
  <c r="AX79" i="450"/>
  <c r="AX80" i="450"/>
  <c r="AX81" i="450"/>
  <c r="AX82" i="450"/>
  <c r="AX83" i="450"/>
  <c r="AX84" i="450"/>
  <c r="AX85" i="450"/>
  <c r="AX86" i="450"/>
  <c r="AX87" i="450"/>
  <c r="AX88" i="450"/>
  <c r="AX89" i="450"/>
  <c r="AX90" i="450"/>
  <c r="AX91" i="450"/>
  <c r="AX92" i="450"/>
  <c r="AX93" i="450"/>
  <c r="AX94" i="450"/>
  <c r="AX95" i="450"/>
  <c r="AX96" i="450"/>
  <c r="AX97" i="450"/>
  <c r="AX98" i="450"/>
  <c r="AX99" i="450"/>
  <c r="AX100" i="450"/>
  <c r="AX101" i="450"/>
  <c r="AX102" i="450"/>
  <c r="AX103" i="450"/>
  <c r="AX104" i="450"/>
  <c r="AX105" i="450"/>
  <c r="AX106" i="450"/>
  <c r="AX107" i="450"/>
  <c r="AX108" i="450"/>
  <c r="AX109" i="450"/>
  <c r="AX110" i="450"/>
  <c r="AX111" i="450"/>
  <c r="AX112" i="450"/>
  <c r="AX113" i="450"/>
  <c r="AX114" i="450"/>
  <c r="AX115" i="450"/>
  <c r="AX116" i="450"/>
  <c r="AX117" i="450"/>
  <c r="AX118" i="450"/>
  <c r="AX119" i="450"/>
  <c r="AX120" i="450"/>
  <c r="AX121" i="450"/>
  <c r="AX122" i="450"/>
  <c r="AX123" i="450"/>
  <c r="AX124" i="450"/>
  <c r="AX125" i="450"/>
  <c r="AX126" i="450"/>
  <c r="AX127" i="450"/>
  <c r="AX128" i="450"/>
  <c r="AX129" i="450"/>
  <c r="AX130" i="450"/>
  <c r="AX131" i="450"/>
  <c r="AX132" i="450"/>
  <c r="AX133" i="450"/>
  <c r="AX134" i="450"/>
  <c r="AX135" i="450"/>
  <c r="AX136" i="450"/>
  <c r="AX137" i="450"/>
  <c r="AX138" i="450"/>
  <c r="AX139" i="450"/>
  <c r="AX140" i="450"/>
  <c r="AX141" i="450"/>
  <c r="AX142" i="450"/>
  <c r="AX143" i="450"/>
  <c r="AX144" i="450"/>
  <c r="AX145" i="450"/>
  <c r="AX146" i="450"/>
  <c r="AX147" i="450"/>
  <c r="AX148" i="450"/>
  <c r="AX149" i="450"/>
  <c r="AX150" i="450"/>
  <c r="AX151" i="450"/>
  <c r="AX152" i="450"/>
  <c r="AX153" i="450"/>
  <c r="AX154" i="450"/>
  <c r="AX155" i="450"/>
  <c r="AX156" i="450"/>
  <c r="AX157" i="450"/>
  <c r="AX158" i="450"/>
  <c r="AX159" i="450"/>
  <c r="AX160" i="450"/>
  <c r="AX161" i="450"/>
  <c r="AX162" i="450"/>
  <c r="AX163" i="450"/>
  <c r="AX164" i="450"/>
  <c r="AX165" i="450"/>
  <c r="AX166" i="450"/>
  <c r="AX167" i="450"/>
  <c r="AX168" i="450"/>
  <c r="AX169" i="450"/>
  <c r="AX170" i="450"/>
  <c r="AX171" i="450"/>
  <c r="AX172" i="450"/>
  <c r="AX173" i="450"/>
  <c r="AX174" i="450"/>
  <c r="AX175" i="450"/>
  <c r="AX176" i="450"/>
  <c r="AX177" i="450"/>
  <c r="AX178" i="450"/>
  <c r="AX179" i="450"/>
  <c r="AX180" i="450"/>
  <c r="AX181" i="450"/>
  <c r="AX182" i="450"/>
  <c r="AX183" i="450"/>
  <c r="AX184" i="450"/>
  <c r="AX185" i="450"/>
  <c r="AX186" i="450"/>
  <c r="AX187" i="450"/>
  <c r="AX188" i="450"/>
  <c r="AX189" i="450"/>
  <c r="AX190" i="450"/>
  <c r="AX191" i="450"/>
  <c r="AX192" i="450"/>
  <c r="AX193" i="450"/>
  <c r="AX194" i="450"/>
  <c r="AX195" i="450"/>
  <c r="AX196" i="450"/>
  <c r="AX197" i="450"/>
  <c r="AX198" i="450"/>
  <c r="AX199" i="450"/>
  <c r="AX200" i="450"/>
  <c r="AX201" i="450"/>
  <c r="AX202" i="450"/>
  <c r="AX203" i="450"/>
  <c r="AX204" i="450"/>
  <c r="AX205" i="450"/>
  <c r="AX206" i="450"/>
  <c r="AX207" i="450"/>
  <c r="AX208" i="450"/>
  <c r="AX209" i="450"/>
  <c r="AX210" i="450"/>
  <c r="AX211" i="450"/>
  <c r="AX212" i="450"/>
  <c r="AX213" i="450"/>
  <c r="AX214" i="450"/>
  <c r="AX215" i="450"/>
  <c r="AX216" i="450"/>
  <c r="AX217" i="450"/>
  <c r="AX218" i="450"/>
  <c r="AX219" i="450"/>
  <c r="AX220" i="450"/>
  <c r="AX221" i="450"/>
  <c r="AX222" i="450"/>
  <c r="AX223" i="450"/>
  <c r="AX224" i="450"/>
  <c r="AX225" i="450"/>
  <c r="AX226" i="450"/>
  <c r="AX227" i="450"/>
  <c r="AX228" i="450"/>
  <c r="AX229" i="450"/>
  <c r="AX230" i="450"/>
  <c r="AX231" i="450"/>
  <c r="AX232" i="450"/>
  <c r="AX233" i="450"/>
  <c r="AX234" i="450"/>
  <c r="AX235" i="450"/>
  <c r="AX236" i="450"/>
  <c r="AX237" i="450"/>
  <c r="AX238" i="450"/>
  <c r="AX239" i="450"/>
  <c r="AX240" i="450"/>
  <c r="AX241" i="450"/>
  <c r="AX242" i="450"/>
  <c r="AX243" i="450"/>
  <c r="AX244" i="450"/>
  <c r="AX245" i="450"/>
  <c r="AX246" i="450"/>
  <c r="AX247" i="450"/>
  <c r="AX248" i="450"/>
  <c r="AX249" i="450"/>
  <c r="AX250" i="450"/>
  <c r="AX251" i="450"/>
  <c r="AX252" i="450"/>
  <c r="AX253" i="450"/>
  <c r="AX254" i="450"/>
  <c r="AX255" i="450"/>
  <c r="AX256" i="450"/>
  <c r="AX257" i="450"/>
  <c r="AX258" i="450"/>
  <c r="AX259" i="450"/>
  <c r="AX260" i="450"/>
  <c r="AX261" i="450"/>
  <c r="AX262" i="450"/>
  <c r="AX263" i="450"/>
  <c r="AX264" i="450"/>
  <c r="AX265" i="450"/>
  <c r="AX266" i="450"/>
  <c r="AX267" i="450"/>
  <c r="AX268" i="450"/>
  <c r="AX269" i="450"/>
  <c r="AX270" i="450"/>
  <c r="AX271" i="450"/>
  <c r="AX272" i="450"/>
  <c r="AX273" i="450"/>
  <c r="AX274" i="450"/>
  <c r="AX275" i="450"/>
  <c r="AX276" i="450"/>
  <c r="AX277" i="450"/>
  <c r="AX278" i="450"/>
  <c r="AX279" i="450"/>
  <c r="AX280" i="450"/>
  <c r="AX281" i="450"/>
  <c r="AX282" i="450"/>
  <c r="AX283" i="450"/>
  <c r="AX284" i="450"/>
  <c r="AX285" i="450"/>
  <c r="AX286" i="450"/>
  <c r="AX287" i="450"/>
  <c r="AX288" i="450"/>
  <c r="AX289" i="450"/>
  <c r="AX290" i="450"/>
  <c r="AX291" i="450"/>
  <c r="AX292" i="450"/>
  <c r="AX293" i="450"/>
  <c r="AX294" i="450"/>
  <c r="AX295" i="450"/>
  <c r="AX296" i="450"/>
  <c r="AX297" i="450"/>
  <c r="AX298" i="450"/>
  <c r="AX299" i="450"/>
  <c r="AX300" i="450"/>
  <c r="AX301" i="450"/>
  <c r="AX302" i="450"/>
  <c r="AX303" i="450"/>
  <c r="AX304" i="450"/>
  <c r="AX305" i="450"/>
  <c r="AX306" i="450"/>
  <c r="AX307" i="450"/>
  <c r="AX308" i="450"/>
  <c r="AX309" i="450"/>
  <c r="AX310" i="450"/>
  <c r="AX311" i="450"/>
  <c r="AX312" i="450"/>
  <c r="AX313" i="450"/>
  <c r="AX314" i="450"/>
  <c r="AX315" i="450"/>
  <c r="AX316" i="450"/>
  <c r="AX317" i="450"/>
  <c r="AX318" i="450"/>
  <c r="AX319" i="450"/>
  <c r="AX320" i="450"/>
  <c r="AX321" i="450"/>
  <c r="AX322" i="450"/>
  <c r="AX323" i="450"/>
  <c r="AX324" i="450"/>
  <c r="AX325" i="450"/>
  <c r="AX326" i="450"/>
  <c r="AX327" i="450"/>
  <c r="AX328" i="450"/>
  <c r="AX329" i="450"/>
  <c r="AX330" i="450"/>
  <c r="AX331" i="450"/>
  <c r="AX332" i="450"/>
  <c r="AX333" i="450"/>
  <c r="AX334" i="450"/>
  <c r="AX335" i="450"/>
  <c r="AX336" i="450"/>
  <c r="AX337" i="450"/>
  <c r="AX338" i="450"/>
  <c r="AX339" i="450"/>
  <c r="AX340" i="450"/>
  <c r="AX341" i="450"/>
  <c r="AX342" i="450"/>
  <c r="AX343" i="450"/>
  <c r="AX344" i="450"/>
  <c r="AX345" i="450"/>
  <c r="AX346" i="450"/>
  <c r="AX347" i="450"/>
  <c r="AX348" i="450"/>
  <c r="AX349" i="450"/>
  <c r="AX350" i="450"/>
  <c r="AX351" i="450"/>
  <c r="AX352" i="450"/>
  <c r="AX353" i="450"/>
  <c r="AX354" i="450"/>
  <c r="AX355" i="450"/>
  <c r="AX356" i="450"/>
  <c r="AX357" i="450"/>
  <c r="AX358" i="450"/>
  <c r="AX359" i="450"/>
  <c r="AX360" i="450"/>
  <c r="AX361" i="450"/>
  <c r="AX362" i="450"/>
  <c r="AX363" i="450"/>
  <c r="AX364" i="450"/>
  <c r="AX365" i="450"/>
  <c r="AX366" i="450"/>
  <c r="AX367" i="450"/>
  <c r="AX368" i="450"/>
  <c r="AX369" i="450"/>
  <c r="AX370" i="450"/>
  <c r="AX371" i="450"/>
  <c r="AX372" i="450"/>
  <c r="AX373" i="450"/>
  <c r="AX374" i="450"/>
  <c r="AX375" i="450"/>
  <c r="AX376" i="450"/>
  <c r="AX377" i="450"/>
  <c r="AX378" i="450"/>
  <c r="AX379" i="450"/>
  <c r="AX380" i="450"/>
  <c r="AX381" i="450"/>
  <c r="AX382" i="450"/>
  <c r="AX383" i="450"/>
  <c r="AX384" i="450"/>
  <c r="AX385" i="450"/>
  <c r="AX386" i="450"/>
  <c r="AX387" i="450"/>
  <c r="AX388" i="450"/>
  <c r="AX389" i="450"/>
  <c r="AX390" i="450"/>
  <c r="AX391" i="450"/>
  <c r="AX392" i="450"/>
  <c r="AX393" i="450"/>
  <c r="AX394" i="450"/>
  <c r="AX395" i="450"/>
  <c r="AX396" i="450"/>
  <c r="AX397" i="450"/>
  <c r="AX398" i="450"/>
  <c r="AX399" i="450"/>
  <c r="AX400" i="450"/>
  <c r="AX401" i="450"/>
  <c r="AX402" i="450"/>
  <c r="AX403" i="450"/>
  <c r="AX404" i="450"/>
  <c r="AX405" i="450"/>
  <c r="AX406" i="450"/>
  <c r="AX407" i="450"/>
  <c r="AX7" i="450"/>
  <c r="AS8" i="448"/>
  <c r="AS9" i="448"/>
  <c r="AS10" i="448"/>
  <c r="AS11" i="448"/>
  <c r="AS12" i="448"/>
  <c r="AS13" i="448"/>
  <c r="AS14" i="448"/>
  <c r="AS15" i="448"/>
  <c r="AS16" i="448"/>
  <c r="AS17" i="448"/>
  <c r="AS18" i="448"/>
  <c r="AS19" i="448"/>
  <c r="AS20" i="448"/>
  <c r="AS21" i="448"/>
  <c r="AS22" i="448"/>
  <c r="AS23" i="448"/>
  <c r="AS24" i="448"/>
  <c r="AS25" i="448"/>
  <c r="AS26" i="448"/>
  <c r="AS27" i="448"/>
  <c r="AS28" i="448"/>
  <c r="AS29" i="448"/>
  <c r="AS30" i="448"/>
  <c r="AS31" i="448"/>
  <c r="AS32" i="448"/>
  <c r="AS33" i="448"/>
  <c r="AS34" i="448"/>
  <c r="AS35" i="448"/>
  <c r="AS36" i="448"/>
  <c r="AS37" i="448"/>
  <c r="AS38" i="448"/>
  <c r="AS39" i="448"/>
  <c r="AS40" i="448"/>
  <c r="AS41" i="448"/>
  <c r="AS42" i="448"/>
  <c r="AS43" i="448"/>
  <c r="AS44" i="448"/>
  <c r="AS45" i="448"/>
  <c r="AS46" i="448"/>
  <c r="AS47" i="448"/>
  <c r="AS48" i="448"/>
  <c r="AS49" i="448"/>
  <c r="AS50" i="448"/>
  <c r="AS51" i="448"/>
  <c r="AS52" i="448"/>
  <c r="AS53" i="448"/>
  <c r="AS54" i="448"/>
  <c r="AS55" i="448"/>
  <c r="AS56" i="448"/>
  <c r="AS57" i="448"/>
  <c r="AS58" i="448"/>
  <c r="AS59" i="448"/>
  <c r="AS60" i="448"/>
  <c r="AS61" i="448"/>
  <c r="AS62" i="448"/>
  <c r="AS63" i="448"/>
  <c r="AS64" i="448"/>
  <c r="AS65" i="448"/>
  <c r="AS66" i="448"/>
  <c r="AS67" i="448"/>
  <c r="AS68" i="448"/>
  <c r="AS69" i="448"/>
  <c r="AS70" i="448"/>
  <c r="AS71" i="448"/>
  <c r="AS72" i="448"/>
  <c r="AS73" i="448"/>
  <c r="AS74" i="448"/>
  <c r="AS75" i="448"/>
  <c r="AS76" i="448"/>
  <c r="AS77" i="448"/>
  <c r="AS78" i="448"/>
  <c r="AS79" i="448"/>
  <c r="AS80" i="448"/>
  <c r="AS81" i="448"/>
  <c r="AS82" i="448"/>
  <c r="AS83" i="448"/>
  <c r="AS84" i="448"/>
  <c r="AS85" i="448"/>
  <c r="AS86" i="448"/>
  <c r="AS87" i="448"/>
  <c r="AS88" i="448"/>
  <c r="AS89" i="448"/>
  <c r="AS90" i="448"/>
  <c r="AS91" i="448"/>
  <c r="AS92" i="448"/>
  <c r="AS93" i="448"/>
  <c r="AS94" i="448"/>
  <c r="AS95" i="448"/>
  <c r="AS96" i="448"/>
  <c r="AS97" i="448"/>
  <c r="AS98" i="448"/>
  <c r="AS99" i="448"/>
  <c r="AS100" i="448"/>
  <c r="AS101" i="448"/>
  <c r="AS102" i="448"/>
  <c r="AS103" i="448"/>
  <c r="AS104" i="448"/>
  <c r="AS105" i="448"/>
  <c r="AS106" i="448"/>
  <c r="AS107" i="448"/>
  <c r="AS108" i="448"/>
  <c r="AS109" i="448"/>
  <c r="AS110" i="448"/>
  <c r="AS111" i="448"/>
  <c r="AS112" i="448"/>
  <c r="AS113" i="448"/>
  <c r="AS114" i="448"/>
  <c r="AS115" i="448"/>
  <c r="AS116" i="448"/>
  <c r="AS117" i="448"/>
  <c r="AS118" i="448"/>
  <c r="AS119" i="448"/>
  <c r="AS120" i="448"/>
  <c r="AS121" i="448"/>
  <c r="AS122" i="448"/>
  <c r="AS123" i="448"/>
  <c r="AS124" i="448"/>
  <c r="AS125" i="448"/>
  <c r="AS126" i="448"/>
  <c r="AS127" i="448"/>
  <c r="AS128" i="448"/>
  <c r="AS129" i="448"/>
  <c r="AS130" i="448"/>
  <c r="AS131" i="448"/>
  <c r="AS132" i="448"/>
  <c r="AS133" i="448"/>
  <c r="AS134" i="448"/>
  <c r="AS135" i="448"/>
  <c r="AS136" i="448"/>
  <c r="AS137" i="448"/>
  <c r="AS138" i="448"/>
  <c r="AS139" i="448"/>
  <c r="AS140" i="448"/>
  <c r="AS141" i="448"/>
  <c r="AS142" i="448"/>
  <c r="AS143" i="448"/>
  <c r="AS144" i="448"/>
  <c r="AS145" i="448"/>
  <c r="AS146" i="448"/>
  <c r="AS147" i="448"/>
  <c r="AS148" i="448"/>
  <c r="AS149" i="448"/>
  <c r="AS150" i="448"/>
  <c r="AS151" i="448"/>
  <c r="AS152" i="448"/>
  <c r="AS153" i="448"/>
  <c r="AS154" i="448"/>
  <c r="AS155" i="448"/>
  <c r="AS156" i="448"/>
  <c r="AS157" i="448"/>
  <c r="AS158" i="448"/>
  <c r="AS159" i="448"/>
  <c r="AS160" i="448"/>
  <c r="AS161" i="448"/>
  <c r="AS162" i="448"/>
  <c r="AS163" i="448"/>
  <c r="AS164" i="448"/>
  <c r="AS165" i="448"/>
  <c r="AS166" i="448"/>
  <c r="AS167" i="448"/>
  <c r="AS168" i="448"/>
  <c r="AS169" i="448"/>
  <c r="AS170" i="448"/>
  <c r="AS171" i="448"/>
  <c r="AS172" i="448"/>
  <c r="AS173" i="448"/>
  <c r="AS174" i="448"/>
  <c r="AS175" i="448"/>
  <c r="AS176" i="448"/>
  <c r="AS177" i="448"/>
  <c r="AS178" i="448"/>
  <c r="AS179" i="448"/>
  <c r="AS180" i="448"/>
  <c r="AS181" i="448"/>
  <c r="AS182" i="448"/>
  <c r="AS183" i="448"/>
  <c r="AS184" i="448"/>
  <c r="AS185" i="448"/>
  <c r="AS186" i="448"/>
  <c r="AS187" i="448"/>
  <c r="AS188" i="448"/>
  <c r="AS189" i="448"/>
  <c r="AS190" i="448"/>
  <c r="AS191" i="448"/>
  <c r="AS192" i="448"/>
  <c r="AS193" i="448"/>
  <c r="AS194" i="448"/>
  <c r="AS195" i="448"/>
  <c r="AS196" i="448"/>
  <c r="AS197" i="448"/>
  <c r="AS198" i="448"/>
  <c r="AS199" i="448"/>
  <c r="AS200" i="448"/>
  <c r="AS201" i="448"/>
  <c r="AS202" i="448"/>
  <c r="AS203" i="448"/>
  <c r="AS204" i="448"/>
  <c r="AS205" i="448"/>
  <c r="AS206" i="448"/>
  <c r="AS207" i="448"/>
  <c r="AS208" i="448"/>
  <c r="AS209" i="448"/>
  <c r="AS210" i="448"/>
  <c r="AS211" i="448"/>
  <c r="AS212" i="448"/>
  <c r="AS213" i="448"/>
  <c r="AS214" i="448"/>
  <c r="AS215" i="448"/>
  <c r="AS216" i="448"/>
  <c r="AS217" i="448"/>
  <c r="AS218" i="448"/>
  <c r="AS219" i="448"/>
  <c r="AS220" i="448"/>
  <c r="AS221" i="448"/>
  <c r="AS222" i="448"/>
  <c r="AS223" i="448"/>
  <c r="AS224" i="448"/>
  <c r="AS225" i="448"/>
  <c r="AS226" i="448"/>
  <c r="AS227" i="448"/>
  <c r="AS228" i="448"/>
  <c r="AS229" i="448"/>
  <c r="AS230" i="448"/>
  <c r="AS231" i="448"/>
  <c r="AS232" i="448"/>
  <c r="AS233" i="448"/>
  <c r="AS234" i="448"/>
  <c r="AS235" i="448"/>
  <c r="AS236" i="448"/>
  <c r="AS237" i="448"/>
  <c r="AS238" i="448"/>
  <c r="AS239" i="448"/>
  <c r="AS240" i="448"/>
  <c r="AS241" i="448"/>
  <c r="AS242" i="448"/>
  <c r="AS243" i="448"/>
  <c r="AS244" i="448"/>
  <c r="AS245" i="448"/>
  <c r="AS246" i="448"/>
  <c r="AS247" i="448"/>
  <c r="AS248" i="448"/>
  <c r="AS249" i="448"/>
  <c r="AS250" i="448"/>
  <c r="AS251" i="448"/>
  <c r="AS252" i="448"/>
  <c r="AS253" i="448"/>
  <c r="AS254" i="448"/>
  <c r="AS255" i="448"/>
  <c r="AS256" i="448"/>
  <c r="AS257" i="448"/>
  <c r="AS258" i="448"/>
  <c r="AS259" i="448"/>
  <c r="AS260" i="448"/>
  <c r="AS261" i="448"/>
  <c r="AS262" i="448"/>
  <c r="AS263" i="448"/>
  <c r="AS264" i="448"/>
  <c r="AS265" i="448"/>
  <c r="AS266" i="448"/>
  <c r="AS267" i="448"/>
  <c r="AS268" i="448"/>
  <c r="AS269" i="448"/>
  <c r="AS270" i="448"/>
  <c r="AS271" i="448"/>
  <c r="AS272" i="448"/>
  <c r="AS273" i="448"/>
  <c r="AS274" i="448"/>
  <c r="AS275" i="448"/>
  <c r="AS276" i="448"/>
  <c r="AS277" i="448"/>
  <c r="AS278" i="448"/>
  <c r="AS279" i="448"/>
  <c r="AS280" i="448"/>
  <c r="AS281" i="448"/>
  <c r="AS282" i="448"/>
  <c r="AS283" i="448"/>
  <c r="AS284" i="448"/>
  <c r="AS285" i="448"/>
  <c r="AS286" i="448"/>
  <c r="AS287" i="448"/>
  <c r="AS288" i="448"/>
  <c r="AS289" i="448"/>
  <c r="AS290" i="448"/>
  <c r="AS291" i="448"/>
  <c r="AS292" i="448"/>
  <c r="AS293" i="448"/>
  <c r="AS294" i="448"/>
  <c r="AS295" i="448"/>
  <c r="AS296" i="448"/>
  <c r="AS297" i="448"/>
  <c r="AS298" i="448"/>
  <c r="AS299" i="448"/>
  <c r="AS300" i="448"/>
  <c r="AS301" i="448"/>
  <c r="AS302" i="448"/>
  <c r="AS303" i="448"/>
  <c r="AS304" i="448"/>
  <c r="AS305" i="448"/>
  <c r="AS306" i="448"/>
  <c r="AS307" i="448"/>
  <c r="AS308" i="448"/>
  <c r="AS309" i="448"/>
  <c r="AS310" i="448"/>
  <c r="AS311" i="448"/>
  <c r="AS312" i="448"/>
  <c r="AS313" i="448"/>
  <c r="AS314" i="448"/>
  <c r="AS315" i="448"/>
  <c r="AS316" i="448"/>
  <c r="AS317" i="448"/>
  <c r="AS318" i="448"/>
  <c r="AS319" i="448"/>
  <c r="AS320" i="448"/>
  <c r="AS321" i="448"/>
  <c r="AS322" i="448"/>
  <c r="AS323" i="448"/>
  <c r="AS324" i="448"/>
  <c r="AS325" i="448"/>
  <c r="AS326" i="448"/>
  <c r="AS327" i="448"/>
  <c r="AS328" i="448"/>
  <c r="AS329" i="448"/>
  <c r="AS330" i="448"/>
  <c r="AS331" i="448"/>
  <c r="AS332" i="448"/>
  <c r="AS333" i="448"/>
  <c r="AS334" i="448"/>
  <c r="AS335" i="448"/>
  <c r="AS336" i="448"/>
  <c r="AS337" i="448"/>
  <c r="AS338" i="448"/>
  <c r="AS339" i="448"/>
  <c r="AS340" i="448"/>
  <c r="AS341" i="448"/>
  <c r="AS342" i="448"/>
  <c r="AS343" i="448"/>
  <c r="AS344" i="448"/>
  <c r="AS345" i="448"/>
  <c r="AS346" i="448"/>
  <c r="AS347" i="448"/>
  <c r="AS348" i="448"/>
  <c r="AS349" i="448"/>
  <c r="AS350" i="448"/>
  <c r="AS351" i="448"/>
  <c r="AS352" i="448"/>
  <c r="AS353" i="448"/>
  <c r="AS354" i="448"/>
  <c r="AS355" i="448"/>
  <c r="AS356" i="448"/>
  <c r="AS357" i="448"/>
  <c r="AS358" i="448"/>
  <c r="AS359" i="448"/>
  <c r="AS360" i="448"/>
  <c r="AS361" i="448"/>
  <c r="AS362" i="448"/>
  <c r="AS363" i="448"/>
  <c r="AS364" i="448"/>
  <c r="AS365" i="448"/>
  <c r="AS366" i="448"/>
  <c r="AS367" i="448"/>
  <c r="AS368" i="448"/>
  <c r="AS369" i="448"/>
  <c r="AS370" i="448"/>
  <c r="AS371" i="448"/>
  <c r="AS372" i="448"/>
  <c r="AS373" i="448"/>
  <c r="AS374" i="448"/>
  <c r="AS375" i="448"/>
  <c r="AS376" i="448"/>
  <c r="AS377" i="448"/>
  <c r="AS378" i="448"/>
  <c r="AS379" i="448"/>
  <c r="AS380" i="448"/>
  <c r="AS381" i="448"/>
  <c r="AS382" i="448"/>
  <c r="AS383" i="448"/>
  <c r="AS384" i="448"/>
  <c r="AS385" i="448"/>
  <c r="AS386" i="448"/>
  <c r="AS387" i="448"/>
  <c r="AS388" i="448"/>
  <c r="AS389" i="448"/>
  <c r="AS390" i="448"/>
  <c r="AS391" i="448"/>
  <c r="AS392" i="448"/>
  <c r="AS393" i="448"/>
  <c r="AS394" i="448"/>
  <c r="AS395" i="448"/>
  <c r="AS396" i="448"/>
  <c r="AS397" i="448"/>
  <c r="AS398" i="448"/>
  <c r="AS399" i="448"/>
  <c r="AS400" i="448"/>
  <c r="AS401" i="448"/>
  <c r="AS402" i="448"/>
  <c r="AS403" i="448"/>
  <c r="AS404" i="448"/>
  <c r="AS405" i="448"/>
  <c r="AS406" i="448"/>
  <c r="AS407" i="448"/>
  <c r="AS7" i="448"/>
  <c r="P8" i="447"/>
  <c r="P9" i="447"/>
  <c r="P10" i="447"/>
  <c r="P11" i="447"/>
  <c r="P12" i="447"/>
  <c r="P13" i="447"/>
  <c r="P15" i="447"/>
  <c r="P16" i="447"/>
  <c r="P17" i="447"/>
  <c r="P18" i="447"/>
  <c r="P19" i="447"/>
  <c r="P20" i="447"/>
  <c r="P21" i="447"/>
  <c r="P22" i="447"/>
  <c r="P23" i="447"/>
  <c r="P24" i="447"/>
  <c r="P26" i="447"/>
  <c r="P27" i="447"/>
  <c r="P29" i="447"/>
  <c r="P30" i="447"/>
  <c r="P31" i="447"/>
  <c r="P32" i="447"/>
  <c r="P33" i="447"/>
  <c r="P34" i="447"/>
  <c r="P35" i="447"/>
  <c r="P36" i="447"/>
  <c r="P37" i="447"/>
  <c r="P38" i="447"/>
  <c r="P39" i="447"/>
  <c r="P40" i="447"/>
  <c r="P41" i="447"/>
  <c r="P42" i="447"/>
  <c r="P43" i="447"/>
  <c r="P44" i="447"/>
  <c r="P45" i="447"/>
  <c r="P46" i="447"/>
  <c r="P47" i="447"/>
  <c r="P52" i="447"/>
  <c r="P53" i="447"/>
  <c r="P54" i="447"/>
  <c r="P55" i="447"/>
  <c r="P56" i="447"/>
  <c r="P57" i="447"/>
  <c r="P58" i="447"/>
  <c r="P59" i="447"/>
  <c r="P60" i="447"/>
  <c r="P61" i="447"/>
  <c r="P62" i="447"/>
  <c r="P63" i="447"/>
  <c r="P64" i="447"/>
  <c r="P65" i="447"/>
  <c r="P66" i="447"/>
  <c r="P67" i="447"/>
  <c r="P68" i="447"/>
  <c r="P7" i="447"/>
  <c r="AX11" i="443"/>
  <c r="AX12" i="443"/>
  <c r="AX13" i="443"/>
  <c r="AX14" i="443"/>
  <c r="AX15" i="443"/>
  <c r="AX16" i="443"/>
  <c r="AX17" i="443"/>
  <c r="AX18" i="443"/>
  <c r="AX19" i="443"/>
  <c r="AX20" i="443"/>
  <c r="AX21" i="443"/>
  <c r="AX22" i="443"/>
  <c r="AX23" i="443"/>
  <c r="AX24" i="443"/>
  <c r="AX25" i="443"/>
  <c r="AX26" i="443"/>
  <c r="AX27" i="443"/>
  <c r="AX28" i="443"/>
  <c r="AX29" i="443"/>
  <c r="AX30" i="443"/>
  <c r="AX31" i="443"/>
  <c r="AX32" i="443"/>
  <c r="AX33" i="443"/>
  <c r="AX34" i="443"/>
  <c r="AX35" i="443"/>
  <c r="AX36" i="443"/>
  <c r="AX37" i="443"/>
  <c r="AX38" i="443"/>
  <c r="AX39" i="443"/>
  <c r="AX40" i="443"/>
  <c r="AX41" i="443"/>
  <c r="AX42" i="443"/>
  <c r="AX43" i="443"/>
  <c r="AX44" i="443"/>
  <c r="AX45" i="443"/>
  <c r="AX46" i="443"/>
  <c r="AX47" i="443"/>
  <c r="AX48" i="443"/>
  <c r="AX49" i="443"/>
  <c r="AX50" i="443"/>
  <c r="AX51" i="443"/>
  <c r="AX52" i="443"/>
  <c r="AX53" i="443"/>
  <c r="AX54" i="443"/>
  <c r="AX55" i="443"/>
  <c r="AX56" i="443"/>
  <c r="AX57" i="443"/>
  <c r="AX58" i="443"/>
  <c r="AX59" i="443"/>
  <c r="AX60" i="443"/>
  <c r="AX61" i="443"/>
  <c r="AX10" i="443"/>
  <c r="M8" i="442"/>
  <c r="M9" i="442"/>
  <c r="M11" i="442"/>
  <c r="M12" i="442"/>
  <c r="M7" i="442"/>
  <c r="P17" i="441"/>
  <c r="P18" i="441"/>
  <c r="P28" i="441"/>
  <c r="P29" i="441"/>
  <c r="P36" i="441"/>
  <c r="P37" i="441"/>
  <c r="P42" i="441"/>
  <c r="P43" i="441"/>
  <c r="P46" i="441"/>
  <c r="P47" i="441"/>
  <c r="P48" i="441"/>
  <c r="P49" i="441"/>
  <c r="P50" i="441"/>
  <c r="P51" i="441"/>
  <c r="P52" i="441"/>
  <c r="P53" i="441"/>
  <c r="P54" i="441"/>
  <c r="P55" i="441"/>
  <c r="P56" i="441"/>
  <c r="P57" i="441"/>
  <c r="P58" i="441"/>
  <c r="P59" i="441"/>
  <c r="P60" i="441"/>
  <c r="P61" i="441"/>
  <c r="P62" i="441"/>
  <c r="P63" i="441"/>
  <c r="P7" i="441"/>
  <c r="Q11" i="440"/>
  <c r="Q12" i="440"/>
  <c r="Q13" i="440"/>
  <c r="Q14" i="440"/>
  <c r="Q15" i="440"/>
  <c r="Q16" i="440"/>
  <c r="Q17" i="440"/>
  <c r="Q19" i="440"/>
  <c r="Q20" i="440"/>
  <c r="Q21" i="440"/>
  <c r="Q22" i="440"/>
  <c r="Q23" i="440"/>
  <c r="Q24" i="440"/>
  <c r="Q25" i="440"/>
  <c r="Q26" i="440"/>
  <c r="Q27" i="440"/>
  <c r="Q28" i="440"/>
  <c r="Q29" i="440"/>
  <c r="Q31" i="440"/>
  <c r="Q32" i="440"/>
  <c r="Q33" i="440"/>
  <c r="Q34" i="440"/>
  <c r="Q35" i="440"/>
  <c r="Q36" i="440"/>
  <c r="Q37" i="440"/>
  <c r="Q38" i="440"/>
  <c r="Q39" i="440"/>
  <c r="Q41" i="440"/>
  <c r="Q42" i="440"/>
  <c r="Q7" i="440"/>
  <c r="N8" i="439"/>
  <c r="N9" i="439"/>
  <c r="N10" i="439"/>
  <c r="N11" i="439"/>
  <c r="N12" i="439"/>
  <c r="N13" i="439"/>
  <c r="N14" i="439"/>
  <c r="N15" i="439"/>
  <c r="N16" i="439"/>
  <c r="N17" i="439"/>
  <c r="N18" i="439"/>
  <c r="N19" i="439"/>
  <c r="N20" i="439"/>
  <c r="N21" i="439"/>
  <c r="N22" i="439"/>
  <c r="N23" i="439"/>
  <c r="N24" i="439"/>
  <c r="N25" i="439"/>
  <c r="N26" i="439"/>
  <c r="N27" i="439"/>
  <c r="N28" i="439"/>
  <c r="N29" i="439"/>
  <c r="N30" i="439"/>
  <c r="N31" i="439"/>
  <c r="N32" i="439"/>
  <c r="N33" i="439"/>
  <c r="N34" i="439"/>
  <c r="N35" i="439"/>
  <c r="N36" i="439"/>
  <c r="N38" i="439"/>
  <c r="N39" i="439"/>
  <c r="N40" i="439"/>
  <c r="N41" i="439"/>
  <c r="N42" i="439"/>
  <c r="N43" i="439"/>
  <c r="N44" i="439"/>
  <c r="N45" i="439"/>
  <c r="N46" i="439"/>
  <c r="N47" i="439"/>
  <c r="N48" i="439"/>
  <c r="N49" i="439"/>
  <c r="N50" i="439"/>
  <c r="N51" i="439"/>
  <c r="N52" i="439"/>
  <c r="N7" i="439"/>
  <c r="M8" i="438"/>
  <c r="M9" i="438"/>
  <c r="M10" i="438"/>
  <c r="M11" i="438"/>
  <c r="M12" i="438"/>
  <c r="M13" i="438"/>
  <c r="M14" i="438"/>
  <c r="M15" i="438"/>
  <c r="M16" i="438"/>
  <c r="M17" i="438"/>
  <c r="M18" i="438"/>
  <c r="M19" i="438"/>
  <c r="M20" i="438"/>
  <c r="M21" i="438"/>
  <c r="M22" i="438"/>
  <c r="M23" i="438"/>
  <c r="M24" i="438"/>
  <c r="M25" i="438"/>
  <c r="M26" i="438"/>
  <c r="M27" i="438"/>
  <c r="M28" i="438"/>
  <c r="M29" i="438"/>
  <c r="M30" i="438"/>
  <c r="M31" i="438"/>
  <c r="M32" i="438"/>
  <c r="M33" i="438"/>
  <c r="M34" i="438"/>
  <c r="M35" i="438"/>
  <c r="M36" i="438"/>
  <c r="M37" i="438"/>
  <c r="M38" i="438"/>
  <c r="M39" i="438"/>
  <c r="M40" i="438"/>
  <c r="M41" i="438"/>
  <c r="M42" i="438"/>
  <c r="M43" i="438"/>
  <c r="M44" i="438"/>
  <c r="M45" i="438"/>
  <c r="M46" i="438"/>
  <c r="M47" i="438"/>
  <c r="M48" i="438"/>
  <c r="M49" i="438"/>
  <c r="M50" i="438"/>
  <c r="M51" i="438"/>
  <c r="M52" i="438"/>
  <c r="M53" i="438"/>
  <c r="M54" i="438"/>
  <c r="M55" i="438"/>
  <c r="M56" i="438"/>
  <c r="M57" i="438"/>
  <c r="M58" i="438"/>
  <c r="M59" i="438"/>
  <c r="M60" i="438"/>
  <c r="M62" i="438"/>
  <c r="M7" i="438"/>
  <c r="L8" i="437"/>
  <c r="L9" i="437"/>
  <c r="L10" i="437"/>
  <c r="L11" i="437"/>
  <c r="L12" i="437"/>
  <c r="L13" i="437"/>
  <c r="L14" i="437"/>
  <c r="L15" i="437"/>
  <c r="L16" i="437"/>
  <c r="L17" i="437"/>
  <c r="L18" i="437"/>
  <c r="L19" i="437"/>
  <c r="L20" i="437"/>
  <c r="L21" i="437"/>
  <c r="L22" i="437"/>
  <c r="L23" i="437"/>
  <c r="L24" i="437"/>
  <c r="L25" i="437"/>
  <c r="L26" i="437"/>
  <c r="L27" i="437"/>
  <c r="L28" i="437"/>
  <c r="L29" i="437"/>
  <c r="L30" i="437"/>
  <c r="L31" i="437"/>
  <c r="L32" i="437"/>
  <c r="L33" i="437"/>
  <c r="L34" i="437"/>
  <c r="L35" i="437"/>
  <c r="L36" i="437"/>
  <c r="L37" i="437"/>
  <c r="L38" i="437"/>
  <c r="L39" i="437"/>
  <c r="L40" i="437"/>
  <c r="L41" i="437"/>
  <c r="L7" i="437"/>
  <c r="T13" i="436"/>
  <c r="T14" i="436"/>
  <c r="T19" i="436"/>
  <c r="T20" i="436"/>
  <c r="T24" i="436"/>
  <c r="T25" i="436"/>
  <c r="T29" i="436"/>
  <c r="T30" i="436"/>
  <c r="T8" i="436"/>
  <c r="Q16" i="435"/>
  <c r="Q17" i="435"/>
  <c r="Q25" i="435"/>
  <c r="Q26" i="435"/>
  <c r="Q31" i="435"/>
  <c r="Q32" i="435"/>
  <c r="Q37" i="435"/>
  <c r="Q38" i="435"/>
  <c r="Q8" i="435"/>
  <c r="AA7" i="434"/>
  <c r="O13" i="433"/>
  <c r="O14" i="433"/>
  <c r="O18" i="433"/>
  <c r="O19" i="433"/>
  <c r="O20" i="433"/>
  <c r="O24" i="433"/>
  <c r="O25" i="433"/>
  <c r="O27" i="433"/>
  <c r="O28" i="433"/>
  <c r="O30" i="433"/>
  <c r="O31" i="433"/>
  <c r="O32" i="433"/>
  <c r="O33" i="433"/>
  <c r="O34" i="433"/>
  <c r="O35" i="433"/>
  <c r="O36" i="433"/>
  <c r="O8" i="433"/>
  <c r="AL8" i="432"/>
  <c r="AL9" i="432"/>
  <c r="AL10" i="432"/>
  <c r="AL11" i="432"/>
  <c r="AL12" i="432"/>
  <c r="AL13" i="432"/>
  <c r="AL14" i="432"/>
  <c r="AL15" i="432"/>
  <c r="AL16" i="432"/>
  <c r="AL17" i="432"/>
  <c r="AL18" i="432"/>
  <c r="AL19" i="432"/>
  <c r="AL20" i="432"/>
  <c r="AL21" i="432"/>
  <c r="AL22" i="432"/>
  <c r="AL7" i="432"/>
  <c r="N12" i="431"/>
  <c r="N13" i="431"/>
  <c r="N7" i="431"/>
  <c r="N13" i="430"/>
  <c r="N14" i="430"/>
  <c r="N7" i="430"/>
  <c r="X128" i="429"/>
  <c r="X129" i="429"/>
  <c r="X149" i="429"/>
  <c r="X150" i="429"/>
  <c r="X188" i="429"/>
  <c r="X189" i="429"/>
  <c r="X206" i="429"/>
  <c r="X207" i="429"/>
  <c r="X9" i="429"/>
  <c r="U9" i="428"/>
  <c r="U50" i="428"/>
  <c r="U51" i="428"/>
  <c r="U71" i="428"/>
  <c r="U72" i="428"/>
  <c r="U104" i="428"/>
  <c r="U105" i="428"/>
  <c r="U134" i="428"/>
  <c r="U135" i="428"/>
  <c r="U143" i="428"/>
  <c r="U144" i="428"/>
  <c r="U155" i="428"/>
  <c r="U156" i="428"/>
  <c r="U165" i="428"/>
  <c r="U166" i="428"/>
  <c r="U183" i="428"/>
  <c r="U184" i="428"/>
  <c r="T8" i="427"/>
  <c r="T35" i="427"/>
  <c r="T36" i="427"/>
  <c r="T40" i="427"/>
  <c r="T41" i="427"/>
  <c r="T43" i="427"/>
  <c r="T45" i="427"/>
  <c r="T51" i="427"/>
  <c r="T55" i="427"/>
  <c r="T56" i="427"/>
  <c r="T58" i="427"/>
  <c r="Q8" i="426" l="1"/>
  <c r="Q35" i="426"/>
  <c r="Q36" i="426"/>
  <c r="Q40" i="426"/>
  <c r="Q41" i="426"/>
  <c r="Q43" i="426"/>
  <c r="Q45" i="426"/>
  <c r="Q51" i="426"/>
  <c r="Q55" i="426"/>
  <c r="Q56" i="426"/>
  <c r="Q58" i="426"/>
  <c r="Q12" i="424"/>
  <c r="Q13" i="424"/>
  <c r="Q17" i="424"/>
  <c r="Q19" i="424"/>
  <c r="Q20" i="424"/>
  <c r="Q8" i="424"/>
  <c r="W8" i="423"/>
  <c r="I10" i="404"/>
  <c r="I11" i="404"/>
  <c r="I12" i="404"/>
  <c r="I13" i="404"/>
  <c r="I17" i="404"/>
  <c r="I8" i="404"/>
  <c r="L10" i="400"/>
  <c r="L11" i="400"/>
  <c r="L13" i="400"/>
  <c r="L14" i="400"/>
  <c r="L25" i="400"/>
  <c r="L26" i="400"/>
  <c r="L30" i="400"/>
  <c r="L31" i="400"/>
  <c r="L8" i="400"/>
  <c r="G28" i="400"/>
  <c r="L28" i="400" s="1"/>
  <c r="G29" i="400"/>
  <c r="L29" i="400" s="1"/>
  <c r="G30" i="400"/>
  <c r="G31" i="400"/>
  <c r="G32" i="400"/>
  <c r="L32" i="400" s="1"/>
  <c r="G33" i="400"/>
  <c r="L33" i="400" s="1"/>
  <c r="G34" i="400"/>
  <c r="L34" i="400" s="1"/>
  <c r="G35" i="400"/>
  <c r="L35" i="400" s="1"/>
  <c r="G36" i="400"/>
  <c r="L36" i="400" s="1"/>
  <c r="G27" i="400"/>
  <c r="L27" i="400" s="1"/>
  <c r="O9" i="399"/>
  <c r="O10" i="399"/>
  <c r="O11" i="399"/>
  <c r="O12" i="399"/>
  <c r="O14" i="399"/>
  <c r="O15" i="399"/>
  <c r="O16" i="399"/>
  <c r="O17" i="399"/>
  <c r="O18" i="399"/>
  <c r="O19" i="399"/>
  <c r="O21" i="399"/>
  <c r="O24" i="399"/>
  <c r="O25" i="399"/>
  <c r="O26" i="399"/>
  <c r="O27" i="399"/>
  <c r="O28" i="399"/>
  <c r="O29" i="399"/>
  <c r="O31" i="399"/>
  <c r="O32" i="399"/>
  <c r="O33" i="399"/>
  <c r="O34" i="399"/>
  <c r="O35" i="399"/>
  <c r="O36" i="399"/>
  <c r="O38" i="399"/>
  <c r="O39" i="399"/>
  <c r="O40" i="399"/>
  <c r="O41" i="399"/>
  <c r="O43" i="399"/>
  <c r="O44" i="399"/>
  <c r="O45" i="399"/>
  <c r="O46" i="399"/>
  <c r="O47" i="399"/>
  <c r="O50" i="399"/>
  <c r="O51" i="399"/>
  <c r="O52" i="399"/>
  <c r="O53" i="399"/>
  <c r="O54" i="399"/>
  <c r="O55" i="399"/>
  <c r="O56" i="399"/>
  <c r="O57" i="399"/>
  <c r="O58" i="399"/>
  <c r="O59" i="399"/>
  <c r="O60" i="399"/>
  <c r="O61" i="399"/>
  <c r="O62" i="399"/>
  <c r="O63" i="399"/>
  <c r="O8" i="399"/>
  <c r="L12" i="398"/>
  <c r="L13" i="398"/>
  <c r="L14" i="398"/>
  <c r="L15" i="398"/>
  <c r="L16" i="398"/>
  <c r="L17" i="398"/>
  <c r="L8" i="398"/>
  <c r="L7" i="397"/>
  <c r="L8" i="397"/>
  <c r="L12" i="397"/>
  <c r="L13" i="397"/>
  <c r="L15" i="397"/>
  <c r="L16" i="397"/>
  <c r="L17" i="397"/>
  <c r="L18" i="397"/>
  <c r="L19" i="397"/>
  <c r="L21" i="397"/>
  <c r="L6" i="397"/>
  <c r="O12" i="394"/>
  <c r="O13" i="394"/>
  <c r="O19" i="394"/>
  <c r="O20" i="394"/>
  <c r="O25" i="394"/>
  <c r="O27" i="394"/>
  <c r="O28" i="394"/>
  <c r="O29" i="394"/>
  <c r="O30" i="394"/>
  <c r="O36" i="394"/>
  <c r="O37" i="394"/>
  <c r="O38" i="394"/>
  <c r="O39" i="394"/>
  <c r="O44" i="394"/>
  <c r="O45" i="394"/>
  <c r="O49" i="394"/>
  <c r="O50" i="394"/>
  <c r="O51" i="394"/>
  <c r="O52" i="394"/>
  <c r="O53" i="394"/>
  <c r="O54" i="394"/>
  <c r="O55" i="394"/>
  <c r="O56" i="394"/>
  <c r="O57" i="394"/>
  <c r="O59" i="394"/>
  <c r="O60" i="394"/>
  <c r="O61" i="394"/>
  <c r="O62" i="394"/>
  <c r="O63" i="394"/>
  <c r="O65" i="394"/>
  <c r="O66" i="394"/>
  <c r="O67" i="394"/>
  <c r="O68" i="394"/>
  <c r="O69" i="394"/>
  <c r="O70" i="394"/>
  <c r="O71" i="394"/>
  <c r="O73" i="394"/>
  <c r="O74" i="394"/>
  <c r="O75" i="394"/>
  <c r="O76" i="394"/>
  <c r="O78" i="394"/>
  <c r="O82" i="394"/>
  <c r="O83" i="394"/>
  <c r="O84" i="394"/>
  <c r="O85" i="394"/>
  <c r="O86" i="394"/>
  <c r="O87" i="394"/>
  <c r="O88" i="394"/>
  <c r="O89" i="394"/>
  <c r="O90" i="394"/>
  <c r="O91" i="394"/>
  <c r="O93" i="394"/>
  <c r="O94" i="394"/>
  <c r="O95" i="394"/>
  <c r="O96" i="394"/>
  <c r="O97" i="394"/>
  <c r="O99" i="394"/>
  <c r="O100" i="394"/>
  <c r="O101" i="394"/>
  <c r="O102" i="394"/>
  <c r="O103" i="394"/>
  <c r="O104" i="394"/>
  <c r="O105" i="394"/>
  <c r="O106" i="394"/>
  <c r="O108" i="394"/>
  <c r="O109" i="394"/>
  <c r="O110" i="394"/>
  <c r="O111" i="394"/>
  <c r="O113" i="394"/>
  <c r="O117" i="394"/>
  <c r="O118" i="394"/>
  <c r="O119" i="394"/>
  <c r="O120" i="394"/>
  <c r="O121" i="394"/>
  <c r="O122" i="394"/>
  <c r="O123" i="394"/>
  <c r="O124" i="394"/>
  <c r="O125" i="394"/>
  <c r="O8" i="394"/>
  <c r="S9" i="393"/>
  <c r="S12" i="393"/>
  <c r="S13" i="393"/>
  <c r="S14" i="393"/>
  <c r="S17" i="393"/>
  <c r="S18" i="393"/>
  <c r="S19" i="393"/>
  <c r="S22" i="393"/>
  <c r="S23" i="393"/>
  <c r="S27" i="393"/>
  <c r="S29" i="393"/>
  <c r="S30" i="393"/>
  <c r="S34" i="393"/>
  <c r="S35" i="393"/>
  <c r="S36" i="393"/>
  <c r="S37" i="393"/>
  <c r="S41" i="393"/>
  <c r="S42" i="393"/>
  <c r="S43" i="393"/>
  <c r="S44" i="393"/>
  <c r="S48" i="393"/>
  <c r="S49" i="393"/>
  <c r="S50" i="393"/>
  <c r="S51" i="393"/>
  <c r="S53" i="393"/>
  <c r="S54" i="393"/>
  <c r="S55" i="393"/>
  <c r="S56" i="393"/>
  <c r="S60" i="393"/>
  <c r="S61" i="393"/>
  <c r="S62" i="393"/>
  <c r="S63" i="393"/>
  <c r="S65" i="393"/>
  <c r="S66" i="393"/>
  <c r="S67" i="393"/>
  <c r="S68" i="393"/>
  <c r="S72" i="393"/>
  <c r="S73" i="393"/>
  <c r="S74" i="393"/>
  <c r="S75" i="393"/>
  <c r="S77" i="393"/>
  <c r="S78" i="393"/>
  <c r="S8" i="393"/>
  <c r="M9" i="391"/>
  <c r="M10" i="391"/>
  <c r="M14" i="391"/>
  <c r="M15" i="391"/>
  <c r="M19" i="391"/>
  <c r="M20" i="391"/>
  <c r="M24" i="391"/>
  <c r="M25" i="391"/>
  <c r="M26" i="391"/>
  <c r="M27" i="391"/>
  <c r="M28" i="391"/>
  <c r="M33" i="391"/>
  <c r="M34" i="391"/>
  <c r="M35" i="391"/>
  <c r="M36" i="391"/>
  <c r="M37" i="391"/>
  <c r="M38" i="391"/>
  <c r="M39" i="391"/>
  <c r="M40" i="391"/>
  <c r="M41" i="391"/>
  <c r="M42" i="391"/>
  <c r="M44" i="391"/>
  <c r="M45" i="391"/>
  <c r="M46" i="391"/>
  <c r="M47" i="391"/>
  <c r="M48" i="391"/>
  <c r="M49" i="391"/>
  <c r="M50" i="391"/>
  <c r="M51" i="391"/>
  <c r="M52" i="391"/>
  <c r="M53" i="391"/>
  <c r="M54" i="391"/>
  <c r="M55" i="391"/>
  <c r="M57" i="391"/>
  <c r="M58" i="391"/>
  <c r="M59" i="391"/>
  <c r="M60" i="391"/>
  <c r="M61" i="391"/>
  <c r="M62" i="391"/>
  <c r="I8" i="373"/>
  <c r="I9" i="373"/>
  <c r="I10" i="373"/>
  <c r="I18" i="373"/>
  <c r="I19" i="373"/>
  <c r="I20" i="373"/>
  <c r="I21" i="373"/>
  <c r="I23" i="373"/>
  <c r="I24" i="373"/>
  <c r="I25" i="373"/>
  <c r="I26" i="373"/>
  <c r="I27" i="373"/>
  <c r="I28" i="373"/>
  <c r="I29" i="373"/>
  <c r="I32" i="373"/>
  <c r="I33" i="373"/>
  <c r="I34" i="373"/>
  <c r="I35" i="373"/>
  <c r="I36" i="373"/>
  <c r="I37" i="373"/>
  <c r="I38" i="373"/>
  <c r="I39" i="373"/>
  <c r="I40" i="373"/>
  <c r="I41" i="373"/>
  <c r="I42" i="373"/>
  <c r="I43" i="373"/>
  <c r="I44" i="373"/>
  <c r="I45" i="373"/>
  <c r="I46" i="373"/>
  <c r="I47" i="373"/>
  <c r="I48" i="373"/>
  <c r="I49" i="373"/>
  <c r="I50" i="373"/>
  <c r="I51" i="373"/>
  <c r="I52" i="373"/>
  <c r="I53" i="373"/>
  <c r="I54" i="373"/>
  <c r="I55" i="373"/>
  <c r="I56" i="373"/>
  <c r="I57" i="373"/>
  <c r="I58" i="373"/>
  <c r="I59" i="373"/>
  <c r="I60" i="373"/>
  <c r="I61" i="373"/>
  <c r="I62" i="373"/>
  <c r="I63" i="373"/>
  <c r="I64" i="373"/>
  <c r="I65" i="373"/>
  <c r="I66" i="373"/>
  <c r="I67" i="373"/>
  <c r="I68" i="373"/>
  <c r="I69" i="373"/>
  <c r="I70" i="373"/>
  <c r="I71" i="373"/>
  <c r="I72" i="373"/>
  <c r="I73" i="373"/>
  <c r="I74" i="373"/>
  <c r="I75" i="373"/>
  <c r="I76" i="373"/>
  <c r="I77" i="373"/>
  <c r="I78" i="373"/>
  <c r="I79" i="373"/>
  <c r="I80" i="373"/>
  <c r="I81" i="373"/>
  <c r="I82" i="373"/>
  <c r="I83" i="373"/>
  <c r="I84" i="373"/>
  <c r="I85" i="373"/>
  <c r="I86" i="373"/>
  <c r="I87" i="373"/>
  <c r="I88" i="373"/>
  <c r="I7" i="373"/>
  <c r="M25" i="382"/>
  <c r="M26" i="382"/>
  <c r="M34" i="382"/>
  <c r="M35" i="382"/>
  <c r="M37" i="382"/>
  <c r="M38" i="382"/>
  <c r="M46" i="382"/>
  <c r="M47" i="382"/>
  <c r="M50" i="382"/>
  <c r="M51" i="382"/>
  <c r="M54" i="382"/>
  <c r="M9" i="382"/>
  <c r="N12" i="422"/>
  <c r="N13" i="422"/>
  <c r="N18" i="422"/>
  <c r="N19" i="422"/>
  <c r="N23" i="422"/>
  <c r="N24" i="422"/>
  <c r="N7" i="422"/>
  <c r="R15" i="421"/>
  <c r="R16" i="421"/>
  <c r="R21" i="421"/>
  <c r="R22" i="421"/>
  <c r="R7" i="421"/>
  <c r="T14" i="420"/>
  <c r="T15" i="420"/>
  <c r="T21" i="420"/>
  <c r="T23" i="420"/>
  <c r="T25" i="420"/>
  <c r="T26" i="420"/>
  <c r="T27" i="420"/>
  <c r="T28" i="420"/>
  <c r="T29" i="420"/>
  <c r="T7" i="420"/>
  <c r="R12" i="419"/>
  <c r="R13" i="419"/>
  <c r="R20" i="419"/>
  <c r="R21" i="419"/>
  <c r="R7" i="419"/>
  <c r="Q12" i="417"/>
  <c r="Q13" i="417"/>
  <c r="Q14" i="417"/>
  <c r="Q15" i="417"/>
  <c r="Q24" i="417"/>
  <c r="Q25" i="417"/>
  <c r="Q30" i="417"/>
  <c r="Q31" i="417"/>
  <c r="Q36" i="417"/>
  <c r="Q38" i="417"/>
  <c r="Q39" i="417"/>
  <c r="Q7" i="417"/>
  <c r="S13" i="415"/>
  <c r="S14" i="415"/>
  <c r="S16" i="415"/>
  <c r="S18" i="415"/>
  <c r="S19" i="415"/>
  <c r="S9" i="415"/>
  <c r="O14" i="414"/>
  <c r="O17" i="414"/>
  <c r="O18" i="414"/>
  <c r="O19" i="414"/>
  <c r="O20" i="414"/>
  <c r="O23" i="414"/>
  <c r="O24" i="414"/>
  <c r="O25" i="414"/>
  <c r="O26" i="414"/>
  <c r="O27" i="414"/>
  <c r="O28" i="414"/>
  <c r="O32" i="414"/>
  <c r="O33" i="414"/>
  <c r="O34" i="414"/>
  <c r="O7" i="414"/>
  <c r="T14" i="413"/>
  <c r="T15" i="413"/>
  <c r="T21" i="413"/>
  <c r="T23" i="413"/>
  <c r="T25" i="413"/>
  <c r="T26" i="413"/>
  <c r="T27" i="413"/>
  <c r="T28" i="413"/>
  <c r="T29" i="413"/>
  <c r="T7" i="413"/>
  <c r="T10" i="411"/>
  <c r="T14" i="411"/>
  <c r="T17" i="411"/>
  <c r="T19" i="411"/>
  <c r="T6" i="411"/>
  <c r="R9" i="412"/>
  <c r="R10" i="412"/>
  <c r="R13" i="412"/>
  <c r="R14" i="412"/>
  <c r="R16" i="412"/>
  <c r="R17" i="412"/>
  <c r="R19" i="412"/>
  <c r="R20" i="412"/>
  <c r="R23" i="412"/>
  <c r="R24" i="412"/>
  <c r="R26" i="412"/>
  <c r="R27" i="412"/>
  <c r="R29" i="412"/>
  <c r="R30" i="412"/>
  <c r="R7" i="412"/>
  <c r="O36" i="305"/>
  <c r="I36" i="305"/>
  <c r="O35" i="305"/>
  <c r="I35" i="305"/>
  <c r="O33" i="305"/>
  <c r="I33" i="305"/>
  <c r="B2" i="457"/>
  <c r="B2" i="456"/>
  <c r="E22" i="456"/>
  <c r="Q22" i="456" s="1"/>
  <c r="J14" i="456"/>
  <c r="F14" i="456"/>
  <c r="Q14" i="456" s="1"/>
  <c r="F13" i="456"/>
  <c r="Q13" i="456" s="1"/>
  <c r="J12" i="456"/>
  <c r="F12" i="456"/>
  <c r="J11" i="456"/>
  <c r="F11" i="456"/>
  <c r="Q11" i="456" s="1"/>
  <c r="J10" i="456"/>
  <c r="F10" i="456"/>
  <c r="Q10" i="456" s="1"/>
  <c r="J9" i="456"/>
  <c r="Q9" i="456" s="1"/>
  <c r="O407" i="455"/>
  <c r="T407" i="455" s="1"/>
  <c r="O406" i="455"/>
  <c r="T406" i="455" s="1"/>
  <c r="O405" i="455"/>
  <c r="T405" i="455" s="1"/>
  <c r="O404" i="455"/>
  <c r="T404" i="455" s="1"/>
  <c r="O403" i="455"/>
  <c r="T403" i="455" s="1"/>
  <c r="O402" i="455"/>
  <c r="T402" i="455" s="1"/>
  <c r="O401" i="455"/>
  <c r="T401" i="455" s="1"/>
  <c r="O400" i="455"/>
  <c r="T400" i="455" s="1"/>
  <c r="O399" i="455"/>
  <c r="T399" i="455" s="1"/>
  <c r="O398" i="455"/>
  <c r="T398" i="455" s="1"/>
  <c r="O397" i="455"/>
  <c r="T397" i="455" s="1"/>
  <c r="O396" i="455"/>
  <c r="T396" i="455" s="1"/>
  <c r="O395" i="455"/>
  <c r="T395" i="455" s="1"/>
  <c r="O394" i="455"/>
  <c r="T394" i="455" s="1"/>
  <c r="O393" i="455"/>
  <c r="T393" i="455" s="1"/>
  <c r="O392" i="455"/>
  <c r="T392" i="455" s="1"/>
  <c r="O391" i="455"/>
  <c r="T391" i="455" s="1"/>
  <c r="O390" i="455"/>
  <c r="T390" i="455" s="1"/>
  <c r="O389" i="455"/>
  <c r="T389" i="455" s="1"/>
  <c r="O388" i="455"/>
  <c r="T388" i="455" s="1"/>
  <c r="O387" i="455"/>
  <c r="T387" i="455" s="1"/>
  <c r="O386" i="455"/>
  <c r="T386" i="455" s="1"/>
  <c r="O385" i="455"/>
  <c r="T385" i="455" s="1"/>
  <c r="O384" i="455"/>
  <c r="T384" i="455" s="1"/>
  <c r="O383" i="455"/>
  <c r="T383" i="455" s="1"/>
  <c r="O382" i="455"/>
  <c r="T382" i="455" s="1"/>
  <c r="O381" i="455"/>
  <c r="T381" i="455" s="1"/>
  <c r="O380" i="455"/>
  <c r="T380" i="455" s="1"/>
  <c r="O379" i="455"/>
  <c r="T379" i="455" s="1"/>
  <c r="O378" i="455"/>
  <c r="T378" i="455" s="1"/>
  <c r="O377" i="455"/>
  <c r="T377" i="455" s="1"/>
  <c r="O376" i="455"/>
  <c r="T376" i="455" s="1"/>
  <c r="O375" i="455"/>
  <c r="T375" i="455" s="1"/>
  <c r="O374" i="455"/>
  <c r="T374" i="455" s="1"/>
  <c r="O373" i="455"/>
  <c r="T373" i="455" s="1"/>
  <c r="O372" i="455"/>
  <c r="T372" i="455" s="1"/>
  <c r="O371" i="455"/>
  <c r="T371" i="455" s="1"/>
  <c r="O370" i="455"/>
  <c r="T370" i="455" s="1"/>
  <c r="O369" i="455"/>
  <c r="T369" i="455" s="1"/>
  <c r="O368" i="455"/>
  <c r="T368" i="455" s="1"/>
  <c r="O367" i="455"/>
  <c r="T367" i="455" s="1"/>
  <c r="O366" i="455"/>
  <c r="T366" i="455" s="1"/>
  <c r="O365" i="455"/>
  <c r="T365" i="455" s="1"/>
  <c r="O364" i="455"/>
  <c r="T364" i="455" s="1"/>
  <c r="O363" i="455"/>
  <c r="T363" i="455" s="1"/>
  <c r="O362" i="455"/>
  <c r="T362" i="455" s="1"/>
  <c r="O361" i="455"/>
  <c r="T361" i="455" s="1"/>
  <c r="O360" i="455"/>
  <c r="T360" i="455" s="1"/>
  <c r="O359" i="455"/>
  <c r="T359" i="455" s="1"/>
  <c r="O358" i="455"/>
  <c r="T358" i="455" s="1"/>
  <c r="O357" i="455"/>
  <c r="T357" i="455" s="1"/>
  <c r="O356" i="455"/>
  <c r="T356" i="455" s="1"/>
  <c r="O355" i="455"/>
  <c r="T355" i="455" s="1"/>
  <c r="O354" i="455"/>
  <c r="T354" i="455" s="1"/>
  <c r="O353" i="455"/>
  <c r="T353" i="455" s="1"/>
  <c r="O352" i="455"/>
  <c r="T352" i="455" s="1"/>
  <c r="O351" i="455"/>
  <c r="T351" i="455" s="1"/>
  <c r="O350" i="455"/>
  <c r="T350" i="455" s="1"/>
  <c r="O349" i="455"/>
  <c r="T349" i="455" s="1"/>
  <c r="O348" i="455"/>
  <c r="T348" i="455" s="1"/>
  <c r="O347" i="455"/>
  <c r="T347" i="455" s="1"/>
  <c r="O346" i="455"/>
  <c r="T346" i="455" s="1"/>
  <c r="O345" i="455"/>
  <c r="T345" i="455" s="1"/>
  <c r="O344" i="455"/>
  <c r="T344" i="455" s="1"/>
  <c r="O343" i="455"/>
  <c r="T343" i="455" s="1"/>
  <c r="O342" i="455"/>
  <c r="T342" i="455" s="1"/>
  <c r="O341" i="455"/>
  <c r="T341" i="455" s="1"/>
  <c r="O340" i="455"/>
  <c r="T340" i="455" s="1"/>
  <c r="O339" i="455"/>
  <c r="T339" i="455" s="1"/>
  <c r="O338" i="455"/>
  <c r="T338" i="455" s="1"/>
  <c r="O337" i="455"/>
  <c r="T337" i="455" s="1"/>
  <c r="O336" i="455"/>
  <c r="T336" i="455" s="1"/>
  <c r="O335" i="455"/>
  <c r="T335" i="455" s="1"/>
  <c r="O334" i="455"/>
  <c r="T334" i="455" s="1"/>
  <c r="O333" i="455"/>
  <c r="T333" i="455" s="1"/>
  <c r="O332" i="455"/>
  <c r="T332" i="455" s="1"/>
  <c r="O331" i="455"/>
  <c r="T331" i="455" s="1"/>
  <c r="O330" i="455"/>
  <c r="T330" i="455" s="1"/>
  <c r="O329" i="455"/>
  <c r="T329" i="455" s="1"/>
  <c r="O328" i="455"/>
  <c r="T328" i="455" s="1"/>
  <c r="O327" i="455"/>
  <c r="T327" i="455" s="1"/>
  <c r="O326" i="455"/>
  <c r="T326" i="455" s="1"/>
  <c r="O325" i="455"/>
  <c r="T325" i="455" s="1"/>
  <c r="O324" i="455"/>
  <c r="T324" i="455" s="1"/>
  <c r="O323" i="455"/>
  <c r="T323" i="455" s="1"/>
  <c r="O322" i="455"/>
  <c r="T322" i="455" s="1"/>
  <c r="O321" i="455"/>
  <c r="T321" i="455" s="1"/>
  <c r="O320" i="455"/>
  <c r="T320" i="455" s="1"/>
  <c r="O319" i="455"/>
  <c r="T319" i="455" s="1"/>
  <c r="O318" i="455"/>
  <c r="T318" i="455" s="1"/>
  <c r="O317" i="455"/>
  <c r="T317" i="455" s="1"/>
  <c r="O316" i="455"/>
  <c r="T316" i="455" s="1"/>
  <c r="O315" i="455"/>
  <c r="T315" i="455" s="1"/>
  <c r="O314" i="455"/>
  <c r="T314" i="455" s="1"/>
  <c r="O313" i="455"/>
  <c r="T313" i="455" s="1"/>
  <c r="O312" i="455"/>
  <c r="T312" i="455" s="1"/>
  <c r="O311" i="455"/>
  <c r="T311" i="455" s="1"/>
  <c r="O310" i="455"/>
  <c r="T310" i="455" s="1"/>
  <c r="O309" i="455"/>
  <c r="T309" i="455" s="1"/>
  <c r="O308" i="455"/>
  <c r="T308" i="455" s="1"/>
  <c r="O307" i="455"/>
  <c r="T307" i="455" s="1"/>
  <c r="O306" i="455"/>
  <c r="T306" i="455" s="1"/>
  <c r="O305" i="455"/>
  <c r="T305" i="455" s="1"/>
  <c r="O304" i="455"/>
  <c r="T304" i="455" s="1"/>
  <c r="O303" i="455"/>
  <c r="T303" i="455" s="1"/>
  <c r="O302" i="455"/>
  <c r="T302" i="455" s="1"/>
  <c r="O301" i="455"/>
  <c r="T301" i="455" s="1"/>
  <c r="O300" i="455"/>
  <c r="T300" i="455" s="1"/>
  <c r="O299" i="455"/>
  <c r="T299" i="455" s="1"/>
  <c r="O298" i="455"/>
  <c r="T298" i="455" s="1"/>
  <c r="O297" i="455"/>
  <c r="T297" i="455" s="1"/>
  <c r="O296" i="455"/>
  <c r="T296" i="455" s="1"/>
  <c r="O295" i="455"/>
  <c r="T295" i="455" s="1"/>
  <c r="O294" i="455"/>
  <c r="T294" i="455" s="1"/>
  <c r="O293" i="455"/>
  <c r="T293" i="455" s="1"/>
  <c r="O292" i="455"/>
  <c r="T292" i="455" s="1"/>
  <c r="O291" i="455"/>
  <c r="T291" i="455" s="1"/>
  <c r="O290" i="455"/>
  <c r="T290" i="455" s="1"/>
  <c r="O289" i="455"/>
  <c r="T289" i="455" s="1"/>
  <c r="O288" i="455"/>
  <c r="T288" i="455" s="1"/>
  <c r="O287" i="455"/>
  <c r="T287" i="455" s="1"/>
  <c r="O286" i="455"/>
  <c r="T286" i="455" s="1"/>
  <c r="O285" i="455"/>
  <c r="T285" i="455" s="1"/>
  <c r="O284" i="455"/>
  <c r="T284" i="455" s="1"/>
  <c r="O283" i="455"/>
  <c r="T283" i="455" s="1"/>
  <c r="O282" i="455"/>
  <c r="T282" i="455" s="1"/>
  <c r="O281" i="455"/>
  <c r="T281" i="455" s="1"/>
  <c r="O280" i="455"/>
  <c r="T280" i="455" s="1"/>
  <c r="O279" i="455"/>
  <c r="T279" i="455" s="1"/>
  <c r="O278" i="455"/>
  <c r="T278" i="455" s="1"/>
  <c r="O277" i="455"/>
  <c r="T277" i="455" s="1"/>
  <c r="O276" i="455"/>
  <c r="T276" i="455" s="1"/>
  <c r="O275" i="455"/>
  <c r="T275" i="455" s="1"/>
  <c r="O274" i="455"/>
  <c r="T274" i="455" s="1"/>
  <c r="O273" i="455"/>
  <c r="T273" i="455" s="1"/>
  <c r="O272" i="455"/>
  <c r="T272" i="455" s="1"/>
  <c r="O271" i="455"/>
  <c r="T271" i="455" s="1"/>
  <c r="O270" i="455"/>
  <c r="T270" i="455" s="1"/>
  <c r="O269" i="455"/>
  <c r="T269" i="455" s="1"/>
  <c r="O268" i="455"/>
  <c r="T268" i="455" s="1"/>
  <c r="O267" i="455"/>
  <c r="T267" i="455" s="1"/>
  <c r="O266" i="455"/>
  <c r="T266" i="455" s="1"/>
  <c r="O265" i="455"/>
  <c r="T265" i="455" s="1"/>
  <c r="O264" i="455"/>
  <c r="T264" i="455" s="1"/>
  <c r="O263" i="455"/>
  <c r="T263" i="455" s="1"/>
  <c r="O262" i="455"/>
  <c r="T262" i="455" s="1"/>
  <c r="O261" i="455"/>
  <c r="T261" i="455" s="1"/>
  <c r="O260" i="455"/>
  <c r="T260" i="455" s="1"/>
  <c r="O259" i="455"/>
  <c r="T259" i="455" s="1"/>
  <c r="O258" i="455"/>
  <c r="T258" i="455" s="1"/>
  <c r="O257" i="455"/>
  <c r="T257" i="455" s="1"/>
  <c r="O256" i="455"/>
  <c r="T256" i="455" s="1"/>
  <c r="O255" i="455"/>
  <c r="T255" i="455" s="1"/>
  <c r="O254" i="455"/>
  <c r="T254" i="455" s="1"/>
  <c r="O253" i="455"/>
  <c r="T253" i="455" s="1"/>
  <c r="O252" i="455"/>
  <c r="T252" i="455" s="1"/>
  <c r="O251" i="455"/>
  <c r="T251" i="455" s="1"/>
  <c r="O250" i="455"/>
  <c r="T250" i="455" s="1"/>
  <c r="O249" i="455"/>
  <c r="T249" i="455" s="1"/>
  <c r="O248" i="455"/>
  <c r="T248" i="455" s="1"/>
  <c r="O247" i="455"/>
  <c r="T247" i="455" s="1"/>
  <c r="O246" i="455"/>
  <c r="T246" i="455" s="1"/>
  <c r="O245" i="455"/>
  <c r="T245" i="455" s="1"/>
  <c r="O244" i="455"/>
  <c r="T244" i="455" s="1"/>
  <c r="O243" i="455"/>
  <c r="T243" i="455" s="1"/>
  <c r="O242" i="455"/>
  <c r="T242" i="455" s="1"/>
  <c r="O241" i="455"/>
  <c r="T241" i="455" s="1"/>
  <c r="O240" i="455"/>
  <c r="T240" i="455" s="1"/>
  <c r="O239" i="455"/>
  <c r="T239" i="455" s="1"/>
  <c r="O238" i="455"/>
  <c r="T238" i="455" s="1"/>
  <c r="O237" i="455"/>
  <c r="T237" i="455" s="1"/>
  <c r="O236" i="455"/>
  <c r="T236" i="455" s="1"/>
  <c r="O235" i="455"/>
  <c r="T235" i="455" s="1"/>
  <c r="O234" i="455"/>
  <c r="T234" i="455" s="1"/>
  <c r="O233" i="455"/>
  <c r="T233" i="455" s="1"/>
  <c r="O232" i="455"/>
  <c r="T232" i="455" s="1"/>
  <c r="O231" i="455"/>
  <c r="T231" i="455" s="1"/>
  <c r="O230" i="455"/>
  <c r="T230" i="455" s="1"/>
  <c r="O229" i="455"/>
  <c r="T229" i="455" s="1"/>
  <c r="O228" i="455"/>
  <c r="T228" i="455" s="1"/>
  <c r="O227" i="455"/>
  <c r="T227" i="455" s="1"/>
  <c r="O226" i="455"/>
  <c r="T226" i="455" s="1"/>
  <c r="O225" i="455"/>
  <c r="T225" i="455" s="1"/>
  <c r="O224" i="455"/>
  <c r="T224" i="455" s="1"/>
  <c r="O223" i="455"/>
  <c r="T223" i="455" s="1"/>
  <c r="O222" i="455"/>
  <c r="T222" i="455" s="1"/>
  <c r="O221" i="455"/>
  <c r="T221" i="455" s="1"/>
  <c r="O220" i="455"/>
  <c r="T220" i="455" s="1"/>
  <c r="O219" i="455"/>
  <c r="T219" i="455" s="1"/>
  <c r="O218" i="455"/>
  <c r="T218" i="455" s="1"/>
  <c r="O217" i="455"/>
  <c r="T217" i="455" s="1"/>
  <c r="O216" i="455"/>
  <c r="T216" i="455" s="1"/>
  <c r="O215" i="455"/>
  <c r="T215" i="455" s="1"/>
  <c r="O214" i="455"/>
  <c r="T214" i="455" s="1"/>
  <c r="O213" i="455"/>
  <c r="T213" i="455" s="1"/>
  <c r="O212" i="455"/>
  <c r="T212" i="455" s="1"/>
  <c r="O211" i="455"/>
  <c r="T211" i="455" s="1"/>
  <c r="O210" i="455"/>
  <c r="T210" i="455" s="1"/>
  <c r="O209" i="455"/>
  <c r="T209" i="455" s="1"/>
  <c r="O208" i="455"/>
  <c r="T208" i="455" s="1"/>
  <c r="O207" i="455"/>
  <c r="T207" i="455" s="1"/>
  <c r="O206" i="455"/>
  <c r="T206" i="455" s="1"/>
  <c r="O205" i="455"/>
  <c r="T205" i="455" s="1"/>
  <c r="O204" i="455"/>
  <c r="T204" i="455" s="1"/>
  <c r="O203" i="455"/>
  <c r="T203" i="455" s="1"/>
  <c r="O202" i="455"/>
  <c r="T202" i="455" s="1"/>
  <c r="O201" i="455"/>
  <c r="T201" i="455" s="1"/>
  <c r="O200" i="455"/>
  <c r="T200" i="455" s="1"/>
  <c r="O199" i="455"/>
  <c r="T199" i="455" s="1"/>
  <c r="O198" i="455"/>
  <c r="T198" i="455" s="1"/>
  <c r="O197" i="455"/>
  <c r="T197" i="455" s="1"/>
  <c r="O196" i="455"/>
  <c r="T196" i="455" s="1"/>
  <c r="O195" i="455"/>
  <c r="T195" i="455" s="1"/>
  <c r="O194" i="455"/>
  <c r="T194" i="455" s="1"/>
  <c r="O193" i="455"/>
  <c r="T193" i="455" s="1"/>
  <c r="O192" i="455"/>
  <c r="T192" i="455" s="1"/>
  <c r="O191" i="455"/>
  <c r="T191" i="455" s="1"/>
  <c r="O190" i="455"/>
  <c r="T190" i="455" s="1"/>
  <c r="O189" i="455"/>
  <c r="T189" i="455" s="1"/>
  <c r="O188" i="455"/>
  <c r="T188" i="455" s="1"/>
  <c r="O187" i="455"/>
  <c r="T187" i="455" s="1"/>
  <c r="O186" i="455"/>
  <c r="T186" i="455" s="1"/>
  <c r="O185" i="455"/>
  <c r="T185" i="455" s="1"/>
  <c r="O184" i="455"/>
  <c r="T184" i="455" s="1"/>
  <c r="O183" i="455"/>
  <c r="T183" i="455" s="1"/>
  <c r="O182" i="455"/>
  <c r="T182" i="455" s="1"/>
  <c r="O181" i="455"/>
  <c r="T181" i="455" s="1"/>
  <c r="O180" i="455"/>
  <c r="T180" i="455" s="1"/>
  <c r="O179" i="455"/>
  <c r="T179" i="455" s="1"/>
  <c r="O178" i="455"/>
  <c r="T178" i="455" s="1"/>
  <c r="O177" i="455"/>
  <c r="T177" i="455" s="1"/>
  <c r="O176" i="455"/>
  <c r="T176" i="455" s="1"/>
  <c r="O175" i="455"/>
  <c r="T175" i="455" s="1"/>
  <c r="O174" i="455"/>
  <c r="T174" i="455" s="1"/>
  <c r="O173" i="455"/>
  <c r="T173" i="455" s="1"/>
  <c r="O172" i="455"/>
  <c r="T172" i="455" s="1"/>
  <c r="O171" i="455"/>
  <c r="T171" i="455" s="1"/>
  <c r="O170" i="455"/>
  <c r="T170" i="455" s="1"/>
  <c r="O169" i="455"/>
  <c r="T169" i="455" s="1"/>
  <c r="O168" i="455"/>
  <c r="T168" i="455" s="1"/>
  <c r="O167" i="455"/>
  <c r="T167" i="455" s="1"/>
  <c r="O166" i="455"/>
  <c r="T166" i="455" s="1"/>
  <c r="O165" i="455"/>
  <c r="T165" i="455" s="1"/>
  <c r="O164" i="455"/>
  <c r="T164" i="455" s="1"/>
  <c r="O163" i="455"/>
  <c r="T163" i="455" s="1"/>
  <c r="O162" i="455"/>
  <c r="T162" i="455" s="1"/>
  <c r="O161" i="455"/>
  <c r="T161" i="455" s="1"/>
  <c r="O160" i="455"/>
  <c r="T160" i="455" s="1"/>
  <c r="O159" i="455"/>
  <c r="T159" i="455" s="1"/>
  <c r="O158" i="455"/>
  <c r="T158" i="455" s="1"/>
  <c r="O157" i="455"/>
  <c r="T157" i="455" s="1"/>
  <c r="O156" i="455"/>
  <c r="T156" i="455" s="1"/>
  <c r="O155" i="455"/>
  <c r="T155" i="455" s="1"/>
  <c r="O154" i="455"/>
  <c r="T154" i="455" s="1"/>
  <c r="O153" i="455"/>
  <c r="T153" i="455" s="1"/>
  <c r="O152" i="455"/>
  <c r="T152" i="455" s="1"/>
  <c r="O151" i="455"/>
  <c r="T151" i="455" s="1"/>
  <c r="O150" i="455"/>
  <c r="T150" i="455" s="1"/>
  <c r="O149" i="455"/>
  <c r="T149" i="455" s="1"/>
  <c r="O148" i="455"/>
  <c r="T148" i="455" s="1"/>
  <c r="O147" i="455"/>
  <c r="T147" i="455" s="1"/>
  <c r="O146" i="455"/>
  <c r="T146" i="455" s="1"/>
  <c r="O145" i="455"/>
  <c r="T145" i="455" s="1"/>
  <c r="O144" i="455"/>
  <c r="T144" i="455" s="1"/>
  <c r="O143" i="455"/>
  <c r="T143" i="455" s="1"/>
  <c r="O142" i="455"/>
  <c r="T142" i="455" s="1"/>
  <c r="O141" i="455"/>
  <c r="T141" i="455" s="1"/>
  <c r="O140" i="455"/>
  <c r="T140" i="455" s="1"/>
  <c r="O139" i="455"/>
  <c r="T139" i="455" s="1"/>
  <c r="O138" i="455"/>
  <c r="T138" i="455" s="1"/>
  <c r="O137" i="455"/>
  <c r="T137" i="455" s="1"/>
  <c r="O136" i="455"/>
  <c r="T136" i="455" s="1"/>
  <c r="O135" i="455"/>
  <c r="T135" i="455" s="1"/>
  <c r="O134" i="455"/>
  <c r="T134" i="455" s="1"/>
  <c r="O133" i="455"/>
  <c r="T133" i="455" s="1"/>
  <c r="O132" i="455"/>
  <c r="T132" i="455" s="1"/>
  <c r="O131" i="455"/>
  <c r="T131" i="455" s="1"/>
  <c r="O130" i="455"/>
  <c r="T130" i="455" s="1"/>
  <c r="O129" i="455"/>
  <c r="T129" i="455" s="1"/>
  <c r="O128" i="455"/>
  <c r="T128" i="455" s="1"/>
  <c r="O127" i="455"/>
  <c r="T127" i="455" s="1"/>
  <c r="O126" i="455"/>
  <c r="T126" i="455" s="1"/>
  <c r="O125" i="455"/>
  <c r="T125" i="455" s="1"/>
  <c r="O124" i="455"/>
  <c r="T124" i="455" s="1"/>
  <c r="O123" i="455"/>
  <c r="T123" i="455" s="1"/>
  <c r="O122" i="455"/>
  <c r="T122" i="455" s="1"/>
  <c r="O121" i="455"/>
  <c r="T121" i="455" s="1"/>
  <c r="O120" i="455"/>
  <c r="T120" i="455" s="1"/>
  <c r="O119" i="455"/>
  <c r="T119" i="455" s="1"/>
  <c r="O118" i="455"/>
  <c r="T118" i="455" s="1"/>
  <c r="O117" i="455"/>
  <c r="T117" i="455" s="1"/>
  <c r="O116" i="455"/>
  <c r="T116" i="455" s="1"/>
  <c r="O115" i="455"/>
  <c r="T115" i="455" s="1"/>
  <c r="O114" i="455"/>
  <c r="T114" i="455" s="1"/>
  <c r="O113" i="455"/>
  <c r="T113" i="455" s="1"/>
  <c r="O112" i="455"/>
  <c r="T112" i="455" s="1"/>
  <c r="O111" i="455"/>
  <c r="T111" i="455" s="1"/>
  <c r="O110" i="455"/>
  <c r="T110" i="455" s="1"/>
  <c r="O109" i="455"/>
  <c r="T109" i="455" s="1"/>
  <c r="O108" i="455"/>
  <c r="T108" i="455" s="1"/>
  <c r="O107" i="455"/>
  <c r="T107" i="455" s="1"/>
  <c r="O106" i="455"/>
  <c r="T106" i="455" s="1"/>
  <c r="O105" i="455"/>
  <c r="T105" i="455" s="1"/>
  <c r="O104" i="455"/>
  <c r="T104" i="455" s="1"/>
  <c r="O103" i="455"/>
  <c r="T103" i="455" s="1"/>
  <c r="O102" i="455"/>
  <c r="T102" i="455" s="1"/>
  <c r="O101" i="455"/>
  <c r="T101" i="455" s="1"/>
  <c r="O100" i="455"/>
  <c r="T100" i="455" s="1"/>
  <c r="O99" i="455"/>
  <c r="T99" i="455" s="1"/>
  <c r="O98" i="455"/>
  <c r="T98" i="455" s="1"/>
  <c r="O97" i="455"/>
  <c r="T97" i="455" s="1"/>
  <c r="O96" i="455"/>
  <c r="T96" i="455" s="1"/>
  <c r="O95" i="455"/>
  <c r="T95" i="455" s="1"/>
  <c r="O94" i="455"/>
  <c r="T94" i="455" s="1"/>
  <c r="O93" i="455"/>
  <c r="T93" i="455" s="1"/>
  <c r="O92" i="455"/>
  <c r="T92" i="455" s="1"/>
  <c r="O91" i="455"/>
  <c r="T91" i="455" s="1"/>
  <c r="O90" i="455"/>
  <c r="T90" i="455" s="1"/>
  <c r="O89" i="455"/>
  <c r="T89" i="455" s="1"/>
  <c r="O88" i="455"/>
  <c r="T88" i="455" s="1"/>
  <c r="O87" i="455"/>
  <c r="T87" i="455" s="1"/>
  <c r="O86" i="455"/>
  <c r="T86" i="455" s="1"/>
  <c r="O85" i="455"/>
  <c r="T85" i="455" s="1"/>
  <c r="O84" i="455"/>
  <c r="T84" i="455" s="1"/>
  <c r="O83" i="455"/>
  <c r="T83" i="455" s="1"/>
  <c r="O82" i="455"/>
  <c r="T82" i="455" s="1"/>
  <c r="O81" i="455"/>
  <c r="T81" i="455" s="1"/>
  <c r="O80" i="455"/>
  <c r="T80" i="455" s="1"/>
  <c r="O79" i="455"/>
  <c r="T79" i="455" s="1"/>
  <c r="O78" i="455"/>
  <c r="T78" i="455" s="1"/>
  <c r="O77" i="455"/>
  <c r="T77" i="455" s="1"/>
  <c r="O76" i="455"/>
  <c r="T76" i="455" s="1"/>
  <c r="O75" i="455"/>
  <c r="T75" i="455" s="1"/>
  <c r="O74" i="455"/>
  <c r="T74" i="455" s="1"/>
  <c r="O73" i="455"/>
  <c r="T73" i="455" s="1"/>
  <c r="O72" i="455"/>
  <c r="T72" i="455" s="1"/>
  <c r="O71" i="455"/>
  <c r="T71" i="455" s="1"/>
  <c r="O70" i="455"/>
  <c r="T70" i="455" s="1"/>
  <c r="O69" i="455"/>
  <c r="T69" i="455" s="1"/>
  <c r="O68" i="455"/>
  <c r="T68" i="455" s="1"/>
  <c r="O67" i="455"/>
  <c r="T67" i="455" s="1"/>
  <c r="O66" i="455"/>
  <c r="T66" i="455" s="1"/>
  <c r="O65" i="455"/>
  <c r="T65" i="455" s="1"/>
  <c r="O64" i="455"/>
  <c r="T64" i="455" s="1"/>
  <c r="O63" i="455"/>
  <c r="T63" i="455" s="1"/>
  <c r="O62" i="455"/>
  <c r="T62" i="455" s="1"/>
  <c r="O61" i="455"/>
  <c r="T61" i="455" s="1"/>
  <c r="O60" i="455"/>
  <c r="T60" i="455" s="1"/>
  <c r="O59" i="455"/>
  <c r="T59" i="455" s="1"/>
  <c r="O58" i="455"/>
  <c r="T58" i="455" s="1"/>
  <c r="O57" i="455"/>
  <c r="T57" i="455" s="1"/>
  <c r="O56" i="455"/>
  <c r="T56" i="455" s="1"/>
  <c r="O55" i="455"/>
  <c r="T55" i="455" s="1"/>
  <c r="O54" i="455"/>
  <c r="T54" i="455" s="1"/>
  <c r="O53" i="455"/>
  <c r="T53" i="455" s="1"/>
  <c r="O52" i="455"/>
  <c r="T52" i="455" s="1"/>
  <c r="O51" i="455"/>
  <c r="T51" i="455" s="1"/>
  <c r="O50" i="455"/>
  <c r="T50" i="455" s="1"/>
  <c r="O49" i="455"/>
  <c r="T49" i="455" s="1"/>
  <c r="O48" i="455"/>
  <c r="T48" i="455" s="1"/>
  <c r="O47" i="455"/>
  <c r="T47" i="455" s="1"/>
  <c r="O46" i="455"/>
  <c r="T46" i="455" s="1"/>
  <c r="O45" i="455"/>
  <c r="T45" i="455" s="1"/>
  <c r="O44" i="455"/>
  <c r="T44" i="455" s="1"/>
  <c r="O43" i="455"/>
  <c r="T43" i="455" s="1"/>
  <c r="O42" i="455"/>
  <c r="T42" i="455" s="1"/>
  <c r="O41" i="455"/>
  <c r="T41" i="455" s="1"/>
  <c r="O40" i="455"/>
  <c r="T40" i="455" s="1"/>
  <c r="O39" i="455"/>
  <c r="T39" i="455" s="1"/>
  <c r="O38" i="455"/>
  <c r="T38" i="455" s="1"/>
  <c r="O37" i="455"/>
  <c r="T37" i="455" s="1"/>
  <c r="O36" i="455"/>
  <c r="T36" i="455" s="1"/>
  <c r="O35" i="455"/>
  <c r="T35" i="455" s="1"/>
  <c r="O34" i="455"/>
  <c r="T34" i="455" s="1"/>
  <c r="O33" i="455"/>
  <c r="T33" i="455" s="1"/>
  <c r="O32" i="455"/>
  <c r="T32" i="455" s="1"/>
  <c r="O31" i="455"/>
  <c r="T31" i="455" s="1"/>
  <c r="O30" i="455"/>
  <c r="T30" i="455" s="1"/>
  <c r="O29" i="455"/>
  <c r="T29" i="455" s="1"/>
  <c r="O28" i="455"/>
  <c r="T28" i="455" s="1"/>
  <c r="O27" i="455"/>
  <c r="T27" i="455" s="1"/>
  <c r="O26" i="455"/>
  <c r="T26" i="455" s="1"/>
  <c r="O25" i="455"/>
  <c r="T25" i="455" s="1"/>
  <c r="O24" i="455"/>
  <c r="T24" i="455" s="1"/>
  <c r="O23" i="455"/>
  <c r="T23" i="455" s="1"/>
  <c r="O22" i="455"/>
  <c r="T22" i="455" s="1"/>
  <c r="O21" i="455"/>
  <c r="T21" i="455" s="1"/>
  <c r="O20" i="455"/>
  <c r="T20" i="455" s="1"/>
  <c r="O19" i="455"/>
  <c r="T19" i="455" s="1"/>
  <c r="O18" i="455"/>
  <c r="T18" i="455" s="1"/>
  <c r="O17" i="455"/>
  <c r="T17" i="455" s="1"/>
  <c r="O16" i="455"/>
  <c r="T16" i="455" s="1"/>
  <c r="O15" i="455"/>
  <c r="T15" i="455" s="1"/>
  <c r="O14" i="455"/>
  <c r="T14" i="455" s="1"/>
  <c r="O13" i="455"/>
  <c r="T13" i="455" s="1"/>
  <c r="O12" i="455"/>
  <c r="T12" i="455" s="1"/>
  <c r="O11" i="455"/>
  <c r="T11" i="455" s="1"/>
  <c r="O10" i="455"/>
  <c r="T10" i="455" s="1"/>
  <c r="O9" i="455"/>
  <c r="T9" i="455" s="1"/>
  <c r="O8" i="455"/>
  <c r="T8" i="455" s="1"/>
  <c r="B2" i="455"/>
  <c r="N408" i="455"/>
  <c r="M408" i="455"/>
  <c r="L408" i="455"/>
  <c r="K408" i="455"/>
  <c r="J408" i="455"/>
  <c r="B2" i="454"/>
  <c r="B2" i="453"/>
  <c r="O36" i="453"/>
  <c r="N36" i="453"/>
  <c r="M36" i="453"/>
  <c r="L36" i="453"/>
  <c r="K36" i="453"/>
  <c r="J36" i="453"/>
  <c r="I36" i="453"/>
  <c r="H36" i="453"/>
  <c r="G36" i="453"/>
  <c r="F36" i="453"/>
  <c r="AA408" i="452"/>
  <c r="Z408" i="452"/>
  <c r="Y408" i="452"/>
  <c r="X408" i="452"/>
  <c r="W408" i="452"/>
  <c r="V408" i="452"/>
  <c r="U408" i="452"/>
  <c r="S408" i="452"/>
  <c r="R408" i="452"/>
  <c r="Q408" i="452"/>
  <c r="P408" i="452"/>
  <c r="O408" i="452"/>
  <c r="N408" i="452"/>
  <c r="M408" i="452"/>
  <c r="K408" i="452"/>
  <c r="J408" i="452"/>
  <c r="I408" i="452"/>
  <c r="H408" i="452"/>
  <c r="G408" i="452"/>
  <c r="F408" i="452"/>
  <c r="E408" i="452"/>
  <c r="B2" i="452"/>
  <c r="AB408" i="451"/>
  <c r="AA408" i="451"/>
  <c r="Z408" i="451"/>
  <c r="Y408" i="451"/>
  <c r="X408" i="451"/>
  <c r="W408" i="451"/>
  <c r="V408" i="451"/>
  <c r="T408" i="451"/>
  <c r="S408" i="451"/>
  <c r="R408" i="451"/>
  <c r="Q408" i="451"/>
  <c r="P408" i="451"/>
  <c r="O408" i="451"/>
  <c r="N408" i="451"/>
  <c r="L408" i="451"/>
  <c r="K408" i="451"/>
  <c r="J408" i="451"/>
  <c r="I408" i="451"/>
  <c r="H408" i="451"/>
  <c r="G408" i="451"/>
  <c r="F408" i="451"/>
  <c r="B2" i="451"/>
  <c r="AB408" i="450"/>
  <c r="AA408" i="450"/>
  <c r="Z408" i="450"/>
  <c r="Y408" i="450"/>
  <c r="X408" i="450"/>
  <c r="W408" i="450"/>
  <c r="V408" i="450"/>
  <c r="T408" i="450"/>
  <c r="S408" i="450"/>
  <c r="R408" i="450"/>
  <c r="Q408" i="450"/>
  <c r="P408" i="450"/>
  <c r="O408" i="450"/>
  <c r="N408" i="450"/>
  <c r="L408" i="450"/>
  <c r="K408" i="450"/>
  <c r="J408" i="450"/>
  <c r="I408" i="450"/>
  <c r="H408" i="450"/>
  <c r="G408" i="450"/>
  <c r="F408" i="450"/>
  <c r="B2" i="450"/>
  <c r="C11" i="457" l="1"/>
  <c r="C23" i="457"/>
  <c r="B14" i="457"/>
  <c r="B17" i="457"/>
  <c r="C10" i="457"/>
  <c r="C24" i="457"/>
  <c r="B13" i="457"/>
  <c r="B16" i="457"/>
  <c r="C12" i="457"/>
  <c r="C25" i="457"/>
  <c r="B27" i="457"/>
  <c r="B15" i="457"/>
  <c r="C14" i="457"/>
  <c r="C26" i="457"/>
  <c r="B26" i="457"/>
  <c r="C13" i="457"/>
  <c r="C27" i="457"/>
  <c r="B25" i="457"/>
  <c r="C16" i="457"/>
  <c r="C15" i="457"/>
  <c r="B24" i="457"/>
  <c r="C17" i="457"/>
  <c r="B23" i="457"/>
  <c r="C18" i="457"/>
  <c r="B22" i="457"/>
  <c r="C19" i="457"/>
  <c r="B21" i="457"/>
  <c r="C20" i="457"/>
  <c r="B11" i="457"/>
  <c r="B20" i="457"/>
  <c r="C21" i="457"/>
  <c r="B10" i="457"/>
  <c r="B19" i="457"/>
  <c r="C22" i="457"/>
  <c r="B12" i="457"/>
  <c r="B18" i="457"/>
  <c r="BI36" i="453"/>
  <c r="AS408" i="451"/>
  <c r="E48" i="382"/>
  <c r="AX408" i="450"/>
  <c r="AU708" i="454"/>
  <c r="O408" i="455"/>
  <c r="T408" i="455" s="1"/>
  <c r="Q12" i="456"/>
  <c r="B2" i="447"/>
  <c r="B2" i="443"/>
  <c r="B2" i="442"/>
  <c r="B2" i="441"/>
  <c r="B2" i="440"/>
  <c r="B2" i="439"/>
  <c r="B2" i="438"/>
  <c r="B2" i="437"/>
  <c r="B2" i="436"/>
  <c r="B2" i="435"/>
  <c r="B2" i="434"/>
  <c r="B2" i="433"/>
  <c r="B2" i="432"/>
  <c r="B2" i="431"/>
  <c r="B2" i="430"/>
  <c r="B2" i="429"/>
  <c r="B2" i="428"/>
  <c r="B2" i="427"/>
  <c r="B2" i="426"/>
  <c r="B2" i="425"/>
  <c r="B2" i="424"/>
  <c r="B2" i="422"/>
  <c r="B2" i="421"/>
  <c r="B2" i="420"/>
  <c r="B2" i="419"/>
  <c r="Q18" i="457" l="1"/>
  <c r="Q12" i="457"/>
  <c r="Q16" i="457"/>
  <c r="Q27" i="457"/>
  <c r="Q14" i="457"/>
  <c r="Q25" i="457"/>
  <c r="Q23" i="457"/>
  <c r="Q17" i="457"/>
  <c r="Q21" i="457"/>
  <c r="Q15" i="457"/>
  <c r="Q24" i="457"/>
  <c r="Q22" i="457"/>
  <c r="Q10" i="457"/>
  <c r="Q11" i="457"/>
  <c r="Q26" i="457"/>
  <c r="Q20" i="457"/>
  <c r="Q13" i="457"/>
  <c r="Q19" i="457"/>
  <c r="B2" i="418"/>
  <c r="B2" i="417"/>
  <c r="B2" i="416"/>
  <c r="B2" i="415"/>
  <c r="B2" i="414"/>
  <c r="B2" i="413"/>
  <c r="B2" i="412"/>
  <c r="B2" i="411"/>
  <c r="O127" i="394" l="1"/>
  <c r="O126" i="394"/>
  <c r="O21" i="394"/>
  <c r="E60" i="382"/>
  <c r="M59" i="382"/>
  <c r="E58" i="382"/>
  <c r="M58" i="382" s="1"/>
  <c r="E57" i="382"/>
  <c r="E56" i="382"/>
  <c r="M56" i="382" s="1"/>
  <c r="E55" i="382"/>
  <c r="B2" i="448"/>
  <c r="AB408" i="448"/>
  <c r="X408" i="448"/>
  <c r="Y408" i="448"/>
  <c r="Z408" i="448"/>
  <c r="AA408" i="448"/>
  <c r="W408" i="448"/>
  <c r="V408" i="448"/>
  <c r="T408" i="448"/>
  <c r="P408" i="448"/>
  <c r="Q408" i="448"/>
  <c r="R408" i="448"/>
  <c r="S408" i="448"/>
  <c r="O408" i="448"/>
  <c r="N408" i="448"/>
  <c r="L408" i="448"/>
  <c r="G408" i="448"/>
  <c r="H408" i="448"/>
  <c r="I408" i="448"/>
  <c r="J408" i="448"/>
  <c r="K408" i="448"/>
  <c r="F408" i="448"/>
  <c r="I72" i="447"/>
  <c r="E14" i="447"/>
  <c r="P14" i="447" s="1"/>
  <c r="M55" i="382" l="1"/>
  <c r="M57" i="382"/>
  <c r="M60" i="382"/>
  <c r="AS408" i="448"/>
  <c r="O128" i="394"/>
  <c r="M10" i="442"/>
  <c r="P40" i="441"/>
  <c r="P41" i="441"/>
  <c r="P35" i="441"/>
  <c r="P34" i="441"/>
  <c r="P33" i="441"/>
  <c r="P32" i="441"/>
  <c r="P31" i="441"/>
  <c r="P30" i="441"/>
  <c r="P27" i="441"/>
  <c r="P26" i="441"/>
  <c r="P25" i="441"/>
  <c r="P24" i="441"/>
  <c r="P23" i="441"/>
  <c r="P22" i="441"/>
  <c r="P21" i="441"/>
  <c r="P20" i="441"/>
  <c r="P19" i="441"/>
  <c r="P16" i="441"/>
  <c r="P15" i="441"/>
  <c r="P14" i="441"/>
  <c r="P13" i="441"/>
  <c r="P12" i="441"/>
  <c r="P11" i="441"/>
  <c r="P10" i="441"/>
  <c r="P9" i="441"/>
  <c r="P8" i="441"/>
  <c r="G43" i="440"/>
  <c r="Q43" i="440" s="1"/>
  <c r="Q30" i="440"/>
  <c r="Q18" i="440"/>
  <c r="Q10" i="440"/>
  <c r="Q9" i="440"/>
  <c r="Q8" i="440"/>
  <c r="E37" i="439"/>
  <c r="N37" i="439" s="1"/>
  <c r="M48" i="382" l="1"/>
  <c r="G9" i="400"/>
  <c r="E52" i="382" s="1"/>
  <c r="G15" i="400"/>
  <c r="G16" i="400"/>
  <c r="L16" i="400" s="1"/>
  <c r="G17" i="400"/>
  <c r="L17" i="400" s="1"/>
  <c r="G18" i="400"/>
  <c r="L18" i="400" s="1"/>
  <c r="G19" i="400"/>
  <c r="L19" i="400" s="1"/>
  <c r="G20" i="400"/>
  <c r="L20" i="400" s="1"/>
  <c r="G21" i="400"/>
  <c r="L21" i="400" s="1"/>
  <c r="G22" i="400"/>
  <c r="L22" i="400" s="1"/>
  <c r="G23" i="400"/>
  <c r="L23" i="400" s="1"/>
  <c r="G24" i="400"/>
  <c r="L24" i="400" s="1"/>
  <c r="E45" i="382"/>
  <c r="M45" i="382" s="1"/>
  <c r="L28" i="436"/>
  <c r="K28" i="436"/>
  <c r="J28" i="436"/>
  <c r="I28" i="436"/>
  <c r="G28" i="436"/>
  <c r="F28" i="436"/>
  <c r="E28" i="436"/>
  <c r="M27" i="436"/>
  <c r="T27" i="436" s="1"/>
  <c r="M26" i="436"/>
  <c r="T26" i="436" s="1"/>
  <c r="L23" i="436"/>
  <c r="L42" i="427" s="1"/>
  <c r="K23" i="436"/>
  <c r="K42" i="427" s="1"/>
  <c r="K44" i="427" s="1"/>
  <c r="J23" i="436"/>
  <c r="J42" i="427" s="1"/>
  <c r="I23" i="436"/>
  <c r="I42" i="427" s="1"/>
  <c r="I44" i="427" s="1"/>
  <c r="G23" i="436"/>
  <c r="G42" i="427" s="1"/>
  <c r="F23" i="436"/>
  <c r="F42" i="427" s="1"/>
  <c r="E23" i="436"/>
  <c r="M22" i="436"/>
  <c r="T22" i="436" s="1"/>
  <c r="M21" i="436"/>
  <c r="T21" i="436" s="1"/>
  <c r="L18" i="436"/>
  <c r="L57" i="427" s="1"/>
  <c r="K18" i="436"/>
  <c r="K57" i="427" s="1"/>
  <c r="J18" i="436"/>
  <c r="I18" i="436"/>
  <c r="G18" i="436"/>
  <c r="F18" i="436"/>
  <c r="E18" i="436"/>
  <c r="M17" i="436"/>
  <c r="T17" i="436" s="1"/>
  <c r="M16" i="436"/>
  <c r="T16" i="436" s="1"/>
  <c r="M15" i="436"/>
  <c r="T15" i="436" s="1"/>
  <c r="J44" i="427"/>
  <c r="G44" i="427"/>
  <c r="F44" i="427"/>
  <c r="M11" i="436"/>
  <c r="T11" i="436" s="1"/>
  <c r="M10" i="436"/>
  <c r="T10" i="436" s="1"/>
  <c r="M9" i="436"/>
  <c r="T9" i="436" s="1"/>
  <c r="I36" i="435"/>
  <c r="H36" i="435"/>
  <c r="G36" i="435"/>
  <c r="F36" i="435"/>
  <c r="E36" i="435"/>
  <c r="J35" i="435"/>
  <c r="Q35" i="435" s="1"/>
  <c r="J34" i="435"/>
  <c r="Q34" i="435" s="1"/>
  <c r="J33" i="435"/>
  <c r="Q33" i="435" s="1"/>
  <c r="J28" i="435"/>
  <c r="Q28" i="435" s="1"/>
  <c r="I24" i="435"/>
  <c r="H24" i="435"/>
  <c r="G24" i="435"/>
  <c r="F24" i="435"/>
  <c r="E24" i="435"/>
  <c r="J23" i="435"/>
  <c r="Q23" i="435" s="1"/>
  <c r="J22" i="435"/>
  <c r="Q22" i="435" s="1"/>
  <c r="J21" i="435"/>
  <c r="Q21" i="435" s="1"/>
  <c r="J20" i="435"/>
  <c r="Q20" i="435" s="1"/>
  <c r="J19" i="435"/>
  <c r="J18" i="435"/>
  <c r="Q18" i="435" s="1"/>
  <c r="I15" i="435"/>
  <c r="F15" i="435"/>
  <c r="E15" i="435"/>
  <c r="J13" i="435"/>
  <c r="Q13" i="435" s="1"/>
  <c r="J9" i="435"/>
  <c r="Q9" i="435" s="1"/>
  <c r="G57" i="434"/>
  <c r="AA57" i="434" s="1"/>
  <c r="G56" i="434"/>
  <c r="AA56" i="434" s="1"/>
  <c r="G55" i="434"/>
  <c r="R43" i="434"/>
  <c r="AA43" i="434" s="1"/>
  <c r="Q42" i="434"/>
  <c r="N44" i="434"/>
  <c r="R39" i="434"/>
  <c r="AA39" i="434" s="1"/>
  <c r="Q38" i="434"/>
  <c r="J25" i="434"/>
  <c r="J27" i="434" s="1"/>
  <c r="G25" i="434"/>
  <c r="J22" i="434"/>
  <c r="J24" i="434" s="1"/>
  <c r="G22" i="434"/>
  <c r="H15" i="434"/>
  <c r="F15" i="434"/>
  <c r="E15" i="434"/>
  <c r="G14" i="434"/>
  <c r="G13" i="434"/>
  <c r="G12" i="434"/>
  <c r="H11" i="434"/>
  <c r="F11" i="434"/>
  <c r="E11" i="434"/>
  <c r="G10" i="434"/>
  <c r="G9" i="434"/>
  <c r="G8" i="434"/>
  <c r="G29" i="433"/>
  <c r="O29" i="433" s="1"/>
  <c r="H23" i="433"/>
  <c r="F23" i="433"/>
  <c r="E23" i="433"/>
  <c r="G22" i="433"/>
  <c r="O22" i="433" s="1"/>
  <c r="G21" i="433"/>
  <c r="O21" i="433" s="1"/>
  <c r="H17" i="433"/>
  <c r="F17" i="433"/>
  <c r="E17" i="433"/>
  <c r="G16" i="433"/>
  <c r="O16" i="433" s="1"/>
  <c r="G15" i="433"/>
  <c r="O15" i="433" s="1"/>
  <c r="G12" i="433"/>
  <c r="O12" i="433" s="1"/>
  <c r="H11" i="433"/>
  <c r="F11" i="433"/>
  <c r="E11" i="433"/>
  <c r="G10" i="433"/>
  <c r="O10" i="433" s="1"/>
  <c r="G9" i="433"/>
  <c r="O9" i="433" s="1"/>
  <c r="W23" i="432"/>
  <c r="V23" i="432"/>
  <c r="U23" i="432"/>
  <c r="T23" i="432"/>
  <c r="S23" i="432"/>
  <c r="R23" i="432"/>
  <c r="M23" i="432"/>
  <c r="L23" i="432"/>
  <c r="K23" i="432"/>
  <c r="J23" i="432"/>
  <c r="I23" i="432"/>
  <c r="H23" i="432"/>
  <c r="G16" i="431"/>
  <c r="N16" i="431" s="1"/>
  <c r="G15" i="431"/>
  <c r="N15" i="431" s="1"/>
  <c r="G14" i="431"/>
  <c r="N14" i="431" s="1"/>
  <c r="G10" i="431"/>
  <c r="G9" i="431"/>
  <c r="G8" i="431"/>
  <c r="G19" i="430"/>
  <c r="N19" i="430" s="1"/>
  <c r="G18" i="430"/>
  <c r="N18" i="430" s="1"/>
  <c r="G17" i="430"/>
  <c r="N17" i="430" s="1"/>
  <c r="G16" i="430"/>
  <c r="N16" i="430" s="1"/>
  <c r="G15" i="430"/>
  <c r="N15" i="430" s="1"/>
  <c r="G12" i="430"/>
  <c r="N12" i="430" s="1"/>
  <c r="G11" i="430"/>
  <c r="N11" i="430" s="1"/>
  <c r="G10" i="430"/>
  <c r="N10" i="430" s="1"/>
  <c r="G9" i="430"/>
  <c r="N9" i="430" s="1"/>
  <c r="G8" i="430"/>
  <c r="N8" i="430" s="1"/>
  <c r="N210" i="429"/>
  <c r="N209" i="429"/>
  <c r="X209" i="429" s="1"/>
  <c r="N208" i="429"/>
  <c r="X208" i="429" s="1"/>
  <c r="Q205" i="429"/>
  <c r="P205" i="429"/>
  <c r="P210" i="429" s="1"/>
  <c r="M204" i="429"/>
  <c r="L204" i="429"/>
  <c r="K204" i="429"/>
  <c r="J204" i="429"/>
  <c r="I204" i="429"/>
  <c r="H204" i="429"/>
  <c r="G204" i="429"/>
  <c r="N203" i="429"/>
  <c r="X203" i="429" s="1"/>
  <c r="N202" i="429"/>
  <c r="X202" i="429" s="1"/>
  <c r="M201" i="429"/>
  <c r="L201" i="429"/>
  <c r="K201" i="429"/>
  <c r="J201" i="429"/>
  <c r="I201" i="429"/>
  <c r="H201" i="429"/>
  <c r="G201" i="429"/>
  <c r="N200" i="429"/>
  <c r="X200" i="429" s="1"/>
  <c r="N199" i="429"/>
  <c r="X199" i="429" s="1"/>
  <c r="M198" i="429"/>
  <c r="L198" i="429"/>
  <c r="K198" i="429"/>
  <c r="J198" i="429"/>
  <c r="I198" i="429"/>
  <c r="H198" i="429"/>
  <c r="G198" i="429"/>
  <c r="N197" i="429"/>
  <c r="X197" i="429" s="1"/>
  <c r="N196" i="429"/>
  <c r="X196" i="429" s="1"/>
  <c r="M195" i="429"/>
  <c r="L195" i="429"/>
  <c r="K195" i="429"/>
  <c r="J195" i="429"/>
  <c r="I195" i="429"/>
  <c r="H195" i="429"/>
  <c r="G195" i="429"/>
  <c r="N194" i="429"/>
  <c r="X194" i="429" s="1"/>
  <c r="N193" i="429"/>
  <c r="X193" i="429" s="1"/>
  <c r="M192" i="429"/>
  <c r="L192" i="429"/>
  <c r="K192" i="429"/>
  <c r="J192" i="429"/>
  <c r="I192" i="429"/>
  <c r="H192" i="429"/>
  <c r="G192" i="429"/>
  <c r="N191" i="429"/>
  <c r="X191" i="429" s="1"/>
  <c r="N190" i="429"/>
  <c r="X190" i="429" s="1"/>
  <c r="M186" i="429"/>
  <c r="L186" i="429"/>
  <c r="K186" i="429"/>
  <c r="J186" i="429"/>
  <c r="I186" i="429"/>
  <c r="H186" i="429"/>
  <c r="G186" i="429"/>
  <c r="N185" i="429"/>
  <c r="X185" i="429" s="1"/>
  <c r="N184" i="429"/>
  <c r="X184" i="429" s="1"/>
  <c r="M183" i="429"/>
  <c r="L183" i="429"/>
  <c r="K183" i="429"/>
  <c r="J183" i="429"/>
  <c r="I183" i="429"/>
  <c r="H183" i="429"/>
  <c r="G183" i="429"/>
  <c r="N182" i="429"/>
  <c r="X182" i="429" s="1"/>
  <c r="N181" i="429"/>
  <c r="X181" i="429" s="1"/>
  <c r="M180" i="429"/>
  <c r="L180" i="429"/>
  <c r="K180" i="429"/>
  <c r="J180" i="429"/>
  <c r="I180" i="429"/>
  <c r="H180" i="429"/>
  <c r="G180" i="429"/>
  <c r="N179" i="429"/>
  <c r="X179" i="429" s="1"/>
  <c r="N178" i="429"/>
  <c r="X178" i="429" s="1"/>
  <c r="M177" i="429"/>
  <c r="L177" i="429"/>
  <c r="K177" i="429"/>
  <c r="J177" i="429"/>
  <c r="I177" i="429"/>
  <c r="H177" i="429"/>
  <c r="G177" i="429"/>
  <c r="N176" i="429"/>
  <c r="X176" i="429" s="1"/>
  <c r="N175" i="429"/>
  <c r="X175" i="429" s="1"/>
  <c r="M174" i="429"/>
  <c r="L174" i="429"/>
  <c r="K174" i="429"/>
  <c r="J174" i="429"/>
  <c r="I174" i="429"/>
  <c r="H174" i="429"/>
  <c r="G174" i="429"/>
  <c r="N173" i="429"/>
  <c r="X173" i="429" s="1"/>
  <c r="N172" i="429"/>
  <c r="X172" i="429" s="1"/>
  <c r="M171" i="429"/>
  <c r="L171" i="429"/>
  <c r="K171" i="429"/>
  <c r="J171" i="429"/>
  <c r="I171" i="429"/>
  <c r="H171" i="429"/>
  <c r="G171" i="429"/>
  <c r="N170" i="429"/>
  <c r="X170" i="429" s="1"/>
  <c r="N169" i="429"/>
  <c r="X169" i="429" s="1"/>
  <c r="M168" i="429"/>
  <c r="L168" i="429"/>
  <c r="K168" i="429"/>
  <c r="J168" i="429"/>
  <c r="I168" i="429"/>
  <c r="H168" i="429"/>
  <c r="G168" i="429"/>
  <c r="N167" i="429"/>
  <c r="X167" i="429" s="1"/>
  <c r="N166" i="429"/>
  <c r="X166" i="429" s="1"/>
  <c r="M165" i="429"/>
  <c r="L165" i="429"/>
  <c r="K165" i="429"/>
  <c r="J165" i="429"/>
  <c r="I165" i="429"/>
  <c r="H165" i="429"/>
  <c r="G165" i="429"/>
  <c r="N164" i="429"/>
  <c r="X164" i="429" s="1"/>
  <c r="N163" i="429"/>
  <c r="X163" i="429" s="1"/>
  <c r="M162" i="429"/>
  <c r="L162" i="429"/>
  <c r="K162" i="429"/>
  <c r="J162" i="429"/>
  <c r="I162" i="429"/>
  <c r="H162" i="429"/>
  <c r="G162" i="429"/>
  <c r="N161" i="429"/>
  <c r="X161" i="429" s="1"/>
  <c r="N160" i="429"/>
  <c r="X160" i="429" s="1"/>
  <c r="M159" i="429"/>
  <c r="L159" i="429"/>
  <c r="K159" i="429"/>
  <c r="J159" i="429"/>
  <c r="I159" i="429"/>
  <c r="H159" i="429"/>
  <c r="G159" i="429"/>
  <c r="N158" i="429"/>
  <c r="X158" i="429" s="1"/>
  <c r="N157" i="429"/>
  <c r="X157" i="429" s="1"/>
  <c r="M156" i="429"/>
  <c r="L156" i="429"/>
  <c r="K156" i="429"/>
  <c r="J156" i="429"/>
  <c r="I156" i="429"/>
  <c r="H156" i="429"/>
  <c r="G156" i="429"/>
  <c r="N155" i="429"/>
  <c r="X155" i="429" s="1"/>
  <c r="N154" i="429"/>
  <c r="X154" i="429" s="1"/>
  <c r="M153" i="429"/>
  <c r="L153" i="429"/>
  <c r="K153" i="429"/>
  <c r="J153" i="429"/>
  <c r="I153" i="429"/>
  <c r="H153" i="429"/>
  <c r="G153" i="429"/>
  <c r="N152" i="429"/>
  <c r="X152" i="429" s="1"/>
  <c r="N151" i="429"/>
  <c r="X151" i="429" s="1"/>
  <c r="M147" i="429"/>
  <c r="L147" i="429"/>
  <c r="K147" i="429"/>
  <c r="J147" i="429"/>
  <c r="I147" i="429"/>
  <c r="H147" i="429"/>
  <c r="G147" i="429"/>
  <c r="N146" i="429"/>
  <c r="X146" i="429" s="1"/>
  <c r="N145" i="429"/>
  <c r="X145" i="429" s="1"/>
  <c r="M144" i="429"/>
  <c r="L144" i="429"/>
  <c r="K144" i="429"/>
  <c r="J144" i="429"/>
  <c r="I144" i="429"/>
  <c r="H144" i="429"/>
  <c r="G144" i="429"/>
  <c r="N143" i="429"/>
  <c r="X143" i="429" s="1"/>
  <c r="N142" i="429"/>
  <c r="X142" i="429" s="1"/>
  <c r="M141" i="429"/>
  <c r="L141" i="429"/>
  <c r="K141" i="429"/>
  <c r="J141" i="429"/>
  <c r="I141" i="429"/>
  <c r="H141" i="429"/>
  <c r="G141" i="429"/>
  <c r="N140" i="429"/>
  <c r="X140" i="429" s="1"/>
  <c r="N139" i="429"/>
  <c r="X139" i="429" s="1"/>
  <c r="M138" i="429"/>
  <c r="L138" i="429"/>
  <c r="K138" i="429"/>
  <c r="J138" i="429"/>
  <c r="I138" i="429"/>
  <c r="H138" i="429"/>
  <c r="G138" i="429"/>
  <c r="N137" i="429"/>
  <c r="X137" i="429" s="1"/>
  <c r="N136" i="429"/>
  <c r="X136" i="429" s="1"/>
  <c r="M135" i="429"/>
  <c r="L135" i="429"/>
  <c r="K135" i="429"/>
  <c r="J135" i="429"/>
  <c r="I135" i="429"/>
  <c r="H135" i="429"/>
  <c r="G135" i="429"/>
  <c r="N134" i="429"/>
  <c r="X134" i="429" s="1"/>
  <c r="N133" i="429"/>
  <c r="X133" i="429" s="1"/>
  <c r="M132" i="429"/>
  <c r="L132" i="429"/>
  <c r="K132" i="429"/>
  <c r="J132" i="429"/>
  <c r="I132" i="429"/>
  <c r="H132" i="429"/>
  <c r="G132" i="429"/>
  <c r="N131" i="429"/>
  <c r="X131" i="429" s="1"/>
  <c r="N130" i="429"/>
  <c r="X130" i="429" s="1"/>
  <c r="M126" i="429"/>
  <c r="L126" i="429"/>
  <c r="K126" i="429"/>
  <c r="J126" i="429"/>
  <c r="I126" i="429"/>
  <c r="H126" i="429"/>
  <c r="G126" i="429"/>
  <c r="N125" i="429"/>
  <c r="X125" i="429" s="1"/>
  <c r="N124" i="429"/>
  <c r="X124" i="429" s="1"/>
  <c r="M123" i="429"/>
  <c r="L123" i="429"/>
  <c r="K123" i="429"/>
  <c r="J123" i="429"/>
  <c r="I123" i="429"/>
  <c r="H123" i="429"/>
  <c r="G123" i="429"/>
  <c r="N122" i="429"/>
  <c r="X122" i="429" s="1"/>
  <c r="N121" i="429"/>
  <c r="X121" i="429" s="1"/>
  <c r="M120" i="429"/>
  <c r="L120" i="429"/>
  <c r="K120" i="429"/>
  <c r="J120" i="429"/>
  <c r="I120" i="429"/>
  <c r="H120" i="429"/>
  <c r="G120" i="429"/>
  <c r="N119" i="429"/>
  <c r="X119" i="429" s="1"/>
  <c r="N118" i="429"/>
  <c r="X118" i="429" s="1"/>
  <c r="M117" i="429"/>
  <c r="L117" i="429"/>
  <c r="K117" i="429"/>
  <c r="J117" i="429"/>
  <c r="I117" i="429"/>
  <c r="H117" i="429"/>
  <c r="G117" i="429"/>
  <c r="N116" i="429"/>
  <c r="X116" i="429" s="1"/>
  <c r="N115" i="429"/>
  <c r="X115" i="429" s="1"/>
  <c r="N107" i="429"/>
  <c r="X107" i="429" s="1"/>
  <c r="N103" i="429"/>
  <c r="X103" i="429" s="1"/>
  <c r="M102" i="429"/>
  <c r="L102" i="429"/>
  <c r="K102" i="429"/>
  <c r="J102" i="429"/>
  <c r="I102" i="429"/>
  <c r="H102" i="429"/>
  <c r="G102" i="429"/>
  <c r="N101" i="429"/>
  <c r="X101" i="429" s="1"/>
  <c r="N100" i="429"/>
  <c r="X100" i="429" s="1"/>
  <c r="M99" i="429"/>
  <c r="L99" i="429"/>
  <c r="K99" i="429"/>
  <c r="J99" i="429"/>
  <c r="I99" i="429"/>
  <c r="H99" i="429"/>
  <c r="G99" i="429"/>
  <c r="N98" i="429"/>
  <c r="X98" i="429" s="1"/>
  <c r="N97" i="429"/>
  <c r="X97" i="429" s="1"/>
  <c r="M96" i="429"/>
  <c r="L96" i="429"/>
  <c r="K96" i="429"/>
  <c r="J96" i="429"/>
  <c r="I96" i="429"/>
  <c r="H96" i="429"/>
  <c r="G96" i="429"/>
  <c r="N95" i="429"/>
  <c r="X95" i="429" s="1"/>
  <c r="N94" i="429"/>
  <c r="X94" i="429" s="1"/>
  <c r="M93" i="429"/>
  <c r="L93" i="429"/>
  <c r="K93" i="429"/>
  <c r="J93" i="429"/>
  <c r="I93" i="429"/>
  <c r="H93" i="429"/>
  <c r="G93" i="429"/>
  <c r="N92" i="429"/>
  <c r="X92" i="429" s="1"/>
  <c r="N91" i="429"/>
  <c r="X91" i="429" s="1"/>
  <c r="M90" i="429"/>
  <c r="L90" i="429"/>
  <c r="K90" i="429"/>
  <c r="J90" i="429"/>
  <c r="I90" i="429"/>
  <c r="H90" i="429"/>
  <c r="G90" i="429"/>
  <c r="N89" i="429"/>
  <c r="X89" i="429" s="1"/>
  <c r="N88" i="429"/>
  <c r="X88" i="429" s="1"/>
  <c r="M87" i="429"/>
  <c r="L87" i="429"/>
  <c r="K87" i="429"/>
  <c r="J87" i="429"/>
  <c r="I87" i="429"/>
  <c r="H87" i="429"/>
  <c r="G87" i="429"/>
  <c r="N86" i="429"/>
  <c r="X86" i="429" s="1"/>
  <c r="N85" i="429"/>
  <c r="X85" i="429" s="1"/>
  <c r="M84" i="429"/>
  <c r="L84" i="429"/>
  <c r="K84" i="429"/>
  <c r="J84" i="429"/>
  <c r="I84" i="429"/>
  <c r="H84" i="429"/>
  <c r="G84" i="429"/>
  <c r="N83" i="429"/>
  <c r="X83" i="429" s="1"/>
  <c r="N82" i="429"/>
  <c r="X82" i="429" s="1"/>
  <c r="M81" i="429"/>
  <c r="L81" i="429"/>
  <c r="K81" i="429"/>
  <c r="J81" i="429"/>
  <c r="I81" i="429"/>
  <c r="H81" i="429"/>
  <c r="G81" i="429"/>
  <c r="N80" i="429"/>
  <c r="X80" i="429" s="1"/>
  <c r="N79" i="429"/>
  <c r="X79" i="429" s="1"/>
  <c r="M78" i="429"/>
  <c r="L78" i="429"/>
  <c r="K78" i="429"/>
  <c r="J78" i="429"/>
  <c r="I78" i="429"/>
  <c r="H78" i="429"/>
  <c r="G78" i="429"/>
  <c r="N77" i="429"/>
  <c r="X77" i="429" s="1"/>
  <c r="N76" i="429"/>
  <c r="X76" i="429" s="1"/>
  <c r="M75" i="429"/>
  <c r="L75" i="429"/>
  <c r="K75" i="429"/>
  <c r="J75" i="429"/>
  <c r="I75" i="429"/>
  <c r="H75" i="429"/>
  <c r="G75" i="429"/>
  <c r="N74" i="429"/>
  <c r="X74" i="429" s="1"/>
  <c r="N73" i="429"/>
  <c r="X73" i="429" s="1"/>
  <c r="M72" i="429"/>
  <c r="L72" i="429"/>
  <c r="K72" i="429"/>
  <c r="J72" i="429"/>
  <c r="I72" i="429"/>
  <c r="H72" i="429"/>
  <c r="G72" i="429"/>
  <c r="N71" i="429"/>
  <c r="X71" i="429" s="1"/>
  <c r="N70" i="429"/>
  <c r="X70" i="429" s="1"/>
  <c r="M69" i="429"/>
  <c r="L69" i="429"/>
  <c r="K69" i="429"/>
  <c r="J69" i="429"/>
  <c r="I69" i="429"/>
  <c r="H69" i="429"/>
  <c r="G69" i="429"/>
  <c r="N68" i="429"/>
  <c r="X68" i="429" s="1"/>
  <c r="N67" i="429"/>
  <c r="X67" i="429" s="1"/>
  <c r="M66" i="429"/>
  <c r="L66" i="429"/>
  <c r="K66" i="429"/>
  <c r="J66" i="429"/>
  <c r="I66" i="429"/>
  <c r="H66" i="429"/>
  <c r="G66" i="429"/>
  <c r="N65" i="429"/>
  <c r="X65" i="429" s="1"/>
  <c r="N64" i="429"/>
  <c r="X64" i="429" s="1"/>
  <c r="M63" i="429"/>
  <c r="L63" i="429"/>
  <c r="K63" i="429"/>
  <c r="J63" i="429"/>
  <c r="I63" i="429"/>
  <c r="H63" i="429"/>
  <c r="G63" i="429"/>
  <c r="N62" i="429"/>
  <c r="X62" i="429" s="1"/>
  <c r="N61" i="429"/>
  <c r="X61" i="429" s="1"/>
  <c r="M60" i="429"/>
  <c r="L60" i="429"/>
  <c r="K60" i="429"/>
  <c r="J60" i="429"/>
  <c r="I60" i="429"/>
  <c r="H60" i="429"/>
  <c r="G60" i="429"/>
  <c r="N59" i="429"/>
  <c r="X59" i="429" s="1"/>
  <c r="N58" i="429"/>
  <c r="X58" i="429" s="1"/>
  <c r="M57" i="429"/>
  <c r="L57" i="429"/>
  <c r="K57" i="429"/>
  <c r="J57" i="429"/>
  <c r="I57" i="429"/>
  <c r="H57" i="429"/>
  <c r="G57" i="429"/>
  <c r="N56" i="429"/>
  <c r="X56" i="429" s="1"/>
  <c r="N55" i="429"/>
  <c r="X55" i="429" s="1"/>
  <c r="M54" i="429"/>
  <c r="L54" i="429"/>
  <c r="K54" i="429"/>
  <c r="J54" i="429"/>
  <c r="I54" i="429"/>
  <c r="H54" i="429"/>
  <c r="G54" i="429"/>
  <c r="N47" i="429"/>
  <c r="X47" i="429" s="1"/>
  <c r="N46" i="429"/>
  <c r="X46" i="429" s="1"/>
  <c r="M45" i="429"/>
  <c r="L45" i="429"/>
  <c r="K45" i="429"/>
  <c r="J45" i="429"/>
  <c r="I45" i="429"/>
  <c r="H45" i="429"/>
  <c r="G45" i="429"/>
  <c r="N44" i="429"/>
  <c r="X44" i="429" s="1"/>
  <c r="N43" i="429"/>
  <c r="X43" i="429" s="1"/>
  <c r="M42" i="429"/>
  <c r="L42" i="429"/>
  <c r="K42" i="429"/>
  <c r="J42" i="429"/>
  <c r="I42" i="429"/>
  <c r="H42" i="429"/>
  <c r="G42" i="429"/>
  <c r="N41" i="429"/>
  <c r="X41" i="429" s="1"/>
  <c r="N40" i="429"/>
  <c r="X40" i="429" s="1"/>
  <c r="M39" i="429"/>
  <c r="L39" i="429"/>
  <c r="K39" i="429"/>
  <c r="J39" i="429"/>
  <c r="I39" i="429"/>
  <c r="H39" i="429"/>
  <c r="G39" i="429"/>
  <c r="N38" i="429"/>
  <c r="X38" i="429" s="1"/>
  <c r="N37" i="429"/>
  <c r="X37" i="429" s="1"/>
  <c r="M36" i="429"/>
  <c r="L36" i="429"/>
  <c r="K36" i="429"/>
  <c r="J36" i="429"/>
  <c r="I36" i="429"/>
  <c r="H36" i="429"/>
  <c r="G36" i="429"/>
  <c r="N35" i="429"/>
  <c r="X35" i="429" s="1"/>
  <c r="N34" i="429"/>
  <c r="X34" i="429" s="1"/>
  <c r="N28" i="429"/>
  <c r="X28" i="429" s="1"/>
  <c r="N19" i="429"/>
  <c r="X19" i="429" s="1"/>
  <c r="M18" i="429"/>
  <c r="L18" i="429"/>
  <c r="K18" i="429"/>
  <c r="J18" i="429"/>
  <c r="I18" i="429"/>
  <c r="H18" i="429"/>
  <c r="G18" i="429"/>
  <c r="N17" i="429"/>
  <c r="X17" i="429" s="1"/>
  <c r="N16" i="429"/>
  <c r="X16" i="429" s="1"/>
  <c r="M15" i="429"/>
  <c r="L15" i="429"/>
  <c r="K15" i="429"/>
  <c r="J15" i="429"/>
  <c r="I15" i="429"/>
  <c r="H15" i="429"/>
  <c r="G15" i="429"/>
  <c r="N14" i="429"/>
  <c r="X14" i="429" s="1"/>
  <c r="N13" i="429"/>
  <c r="X13" i="429" s="1"/>
  <c r="M12" i="429"/>
  <c r="L12" i="429"/>
  <c r="K12" i="429"/>
  <c r="J12" i="429"/>
  <c r="I12" i="429"/>
  <c r="H12" i="429"/>
  <c r="G12" i="429"/>
  <c r="N11" i="429"/>
  <c r="X11" i="429" s="1"/>
  <c r="N10" i="429"/>
  <c r="X10" i="429" s="1"/>
  <c r="K187" i="428"/>
  <c r="K186" i="428"/>
  <c r="U186" i="428" s="1"/>
  <c r="K185" i="428"/>
  <c r="U185" i="428" s="1"/>
  <c r="J181" i="428"/>
  <c r="I181" i="428"/>
  <c r="H181" i="428"/>
  <c r="G181" i="428"/>
  <c r="K180" i="428"/>
  <c r="U180" i="428" s="1"/>
  <c r="K179" i="428"/>
  <c r="U179" i="428" s="1"/>
  <c r="J178" i="428"/>
  <c r="I178" i="428"/>
  <c r="H178" i="428"/>
  <c r="G178" i="428"/>
  <c r="K177" i="428"/>
  <c r="U177" i="428" s="1"/>
  <c r="K176" i="428"/>
  <c r="U176" i="428" s="1"/>
  <c r="J175" i="428"/>
  <c r="I175" i="428"/>
  <c r="H175" i="428"/>
  <c r="G175" i="428"/>
  <c r="K174" i="428"/>
  <c r="U174" i="428" s="1"/>
  <c r="K173" i="428"/>
  <c r="U173" i="428" s="1"/>
  <c r="J172" i="428"/>
  <c r="I172" i="428"/>
  <c r="H172" i="428"/>
  <c r="G172" i="428"/>
  <c r="K171" i="428"/>
  <c r="U171" i="428" s="1"/>
  <c r="K170" i="428"/>
  <c r="U170" i="428" s="1"/>
  <c r="J169" i="428"/>
  <c r="I169" i="428"/>
  <c r="H169" i="428"/>
  <c r="G169" i="428"/>
  <c r="K168" i="428"/>
  <c r="U168" i="428" s="1"/>
  <c r="K167" i="428"/>
  <c r="U167" i="428" s="1"/>
  <c r="J159" i="428"/>
  <c r="I159" i="428"/>
  <c r="H159" i="428"/>
  <c r="G159" i="428"/>
  <c r="K158" i="428"/>
  <c r="U158" i="428" s="1"/>
  <c r="K157" i="428"/>
  <c r="U157" i="428" s="1"/>
  <c r="J153" i="428"/>
  <c r="I153" i="428"/>
  <c r="H153" i="428"/>
  <c r="G153" i="428"/>
  <c r="K152" i="428"/>
  <c r="U152" i="428" s="1"/>
  <c r="K151" i="428"/>
  <c r="U151" i="428" s="1"/>
  <c r="J150" i="428"/>
  <c r="I150" i="428"/>
  <c r="H150" i="428"/>
  <c r="G150" i="428"/>
  <c r="K149" i="428"/>
  <c r="U149" i="428" s="1"/>
  <c r="K148" i="428"/>
  <c r="U148" i="428" s="1"/>
  <c r="J147" i="428"/>
  <c r="I147" i="428"/>
  <c r="H147" i="428"/>
  <c r="G147" i="428"/>
  <c r="K146" i="428"/>
  <c r="U146" i="428" s="1"/>
  <c r="K145" i="428"/>
  <c r="U145" i="428" s="1"/>
  <c r="K140" i="428"/>
  <c r="U140" i="428" s="1"/>
  <c r="K139" i="428"/>
  <c r="U139" i="428" s="1"/>
  <c r="J132" i="428"/>
  <c r="I132" i="428"/>
  <c r="H132" i="428"/>
  <c r="G132" i="428"/>
  <c r="K131" i="428"/>
  <c r="U131" i="428" s="1"/>
  <c r="K130" i="428"/>
  <c r="U130" i="428" s="1"/>
  <c r="J129" i="428"/>
  <c r="I129" i="428"/>
  <c r="H129" i="428"/>
  <c r="G129" i="428"/>
  <c r="K128" i="428"/>
  <c r="U128" i="428" s="1"/>
  <c r="K127" i="428"/>
  <c r="U127" i="428" s="1"/>
  <c r="J126" i="428"/>
  <c r="I126" i="428"/>
  <c r="H126" i="428"/>
  <c r="G126" i="428"/>
  <c r="K125" i="428"/>
  <c r="U125" i="428" s="1"/>
  <c r="K124" i="428"/>
  <c r="U124" i="428" s="1"/>
  <c r="J123" i="428"/>
  <c r="I123" i="428"/>
  <c r="H123" i="428"/>
  <c r="G123" i="428"/>
  <c r="K122" i="428"/>
  <c r="U122" i="428" s="1"/>
  <c r="K121" i="428"/>
  <c r="U121" i="428" s="1"/>
  <c r="J120" i="428"/>
  <c r="I120" i="428"/>
  <c r="H120" i="428"/>
  <c r="G120" i="428"/>
  <c r="K119" i="428"/>
  <c r="U119" i="428" s="1"/>
  <c r="K118" i="428"/>
  <c r="U118" i="428" s="1"/>
  <c r="J117" i="428"/>
  <c r="I117" i="428"/>
  <c r="H117" i="428"/>
  <c r="G117" i="428"/>
  <c r="K116" i="428"/>
  <c r="U116" i="428" s="1"/>
  <c r="K115" i="428"/>
  <c r="U115" i="428" s="1"/>
  <c r="J114" i="428"/>
  <c r="I114" i="428"/>
  <c r="H114" i="428"/>
  <c r="G114" i="428"/>
  <c r="K113" i="428"/>
  <c r="U113" i="428" s="1"/>
  <c r="K112" i="428"/>
  <c r="U112" i="428" s="1"/>
  <c r="J111" i="428"/>
  <c r="I111" i="428"/>
  <c r="H111" i="428"/>
  <c r="G111" i="428"/>
  <c r="K110" i="428"/>
  <c r="U110" i="428" s="1"/>
  <c r="K109" i="428"/>
  <c r="U109" i="428" s="1"/>
  <c r="J108" i="428"/>
  <c r="I108" i="428"/>
  <c r="H108" i="428"/>
  <c r="G108" i="428"/>
  <c r="K107" i="428"/>
  <c r="U107" i="428" s="1"/>
  <c r="K106" i="428"/>
  <c r="U106" i="428" s="1"/>
  <c r="J102" i="428"/>
  <c r="K101" i="428"/>
  <c r="U101" i="428" s="1"/>
  <c r="K100" i="428"/>
  <c r="U100" i="428" s="1"/>
  <c r="J99" i="428"/>
  <c r="K98" i="428"/>
  <c r="U98" i="428" s="1"/>
  <c r="K97" i="428"/>
  <c r="U97" i="428" s="1"/>
  <c r="J96" i="428"/>
  <c r="K95" i="428"/>
  <c r="U95" i="428" s="1"/>
  <c r="K94" i="428"/>
  <c r="U94" i="428" s="1"/>
  <c r="J93" i="428"/>
  <c r="K92" i="428"/>
  <c r="U92" i="428" s="1"/>
  <c r="K91" i="428"/>
  <c r="U91" i="428" s="1"/>
  <c r="J90" i="428"/>
  <c r="K89" i="428"/>
  <c r="U89" i="428" s="1"/>
  <c r="K88" i="428"/>
  <c r="U88" i="428" s="1"/>
  <c r="J87" i="428"/>
  <c r="K86" i="428"/>
  <c r="U86" i="428" s="1"/>
  <c r="K85" i="428"/>
  <c r="U85" i="428" s="1"/>
  <c r="J84" i="428"/>
  <c r="K83" i="428"/>
  <c r="U83" i="428" s="1"/>
  <c r="K82" i="428"/>
  <c r="U82" i="428" s="1"/>
  <c r="J81" i="428"/>
  <c r="K80" i="428"/>
  <c r="U80" i="428" s="1"/>
  <c r="K79" i="428"/>
  <c r="U79" i="428" s="1"/>
  <c r="J78" i="428"/>
  <c r="K77" i="428"/>
  <c r="U77" i="428" s="1"/>
  <c r="K76" i="428"/>
  <c r="U76" i="428" s="1"/>
  <c r="J75" i="428"/>
  <c r="K74" i="428"/>
  <c r="U74" i="428" s="1"/>
  <c r="K73" i="428"/>
  <c r="U73" i="428" s="1"/>
  <c r="N70" i="428"/>
  <c r="N187" i="428" s="1"/>
  <c r="M70" i="428"/>
  <c r="M187" i="428" s="1"/>
  <c r="J69" i="428"/>
  <c r="I69" i="428"/>
  <c r="H69" i="428"/>
  <c r="G69" i="428"/>
  <c r="K68" i="428"/>
  <c r="U68" i="428" s="1"/>
  <c r="K67" i="428"/>
  <c r="U67" i="428" s="1"/>
  <c r="J66" i="428"/>
  <c r="I66" i="428"/>
  <c r="H66" i="428"/>
  <c r="G66" i="428"/>
  <c r="K65" i="428"/>
  <c r="U65" i="428" s="1"/>
  <c r="K64" i="428"/>
  <c r="U64" i="428" s="1"/>
  <c r="J63" i="428"/>
  <c r="I63" i="428"/>
  <c r="H63" i="428"/>
  <c r="G63" i="428"/>
  <c r="K62" i="428"/>
  <c r="U62" i="428" s="1"/>
  <c r="K61" i="428"/>
  <c r="U61" i="428" s="1"/>
  <c r="J60" i="428"/>
  <c r="I60" i="428"/>
  <c r="H60" i="428"/>
  <c r="G60" i="428"/>
  <c r="K59" i="428"/>
  <c r="U59" i="428" s="1"/>
  <c r="K58" i="428"/>
  <c r="U58" i="428" s="1"/>
  <c r="J57" i="428"/>
  <c r="I57" i="428"/>
  <c r="H57" i="428"/>
  <c r="G57" i="428"/>
  <c r="K56" i="428"/>
  <c r="U56" i="428" s="1"/>
  <c r="K55" i="428"/>
  <c r="U55" i="428" s="1"/>
  <c r="J54" i="428"/>
  <c r="I54" i="428"/>
  <c r="H54" i="428"/>
  <c r="G54" i="428"/>
  <c r="K53" i="428"/>
  <c r="U53" i="428" s="1"/>
  <c r="K52" i="428"/>
  <c r="U52" i="428" s="1"/>
  <c r="J45" i="428"/>
  <c r="I45" i="428"/>
  <c r="H45" i="428"/>
  <c r="G45" i="428"/>
  <c r="K44" i="428"/>
  <c r="U44" i="428" s="1"/>
  <c r="K43" i="428"/>
  <c r="U43" i="428" s="1"/>
  <c r="J42" i="428"/>
  <c r="I42" i="428"/>
  <c r="H42" i="428"/>
  <c r="G42" i="428"/>
  <c r="K41" i="428"/>
  <c r="U41" i="428" s="1"/>
  <c r="K40" i="428"/>
  <c r="U40" i="428" s="1"/>
  <c r="J39" i="428"/>
  <c r="I39" i="428"/>
  <c r="H39" i="428"/>
  <c r="G39" i="428"/>
  <c r="K38" i="428"/>
  <c r="U38" i="428" s="1"/>
  <c r="K37" i="428"/>
  <c r="U37" i="428" s="1"/>
  <c r="J36" i="428"/>
  <c r="I36" i="428"/>
  <c r="H36" i="428"/>
  <c r="G36" i="428"/>
  <c r="K35" i="428"/>
  <c r="U35" i="428" s="1"/>
  <c r="K34" i="428"/>
  <c r="U34" i="428" s="1"/>
  <c r="J33" i="428"/>
  <c r="I33" i="428"/>
  <c r="H33" i="428"/>
  <c r="G33" i="428"/>
  <c r="K32" i="428"/>
  <c r="U32" i="428" s="1"/>
  <c r="K31" i="428"/>
  <c r="U31" i="428" s="1"/>
  <c r="J30" i="428"/>
  <c r="I30" i="428"/>
  <c r="H30" i="428"/>
  <c r="G30" i="428"/>
  <c r="K29" i="428"/>
  <c r="U29" i="428" s="1"/>
  <c r="K28" i="428"/>
  <c r="U28" i="428" s="1"/>
  <c r="J27" i="428"/>
  <c r="I27" i="428"/>
  <c r="H27" i="428"/>
  <c r="G27" i="428"/>
  <c r="K26" i="428"/>
  <c r="U26" i="428" s="1"/>
  <c r="K25" i="428"/>
  <c r="U25" i="428" s="1"/>
  <c r="J24" i="428"/>
  <c r="I24" i="428"/>
  <c r="H24" i="428"/>
  <c r="G24" i="428"/>
  <c r="K23" i="428"/>
  <c r="U23" i="428" s="1"/>
  <c r="K22" i="428"/>
  <c r="U22" i="428" s="1"/>
  <c r="J21" i="428"/>
  <c r="I21" i="428"/>
  <c r="H21" i="428"/>
  <c r="G21" i="428"/>
  <c r="K20" i="428"/>
  <c r="U20" i="428" s="1"/>
  <c r="K19" i="428"/>
  <c r="U19" i="428" s="1"/>
  <c r="J18" i="428"/>
  <c r="I18" i="428"/>
  <c r="H18" i="428"/>
  <c r="G18" i="428"/>
  <c r="K17" i="428"/>
  <c r="U17" i="428" s="1"/>
  <c r="K16" i="428"/>
  <c r="U16" i="428" s="1"/>
  <c r="J15" i="428"/>
  <c r="I15" i="428"/>
  <c r="H15" i="428"/>
  <c r="G15" i="428"/>
  <c r="K14" i="428"/>
  <c r="U14" i="428" s="1"/>
  <c r="K13" i="428"/>
  <c r="U13" i="428" s="1"/>
  <c r="J12" i="428"/>
  <c r="I12" i="428"/>
  <c r="H12" i="428"/>
  <c r="G12" i="428"/>
  <c r="K11" i="428"/>
  <c r="U11" i="428" s="1"/>
  <c r="K10" i="428"/>
  <c r="U10" i="428" s="1"/>
  <c r="M54" i="427"/>
  <c r="T54" i="427" s="1"/>
  <c r="M53" i="427"/>
  <c r="T53" i="427" s="1"/>
  <c r="M52" i="427"/>
  <c r="F10" i="418" s="1"/>
  <c r="M39" i="427"/>
  <c r="T39" i="427" s="1"/>
  <c r="M38" i="427"/>
  <c r="T38" i="427" s="1"/>
  <c r="T37" i="427"/>
  <c r="M34" i="427"/>
  <c r="T34" i="427" s="1"/>
  <c r="M33" i="427"/>
  <c r="T33" i="427" s="1"/>
  <c r="M32" i="427"/>
  <c r="T32" i="427" s="1"/>
  <c r="M31" i="427"/>
  <c r="T31" i="427" s="1"/>
  <c r="M30" i="427"/>
  <c r="T30" i="427" s="1"/>
  <c r="M29" i="427"/>
  <c r="T29" i="427" s="1"/>
  <c r="M28" i="427"/>
  <c r="T28" i="427" s="1"/>
  <c r="M27" i="427"/>
  <c r="T27" i="427" s="1"/>
  <c r="M26" i="427"/>
  <c r="T26" i="427" s="1"/>
  <c r="M25" i="427"/>
  <c r="T25" i="427" s="1"/>
  <c r="M24" i="427"/>
  <c r="T24" i="427" s="1"/>
  <c r="M23" i="427"/>
  <c r="T23" i="427" s="1"/>
  <c r="M22" i="427"/>
  <c r="T22" i="427" s="1"/>
  <c r="M20" i="427"/>
  <c r="T20" i="427" s="1"/>
  <c r="M19" i="427"/>
  <c r="T19" i="427" s="1"/>
  <c r="M18" i="427"/>
  <c r="T18" i="427" s="1"/>
  <c r="M17" i="427"/>
  <c r="T17" i="427" s="1"/>
  <c r="M16" i="427"/>
  <c r="T16" i="427" s="1"/>
  <c r="M15" i="427"/>
  <c r="T15" i="427" s="1"/>
  <c r="M14" i="427"/>
  <c r="T14" i="427" s="1"/>
  <c r="M11" i="427"/>
  <c r="T11" i="427" s="1"/>
  <c r="M10" i="427"/>
  <c r="T10" i="427" s="1"/>
  <c r="M9" i="427"/>
  <c r="T9" i="427" s="1"/>
  <c r="H57" i="426" l="1"/>
  <c r="H59" i="426" s="1"/>
  <c r="F57" i="426"/>
  <c r="F59" i="426" s="1"/>
  <c r="E26" i="433"/>
  <c r="I57" i="426"/>
  <c r="I59" i="426" s="1"/>
  <c r="G57" i="426"/>
  <c r="Q19" i="435"/>
  <c r="H26" i="433"/>
  <c r="F26" i="433"/>
  <c r="G26" i="433" s="1"/>
  <c r="AA12" i="434"/>
  <c r="AA13" i="434"/>
  <c r="AA14" i="434"/>
  <c r="AA10" i="434"/>
  <c r="AA8" i="434"/>
  <c r="AA9" i="434"/>
  <c r="N9" i="431"/>
  <c r="N10" i="431"/>
  <c r="N8" i="431"/>
  <c r="J28" i="434"/>
  <c r="E13" i="391" s="1"/>
  <c r="AA22" i="434"/>
  <c r="G57" i="427"/>
  <c r="G59" i="427" s="1"/>
  <c r="G14" i="425" s="1"/>
  <c r="I57" i="427"/>
  <c r="I59" i="427" s="1"/>
  <c r="K59" i="427"/>
  <c r="J57" i="427"/>
  <c r="J59" i="427" s="1"/>
  <c r="J14" i="425" s="1"/>
  <c r="F57" i="427"/>
  <c r="F59" i="427" s="1"/>
  <c r="J28" i="393"/>
  <c r="AA55" i="434"/>
  <c r="AA25" i="434"/>
  <c r="K148" i="429"/>
  <c r="L148" i="429"/>
  <c r="M148" i="429"/>
  <c r="G187" i="429"/>
  <c r="G148" i="429"/>
  <c r="H148" i="429"/>
  <c r="I148" i="429"/>
  <c r="J148" i="429"/>
  <c r="G154" i="428"/>
  <c r="H187" i="429"/>
  <c r="I187" i="429"/>
  <c r="J187" i="429"/>
  <c r="L187" i="429"/>
  <c r="K187" i="429"/>
  <c r="M187" i="429"/>
  <c r="K54" i="428"/>
  <c r="L54" i="428" s="1"/>
  <c r="K123" i="428"/>
  <c r="J49" i="428"/>
  <c r="J70" i="428"/>
  <c r="H154" i="428"/>
  <c r="T52" i="427"/>
  <c r="L59" i="427"/>
  <c r="I205" i="429"/>
  <c r="N165" i="429"/>
  <c r="X165" i="429" s="1"/>
  <c r="N198" i="429"/>
  <c r="X198" i="429" s="1"/>
  <c r="N63" i="429"/>
  <c r="X63" i="429" s="1"/>
  <c r="H133" i="428"/>
  <c r="G133" i="428"/>
  <c r="I133" i="428"/>
  <c r="J133" i="428"/>
  <c r="K153" i="428"/>
  <c r="J103" i="428"/>
  <c r="K103" i="428" s="1"/>
  <c r="H127" i="429"/>
  <c r="N84" i="429"/>
  <c r="X84" i="429" s="1"/>
  <c r="K127" i="429"/>
  <c r="N60" i="429"/>
  <c r="X60" i="429" s="1"/>
  <c r="L127" i="429"/>
  <c r="N192" i="429"/>
  <c r="X192" i="429" s="1"/>
  <c r="X210" i="429"/>
  <c r="I127" i="429"/>
  <c r="J127" i="429"/>
  <c r="M127" i="429"/>
  <c r="N57" i="429"/>
  <c r="X57" i="429" s="1"/>
  <c r="N177" i="429"/>
  <c r="X177" i="429" s="1"/>
  <c r="N54" i="429"/>
  <c r="X54" i="429" s="1"/>
  <c r="G127" i="429"/>
  <c r="L205" i="429"/>
  <c r="E57" i="426"/>
  <c r="E59" i="426" s="1"/>
  <c r="L44" i="427"/>
  <c r="L31" i="436"/>
  <c r="E57" i="427"/>
  <c r="E42" i="427"/>
  <c r="E53" i="382"/>
  <c r="M53" i="382" s="1"/>
  <c r="L15" i="400"/>
  <c r="M52" i="382"/>
  <c r="L9" i="400"/>
  <c r="M49" i="382"/>
  <c r="L12" i="400"/>
  <c r="S28" i="393"/>
  <c r="P44" i="441"/>
  <c r="R38" i="434"/>
  <c r="AA38" i="434" s="1"/>
  <c r="G24" i="434"/>
  <c r="R36" i="434"/>
  <c r="AA36" i="434" s="1"/>
  <c r="G27" i="434"/>
  <c r="R42" i="434"/>
  <c r="AA42" i="434" s="1"/>
  <c r="E16" i="434"/>
  <c r="F16" i="434"/>
  <c r="I44" i="434"/>
  <c r="H14" i="425"/>
  <c r="I14" i="425"/>
  <c r="K14" i="425"/>
  <c r="F31" i="436"/>
  <c r="G31" i="436"/>
  <c r="M23" i="436"/>
  <c r="T23" i="436" s="1"/>
  <c r="J31" i="436"/>
  <c r="I31" i="436"/>
  <c r="K31" i="436"/>
  <c r="M28" i="436"/>
  <c r="T28" i="436" s="1"/>
  <c r="M18" i="436"/>
  <c r="T18" i="436" s="1"/>
  <c r="J36" i="435"/>
  <c r="Q36" i="435" s="1"/>
  <c r="J24" i="435"/>
  <c r="G15" i="434"/>
  <c r="G11" i="434"/>
  <c r="H16" i="434"/>
  <c r="P45" i="441"/>
  <c r="R35" i="434"/>
  <c r="AA35" i="434" s="1"/>
  <c r="N40" i="434"/>
  <c r="N45" i="434" s="1"/>
  <c r="G11" i="433"/>
  <c r="O11" i="433" s="1"/>
  <c r="G11" i="431"/>
  <c r="G17" i="431"/>
  <c r="N17" i="431" s="1"/>
  <c r="N126" i="429"/>
  <c r="X126" i="429" s="1"/>
  <c r="M205" i="429"/>
  <c r="N75" i="429"/>
  <c r="X75" i="429" s="1"/>
  <c r="N120" i="429"/>
  <c r="X120" i="429" s="1"/>
  <c r="N180" i="429"/>
  <c r="X180" i="429" s="1"/>
  <c r="N72" i="429"/>
  <c r="X72" i="429" s="1"/>
  <c r="N117" i="429"/>
  <c r="X117" i="429" s="1"/>
  <c r="N162" i="429"/>
  <c r="X162" i="429" s="1"/>
  <c r="N168" i="429"/>
  <c r="X168" i="429" s="1"/>
  <c r="N204" i="429"/>
  <c r="X204" i="429" s="1"/>
  <c r="N66" i="429"/>
  <c r="X66" i="429" s="1"/>
  <c r="N81" i="429"/>
  <c r="X81" i="429" s="1"/>
  <c r="N78" i="429"/>
  <c r="X78" i="429" s="1"/>
  <c r="N123" i="429"/>
  <c r="X123" i="429" s="1"/>
  <c r="N69" i="429"/>
  <c r="X69" i="429" s="1"/>
  <c r="N33" i="429"/>
  <c r="X33" i="429" s="1"/>
  <c r="N111" i="429"/>
  <c r="X111" i="429" s="1"/>
  <c r="N147" i="429"/>
  <c r="X147" i="429" s="1"/>
  <c r="N201" i="429"/>
  <c r="X201" i="429" s="1"/>
  <c r="G205" i="429"/>
  <c r="N36" i="429"/>
  <c r="X36" i="429" s="1"/>
  <c r="N42" i="429"/>
  <c r="X42" i="429" s="1"/>
  <c r="N144" i="429"/>
  <c r="X144" i="429" s="1"/>
  <c r="N171" i="429"/>
  <c r="X171" i="429" s="1"/>
  <c r="H205" i="429"/>
  <c r="N39" i="429"/>
  <c r="X39" i="429" s="1"/>
  <c r="N96" i="429"/>
  <c r="X96" i="429" s="1"/>
  <c r="N141" i="429"/>
  <c r="X141" i="429" s="1"/>
  <c r="N153" i="429"/>
  <c r="X153" i="429" s="1"/>
  <c r="N156" i="429"/>
  <c r="X156" i="429" s="1"/>
  <c r="N174" i="429"/>
  <c r="X174" i="429" s="1"/>
  <c r="N186" i="429"/>
  <c r="X186" i="429" s="1"/>
  <c r="N93" i="429"/>
  <c r="X93" i="429" s="1"/>
  <c r="N138" i="429"/>
  <c r="X138" i="429" s="1"/>
  <c r="N90" i="429"/>
  <c r="X90" i="429" s="1"/>
  <c r="N135" i="429"/>
  <c r="X135" i="429" s="1"/>
  <c r="J205" i="429"/>
  <c r="N12" i="429"/>
  <c r="X12" i="429" s="1"/>
  <c r="N18" i="429"/>
  <c r="X18" i="429" s="1"/>
  <c r="N102" i="429"/>
  <c r="X102" i="429" s="1"/>
  <c r="N183" i="429"/>
  <c r="X183" i="429" s="1"/>
  <c r="N15" i="429"/>
  <c r="X15" i="429" s="1"/>
  <c r="N99" i="429"/>
  <c r="X99" i="429" s="1"/>
  <c r="N159" i="429"/>
  <c r="X159" i="429" s="1"/>
  <c r="N45" i="429"/>
  <c r="X45" i="429" s="1"/>
  <c r="N87" i="429"/>
  <c r="X87" i="429" s="1"/>
  <c r="N132" i="429"/>
  <c r="X132" i="429" s="1"/>
  <c r="K205" i="429"/>
  <c r="N195" i="429"/>
  <c r="X195" i="429" s="1"/>
  <c r="K75" i="428"/>
  <c r="U75" i="428" s="1"/>
  <c r="K84" i="428"/>
  <c r="U84" i="428" s="1"/>
  <c r="K93" i="428"/>
  <c r="U93" i="428" s="1"/>
  <c r="K24" i="428"/>
  <c r="K102" i="428"/>
  <c r="U102" i="428" s="1"/>
  <c r="K172" i="428"/>
  <c r="K132" i="428"/>
  <c r="K39" i="428"/>
  <c r="U39" i="428" s="1"/>
  <c r="K129" i="428"/>
  <c r="K15" i="428"/>
  <c r="K147" i="428"/>
  <c r="K120" i="428"/>
  <c r="K21" i="428"/>
  <c r="K66" i="428"/>
  <c r="K117" i="428"/>
  <c r="K181" i="428"/>
  <c r="K30" i="428"/>
  <c r="K36" i="428"/>
  <c r="H70" i="428"/>
  <c r="K126" i="428"/>
  <c r="K81" i="428"/>
  <c r="U81" i="428" s="1"/>
  <c r="K99" i="428"/>
  <c r="U99" i="428" s="1"/>
  <c r="G70" i="428"/>
  <c r="K90" i="428"/>
  <c r="U90" i="428" s="1"/>
  <c r="J154" i="428"/>
  <c r="K175" i="428"/>
  <c r="I182" i="428"/>
  <c r="K60" i="428"/>
  <c r="K96" i="428"/>
  <c r="U96" i="428" s="1"/>
  <c r="K111" i="428"/>
  <c r="K12" i="428"/>
  <c r="K108" i="428"/>
  <c r="I154" i="428"/>
  <c r="K114" i="428"/>
  <c r="K169" i="428"/>
  <c r="G182" i="428"/>
  <c r="K150" i="428"/>
  <c r="K69" i="428"/>
  <c r="U142" i="428"/>
  <c r="K87" i="428"/>
  <c r="U87" i="428" s="1"/>
  <c r="K78" i="428"/>
  <c r="U78" i="428" s="1"/>
  <c r="K27" i="428"/>
  <c r="K178" i="428"/>
  <c r="K45" i="428"/>
  <c r="U45" i="428" s="1"/>
  <c r="H182" i="428"/>
  <c r="K18" i="428"/>
  <c r="K33" i="428"/>
  <c r="K42" i="428"/>
  <c r="U42" i="428" s="1"/>
  <c r="K63" i="428"/>
  <c r="K159" i="428"/>
  <c r="G17" i="433"/>
  <c r="O17" i="433" s="1"/>
  <c r="G23" i="433"/>
  <c r="O23" i="433" s="1"/>
  <c r="E31" i="436"/>
  <c r="M12" i="436"/>
  <c r="T12" i="436" s="1"/>
  <c r="R41" i="434"/>
  <c r="AA41" i="434" s="1"/>
  <c r="R37" i="434"/>
  <c r="H48" i="428"/>
  <c r="H49" i="428" s="1"/>
  <c r="I70" i="428"/>
  <c r="J182" i="428"/>
  <c r="K57" i="428"/>
  <c r="G59" i="426" l="1"/>
  <c r="Q24" i="435"/>
  <c r="E17" i="338"/>
  <c r="AA15" i="434"/>
  <c r="AA27" i="434"/>
  <c r="E18" i="391"/>
  <c r="AA24" i="434"/>
  <c r="N11" i="431"/>
  <c r="L181" i="428"/>
  <c r="U181" i="428" s="1"/>
  <c r="L178" i="428"/>
  <c r="U178" i="428" s="1"/>
  <c r="L175" i="428"/>
  <c r="U175" i="428" s="1"/>
  <c r="L172" i="428"/>
  <c r="U172" i="428" s="1"/>
  <c r="L169" i="428"/>
  <c r="L159" i="428"/>
  <c r="U159" i="428" s="1"/>
  <c r="L153" i="428"/>
  <c r="U153" i="428" s="1"/>
  <c r="L150" i="428"/>
  <c r="U150" i="428" s="1"/>
  <c r="L147" i="428"/>
  <c r="L154" i="428" s="1"/>
  <c r="L132" i="428"/>
  <c r="U132" i="428" s="1"/>
  <c r="L129" i="428"/>
  <c r="U129" i="428" s="1"/>
  <c r="L126" i="428"/>
  <c r="U126" i="428" s="1"/>
  <c r="L123" i="428"/>
  <c r="U123" i="428" s="1"/>
  <c r="U120" i="428"/>
  <c r="L120" i="428"/>
  <c r="U117" i="428"/>
  <c r="L117" i="428"/>
  <c r="L114" i="428"/>
  <c r="U114" i="428" s="1"/>
  <c r="L111" i="428"/>
  <c r="U111" i="428" s="1"/>
  <c r="L108" i="428"/>
  <c r="L103" i="428"/>
  <c r="U103" i="428" s="1"/>
  <c r="L69" i="428"/>
  <c r="U69" i="428" s="1"/>
  <c r="L66" i="428"/>
  <c r="U66" i="428" s="1"/>
  <c r="L63" i="428"/>
  <c r="U63" i="428" s="1"/>
  <c r="L60" i="428"/>
  <c r="U60" i="428" s="1"/>
  <c r="L57" i="428"/>
  <c r="U57" i="428" s="1"/>
  <c r="U54" i="428"/>
  <c r="L36" i="428"/>
  <c r="U36" i="428" s="1"/>
  <c r="L33" i="428"/>
  <c r="U33" i="428" s="1"/>
  <c r="L30" i="428"/>
  <c r="U30" i="428" s="1"/>
  <c r="L27" i="428"/>
  <c r="U27" i="428" s="1"/>
  <c r="L24" i="428"/>
  <c r="U24" i="428" s="1"/>
  <c r="L21" i="428"/>
  <c r="U21" i="428" s="1"/>
  <c r="L18" i="428"/>
  <c r="U18" i="428" s="1"/>
  <c r="L15" i="428"/>
  <c r="U15" i="428" s="1"/>
  <c r="L12" i="428"/>
  <c r="AA11" i="434"/>
  <c r="E44" i="427"/>
  <c r="M44" i="427" s="1"/>
  <c r="E59" i="427"/>
  <c r="F14" i="425"/>
  <c r="L14" i="425"/>
  <c r="M42" i="427"/>
  <c r="T42" i="427" s="1"/>
  <c r="N187" i="429"/>
  <c r="X187" i="429" s="1"/>
  <c r="K133" i="428"/>
  <c r="N127" i="429"/>
  <c r="X127" i="429" s="1"/>
  <c r="N148" i="429"/>
  <c r="X148" i="429" s="1"/>
  <c r="J9" i="425"/>
  <c r="J61" i="427"/>
  <c r="G9" i="425"/>
  <c r="G61" i="427"/>
  <c r="F9" i="425"/>
  <c r="F61" i="427"/>
  <c r="M57" i="427"/>
  <c r="T57" i="427" s="1"/>
  <c r="K9" i="425"/>
  <c r="K61" i="427"/>
  <c r="L9" i="425"/>
  <c r="L61" i="427"/>
  <c r="E14" i="425"/>
  <c r="H9" i="425"/>
  <c r="H61" i="427"/>
  <c r="I9" i="425"/>
  <c r="I61" i="427"/>
  <c r="E38" i="441"/>
  <c r="AA37" i="434"/>
  <c r="H39" i="441"/>
  <c r="E39" i="441"/>
  <c r="F39" i="441"/>
  <c r="G39" i="441"/>
  <c r="I45" i="434"/>
  <c r="H38" i="441"/>
  <c r="G38" i="441"/>
  <c r="F38" i="441"/>
  <c r="G28" i="434"/>
  <c r="G16" i="434"/>
  <c r="M31" i="436"/>
  <c r="T31" i="436" s="1"/>
  <c r="R40" i="434"/>
  <c r="AA40" i="434" s="1"/>
  <c r="R44" i="434"/>
  <c r="AA44" i="434" s="1"/>
  <c r="O26" i="433"/>
  <c r="N205" i="429"/>
  <c r="X205" i="429" s="1"/>
  <c r="K182" i="428"/>
  <c r="K70" i="428"/>
  <c r="K154" i="428"/>
  <c r="U154" i="428" s="1"/>
  <c r="I48" i="428"/>
  <c r="I49" i="428" s="1"/>
  <c r="K46" i="428"/>
  <c r="U46" i="428" s="1"/>
  <c r="J59" i="426" l="1"/>
  <c r="G49" i="426"/>
  <c r="J48" i="426"/>
  <c r="L182" i="428"/>
  <c r="U182" i="428" s="1"/>
  <c r="AA28" i="434"/>
  <c r="AA16" i="434"/>
  <c r="U169" i="428"/>
  <c r="U147" i="428"/>
  <c r="L133" i="428"/>
  <c r="U133" i="428" s="1"/>
  <c r="U108" i="428"/>
  <c r="L70" i="428"/>
  <c r="U70" i="428" s="1"/>
  <c r="U12" i="428"/>
  <c r="T44" i="427"/>
  <c r="M59" i="427"/>
  <c r="T59" i="427" s="1"/>
  <c r="E9" i="425"/>
  <c r="E61" i="427"/>
  <c r="P39" i="441"/>
  <c r="P38" i="441"/>
  <c r="R45" i="434"/>
  <c r="K47" i="428"/>
  <c r="U47" i="428" s="1"/>
  <c r="G48" i="428"/>
  <c r="Q48" i="426" l="1"/>
  <c r="J49" i="426"/>
  <c r="AA45" i="434"/>
  <c r="E29" i="391"/>
  <c r="M61" i="427"/>
  <c r="T61" i="427" s="1"/>
  <c r="G49" i="428"/>
  <c r="K49" i="428" s="1"/>
  <c r="K48" i="428"/>
  <c r="L48" i="428" s="1"/>
  <c r="L49" i="428" s="1"/>
  <c r="L187" i="428" s="1"/>
  <c r="U187" i="428" s="1"/>
  <c r="J57" i="426"/>
  <c r="J54" i="426"/>
  <c r="J53" i="426"/>
  <c r="Q53" i="426" s="1"/>
  <c r="J52" i="426"/>
  <c r="J39" i="426"/>
  <c r="J38" i="426"/>
  <c r="Q38" i="426" s="1"/>
  <c r="J37" i="426"/>
  <c r="Q49" i="426" l="1"/>
  <c r="Q57" i="426"/>
  <c r="U49" i="428"/>
  <c r="Q54" i="426"/>
  <c r="Q39" i="426"/>
  <c r="U48" i="428"/>
  <c r="Q37" i="426"/>
  <c r="E10" i="418"/>
  <c r="Q52" i="426"/>
  <c r="F14" i="424"/>
  <c r="G14" i="424"/>
  <c r="I14" i="424"/>
  <c r="L26" i="425"/>
  <c r="K26" i="425"/>
  <c r="J26" i="425"/>
  <c r="I26" i="425"/>
  <c r="H26" i="425"/>
  <c r="G26" i="425"/>
  <c r="F26" i="425"/>
  <c r="E26" i="425"/>
  <c r="M25" i="425"/>
  <c r="M24" i="425"/>
  <c r="M23" i="425"/>
  <c r="M22" i="425"/>
  <c r="M21" i="425"/>
  <c r="K16" i="425"/>
  <c r="L16" i="425"/>
  <c r="J18" i="412" s="1"/>
  <c r="J16" i="425"/>
  <c r="I26" i="424"/>
  <c r="H26" i="424"/>
  <c r="G26" i="424"/>
  <c r="F26" i="424"/>
  <c r="E26" i="424"/>
  <c r="J25" i="424"/>
  <c r="Q25" i="424" s="1"/>
  <c r="J24" i="424"/>
  <c r="Q24" i="424" s="1"/>
  <c r="J23" i="424"/>
  <c r="Q23" i="424" s="1"/>
  <c r="J22" i="424"/>
  <c r="Q22" i="424" s="1"/>
  <c r="J21" i="424"/>
  <c r="Q21" i="424" s="1"/>
  <c r="P92" i="423"/>
  <c r="P94" i="423" s="1"/>
  <c r="O92" i="423"/>
  <c r="O94" i="423" s="1"/>
  <c r="N92" i="423"/>
  <c r="N94" i="423" s="1"/>
  <c r="M92" i="423"/>
  <c r="M94" i="423" s="1"/>
  <c r="J92" i="423"/>
  <c r="J94" i="423" s="1"/>
  <c r="I92" i="423"/>
  <c r="I94" i="423" s="1"/>
  <c r="H92" i="423"/>
  <c r="H94" i="423" s="1"/>
  <c r="G92" i="423"/>
  <c r="G94" i="423" s="1"/>
  <c r="P68" i="423"/>
  <c r="P70" i="423" s="1"/>
  <c r="O68" i="423"/>
  <c r="O70" i="423" s="1"/>
  <c r="N68" i="423"/>
  <c r="N70" i="423" s="1"/>
  <c r="M68" i="423"/>
  <c r="M70" i="423" s="1"/>
  <c r="J68" i="423"/>
  <c r="J70" i="423" s="1"/>
  <c r="I68" i="423"/>
  <c r="I70" i="423" s="1"/>
  <c r="H68" i="423"/>
  <c r="H70" i="423" s="1"/>
  <c r="G68" i="423"/>
  <c r="G70" i="423" s="1"/>
  <c r="P55" i="423"/>
  <c r="P57" i="423" s="1"/>
  <c r="O55" i="423"/>
  <c r="O57" i="423" s="1"/>
  <c r="N55" i="423"/>
  <c r="N57" i="423" s="1"/>
  <c r="M55" i="423"/>
  <c r="M57" i="423" s="1"/>
  <c r="L55" i="423"/>
  <c r="K55" i="423"/>
  <c r="J55" i="423"/>
  <c r="J57" i="423" s="1"/>
  <c r="I55" i="423"/>
  <c r="I57" i="423" s="1"/>
  <c r="H55" i="423"/>
  <c r="H57" i="423" s="1"/>
  <c r="G55" i="423"/>
  <c r="G57" i="423" s="1"/>
  <c r="F55" i="423"/>
  <c r="P42" i="423"/>
  <c r="P44" i="423" s="1"/>
  <c r="O42" i="423"/>
  <c r="O44" i="423" s="1"/>
  <c r="N42" i="423"/>
  <c r="N44" i="423" s="1"/>
  <c r="M42" i="423"/>
  <c r="M44" i="423" s="1"/>
  <c r="J42" i="423"/>
  <c r="J44" i="423" s="1"/>
  <c r="I42" i="423"/>
  <c r="I44" i="423" s="1"/>
  <c r="H42" i="423"/>
  <c r="H44" i="423" s="1"/>
  <c r="G42" i="423"/>
  <c r="G44" i="423" s="1"/>
  <c r="P32" i="423"/>
  <c r="P34" i="423" s="1"/>
  <c r="O32" i="423"/>
  <c r="O35" i="423" s="1"/>
  <c r="N32" i="423"/>
  <c r="N34" i="423" s="1"/>
  <c r="M32" i="423"/>
  <c r="M34" i="423" s="1"/>
  <c r="J32" i="423"/>
  <c r="J35" i="423" s="1"/>
  <c r="I32" i="423"/>
  <c r="I34" i="423" s="1"/>
  <c r="H32" i="423"/>
  <c r="H34" i="423" s="1"/>
  <c r="G32" i="423"/>
  <c r="G34" i="423" s="1"/>
  <c r="H26" i="423"/>
  <c r="P24" i="423"/>
  <c r="P26" i="423" s="1"/>
  <c r="O24" i="423"/>
  <c r="O26" i="423" s="1"/>
  <c r="N24" i="423"/>
  <c r="M24" i="423"/>
  <c r="M27" i="423" s="1"/>
  <c r="J24" i="423"/>
  <c r="J27" i="423" s="1"/>
  <c r="I24" i="423"/>
  <c r="I27" i="423" s="1"/>
  <c r="H24" i="423"/>
  <c r="H27" i="423" s="1"/>
  <c r="G24" i="423"/>
  <c r="G27" i="423" s="1"/>
  <c r="P13" i="423"/>
  <c r="P15" i="423" s="1"/>
  <c r="O13" i="423"/>
  <c r="O15" i="423" s="1"/>
  <c r="N13" i="423"/>
  <c r="N15" i="423" s="1"/>
  <c r="M13" i="423"/>
  <c r="M15" i="423" s="1"/>
  <c r="J13" i="423"/>
  <c r="J15" i="423" s="1"/>
  <c r="I13" i="423"/>
  <c r="I15" i="423" s="1"/>
  <c r="H13" i="423"/>
  <c r="H15" i="423" s="1"/>
  <c r="G13" i="423"/>
  <c r="G15" i="423" s="1"/>
  <c r="G25" i="422"/>
  <c r="N25" i="422" s="1"/>
  <c r="F22" i="422"/>
  <c r="G22" i="412" s="1"/>
  <c r="E22" i="422"/>
  <c r="G21" i="422"/>
  <c r="N21" i="422" s="1"/>
  <c r="G20" i="422"/>
  <c r="N20" i="422" s="1"/>
  <c r="F17" i="422"/>
  <c r="E17" i="422"/>
  <c r="G16" i="422"/>
  <c r="N16" i="422" s="1"/>
  <c r="G15" i="422"/>
  <c r="N15" i="422" s="1"/>
  <c r="G14" i="422"/>
  <c r="N14" i="422" s="1"/>
  <c r="F11" i="422"/>
  <c r="E22" i="412" s="1"/>
  <c r="E11" i="422"/>
  <c r="G10" i="422"/>
  <c r="N10" i="422" s="1"/>
  <c r="G9" i="422"/>
  <c r="N9" i="422" s="1"/>
  <c r="G8" i="422"/>
  <c r="N8" i="422" s="1"/>
  <c r="J20" i="421"/>
  <c r="L9" i="411" s="1"/>
  <c r="I20" i="421"/>
  <c r="K9" i="411" s="1"/>
  <c r="H20" i="421"/>
  <c r="J9" i="411" s="1"/>
  <c r="G20" i="421"/>
  <c r="I9" i="411" s="1"/>
  <c r="F20" i="421"/>
  <c r="H9" i="411" s="1"/>
  <c r="E20" i="421"/>
  <c r="K19" i="421"/>
  <c r="R19" i="421" s="1"/>
  <c r="K18" i="421"/>
  <c r="R18" i="421" s="1"/>
  <c r="K17" i="421"/>
  <c r="R17" i="421" s="1"/>
  <c r="J14" i="421"/>
  <c r="I14" i="421"/>
  <c r="H14" i="421"/>
  <c r="G14" i="421"/>
  <c r="F14" i="421"/>
  <c r="E14" i="421"/>
  <c r="K13" i="421"/>
  <c r="R13" i="421" s="1"/>
  <c r="K12" i="421"/>
  <c r="R12" i="421" s="1"/>
  <c r="K11" i="421"/>
  <c r="R11" i="421" s="1"/>
  <c r="K10" i="421"/>
  <c r="R10" i="421" s="1"/>
  <c r="K9" i="421"/>
  <c r="R9" i="421" s="1"/>
  <c r="K8" i="421"/>
  <c r="R8" i="421" s="1"/>
  <c r="M8" i="420"/>
  <c r="T8" i="420" s="1"/>
  <c r="M9" i="420"/>
  <c r="T9" i="420" s="1"/>
  <c r="M12" i="420"/>
  <c r="T12" i="420" s="1"/>
  <c r="F13" i="420"/>
  <c r="G13" i="420"/>
  <c r="I13" i="420"/>
  <c r="J13" i="420"/>
  <c r="K13" i="420"/>
  <c r="L13" i="420"/>
  <c r="M16" i="420"/>
  <c r="T16" i="420" s="1"/>
  <c r="M18" i="420"/>
  <c r="T18" i="420" s="1"/>
  <c r="F20" i="420"/>
  <c r="G20" i="420"/>
  <c r="I20" i="420"/>
  <c r="J20" i="420"/>
  <c r="K20" i="420"/>
  <c r="L20" i="420"/>
  <c r="E24" i="420"/>
  <c r="F24" i="420"/>
  <c r="G24" i="420"/>
  <c r="H24" i="420"/>
  <c r="I24" i="420"/>
  <c r="J24" i="420"/>
  <c r="K24" i="420"/>
  <c r="L24" i="420"/>
  <c r="M30" i="420"/>
  <c r="T30" i="420" s="1"/>
  <c r="M31" i="420"/>
  <c r="T31" i="420" s="1"/>
  <c r="E32" i="420"/>
  <c r="F32" i="420"/>
  <c r="G32" i="420"/>
  <c r="H32" i="420"/>
  <c r="I32" i="420"/>
  <c r="J32" i="420"/>
  <c r="K32" i="420"/>
  <c r="L32" i="420"/>
  <c r="J19" i="419"/>
  <c r="I19" i="419"/>
  <c r="H19" i="419"/>
  <c r="G19" i="419"/>
  <c r="K18" i="419"/>
  <c r="K17" i="419"/>
  <c r="G8" i="418"/>
  <c r="N8" i="418" s="1"/>
  <c r="F11" i="418"/>
  <c r="G23" i="421" l="1"/>
  <c r="K57" i="423"/>
  <c r="L57" i="423"/>
  <c r="F57" i="423"/>
  <c r="H23" i="421"/>
  <c r="F16" i="424"/>
  <c r="R18" i="419"/>
  <c r="R17" i="419"/>
  <c r="L22" i="420"/>
  <c r="K22" i="420"/>
  <c r="I22" i="420"/>
  <c r="F23" i="421"/>
  <c r="P27" i="423"/>
  <c r="F12" i="412"/>
  <c r="G28" i="417"/>
  <c r="F28" i="417" s="1"/>
  <c r="I23" i="421"/>
  <c r="G9" i="411"/>
  <c r="E23" i="421"/>
  <c r="J23" i="421"/>
  <c r="G34" i="417"/>
  <c r="F34" i="417" s="1"/>
  <c r="G22" i="420"/>
  <c r="F22" i="420"/>
  <c r="M32" i="420"/>
  <c r="T32" i="420" s="1"/>
  <c r="J22" i="420"/>
  <c r="I26" i="423"/>
  <c r="J26" i="423"/>
  <c r="N35" i="423"/>
  <c r="O27" i="423"/>
  <c r="G35" i="423"/>
  <c r="H35" i="423"/>
  <c r="E14" i="424"/>
  <c r="E16" i="424" s="1"/>
  <c r="E18" i="412" s="1"/>
  <c r="H14" i="424"/>
  <c r="I35" i="423"/>
  <c r="M26" i="423"/>
  <c r="M35" i="423"/>
  <c r="P35" i="423"/>
  <c r="E55" i="423"/>
  <c r="Q59" i="426"/>
  <c r="J10" i="424"/>
  <c r="Q10" i="424" s="1"/>
  <c r="G16" i="424"/>
  <c r="J26" i="424"/>
  <c r="Q26" i="424" s="1"/>
  <c r="M26" i="425"/>
  <c r="I16" i="425"/>
  <c r="H18" i="412" s="1"/>
  <c r="H25" i="412" s="1"/>
  <c r="M9" i="425"/>
  <c r="M15" i="425"/>
  <c r="F11" i="425"/>
  <c r="G17" i="422"/>
  <c r="F10" i="419" s="1"/>
  <c r="F22" i="412"/>
  <c r="G11" i="422"/>
  <c r="E10" i="419" s="1"/>
  <c r="E12" i="412"/>
  <c r="G22" i="422"/>
  <c r="G10" i="419" s="1"/>
  <c r="G12" i="412"/>
  <c r="M24" i="420"/>
  <c r="T24" i="420" s="1"/>
  <c r="K14" i="421"/>
  <c r="R14" i="421" s="1"/>
  <c r="K20" i="421"/>
  <c r="R20" i="421" s="1"/>
  <c r="G10" i="418"/>
  <c r="N10" i="418" s="1"/>
  <c r="M10" i="425"/>
  <c r="H11" i="425"/>
  <c r="I16" i="424"/>
  <c r="I18" i="412" s="1"/>
  <c r="I25" i="412" s="1"/>
  <c r="I11" i="425"/>
  <c r="E11" i="425"/>
  <c r="J11" i="425"/>
  <c r="J18" i="425" s="1"/>
  <c r="J15" i="424"/>
  <c r="Q15" i="424" s="1"/>
  <c r="K11" i="425"/>
  <c r="K18" i="425" s="1"/>
  <c r="M14" i="425"/>
  <c r="F16" i="425"/>
  <c r="L11" i="425"/>
  <c r="G16" i="425"/>
  <c r="G11" i="425"/>
  <c r="H16" i="425"/>
  <c r="E16" i="425"/>
  <c r="P61" i="423"/>
  <c r="P60" i="423"/>
  <c r="O61" i="423"/>
  <c r="O60" i="423"/>
  <c r="H19" i="423"/>
  <c r="H18" i="423"/>
  <c r="N27" i="423"/>
  <c r="N26" i="423"/>
  <c r="O48" i="423"/>
  <c r="O47" i="423"/>
  <c r="K60" i="423"/>
  <c r="H74" i="423"/>
  <c r="H73" i="423"/>
  <c r="P48" i="423"/>
  <c r="P47" i="423"/>
  <c r="J48" i="423"/>
  <c r="J47" i="423"/>
  <c r="I74" i="423"/>
  <c r="I73" i="423"/>
  <c r="I48" i="423"/>
  <c r="I47" i="423"/>
  <c r="M61" i="423"/>
  <c r="M60" i="423"/>
  <c r="J74" i="423"/>
  <c r="J73" i="423"/>
  <c r="N61" i="423"/>
  <c r="N60" i="423"/>
  <c r="G48" i="423"/>
  <c r="G47" i="423"/>
  <c r="M18" i="423"/>
  <c r="M19" i="423"/>
  <c r="H48" i="423"/>
  <c r="H47" i="423"/>
  <c r="M74" i="423"/>
  <c r="M73" i="423"/>
  <c r="N19" i="423"/>
  <c r="N18" i="423"/>
  <c r="N74" i="423"/>
  <c r="N73" i="423"/>
  <c r="H61" i="423"/>
  <c r="H60" i="423"/>
  <c r="O19" i="423"/>
  <c r="O18" i="423"/>
  <c r="O74" i="423"/>
  <c r="O73" i="423"/>
  <c r="P19" i="423"/>
  <c r="P18" i="423"/>
  <c r="J19" i="423"/>
  <c r="J18" i="423"/>
  <c r="G61" i="423"/>
  <c r="G60" i="423"/>
  <c r="P74" i="423"/>
  <c r="P73" i="423"/>
  <c r="I19" i="423"/>
  <c r="I18" i="423"/>
  <c r="M48" i="423"/>
  <c r="M47" i="423"/>
  <c r="I61" i="423"/>
  <c r="I60" i="423"/>
  <c r="G19" i="423"/>
  <c r="G18" i="423"/>
  <c r="N48" i="423"/>
  <c r="N47" i="423"/>
  <c r="J61" i="423"/>
  <c r="J60" i="423"/>
  <c r="G74" i="423"/>
  <c r="G73" i="423"/>
  <c r="G26" i="423"/>
  <c r="J34" i="423"/>
  <c r="O34" i="423"/>
  <c r="J25" i="412"/>
  <c r="F60" i="423" l="1"/>
  <c r="L61" i="423"/>
  <c r="F61" i="423"/>
  <c r="L60" i="423"/>
  <c r="K61" i="423"/>
  <c r="W55" i="423"/>
  <c r="H16" i="424"/>
  <c r="F18" i="412" s="1"/>
  <c r="K23" i="421"/>
  <c r="R23" i="421" s="1"/>
  <c r="I96" i="423"/>
  <c r="O96" i="423"/>
  <c r="H96" i="423"/>
  <c r="J96" i="423"/>
  <c r="G96" i="423"/>
  <c r="M96" i="423"/>
  <c r="P96" i="423"/>
  <c r="N96" i="423"/>
  <c r="K10" i="419"/>
  <c r="R10" i="419" s="1"/>
  <c r="N22" i="422"/>
  <c r="N17" i="422"/>
  <c r="N11" i="422"/>
  <c r="J14" i="424"/>
  <c r="G18" i="425"/>
  <c r="G18" i="412"/>
  <c r="I18" i="425"/>
  <c r="H8" i="412"/>
  <c r="H15" i="412" s="1"/>
  <c r="L18" i="425"/>
  <c r="J8" i="412"/>
  <c r="J15" i="412" s="1"/>
  <c r="G8" i="412"/>
  <c r="E57" i="423"/>
  <c r="M16" i="425"/>
  <c r="F18" i="425"/>
  <c r="K12" i="412"/>
  <c r="R12" i="412" s="1"/>
  <c r="M11" i="425"/>
  <c r="H18" i="425"/>
  <c r="K22" i="412"/>
  <c r="R22" i="412" s="1"/>
  <c r="E18" i="425"/>
  <c r="E25" i="412"/>
  <c r="W57" i="423" l="1"/>
  <c r="J16" i="424"/>
  <c r="Q14" i="424"/>
  <c r="K18" i="412"/>
  <c r="E61" i="423"/>
  <c r="E60" i="423"/>
  <c r="M18" i="425"/>
  <c r="G16" i="417"/>
  <c r="J16" i="417"/>
  <c r="G17" i="417"/>
  <c r="J17" i="417"/>
  <c r="G18" i="417"/>
  <c r="J18" i="417"/>
  <c r="G19" i="417"/>
  <c r="J19" i="417"/>
  <c r="G20" i="417"/>
  <c r="J20" i="417"/>
  <c r="G21" i="417"/>
  <c r="J21" i="417"/>
  <c r="G22" i="417"/>
  <c r="J22" i="417"/>
  <c r="E23" i="417"/>
  <c r="F23" i="417"/>
  <c r="H23" i="417"/>
  <c r="I23" i="417"/>
  <c r="G26" i="417"/>
  <c r="G27" i="417"/>
  <c r="Q27" i="417" s="1"/>
  <c r="E29" i="417"/>
  <c r="G32" i="417"/>
  <c r="G33" i="417"/>
  <c r="Q33" i="417" s="1"/>
  <c r="E35" i="417"/>
  <c r="G40" i="417"/>
  <c r="Q40" i="417" s="1"/>
  <c r="G41" i="417"/>
  <c r="G42" i="417"/>
  <c r="Q42" i="417" s="1"/>
  <c r="E43" i="417"/>
  <c r="F43" i="417"/>
  <c r="G10" i="415"/>
  <c r="S10" i="415" s="1"/>
  <c r="E11" i="415"/>
  <c r="J11" i="415"/>
  <c r="C12" i="415"/>
  <c r="D12" i="415"/>
  <c r="D17" i="415" s="1"/>
  <c r="F12" i="415"/>
  <c r="F17" i="415" s="1"/>
  <c r="H12" i="415"/>
  <c r="H17" i="415" s="1"/>
  <c r="I12" i="415"/>
  <c r="I17" i="415" s="1"/>
  <c r="K12" i="415"/>
  <c r="K17" i="415" s="1"/>
  <c r="L12" i="415"/>
  <c r="E15" i="415"/>
  <c r="L15" i="415"/>
  <c r="E20" i="415"/>
  <c r="G20" i="415"/>
  <c r="J20" i="415"/>
  <c r="J23" i="415" s="1"/>
  <c r="E21" i="415"/>
  <c r="J21" i="415"/>
  <c r="E22" i="415"/>
  <c r="J22" i="415"/>
  <c r="C23" i="415"/>
  <c r="D23" i="415"/>
  <c r="F23" i="415"/>
  <c r="H23" i="415"/>
  <c r="I23" i="415"/>
  <c r="K23" i="415"/>
  <c r="L23" i="415"/>
  <c r="F36" i="414"/>
  <c r="E36" i="414"/>
  <c r="G35" i="414"/>
  <c r="O35" i="414" s="1"/>
  <c r="G30" i="414"/>
  <c r="O30" i="414" s="1"/>
  <c r="F29" i="414"/>
  <c r="F31" i="414" s="1"/>
  <c r="G21" i="412" s="1"/>
  <c r="G25" i="412" s="1"/>
  <c r="E29" i="414"/>
  <c r="G29" i="414" s="1"/>
  <c r="F22" i="414"/>
  <c r="E22" i="414"/>
  <c r="G21" i="414"/>
  <c r="O21" i="414" s="1"/>
  <c r="G15" i="414"/>
  <c r="O15" i="414" s="1"/>
  <c r="G13" i="414"/>
  <c r="O13" i="414" s="1"/>
  <c r="F16" i="414"/>
  <c r="E12" i="414"/>
  <c r="E16" i="414" s="1"/>
  <c r="G11" i="414"/>
  <c r="O11" i="414" s="1"/>
  <c r="G10" i="414"/>
  <c r="O10" i="414" s="1"/>
  <c r="G9" i="414"/>
  <c r="O9" i="414" s="1"/>
  <c r="G8" i="414"/>
  <c r="M8" i="413"/>
  <c r="T8" i="413" s="1"/>
  <c r="M9" i="413"/>
  <c r="T9" i="413" s="1"/>
  <c r="M12" i="413"/>
  <c r="T12" i="413" s="1"/>
  <c r="F13" i="413"/>
  <c r="G13" i="413"/>
  <c r="I13" i="413"/>
  <c r="J13" i="413"/>
  <c r="K13" i="413"/>
  <c r="L13" i="413"/>
  <c r="M16" i="413"/>
  <c r="T16" i="413" s="1"/>
  <c r="M18" i="413"/>
  <c r="T18" i="413" s="1"/>
  <c r="F20" i="413"/>
  <c r="G20" i="413"/>
  <c r="I20" i="413"/>
  <c r="J20" i="413"/>
  <c r="K20" i="413"/>
  <c r="L20" i="413"/>
  <c r="E24" i="413"/>
  <c r="F24" i="413"/>
  <c r="G24" i="413"/>
  <c r="H24" i="413"/>
  <c r="I24" i="413"/>
  <c r="J24" i="413"/>
  <c r="K24" i="413"/>
  <c r="L24" i="413"/>
  <c r="M30" i="413"/>
  <c r="T30" i="413" s="1"/>
  <c r="M31" i="413"/>
  <c r="T31" i="413" s="1"/>
  <c r="M32" i="413"/>
  <c r="T32" i="413" s="1"/>
  <c r="M9" i="411"/>
  <c r="T9" i="411" s="1"/>
  <c r="I13" i="411"/>
  <c r="J13" i="411"/>
  <c r="L13" i="411"/>
  <c r="M18" i="411"/>
  <c r="T18" i="411" s="1"/>
  <c r="K22" i="413" l="1"/>
  <c r="Q16" i="424"/>
  <c r="W60" i="423"/>
  <c r="W61" i="423"/>
  <c r="F22" i="413"/>
  <c r="R18" i="412"/>
  <c r="L22" i="413"/>
  <c r="I22" i="413"/>
  <c r="E15" i="230"/>
  <c r="F7" i="411"/>
  <c r="I7" i="411"/>
  <c r="I20" i="411" s="1"/>
  <c r="G8" i="419"/>
  <c r="G23" i="417"/>
  <c r="E7" i="411"/>
  <c r="C11" i="214"/>
  <c r="C15" i="214" s="1"/>
  <c r="J7" i="411"/>
  <c r="J20" i="411" s="1"/>
  <c r="H8" i="419"/>
  <c r="H11" i="419" s="1"/>
  <c r="H22" i="419" s="1"/>
  <c r="G12" i="415"/>
  <c r="J17" i="415"/>
  <c r="O8" i="414"/>
  <c r="E9" i="418"/>
  <c r="I12" i="411"/>
  <c r="J12" i="411"/>
  <c r="K31" i="412"/>
  <c r="R31" i="412" s="1"/>
  <c r="O29" i="414"/>
  <c r="G43" i="417"/>
  <c r="Q43" i="417" s="1"/>
  <c r="Q41" i="417"/>
  <c r="Q18" i="417"/>
  <c r="J23" i="417"/>
  <c r="Q17" i="417"/>
  <c r="G29" i="417"/>
  <c r="Q26" i="417"/>
  <c r="Q19" i="417"/>
  <c r="F35" i="417"/>
  <c r="Q34" i="417"/>
  <c r="Q22" i="417"/>
  <c r="Q16" i="417"/>
  <c r="G35" i="417"/>
  <c r="Q32" i="417"/>
  <c r="Q21" i="417"/>
  <c r="F29" i="417"/>
  <c r="Q28" i="417"/>
  <c r="Q20" i="417"/>
  <c r="E12" i="415"/>
  <c r="E17" i="415" s="1"/>
  <c r="G17" i="415" s="1"/>
  <c r="S11" i="415"/>
  <c r="C17" i="415"/>
  <c r="S20" i="415"/>
  <c r="S15" i="415"/>
  <c r="S21" i="415"/>
  <c r="L17" i="415"/>
  <c r="E23" i="415"/>
  <c r="S22" i="415"/>
  <c r="J12" i="415"/>
  <c r="F21" i="412"/>
  <c r="G36" i="414"/>
  <c r="O36" i="414" s="1"/>
  <c r="G16" i="414"/>
  <c r="F11" i="412"/>
  <c r="G22" i="414"/>
  <c r="O22" i="414" s="1"/>
  <c r="E31" i="414"/>
  <c r="G12" i="414"/>
  <c r="J22" i="413"/>
  <c r="M24" i="413"/>
  <c r="T24" i="413" s="1"/>
  <c r="G22" i="413"/>
  <c r="K33" i="412"/>
  <c r="R33" i="412" s="1"/>
  <c r="J28" i="412"/>
  <c r="J34" i="412" s="1"/>
  <c r="L12" i="411"/>
  <c r="H28" i="412"/>
  <c r="H34" i="412" s="1"/>
  <c r="O12" i="414" l="1"/>
  <c r="F9" i="419"/>
  <c r="Q23" i="417"/>
  <c r="L7" i="411"/>
  <c r="L20" i="411" s="1"/>
  <c r="J8" i="419"/>
  <c r="J11" i="419" s="1"/>
  <c r="J22" i="419" s="1"/>
  <c r="Q29" i="417"/>
  <c r="K7" i="411"/>
  <c r="I8" i="419"/>
  <c r="I11" i="419" s="1"/>
  <c r="I22" i="419" s="1"/>
  <c r="G23" i="415"/>
  <c r="S23" i="415" s="1"/>
  <c r="O16" i="414"/>
  <c r="E11" i="418"/>
  <c r="G9" i="418"/>
  <c r="N9" i="418" s="1"/>
  <c r="S12" i="415"/>
  <c r="Q35" i="417"/>
  <c r="S17" i="415"/>
  <c r="G31" i="414"/>
  <c r="G9" i="419" s="1"/>
  <c r="G11" i="419" s="1"/>
  <c r="G22" i="419" s="1"/>
  <c r="O31" i="414"/>
  <c r="G11" i="412"/>
  <c r="G15" i="412" s="1"/>
  <c r="G28" i="412" s="1"/>
  <c r="G34" i="412" s="1"/>
  <c r="F25" i="412"/>
  <c r="K21" i="412"/>
  <c r="G11" i="418" l="1"/>
  <c r="N11" i="418" s="1"/>
  <c r="R21" i="412"/>
  <c r="K9" i="419"/>
  <c r="K25" i="412"/>
  <c r="K11" i="412"/>
  <c r="R11" i="412" s="1"/>
  <c r="R25" i="412" l="1"/>
  <c r="R9" i="419"/>
  <c r="N8" i="315" l="1"/>
  <c r="N14" i="315"/>
  <c r="N19" i="315"/>
  <c r="N20" i="315"/>
  <c r="N28" i="315"/>
  <c r="N33" i="315"/>
  <c r="N34" i="315"/>
  <c r="N43" i="315"/>
  <c r="N48" i="315"/>
  <c r="N49" i="315"/>
  <c r="N52" i="315"/>
  <c r="N53" i="315"/>
  <c r="N59" i="315"/>
  <c r="N60" i="315"/>
  <c r="N62" i="315"/>
  <c r="N63" i="315"/>
  <c r="N65" i="315"/>
  <c r="N66" i="315"/>
  <c r="N67" i="315"/>
  <c r="N68" i="315"/>
  <c r="N71" i="315"/>
  <c r="N72" i="315"/>
  <c r="N73" i="315"/>
  <c r="N74" i="315"/>
  <c r="N75" i="315"/>
  <c r="N78" i="315"/>
  <c r="N79" i="315"/>
  <c r="N7" i="315"/>
  <c r="M7" i="259"/>
  <c r="M8" i="259"/>
  <c r="M9" i="259"/>
  <c r="M10" i="259"/>
  <c r="M11" i="259"/>
  <c r="M12" i="259"/>
  <c r="M13" i="259"/>
  <c r="M15" i="259"/>
  <c r="M16" i="259"/>
  <c r="M17" i="259"/>
  <c r="M18" i="259"/>
  <c r="M19" i="259"/>
  <c r="M20" i="259"/>
  <c r="M21" i="259"/>
  <c r="M6" i="259"/>
  <c r="AK9" i="253"/>
  <c r="AK17" i="253"/>
  <c r="AK18" i="253"/>
  <c r="AK19" i="253"/>
  <c r="AK27" i="253"/>
  <c r="AK28" i="253"/>
  <c r="AK29" i="253"/>
  <c r="AK30" i="253"/>
  <c r="AK31" i="253"/>
  <c r="AK32" i="253"/>
  <c r="AK33" i="253"/>
  <c r="AK34" i="253"/>
  <c r="AK35" i="253"/>
  <c r="AK8" i="253"/>
  <c r="L6" i="252"/>
  <c r="L7" i="252"/>
  <c r="CN6" i="251"/>
  <c r="CN7" i="251"/>
  <c r="L6" i="250"/>
  <c r="L7" i="250"/>
  <c r="P23" i="202"/>
  <c r="P24" i="202"/>
  <c r="P28" i="202"/>
  <c r="P29" i="202"/>
  <c r="P30" i="202"/>
  <c r="P31" i="202"/>
  <c r="P7" i="202"/>
  <c r="P7" i="203"/>
  <c r="P8" i="204"/>
  <c r="P16" i="204"/>
  <c r="P17" i="204"/>
  <c r="P23" i="204"/>
  <c r="P24" i="204"/>
  <c r="P32" i="204"/>
  <c r="P34" i="204"/>
  <c r="P35" i="204"/>
  <c r="P46" i="204"/>
  <c r="P48" i="204"/>
  <c r="P49" i="204"/>
  <c r="P7" i="204"/>
  <c r="P8" i="205"/>
  <c r="P21" i="205"/>
  <c r="P22" i="205"/>
  <c r="P28" i="205"/>
  <c r="P30" i="205"/>
  <c r="P31" i="205"/>
  <c r="P36" i="205"/>
  <c r="P7" i="205"/>
  <c r="P8" i="206"/>
  <c r="P13" i="206"/>
  <c r="P15" i="206"/>
  <c r="P16" i="206"/>
  <c r="P19" i="206"/>
  <c r="P20" i="206"/>
  <c r="P23" i="206"/>
  <c r="P24" i="206"/>
  <c r="P27" i="206"/>
  <c r="P28" i="206"/>
  <c r="P7" i="206"/>
  <c r="W7" i="305"/>
  <c r="W8" i="305"/>
  <c r="W10" i="305"/>
  <c r="W14" i="305"/>
  <c r="W16" i="305"/>
  <c r="W17" i="305"/>
  <c r="W18" i="305"/>
  <c r="W24" i="305"/>
  <c r="W26" i="305"/>
  <c r="W27" i="305"/>
  <c r="W28" i="305"/>
  <c r="W39" i="305"/>
  <c r="W41" i="305"/>
  <c r="W43" i="305"/>
  <c r="W45" i="305"/>
  <c r="W47" i="305"/>
  <c r="W48" i="305"/>
  <c r="W51" i="305"/>
  <c r="N7" i="211"/>
  <c r="N15" i="211"/>
  <c r="N16" i="211"/>
  <c r="N21" i="211"/>
  <c r="N22" i="211"/>
  <c r="N28" i="211"/>
  <c r="N30" i="211"/>
  <c r="N33" i="211"/>
  <c r="N35" i="211"/>
  <c r="N36" i="211"/>
  <c r="N38" i="211"/>
  <c r="N39" i="211"/>
  <c r="N41" i="211"/>
  <c r="N42" i="211"/>
  <c r="N44" i="211"/>
  <c r="N45" i="211"/>
  <c r="N6" i="211"/>
  <c r="L9" i="214"/>
  <c r="L11" i="214"/>
  <c r="L13" i="214"/>
  <c r="L14" i="214"/>
  <c r="L15" i="214"/>
  <c r="L16" i="214"/>
  <c r="L18" i="214"/>
  <c r="L19" i="214"/>
  <c r="L20" i="214"/>
  <c r="L21" i="214"/>
  <c r="L22" i="214"/>
  <c r="L23" i="214"/>
  <c r="L24" i="214"/>
  <c r="L26" i="214"/>
  <c r="L27" i="214"/>
  <c r="L8" i="214"/>
  <c r="P6" i="218" l="1"/>
  <c r="M9" i="338"/>
  <c r="M10" i="338"/>
  <c r="M11" i="338"/>
  <c r="M12" i="338"/>
  <c r="M13" i="338"/>
  <c r="M14" i="338"/>
  <c r="M15" i="338"/>
  <c r="M16" i="338"/>
  <c r="M17" i="338"/>
  <c r="M18" i="338"/>
  <c r="M19" i="338"/>
  <c r="M20" i="338"/>
  <c r="M21" i="338"/>
  <c r="M25" i="338"/>
  <c r="M26" i="338"/>
  <c r="M27" i="338"/>
  <c r="M28" i="338"/>
  <c r="M29" i="338"/>
  <c r="M33" i="338"/>
  <c r="M34" i="338"/>
  <c r="M35" i="338"/>
  <c r="M36" i="338"/>
  <c r="M37" i="338"/>
  <c r="M41" i="338"/>
  <c r="M42" i="338"/>
  <c r="M43" i="338"/>
  <c r="M44" i="338"/>
  <c r="M45" i="338"/>
  <c r="M46" i="338"/>
  <c r="M47" i="338"/>
  <c r="M48" i="338"/>
  <c r="M49" i="338"/>
  <c r="M51" i="338"/>
  <c r="M52" i="338"/>
  <c r="M53" i="338"/>
  <c r="M54" i="338"/>
  <c r="M55" i="338"/>
  <c r="M56" i="338"/>
  <c r="M58" i="338"/>
  <c r="M8" i="338"/>
  <c r="L8" i="223"/>
  <c r="L9" i="223"/>
  <c r="R20" i="231"/>
  <c r="R21" i="231"/>
  <c r="R27" i="231"/>
  <c r="R28" i="231"/>
  <c r="R34" i="231"/>
  <c r="R35" i="231"/>
  <c r="R44" i="231"/>
  <c r="R45" i="231"/>
  <c r="R47" i="231"/>
  <c r="R49" i="231"/>
  <c r="R50" i="231"/>
  <c r="R51" i="231"/>
  <c r="R52" i="231"/>
  <c r="R53" i="231"/>
  <c r="R54" i="231"/>
  <c r="R55" i="231"/>
  <c r="R56" i="231"/>
  <c r="R65" i="231"/>
  <c r="R66" i="231"/>
  <c r="R72" i="231"/>
  <c r="R73" i="231"/>
  <c r="R79" i="231"/>
  <c r="R80" i="231"/>
  <c r="R89" i="231"/>
  <c r="R90" i="231"/>
  <c r="R92" i="231"/>
  <c r="R94" i="231"/>
  <c r="R95" i="231"/>
  <c r="R96" i="231"/>
  <c r="R97" i="231"/>
  <c r="R98" i="231"/>
  <c r="R99" i="231"/>
  <c r="R100" i="231"/>
  <c r="R101" i="231"/>
  <c r="R110" i="231"/>
  <c r="R111" i="231"/>
  <c r="R117" i="231"/>
  <c r="R118" i="231"/>
  <c r="R124" i="231"/>
  <c r="R125" i="231"/>
  <c r="R134" i="231"/>
  <c r="R135" i="231"/>
  <c r="R137" i="231"/>
  <c r="R139" i="231"/>
  <c r="R140" i="231"/>
  <c r="R141" i="231"/>
  <c r="R142" i="231"/>
  <c r="R143" i="231"/>
  <c r="R144" i="231"/>
  <c r="R145" i="231"/>
  <c r="R146" i="231"/>
  <c r="R155" i="231"/>
  <c r="R156" i="231"/>
  <c r="R162" i="231"/>
  <c r="R163" i="231"/>
  <c r="R169" i="231"/>
  <c r="R170" i="231"/>
  <c r="R179" i="231"/>
  <c r="R180" i="231"/>
  <c r="R182" i="231"/>
  <c r="R184" i="231"/>
  <c r="R185" i="231"/>
  <c r="R186" i="231"/>
  <c r="R187" i="231"/>
  <c r="R188" i="231"/>
  <c r="R189" i="231"/>
  <c r="R190" i="231"/>
  <c r="R191" i="231"/>
  <c r="R200" i="231"/>
  <c r="R201" i="231"/>
  <c r="R207" i="231"/>
  <c r="R208" i="231"/>
  <c r="R214" i="231"/>
  <c r="R215" i="231"/>
  <c r="R224" i="231"/>
  <c r="R225" i="231"/>
  <c r="R227" i="231"/>
  <c r="R11" i="231"/>
  <c r="R10" i="231"/>
  <c r="M7" i="230"/>
  <c r="M16" i="230"/>
  <c r="M17" i="230"/>
  <c r="M18" i="230"/>
  <c r="M28" i="230"/>
  <c r="M29" i="230"/>
  <c r="M33" i="230"/>
  <c r="M34" i="230"/>
  <c r="M35" i="230"/>
  <c r="M36" i="230"/>
  <c r="M37" i="230"/>
  <c r="M6" i="230"/>
  <c r="AC10" i="229"/>
  <c r="AC22" i="229"/>
  <c r="AC23" i="229"/>
  <c r="AC9" i="229"/>
  <c r="W9" i="228"/>
  <c r="W21" i="228"/>
  <c r="W22" i="228"/>
  <c r="W8" i="228"/>
  <c r="L36" i="223"/>
  <c r="L37" i="223"/>
  <c r="L38" i="223"/>
  <c r="L39" i="223"/>
  <c r="L40" i="223"/>
  <c r="L41" i="223"/>
  <c r="L43" i="223"/>
  <c r="L44" i="223"/>
  <c r="L45" i="223"/>
  <c r="L46" i="223"/>
  <c r="L47" i="223"/>
  <c r="L48" i="223"/>
  <c r="L49" i="223"/>
  <c r="L50" i="223"/>
  <c r="L51" i="223"/>
  <c r="L52" i="223"/>
  <c r="L53" i="223"/>
  <c r="L54" i="223"/>
  <c r="L55" i="223"/>
  <c r="L56" i="223"/>
  <c r="L57" i="223"/>
  <c r="L58" i="223"/>
  <c r="L59" i="223"/>
  <c r="L60" i="223"/>
  <c r="L61" i="223"/>
  <c r="L62" i="223"/>
  <c r="L63" i="223"/>
  <c r="L64" i="223"/>
  <c r="L65" i="223"/>
  <c r="L66" i="223"/>
  <c r="L42" i="223"/>
  <c r="L11" i="223"/>
  <c r="L12" i="223"/>
  <c r="L13" i="223"/>
  <c r="L14" i="223"/>
  <c r="L15" i="223"/>
  <c r="L16" i="223"/>
  <c r="L17" i="223"/>
  <c r="L18" i="223"/>
  <c r="L19" i="223"/>
  <c r="L20" i="223"/>
  <c r="L21" i="223"/>
  <c r="L22" i="223"/>
  <c r="L23" i="223"/>
  <c r="L24" i="223"/>
  <c r="L25" i="223"/>
  <c r="L26" i="223"/>
  <c r="L27" i="223"/>
  <c r="L28" i="223"/>
  <c r="L29" i="223"/>
  <c r="L30" i="223"/>
  <c r="L31" i="223"/>
  <c r="L32" i="223"/>
  <c r="L33" i="223"/>
  <c r="L34" i="223"/>
  <c r="L10" i="223"/>
  <c r="F48" i="399"/>
  <c r="F49" i="399" s="1"/>
  <c r="O42" i="399"/>
  <c r="L9" i="252"/>
  <c r="L10" i="252"/>
  <c r="L11" i="252"/>
  <c r="L12" i="252"/>
  <c r="L13" i="252"/>
  <c r="L14" i="252"/>
  <c r="L15" i="252"/>
  <c r="L16" i="252"/>
  <c r="L17" i="252"/>
  <c r="L18" i="252"/>
  <c r="L19" i="252"/>
  <c r="L20" i="252"/>
  <c r="L21" i="252"/>
  <c r="L22" i="252"/>
  <c r="L23" i="252"/>
  <c r="L24" i="252"/>
  <c r="L25" i="252"/>
  <c r="L26" i="252"/>
  <c r="L27" i="252"/>
  <c r="L29" i="252"/>
  <c r="L30" i="252"/>
  <c r="L31" i="252"/>
  <c r="L32" i="252"/>
  <c r="L33" i="252"/>
  <c r="L34" i="252"/>
  <c r="L35" i="252"/>
  <c r="L36" i="252"/>
  <c r="L38" i="252"/>
  <c r="L39" i="252"/>
  <c r="L40" i="252"/>
  <c r="L41" i="252"/>
  <c r="L42" i="252"/>
  <c r="L43" i="252"/>
  <c r="L44" i="252"/>
  <c r="L45" i="252"/>
  <c r="L46" i="252"/>
  <c r="L48" i="252"/>
  <c r="L49" i="252"/>
  <c r="L50" i="252"/>
  <c r="L51" i="252"/>
  <c r="L8" i="252"/>
  <c r="CN19" i="251"/>
  <c r="CN20" i="251"/>
  <c r="CN21" i="251"/>
  <c r="CN9" i="251"/>
  <c r="CN11" i="251"/>
  <c r="CN12" i="251"/>
  <c r="CN13" i="251"/>
  <c r="CN14" i="251"/>
  <c r="CN15" i="251"/>
  <c r="CN16" i="251"/>
  <c r="CN17" i="251"/>
  <c r="CN8" i="251"/>
  <c r="L9" i="250"/>
  <c r="L10" i="250"/>
  <c r="L11" i="250"/>
  <c r="L12" i="250"/>
  <c r="L13" i="250"/>
  <c r="L15" i="250"/>
  <c r="L16" i="250"/>
  <c r="L23" i="250"/>
  <c r="L24" i="250"/>
  <c r="L8" i="250"/>
  <c r="U11" i="352"/>
  <c r="N10" i="313"/>
  <c r="N13" i="313"/>
  <c r="N14" i="313"/>
  <c r="N16" i="313"/>
  <c r="N17" i="313"/>
  <c r="N18" i="313"/>
  <c r="N19" i="313"/>
  <c r="N20" i="313"/>
  <c r="N21" i="313"/>
  <c r="N22" i="313"/>
  <c r="N24" i="313"/>
  <c r="N25" i="313"/>
  <c r="N26" i="313"/>
  <c r="N27" i="313"/>
  <c r="N28" i="313"/>
  <c r="N29" i="313"/>
  <c r="N30" i="313"/>
  <c r="N9" i="313"/>
  <c r="F64" i="399"/>
  <c r="O31" i="394"/>
  <c r="G32" i="394"/>
  <c r="G33" i="394"/>
  <c r="O33" i="394" s="1"/>
  <c r="G34" i="394"/>
  <c r="O34" i="394" s="1"/>
  <c r="E46" i="394"/>
  <c r="E41" i="394"/>
  <c r="E40" i="394"/>
  <c r="E22" i="391"/>
  <c r="F18" i="391"/>
  <c r="E44" i="382"/>
  <c r="M44" i="382" s="1"/>
  <c r="O32" i="394" l="1"/>
  <c r="G35" i="394"/>
  <c r="F65" i="399"/>
  <c r="O65" i="399" s="1"/>
  <c r="O64" i="399"/>
  <c r="O48" i="399"/>
  <c r="M21" i="391"/>
  <c r="G22" i="391"/>
  <c r="M22" i="391" s="1"/>
  <c r="F22" i="399"/>
  <c r="F23" i="399" s="1"/>
  <c r="E43" i="382" l="1"/>
  <c r="M43" i="382" s="1"/>
  <c r="O49" i="399"/>
  <c r="E27" i="382"/>
  <c r="M27" i="382" s="1"/>
  <c r="O35" i="394"/>
  <c r="E42" i="382"/>
  <c r="M42" i="382" s="1"/>
  <c r="O37" i="399"/>
  <c r="O22" i="399"/>
  <c r="E39" i="382"/>
  <c r="M39" i="382" s="1"/>
  <c r="O13" i="399"/>
  <c r="O20" i="399"/>
  <c r="H47" i="394"/>
  <c r="E40" i="382" l="1"/>
  <c r="M40" i="382" s="1"/>
  <c r="O23" i="399"/>
  <c r="J10" i="393"/>
  <c r="J11" i="393" l="1"/>
  <c r="S10" i="393"/>
  <c r="O112" i="394"/>
  <c r="D107" i="394"/>
  <c r="O107" i="394" s="1"/>
  <c r="D98" i="394"/>
  <c r="O92" i="394"/>
  <c r="O58" i="394"/>
  <c r="O64" i="394"/>
  <c r="O72" i="394"/>
  <c r="O77" i="394"/>
  <c r="O98" i="394" l="1"/>
  <c r="D114" i="394"/>
  <c r="E41" i="382"/>
  <c r="M41" i="382" s="1"/>
  <c r="O30" i="399"/>
  <c r="M17" i="382"/>
  <c r="S11" i="393"/>
  <c r="O80" i="394" l="1"/>
  <c r="O79" i="394"/>
  <c r="G18" i="398"/>
  <c r="G10" i="398"/>
  <c r="L10" i="398" s="1"/>
  <c r="G9" i="398"/>
  <c r="L9" i="398" s="1"/>
  <c r="F11" i="398"/>
  <c r="E11" i="398"/>
  <c r="G20" i="397"/>
  <c r="G14" i="397"/>
  <c r="F11" i="397"/>
  <c r="E10" i="397"/>
  <c r="E9" i="397"/>
  <c r="G48" i="394"/>
  <c r="F43" i="394"/>
  <c r="G10" i="394"/>
  <c r="O10" i="394" s="1"/>
  <c r="G11" i="394"/>
  <c r="O9" i="394"/>
  <c r="F23" i="391"/>
  <c r="F13" i="391"/>
  <c r="H46" i="394"/>
  <c r="E13" i="382" l="1"/>
  <c r="M13" i="382" s="1"/>
  <c r="L18" i="398"/>
  <c r="I22" i="373"/>
  <c r="I11" i="373"/>
  <c r="E16" i="382"/>
  <c r="M16" i="382" s="1"/>
  <c r="E22" i="382"/>
  <c r="M22" i="382" s="1"/>
  <c r="O11" i="394"/>
  <c r="G10" i="397"/>
  <c r="L10" i="397" s="1"/>
  <c r="G9" i="397"/>
  <c r="L9" i="397" s="1"/>
  <c r="G11" i="397"/>
  <c r="E19" i="382" s="1"/>
  <c r="M19" i="382" s="1"/>
  <c r="E23" i="382"/>
  <c r="M23" i="382" s="1"/>
  <c r="L20" i="397"/>
  <c r="E31" i="382"/>
  <c r="M31" i="382" s="1"/>
  <c r="L14" i="397"/>
  <c r="G11" i="398"/>
  <c r="E15" i="382" s="1"/>
  <c r="M15" i="382" s="1"/>
  <c r="G23" i="391"/>
  <c r="E14" i="382" s="1"/>
  <c r="M14" i="382" s="1"/>
  <c r="I46" i="394"/>
  <c r="O46" i="394" s="1"/>
  <c r="H48" i="394"/>
  <c r="I48" i="394" s="1"/>
  <c r="E36" i="382" s="1"/>
  <c r="M36" i="382" s="1"/>
  <c r="I47" i="394"/>
  <c r="O47" i="394" s="1"/>
  <c r="B485" i="293"/>
  <c r="F50" i="338"/>
  <c r="M50" i="338" s="1"/>
  <c r="O114" i="394" l="1"/>
  <c r="D115" i="394"/>
  <c r="D116" i="394" s="1"/>
  <c r="L11" i="398"/>
  <c r="M23" i="391"/>
  <c r="O81" i="394"/>
  <c r="O48" i="394"/>
  <c r="L11" i="397"/>
  <c r="H41" i="394"/>
  <c r="H42" i="394"/>
  <c r="H40" i="394"/>
  <c r="I40" i="394" l="1"/>
  <c r="O40" i="394" s="1"/>
  <c r="I42" i="394"/>
  <c r="O42" i="394" s="1"/>
  <c r="I41" i="394"/>
  <c r="O41" i="394" s="1"/>
  <c r="O115" i="394"/>
  <c r="H43" i="394"/>
  <c r="J69" i="393"/>
  <c r="J57" i="393"/>
  <c r="S57" i="393" s="1"/>
  <c r="J45" i="393"/>
  <c r="J38" i="393"/>
  <c r="J31" i="393"/>
  <c r="J20" i="393"/>
  <c r="J15" i="393"/>
  <c r="J16" i="393" s="1"/>
  <c r="G464" i="293"/>
  <c r="AE9" i="293"/>
  <c r="AF9" i="293" s="1"/>
  <c r="AE10" i="293"/>
  <c r="AF10" i="293" s="1"/>
  <c r="AE11" i="293"/>
  <c r="AF11" i="293" s="1"/>
  <c r="AE12" i="293"/>
  <c r="AF12" i="293" s="1"/>
  <c r="AE13" i="293"/>
  <c r="AF13" i="293" s="1"/>
  <c r="AE14" i="293"/>
  <c r="AF14" i="293" s="1"/>
  <c r="AE15" i="293"/>
  <c r="AF15" i="293" s="1"/>
  <c r="AE16" i="293"/>
  <c r="AF16" i="293" s="1"/>
  <c r="AG16" i="293" s="1"/>
  <c r="AE17" i="293"/>
  <c r="AF17" i="293" s="1"/>
  <c r="AE18" i="293"/>
  <c r="AF18" i="293" s="1"/>
  <c r="AE19" i="293"/>
  <c r="AF19" i="293" s="1"/>
  <c r="AE20" i="293"/>
  <c r="AF20" i="293" s="1"/>
  <c r="AE21" i="293"/>
  <c r="AF21" i="293" s="1"/>
  <c r="AE22" i="293"/>
  <c r="AF22" i="293" s="1"/>
  <c r="AE23" i="293"/>
  <c r="AF23" i="293" s="1"/>
  <c r="AE24" i="293"/>
  <c r="AF24" i="293" s="1"/>
  <c r="AE25" i="293"/>
  <c r="AF25" i="293" s="1"/>
  <c r="AE26" i="293"/>
  <c r="AF26" i="293" s="1"/>
  <c r="AE27" i="293"/>
  <c r="AF27" i="293" s="1"/>
  <c r="AE28" i="293"/>
  <c r="AF28" i="293" s="1"/>
  <c r="AE29" i="293"/>
  <c r="AF29" i="293" s="1"/>
  <c r="AE30" i="293"/>
  <c r="AF30" i="293" s="1"/>
  <c r="AE31" i="293"/>
  <c r="AF31" i="293" s="1"/>
  <c r="AE32" i="293"/>
  <c r="AF32" i="293" s="1"/>
  <c r="AE33" i="293"/>
  <c r="AF33" i="293" s="1"/>
  <c r="AE34" i="293"/>
  <c r="AF34" i="293" s="1"/>
  <c r="AE35" i="293"/>
  <c r="AF35" i="293" s="1"/>
  <c r="AE36" i="293"/>
  <c r="AF36" i="293" s="1"/>
  <c r="AE37" i="293"/>
  <c r="AF37" i="293" s="1"/>
  <c r="AE38" i="293"/>
  <c r="AF38" i="293" s="1"/>
  <c r="AE39" i="293"/>
  <c r="AF39" i="293" s="1"/>
  <c r="AE40" i="293"/>
  <c r="AF40" i="293" s="1"/>
  <c r="AE41" i="293"/>
  <c r="AF41" i="293" s="1"/>
  <c r="AE42" i="293"/>
  <c r="AF42" i="293" s="1"/>
  <c r="AE43" i="293"/>
  <c r="AF43" i="293" s="1"/>
  <c r="AE44" i="293"/>
  <c r="AF44" i="293" s="1"/>
  <c r="AE45" i="293"/>
  <c r="AF45" i="293" s="1"/>
  <c r="AE46" i="293"/>
  <c r="AF46" i="293" s="1"/>
  <c r="AE47" i="293"/>
  <c r="AF47" i="293" s="1"/>
  <c r="AE48" i="293"/>
  <c r="AF48" i="293" s="1"/>
  <c r="AE49" i="293"/>
  <c r="AF49" i="293" s="1"/>
  <c r="AE50" i="293"/>
  <c r="AF50" i="293" s="1"/>
  <c r="AE51" i="293"/>
  <c r="AF51" i="293" s="1"/>
  <c r="AE52" i="293"/>
  <c r="AF52" i="293" s="1"/>
  <c r="AE53" i="293"/>
  <c r="AF53" i="293" s="1"/>
  <c r="AE54" i="293"/>
  <c r="AF54" i="293" s="1"/>
  <c r="AE55" i="293"/>
  <c r="AF55" i="293" s="1"/>
  <c r="AE56" i="293"/>
  <c r="AF56" i="293" s="1"/>
  <c r="AE57" i="293"/>
  <c r="AF57" i="293" s="1"/>
  <c r="AE58" i="293"/>
  <c r="AF58" i="293" s="1"/>
  <c r="AE59" i="293"/>
  <c r="AF59" i="293" s="1"/>
  <c r="AE60" i="293"/>
  <c r="AF60" i="293" s="1"/>
  <c r="AE61" i="293"/>
  <c r="AF61" i="293" s="1"/>
  <c r="AE62" i="293"/>
  <c r="AF62" i="293" s="1"/>
  <c r="AE63" i="293"/>
  <c r="AF63" i="293" s="1"/>
  <c r="AE64" i="293"/>
  <c r="AF64" i="293" s="1"/>
  <c r="AE65" i="293"/>
  <c r="AF65" i="293" s="1"/>
  <c r="AE66" i="293"/>
  <c r="AF66" i="293" s="1"/>
  <c r="AE67" i="293"/>
  <c r="AF67" i="293" s="1"/>
  <c r="AE68" i="293"/>
  <c r="AF68" i="293" s="1"/>
  <c r="AE69" i="293"/>
  <c r="AF69" i="293" s="1"/>
  <c r="AE70" i="293"/>
  <c r="AF70" i="293" s="1"/>
  <c r="AE71" i="293"/>
  <c r="AF71" i="293" s="1"/>
  <c r="AE72" i="293"/>
  <c r="AF72" i="293" s="1"/>
  <c r="AE73" i="293"/>
  <c r="AF73" i="293" s="1"/>
  <c r="AE74" i="293"/>
  <c r="AF74" i="293" s="1"/>
  <c r="AE75" i="293"/>
  <c r="AF75" i="293" s="1"/>
  <c r="AE76" i="293"/>
  <c r="AF76" i="293" s="1"/>
  <c r="AE77" i="293"/>
  <c r="AF77" i="293" s="1"/>
  <c r="AE78" i="293"/>
  <c r="AF78" i="293" s="1"/>
  <c r="AE79" i="293"/>
  <c r="AF79" i="293" s="1"/>
  <c r="AE80" i="293"/>
  <c r="AF80" i="293" s="1"/>
  <c r="AE81" i="293"/>
  <c r="AF81" i="293" s="1"/>
  <c r="AE82" i="293"/>
  <c r="AF82" i="293" s="1"/>
  <c r="AE83" i="293"/>
  <c r="AF83" i="293" s="1"/>
  <c r="AE84" i="293"/>
  <c r="AF84" i="293" s="1"/>
  <c r="AE85" i="293"/>
  <c r="AF85" i="293" s="1"/>
  <c r="AE86" i="293"/>
  <c r="AF86" i="293" s="1"/>
  <c r="AE87" i="293"/>
  <c r="AF87" i="293" s="1"/>
  <c r="AE88" i="293"/>
  <c r="AF88" i="293" s="1"/>
  <c r="AE89" i="293"/>
  <c r="AF89" i="293" s="1"/>
  <c r="AE90" i="293"/>
  <c r="AF90" i="293" s="1"/>
  <c r="AE91" i="293"/>
  <c r="AF91" i="293" s="1"/>
  <c r="AE92" i="293"/>
  <c r="AF92" i="293" s="1"/>
  <c r="AE93" i="293"/>
  <c r="AF93" i="293" s="1"/>
  <c r="AE94" i="293"/>
  <c r="AF94" i="293" s="1"/>
  <c r="AE95" i="293"/>
  <c r="AF95" i="293" s="1"/>
  <c r="AE96" i="293"/>
  <c r="AF96" i="293" s="1"/>
  <c r="AE97" i="293"/>
  <c r="AF97" i="293" s="1"/>
  <c r="AE98" i="293"/>
  <c r="AF98" i="293" s="1"/>
  <c r="AE99" i="293"/>
  <c r="AF99" i="293" s="1"/>
  <c r="AE100" i="293"/>
  <c r="AF100" i="293" s="1"/>
  <c r="AE101" i="293"/>
  <c r="AF101" i="293" s="1"/>
  <c r="AE102" i="293"/>
  <c r="AF102" i="293" s="1"/>
  <c r="AE103" i="293"/>
  <c r="AF103" i="293" s="1"/>
  <c r="AE104" i="293"/>
  <c r="AF104" i="293" s="1"/>
  <c r="AE105" i="293"/>
  <c r="AF105" i="293" s="1"/>
  <c r="AE106" i="293"/>
  <c r="AF106" i="293" s="1"/>
  <c r="AE107" i="293"/>
  <c r="AF107" i="293" s="1"/>
  <c r="AE108" i="293"/>
  <c r="AF108" i="293" s="1"/>
  <c r="AE109" i="293"/>
  <c r="AF109" i="293" s="1"/>
  <c r="AE110" i="293"/>
  <c r="AF110" i="293" s="1"/>
  <c r="AE111" i="293"/>
  <c r="AF111" i="293" s="1"/>
  <c r="AE112" i="293"/>
  <c r="AF112" i="293" s="1"/>
  <c r="AE113" i="293"/>
  <c r="AF113" i="293" s="1"/>
  <c r="AE114" i="293"/>
  <c r="AF114" i="293" s="1"/>
  <c r="AE115" i="293"/>
  <c r="AF115" i="293" s="1"/>
  <c r="AE116" i="293"/>
  <c r="AF116" i="293" s="1"/>
  <c r="AE117" i="293"/>
  <c r="AF117" i="293" s="1"/>
  <c r="AE118" i="293"/>
  <c r="AF118" i="293" s="1"/>
  <c r="AE119" i="293"/>
  <c r="AF119" i="293" s="1"/>
  <c r="AE120" i="293"/>
  <c r="AF120" i="293" s="1"/>
  <c r="AE121" i="293"/>
  <c r="AF121" i="293" s="1"/>
  <c r="AE122" i="293"/>
  <c r="AF122" i="293" s="1"/>
  <c r="AE123" i="293"/>
  <c r="AF123" i="293" s="1"/>
  <c r="AE124" i="293"/>
  <c r="AF124" i="293" s="1"/>
  <c r="AE125" i="293"/>
  <c r="AF125" i="293" s="1"/>
  <c r="AE126" i="293"/>
  <c r="AF126" i="293" s="1"/>
  <c r="AE127" i="293"/>
  <c r="AF127" i="293" s="1"/>
  <c r="AE128" i="293"/>
  <c r="AF128" i="293" s="1"/>
  <c r="AE129" i="293"/>
  <c r="AF129" i="293" s="1"/>
  <c r="AE130" i="293"/>
  <c r="AF130" i="293" s="1"/>
  <c r="AE131" i="293"/>
  <c r="AF131" i="293" s="1"/>
  <c r="AE132" i="293"/>
  <c r="AF132" i="293" s="1"/>
  <c r="AE133" i="293"/>
  <c r="AF133" i="293" s="1"/>
  <c r="AE134" i="293"/>
  <c r="AF134" i="293" s="1"/>
  <c r="AE135" i="293"/>
  <c r="AF135" i="293" s="1"/>
  <c r="AE136" i="293"/>
  <c r="AF136" i="293" s="1"/>
  <c r="AE137" i="293"/>
  <c r="AF137" i="293" s="1"/>
  <c r="AE138" i="293"/>
  <c r="AF138" i="293" s="1"/>
  <c r="AE139" i="293"/>
  <c r="AF139" i="293" s="1"/>
  <c r="AE140" i="293"/>
  <c r="AF140" i="293" s="1"/>
  <c r="AE141" i="293"/>
  <c r="AF141" i="293" s="1"/>
  <c r="AE142" i="293"/>
  <c r="AF142" i="293" s="1"/>
  <c r="AE143" i="293"/>
  <c r="AF143" i="293" s="1"/>
  <c r="AE144" i="293"/>
  <c r="AF144" i="293" s="1"/>
  <c r="AE145" i="293"/>
  <c r="AF145" i="293" s="1"/>
  <c r="AE146" i="293"/>
  <c r="AF146" i="293" s="1"/>
  <c r="AE147" i="293"/>
  <c r="AF147" i="293" s="1"/>
  <c r="AE148" i="293"/>
  <c r="AF148" i="293" s="1"/>
  <c r="AE149" i="293"/>
  <c r="AF149" i="293" s="1"/>
  <c r="AE150" i="293"/>
  <c r="AF150" i="293" s="1"/>
  <c r="AE151" i="293"/>
  <c r="AF151" i="293" s="1"/>
  <c r="AE152" i="293"/>
  <c r="AF152" i="293" s="1"/>
  <c r="AE153" i="293"/>
  <c r="AF153" i="293" s="1"/>
  <c r="AE154" i="293"/>
  <c r="AF154" i="293" s="1"/>
  <c r="AE155" i="293"/>
  <c r="AF155" i="293" s="1"/>
  <c r="AE156" i="293"/>
  <c r="AF156" i="293" s="1"/>
  <c r="AE157" i="293"/>
  <c r="AF157" i="293" s="1"/>
  <c r="AE158" i="293"/>
  <c r="AF158" i="293" s="1"/>
  <c r="AE159" i="293"/>
  <c r="AF159" i="293" s="1"/>
  <c r="AE160" i="293"/>
  <c r="AF160" i="293" s="1"/>
  <c r="AE161" i="293"/>
  <c r="AF161" i="293" s="1"/>
  <c r="AE162" i="293"/>
  <c r="AF162" i="293" s="1"/>
  <c r="AE163" i="293"/>
  <c r="AF163" i="293" s="1"/>
  <c r="AE164" i="293"/>
  <c r="AF164" i="293" s="1"/>
  <c r="AE165" i="293"/>
  <c r="AF165" i="293" s="1"/>
  <c r="AE166" i="293"/>
  <c r="AF166" i="293" s="1"/>
  <c r="AE167" i="293"/>
  <c r="AF167" i="293" s="1"/>
  <c r="AE168" i="293"/>
  <c r="AF168" i="293" s="1"/>
  <c r="AE169" i="293"/>
  <c r="AF169" i="293" s="1"/>
  <c r="AE170" i="293"/>
  <c r="AF170" i="293" s="1"/>
  <c r="AE171" i="293"/>
  <c r="AF171" i="293" s="1"/>
  <c r="AE172" i="293"/>
  <c r="AF172" i="293" s="1"/>
  <c r="AE173" i="293"/>
  <c r="AF173" i="293" s="1"/>
  <c r="AE174" i="293"/>
  <c r="AF174" i="293" s="1"/>
  <c r="AE175" i="293"/>
  <c r="AF175" i="293" s="1"/>
  <c r="AE176" i="293"/>
  <c r="AF176" i="293" s="1"/>
  <c r="AE177" i="293"/>
  <c r="AF177" i="293" s="1"/>
  <c r="AE178" i="293"/>
  <c r="AF178" i="293" s="1"/>
  <c r="AE179" i="293"/>
  <c r="AF179" i="293" s="1"/>
  <c r="AE180" i="293"/>
  <c r="AF180" i="293" s="1"/>
  <c r="AE181" i="293"/>
  <c r="AF181" i="293" s="1"/>
  <c r="AE182" i="293"/>
  <c r="AF182" i="293" s="1"/>
  <c r="AE183" i="293"/>
  <c r="AF183" i="293" s="1"/>
  <c r="AE184" i="293"/>
  <c r="AF184" i="293" s="1"/>
  <c r="AE185" i="293"/>
  <c r="AF185" i="293" s="1"/>
  <c r="AE186" i="293"/>
  <c r="AF186" i="293" s="1"/>
  <c r="AE187" i="293"/>
  <c r="AF187" i="293" s="1"/>
  <c r="AE188" i="293"/>
  <c r="AF188" i="293" s="1"/>
  <c r="AE189" i="293"/>
  <c r="AF189" i="293" s="1"/>
  <c r="AE190" i="293"/>
  <c r="AF190" i="293" s="1"/>
  <c r="AE191" i="293"/>
  <c r="AF191" i="293" s="1"/>
  <c r="AE192" i="293"/>
  <c r="AF192" i="293" s="1"/>
  <c r="AE193" i="293"/>
  <c r="AF193" i="293" s="1"/>
  <c r="AE194" i="293"/>
  <c r="AF194" i="293" s="1"/>
  <c r="AE195" i="293"/>
  <c r="AF195" i="293" s="1"/>
  <c r="AE196" i="293"/>
  <c r="AF196" i="293" s="1"/>
  <c r="AE197" i="293"/>
  <c r="AF197" i="293" s="1"/>
  <c r="AE198" i="293"/>
  <c r="AF198" i="293" s="1"/>
  <c r="AE199" i="293"/>
  <c r="AF199" i="293" s="1"/>
  <c r="AE200" i="293"/>
  <c r="AF200" i="293" s="1"/>
  <c r="AE201" i="293"/>
  <c r="AF201" i="293" s="1"/>
  <c r="AE202" i="293"/>
  <c r="AF202" i="293" s="1"/>
  <c r="AE203" i="293"/>
  <c r="AF203" i="293" s="1"/>
  <c r="AE204" i="293"/>
  <c r="AF204" i="293" s="1"/>
  <c r="AE205" i="293"/>
  <c r="AF205" i="293" s="1"/>
  <c r="AE206" i="293"/>
  <c r="AF206" i="293" s="1"/>
  <c r="AE207" i="293"/>
  <c r="AF207" i="293" s="1"/>
  <c r="AE208" i="293"/>
  <c r="AF208" i="293" s="1"/>
  <c r="AE209" i="293"/>
  <c r="AF209" i="293" s="1"/>
  <c r="AE210" i="293"/>
  <c r="AF210" i="293" s="1"/>
  <c r="AE211" i="293"/>
  <c r="AF211" i="293" s="1"/>
  <c r="AE212" i="293"/>
  <c r="AF212" i="293" s="1"/>
  <c r="AE213" i="293"/>
  <c r="AF213" i="293" s="1"/>
  <c r="AE214" i="293"/>
  <c r="AF214" i="293" s="1"/>
  <c r="AE215" i="293"/>
  <c r="AF215" i="293" s="1"/>
  <c r="AE216" i="293"/>
  <c r="AF216" i="293" s="1"/>
  <c r="AE217" i="293"/>
  <c r="AF217" i="293" s="1"/>
  <c r="AE218" i="293"/>
  <c r="AF218" i="293" s="1"/>
  <c r="AE219" i="293"/>
  <c r="AF219" i="293" s="1"/>
  <c r="AE220" i="293"/>
  <c r="AF220" i="293" s="1"/>
  <c r="AE221" i="293"/>
  <c r="AF221" i="293" s="1"/>
  <c r="AE222" i="293"/>
  <c r="AF222" i="293" s="1"/>
  <c r="AE223" i="293"/>
  <c r="AF223" i="293" s="1"/>
  <c r="AE224" i="293"/>
  <c r="AF224" i="293" s="1"/>
  <c r="AE225" i="293"/>
  <c r="AF225" i="293" s="1"/>
  <c r="AE226" i="293"/>
  <c r="AF226" i="293" s="1"/>
  <c r="AE227" i="293"/>
  <c r="AF227" i="293" s="1"/>
  <c r="AE228" i="293"/>
  <c r="AF228" i="293" s="1"/>
  <c r="AE229" i="293"/>
  <c r="AF229" i="293" s="1"/>
  <c r="AE230" i="293"/>
  <c r="AF230" i="293" s="1"/>
  <c r="AE231" i="293"/>
  <c r="AF231" i="293" s="1"/>
  <c r="AE232" i="293"/>
  <c r="AF232" i="293" s="1"/>
  <c r="AE233" i="293"/>
  <c r="AF233" i="293" s="1"/>
  <c r="AE234" i="293"/>
  <c r="AF234" i="293" s="1"/>
  <c r="AE235" i="293"/>
  <c r="AF235" i="293" s="1"/>
  <c r="AE236" i="293"/>
  <c r="AF236" i="293" s="1"/>
  <c r="AE237" i="293"/>
  <c r="AF237" i="293" s="1"/>
  <c r="AE238" i="293"/>
  <c r="AF238" i="293" s="1"/>
  <c r="AE239" i="293"/>
  <c r="AF239" i="293" s="1"/>
  <c r="AE240" i="293"/>
  <c r="AF240" i="293" s="1"/>
  <c r="AE241" i="293"/>
  <c r="AF241" i="293" s="1"/>
  <c r="AE242" i="293"/>
  <c r="AF242" i="293" s="1"/>
  <c r="AE243" i="293"/>
  <c r="AF243" i="293" s="1"/>
  <c r="AE244" i="293"/>
  <c r="AF244" i="293" s="1"/>
  <c r="AE245" i="293"/>
  <c r="AF245" i="293" s="1"/>
  <c r="AE246" i="293"/>
  <c r="AF246" i="293" s="1"/>
  <c r="AE247" i="293"/>
  <c r="AF247" i="293" s="1"/>
  <c r="AE248" i="293"/>
  <c r="AF248" i="293" s="1"/>
  <c r="AE249" i="293"/>
  <c r="AF249" i="293" s="1"/>
  <c r="AE250" i="293"/>
  <c r="AF250" i="293" s="1"/>
  <c r="AE251" i="293"/>
  <c r="AF251" i="293" s="1"/>
  <c r="AE252" i="293"/>
  <c r="AF252" i="293" s="1"/>
  <c r="AE253" i="293"/>
  <c r="AF253" i="293" s="1"/>
  <c r="AE254" i="293"/>
  <c r="AF254" i="293" s="1"/>
  <c r="AE255" i="293"/>
  <c r="AF255" i="293" s="1"/>
  <c r="AE256" i="293"/>
  <c r="AF256" i="293" s="1"/>
  <c r="AE257" i="293"/>
  <c r="AF257" i="293" s="1"/>
  <c r="AE258" i="293"/>
  <c r="AF258" i="293" s="1"/>
  <c r="AE259" i="293"/>
  <c r="AF259" i="293" s="1"/>
  <c r="AE260" i="293"/>
  <c r="AF260" i="293" s="1"/>
  <c r="AE261" i="293"/>
  <c r="AF261" i="293" s="1"/>
  <c r="AE262" i="293"/>
  <c r="AF262" i="293" s="1"/>
  <c r="AE263" i="293"/>
  <c r="AF263" i="293" s="1"/>
  <c r="AE264" i="293"/>
  <c r="AF264" i="293" s="1"/>
  <c r="AE265" i="293"/>
  <c r="AF265" i="293" s="1"/>
  <c r="AE266" i="293"/>
  <c r="AF266" i="293" s="1"/>
  <c r="AE267" i="293"/>
  <c r="AF267" i="293" s="1"/>
  <c r="AE268" i="293"/>
  <c r="AF268" i="293" s="1"/>
  <c r="AE269" i="293"/>
  <c r="AF269" i="293" s="1"/>
  <c r="AE270" i="293"/>
  <c r="AF270" i="293" s="1"/>
  <c r="AE271" i="293"/>
  <c r="AF271" i="293" s="1"/>
  <c r="AE272" i="293"/>
  <c r="AF272" i="293" s="1"/>
  <c r="AE273" i="293"/>
  <c r="AF273" i="293" s="1"/>
  <c r="AE274" i="293"/>
  <c r="AF274" i="293" s="1"/>
  <c r="AE275" i="293"/>
  <c r="AF275" i="293" s="1"/>
  <c r="AE276" i="293"/>
  <c r="AF276" i="293" s="1"/>
  <c r="AE277" i="293"/>
  <c r="AF277" i="293" s="1"/>
  <c r="AE278" i="293"/>
  <c r="AF278" i="293" s="1"/>
  <c r="AE279" i="293"/>
  <c r="AF279" i="293" s="1"/>
  <c r="AE280" i="293"/>
  <c r="AF280" i="293" s="1"/>
  <c r="AE281" i="293"/>
  <c r="AF281" i="293" s="1"/>
  <c r="AE282" i="293"/>
  <c r="AF282" i="293" s="1"/>
  <c r="AE283" i="293"/>
  <c r="AF283" i="293" s="1"/>
  <c r="AE284" i="293"/>
  <c r="AF284" i="293" s="1"/>
  <c r="AE285" i="293"/>
  <c r="AF285" i="293" s="1"/>
  <c r="AE286" i="293"/>
  <c r="AF286" i="293" s="1"/>
  <c r="AE287" i="293"/>
  <c r="AF287" i="293" s="1"/>
  <c r="AE288" i="293"/>
  <c r="AF288" i="293" s="1"/>
  <c r="AE289" i="293"/>
  <c r="AF289" i="293" s="1"/>
  <c r="AE290" i="293"/>
  <c r="AF290" i="293" s="1"/>
  <c r="AE291" i="293"/>
  <c r="AF291" i="293" s="1"/>
  <c r="AE292" i="293"/>
  <c r="AF292" i="293" s="1"/>
  <c r="AE293" i="293"/>
  <c r="AF293" i="293" s="1"/>
  <c r="AE294" i="293"/>
  <c r="AF294" i="293" s="1"/>
  <c r="AE295" i="293"/>
  <c r="AF295" i="293" s="1"/>
  <c r="AE296" i="293"/>
  <c r="AF296" i="293" s="1"/>
  <c r="AE297" i="293"/>
  <c r="AF297" i="293" s="1"/>
  <c r="AE298" i="293"/>
  <c r="AF298" i="293" s="1"/>
  <c r="AE299" i="293"/>
  <c r="AF299" i="293" s="1"/>
  <c r="AE300" i="293"/>
  <c r="AF300" i="293" s="1"/>
  <c r="AE301" i="293"/>
  <c r="AF301" i="293" s="1"/>
  <c r="AE302" i="293"/>
  <c r="AF302" i="293" s="1"/>
  <c r="AE303" i="293"/>
  <c r="AF303" i="293" s="1"/>
  <c r="AE304" i="293"/>
  <c r="AF304" i="293" s="1"/>
  <c r="AE305" i="293"/>
  <c r="AF305" i="293" s="1"/>
  <c r="AE306" i="293"/>
  <c r="AF306" i="293" s="1"/>
  <c r="AE307" i="293"/>
  <c r="AF307" i="293" s="1"/>
  <c r="AE308" i="293"/>
  <c r="AF308" i="293" s="1"/>
  <c r="AE309" i="293"/>
  <c r="AF309" i="293" s="1"/>
  <c r="AE310" i="293"/>
  <c r="AF310" i="293" s="1"/>
  <c r="AE311" i="293"/>
  <c r="AF311" i="293" s="1"/>
  <c r="AE312" i="293"/>
  <c r="AF312" i="293" s="1"/>
  <c r="AE313" i="293"/>
  <c r="AF313" i="293" s="1"/>
  <c r="AE314" i="293"/>
  <c r="AF314" i="293" s="1"/>
  <c r="AE315" i="293"/>
  <c r="AF315" i="293" s="1"/>
  <c r="AE316" i="293"/>
  <c r="AF316" i="293" s="1"/>
  <c r="AE317" i="293"/>
  <c r="AF317" i="293" s="1"/>
  <c r="AE318" i="293"/>
  <c r="AF318" i="293" s="1"/>
  <c r="AE319" i="293"/>
  <c r="AF319" i="293" s="1"/>
  <c r="AE320" i="293"/>
  <c r="AF320" i="293" s="1"/>
  <c r="AE321" i="293"/>
  <c r="AF321" i="293" s="1"/>
  <c r="AE322" i="293"/>
  <c r="AF322" i="293" s="1"/>
  <c r="AE323" i="293"/>
  <c r="AF323" i="293" s="1"/>
  <c r="AE324" i="293"/>
  <c r="AF324" i="293" s="1"/>
  <c r="AE325" i="293"/>
  <c r="AF325" i="293" s="1"/>
  <c r="AE326" i="293"/>
  <c r="AF326" i="293" s="1"/>
  <c r="AE327" i="293"/>
  <c r="AF327" i="293" s="1"/>
  <c r="AE328" i="293"/>
  <c r="AF328" i="293" s="1"/>
  <c r="AE329" i="293"/>
  <c r="AF329" i="293" s="1"/>
  <c r="AE330" i="293"/>
  <c r="AF330" i="293" s="1"/>
  <c r="AE331" i="293"/>
  <c r="AF331" i="293" s="1"/>
  <c r="AE332" i="293"/>
  <c r="AF332" i="293" s="1"/>
  <c r="AE333" i="293"/>
  <c r="AF333" i="293" s="1"/>
  <c r="AE334" i="293"/>
  <c r="AF334" i="293" s="1"/>
  <c r="AE335" i="293"/>
  <c r="AF335" i="293" s="1"/>
  <c r="AE336" i="293"/>
  <c r="AF336" i="293" s="1"/>
  <c r="AE337" i="293"/>
  <c r="AF337" i="293" s="1"/>
  <c r="AE338" i="293"/>
  <c r="AF338" i="293" s="1"/>
  <c r="AE339" i="293"/>
  <c r="AF339" i="293" s="1"/>
  <c r="AE340" i="293"/>
  <c r="AF340" i="293" s="1"/>
  <c r="AE341" i="293"/>
  <c r="AF341" i="293" s="1"/>
  <c r="AE342" i="293"/>
  <c r="AF342" i="293" s="1"/>
  <c r="AE343" i="293"/>
  <c r="AF343" i="293" s="1"/>
  <c r="AE344" i="293"/>
  <c r="AF344" i="293" s="1"/>
  <c r="AE345" i="293"/>
  <c r="AF345" i="293" s="1"/>
  <c r="AE346" i="293"/>
  <c r="AF346" i="293" s="1"/>
  <c r="AE347" i="293"/>
  <c r="AF347" i="293" s="1"/>
  <c r="AE348" i="293"/>
  <c r="AF348" i="293" s="1"/>
  <c r="AE349" i="293"/>
  <c r="AF349" i="293" s="1"/>
  <c r="AE350" i="293"/>
  <c r="AF350" i="293" s="1"/>
  <c r="AE351" i="293"/>
  <c r="AF351" i="293" s="1"/>
  <c r="AE352" i="293"/>
  <c r="AF352" i="293" s="1"/>
  <c r="AE353" i="293"/>
  <c r="AF353" i="293" s="1"/>
  <c r="AE354" i="293"/>
  <c r="AF354" i="293" s="1"/>
  <c r="AE355" i="293"/>
  <c r="AF355" i="293" s="1"/>
  <c r="AE356" i="293"/>
  <c r="AF356" i="293" s="1"/>
  <c r="AE357" i="293"/>
  <c r="AF357" i="293" s="1"/>
  <c r="AE358" i="293"/>
  <c r="AF358" i="293" s="1"/>
  <c r="AE359" i="293"/>
  <c r="AF359" i="293" s="1"/>
  <c r="AE360" i="293"/>
  <c r="AF360" i="293" s="1"/>
  <c r="AE361" i="293"/>
  <c r="AF361" i="293" s="1"/>
  <c r="AE362" i="293"/>
  <c r="AF362" i="293" s="1"/>
  <c r="AE363" i="293"/>
  <c r="AF363" i="293" s="1"/>
  <c r="AE364" i="293"/>
  <c r="AF364" i="293" s="1"/>
  <c r="AE365" i="293"/>
  <c r="AF365" i="293" s="1"/>
  <c r="AE366" i="293"/>
  <c r="AF366" i="293" s="1"/>
  <c r="AE367" i="293"/>
  <c r="AF367" i="293" s="1"/>
  <c r="AE368" i="293"/>
  <c r="AF368" i="293" s="1"/>
  <c r="AE369" i="293"/>
  <c r="AF369" i="293" s="1"/>
  <c r="AE370" i="293"/>
  <c r="AF370" i="293" s="1"/>
  <c r="AE371" i="293"/>
  <c r="AF371" i="293" s="1"/>
  <c r="AE372" i="293"/>
  <c r="AF372" i="293" s="1"/>
  <c r="AE373" i="293"/>
  <c r="AF373" i="293" s="1"/>
  <c r="AE374" i="293"/>
  <c r="AF374" i="293" s="1"/>
  <c r="AE375" i="293"/>
  <c r="AF375" i="293" s="1"/>
  <c r="AE376" i="293"/>
  <c r="AF376" i="293" s="1"/>
  <c r="AE377" i="293"/>
  <c r="AF377" i="293" s="1"/>
  <c r="AE378" i="293"/>
  <c r="AF378" i="293" s="1"/>
  <c r="AE379" i="293"/>
  <c r="AF379" i="293" s="1"/>
  <c r="AE380" i="293"/>
  <c r="AF380" i="293" s="1"/>
  <c r="AE381" i="293"/>
  <c r="AF381" i="293" s="1"/>
  <c r="AE382" i="293"/>
  <c r="AF382" i="293" s="1"/>
  <c r="AE383" i="293"/>
  <c r="AF383" i="293" s="1"/>
  <c r="AE384" i="293"/>
  <c r="AF384" i="293" s="1"/>
  <c r="AE385" i="293"/>
  <c r="AF385" i="293" s="1"/>
  <c r="AE386" i="293"/>
  <c r="AF386" i="293" s="1"/>
  <c r="AE387" i="293"/>
  <c r="AF387" i="293" s="1"/>
  <c r="AE388" i="293"/>
  <c r="AF388" i="293" s="1"/>
  <c r="AE389" i="293"/>
  <c r="AF389" i="293" s="1"/>
  <c r="AE390" i="293"/>
  <c r="AF390" i="293" s="1"/>
  <c r="AE391" i="293"/>
  <c r="AF391" i="293" s="1"/>
  <c r="AE392" i="293"/>
  <c r="AF392" i="293" s="1"/>
  <c r="AE393" i="293"/>
  <c r="AF393" i="293" s="1"/>
  <c r="AE394" i="293"/>
  <c r="AF394" i="293" s="1"/>
  <c r="AE395" i="293"/>
  <c r="AF395" i="293" s="1"/>
  <c r="AE396" i="293"/>
  <c r="AF396" i="293" s="1"/>
  <c r="AE397" i="293"/>
  <c r="AF397" i="293" s="1"/>
  <c r="AE398" i="293"/>
  <c r="AF398" i="293" s="1"/>
  <c r="AE399" i="293"/>
  <c r="AF399" i="293" s="1"/>
  <c r="AE400" i="293"/>
  <c r="AF400" i="293" s="1"/>
  <c r="AE401" i="293"/>
  <c r="AF401" i="293" s="1"/>
  <c r="AE402" i="293"/>
  <c r="AF402" i="293" s="1"/>
  <c r="AE403" i="293"/>
  <c r="AF403" i="293" s="1"/>
  <c r="AE404" i="293"/>
  <c r="AF404" i="293" s="1"/>
  <c r="AE405" i="293"/>
  <c r="AF405" i="293" s="1"/>
  <c r="AE406" i="293"/>
  <c r="AF406" i="293" s="1"/>
  <c r="AE407" i="293"/>
  <c r="AF407" i="293" s="1"/>
  <c r="AE408" i="293"/>
  <c r="AF408" i="293" s="1"/>
  <c r="I43" i="394" l="1"/>
  <c r="E10" i="382" s="1"/>
  <c r="M10" i="382" s="1"/>
  <c r="E29" i="382"/>
  <c r="M29" i="382" s="1"/>
  <c r="O116" i="394"/>
  <c r="J70" i="393"/>
  <c r="S69" i="393"/>
  <c r="J52" i="393"/>
  <c r="S52" i="393" s="1"/>
  <c r="S45" i="393"/>
  <c r="J39" i="393"/>
  <c r="S38" i="393"/>
  <c r="J32" i="393"/>
  <c r="S31" i="393"/>
  <c r="S21" i="393"/>
  <c r="S20" i="393"/>
  <c r="S15" i="393"/>
  <c r="J46" i="393"/>
  <c r="J58" i="393"/>
  <c r="J64" i="393"/>
  <c r="S64" i="393" s="1"/>
  <c r="J76" i="393"/>
  <c r="S76" i="393" s="1"/>
  <c r="O43" i="394" l="1"/>
  <c r="S71" i="393"/>
  <c r="S70" i="393"/>
  <c r="S46" i="393"/>
  <c r="S59" i="393"/>
  <c r="S58" i="393"/>
  <c r="S40" i="393"/>
  <c r="S39" i="393"/>
  <c r="S32" i="393"/>
  <c r="M18" i="382"/>
  <c r="S16" i="393"/>
  <c r="S47" i="393" l="1"/>
  <c r="M11" i="382"/>
  <c r="M21" i="382"/>
  <c r="S33" i="393"/>
  <c r="AV11" i="293"/>
  <c r="AW11" i="293"/>
  <c r="AV12" i="293"/>
  <c r="AW12" i="293"/>
  <c r="AV13" i="293"/>
  <c r="AW13" i="293"/>
  <c r="AV14" i="293"/>
  <c r="AW14" i="293"/>
  <c r="AV15" i="293"/>
  <c r="AW15" i="293"/>
  <c r="AX15" i="293" s="1"/>
  <c r="AV16" i="293"/>
  <c r="AW16" i="293"/>
  <c r="AV17" i="293"/>
  <c r="AW17" i="293"/>
  <c r="AV18" i="293"/>
  <c r="AW18" i="293"/>
  <c r="AV19" i="293"/>
  <c r="AW19" i="293"/>
  <c r="AV20" i="293"/>
  <c r="AW20" i="293"/>
  <c r="AV21" i="293"/>
  <c r="AW21" i="293"/>
  <c r="AV22" i="293"/>
  <c r="AW22" i="293"/>
  <c r="AX22" i="293" s="1"/>
  <c r="AV23" i="293"/>
  <c r="AW23" i="293"/>
  <c r="AV24" i="293"/>
  <c r="AW24" i="293"/>
  <c r="AV25" i="293"/>
  <c r="AW25" i="293"/>
  <c r="AV26" i="293"/>
  <c r="AW26" i="293"/>
  <c r="AV27" i="293"/>
  <c r="AW27" i="293"/>
  <c r="AX27" i="293" s="1"/>
  <c r="AV28" i="293"/>
  <c r="AW28" i="293"/>
  <c r="AV29" i="293"/>
  <c r="AW29" i="293"/>
  <c r="AV30" i="293"/>
  <c r="AW30" i="293"/>
  <c r="AV31" i="293"/>
  <c r="AW31" i="293"/>
  <c r="AV32" i="293"/>
  <c r="AW32" i="293"/>
  <c r="AV33" i="293"/>
  <c r="AW33" i="293"/>
  <c r="AV34" i="293"/>
  <c r="AW34" i="293"/>
  <c r="AV35" i="293"/>
  <c r="AW35" i="293"/>
  <c r="AV36" i="293"/>
  <c r="AW36" i="293"/>
  <c r="AV37" i="293"/>
  <c r="AW37" i="293"/>
  <c r="AV38" i="293"/>
  <c r="AW38" i="293"/>
  <c r="AV39" i="293"/>
  <c r="AW39" i="293"/>
  <c r="AV40" i="293"/>
  <c r="AW40" i="293"/>
  <c r="AV41" i="293"/>
  <c r="AW41" i="293"/>
  <c r="AV42" i="293"/>
  <c r="AW42" i="293"/>
  <c r="AV43" i="293"/>
  <c r="AW43" i="293"/>
  <c r="AV44" i="293"/>
  <c r="AW44" i="293"/>
  <c r="AV45" i="293"/>
  <c r="AW45" i="293"/>
  <c r="AV46" i="293"/>
  <c r="AW46" i="293"/>
  <c r="AV47" i="293"/>
  <c r="AW47" i="293"/>
  <c r="AV48" i="293"/>
  <c r="AW48" i="293"/>
  <c r="AV49" i="293"/>
  <c r="AW49" i="293"/>
  <c r="AV50" i="293"/>
  <c r="AW50" i="293"/>
  <c r="AV51" i="293"/>
  <c r="AW51" i="293"/>
  <c r="AV52" i="293"/>
  <c r="AW52" i="293"/>
  <c r="AV53" i="293"/>
  <c r="AW53" i="293"/>
  <c r="AX53" i="293" s="1"/>
  <c r="AV54" i="293"/>
  <c r="AW54" i="293"/>
  <c r="AV55" i="293"/>
  <c r="AW55" i="293"/>
  <c r="AV56" i="293"/>
  <c r="AW56" i="293"/>
  <c r="AV57" i="293"/>
  <c r="AW57" i="293"/>
  <c r="AV58" i="293"/>
  <c r="AW58" i="293"/>
  <c r="AX58" i="293" s="1"/>
  <c r="AV59" i="293"/>
  <c r="AW59" i="293"/>
  <c r="AV60" i="293"/>
  <c r="AW60" i="293"/>
  <c r="AV61" i="293"/>
  <c r="AW61" i="293"/>
  <c r="AV62" i="293"/>
  <c r="AW62" i="293"/>
  <c r="AV63" i="293"/>
  <c r="AW63" i="293"/>
  <c r="AV64" i="293"/>
  <c r="AW64" i="293"/>
  <c r="AV65" i="293"/>
  <c r="AW65" i="293"/>
  <c r="AV66" i="293"/>
  <c r="AW66" i="293"/>
  <c r="AV67" i="293"/>
  <c r="AW67" i="293"/>
  <c r="AV68" i="293"/>
  <c r="AW68" i="293"/>
  <c r="AV69" i="293"/>
  <c r="AW69" i="293"/>
  <c r="AV70" i="293"/>
  <c r="AW70" i="293"/>
  <c r="AV71" i="293"/>
  <c r="AW71" i="293"/>
  <c r="AX71" i="293" s="1"/>
  <c r="AV72" i="293"/>
  <c r="AW72" i="293"/>
  <c r="AV73" i="293"/>
  <c r="AW73" i="293"/>
  <c r="AV74" i="293"/>
  <c r="AW74" i="293"/>
  <c r="AV75" i="293"/>
  <c r="AW75" i="293"/>
  <c r="AV76" i="293"/>
  <c r="AW76" i="293"/>
  <c r="AV77" i="293"/>
  <c r="AW77" i="293"/>
  <c r="AV78" i="293"/>
  <c r="AW78" i="293"/>
  <c r="AV79" i="293"/>
  <c r="AW79" i="293"/>
  <c r="AV80" i="293"/>
  <c r="AW80" i="293"/>
  <c r="AV81" i="293"/>
  <c r="AW81" i="293"/>
  <c r="AV82" i="293"/>
  <c r="AW82" i="293"/>
  <c r="AV83" i="293"/>
  <c r="AW83" i="293"/>
  <c r="AV84" i="293"/>
  <c r="AW84" i="293"/>
  <c r="AV85" i="293"/>
  <c r="AW85" i="293"/>
  <c r="AV86" i="293"/>
  <c r="AW86" i="293"/>
  <c r="AV87" i="293"/>
  <c r="AW87" i="293"/>
  <c r="AV88" i="293"/>
  <c r="AW88" i="293"/>
  <c r="AV89" i="293"/>
  <c r="AW89" i="293"/>
  <c r="AV90" i="293"/>
  <c r="AW90" i="293"/>
  <c r="AV91" i="293"/>
  <c r="AW91" i="293"/>
  <c r="AV92" i="293"/>
  <c r="AW92" i="293"/>
  <c r="AV93" i="293"/>
  <c r="AW93" i="293"/>
  <c r="AV94" i="293"/>
  <c r="AW94" i="293"/>
  <c r="AV95" i="293"/>
  <c r="AW95" i="293"/>
  <c r="AV96" i="293"/>
  <c r="AW96" i="293"/>
  <c r="AV97" i="293"/>
  <c r="AW97" i="293"/>
  <c r="AV98" i="293"/>
  <c r="AW98" i="293"/>
  <c r="AV99" i="293"/>
  <c r="AW99" i="293"/>
  <c r="AV100" i="293"/>
  <c r="AW100" i="293"/>
  <c r="AV101" i="293"/>
  <c r="AW101" i="293"/>
  <c r="AV102" i="293"/>
  <c r="AW102" i="293"/>
  <c r="AV103" i="293"/>
  <c r="AW103" i="293"/>
  <c r="AV104" i="293"/>
  <c r="AW104" i="293"/>
  <c r="AV105" i="293"/>
  <c r="AW105" i="293"/>
  <c r="AV106" i="293"/>
  <c r="AW106" i="293"/>
  <c r="AV107" i="293"/>
  <c r="AW107" i="293"/>
  <c r="AV108" i="293"/>
  <c r="AW108" i="293"/>
  <c r="AV109" i="293"/>
  <c r="AW109" i="293"/>
  <c r="AV110" i="293"/>
  <c r="AW110" i="293"/>
  <c r="AV111" i="293"/>
  <c r="AW111" i="293"/>
  <c r="AV112" i="293"/>
  <c r="AW112" i="293"/>
  <c r="AV113" i="293"/>
  <c r="AW113" i="293"/>
  <c r="AV114" i="293"/>
  <c r="AW114" i="293"/>
  <c r="AV115" i="293"/>
  <c r="AW115" i="293"/>
  <c r="AV116" i="293"/>
  <c r="AW116" i="293"/>
  <c r="AV117" i="293"/>
  <c r="AW117" i="293"/>
  <c r="AV118" i="293"/>
  <c r="AW118" i="293"/>
  <c r="AV119" i="293"/>
  <c r="AW119" i="293"/>
  <c r="AV120" i="293"/>
  <c r="AW120" i="293"/>
  <c r="AV121" i="293"/>
  <c r="AW121" i="293"/>
  <c r="AV122" i="293"/>
  <c r="AW122" i="293"/>
  <c r="AV123" i="293"/>
  <c r="AW123" i="293"/>
  <c r="AV124" i="293"/>
  <c r="AW124" i="293"/>
  <c r="AV125" i="293"/>
  <c r="AW125" i="293"/>
  <c r="AV126" i="293"/>
  <c r="AW126" i="293"/>
  <c r="AV127" i="293"/>
  <c r="AW127" i="293"/>
  <c r="AV128" i="293"/>
  <c r="AW128" i="293"/>
  <c r="AV129" i="293"/>
  <c r="AW129" i="293"/>
  <c r="AV130" i="293"/>
  <c r="AW130" i="293"/>
  <c r="AV131" i="293"/>
  <c r="AW131" i="293"/>
  <c r="AV132" i="293"/>
  <c r="AW132" i="293"/>
  <c r="AV133" i="293"/>
  <c r="AW133" i="293"/>
  <c r="AV134" i="293"/>
  <c r="AW134" i="293"/>
  <c r="AV135" i="293"/>
  <c r="AW135" i="293"/>
  <c r="AV136" i="293"/>
  <c r="AW136" i="293"/>
  <c r="AV137" i="293"/>
  <c r="AW137" i="293"/>
  <c r="AV138" i="293"/>
  <c r="AW138" i="293"/>
  <c r="AV139" i="293"/>
  <c r="AW139" i="293"/>
  <c r="AV140" i="293"/>
  <c r="AW140" i="293"/>
  <c r="AV141" i="293"/>
  <c r="AW141" i="293"/>
  <c r="AV142" i="293"/>
  <c r="AW142" i="293"/>
  <c r="AV143" i="293"/>
  <c r="AW143" i="293"/>
  <c r="AV144" i="293"/>
  <c r="AW144" i="293"/>
  <c r="AV145" i="293"/>
  <c r="AW145" i="293"/>
  <c r="AV146" i="293"/>
  <c r="AW146" i="293"/>
  <c r="AV147" i="293"/>
  <c r="AW147" i="293"/>
  <c r="AV148" i="293"/>
  <c r="AW148" i="293"/>
  <c r="AV149" i="293"/>
  <c r="AW149" i="293"/>
  <c r="AV150" i="293"/>
  <c r="AW150" i="293"/>
  <c r="AV151" i="293"/>
  <c r="AW151" i="293"/>
  <c r="AV152" i="293"/>
  <c r="AW152" i="293"/>
  <c r="AV153" i="293"/>
  <c r="AW153" i="293"/>
  <c r="AV154" i="293"/>
  <c r="AW154" i="293"/>
  <c r="AV155" i="293"/>
  <c r="AW155" i="293"/>
  <c r="AV156" i="293"/>
  <c r="AW156" i="293"/>
  <c r="AV157" i="293"/>
  <c r="AW157" i="293"/>
  <c r="AV158" i="293"/>
  <c r="AW158" i="293"/>
  <c r="AV159" i="293"/>
  <c r="AW159" i="293"/>
  <c r="AV160" i="293"/>
  <c r="AW160" i="293"/>
  <c r="AV161" i="293"/>
  <c r="AW161" i="293"/>
  <c r="AV162" i="293"/>
  <c r="AW162" i="293"/>
  <c r="AV163" i="293"/>
  <c r="AW163" i="293"/>
  <c r="AV164" i="293"/>
  <c r="AW164" i="293"/>
  <c r="AV165" i="293"/>
  <c r="AW165" i="293"/>
  <c r="AV166" i="293"/>
  <c r="AW166" i="293"/>
  <c r="AV167" i="293"/>
  <c r="AW167" i="293"/>
  <c r="AV168" i="293"/>
  <c r="AW168" i="293"/>
  <c r="AV169" i="293"/>
  <c r="AW169" i="293"/>
  <c r="AV170" i="293"/>
  <c r="AW170" i="293"/>
  <c r="AV171" i="293"/>
  <c r="AW171" i="293"/>
  <c r="AV172" i="293"/>
  <c r="AW172" i="293"/>
  <c r="AV173" i="293"/>
  <c r="AW173" i="293"/>
  <c r="AV174" i="293"/>
  <c r="AW174" i="293"/>
  <c r="AV175" i="293"/>
  <c r="AW175" i="293"/>
  <c r="AV176" i="293"/>
  <c r="AW176" i="293"/>
  <c r="AV177" i="293"/>
  <c r="AW177" i="293"/>
  <c r="AV178" i="293"/>
  <c r="AW178" i="293"/>
  <c r="AV179" i="293"/>
  <c r="AW179" i="293"/>
  <c r="AV180" i="293"/>
  <c r="AW180" i="293"/>
  <c r="AV181" i="293"/>
  <c r="AW181" i="293"/>
  <c r="AV182" i="293"/>
  <c r="AW182" i="293"/>
  <c r="AV183" i="293"/>
  <c r="AW183" i="293"/>
  <c r="AV184" i="293"/>
  <c r="AW184" i="293"/>
  <c r="AV185" i="293"/>
  <c r="AW185" i="293"/>
  <c r="AV186" i="293"/>
  <c r="AW186" i="293"/>
  <c r="AV187" i="293"/>
  <c r="AW187" i="293"/>
  <c r="AV188" i="293"/>
  <c r="AW188" i="293"/>
  <c r="AV189" i="293"/>
  <c r="AW189" i="293"/>
  <c r="AV190" i="293"/>
  <c r="AW190" i="293"/>
  <c r="AV191" i="293"/>
  <c r="AW191" i="293"/>
  <c r="AV192" i="293"/>
  <c r="AW192" i="293"/>
  <c r="AV193" i="293"/>
  <c r="AW193" i="293"/>
  <c r="AV194" i="293"/>
  <c r="AW194" i="293"/>
  <c r="AV195" i="293"/>
  <c r="AW195" i="293"/>
  <c r="AV196" i="293"/>
  <c r="AW196" i="293"/>
  <c r="AV197" i="293"/>
  <c r="AW197" i="293"/>
  <c r="AV198" i="293"/>
  <c r="AW198" i="293"/>
  <c r="AV199" i="293"/>
  <c r="AW199" i="293"/>
  <c r="AV200" i="293"/>
  <c r="AW200" i="293"/>
  <c r="AV201" i="293"/>
  <c r="AW201" i="293"/>
  <c r="AV202" i="293"/>
  <c r="AW202" i="293"/>
  <c r="AV203" i="293"/>
  <c r="AW203" i="293"/>
  <c r="AV204" i="293"/>
  <c r="AW204" i="293"/>
  <c r="AV205" i="293"/>
  <c r="AW205" i="293"/>
  <c r="AV206" i="293"/>
  <c r="AW206" i="293"/>
  <c r="AV207" i="293"/>
  <c r="AW207" i="293"/>
  <c r="AV208" i="293"/>
  <c r="AW208" i="293"/>
  <c r="AV209" i="293"/>
  <c r="AW209" i="293"/>
  <c r="AV210" i="293"/>
  <c r="AW210" i="293"/>
  <c r="AV211" i="293"/>
  <c r="AW211" i="293"/>
  <c r="AV212" i="293"/>
  <c r="AW212" i="293"/>
  <c r="AV213" i="293"/>
  <c r="AW213" i="293"/>
  <c r="AV214" i="293"/>
  <c r="AW214" i="293"/>
  <c r="AV215" i="293"/>
  <c r="AW215" i="293"/>
  <c r="AV216" i="293"/>
  <c r="AW216" i="293"/>
  <c r="AV217" i="293"/>
  <c r="AW217" i="293"/>
  <c r="AV218" i="293"/>
  <c r="AW218" i="293"/>
  <c r="AV219" i="293"/>
  <c r="AW219" i="293"/>
  <c r="AV220" i="293"/>
  <c r="AW220" i="293"/>
  <c r="AV221" i="293"/>
  <c r="AW221" i="293"/>
  <c r="AV222" i="293"/>
  <c r="AW222" i="293"/>
  <c r="AV223" i="293"/>
  <c r="AW223" i="293"/>
  <c r="AV224" i="293"/>
  <c r="AW224" i="293"/>
  <c r="AV225" i="293"/>
  <c r="AW225" i="293"/>
  <c r="AV226" i="293"/>
  <c r="AW226" i="293"/>
  <c r="AV227" i="293"/>
  <c r="AW227" i="293"/>
  <c r="AV228" i="293"/>
  <c r="AW228" i="293"/>
  <c r="AV229" i="293"/>
  <c r="AW229" i="293"/>
  <c r="AV230" i="293"/>
  <c r="AW230" i="293"/>
  <c r="AV231" i="293"/>
  <c r="AW231" i="293"/>
  <c r="AV232" i="293"/>
  <c r="AW232" i="293"/>
  <c r="AV233" i="293"/>
  <c r="AW233" i="293"/>
  <c r="AV234" i="293"/>
  <c r="AW234" i="293"/>
  <c r="AV235" i="293"/>
  <c r="AW235" i="293"/>
  <c r="AV236" i="293"/>
  <c r="AW236" i="293"/>
  <c r="AV237" i="293"/>
  <c r="AW237" i="293"/>
  <c r="AV238" i="293"/>
  <c r="AW238" i="293"/>
  <c r="AV239" i="293"/>
  <c r="AW239" i="293"/>
  <c r="AV240" i="293"/>
  <c r="AW240" i="293"/>
  <c r="AV241" i="293"/>
  <c r="AW241" i="293"/>
  <c r="AV242" i="293"/>
  <c r="AW242" i="293"/>
  <c r="AV243" i="293"/>
  <c r="AW243" i="293"/>
  <c r="AV244" i="293"/>
  <c r="AW244" i="293"/>
  <c r="AV245" i="293"/>
  <c r="AW245" i="293"/>
  <c r="AV246" i="293"/>
  <c r="AW246" i="293"/>
  <c r="AV247" i="293"/>
  <c r="AW247" i="293"/>
  <c r="AV248" i="293"/>
  <c r="AW248" i="293"/>
  <c r="AV249" i="293"/>
  <c r="AW249" i="293"/>
  <c r="AV250" i="293"/>
  <c r="AW250" i="293"/>
  <c r="AV251" i="293"/>
  <c r="AW251" i="293"/>
  <c r="AV252" i="293"/>
  <c r="AW252" i="293"/>
  <c r="AV253" i="293"/>
  <c r="AW253" i="293"/>
  <c r="AV254" i="293"/>
  <c r="AW254" i="293"/>
  <c r="AV255" i="293"/>
  <c r="AW255" i="293"/>
  <c r="AV256" i="293"/>
  <c r="AW256" i="293"/>
  <c r="AV257" i="293"/>
  <c r="AW257" i="293"/>
  <c r="AV258" i="293"/>
  <c r="AW258" i="293"/>
  <c r="AV259" i="293"/>
  <c r="AW259" i="293"/>
  <c r="AV260" i="293"/>
  <c r="AW260" i="293"/>
  <c r="AV261" i="293"/>
  <c r="AW261" i="293"/>
  <c r="AV262" i="293"/>
  <c r="AW262" i="293"/>
  <c r="AV263" i="293"/>
  <c r="AW263" i="293"/>
  <c r="AV264" i="293"/>
  <c r="AW264" i="293"/>
  <c r="AV265" i="293"/>
  <c r="AW265" i="293"/>
  <c r="AV266" i="293"/>
  <c r="AW266" i="293"/>
  <c r="AV267" i="293"/>
  <c r="AW267" i="293"/>
  <c r="AV268" i="293"/>
  <c r="AW268" i="293"/>
  <c r="AV269" i="293"/>
  <c r="AW269" i="293"/>
  <c r="AV270" i="293"/>
  <c r="AW270" i="293"/>
  <c r="AV271" i="293"/>
  <c r="AW271" i="293"/>
  <c r="AV272" i="293"/>
  <c r="AW272" i="293"/>
  <c r="AV273" i="293"/>
  <c r="AW273" i="293"/>
  <c r="AV274" i="293"/>
  <c r="AW274" i="293"/>
  <c r="AV275" i="293"/>
  <c r="AW275" i="293"/>
  <c r="AV276" i="293"/>
  <c r="AW276" i="293"/>
  <c r="AV277" i="293"/>
  <c r="AW277" i="293"/>
  <c r="AV278" i="293"/>
  <c r="AW278" i="293"/>
  <c r="AV279" i="293"/>
  <c r="AW279" i="293"/>
  <c r="AV280" i="293"/>
  <c r="AW280" i="293"/>
  <c r="AV281" i="293"/>
  <c r="AW281" i="293"/>
  <c r="AV282" i="293"/>
  <c r="AW282" i="293"/>
  <c r="AV283" i="293"/>
  <c r="AW283" i="293"/>
  <c r="AV284" i="293"/>
  <c r="AW284" i="293"/>
  <c r="AV285" i="293"/>
  <c r="AW285" i="293"/>
  <c r="AV286" i="293"/>
  <c r="AW286" i="293"/>
  <c r="AV287" i="293"/>
  <c r="AW287" i="293"/>
  <c r="AV288" i="293"/>
  <c r="AW288" i="293"/>
  <c r="AV289" i="293"/>
  <c r="AW289" i="293"/>
  <c r="AV290" i="293"/>
  <c r="AW290" i="293"/>
  <c r="AV291" i="293"/>
  <c r="AW291" i="293"/>
  <c r="AV292" i="293"/>
  <c r="AW292" i="293"/>
  <c r="AV293" i="293"/>
  <c r="AW293" i="293"/>
  <c r="AV294" i="293"/>
  <c r="AW294" i="293"/>
  <c r="AV295" i="293"/>
  <c r="AW295" i="293"/>
  <c r="AV296" i="293"/>
  <c r="AW296" i="293"/>
  <c r="AV297" i="293"/>
  <c r="AW297" i="293"/>
  <c r="AV298" i="293"/>
  <c r="AW298" i="293"/>
  <c r="AV299" i="293"/>
  <c r="AW299" i="293"/>
  <c r="AV300" i="293"/>
  <c r="AW300" i="293"/>
  <c r="AV301" i="293"/>
  <c r="AW301" i="293"/>
  <c r="AV302" i="293"/>
  <c r="AW302" i="293"/>
  <c r="AV303" i="293"/>
  <c r="AW303" i="293"/>
  <c r="AV304" i="293"/>
  <c r="AW304" i="293"/>
  <c r="AV305" i="293"/>
  <c r="AW305" i="293"/>
  <c r="AV306" i="293"/>
  <c r="AW306" i="293"/>
  <c r="AV307" i="293"/>
  <c r="AW307" i="293"/>
  <c r="AV308" i="293"/>
  <c r="AW308" i="293"/>
  <c r="AV309" i="293"/>
  <c r="AW309" i="293"/>
  <c r="AV310" i="293"/>
  <c r="AW310" i="293"/>
  <c r="AV311" i="293"/>
  <c r="AW311" i="293"/>
  <c r="AV312" i="293"/>
  <c r="AW312" i="293"/>
  <c r="AV313" i="293"/>
  <c r="AW313" i="293"/>
  <c r="AV314" i="293"/>
  <c r="AW314" i="293"/>
  <c r="AV315" i="293"/>
  <c r="AW315" i="293"/>
  <c r="AV316" i="293"/>
  <c r="AW316" i="293"/>
  <c r="AV317" i="293"/>
  <c r="AW317" i="293"/>
  <c r="AV318" i="293"/>
  <c r="AW318" i="293"/>
  <c r="AV319" i="293"/>
  <c r="AW319" i="293"/>
  <c r="AV320" i="293"/>
  <c r="AW320" i="293"/>
  <c r="AV321" i="293"/>
  <c r="AW321" i="293"/>
  <c r="AV322" i="293"/>
  <c r="AW322" i="293"/>
  <c r="AV323" i="293"/>
  <c r="AW323" i="293"/>
  <c r="AV324" i="293"/>
  <c r="AW324" i="293"/>
  <c r="AV325" i="293"/>
  <c r="AW325" i="293"/>
  <c r="AV326" i="293"/>
  <c r="AW326" i="293"/>
  <c r="AV327" i="293"/>
  <c r="AW327" i="293"/>
  <c r="AV328" i="293"/>
  <c r="AW328" i="293"/>
  <c r="AV329" i="293"/>
  <c r="AW329" i="293"/>
  <c r="AV330" i="293"/>
  <c r="AW330" i="293"/>
  <c r="AV331" i="293"/>
  <c r="AW331" i="293"/>
  <c r="AV332" i="293"/>
  <c r="AW332" i="293"/>
  <c r="AV333" i="293"/>
  <c r="AW333" i="293"/>
  <c r="AV334" i="293"/>
  <c r="AW334" i="293"/>
  <c r="AV335" i="293"/>
  <c r="AW335" i="293"/>
  <c r="AV336" i="293"/>
  <c r="AW336" i="293"/>
  <c r="AV337" i="293"/>
  <c r="AW337" i="293"/>
  <c r="AV338" i="293"/>
  <c r="AW338" i="293"/>
  <c r="AV339" i="293"/>
  <c r="AW339" i="293"/>
  <c r="AV340" i="293"/>
  <c r="AW340" i="293"/>
  <c r="AV341" i="293"/>
  <c r="AW341" i="293"/>
  <c r="AV342" i="293"/>
  <c r="AW342" i="293"/>
  <c r="AV343" i="293"/>
  <c r="AW343" i="293"/>
  <c r="AV344" i="293"/>
  <c r="AW344" i="293"/>
  <c r="AV345" i="293"/>
  <c r="AW345" i="293"/>
  <c r="AV346" i="293"/>
  <c r="AW346" i="293"/>
  <c r="AV347" i="293"/>
  <c r="AW347" i="293"/>
  <c r="AV348" i="293"/>
  <c r="AW348" i="293"/>
  <c r="AV349" i="293"/>
  <c r="AW349" i="293"/>
  <c r="AV350" i="293"/>
  <c r="AW350" i="293"/>
  <c r="AV351" i="293"/>
  <c r="AW351" i="293"/>
  <c r="AV352" i="293"/>
  <c r="AW352" i="293"/>
  <c r="AV353" i="293"/>
  <c r="AW353" i="293"/>
  <c r="AV354" i="293"/>
  <c r="AW354" i="293"/>
  <c r="AV355" i="293"/>
  <c r="AW355" i="293"/>
  <c r="AV356" i="293"/>
  <c r="AW356" i="293"/>
  <c r="AV357" i="293"/>
  <c r="AW357" i="293"/>
  <c r="AV358" i="293"/>
  <c r="AW358" i="293"/>
  <c r="AV359" i="293"/>
  <c r="AW359" i="293"/>
  <c r="AV360" i="293"/>
  <c r="AW360" i="293"/>
  <c r="AV361" i="293"/>
  <c r="AW361" i="293"/>
  <c r="AV362" i="293"/>
  <c r="AW362" i="293"/>
  <c r="AV363" i="293"/>
  <c r="AW363" i="293"/>
  <c r="AV364" i="293"/>
  <c r="AW364" i="293"/>
  <c r="AV365" i="293"/>
  <c r="AW365" i="293"/>
  <c r="AV366" i="293"/>
  <c r="AW366" i="293"/>
  <c r="AV367" i="293"/>
  <c r="AW367" i="293"/>
  <c r="AV368" i="293"/>
  <c r="AW368" i="293"/>
  <c r="AV369" i="293"/>
  <c r="AW369" i="293"/>
  <c r="AV370" i="293"/>
  <c r="AW370" i="293"/>
  <c r="AV371" i="293"/>
  <c r="AW371" i="293"/>
  <c r="AV372" i="293"/>
  <c r="AW372" i="293"/>
  <c r="AV373" i="293"/>
  <c r="AW373" i="293"/>
  <c r="AV374" i="293"/>
  <c r="AW374" i="293"/>
  <c r="AV375" i="293"/>
  <c r="AW375" i="293"/>
  <c r="AV376" i="293"/>
  <c r="AW376" i="293"/>
  <c r="AV377" i="293"/>
  <c r="AW377" i="293"/>
  <c r="AV378" i="293"/>
  <c r="AW378" i="293"/>
  <c r="AV379" i="293"/>
  <c r="AW379" i="293"/>
  <c r="AV380" i="293"/>
  <c r="AW380" i="293"/>
  <c r="AV381" i="293"/>
  <c r="AW381" i="293"/>
  <c r="AV382" i="293"/>
  <c r="AW382" i="293"/>
  <c r="AV383" i="293"/>
  <c r="AW383" i="293"/>
  <c r="AV384" i="293"/>
  <c r="AW384" i="293"/>
  <c r="AV385" i="293"/>
  <c r="AW385" i="293"/>
  <c r="AV386" i="293"/>
  <c r="AW386" i="293"/>
  <c r="AV387" i="293"/>
  <c r="AW387" i="293"/>
  <c r="AV388" i="293"/>
  <c r="AW388" i="293"/>
  <c r="AV389" i="293"/>
  <c r="AW389" i="293"/>
  <c r="AV390" i="293"/>
  <c r="AW390" i="293"/>
  <c r="AV391" i="293"/>
  <c r="AW391" i="293"/>
  <c r="AV392" i="293"/>
  <c r="AW392" i="293"/>
  <c r="AV393" i="293"/>
  <c r="AW393" i="293"/>
  <c r="AV394" i="293"/>
  <c r="AW394" i="293"/>
  <c r="AV395" i="293"/>
  <c r="AW395" i="293"/>
  <c r="AV396" i="293"/>
  <c r="AW396" i="293"/>
  <c r="AV397" i="293"/>
  <c r="AW397" i="293"/>
  <c r="AV398" i="293"/>
  <c r="AW398" i="293"/>
  <c r="AV399" i="293"/>
  <c r="AW399" i="293"/>
  <c r="AV400" i="293"/>
  <c r="AW400" i="293"/>
  <c r="AV401" i="293"/>
  <c r="AW401" i="293"/>
  <c r="AV402" i="293"/>
  <c r="AW402" i="293"/>
  <c r="AV403" i="293"/>
  <c r="AW403" i="293"/>
  <c r="AV404" i="293"/>
  <c r="AW404" i="293"/>
  <c r="AV405" i="293"/>
  <c r="AW405" i="293"/>
  <c r="AV406" i="293"/>
  <c r="AW406" i="293"/>
  <c r="AV407" i="293"/>
  <c r="AW407" i="293"/>
  <c r="AV408" i="293"/>
  <c r="AW408" i="293"/>
  <c r="AW10" i="293"/>
  <c r="AV10" i="293"/>
  <c r="AW9" i="293"/>
  <c r="AV9" i="293"/>
  <c r="AX17" i="293" l="1"/>
  <c r="AX131" i="293"/>
  <c r="AX83" i="293"/>
  <c r="AX135" i="293"/>
  <c r="AX87" i="293"/>
  <c r="AX97" i="293"/>
  <c r="AX54" i="293"/>
  <c r="AX18" i="293"/>
  <c r="AX91" i="293"/>
  <c r="AX93" i="293"/>
  <c r="AX266" i="293"/>
  <c r="AX49" i="293"/>
  <c r="AX43" i="293"/>
  <c r="AX13" i="293"/>
  <c r="AX150" i="293"/>
  <c r="AX126" i="293"/>
  <c r="AX245" i="293"/>
  <c r="AX271" i="293"/>
  <c r="AX211" i="293"/>
  <c r="AX346" i="293"/>
  <c r="AX214" i="293"/>
  <c r="AX166" i="293"/>
  <c r="AX158" i="293"/>
  <c r="AX357" i="293"/>
  <c r="AX249" i="293"/>
  <c r="AX153" i="293"/>
  <c r="AX322" i="293"/>
  <c r="AX74" i="293"/>
  <c r="AX335" i="293"/>
  <c r="AX137" i="293"/>
  <c r="AX314" i="293"/>
  <c r="AX254" i="293"/>
  <c r="AX250" i="293"/>
  <c r="AX369" i="293"/>
  <c r="AX226" i="293"/>
  <c r="AX68" i="293"/>
  <c r="AX162" i="293"/>
  <c r="AX39" i="293"/>
  <c r="AX31" i="293"/>
  <c r="AX23" i="293"/>
  <c r="AX19" i="293"/>
  <c r="AX319" i="293"/>
  <c r="AX189" i="293"/>
  <c r="AX161" i="293"/>
  <c r="AX102" i="293"/>
  <c r="AX101" i="293"/>
  <c r="AX66" i="293"/>
  <c r="AX26" i="293"/>
  <c r="AX309" i="293"/>
  <c r="AX297" i="293"/>
  <c r="AX239" i="293"/>
  <c r="AX181" i="293"/>
  <c r="AX69" i="293"/>
  <c r="AX34" i="293"/>
  <c r="AX261" i="293"/>
  <c r="AX106" i="293"/>
  <c r="AX386" i="293"/>
  <c r="AX210" i="293"/>
  <c r="AX187" i="293"/>
  <c r="AX175" i="293"/>
  <c r="AX14" i="293"/>
  <c r="E464" i="293" s="1"/>
  <c r="AX385" i="293"/>
  <c r="AX381" i="293"/>
  <c r="AX294" i="293"/>
  <c r="AX274" i="293"/>
  <c r="AX205" i="293"/>
  <c r="AX70" i="293"/>
  <c r="AX78" i="293"/>
  <c r="AX290" i="293"/>
  <c r="AX372" i="293"/>
  <c r="AX100" i="293"/>
  <c r="AX20" i="293"/>
  <c r="AX383" i="293"/>
  <c r="AX138" i="293"/>
  <c r="AX406" i="293"/>
  <c r="AX388" i="293"/>
  <c r="AX52" i="293"/>
  <c r="AX154" i="293"/>
  <c r="AX84" i="293"/>
  <c r="AX302" i="293"/>
  <c r="AX111" i="293"/>
  <c r="AX366" i="293"/>
  <c r="AX377" i="293"/>
  <c r="AX213" i="293"/>
  <c r="AX133" i="293"/>
  <c r="AX394" i="293"/>
  <c r="AX259" i="293"/>
  <c r="AX358" i="293"/>
  <c r="AX90" i="293"/>
  <c r="AX296" i="293"/>
  <c r="AX117" i="293"/>
  <c r="AX95" i="293"/>
  <c r="AX197" i="293"/>
  <c r="AX145" i="293"/>
  <c r="AX208" i="293"/>
  <c r="AX185" i="293"/>
  <c r="AX173" i="293"/>
  <c r="AX127" i="293"/>
  <c r="AX41" i="293"/>
  <c r="AX400" i="293"/>
  <c r="AX268" i="293"/>
  <c r="AX73" i="293"/>
  <c r="AX62" i="293"/>
  <c r="AX190" i="293"/>
  <c r="AX122" i="293"/>
  <c r="AX270" i="293"/>
  <c r="AX321" i="293"/>
  <c r="AX304" i="293"/>
  <c r="AX252" i="293"/>
  <c r="AX241" i="293"/>
  <c r="AX235" i="293"/>
  <c r="AX229" i="293"/>
  <c r="AX196" i="293"/>
  <c r="AX281" i="293"/>
  <c r="AX368" i="293"/>
  <c r="AX333" i="293"/>
  <c r="AX263" i="293"/>
  <c r="AX257" i="293"/>
  <c r="AX246" i="293"/>
  <c r="AX165" i="293"/>
  <c r="AX160" i="293"/>
  <c r="AX149" i="293"/>
  <c r="AX363" i="293"/>
  <c r="AX202" i="293"/>
  <c r="AX356" i="293"/>
  <c r="AX315" i="293"/>
  <c r="AX389" i="293"/>
  <c r="AX384" i="293"/>
  <c r="AX361" i="293"/>
  <c r="AX374" i="293"/>
  <c r="AX218" i="293"/>
  <c r="AX362" i="293"/>
  <c r="AX327" i="293"/>
  <c r="AX379" i="293"/>
  <c r="AX350" i="293"/>
  <c r="AX285" i="293"/>
  <c r="AX279" i="293"/>
  <c r="AX273" i="293"/>
  <c r="AX170" i="293"/>
  <c r="AX339" i="293"/>
  <c r="AX330" i="293"/>
  <c r="AX307" i="293"/>
  <c r="AX405" i="293"/>
  <c r="AX313" i="293"/>
  <c r="AX10" i="293"/>
  <c r="AX353" i="293"/>
  <c r="AX347" i="293"/>
  <c r="AX318" i="293"/>
  <c r="AX47" i="293"/>
  <c r="AX287" i="293"/>
  <c r="AX275" i="293"/>
  <c r="AX167" i="293"/>
  <c r="AX184" i="293"/>
  <c r="AX399" i="293"/>
  <c r="AX387" i="293"/>
  <c r="AX344" i="293"/>
  <c r="AX207" i="293"/>
  <c r="AX178" i="293"/>
  <c r="AX46" i="293"/>
  <c r="AX110" i="293"/>
  <c r="AX67" i="293"/>
  <c r="AX51" i="293"/>
  <c r="AX40" i="293"/>
  <c r="AX392" i="293"/>
  <c r="AX223" i="293"/>
  <c r="AX99" i="293"/>
  <c r="AX77" i="293"/>
  <c r="AX61" i="293"/>
  <c r="AX45" i="293"/>
  <c r="AX29" i="293"/>
  <c r="AX24" i="293"/>
  <c r="AX284" i="293"/>
  <c r="AX251" i="293"/>
  <c r="AX234" i="293"/>
  <c r="AX115" i="293"/>
  <c r="AX88" i="293"/>
  <c r="AX50" i="293"/>
  <c r="AX403" i="293"/>
  <c r="AX397" i="293"/>
  <c r="AX295" i="293"/>
  <c r="AX278" i="293"/>
  <c r="AX267" i="293"/>
  <c r="AX256" i="293"/>
  <c r="AX143" i="293"/>
  <c r="AX132" i="293"/>
  <c r="AX103" i="293"/>
  <c r="AX82" i="293"/>
  <c r="AX60" i="293"/>
  <c r="AX44" i="293"/>
  <c r="AX28" i="293"/>
  <c r="AX289" i="293"/>
  <c r="AX159" i="293"/>
  <c r="AX148" i="293"/>
  <c r="AX120" i="293"/>
  <c r="AX108" i="293"/>
  <c r="AX329" i="293"/>
  <c r="AX312" i="293"/>
  <c r="AX215" i="293"/>
  <c r="AX352" i="293"/>
  <c r="AX317" i="293"/>
  <c r="AX282" i="293"/>
  <c r="AX260" i="293"/>
  <c r="AX244" i="293"/>
  <c r="AX238" i="293"/>
  <c r="AX232" i="293"/>
  <c r="AX163" i="293"/>
  <c r="AX147" i="293"/>
  <c r="AX136" i="293"/>
  <c r="AX125" i="293"/>
  <c r="AX373" i="293"/>
  <c r="AX334" i="293"/>
  <c r="AX311" i="293"/>
  <c r="AX305" i="293"/>
  <c r="AX299" i="293"/>
  <c r="AX276" i="293"/>
  <c r="AX186" i="293"/>
  <c r="AX180" i="293"/>
  <c r="AX174" i="293"/>
  <c r="AX168" i="293"/>
  <c r="AX152" i="293"/>
  <c r="AX141" i="293"/>
  <c r="AX130" i="293"/>
  <c r="AX378" i="293"/>
  <c r="AX367" i="293"/>
  <c r="AX351" i="293"/>
  <c r="AX345" i="293"/>
  <c r="AX293" i="293"/>
  <c r="AX191" i="293"/>
  <c r="AX179" i="293"/>
  <c r="AX146" i="293"/>
  <c r="AX393" i="293"/>
  <c r="AX382" i="293"/>
  <c r="AX371" i="293"/>
  <c r="AX212" i="293"/>
  <c r="AX30" i="293"/>
  <c r="AX25" i="293"/>
  <c r="AX355" i="293"/>
  <c r="AX195" i="293"/>
  <c r="AX116" i="293"/>
  <c r="AX94" i="293"/>
  <c r="AX89" i="293"/>
  <c r="AX72" i="293"/>
  <c r="AX56" i="293"/>
  <c r="AX404" i="293"/>
  <c r="AX398" i="293"/>
  <c r="AX376" i="293"/>
  <c r="AX217" i="293"/>
  <c r="AX206" i="293"/>
  <c r="AX104" i="293"/>
  <c r="AX240" i="293"/>
  <c r="AX228" i="293"/>
  <c r="AX200" i="293"/>
  <c r="AX194" i="293"/>
  <c r="AX121" i="293"/>
  <c r="AX109" i="293"/>
  <c r="AX55" i="293"/>
  <c r="AX301" i="293"/>
  <c r="AX272" i="293"/>
  <c r="AX222" i="293"/>
  <c r="AX216" i="293"/>
  <c r="AX98" i="293"/>
  <c r="AX76" i="293"/>
  <c r="AX283" i="293"/>
  <c r="AX233" i="293"/>
  <c r="AX164" i="293"/>
  <c r="AX114" i="293"/>
  <c r="AX341" i="293"/>
  <c r="AX306" i="293"/>
  <c r="AX277" i="293"/>
  <c r="AX255" i="293"/>
  <c r="AX221" i="293"/>
  <c r="AX169" i="293"/>
  <c r="AX142" i="293"/>
  <c r="AX172" i="293"/>
  <c r="AX157" i="293"/>
  <c r="AX151" i="293"/>
  <c r="AX119" i="293"/>
  <c r="AX81" i="293"/>
  <c r="AX65" i="293"/>
  <c r="AX408" i="293"/>
  <c r="AX370" i="293"/>
  <c r="AX365" i="293"/>
  <c r="AX349" i="293"/>
  <c r="AX338" i="293"/>
  <c r="AX326" i="293"/>
  <c r="AX298" i="293"/>
  <c r="AX265" i="293"/>
  <c r="AX237" i="293"/>
  <c r="AX183" i="293"/>
  <c r="AX124" i="293"/>
  <c r="AX113" i="293"/>
  <c r="AX38" i="293"/>
  <c r="AX375" i="293"/>
  <c r="AX354" i="293"/>
  <c r="AX248" i="293"/>
  <c r="AX9" i="293"/>
  <c r="AX407" i="293"/>
  <c r="AX390" i="293"/>
  <c r="AX380" i="293"/>
  <c r="AX364" i="293"/>
  <c r="AX359" i="293"/>
  <c r="AX337" i="293"/>
  <c r="AX331" i="293"/>
  <c r="AX325" i="293"/>
  <c r="AX264" i="293"/>
  <c r="AX253" i="293"/>
  <c r="AX242" i="293"/>
  <c r="AX236" i="293"/>
  <c r="AX230" i="293"/>
  <c r="AX219" i="293"/>
  <c r="AX209" i="293"/>
  <c r="AX198" i="293"/>
  <c r="AX182" i="293"/>
  <c r="AX176" i="293"/>
  <c r="AX139" i="293"/>
  <c r="AX134" i="293"/>
  <c r="AX128" i="293"/>
  <c r="AX123" i="293"/>
  <c r="AX112" i="293"/>
  <c r="AX96" i="293"/>
  <c r="AX37" i="293"/>
  <c r="AX12" i="293"/>
  <c r="AX401" i="293"/>
  <c r="AX395" i="293"/>
  <c r="AX342" i="293"/>
  <c r="AX291" i="293"/>
  <c r="AX280" i="293"/>
  <c r="AX269" i="293"/>
  <c r="AX258" i="293"/>
  <c r="AX247" i="293"/>
  <c r="AX224" i="293"/>
  <c r="AX203" i="293"/>
  <c r="AX192" i="293"/>
  <c r="AX155" i="293"/>
  <c r="AX144" i="293"/>
  <c r="AX85" i="293"/>
  <c r="AX79" i="293"/>
  <c r="AX63" i="293"/>
  <c r="AX57" i="293"/>
  <c r="AX42" i="293"/>
  <c r="AX21" i="293"/>
  <c r="AX92" i="293"/>
  <c r="AX75" i="293"/>
  <c r="AX59" i="293"/>
  <c r="AX33" i="293"/>
  <c r="AX391" i="293"/>
  <c r="AX360" i="293"/>
  <c r="AX332" i="293"/>
  <c r="AX243" i="293"/>
  <c r="AX231" i="293"/>
  <c r="AX220" i="293"/>
  <c r="AX199" i="293"/>
  <c r="AX177" i="293"/>
  <c r="AX140" i="293"/>
  <c r="AX129" i="293"/>
  <c r="AX107" i="293"/>
  <c r="AX402" i="293"/>
  <c r="AX396" i="293"/>
  <c r="AX343" i="293"/>
  <c r="AX303" i="293"/>
  <c r="AX286" i="293"/>
  <c r="AX225" i="293"/>
  <c r="AX204" i="293"/>
  <c r="AX193" i="293"/>
  <c r="AX188" i="293"/>
  <c r="AX171" i="293"/>
  <c r="AX156" i="293"/>
  <c r="AX86" i="293"/>
  <c r="AX80" i="293"/>
  <c r="AX64" i="293"/>
  <c r="AX48" i="293"/>
  <c r="AX32" i="293"/>
  <c r="AX105" i="293"/>
  <c r="AX36" i="293"/>
  <c r="AX16" i="293"/>
  <c r="AX262" i="293"/>
  <c r="AX310" i="293"/>
  <c r="AX201" i="293"/>
  <c r="AX118" i="293"/>
  <c r="AX11" i="293"/>
  <c r="AX323" i="293"/>
  <c r="AX227" i="293"/>
  <c r="AX35" i="293"/>
  <c r="AX328" i="293"/>
  <c r="AX288" i="293"/>
  <c r="AX336" i="293"/>
  <c r="AX340" i="293"/>
  <c r="AX292" i="293"/>
  <c r="AX324" i="293"/>
  <c r="AX348" i="293"/>
  <c r="AX300" i="293"/>
  <c r="AX316" i="293"/>
  <c r="AX320" i="293"/>
  <c r="AX308" i="293"/>
  <c r="G475" i="293" l="1"/>
  <c r="E466" i="293"/>
  <c r="F466" i="293"/>
  <c r="G466" i="293"/>
  <c r="D466" i="293"/>
  <c r="E463" i="293"/>
  <c r="G463" i="293"/>
  <c r="D465" i="293"/>
  <c r="E465" i="293"/>
  <c r="F465" i="293"/>
  <c r="G465" i="293"/>
  <c r="C456" i="293" s="1"/>
  <c r="BE456" i="293" s="1"/>
  <c r="AG10" i="293"/>
  <c r="AG11" i="293"/>
  <c r="AG12" i="293"/>
  <c r="AG13" i="293"/>
  <c r="AG14" i="293"/>
  <c r="AG15" i="293"/>
  <c r="AG17" i="293"/>
  <c r="AG18" i="293"/>
  <c r="AG19" i="293"/>
  <c r="AG20" i="293"/>
  <c r="AG21" i="293"/>
  <c r="AG22" i="293"/>
  <c r="AG23" i="293"/>
  <c r="AG24" i="293"/>
  <c r="AG25" i="293"/>
  <c r="AG26" i="293"/>
  <c r="AG27" i="293"/>
  <c r="AG28" i="293"/>
  <c r="AG29" i="293"/>
  <c r="AG30" i="293"/>
  <c r="AG31" i="293"/>
  <c r="AG32" i="293"/>
  <c r="AG33" i="293"/>
  <c r="AG34" i="293"/>
  <c r="AG35" i="293"/>
  <c r="AG36" i="293"/>
  <c r="AG37" i="293"/>
  <c r="AG38" i="293"/>
  <c r="AG39" i="293"/>
  <c r="AG40" i="293"/>
  <c r="AG41" i="293"/>
  <c r="AG42" i="293"/>
  <c r="AG43" i="293"/>
  <c r="AG44" i="293"/>
  <c r="AG45" i="293"/>
  <c r="AG46" i="293"/>
  <c r="AG47" i="293"/>
  <c r="AG48" i="293"/>
  <c r="AG49" i="293"/>
  <c r="AG50" i="293"/>
  <c r="AG51" i="293"/>
  <c r="AG52" i="293"/>
  <c r="AG53" i="293"/>
  <c r="AG54" i="293"/>
  <c r="AG55" i="293"/>
  <c r="AG56" i="293"/>
  <c r="AG57" i="293"/>
  <c r="AG58" i="293"/>
  <c r="AG59" i="293"/>
  <c r="AG60" i="293"/>
  <c r="AG61" i="293"/>
  <c r="AG62" i="293"/>
  <c r="AG63" i="293"/>
  <c r="AG64" i="293"/>
  <c r="AG65" i="293"/>
  <c r="AG66" i="293"/>
  <c r="AG67" i="293"/>
  <c r="AG68" i="293"/>
  <c r="AG69" i="293"/>
  <c r="AG70" i="293"/>
  <c r="AG71" i="293"/>
  <c r="AG72" i="293"/>
  <c r="AG73" i="293"/>
  <c r="AG74" i="293"/>
  <c r="AG75" i="293"/>
  <c r="AG76" i="293"/>
  <c r="AG77" i="293"/>
  <c r="AG78" i="293"/>
  <c r="AG79" i="293"/>
  <c r="AG80" i="293"/>
  <c r="AG81" i="293"/>
  <c r="AG82" i="293"/>
  <c r="AG83" i="293"/>
  <c r="AG84" i="293"/>
  <c r="AG85" i="293"/>
  <c r="AG86" i="293"/>
  <c r="AG87" i="293"/>
  <c r="AG88" i="293"/>
  <c r="AG89" i="293"/>
  <c r="AG90" i="293"/>
  <c r="AG91" i="293"/>
  <c r="AG92" i="293"/>
  <c r="AG93" i="293"/>
  <c r="AG94" i="293"/>
  <c r="AG95" i="293"/>
  <c r="AG96" i="293"/>
  <c r="AG97" i="293"/>
  <c r="AG98" i="293"/>
  <c r="AG99" i="293"/>
  <c r="AG100" i="293"/>
  <c r="AG101" i="293"/>
  <c r="AG102" i="293"/>
  <c r="AG103" i="293"/>
  <c r="AG104" i="293"/>
  <c r="AG105" i="293"/>
  <c r="AG106" i="293"/>
  <c r="AG107" i="293"/>
  <c r="AG108" i="293"/>
  <c r="AG109" i="293"/>
  <c r="AG110" i="293"/>
  <c r="AG111" i="293"/>
  <c r="AG112" i="293"/>
  <c r="AG113" i="293"/>
  <c r="AG114" i="293"/>
  <c r="AG115" i="293"/>
  <c r="AG116" i="293"/>
  <c r="AG117" i="293"/>
  <c r="AG118" i="293"/>
  <c r="AG119" i="293"/>
  <c r="AG120" i="293"/>
  <c r="AG121" i="293"/>
  <c r="AG122" i="293"/>
  <c r="AG123" i="293"/>
  <c r="AG124" i="293"/>
  <c r="AG125" i="293"/>
  <c r="AG126" i="293"/>
  <c r="AG127" i="293"/>
  <c r="AG128" i="293"/>
  <c r="AG129" i="293"/>
  <c r="AG130" i="293"/>
  <c r="AG131" i="293"/>
  <c r="AG132" i="293"/>
  <c r="AG133" i="293"/>
  <c r="AG134" i="293"/>
  <c r="AG135" i="293"/>
  <c r="AG136" i="293"/>
  <c r="AG137" i="293"/>
  <c r="AG138" i="293"/>
  <c r="AG139" i="293"/>
  <c r="AG140" i="293"/>
  <c r="AG141" i="293"/>
  <c r="AG142" i="293"/>
  <c r="AG143" i="293"/>
  <c r="AG144" i="293"/>
  <c r="AG145" i="293"/>
  <c r="AG146" i="293"/>
  <c r="AG147" i="293"/>
  <c r="AG148" i="293"/>
  <c r="AG149" i="293"/>
  <c r="AG150" i="293"/>
  <c r="AG151" i="293"/>
  <c r="AG152" i="293"/>
  <c r="AG153" i="293"/>
  <c r="AG154" i="293"/>
  <c r="AG155" i="293"/>
  <c r="AG156" i="293"/>
  <c r="AG157" i="293"/>
  <c r="AG158" i="293"/>
  <c r="AG159" i="293"/>
  <c r="AG160" i="293"/>
  <c r="AG161" i="293"/>
  <c r="AG162" i="293"/>
  <c r="AG163" i="293"/>
  <c r="AG164" i="293"/>
  <c r="AG165" i="293"/>
  <c r="AG166" i="293"/>
  <c r="AG167" i="293"/>
  <c r="AG168" i="293"/>
  <c r="AG169" i="293"/>
  <c r="AG170" i="293"/>
  <c r="AG171" i="293"/>
  <c r="AG172" i="293"/>
  <c r="AG173" i="293"/>
  <c r="AG174" i="293"/>
  <c r="AG175" i="293"/>
  <c r="AG176" i="293"/>
  <c r="AG177" i="293"/>
  <c r="AG178" i="293"/>
  <c r="AG179" i="293"/>
  <c r="AG180" i="293"/>
  <c r="AG181" i="293"/>
  <c r="AG182" i="293"/>
  <c r="AG183" i="293"/>
  <c r="AG184" i="293"/>
  <c r="AG185" i="293"/>
  <c r="AG186" i="293"/>
  <c r="AG187" i="293"/>
  <c r="AG188" i="293"/>
  <c r="AG189" i="293"/>
  <c r="AG190" i="293"/>
  <c r="AG191" i="293"/>
  <c r="AG192" i="293"/>
  <c r="AG193" i="293"/>
  <c r="AG194" i="293"/>
  <c r="AG195" i="293"/>
  <c r="AG196" i="293"/>
  <c r="AG197" i="293"/>
  <c r="AG198" i="293"/>
  <c r="AG199" i="293"/>
  <c r="AG200" i="293"/>
  <c r="AG201" i="293"/>
  <c r="AG202" i="293"/>
  <c r="AG203" i="293"/>
  <c r="AG204" i="293"/>
  <c r="AG205" i="293"/>
  <c r="AG206" i="293"/>
  <c r="AG207" i="293"/>
  <c r="AG208" i="293"/>
  <c r="AG209" i="293"/>
  <c r="AG210" i="293"/>
  <c r="AG211" i="293"/>
  <c r="AG212" i="293"/>
  <c r="AG213" i="293"/>
  <c r="AG214" i="293"/>
  <c r="AG215" i="293"/>
  <c r="AG216" i="293"/>
  <c r="AG217" i="293"/>
  <c r="AG218" i="293"/>
  <c r="AG219" i="293"/>
  <c r="AG220" i="293"/>
  <c r="AG221" i="293"/>
  <c r="AG222" i="293"/>
  <c r="AG223" i="293"/>
  <c r="AG224" i="293"/>
  <c r="AG225" i="293"/>
  <c r="AG226" i="293"/>
  <c r="AG227" i="293"/>
  <c r="AG228" i="293"/>
  <c r="AG229" i="293"/>
  <c r="AG230" i="293"/>
  <c r="AG231" i="293"/>
  <c r="AG232" i="293"/>
  <c r="AG233" i="293"/>
  <c r="AG234" i="293"/>
  <c r="AG235" i="293"/>
  <c r="AG236" i="293"/>
  <c r="AG237" i="293"/>
  <c r="AG238" i="293"/>
  <c r="AG239" i="293"/>
  <c r="AG240" i="293"/>
  <c r="AG241" i="293"/>
  <c r="AG242" i="293"/>
  <c r="AG243" i="293"/>
  <c r="AG244" i="293"/>
  <c r="AG245" i="293"/>
  <c r="AG246" i="293"/>
  <c r="AG247" i="293"/>
  <c r="AG248" i="293"/>
  <c r="AG249" i="293"/>
  <c r="AG250" i="293"/>
  <c r="AG251" i="293"/>
  <c r="AG252" i="293"/>
  <c r="AG253" i="293"/>
  <c r="AG254" i="293"/>
  <c r="AG255" i="293"/>
  <c r="AG256" i="293"/>
  <c r="AG257" i="293"/>
  <c r="AG258" i="293"/>
  <c r="AG259" i="293"/>
  <c r="AG260" i="293"/>
  <c r="AG261" i="293"/>
  <c r="AG262" i="293"/>
  <c r="AG263" i="293"/>
  <c r="AG264" i="293"/>
  <c r="AG265" i="293"/>
  <c r="AG266" i="293"/>
  <c r="AG267" i="293"/>
  <c r="AG268" i="293"/>
  <c r="AG269" i="293"/>
  <c r="AG270" i="293"/>
  <c r="AG271" i="293"/>
  <c r="AG272" i="293"/>
  <c r="AG273" i="293"/>
  <c r="AG274" i="293"/>
  <c r="AG275" i="293"/>
  <c r="AG276" i="293"/>
  <c r="AG277" i="293"/>
  <c r="AG278" i="293"/>
  <c r="AG279" i="293"/>
  <c r="AG280" i="293"/>
  <c r="AG281" i="293"/>
  <c r="AG282" i="293"/>
  <c r="AG283" i="293"/>
  <c r="AG284" i="293"/>
  <c r="AG285" i="293"/>
  <c r="AG286" i="293"/>
  <c r="AG287" i="293"/>
  <c r="AG288" i="293"/>
  <c r="AG289" i="293"/>
  <c r="AG290" i="293"/>
  <c r="AG291" i="293"/>
  <c r="AG292" i="293"/>
  <c r="AG293" i="293"/>
  <c r="AG294" i="293"/>
  <c r="AG295" i="293"/>
  <c r="AG296" i="293"/>
  <c r="AG297" i="293"/>
  <c r="AG298" i="293"/>
  <c r="AG299" i="293"/>
  <c r="AG300" i="293"/>
  <c r="AG301" i="293"/>
  <c r="AG302" i="293"/>
  <c r="AG303" i="293"/>
  <c r="AG304" i="293"/>
  <c r="AG305" i="293"/>
  <c r="AG306" i="293"/>
  <c r="AG307" i="293"/>
  <c r="AG308" i="293"/>
  <c r="AG309" i="293"/>
  <c r="AG310" i="293"/>
  <c r="AG311" i="293"/>
  <c r="AG312" i="293"/>
  <c r="AG313" i="293"/>
  <c r="AG314" i="293"/>
  <c r="AG315" i="293"/>
  <c r="AG316" i="293"/>
  <c r="AG317" i="293"/>
  <c r="AG318" i="293"/>
  <c r="AG319" i="293"/>
  <c r="AG320" i="293"/>
  <c r="AG321" i="293"/>
  <c r="AG322" i="293"/>
  <c r="AG323" i="293"/>
  <c r="AG324" i="293"/>
  <c r="AG325" i="293"/>
  <c r="AG326" i="293"/>
  <c r="AG327" i="293"/>
  <c r="AG328" i="293"/>
  <c r="AG329" i="293"/>
  <c r="AG330" i="293"/>
  <c r="AG331" i="293"/>
  <c r="AG332" i="293"/>
  <c r="AG333" i="293"/>
  <c r="AG334" i="293"/>
  <c r="AG335" i="293"/>
  <c r="AG336" i="293"/>
  <c r="AG337" i="293"/>
  <c r="AG338" i="293"/>
  <c r="AG339" i="293"/>
  <c r="AG340" i="293"/>
  <c r="AG341" i="293"/>
  <c r="AG342" i="293"/>
  <c r="AG343" i="293"/>
  <c r="AG344" i="293"/>
  <c r="AG345" i="293"/>
  <c r="AG346" i="293"/>
  <c r="AG347" i="293"/>
  <c r="AG348" i="293"/>
  <c r="AG349" i="293"/>
  <c r="AG350" i="293"/>
  <c r="AG351" i="293"/>
  <c r="AG352" i="293"/>
  <c r="AG353" i="293"/>
  <c r="AG354" i="293"/>
  <c r="AG355" i="293"/>
  <c r="AG356" i="293"/>
  <c r="AG357" i="293"/>
  <c r="AG358" i="293"/>
  <c r="AG359" i="293"/>
  <c r="AG360" i="293"/>
  <c r="AG361" i="293"/>
  <c r="AG362" i="293"/>
  <c r="AG363" i="293"/>
  <c r="AG364" i="293"/>
  <c r="AG365" i="293"/>
  <c r="AG366" i="293"/>
  <c r="AG367" i="293"/>
  <c r="AG368" i="293"/>
  <c r="AG369" i="293"/>
  <c r="AG370" i="293"/>
  <c r="AG371" i="293"/>
  <c r="AG372" i="293"/>
  <c r="AG373" i="293"/>
  <c r="AG374" i="293"/>
  <c r="AG375" i="293"/>
  <c r="AG376" i="293"/>
  <c r="AG377" i="293"/>
  <c r="AG378" i="293"/>
  <c r="AG379" i="293"/>
  <c r="AG380" i="293"/>
  <c r="AG381" i="293"/>
  <c r="AG382" i="293"/>
  <c r="AG383" i="293"/>
  <c r="AG384" i="293"/>
  <c r="AG385" i="293"/>
  <c r="AG386" i="293"/>
  <c r="AG387" i="293"/>
  <c r="AG388" i="293"/>
  <c r="AG389" i="293"/>
  <c r="AG390" i="293"/>
  <c r="AG391" i="293"/>
  <c r="AG392" i="293"/>
  <c r="AG393" i="293"/>
  <c r="AG394" i="293"/>
  <c r="AG395" i="293"/>
  <c r="AG396" i="293"/>
  <c r="AG397" i="293"/>
  <c r="AG398" i="293"/>
  <c r="AG399" i="293"/>
  <c r="AG400" i="293"/>
  <c r="AG401" i="293"/>
  <c r="AG402" i="293"/>
  <c r="AG403" i="293"/>
  <c r="AG404" i="293"/>
  <c r="AG405" i="293"/>
  <c r="AG406" i="293"/>
  <c r="AG407" i="293"/>
  <c r="AG408" i="293"/>
  <c r="AG9" i="293"/>
  <c r="E469" i="293" l="1"/>
  <c r="G470" i="293"/>
  <c r="AH9" i="293"/>
  <c r="AH281" i="293"/>
  <c r="AH269" i="293"/>
  <c r="AH398" i="293"/>
  <c r="AH386" i="293"/>
  <c r="AH374" i="293"/>
  <c r="AH362" i="293"/>
  <c r="AH350" i="293"/>
  <c r="AH338" i="293"/>
  <c r="AH326" i="293"/>
  <c r="AH314" i="293"/>
  <c r="AH302" i="293"/>
  <c r="AH290" i="293"/>
  <c r="AH278" i="293"/>
  <c r="AH266" i="293"/>
  <c r="AH254" i="293"/>
  <c r="AH242" i="293"/>
  <c r="AH230" i="293"/>
  <c r="AH218" i="293"/>
  <c r="AH206" i="293"/>
  <c r="AH194" i="293"/>
  <c r="AH182" i="293"/>
  <c r="AH170" i="293"/>
  <c r="AH158" i="293"/>
  <c r="AH146" i="293"/>
  <c r="AH134" i="293"/>
  <c r="AH122" i="293"/>
  <c r="AH110" i="293"/>
  <c r="AH98" i="293"/>
  <c r="AH86" i="293"/>
  <c r="AH74" i="293"/>
  <c r="AH62" i="293"/>
  <c r="AH50" i="293"/>
  <c r="AH38" i="293"/>
  <c r="AH26" i="293"/>
  <c r="AH14" i="293"/>
  <c r="E475" i="293" s="1"/>
  <c r="AH273" i="293"/>
  <c r="AH261" i="293"/>
  <c r="AH402" i="293"/>
  <c r="AH390" i="293"/>
  <c r="AH378" i="293"/>
  <c r="AH366" i="293"/>
  <c r="AH354" i="293"/>
  <c r="AH342" i="293"/>
  <c r="AH330" i="293"/>
  <c r="AH318" i="293"/>
  <c r="AH306" i="293"/>
  <c r="AH294" i="293"/>
  <c r="AH282" i="293"/>
  <c r="AH270" i="293"/>
  <c r="AH258" i="293"/>
  <c r="AH246" i="293"/>
  <c r="AH234" i="293"/>
  <c r="AH222" i="293"/>
  <c r="AH210" i="293"/>
  <c r="AH198" i="293"/>
  <c r="AH186" i="293"/>
  <c r="AH174" i="293"/>
  <c r="AH162" i="293"/>
  <c r="AH150" i="293"/>
  <c r="AH138" i="293"/>
  <c r="AH126" i="293"/>
  <c r="AH114" i="293"/>
  <c r="AH102" i="293"/>
  <c r="AH90" i="293"/>
  <c r="AH78" i="293"/>
  <c r="AH66" i="293"/>
  <c r="AH54" i="293"/>
  <c r="AH42" i="293"/>
  <c r="AH30" i="293"/>
  <c r="AH18" i="293"/>
  <c r="AH401" i="293"/>
  <c r="AH389" i="293"/>
  <c r="AH377" i="293"/>
  <c r="AH365" i="293"/>
  <c r="AH353" i="293"/>
  <c r="AH341" i="293"/>
  <c r="AH329" i="293"/>
  <c r="AH317" i="293"/>
  <c r="AH305" i="293"/>
  <c r="AH293" i="293"/>
  <c r="AH257" i="293"/>
  <c r="AH245" i="293"/>
  <c r="AH233" i="293"/>
  <c r="AH221" i="293"/>
  <c r="AH209" i="293"/>
  <c r="AH197" i="293"/>
  <c r="AH185" i="293"/>
  <c r="AH173" i="293"/>
  <c r="AH161" i="293"/>
  <c r="AH149" i="293"/>
  <c r="AH137" i="293"/>
  <c r="AH125" i="293"/>
  <c r="AH113" i="293"/>
  <c r="AH101" i="293"/>
  <c r="AH89" i="293"/>
  <c r="AH77" i="293"/>
  <c r="AH65" i="293"/>
  <c r="AH53" i="293"/>
  <c r="AH41" i="293"/>
  <c r="AH29" i="293"/>
  <c r="AH400" i="293"/>
  <c r="AH388" i="293"/>
  <c r="AH376" i="293"/>
  <c r="AH364" i="293"/>
  <c r="AH352" i="293"/>
  <c r="AH340" i="293"/>
  <c r="AH328" i="293"/>
  <c r="AH316" i="293"/>
  <c r="AH304" i="293"/>
  <c r="AH292" i="293"/>
  <c r="AH280" i="293"/>
  <c r="AH268" i="293"/>
  <c r="AH256" i="293"/>
  <c r="AH244" i="293"/>
  <c r="AH232" i="293"/>
  <c r="AH220" i="293"/>
  <c r="AH208" i="293"/>
  <c r="AH196" i="293"/>
  <c r="AH184" i="293"/>
  <c r="AH172" i="293"/>
  <c r="AH160" i="293"/>
  <c r="AH148" i="293"/>
  <c r="AH136" i="293"/>
  <c r="AH124" i="293"/>
  <c r="AH112" i="293"/>
  <c r="AH100" i="293"/>
  <c r="AH88" i="293"/>
  <c r="AH76" i="293"/>
  <c r="AH64" i="293"/>
  <c r="AH52" i="293"/>
  <c r="AH40" i="293"/>
  <c r="AH28" i="293"/>
  <c r="AH16" i="293"/>
  <c r="AH399" i="293"/>
  <c r="AH387" i="293"/>
  <c r="AH375" i="293"/>
  <c r="AH363" i="293"/>
  <c r="AH351" i="293"/>
  <c r="AH339" i="293"/>
  <c r="AH327" i="293"/>
  <c r="AH315" i="293"/>
  <c r="AH303" i="293"/>
  <c r="AH291" i="293"/>
  <c r="AH279" i="293"/>
  <c r="AH267" i="293"/>
  <c r="AH255" i="293"/>
  <c r="AH243" i="293"/>
  <c r="AH231" i="293"/>
  <c r="AH219" i="293"/>
  <c r="AH207" i="293"/>
  <c r="AH195" i="293"/>
  <c r="AH183" i="293"/>
  <c r="AH171" i="293"/>
  <c r="AH159" i="293"/>
  <c r="AH147" i="293"/>
  <c r="AH135" i="293"/>
  <c r="AH123" i="293"/>
  <c r="AH111" i="293"/>
  <c r="AH99" i="293"/>
  <c r="AH87" i="293"/>
  <c r="AH75" i="293"/>
  <c r="AH63" i="293"/>
  <c r="AH51" i="293"/>
  <c r="AH39" i="293"/>
  <c r="AH27" i="293"/>
  <c r="AH15" i="293"/>
  <c r="AH17" i="293"/>
  <c r="AH397" i="293"/>
  <c r="AH385" i="293"/>
  <c r="AH373" i="293"/>
  <c r="AH361" i="293"/>
  <c r="AH349" i="293"/>
  <c r="AH337" i="293"/>
  <c r="AH325" i="293"/>
  <c r="AH313" i="293"/>
  <c r="AH301" i="293"/>
  <c r="AH289" i="293"/>
  <c r="AH277" i="293"/>
  <c r="AH265" i="293"/>
  <c r="AH253" i="293"/>
  <c r="AH241" i="293"/>
  <c r="AH229" i="293"/>
  <c r="AH217" i="293"/>
  <c r="AH205" i="293"/>
  <c r="AH193" i="293"/>
  <c r="AH181" i="293"/>
  <c r="AH169" i="293"/>
  <c r="AH157" i="293"/>
  <c r="AH145" i="293"/>
  <c r="AH133" i="293"/>
  <c r="AH121" i="293"/>
  <c r="AH109" i="293"/>
  <c r="AH97" i="293"/>
  <c r="AH85" i="293"/>
  <c r="AH73" i="293"/>
  <c r="AH61" i="293"/>
  <c r="AH49" i="293"/>
  <c r="AH37" i="293"/>
  <c r="AH25" i="293"/>
  <c r="AH13" i="293"/>
  <c r="AH408" i="293"/>
  <c r="AH396" i="293"/>
  <c r="AH384" i="293"/>
  <c r="AH372" i="293"/>
  <c r="AH360" i="293"/>
  <c r="AH348" i="293"/>
  <c r="AH336" i="293"/>
  <c r="AH324" i="293"/>
  <c r="AH312" i="293"/>
  <c r="AH300" i="293"/>
  <c r="AH288" i="293"/>
  <c r="AH276" i="293"/>
  <c r="AH264" i="293"/>
  <c r="AH252" i="293"/>
  <c r="AH240" i="293"/>
  <c r="AH228" i="293"/>
  <c r="AH216" i="293"/>
  <c r="AH204" i="293"/>
  <c r="AH192" i="293"/>
  <c r="AH180" i="293"/>
  <c r="AH168" i="293"/>
  <c r="AH156" i="293"/>
  <c r="AH144" i="293"/>
  <c r="AH132" i="293"/>
  <c r="AH120" i="293"/>
  <c r="AH108" i="293"/>
  <c r="AH96" i="293"/>
  <c r="AH84" i="293"/>
  <c r="AH72" i="293"/>
  <c r="AH60" i="293"/>
  <c r="AH48" i="293"/>
  <c r="AH36" i="293"/>
  <c r="AH24" i="293"/>
  <c r="AH12" i="293"/>
  <c r="AH407" i="293"/>
  <c r="AH395" i="293"/>
  <c r="AH383" i="293"/>
  <c r="AH371" i="293"/>
  <c r="AH359" i="293"/>
  <c r="AH347" i="293"/>
  <c r="AH335" i="293"/>
  <c r="AH323" i="293"/>
  <c r="AH311" i="293"/>
  <c r="AH299" i="293"/>
  <c r="AH287" i="293"/>
  <c r="AH275" i="293"/>
  <c r="AH263" i="293"/>
  <c r="AH251" i="293"/>
  <c r="AH239" i="293"/>
  <c r="AH227" i="293"/>
  <c r="AH215" i="293"/>
  <c r="AH203" i="293"/>
  <c r="AH191" i="293"/>
  <c r="AH179" i="293"/>
  <c r="AH167" i="293"/>
  <c r="AH155" i="293"/>
  <c r="AH143" i="293"/>
  <c r="AH131" i="293"/>
  <c r="AH119" i="293"/>
  <c r="AH107" i="293"/>
  <c r="AH95" i="293"/>
  <c r="AH83" i="293"/>
  <c r="AH71" i="293"/>
  <c r="AH59" i="293"/>
  <c r="AH47" i="293"/>
  <c r="AH35" i="293"/>
  <c r="AH23" i="293"/>
  <c r="AH11" i="293"/>
  <c r="AH406" i="293"/>
  <c r="AH394" i="293"/>
  <c r="AH382" i="293"/>
  <c r="AH370" i="293"/>
  <c r="AH358" i="293"/>
  <c r="AH346" i="293"/>
  <c r="AH334" i="293"/>
  <c r="AH322" i="293"/>
  <c r="AH310" i="293"/>
  <c r="AH298" i="293"/>
  <c r="AH286" i="293"/>
  <c r="AH274" i="293"/>
  <c r="AH262" i="293"/>
  <c r="AH250" i="293"/>
  <c r="AH238" i="293"/>
  <c r="AH226" i="293"/>
  <c r="AH214" i="293"/>
  <c r="AH202" i="293"/>
  <c r="AH190" i="293"/>
  <c r="AH178" i="293"/>
  <c r="AH166" i="293"/>
  <c r="AH154" i="293"/>
  <c r="AH142" i="293"/>
  <c r="AH130" i="293"/>
  <c r="AH118" i="293"/>
  <c r="AH106" i="293"/>
  <c r="AH94" i="293"/>
  <c r="AH82" i="293"/>
  <c r="AH70" i="293"/>
  <c r="AH58" i="293"/>
  <c r="AH46" i="293"/>
  <c r="AH34" i="293"/>
  <c r="AH22" i="293"/>
  <c r="AH10" i="293"/>
  <c r="AH405" i="293"/>
  <c r="AH393" i="293"/>
  <c r="AH381" i="293"/>
  <c r="AH369" i="293"/>
  <c r="AH357" i="293"/>
  <c r="AH345" i="293"/>
  <c r="AH333" i="293"/>
  <c r="AH321" i="293"/>
  <c r="AH309" i="293"/>
  <c r="AH297" i="293"/>
  <c r="AH285" i="293"/>
  <c r="AH249" i="293"/>
  <c r="AH237" i="293"/>
  <c r="AH225" i="293"/>
  <c r="AH213" i="293"/>
  <c r="AH201" i="293"/>
  <c r="AH189" i="293"/>
  <c r="AH177" i="293"/>
  <c r="AH165" i="293"/>
  <c r="AH153" i="293"/>
  <c r="AH141" i="293"/>
  <c r="AH129" i="293"/>
  <c r="AH117" i="293"/>
  <c r="AH105" i="293"/>
  <c r="AH93" i="293"/>
  <c r="AH81" i="293"/>
  <c r="AH69" i="293"/>
  <c r="AH57" i="293"/>
  <c r="AH45" i="293"/>
  <c r="AH33" i="293"/>
  <c r="AH21" i="293"/>
  <c r="AH404" i="293"/>
  <c r="AH392" i="293"/>
  <c r="AH380" i="293"/>
  <c r="AH368" i="293"/>
  <c r="AH356" i="293"/>
  <c r="AH344" i="293"/>
  <c r="AH332" i="293"/>
  <c r="AH320" i="293"/>
  <c r="AH308" i="293"/>
  <c r="AH296" i="293"/>
  <c r="AH284" i="293"/>
  <c r="AH272" i="293"/>
  <c r="AH260" i="293"/>
  <c r="AH248" i="293"/>
  <c r="AH236" i="293"/>
  <c r="AH224" i="293"/>
  <c r="AH212" i="293"/>
  <c r="AH200" i="293"/>
  <c r="AH188" i="293"/>
  <c r="AH176" i="293"/>
  <c r="AH164" i="293"/>
  <c r="AH152" i="293"/>
  <c r="AH140" i="293"/>
  <c r="AH128" i="293"/>
  <c r="AH116" i="293"/>
  <c r="AH104" i="293"/>
  <c r="AH92" i="293"/>
  <c r="AH80" i="293"/>
  <c r="AH68" i="293"/>
  <c r="AH56" i="293"/>
  <c r="AH44" i="293"/>
  <c r="AH32" i="293"/>
  <c r="AH20" i="293"/>
  <c r="AH403" i="293"/>
  <c r="AH391" i="293"/>
  <c r="AH379" i="293"/>
  <c r="AH367" i="293"/>
  <c r="AH355" i="293"/>
  <c r="AH343" i="293"/>
  <c r="AH331" i="293"/>
  <c r="AH319" i="293"/>
  <c r="AH307" i="293"/>
  <c r="AH295" i="293"/>
  <c r="AH283" i="293"/>
  <c r="AH271" i="293"/>
  <c r="AH259" i="293"/>
  <c r="AH247" i="293"/>
  <c r="AH235" i="293"/>
  <c r="AH223" i="293"/>
  <c r="AH211" i="293"/>
  <c r="AH199" i="293"/>
  <c r="AH187" i="293"/>
  <c r="AH175" i="293"/>
  <c r="AH163" i="293"/>
  <c r="AH151" i="293"/>
  <c r="AH139" i="293"/>
  <c r="AH127" i="293"/>
  <c r="AH115" i="293"/>
  <c r="AH103" i="293"/>
  <c r="AH91" i="293"/>
  <c r="AH79" i="293"/>
  <c r="AH67" i="293"/>
  <c r="AH55" i="293"/>
  <c r="AH43" i="293"/>
  <c r="AH31" i="293"/>
  <c r="AH19" i="293"/>
  <c r="E470" i="293"/>
  <c r="I466" i="293"/>
  <c r="G469" i="293"/>
  <c r="H465" i="293"/>
  <c r="H466" i="293"/>
  <c r="I465" i="293"/>
  <c r="G467" i="293" s="1"/>
  <c r="B21" i="382"/>
  <c r="B20" i="382"/>
  <c r="B18" i="382"/>
  <c r="B17" i="382"/>
  <c r="F475" i="293" l="1"/>
  <c r="H475" i="293" s="1"/>
  <c r="D475" i="293"/>
  <c r="I475" i="293" s="1"/>
  <c r="C455" i="293"/>
  <c r="BE455" i="293" s="1"/>
  <c r="F464" i="293"/>
  <c r="C453" i="293"/>
  <c r="BE453" i="293" s="1"/>
  <c r="D464" i="293"/>
  <c r="I464" i="293" s="1"/>
  <c r="I470" i="293" s="1"/>
  <c r="D488" i="293" s="1"/>
  <c r="BE488" i="293" s="1"/>
  <c r="BE465" i="293"/>
  <c r="C454" i="293"/>
  <c r="BE454" i="293" s="1"/>
  <c r="BE466" i="293"/>
  <c r="C457" i="293"/>
  <c r="BE457" i="293" s="1"/>
  <c r="H467" i="293"/>
  <c r="AH409" i="293"/>
  <c r="C458" i="293"/>
  <c r="BE458" i="293" s="1"/>
  <c r="D467" i="293"/>
  <c r="E467" i="293"/>
  <c r="F467" i="293"/>
  <c r="BE475" i="293" l="1"/>
  <c r="H464" i="293"/>
  <c r="H470" i="293" s="1"/>
  <c r="F470" i="293"/>
  <c r="D470" i="293"/>
  <c r="I467" i="293"/>
  <c r="BE467" i="293" s="1"/>
  <c r="BE470" i="293" l="1"/>
  <c r="BE464" i="293"/>
  <c r="B2" i="315"/>
  <c r="E27" i="211" l="1"/>
  <c r="U11" i="293"/>
  <c r="V11" i="293"/>
  <c r="W11" i="293"/>
  <c r="AC11" i="293"/>
  <c r="AD11" i="293"/>
  <c r="AN11" i="293"/>
  <c r="AO11" i="293"/>
  <c r="AP11" i="293"/>
  <c r="AQ11" i="293"/>
  <c r="AR11" i="293"/>
  <c r="AS11" i="293"/>
  <c r="AT11" i="293"/>
  <c r="AU11" i="293"/>
  <c r="U12" i="293"/>
  <c r="V12" i="293"/>
  <c r="W12" i="293"/>
  <c r="AC12" i="293"/>
  <c r="AD12" i="293"/>
  <c r="AN12" i="293"/>
  <c r="AO12" i="293"/>
  <c r="AP12" i="293"/>
  <c r="AQ12" i="293"/>
  <c r="AR12" i="293"/>
  <c r="AS12" i="293"/>
  <c r="AT12" i="293"/>
  <c r="AU12" i="293"/>
  <c r="U13" i="293"/>
  <c r="V13" i="293"/>
  <c r="W13" i="293"/>
  <c r="AC13" i="293"/>
  <c r="AD13" i="293"/>
  <c r="AN13" i="293"/>
  <c r="AO13" i="293"/>
  <c r="AP13" i="293"/>
  <c r="AQ13" i="293"/>
  <c r="AR13" i="293"/>
  <c r="AS13" i="293"/>
  <c r="AT13" i="293"/>
  <c r="AU13" i="293"/>
  <c r="U14" i="293"/>
  <c r="V14" i="293"/>
  <c r="W14" i="293"/>
  <c r="AD14" i="293"/>
  <c r="AN14" i="293"/>
  <c r="AO14" i="293"/>
  <c r="AP14" i="293"/>
  <c r="AQ14" i="293"/>
  <c r="AR14" i="293"/>
  <c r="AS14" i="293"/>
  <c r="AT14" i="293"/>
  <c r="AU14" i="293"/>
  <c r="U15" i="293"/>
  <c r="V15" i="293"/>
  <c r="W15" i="293"/>
  <c r="AC15" i="293"/>
  <c r="AD15" i="293"/>
  <c r="AN15" i="293"/>
  <c r="AO15" i="293"/>
  <c r="AP15" i="293"/>
  <c r="AQ15" i="293"/>
  <c r="AR15" i="293"/>
  <c r="AS15" i="293"/>
  <c r="AT15" i="293"/>
  <c r="AU15" i="293"/>
  <c r="U16" i="293"/>
  <c r="W16" i="293"/>
  <c r="AC16" i="293"/>
  <c r="AD16" i="293"/>
  <c r="AN16" i="293"/>
  <c r="AO16" i="293"/>
  <c r="AP16" i="293"/>
  <c r="AQ16" i="293"/>
  <c r="AR16" i="293"/>
  <c r="AS16" i="293"/>
  <c r="AT16" i="293"/>
  <c r="AU16" i="293"/>
  <c r="U17" i="293"/>
  <c r="V17" i="293"/>
  <c r="AD17" i="293" s="1"/>
  <c r="W17" i="293"/>
  <c r="AC17" i="293"/>
  <c r="AN17" i="293"/>
  <c r="AO17" i="293"/>
  <c r="AP17" i="293"/>
  <c r="AQ17" i="293"/>
  <c r="AR17" i="293"/>
  <c r="AS17" i="293"/>
  <c r="AT17" i="293"/>
  <c r="AU17" i="293"/>
  <c r="U18" i="293"/>
  <c r="V18" i="293"/>
  <c r="W18" i="293"/>
  <c r="AC18" i="293"/>
  <c r="AD18" i="293"/>
  <c r="AN18" i="293"/>
  <c r="AO18" i="293"/>
  <c r="AP18" i="293"/>
  <c r="AQ18" i="293"/>
  <c r="AR18" i="293"/>
  <c r="AS18" i="293"/>
  <c r="AT18" i="293"/>
  <c r="AU18" i="293"/>
  <c r="U19" i="293"/>
  <c r="V19" i="293"/>
  <c r="W19" i="293"/>
  <c r="AC19" i="293"/>
  <c r="AD19" i="293"/>
  <c r="AN19" i="293"/>
  <c r="AO19" i="293"/>
  <c r="AP19" i="293"/>
  <c r="AQ19" i="293"/>
  <c r="AR19" i="293"/>
  <c r="AS19" i="293"/>
  <c r="AT19" i="293"/>
  <c r="AU19" i="293"/>
  <c r="U20" i="293"/>
  <c r="V20" i="293"/>
  <c r="W20" i="293"/>
  <c r="AC20" i="293"/>
  <c r="AD20" i="293"/>
  <c r="AN20" i="293"/>
  <c r="AO20" i="293"/>
  <c r="AP20" i="293"/>
  <c r="AQ20" i="293"/>
  <c r="AR20" i="293"/>
  <c r="AS20" i="293"/>
  <c r="AT20" i="293"/>
  <c r="AU20" i="293"/>
  <c r="U21" i="293"/>
  <c r="V21" i="293"/>
  <c r="W21" i="293"/>
  <c r="AC21" i="293"/>
  <c r="AD21" i="293"/>
  <c r="AN21" i="293"/>
  <c r="AO21" i="293"/>
  <c r="AP21" i="293"/>
  <c r="AQ21" i="293"/>
  <c r="AR21" i="293"/>
  <c r="AS21" i="293"/>
  <c r="AT21" i="293"/>
  <c r="AU21" i="293"/>
  <c r="U22" i="293"/>
  <c r="V22" i="293"/>
  <c r="W22" i="293"/>
  <c r="AC22" i="293"/>
  <c r="AD22" i="293"/>
  <c r="AN22" i="293"/>
  <c r="AO22" i="293"/>
  <c r="AP22" i="293"/>
  <c r="AQ22" i="293"/>
  <c r="AR22" i="293"/>
  <c r="AS22" i="293"/>
  <c r="AT22" i="293"/>
  <c r="AU22" i="293"/>
  <c r="U23" i="293"/>
  <c r="V23" i="293"/>
  <c r="W23" i="293"/>
  <c r="AC23" i="293"/>
  <c r="AD23" i="293"/>
  <c r="AN23" i="293"/>
  <c r="AO23" i="293"/>
  <c r="AP23" i="293"/>
  <c r="AQ23" i="293"/>
  <c r="AR23" i="293"/>
  <c r="AS23" i="293"/>
  <c r="AT23" i="293"/>
  <c r="AU23" i="293"/>
  <c r="U24" i="293"/>
  <c r="V24" i="293"/>
  <c r="W24" i="293"/>
  <c r="AC24" i="293"/>
  <c r="AD24" i="293"/>
  <c r="AN24" i="293"/>
  <c r="AO24" i="293"/>
  <c r="AP24" i="293"/>
  <c r="AQ24" i="293"/>
  <c r="AR24" i="293"/>
  <c r="AS24" i="293"/>
  <c r="AT24" i="293"/>
  <c r="AU24" i="293"/>
  <c r="U25" i="293"/>
  <c r="V25" i="293"/>
  <c r="W25" i="293"/>
  <c r="AC25" i="293"/>
  <c r="AD25" i="293"/>
  <c r="AN25" i="293"/>
  <c r="AO25" i="293"/>
  <c r="AP25" i="293"/>
  <c r="AQ25" i="293"/>
  <c r="AR25" i="293"/>
  <c r="AS25" i="293"/>
  <c r="AT25" i="293"/>
  <c r="AU25" i="293"/>
  <c r="U26" i="293"/>
  <c r="V26" i="293"/>
  <c r="W26" i="293"/>
  <c r="AC26" i="293"/>
  <c r="AD26" i="293"/>
  <c r="AN26" i="293"/>
  <c r="AO26" i="293"/>
  <c r="AP26" i="293"/>
  <c r="AQ26" i="293"/>
  <c r="AR26" i="293"/>
  <c r="AS26" i="293"/>
  <c r="AT26" i="293"/>
  <c r="AU26" i="293"/>
  <c r="U27" i="293"/>
  <c r="V27" i="293"/>
  <c r="W27" i="293"/>
  <c r="AC27" i="293"/>
  <c r="AD27" i="293"/>
  <c r="AN27" i="293"/>
  <c r="AO27" i="293"/>
  <c r="AP27" i="293"/>
  <c r="AQ27" i="293"/>
  <c r="AR27" i="293"/>
  <c r="AS27" i="293"/>
  <c r="AT27" i="293"/>
  <c r="AU27" i="293"/>
  <c r="U28" i="293"/>
  <c r="V28" i="293"/>
  <c r="W28" i="293"/>
  <c r="AC28" i="293"/>
  <c r="AD28" i="293"/>
  <c r="AN28" i="293"/>
  <c r="AO28" i="293"/>
  <c r="AP28" i="293"/>
  <c r="AQ28" i="293"/>
  <c r="AR28" i="293"/>
  <c r="AS28" i="293"/>
  <c r="AT28" i="293"/>
  <c r="AU28" i="293"/>
  <c r="U29" i="293"/>
  <c r="V29" i="293"/>
  <c r="W29" i="293"/>
  <c r="AC29" i="293"/>
  <c r="AD29" i="293"/>
  <c r="AN29" i="293"/>
  <c r="AO29" i="293"/>
  <c r="AP29" i="293"/>
  <c r="AQ29" i="293"/>
  <c r="AR29" i="293"/>
  <c r="AS29" i="293"/>
  <c r="AT29" i="293"/>
  <c r="AU29" i="293"/>
  <c r="U30" i="293"/>
  <c r="V30" i="293"/>
  <c r="W30" i="293"/>
  <c r="AC30" i="293"/>
  <c r="AD30" i="293"/>
  <c r="AN30" i="293"/>
  <c r="AO30" i="293"/>
  <c r="AP30" i="293"/>
  <c r="AQ30" i="293"/>
  <c r="AR30" i="293"/>
  <c r="AS30" i="293"/>
  <c r="AT30" i="293"/>
  <c r="AU30" i="293"/>
  <c r="U31" i="293"/>
  <c r="V31" i="293"/>
  <c r="W31" i="293"/>
  <c r="AC31" i="293"/>
  <c r="AD31" i="293"/>
  <c r="AN31" i="293"/>
  <c r="AO31" i="293"/>
  <c r="AP31" i="293"/>
  <c r="AQ31" i="293"/>
  <c r="AR31" i="293"/>
  <c r="AS31" i="293"/>
  <c r="AT31" i="293"/>
  <c r="AU31" i="293"/>
  <c r="U32" i="293"/>
  <c r="V32" i="293"/>
  <c r="W32" i="293"/>
  <c r="AC32" i="293"/>
  <c r="AD32" i="293"/>
  <c r="AN32" i="293"/>
  <c r="AO32" i="293"/>
  <c r="AP32" i="293"/>
  <c r="AQ32" i="293"/>
  <c r="AR32" i="293"/>
  <c r="AS32" i="293"/>
  <c r="AT32" i="293"/>
  <c r="AU32" i="293"/>
  <c r="U33" i="293"/>
  <c r="V33" i="293"/>
  <c r="W33" i="293"/>
  <c r="AC33" i="293"/>
  <c r="AD33" i="293"/>
  <c r="AN33" i="293"/>
  <c r="AO33" i="293"/>
  <c r="AP33" i="293"/>
  <c r="AQ33" i="293"/>
  <c r="AR33" i="293"/>
  <c r="AS33" i="293"/>
  <c r="AT33" i="293"/>
  <c r="AU33" i="293"/>
  <c r="U34" i="293"/>
  <c r="V34" i="293"/>
  <c r="W34" i="293"/>
  <c r="AC34" i="293"/>
  <c r="AD34" i="293"/>
  <c r="AN34" i="293"/>
  <c r="AO34" i="293"/>
  <c r="AP34" i="293"/>
  <c r="AQ34" i="293"/>
  <c r="AR34" i="293"/>
  <c r="AS34" i="293"/>
  <c r="AT34" i="293"/>
  <c r="AU34" i="293"/>
  <c r="U35" i="293"/>
  <c r="V35" i="293"/>
  <c r="W35" i="293"/>
  <c r="AC35" i="293"/>
  <c r="AD35" i="293"/>
  <c r="AN35" i="293"/>
  <c r="AO35" i="293"/>
  <c r="AP35" i="293"/>
  <c r="AQ35" i="293"/>
  <c r="AR35" i="293"/>
  <c r="AS35" i="293"/>
  <c r="AT35" i="293"/>
  <c r="AU35" i="293"/>
  <c r="U36" i="293"/>
  <c r="V36" i="293"/>
  <c r="W36" i="293"/>
  <c r="AC36" i="293"/>
  <c r="AD36" i="293"/>
  <c r="AN36" i="293"/>
  <c r="AO36" i="293"/>
  <c r="AP36" i="293"/>
  <c r="AQ36" i="293"/>
  <c r="AR36" i="293"/>
  <c r="AS36" i="293"/>
  <c r="AT36" i="293"/>
  <c r="AU36" i="293"/>
  <c r="U37" i="293"/>
  <c r="V37" i="293"/>
  <c r="W37" i="293"/>
  <c r="AC37" i="293"/>
  <c r="AD37" i="293"/>
  <c r="AN37" i="293"/>
  <c r="AO37" i="293"/>
  <c r="AP37" i="293"/>
  <c r="AQ37" i="293"/>
  <c r="AR37" i="293"/>
  <c r="AS37" i="293"/>
  <c r="AT37" i="293"/>
  <c r="AU37" i="293"/>
  <c r="U38" i="293"/>
  <c r="V38" i="293"/>
  <c r="W38" i="293"/>
  <c r="AC38" i="293"/>
  <c r="AD38" i="293"/>
  <c r="AN38" i="293"/>
  <c r="AO38" i="293"/>
  <c r="AP38" i="293"/>
  <c r="AQ38" i="293"/>
  <c r="AR38" i="293"/>
  <c r="AS38" i="293"/>
  <c r="AT38" i="293"/>
  <c r="AU38" i="293"/>
  <c r="U39" i="293"/>
  <c r="V39" i="293"/>
  <c r="W39" i="293"/>
  <c r="AC39" i="293"/>
  <c r="AD39" i="293"/>
  <c r="AN39" i="293"/>
  <c r="AO39" i="293"/>
  <c r="AP39" i="293"/>
  <c r="AQ39" i="293"/>
  <c r="AR39" i="293"/>
  <c r="AS39" i="293"/>
  <c r="AT39" i="293"/>
  <c r="AU39" i="293"/>
  <c r="U40" i="293"/>
  <c r="V40" i="293"/>
  <c r="W40" i="293"/>
  <c r="AC40" i="293"/>
  <c r="AD40" i="293"/>
  <c r="AN40" i="293"/>
  <c r="AO40" i="293"/>
  <c r="AP40" i="293"/>
  <c r="AQ40" i="293"/>
  <c r="AR40" i="293"/>
  <c r="AS40" i="293"/>
  <c r="AT40" i="293"/>
  <c r="AU40" i="293"/>
  <c r="U41" i="293"/>
  <c r="V41" i="293"/>
  <c r="W41" i="293"/>
  <c r="AC41" i="293"/>
  <c r="AD41" i="293"/>
  <c r="AN41" i="293"/>
  <c r="AO41" i="293"/>
  <c r="AP41" i="293"/>
  <c r="AQ41" i="293"/>
  <c r="AR41" i="293"/>
  <c r="AS41" i="293"/>
  <c r="AT41" i="293"/>
  <c r="AU41" i="293"/>
  <c r="U42" i="293"/>
  <c r="V42" i="293"/>
  <c r="W42" i="293"/>
  <c r="AC42" i="293"/>
  <c r="AD42" i="293"/>
  <c r="AN42" i="293"/>
  <c r="AO42" i="293"/>
  <c r="AP42" i="293"/>
  <c r="AQ42" i="293"/>
  <c r="AR42" i="293"/>
  <c r="AS42" i="293"/>
  <c r="AT42" i="293"/>
  <c r="AU42" i="293"/>
  <c r="U43" i="293"/>
  <c r="V43" i="293"/>
  <c r="W43" i="293"/>
  <c r="AC43" i="293"/>
  <c r="AD43" i="293"/>
  <c r="AN43" i="293"/>
  <c r="AO43" i="293"/>
  <c r="AP43" i="293"/>
  <c r="AQ43" i="293"/>
  <c r="AR43" i="293"/>
  <c r="AS43" i="293"/>
  <c r="AT43" i="293"/>
  <c r="AU43" i="293"/>
  <c r="U44" i="293"/>
  <c r="V44" i="293"/>
  <c r="W44" i="293"/>
  <c r="AC44" i="293"/>
  <c r="AD44" i="293"/>
  <c r="AN44" i="293"/>
  <c r="AO44" i="293"/>
  <c r="AP44" i="293"/>
  <c r="AQ44" i="293"/>
  <c r="AR44" i="293"/>
  <c r="AS44" i="293"/>
  <c r="AT44" i="293"/>
  <c r="AU44" i="293"/>
  <c r="U45" i="293"/>
  <c r="V45" i="293"/>
  <c r="W45" i="293"/>
  <c r="AC45" i="293"/>
  <c r="AD45" i="293"/>
  <c r="AN45" i="293"/>
  <c r="AO45" i="293"/>
  <c r="AP45" i="293"/>
  <c r="AQ45" i="293"/>
  <c r="AR45" i="293"/>
  <c r="AS45" i="293"/>
  <c r="AT45" i="293"/>
  <c r="AU45" i="293"/>
  <c r="U46" i="293"/>
  <c r="V46" i="293"/>
  <c r="W46" i="293"/>
  <c r="AC46" i="293"/>
  <c r="AD46" i="293"/>
  <c r="AN46" i="293"/>
  <c r="AO46" i="293"/>
  <c r="AP46" i="293"/>
  <c r="AQ46" i="293"/>
  <c r="AR46" i="293"/>
  <c r="AS46" i="293"/>
  <c r="AT46" i="293"/>
  <c r="AU46" i="293"/>
  <c r="U47" i="293"/>
  <c r="V47" i="293"/>
  <c r="W47" i="293"/>
  <c r="AC47" i="293"/>
  <c r="AD47" i="293"/>
  <c r="AN47" i="293"/>
  <c r="AO47" i="293"/>
  <c r="AP47" i="293"/>
  <c r="AQ47" i="293"/>
  <c r="AR47" i="293"/>
  <c r="AS47" i="293"/>
  <c r="AT47" i="293"/>
  <c r="AU47" i="293"/>
  <c r="U48" i="293"/>
  <c r="V48" i="293"/>
  <c r="W48" i="293"/>
  <c r="AC48" i="293"/>
  <c r="AD48" i="293"/>
  <c r="AN48" i="293"/>
  <c r="AO48" i="293"/>
  <c r="AP48" i="293"/>
  <c r="AQ48" i="293"/>
  <c r="AR48" i="293"/>
  <c r="AS48" i="293"/>
  <c r="AT48" i="293"/>
  <c r="AU48" i="293"/>
  <c r="U49" i="293"/>
  <c r="V49" i="293"/>
  <c r="W49" i="293"/>
  <c r="AC49" i="293"/>
  <c r="AD49" i="293"/>
  <c r="AN49" i="293"/>
  <c r="AO49" i="293"/>
  <c r="AP49" i="293"/>
  <c r="AQ49" i="293"/>
  <c r="AR49" i="293"/>
  <c r="AS49" i="293"/>
  <c r="AT49" i="293"/>
  <c r="AU49" i="293"/>
  <c r="U50" i="293"/>
  <c r="V50" i="293"/>
  <c r="W50" i="293"/>
  <c r="AC50" i="293"/>
  <c r="AD50" i="293"/>
  <c r="AN50" i="293"/>
  <c r="AO50" i="293"/>
  <c r="AP50" i="293"/>
  <c r="AQ50" i="293"/>
  <c r="AR50" i="293"/>
  <c r="AS50" i="293"/>
  <c r="AT50" i="293"/>
  <c r="AU50" i="293"/>
  <c r="U51" i="293"/>
  <c r="V51" i="293"/>
  <c r="W51" i="293"/>
  <c r="AC51" i="293"/>
  <c r="AD51" i="293"/>
  <c r="AN51" i="293"/>
  <c r="AO51" i="293"/>
  <c r="AP51" i="293"/>
  <c r="AQ51" i="293"/>
  <c r="AR51" i="293"/>
  <c r="AS51" i="293"/>
  <c r="AT51" i="293"/>
  <c r="AU51" i="293"/>
  <c r="U52" i="293"/>
  <c r="V52" i="293"/>
  <c r="W52" i="293"/>
  <c r="AC52" i="293"/>
  <c r="AD52" i="293"/>
  <c r="AN52" i="293"/>
  <c r="AO52" i="293"/>
  <c r="AP52" i="293"/>
  <c r="AQ52" i="293"/>
  <c r="AR52" i="293"/>
  <c r="AS52" i="293"/>
  <c r="AT52" i="293"/>
  <c r="AU52" i="293"/>
  <c r="U53" i="293"/>
  <c r="V53" i="293"/>
  <c r="W53" i="293"/>
  <c r="AC53" i="293"/>
  <c r="AD53" i="293"/>
  <c r="AN53" i="293"/>
  <c r="AO53" i="293"/>
  <c r="AP53" i="293"/>
  <c r="AQ53" i="293"/>
  <c r="AR53" i="293"/>
  <c r="AS53" i="293"/>
  <c r="AT53" i="293"/>
  <c r="AU53" i="293"/>
  <c r="U54" i="293"/>
  <c r="V54" i="293"/>
  <c r="W54" i="293"/>
  <c r="AC54" i="293"/>
  <c r="AD54" i="293"/>
  <c r="AN54" i="293"/>
  <c r="AO54" i="293"/>
  <c r="AP54" i="293"/>
  <c r="AQ54" i="293"/>
  <c r="AR54" i="293"/>
  <c r="AS54" i="293"/>
  <c r="AT54" i="293"/>
  <c r="AU54" i="293"/>
  <c r="U55" i="293"/>
  <c r="V55" i="293"/>
  <c r="W55" i="293"/>
  <c r="AC55" i="293"/>
  <c r="AD55" i="293"/>
  <c r="AN55" i="293"/>
  <c r="AO55" i="293"/>
  <c r="AP55" i="293"/>
  <c r="AQ55" i="293"/>
  <c r="AR55" i="293"/>
  <c r="AS55" i="293"/>
  <c r="AT55" i="293"/>
  <c r="AU55" i="293"/>
  <c r="U56" i="293"/>
  <c r="V56" i="293"/>
  <c r="W56" i="293"/>
  <c r="AC56" i="293"/>
  <c r="AD56" i="293"/>
  <c r="AN56" i="293"/>
  <c r="AO56" i="293"/>
  <c r="AP56" i="293"/>
  <c r="AQ56" i="293"/>
  <c r="AR56" i="293"/>
  <c r="AS56" i="293"/>
  <c r="AT56" i="293"/>
  <c r="AU56" i="293"/>
  <c r="U57" i="293"/>
  <c r="V57" i="293"/>
  <c r="W57" i="293"/>
  <c r="AC57" i="293"/>
  <c r="AD57" i="293"/>
  <c r="AN57" i="293"/>
  <c r="AO57" i="293"/>
  <c r="AP57" i="293"/>
  <c r="AQ57" i="293"/>
  <c r="AR57" i="293"/>
  <c r="AS57" i="293"/>
  <c r="AT57" i="293"/>
  <c r="AU57" i="293"/>
  <c r="U58" i="293"/>
  <c r="V58" i="293"/>
  <c r="W58" i="293"/>
  <c r="AC58" i="293"/>
  <c r="AD58" i="293"/>
  <c r="AN58" i="293"/>
  <c r="AO58" i="293"/>
  <c r="AP58" i="293"/>
  <c r="AQ58" i="293"/>
  <c r="AR58" i="293"/>
  <c r="AS58" i="293"/>
  <c r="AT58" i="293"/>
  <c r="AU58" i="293"/>
  <c r="U59" i="293"/>
  <c r="V59" i="293"/>
  <c r="W59" i="293"/>
  <c r="AC59" i="293"/>
  <c r="AD59" i="293"/>
  <c r="AN59" i="293"/>
  <c r="AO59" i="293"/>
  <c r="AP59" i="293"/>
  <c r="AQ59" i="293"/>
  <c r="AR59" i="293"/>
  <c r="AS59" i="293"/>
  <c r="AT59" i="293"/>
  <c r="AU59" i="293"/>
  <c r="U60" i="293"/>
  <c r="V60" i="293"/>
  <c r="W60" i="293"/>
  <c r="AC60" i="293"/>
  <c r="AD60" i="293"/>
  <c r="AN60" i="293"/>
  <c r="AO60" i="293"/>
  <c r="AP60" i="293"/>
  <c r="AQ60" i="293"/>
  <c r="AR60" i="293"/>
  <c r="AS60" i="293"/>
  <c r="AT60" i="293"/>
  <c r="AU60" i="293"/>
  <c r="U61" i="293"/>
  <c r="V61" i="293"/>
  <c r="W61" i="293"/>
  <c r="AC61" i="293"/>
  <c r="AD61" i="293"/>
  <c r="AN61" i="293"/>
  <c r="AO61" i="293"/>
  <c r="AP61" i="293"/>
  <c r="AQ61" i="293"/>
  <c r="AR61" i="293"/>
  <c r="AS61" i="293"/>
  <c r="AT61" i="293"/>
  <c r="AU61" i="293"/>
  <c r="U62" i="293"/>
  <c r="V62" i="293"/>
  <c r="W62" i="293"/>
  <c r="AC62" i="293"/>
  <c r="AD62" i="293"/>
  <c r="AN62" i="293"/>
  <c r="AO62" i="293"/>
  <c r="AP62" i="293"/>
  <c r="AQ62" i="293"/>
  <c r="AR62" i="293"/>
  <c r="AS62" i="293"/>
  <c r="AT62" i="293"/>
  <c r="AU62" i="293"/>
  <c r="U63" i="293"/>
  <c r="V63" i="293"/>
  <c r="W63" i="293"/>
  <c r="AC63" i="293"/>
  <c r="AD63" i="293"/>
  <c r="AN63" i="293"/>
  <c r="AO63" i="293"/>
  <c r="AP63" i="293"/>
  <c r="AQ63" i="293"/>
  <c r="AR63" i="293"/>
  <c r="AS63" i="293"/>
  <c r="AT63" i="293"/>
  <c r="AU63" i="293"/>
  <c r="U64" i="293"/>
  <c r="V64" i="293"/>
  <c r="W64" i="293"/>
  <c r="AC64" i="293"/>
  <c r="AD64" i="293"/>
  <c r="AN64" i="293"/>
  <c r="AO64" i="293"/>
  <c r="AP64" i="293"/>
  <c r="AQ64" i="293"/>
  <c r="AR64" i="293"/>
  <c r="AS64" i="293"/>
  <c r="AT64" i="293"/>
  <c r="AU64" i="293"/>
  <c r="U65" i="293"/>
  <c r="V65" i="293"/>
  <c r="W65" i="293"/>
  <c r="AC65" i="293"/>
  <c r="AD65" i="293"/>
  <c r="AN65" i="293"/>
  <c r="AO65" i="293"/>
  <c r="AP65" i="293"/>
  <c r="AQ65" i="293"/>
  <c r="AR65" i="293"/>
  <c r="AS65" i="293"/>
  <c r="AT65" i="293"/>
  <c r="AU65" i="293"/>
  <c r="U66" i="293"/>
  <c r="V66" i="293"/>
  <c r="W66" i="293"/>
  <c r="AC66" i="293"/>
  <c r="AD66" i="293"/>
  <c r="AN66" i="293"/>
  <c r="AO66" i="293"/>
  <c r="AP66" i="293"/>
  <c r="AQ66" i="293"/>
  <c r="AR66" i="293"/>
  <c r="AS66" i="293"/>
  <c r="AT66" i="293"/>
  <c r="AU66" i="293"/>
  <c r="U67" i="293"/>
  <c r="V67" i="293"/>
  <c r="W67" i="293"/>
  <c r="AC67" i="293"/>
  <c r="AD67" i="293"/>
  <c r="AN67" i="293"/>
  <c r="AO67" i="293"/>
  <c r="AP67" i="293"/>
  <c r="AQ67" i="293"/>
  <c r="AR67" i="293"/>
  <c r="AS67" i="293"/>
  <c r="AT67" i="293"/>
  <c r="AU67" i="293"/>
  <c r="U68" i="293"/>
  <c r="V68" i="293"/>
  <c r="W68" i="293"/>
  <c r="AC68" i="293"/>
  <c r="AD68" i="293"/>
  <c r="AN68" i="293"/>
  <c r="AO68" i="293"/>
  <c r="AP68" i="293"/>
  <c r="AQ68" i="293"/>
  <c r="AR68" i="293"/>
  <c r="AS68" i="293"/>
  <c r="AT68" i="293"/>
  <c r="AU68" i="293"/>
  <c r="U69" i="293"/>
  <c r="V69" i="293"/>
  <c r="W69" i="293"/>
  <c r="AC69" i="293"/>
  <c r="AD69" i="293"/>
  <c r="AN69" i="293"/>
  <c r="AO69" i="293"/>
  <c r="AP69" i="293"/>
  <c r="AQ69" i="293"/>
  <c r="AR69" i="293"/>
  <c r="AS69" i="293"/>
  <c r="AT69" i="293"/>
  <c r="AU69" i="293"/>
  <c r="U70" i="293"/>
  <c r="V70" i="293"/>
  <c r="W70" i="293"/>
  <c r="AC70" i="293"/>
  <c r="AD70" i="293"/>
  <c r="AN70" i="293"/>
  <c r="AO70" i="293"/>
  <c r="AP70" i="293"/>
  <c r="AQ70" i="293"/>
  <c r="AR70" i="293"/>
  <c r="AS70" i="293"/>
  <c r="AT70" i="293"/>
  <c r="AU70" i="293"/>
  <c r="U71" i="293"/>
  <c r="V71" i="293"/>
  <c r="W71" i="293"/>
  <c r="AC71" i="293"/>
  <c r="AD71" i="293"/>
  <c r="AN71" i="293"/>
  <c r="AO71" i="293"/>
  <c r="AP71" i="293"/>
  <c r="AQ71" i="293"/>
  <c r="AR71" i="293"/>
  <c r="AS71" i="293"/>
  <c r="AT71" i="293"/>
  <c r="AU71" i="293"/>
  <c r="U72" i="293"/>
  <c r="V72" i="293"/>
  <c r="W72" i="293"/>
  <c r="AC72" i="293"/>
  <c r="AD72" i="293"/>
  <c r="AN72" i="293"/>
  <c r="AO72" i="293"/>
  <c r="AP72" i="293"/>
  <c r="AQ72" i="293"/>
  <c r="AR72" i="293"/>
  <c r="AS72" i="293"/>
  <c r="AT72" i="293"/>
  <c r="AU72" i="293"/>
  <c r="U73" i="293"/>
  <c r="V73" i="293"/>
  <c r="W73" i="293"/>
  <c r="AC73" i="293"/>
  <c r="AD73" i="293"/>
  <c r="AN73" i="293"/>
  <c r="AO73" i="293"/>
  <c r="AP73" i="293"/>
  <c r="AQ73" i="293"/>
  <c r="AR73" i="293"/>
  <c r="AS73" i="293"/>
  <c r="AT73" i="293"/>
  <c r="AU73" i="293"/>
  <c r="U74" i="293"/>
  <c r="V74" i="293"/>
  <c r="W74" i="293"/>
  <c r="AC74" i="293"/>
  <c r="AD74" i="293"/>
  <c r="AN74" i="293"/>
  <c r="AO74" i="293"/>
  <c r="AP74" i="293"/>
  <c r="AQ74" i="293"/>
  <c r="AR74" i="293"/>
  <c r="AS74" i="293"/>
  <c r="AT74" i="293"/>
  <c r="AU74" i="293"/>
  <c r="U75" i="293"/>
  <c r="V75" i="293"/>
  <c r="W75" i="293"/>
  <c r="AC75" i="293"/>
  <c r="AD75" i="293"/>
  <c r="AN75" i="293"/>
  <c r="AO75" i="293"/>
  <c r="AP75" i="293"/>
  <c r="AQ75" i="293"/>
  <c r="AR75" i="293"/>
  <c r="AS75" i="293"/>
  <c r="AT75" i="293"/>
  <c r="AU75" i="293"/>
  <c r="U76" i="293"/>
  <c r="V76" i="293"/>
  <c r="W76" i="293"/>
  <c r="AC76" i="293"/>
  <c r="AD76" i="293"/>
  <c r="AN76" i="293"/>
  <c r="AO76" i="293"/>
  <c r="AP76" i="293"/>
  <c r="AQ76" i="293"/>
  <c r="AR76" i="293"/>
  <c r="AS76" i="293"/>
  <c r="AT76" i="293"/>
  <c r="AU76" i="293"/>
  <c r="U77" i="293"/>
  <c r="V77" i="293"/>
  <c r="W77" i="293"/>
  <c r="AC77" i="293"/>
  <c r="AD77" i="293"/>
  <c r="AN77" i="293"/>
  <c r="AO77" i="293"/>
  <c r="AP77" i="293"/>
  <c r="AQ77" i="293"/>
  <c r="AR77" i="293"/>
  <c r="AS77" i="293"/>
  <c r="AT77" i="293"/>
  <c r="AU77" i="293"/>
  <c r="U78" i="293"/>
  <c r="V78" i="293"/>
  <c r="W78" i="293"/>
  <c r="AC78" i="293"/>
  <c r="AD78" i="293"/>
  <c r="AN78" i="293"/>
  <c r="AO78" i="293"/>
  <c r="AP78" i="293"/>
  <c r="AQ78" i="293"/>
  <c r="AR78" i="293"/>
  <c r="AS78" i="293"/>
  <c r="AT78" i="293"/>
  <c r="AU78" i="293"/>
  <c r="U79" i="293"/>
  <c r="V79" i="293"/>
  <c r="W79" i="293"/>
  <c r="AC79" i="293"/>
  <c r="AD79" i="293"/>
  <c r="AN79" i="293"/>
  <c r="AO79" i="293"/>
  <c r="AP79" i="293"/>
  <c r="AQ79" i="293"/>
  <c r="AR79" i="293"/>
  <c r="AS79" i="293"/>
  <c r="AT79" i="293"/>
  <c r="AU79" i="293"/>
  <c r="U80" i="293"/>
  <c r="V80" i="293"/>
  <c r="W80" i="293"/>
  <c r="AC80" i="293"/>
  <c r="AD80" i="293"/>
  <c r="AN80" i="293"/>
  <c r="AO80" i="293"/>
  <c r="AP80" i="293"/>
  <c r="AQ80" i="293"/>
  <c r="AR80" i="293"/>
  <c r="AS80" i="293"/>
  <c r="AT80" i="293"/>
  <c r="AU80" i="293"/>
  <c r="U81" i="293"/>
  <c r="V81" i="293"/>
  <c r="W81" i="293"/>
  <c r="AC81" i="293"/>
  <c r="AD81" i="293"/>
  <c r="AN81" i="293"/>
  <c r="AO81" i="293"/>
  <c r="AP81" i="293"/>
  <c r="AQ81" i="293"/>
  <c r="AR81" i="293"/>
  <c r="AS81" i="293"/>
  <c r="AT81" i="293"/>
  <c r="AU81" i="293"/>
  <c r="U82" i="293"/>
  <c r="V82" i="293"/>
  <c r="W82" i="293"/>
  <c r="AC82" i="293"/>
  <c r="AD82" i="293"/>
  <c r="AN82" i="293"/>
  <c r="AO82" i="293"/>
  <c r="AP82" i="293"/>
  <c r="AQ82" i="293"/>
  <c r="AR82" i="293"/>
  <c r="AS82" i="293"/>
  <c r="AT82" i="293"/>
  <c r="AU82" i="293"/>
  <c r="U83" i="293"/>
  <c r="V83" i="293"/>
  <c r="W83" i="293"/>
  <c r="AC83" i="293"/>
  <c r="AD83" i="293"/>
  <c r="AN83" i="293"/>
  <c r="AO83" i="293"/>
  <c r="AP83" i="293"/>
  <c r="AQ83" i="293"/>
  <c r="AR83" i="293"/>
  <c r="AS83" i="293"/>
  <c r="AT83" i="293"/>
  <c r="AU83" i="293"/>
  <c r="U84" i="293"/>
  <c r="V84" i="293"/>
  <c r="W84" i="293"/>
  <c r="AC84" i="293"/>
  <c r="AD84" i="293"/>
  <c r="AN84" i="293"/>
  <c r="AO84" i="293"/>
  <c r="AP84" i="293"/>
  <c r="AQ84" i="293"/>
  <c r="AR84" i="293"/>
  <c r="AS84" i="293"/>
  <c r="AT84" i="293"/>
  <c r="AU84" i="293"/>
  <c r="U85" i="293"/>
  <c r="V85" i="293"/>
  <c r="W85" i="293"/>
  <c r="AC85" i="293"/>
  <c r="AD85" i="293"/>
  <c r="AN85" i="293"/>
  <c r="AO85" i="293"/>
  <c r="AP85" i="293"/>
  <c r="AQ85" i="293"/>
  <c r="AR85" i="293"/>
  <c r="AS85" i="293"/>
  <c r="AT85" i="293"/>
  <c r="AU85" i="293"/>
  <c r="U86" i="293"/>
  <c r="V86" i="293"/>
  <c r="W86" i="293"/>
  <c r="AC86" i="293"/>
  <c r="AD86" i="293"/>
  <c r="AN86" i="293"/>
  <c r="AO86" i="293"/>
  <c r="AP86" i="293"/>
  <c r="AQ86" i="293"/>
  <c r="AR86" i="293"/>
  <c r="AS86" i="293"/>
  <c r="AT86" i="293"/>
  <c r="AU86" i="293"/>
  <c r="U87" i="293"/>
  <c r="V87" i="293"/>
  <c r="W87" i="293"/>
  <c r="AC87" i="293"/>
  <c r="AD87" i="293"/>
  <c r="AN87" i="293"/>
  <c r="AO87" i="293"/>
  <c r="AP87" i="293"/>
  <c r="AQ87" i="293"/>
  <c r="AR87" i="293"/>
  <c r="AS87" i="293"/>
  <c r="AT87" i="293"/>
  <c r="AU87" i="293"/>
  <c r="U88" i="293"/>
  <c r="V88" i="293"/>
  <c r="W88" i="293"/>
  <c r="AC88" i="293"/>
  <c r="AD88" i="293"/>
  <c r="AN88" i="293"/>
  <c r="AO88" i="293"/>
  <c r="AP88" i="293"/>
  <c r="AQ88" i="293"/>
  <c r="AR88" i="293"/>
  <c r="AS88" i="293"/>
  <c r="AT88" i="293"/>
  <c r="AU88" i="293"/>
  <c r="U89" i="293"/>
  <c r="V89" i="293"/>
  <c r="W89" i="293"/>
  <c r="AC89" i="293"/>
  <c r="AD89" i="293"/>
  <c r="AN89" i="293"/>
  <c r="AO89" i="293"/>
  <c r="AP89" i="293"/>
  <c r="AQ89" i="293"/>
  <c r="AR89" i="293"/>
  <c r="AS89" i="293"/>
  <c r="AT89" i="293"/>
  <c r="AU89" i="293"/>
  <c r="U90" i="293"/>
  <c r="V90" i="293"/>
  <c r="W90" i="293"/>
  <c r="AC90" i="293"/>
  <c r="AD90" i="293"/>
  <c r="AN90" i="293"/>
  <c r="AO90" i="293"/>
  <c r="AP90" i="293"/>
  <c r="AQ90" i="293"/>
  <c r="AR90" i="293"/>
  <c r="AS90" i="293"/>
  <c r="AT90" i="293"/>
  <c r="AU90" i="293"/>
  <c r="U91" i="293"/>
  <c r="V91" i="293"/>
  <c r="W91" i="293"/>
  <c r="AC91" i="293"/>
  <c r="AD91" i="293"/>
  <c r="AN91" i="293"/>
  <c r="AO91" i="293"/>
  <c r="AP91" i="293"/>
  <c r="AQ91" i="293"/>
  <c r="AR91" i="293"/>
  <c r="AS91" i="293"/>
  <c r="AT91" i="293"/>
  <c r="AU91" i="293"/>
  <c r="U92" i="293"/>
  <c r="V92" i="293"/>
  <c r="W92" i="293"/>
  <c r="AC92" i="293"/>
  <c r="AD92" i="293"/>
  <c r="AN92" i="293"/>
  <c r="AO92" i="293"/>
  <c r="AP92" i="293"/>
  <c r="AQ92" i="293"/>
  <c r="AR92" i="293"/>
  <c r="AS92" i="293"/>
  <c r="AT92" i="293"/>
  <c r="AU92" i="293"/>
  <c r="U93" i="293"/>
  <c r="V93" i="293"/>
  <c r="W93" i="293"/>
  <c r="AC93" i="293"/>
  <c r="AD93" i="293"/>
  <c r="AN93" i="293"/>
  <c r="AO93" i="293"/>
  <c r="AP93" i="293"/>
  <c r="AQ93" i="293"/>
  <c r="AR93" i="293"/>
  <c r="AS93" i="293"/>
  <c r="AT93" i="293"/>
  <c r="AU93" i="293"/>
  <c r="U94" i="293"/>
  <c r="V94" i="293"/>
  <c r="W94" i="293"/>
  <c r="AC94" i="293"/>
  <c r="AD94" i="293"/>
  <c r="AN94" i="293"/>
  <c r="AO94" i="293"/>
  <c r="AP94" i="293"/>
  <c r="AQ94" i="293"/>
  <c r="AR94" i="293"/>
  <c r="AS94" i="293"/>
  <c r="AT94" i="293"/>
  <c r="AU94" i="293"/>
  <c r="U95" i="293"/>
  <c r="V95" i="293"/>
  <c r="W95" i="293"/>
  <c r="AC95" i="293"/>
  <c r="AD95" i="293"/>
  <c r="AN95" i="293"/>
  <c r="AO95" i="293"/>
  <c r="AP95" i="293"/>
  <c r="AQ95" i="293"/>
  <c r="AR95" i="293"/>
  <c r="AS95" i="293"/>
  <c r="AT95" i="293"/>
  <c r="AU95" i="293"/>
  <c r="U96" i="293"/>
  <c r="V96" i="293"/>
  <c r="W96" i="293"/>
  <c r="AC96" i="293"/>
  <c r="AD96" i="293"/>
  <c r="AN96" i="293"/>
  <c r="AO96" i="293"/>
  <c r="AP96" i="293"/>
  <c r="AQ96" i="293"/>
  <c r="AR96" i="293"/>
  <c r="AS96" i="293"/>
  <c r="AT96" i="293"/>
  <c r="AU96" i="293"/>
  <c r="U97" i="293"/>
  <c r="V97" i="293"/>
  <c r="W97" i="293"/>
  <c r="AC97" i="293"/>
  <c r="AD97" i="293"/>
  <c r="AN97" i="293"/>
  <c r="AO97" i="293"/>
  <c r="AP97" i="293"/>
  <c r="AQ97" i="293"/>
  <c r="AR97" i="293"/>
  <c r="AS97" i="293"/>
  <c r="AT97" i="293"/>
  <c r="AU97" i="293"/>
  <c r="U98" i="293"/>
  <c r="V98" i="293"/>
  <c r="W98" i="293"/>
  <c r="AC98" i="293"/>
  <c r="AD98" i="293"/>
  <c r="AN98" i="293"/>
  <c r="AO98" i="293"/>
  <c r="AP98" i="293"/>
  <c r="AQ98" i="293"/>
  <c r="AR98" i="293"/>
  <c r="AS98" i="293"/>
  <c r="AT98" i="293"/>
  <c r="AU98" i="293"/>
  <c r="U99" i="293"/>
  <c r="V99" i="293"/>
  <c r="W99" i="293"/>
  <c r="AC99" i="293"/>
  <c r="AD99" i="293"/>
  <c r="AN99" i="293"/>
  <c r="AO99" i="293"/>
  <c r="AP99" i="293"/>
  <c r="AQ99" i="293"/>
  <c r="AR99" i="293"/>
  <c r="AS99" i="293"/>
  <c r="AT99" i="293"/>
  <c r="AU99" i="293"/>
  <c r="U100" i="293"/>
  <c r="V100" i="293"/>
  <c r="W100" i="293"/>
  <c r="AC100" i="293"/>
  <c r="AD100" i="293"/>
  <c r="AN100" i="293"/>
  <c r="AO100" i="293"/>
  <c r="AP100" i="293"/>
  <c r="AQ100" i="293"/>
  <c r="AR100" i="293"/>
  <c r="AS100" i="293"/>
  <c r="AT100" i="293"/>
  <c r="AU100" i="293"/>
  <c r="U101" i="293"/>
  <c r="V101" i="293"/>
  <c r="W101" i="293"/>
  <c r="AC101" i="293"/>
  <c r="AD101" i="293"/>
  <c r="AN101" i="293"/>
  <c r="AO101" i="293"/>
  <c r="AP101" i="293"/>
  <c r="AQ101" i="293"/>
  <c r="AR101" i="293"/>
  <c r="AS101" i="293"/>
  <c r="AT101" i="293"/>
  <c r="AU101" i="293"/>
  <c r="U102" i="293"/>
  <c r="V102" i="293"/>
  <c r="W102" i="293"/>
  <c r="AC102" i="293"/>
  <c r="AD102" i="293"/>
  <c r="AN102" i="293"/>
  <c r="AO102" i="293"/>
  <c r="AP102" i="293"/>
  <c r="AQ102" i="293"/>
  <c r="AR102" i="293"/>
  <c r="AS102" i="293"/>
  <c r="AT102" i="293"/>
  <c r="AU102" i="293"/>
  <c r="U103" i="293"/>
  <c r="V103" i="293"/>
  <c r="W103" i="293"/>
  <c r="AC103" i="293"/>
  <c r="AD103" i="293"/>
  <c r="AN103" i="293"/>
  <c r="AO103" i="293"/>
  <c r="AP103" i="293"/>
  <c r="AQ103" i="293"/>
  <c r="AR103" i="293"/>
  <c r="AS103" i="293"/>
  <c r="AT103" i="293"/>
  <c r="AU103" i="293"/>
  <c r="U104" i="293"/>
  <c r="V104" i="293"/>
  <c r="W104" i="293"/>
  <c r="AC104" i="293"/>
  <c r="AD104" i="293"/>
  <c r="AN104" i="293"/>
  <c r="AO104" i="293"/>
  <c r="AP104" i="293"/>
  <c r="AQ104" i="293"/>
  <c r="AR104" i="293"/>
  <c r="AS104" i="293"/>
  <c r="AT104" i="293"/>
  <c r="AU104" i="293"/>
  <c r="U105" i="293"/>
  <c r="V105" i="293"/>
  <c r="W105" i="293"/>
  <c r="AC105" i="293"/>
  <c r="AD105" i="293"/>
  <c r="AN105" i="293"/>
  <c r="AO105" i="293"/>
  <c r="AP105" i="293"/>
  <c r="AQ105" i="293"/>
  <c r="AR105" i="293"/>
  <c r="AS105" i="293"/>
  <c r="AT105" i="293"/>
  <c r="AU105" i="293"/>
  <c r="U106" i="293"/>
  <c r="V106" i="293"/>
  <c r="W106" i="293"/>
  <c r="AC106" i="293"/>
  <c r="AD106" i="293"/>
  <c r="AN106" i="293"/>
  <c r="AO106" i="293"/>
  <c r="AP106" i="293"/>
  <c r="AQ106" i="293"/>
  <c r="AR106" i="293"/>
  <c r="AS106" i="293"/>
  <c r="AT106" i="293"/>
  <c r="AU106" i="293"/>
  <c r="U107" i="293"/>
  <c r="V107" i="293"/>
  <c r="W107" i="293"/>
  <c r="AC107" i="293"/>
  <c r="AD107" i="293"/>
  <c r="AN107" i="293"/>
  <c r="AO107" i="293"/>
  <c r="AP107" i="293"/>
  <c r="AQ107" i="293"/>
  <c r="AR107" i="293"/>
  <c r="AS107" i="293"/>
  <c r="AT107" i="293"/>
  <c r="AU107" i="293"/>
  <c r="U108" i="293"/>
  <c r="V108" i="293"/>
  <c r="W108" i="293"/>
  <c r="AC108" i="293"/>
  <c r="AD108" i="293"/>
  <c r="AN108" i="293"/>
  <c r="AO108" i="293"/>
  <c r="AP108" i="293"/>
  <c r="AQ108" i="293"/>
  <c r="AR108" i="293"/>
  <c r="AS108" i="293"/>
  <c r="AT108" i="293"/>
  <c r="AU108" i="293"/>
  <c r="U109" i="293"/>
  <c r="V109" i="293"/>
  <c r="W109" i="293"/>
  <c r="AC109" i="293"/>
  <c r="AD109" i="293"/>
  <c r="AN109" i="293"/>
  <c r="AO109" i="293"/>
  <c r="AP109" i="293"/>
  <c r="AQ109" i="293"/>
  <c r="AR109" i="293"/>
  <c r="AS109" i="293"/>
  <c r="AT109" i="293"/>
  <c r="AU109" i="293"/>
  <c r="U110" i="293"/>
  <c r="V110" i="293"/>
  <c r="W110" i="293"/>
  <c r="AC110" i="293"/>
  <c r="AD110" i="293"/>
  <c r="AN110" i="293"/>
  <c r="AO110" i="293"/>
  <c r="AP110" i="293"/>
  <c r="AQ110" i="293"/>
  <c r="AR110" i="293"/>
  <c r="AS110" i="293"/>
  <c r="AT110" i="293"/>
  <c r="AU110" i="293"/>
  <c r="U111" i="293"/>
  <c r="V111" i="293"/>
  <c r="W111" i="293"/>
  <c r="AC111" i="293"/>
  <c r="AD111" i="293"/>
  <c r="AN111" i="293"/>
  <c r="AO111" i="293"/>
  <c r="AP111" i="293"/>
  <c r="AQ111" i="293"/>
  <c r="AR111" i="293"/>
  <c r="AS111" i="293"/>
  <c r="AT111" i="293"/>
  <c r="AU111" i="293"/>
  <c r="U112" i="293"/>
  <c r="V112" i="293"/>
  <c r="W112" i="293"/>
  <c r="AC112" i="293"/>
  <c r="AD112" i="293"/>
  <c r="AN112" i="293"/>
  <c r="AO112" i="293"/>
  <c r="AP112" i="293"/>
  <c r="AQ112" i="293"/>
  <c r="AR112" i="293"/>
  <c r="AS112" i="293"/>
  <c r="AT112" i="293"/>
  <c r="AU112" i="293"/>
  <c r="U113" i="293"/>
  <c r="V113" i="293"/>
  <c r="W113" i="293"/>
  <c r="AC113" i="293"/>
  <c r="AD113" i="293"/>
  <c r="AN113" i="293"/>
  <c r="AO113" i="293"/>
  <c r="AP113" i="293"/>
  <c r="AQ113" i="293"/>
  <c r="AR113" i="293"/>
  <c r="AS113" i="293"/>
  <c r="AT113" i="293"/>
  <c r="AU113" i="293"/>
  <c r="U114" i="293"/>
  <c r="V114" i="293"/>
  <c r="W114" i="293"/>
  <c r="AC114" i="293"/>
  <c r="AD114" i="293"/>
  <c r="AN114" i="293"/>
  <c r="AO114" i="293"/>
  <c r="AP114" i="293"/>
  <c r="AQ114" i="293"/>
  <c r="AR114" i="293"/>
  <c r="AS114" i="293"/>
  <c r="AT114" i="293"/>
  <c r="AU114" i="293"/>
  <c r="U115" i="293"/>
  <c r="V115" i="293"/>
  <c r="W115" i="293"/>
  <c r="AC115" i="293"/>
  <c r="AD115" i="293"/>
  <c r="AN115" i="293"/>
  <c r="AO115" i="293"/>
  <c r="AP115" i="293"/>
  <c r="AQ115" i="293"/>
  <c r="AR115" i="293"/>
  <c r="AS115" i="293"/>
  <c r="AT115" i="293"/>
  <c r="AU115" i="293"/>
  <c r="U116" i="293"/>
  <c r="V116" i="293"/>
  <c r="W116" i="293"/>
  <c r="AC116" i="293"/>
  <c r="AD116" i="293"/>
  <c r="AN116" i="293"/>
  <c r="AO116" i="293"/>
  <c r="AP116" i="293"/>
  <c r="AQ116" i="293"/>
  <c r="AR116" i="293"/>
  <c r="AS116" i="293"/>
  <c r="AT116" i="293"/>
  <c r="AU116" i="293"/>
  <c r="U117" i="293"/>
  <c r="V117" i="293"/>
  <c r="W117" i="293"/>
  <c r="AC117" i="293"/>
  <c r="AD117" i="293"/>
  <c r="AN117" i="293"/>
  <c r="AO117" i="293"/>
  <c r="AP117" i="293"/>
  <c r="AQ117" i="293"/>
  <c r="AR117" i="293"/>
  <c r="AS117" i="293"/>
  <c r="AT117" i="293"/>
  <c r="AU117" i="293"/>
  <c r="U118" i="293"/>
  <c r="V118" i="293"/>
  <c r="W118" i="293"/>
  <c r="AC118" i="293"/>
  <c r="AD118" i="293"/>
  <c r="AN118" i="293"/>
  <c r="AO118" i="293"/>
  <c r="AP118" i="293"/>
  <c r="AQ118" i="293"/>
  <c r="AR118" i="293"/>
  <c r="AS118" i="293"/>
  <c r="AT118" i="293"/>
  <c r="AU118" i="293"/>
  <c r="U119" i="293"/>
  <c r="V119" i="293"/>
  <c r="W119" i="293"/>
  <c r="AC119" i="293"/>
  <c r="AD119" i="293"/>
  <c r="AN119" i="293"/>
  <c r="AO119" i="293"/>
  <c r="AP119" i="293"/>
  <c r="AQ119" i="293"/>
  <c r="AR119" i="293"/>
  <c r="AS119" i="293"/>
  <c r="AT119" i="293"/>
  <c r="AU119" i="293"/>
  <c r="U120" i="293"/>
  <c r="V120" i="293"/>
  <c r="W120" i="293"/>
  <c r="AC120" i="293"/>
  <c r="AD120" i="293"/>
  <c r="AN120" i="293"/>
  <c r="AO120" i="293"/>
  <c r="AP120" i="293"/>
  <c r="AQ120" i="293"/>
  <c r="AR120" i="293"/>
  <c r="AS120" i="293"/>
  <c r="AT120" i="293"/>
  <c r="AU120" i="293"/>
  <c r="U121" i="293"/>
  <c r="V121" i="293"/>
  <c r="W121" i="293"/>
  <c r="AC121" i="293"/>
  <c r="AD121" i="293"/>
  <c r="AN121" i="293"/>
  <c r="AO121" i="293"/>
  <c r="AP121" i="293"/>
  <c r="AQ121" i="293"/>
  <c r="AR121" i="293"/>
  <c r="AS121" i="293"/>
  <c r="AT121" i="293"/>
  <c r="AU121" i="293"/>
  <c r="U122" i="293"/>
  <c r="V122" i="293"/>
  <c r="W122" i="293"/>
  <c r="AC122" i="293"/>
  <c r="AD122" i="293"/>
  <c r="AN122" i="293"/>
  <c r="AO122" i="293"/>
  <c r="AP122" i="293"/>
  <c r="AQ122" i="293"/>
  <c r="AR122" i="293"/>
  <c r="AS122" i="293"/>
  <c r="AT122" i="293"/>
  <c r="AU122" i="293"/>
  <c r="U123" i="293"/>
  <c r="V123" i="293"/>
  <c r="W123" i="293"/>
  <c r="AC123" i="293"/>
  <c r="AD123" i="293"/>
  <c r="AN123" i="293"/>
  <c r="AO123" i="293"/>
  <c r="AP123" i="293"/>
  <c r="AQ123" i="293"/>
  <c r="AR123" i="293"/>
  <c r="AS123" i="293"/>
  <c r="AT123" i="293"/>
  <c r="AU123" i="293"/>
  <c r="U124" i="293"/>
  <c r="V124" i="293"/>
  <c r="W124" i="293"/>
  <c r="AC124" i="293"/>
  <c r="AD124" i="293"/>
  <c r="AN124" i="293"/>
  <c r="AO124" i="293"/>
  <c r="AP124" i="293"/>
  <c r="AQ124" i="293"/>
  <c r="AR124" i="293"/>
  <c r="AS124" i="293"/>
  <c r="AT124" i="293"/>
  <c r="AU124" i="293"/>
  <c r="U125" i="293"/>
  <c r="V125" i="293"/>
  <c r="W125" i="293"/>
  <c r="AC125" i="293"/>
  <c r="AD125" i="293"/>
  <c r="AN125" i="293"/>
  <c r="AO125" i="293"/>
  <c r="AP125" i="293"/>
  <c r="AQ125" i="293"/>
  <c r="AR125" i="293"/>
  <c r="AS125" i="293"/>
  <c r="AT125" i="293"/>
  <c r="AU125" i="293"/>
  <c r="U126" i="293"/>
  <c r="V126" i="293"/>
  <c r="W126" i="293"/>
  <c r="AC126" i="293"/>
  <c r="AD126" i="293"/>
  <c r="AN126" i="293"/>
  <c r="AO126" i="293"/>
  <c r="AP126" i="293"/>
  <c r="AQ126" i="293"/>
  <c r="AR126" i="293"/>
  <c r="AS126" i="293"/>
  <c r="AT126" i="293"/>
  <c r="AU126" i="293"/>
  <c r="U127" i="293"/>
  <c r="V127" i="293"/>
  <c r="W127" i="293"/>
  <c r="AC127" i="293"/>
  <c r="AD127" i="293"/>
  <c r="AN127" i="293"/>
  <c r="AO127" i="293"/>
  <c r="AP127" i="293"/>
  <c r="AQ127" i="293"/>
  <c r="AR127" i="293"/>
  <c r="AS127" i="293"/>
  <c r="AT127" i="293"/>
  <c r="AU127" i="293"/>
  <c r="U128" i="293"/>
  <c r="V128" i="293"/>
  <c r="W128" i="293"/>
  <c r="AC128" i="293"/>
  <c r="AD128" i="293"/>
  <c r="AN128" i="293"/>
  <c r="AO128" i="293"/>
  <c r="AP128" i="293"/>
  <c r="AQ128" i="293"/>
  <c r="AR128" i="293"/>
  <c r="AS128" i="293"/>
  <c r="AT128" i="293"/>
  <c r="AU128" i="293"/>
  <c r="U129" i="293"/>
  <c r="V129" i="293"/>
  <c r="W129" i="293"/>
  <c r="AC129" i="293"/>
  <c r="AD129" i="293"/>
  <c r="AN129" i="293"/>
  <c r="AO129" i="293"/>
  <c r="AP129" i="293"/>
  <c r="AQ129" i="293"/>
  <c r="AR129" i="293"/>
  <c r="AS129" i="293"/>
  <c r="AT129" i="293"/>
  <c r="AU129" i="293"/>
  <c r="U130" i="293"/>
  <c r="V130" i="293"/>
  <c r="W130" i="293"/>
  <c r="AC130" i="293"/>
  <c r="AD130" i="293"/>
  <c r="AN130" i="293"/>
  <c r="AO130" i="293"/>
  <c r="AP130" i="293"/>
  <c r="AQ130" i="293"/>
  <c r="AR130" i="293"/>
  <c r="AS130" i="293"/>
  <c r="AT130" i="293"/>
  <c r="AU130" i="293"/>
  <c r="U131" i="293"/>
  <c r="V131" i="293"/>
  <c r="W131" i="293"/>
  <c r="AC131" i="293"/>
  <c r="AD131" i="293"/>
  <c r="AN131" i="293"/>
  <c r="AO131" i="293"/>
  <c r="AP131" i="293"/>
  <c r="AQ131" i="293"/>
  <c r="AR131" i="293"/>
  <c r="AS131" i="293"/>
  <c r="AT131" i="293"/>
  <c r="AU131" i="293"/>
  <c r="U132" i="293"/>
  <c r="V132" i="293"/>
  <c r="W132" i="293"/>
  <c r="AC132" i="293"/>
  <c r="AD132" i="293"/>
  <c r="AN132" i="293"/>
  <c r="AO132" i="293"/>
  <c r="AP132" i="293"/>
  <c r="AQ132" i="293"/>
  <c r="AR132" i="293"/>
  <c r="AS132" i="293"/>
  <c r="AT132" i="293"/>
  <c r="AU132" i="293"/>
  <c r="U133" i="293"/>
  <c r="V133" i="293"/>
  <c r="W133" i="293"/>
  <c r="AC133" i="293"/>
  <c r="AD133" i="293"/>
  <c r="AN133" i="293"/>
  <c r="AO133" i="293"/>
  <c r="AP133" i="293"/>
  <c r="AQ133" i="293"/>
  <c r="AR133" i="293"/>
  <c r="AS133" i="293"/>
  <c r="AT133" i="293"/>
  <c r="AU133" i="293"/>
  <c r="U134" i="293"/>
  <c r="V134" i="293"/>
  <c r="W134" i="293"/>
  <c r="AC134" i="293"/>
  <c r="AD134" i="293"/>
  <c r="AN134" i="293"/>
  <c r="AO134" i="293"/>
  <c r="AP134" i="293"/>
  <c r="AQ134" i="293"/>
  <c r="AR134" i="293"/>
  <c r="AS134" i="293"/>
  <c r="AT134" i="293"/>
  <c r="AU134" i="293"/>
  <c r="U135" i="293"/>
  <c r="V135" i="293"/>
  <c r="W135" i="293"/>
  <c r="AC135" i="293"/>
  <c r="AD135" i="293"/>
  <c r="AN135" i="293"/>
  <c r="AO135" i="293"/>
  <c r="AP135" i="293"/>
  <c r="AQ135" i="293"/>
  <c r="AR135" i="293"/>
  <c r="AS135" i="293"/>
  <c r="AT135" i="293"/>
  <c r="AU135" i="293"/>
  <c r="U136" i="293"/>
  <c r="V136" i="293"/>
  <c r="W136" i="293"/>
  <c r="AC136" i="293"/>
  <c r="AD136" i="293"/>
  <c r="AN136" i="293"/>
  <c r="AO136" i="293"/>
  <c r="AP136" i="293"/>
  <c r="AQ136" i="293"/>
  <c r="AR136" i="293"/>
  <c r="AS136" i="293"/>
  <c r="AT136" i="293"/>
  <c r="AU136" i="293"/>
  <c r="U137" i="293"/>
  <c r="V137" i="293"/>
  <c r="W137" i="293"/>
  <c r="AC137" i="293"/>
  <c r="AD137" i="293"/>
  <c r="AN137" i="293"/>
  <c r="AO137" i="293"/>
  <c r="AP137" i="293"/>
  <c r="AQ137" i="293"/>
  <c r="AR137" i="293"/>
  <c r="AS137" i="293"/>
  <c r="AT137" i="293"/>
  <c r="AU137" i="293"/>
  <c r="U138" i="293"/>
  <c r="V138" i="293"/>
  <c r="W138" i="293"/>
  <c r="AC138" i="293"/>
  <c r="AD138" i="293"/>
  <c r="AN138" i="293"/>
  <c r="AO138" i="293"/>
  <c r="AP138" i="293"/>
  <c r="AQ138" i="293"/>
  <c r="AR138" i="293"/>
  <c r="AS138" i="293"/>
  <c r="AT138" i="293"/>
  <c r="AU138" i="293"/>
  <c r="U139" i="293"/>
  <c r="V139" i="293"/>
  <c r="W139" i="293"/>
  <c r="AC139" i="293"/>
  <c r="AD139" i="293"/>
  <c r="AN139" i="293"/>
  <c r="AO139" i="293"/>
  <c r="AP139" i="293"/>
  <c r="AQ139" i="293"/>
  <c r="AR139" i="293"/>
  <c r="AS139" i="293"/>
  <c r="AT139" i="293"/>
  <c r="AU139" i="293"/>
  <c r="U140" i="293"/>
  <c r="V140" i="293"/>
  <c r="W140" i="293"/>
  <c r="AC140" i="293"/>
  <c r="AD140" i="293"/>
  <c r="AN140" i="293"/>
  <c r="AO140" i="293"/>
  <c r="AP140" i="293"/>
  <c r="AQ140" i="293"/>
  <c r="AR140" i="293"/>
  <c r="AS140" i="293"/>
  <c r="AT140" i="293"/>
  <c r="AU140" i="293"/>
  <c r="U141" i="293"/>
  <c r="V141" i="293"/>
  <c r="W141" i="293"/>
  <c r="AC141" i="293"/>
  <c r="AD141" i="293"/>
  <c r="AN141" i="293"/>
  <c r="AO141" i="293"/>
  <c r="AP141" i="293"/>
  <c r="AQ141" i="293"/>
  <c r="AR141" i="293"/>
  <c r="AS141" i="293"/>
  <c r="AT141" i="293"/>
  <c r="AU141" i="293"/>
  <c r="U142" i="293"/>
  <c r="V142" i="293"/>
  <c r="W142" i="293"/>
  <c r="AC142" i="293"/>
  <c r="AD142" i="293"/>
  <c r="AN142" i="293"/>
  <c r="AO142" i="293"/>
  <c r="AP142" i="293"/>
  <c r="AQ142" i="293"/>
  <c r="AR142" i="293"/>
  <c r="AS142" i="293"/>
  <c r="AT142" i="293"/>
  <c r="AU142" i="293"/>
  <c r="U143" i="293"/>
  <c r="V143" i="293"/>
  <c r="W143" i="293"/>
  <c r="AC143" i="293"/>
  <c r="AD143" i="293"/>
  <c r="AN143" i="293"/>
  <c r="AO143" i="293"/>
  <c r="AP143" i="293"/>
  <c r="AQ143" i="293"/>
  <c r="AR143" i="293"/>
  <c r="AS143" i="293"/>
  <c r="AT143" i="293"/>
  <c r="AU143" i="293"/>
  <c r="U144" i="293"/>
  <c r="V144" i="293"/>
  <c r="W144" i="293"/>
  <c r="AC144" i="293"/>
  <c r="AD144" i="293"/>
  <c r="AN144" i="293"/>
  <c r="AO144" i="293"/>
  <c r="AP144" i="293"/>
  <c r="AQ144" i="293"/>
  <c r="AR144" i="293"/>
  <c r="AS144" i="293"/>
  <c r="AT144" i="293"/>
  <c r="AU144" i="293"/>
  <c r="U145" i="293"/>
  <c r="V145" i="293"/>
  <c r="W145" i="293"/>
  <c r="AC145" i="293"/>
  <c r="AD145" i="293"/>
  <c r="AN145" i="293"/>
  <c r="AO145" i="293"/>
  <c r="AP145" i="293"/>
  <c r="AQ145" i="293"/>
  <c r="AR145" i="293"/>
  <c r="AS145" i="293"/>
  <c r="AT145" i="293"/>
  <c r="AU145" i="293"/>
  <c r="U146" i="293"/>
  <c r="V146" i="293"/>
  <c r="W146" i="293"/>
  <c r="AC146" i="293"/>
  <c r="AD146" i="293"/>
  <c r="AN146" i="293"/>
  <c r="AO146" i="293"/>
  <c r="AP146" i="293"/>
  <c r="AQ146" i="293"/>
  <c r="AR146" i="293"/>
  <c r="AS146" i="293"/>
  <c r="AT146" i="293"/>
  <c r="AU146" i="293"/>
  <c r="U147" i="293"/>
  <c r="V147" i="293"/>
  <c r="W147" i="293"/>
  <c r="AC147" i="293"/>
  <c r="AD147" i="293"/>
  <c r="AN147" i="293"/>
  <c r="AO147" i="293"/>
  <c r="AP147" i="293"/>
  <c r="AQ147" i="293"/>
  <c r="AR147" i="293"/>
  <c r="AS147" i="293"/>
  <c r="AT147" i="293"/>
  <c r="AU147" i="293"/>
  <c r="U148" i="293"/>
  <c r="V148" i="293"/>
  <c r="W148" i="293"/>
  <c r="AC148" i="293"/>
  <c r="AD148" i="293"/>
  <c r="AN148" i="293"/>
  <c r="AO148" i="293"/>
  <c r="AP148" i="293"/>
  <c r="AQ148" i="293"/>
  <c r="AR148" i="293"/>
  <c r="AS148" i="293"/>
  <c r="AT148" i="293"/>
  <c r="AU148" i="293"/>
  <c r="U149" i="293"/>
  <c r="V149" i="293"/>
  <c r="W149" i="293"/>
  <c r="AC149" i="293"/>
  <c r="AD149" i="293"/>
  <c r="AN149" i="293"/>
  <c r="AO149" i="293"/>
  <c r="AP149" i="293"/>
  <c r="AQ149" i="293"/>
  <c r="AR149" i="293"/>
  <c r="AS149" i="293"/>
  <c r="AT149" i="293"/>
  <c r="AU149" i="293"/>
  <c r="U150" i="293"/>
  <c r="V150" i="293"/>
  <c r="W150" i="293"/>
  <c r="AC150" i="293"/>
  <c r="AD150" i="293"/>
  <c r="AN150" i="293"/>
  <c r="AO150" i="293"/>
  <c r="AP150" i="293"/>
  <c r="AQ150" i="293"/>
  <c r="AR150" i="293"/>
  <c r="AS150" i="293"/>
  <c r="AT150" i="293"/>
  <c r="AU150" i="293"/>
  <c r="U151" i="293"/>
  <c r="V151" i="293"/>
  <c r="W151" i="293"/>
  <c r="AC151" i="293"/>
  <c r="AD151" i="293"/>
  <c r="AN151" i="293"/>
  <c r="AO151" i="293"/>
  <c r="AP151" i="293"/>
  <c r="AQ151" i="293"/>
  <c r="AR151" i="293"/>
  <c r="AS151" i="293"/>
  <c r="AT151" i="293"/>
  <c r="AU151" i="293"/>
  <c r="U152" i="293"/>
  <c r="V152" i="293"/>
  <c r="W152" i="293"/>
  <c r="AC152" i="293"/>
  <c r="AD152" i="293"/>
  <c r="AN152" i="293"/>
  <c r="AO152" i="293"/>
  <c r="AP152" i="293"/>
  <c r="AQ152" i="293"/>
  <c r="AR152" i="293"/>
  <c r="AS152" i="293"/>
  <c r="AT152" i="293"/>
  <c r="AU152" i="293"/>
  <c r="U153" i="293"/>
  <c r="V153" i="293"/>
  <c r="W153" i="293"/>
  <c r="AC153" i="293"/>
  <c r="AD153" i="293"/>
  <c r="AN153" i="293"/>
  <c r="AO153" i="293"/>
  <c r="AP153" i="293"/>
  <c r="AQ153" i="293"/>
  <c r="AR153" i="293"/>
  <c r="AS153" i="293"/>
  <c r="AT153" i="293"/>
  <c r="AU153" i="293"/>
  <c r="U154" i="293"/>
  <c r="V154" i="293"/>
  <c r="W154" i="293"/>
  <c r="AC154" i="293"/>
  <c r="AD154" i="293"/>
  <c r="AN154" i="293"/>
  <c r="AO154" i="293"/>
  <c r="AP154" i="293"/>
  <c r="AQ154" i="293"/>
  <c r="AR154" i="293"/>
  <c r="AS154" i="293"/>
  <c r="AT154" i="293"/>
  <c r="AU154" i="293"/>
  <c r="U155" i="293"/>
  <c r="V155" i="293"/>
  <c r="W155" i="293"/>
  <c r="AC155" i="293"/>
  <c r="AD155" i="293"/>
  <c r="AN155" i="293"/>
  <c r="AO155" i="293"/>
  <c r="AP155" i="293"/>
  <c r="AQ155" i="293"/>
  <c r="AR155" i="293"/>
  <c r="AS155" i="293"/>
  <c r="AT155" i="293"/>
  <c r="AU155" i="293"/>
  <c r="U156" i="293"/>
  <c r="V156" i="293"/>
  <c r="W156" i="293"/>
  <c r="AC156" i="293"/>
  <c r="AD156" i="293"/>
  <c r="AN156" i="293"/>
  <c r="AO156" i="293"/>
  <c r="AP156" i="293"/>
  <c r="AQ156" i="293"/>
  <c r="AR156" i="293"/>
  <c r="AS156" i="293"/>
  <c r="AT156" i="293"/>
  <c r="AU156" i="293"/>
  <c r="U157" i="293"/>
  <c r="V157" i="293"/>
  <c r="W157" i="293"/>
  <c r="AC157" i="293"/>
  <c r="AD157" i="293"/>
  <c r="AN157" i="293"/>
  <c r="AO157" i="293"/>
  <c r="AP157" i="293"/>
  <c r="AQ157" i="293"/>
  <c r="AR157" i="293"/>
  <c r="AS157" i="293"/>
  <c r="AT157" i="293"/>
  <c r="AU157" i="293"/>
  <c r="U158" i="293"/>
  <c r="V158" i="293"/>
  <c r="W158" i="293"/>
  <c r="AC158" i="293"/>
  <c r="AD158" i="293"/>
  <c r="AN158" i="293"/>
  <c r="AO158" i="293"/>
  <c r="AP158" i="293"/>
  <c r="AQ158" i="293"/>
  <c r="AR158" i="293"/>
  <c r="AS158" i="293"/>
  <c r="AT158" i="293"/>
  <c r="AU158" i="293"/>
  <c r="U159" i="293"/>
  <c r="V159" i="293"/>
  <c r="W159" i="293"/>
  <c r="AC159" i="293"/>
  <c r="AD159" i="293"/>
  <c r="AN159" i="293"/>
  <c r="AO159" i="293"/>
  <c r="AP159" i="293"/>
  <c r="AQ159" i="293"/>
  <c r="AR159" i="293"/>
  <c r="AS159" i="293"/>
  <c r="AT159" i="293"/>
  <c r="AU159" i="293"/>
  <c r="U160" i="293"/>
  <c r="V160" i="293"/>
  <c r="W160" i="293"/>
  <c r="AC160" i="293"/>
  <c r="AD160" i="293"/>
  <c r="AN160" i="293"/>
  <c r="AO160" i="293"/>
  <c r="AP160" i="293"/>
  <c r="AQ160" i="293"/>
  <c r="AR160" i="293"/>
  <c r="AS160" i="293"/>
  <c r="AT160" i="293"/>
  <c r="AU160" i="293"/>
  <c r="U161" i="293"/>
  <c r="V161" i="293"/>
  <c r="W161" i="293"/>
  <c r="AC161" i="293"/>
  <c r="AD161" i="293"/>
  <c r="AN161" i="293"/>
  <c r="AO161" i="293"/>
  <c r="AP161" i="293"/>
  <c r="AQ161" i="293"/>
  <c r="AR161" i="293"/>
  <c r="AS161" i="293"/>
  <c r="AT161" i="293"/>
  <c r="AU161" i="293"/>
  <c r="U162" i="293"/>
  <c r="V162" i="293"/>
  <c r="W162" i="293"/>
  <c r="AC162" i="293"/>
  <c r="AD162" i="293"/>
  <c r="AN162" i="293"/>
  <c r="AO162" i="293"/>
  <c r="AP162" i="293"/>
  <c r="AQ162" i="293"/>
  <c r="AR162" i="293"/>
  <c r="AS162" i="293"/>
  <c r="AT162" i="293"/>
  <c r="AU162" i="293"/>
  <c r="U163" i="293"/>
  <c r="V163" i="293"/>
  <c r="W163" i="293"/>
  <c r="AC163" i="293"/>
  <c r="AD163" i="293"/>
  <c r="AN163" i="293"/>
  <c r="AO163" i="293"/>
  <c r="AP163" i="293"/>
  <c r="AQ163" i="293"/>
  <c r="AR163" i="293"/>
  <c r="AS163" i="293"/>
  <c r="AT163" i="293"/>
  <c r="AU163" i="293"/>
  <c r="U164" i="293"/>
  <c r="V164" i="293"/>
  <c r="W164" i="293"/>
  <c r="AC164" i="293"/>
  <c r="AD164" i="293"/>
  <c r="AN164" i="293"/>
  <c r="AO164" i="293"/>
  <c r="AP164" i="293"/>
  <c r="AQ164" i="293"/>
  <c r="AR164" i="293"/>
  <c r="AS164" i="293"/>
  <c r="AT164" i="293"/>
  <c r="AU164" i="293"/>
  <c r="U165" i="293"/>
  <c r="V165" i="293"/>
  <c r="W165" i="293"/>
  <c r="AC165" i="293"/>
  <c r="AD165" i="293"/>
  <c r="AN165" i="293"/>
  <c r="AO165" i="293"/>
  <c r="AP165" i="293"/>
  <c r="AQ165" i="293"/>
  <c r="AR165" i="293"/>
  <c r="AS165" i="293"/>
  <c r="AT165" i="293"/>
  <c r="AU165" i="293"/>
  <c r="U166" i="293"/>
  <c r="V166" i="293"/>
  <c r="W166" i="293"/>
  <c r="AC166" i="293"/>
  <c r="AD166" i="293"/>
  <c r="AN166" i="293"/>
  <c r="AO166" i="293"/>
  <c r="AP166" i="293"/>
  <c r="AQ166" i="293"/>
  <c r="AR166" i="293"/>
  <c r="AS166" i="293"/>
  <c r="AT166" i="293"/>
  <c r="AU166" i="293"/>
  <c r="U167" i="293"/>
  <c r="V167" i="293"/>
  <c r="W167" i="293"/>
  <c r="AC167" i="293"/>
  <c r="AD167" i="293"/>
  <c r="AN167" i="293"/>
  <c r="AO167" i="293"/>
  <c r="AP167" i="293"/>
  <c r="AQ167" i="293"/>
  <c r="AR167" i="293"/>
  <c r="AS167" i="293"/>
  <c r="AT167" i="293"/>
  <c r="AU167" i="293"/>
  <c r="U168" i="293"/>
  <c r="V168" i="293"/>
  <c r="W168" i="293"/>
  <c r="AC168" i="293"/>
  <c r="AD168" i="293"/>
  <c r="AN168" i="293"/>
  <c r="AO168" i="293"/>
  <c r="AP168" i="293"/>
  <c r="AQ168" i="293"/>
  <c r="AR168" i="293"/>
  <c r="AS168" i="293"/>
  <c r="AT168" i="293"/>
  <c r="AU168" i="293"/>
  <c r="U169" i="293"/>
  <c r="V169" i="293"/>
  <c r="W169" i="293"/>
  <c r="AC169" i="293"/>
  <c r="AD169" i="293"/>
  <c r="AN169" i="293"/>
  <c r="AO169" i="293"/>
  <c r="AP169" i="293"/>
  <c r="AQ169" i="293"/>
  <c r="AR169" i="293"/>
  <c r="AS169" i="293"/>
  <c r="AT169" i="293"/>
  <c r="AU169" i="293"/>
  <c r="U170" i="293"/>
  <c r="V170" i="293"/>
  <c r="W170" i="293"/>
  <c r="AC170" i="293"/>
  <c r="AD170" i="293"/>
  <c r="AN170" i="293"/>
  <c r="AO170" i="293"/>
  <c r="AP170" i="293"/>
  <c r="AQ170" i="293"/>
  <c r="AR170" i="293"/>
  <c r="AS170" i="293"/>
  <c r="AT170" i="293"/>
  <c r="AU170" i="293"/>
  <c r="U171" i="293"/>
  <c r="V171" i="293"/>
  <c r="W171" i="293"/>
  <c r="AC171" i="293"/>
  <c r="AD171" i="293"/>
  <c r="AN171" i="293"/>
  <c r="AO171" i="293"/>
  <c r="AP171" i="293"/>
  <c r="AQ171" i="293"/>
  <c r="AR171" i="293"/>
  <c r="AS171" i="293"/>
  <c r="AT171" i="293"/>
  <c r="AU171" i="293"/>
  <c r="U172" i="293"/>
  <c r="V172" i="293"/>
  <c r="W172" i="293"/>
  <c r="AC172" i="293"/>
  <c r="AD172" i="293"/>
  <c r="AN172" i="293"/>
  <c r="AO172" i="293"/>
  <c r="AP172" i="293"/>
  <c r="AQ172" i="293"/>
  <c r="AR172" i="293"/>
  <c r="AS172" i="293"/>
  <c r="AT172" i="293"/>
  <c r="AU172" i="293"/>
  <c r="U173" i="293"/>
  <c r="V173" i="293"/>
  <c r="W173" i="293"/>
  <c r="AC173" i="293"/>
  <c r="AD173" i="293"/>
  <c r="AN173" i="293"/>
  <c r="AO173" i="293"/>
  <c r="AP173" i="293"/>
  <c r="AQ173" i="293"/>
  <c r="AR173" i="293"/>
  <c r="AS173" i="293"/>
  <c r="AT173" i="293"/>
  <c r="AU173" i="293"/>
  <c r="U174" i="293"/>
  <c r="V174" i="293"/>
  <c r="W174" i="293"/>
  <c r="AC174" i="293"/>
  <c r="AD174" i="293"/>
  <c r="AN174" i="293"/>
  <c r="AO174" i="293"/>
  <c r="AP174" i="293"/>
  <c r="AQ174" i="293"/>
  <c r="AR174" i="293"/>
  <c r="AS174" i="293"/>
  <c r="AT174" i="293"/>
  <c r="AU174" i="293"/>
  <c r="U175" i="293"/>
  <c r="V175" i="293"/>
  <c r="W175" i="293"/>
  <c r="AC175" i="293"/>
  <c r="AD175" i="293"/>
  <c r="AN175" i="293"/>
  <c r="AO175" i="293"/>
  <c r="AP175" i="293"/>
  <c r="AQ175" i="293"/>
  <c r="AR175" i="293"/>
  <c r="AS175" i="293"/>
  <c r="AT175" i="293"/>
  <c r="AU175" i="293"/>
  <c r="U176" i="293"/>
  <c r="V176" i="293"/>
  <c r="W176" i="293"/>
  <c r="AC176" i="293"/>
  <c r="AD176" i="293"/>
  <c r="AN176" i="293"/>
  <c r="AO176" i="293"/>
  <c r="AP176" i="293"/>
  <c r="AQ176" i="293"/>
  <c r="AR176" i="293"/>
  <c r="AS176" i="293"/>
  <c r="AT176" i="293"/>
  <c r="AU176" i="293"/>
  <c r="U177" i="293"/>
  <c r="V177" i="293"/>
  <c r="W177" i="293"/>
  <c r="AC177" i="293"/>
  <c r="AD177" i="293"/>
  <c r="AN177" i="293"/>
  <c r="AO177" i="293"/>
  <c r="AP177" i="293"/>
  <c r="AQ177" i="293"/>
  <c r="AR177" i="293"/>
  <c r="AS177" i="293"/>
  <c r="AT177" i="293"/>
  <c r="AU177" i="293"/>
  <c r="U178" i="293"/>
  <c r="V178" i="293"/>
  <c r="W178" i="293"/>
  <c r="AC178" i="293"/>
  <c r="AD178" i="293"/>
  <c r="AN178" i="293"/>
  <c r="AO178" i="293"/>
  <c r="AP178" i="293"/>
  <c r="AQ178" i="293"/>
  <c r="AR178" i="293"/>
  <c r="AS178" i="293"/>
  <c r="AT178" i="293"/>
  <c r="AU178" i="293"/>
  <c r="U179" i="293"/>
  <c r="V179" i="293"/>
  <c r="W179" i="293"/>
  <c r="AC179" i="293"/>
  <c r="AD179" i="293"/>
  <c r="AN179" i="293"/>
  <c r="AO179" i="293"/>
  <c r="AP179" i="293"/>
  <c r="AQ179" i="293"/>
  <c r="AR179" i="293"/>
  <c r="AS179" i="293"/>
  <c r="AT179" i="293"/>
  <c r="AU179" i="293"/>
  <c r="U180" i="293"/>
  <c r="V180" i="293"/>
  <c r="W180" i="293"/>
  <c r="AC180" i="293"/>
  <c r="AD180" i="293"/>
  <c r="AN180" i="293"/>
  <c r="AO180" i="293"/>
  <c r="AP180" i="293"/>
  <c r="AQ180" i="293"/>
  <c r="AR180" i="293"/>
  <c r="AS180" i="293"/>
  <c r="AT180" i="293"/>
  <c r="AU180" i="293"/>
  <c r="U181" i="293"/>
  <c r="V181" i="293"/>
  <c r="W181" i="293"/>
  <c r="AC181" i="293"/>
  <c r="AD181" i="293"/>
  <c r="AN181" i="293"/>
  <c r="AO181" i="293"/>
  <c r="AP181" i="293"/>
  <c r="AQ181" i="293"/>
  <c r="AR181" i="293"/>
  <c r="AS181" i="293"/>
  <c r="AT181" i="293"/>
  <c r="AU181" i="293"/>
  <c r="U182" i="293"/>
  <c r="V182" i="293"/>
  <c r="W182" i="293"/>
  <c r="AC182" i="293"/>
  <c r="AD182" i="293"/>
  <c r="AN182" i="293"/>
  <c r="AO182" i="293"/>
  <c r="AP182" i="293"/>
  <c r="AQ182" i="293"/>
  <c r="AR182" i="293"/>
  <c r="AS182" i="293"/>
  <c r="AT182" i="293"/>
  <c r="AU182" i="293"/>
  <c r="U183" i="293"/>
  <c r="V183" i="293"/>
  <c r="W183" i="293"/>
  <c r="AC183" i="293"/>
  <c r="AD183" i="293"/>
  <c r="AN183" i="293"/>
  <c r="AO183" i="293"/>
  <c r="AP183" i="293"/>
  <c r="AQ183" i="293"/>
  <c r="AR183" i="293"/>
  <c r="AS183" i="293"/>
  <c r="AT183" i="293"/>
  <c r="AU183" i="293"/>
  <c r="U184" i="293"/>
  <c r="V184" i="293"/>
  <c r="W184" i="293"/>
  <c r="AC184" i="293"/>
  <c r="AD184" i="293"/>
  <c r="AN184" i="293"/>
  <c r="AO184" i="293"/>
  <c r="AP184" i="293"/>
  <c r="AQ184" i="293"/>
  <c r="AR184" i="293"/>
  <c r="AS184" i="293"/>
  <c r="AT184" i="293"/>
  <c r="AU184" i="293"/>
  <c r="U185" i="293"/>
  <c r="V185" i="293"/>
  <c r="W185" i="293"/>
  <c r="AC185" i="293"/>
  <c r="AD185" i="293"/>
  <c r="AN185" i="293"/>
  <c r="AO185" i="293"/>
  <c r="AP185" i="293"/>
  <c r="AQ185" i="293"/>
  <c r="AR185" i="293"/>
  <c r="AS185" i="293"/>
  <c r="AT185" i="293"/>
  <c r="AU185" i="293"/>
  <c r="U186" i="293"/>
  <c r="V186" i="293"/>
  <c r="W186" i="293"/>
  <c r="AC186" i="293"/>
  <c r="AD186" i="293"/>
  <c r="AN186" i="293"/>
  <c r="AO186" i="293"/>
  <c r="AP186" i="293"/>
  <c r="AQ186" i="293"/>
  <c r="AR186" i="293"/>
  <c r="AS186" i="293"/>
  <c r="AT186" i="293"/>
  <c r="AU186" i="293"/>
  <c r="U187" i="293"/>
  <c r="V187" i="293"/>
  <c r="W187" i="293"/>
  <c r="AC187" i="293"/>
  <c r="AD187" i="293"/>
  <c r="AN187" i="293"/>
  <c r="AO187" i="293"/>
  <c r="AP187" i="293"/>
  <c r="AQ187" i="293"/>
  <c r="AR187" i="293"/>
  <c r="AS187" i="293"/>
  <c r="AT187" i="293"/>
  <c r="AU187" i="293"/>
  <c r="U188" i="293"/>
  <c r="V188" i="293"/>
  <c r="W188" i="293"/>
  <c r="AC188" i="293"/>
  <c r="AD188" i="293"/>
  <c r="AN188" i="293"/>
  <c r="AO188" i="293"/>
  <c r="AP188" i="293"/>
  <c r="AQ188" i="293"/>
  <c r="AR188" i="293"/>
  <c r="AS188" i="293"/>
  <c r="AT188" i="293"/>
  <c r="AU188" i="293"/>
  <c r="U189" i="293"/>
  <c r="V189" i="293"/>
  <c r="W189" i="293"/>
  <c r="AC189" i="293"/>
  <c r="AD189" i="293"/>
  <c r="AN189" i="293"/>
  <c r="AO189" i="293"/>
  <c r="AP189" i="293"/>
  <c r="AQ189" i="293"/>
  <c r="AR189" i="293"/>
  <c r="AS189" i="293"/>
  <c r="AT189" i="293"/>
  <c r="AU189" i="293"/>
  <c r="U190" i="293"/>
  <c r="V190" i="293"/>
  <c r="W190" i="293"/>
  <c r="AC190" i="293"/>
  <c r="AD190" i="293"/>
  <c r="AN190" i="293"/>
  <c r="AO190" i="293"/>
  <c r="AP190" i="293"/>
  <c r="AQ190" i="293"/>
  <c r="AR190" i="293"/>
  <c r="AS190" i="293"/>
  <c r="AT190" i="293"/>
  <c r="AU190" i="293"/>
  <c r="U191" i="293"/>
  <c r="V191" i="293"/>
  <c r="W191" i="293"/>
  <c r="AC191" i="293"/>
  <c r="AD191" i="293"/>
  <c r="AN191" i="293"/>
  <c r="AO191" i="293"/>
  <c r="AP191" i="293"/>
  <c r="AQ191" i="293"/>
  <c r="AR191" i="293"/>
  <c r="AS191" i="293"/>
  <c r="AT191" i="293"/>
  <c r="AU191" i="293"/>
  <c r="U192" i="293"/>
  <c r="V192" i="293"/>
  <c r="W192" i="293"/>
  <c r="AC192" i="293"/>
  <c r="AD192" i="293"/>
  <c r="AN192" i="293"/>
  <c r="AO192" i="293"/>
  <c r="AP192" i="293"/>
  <c r="AQ192" i="293"/>
  <c r="AR192" i="293"/>
  <c r="AS192" i="293"/>
  <c r="AT192" i="293"/>
  <c r="AU192" i="293"/>
  <c r="U193" i="293"/>
  <c r="V193" i="293"/>
  <c r="W193" i="293"/>
  <c r="AC193" i="293"/>
  <c r="AD193" i="293"/>
  <c r="AN193" i="293"/>
  <c r="AO193" i="293"/>
  <c r="AP193" i="293"/>
  <c r="AQ193" i="293"/>
  <c r="AR193" i="293"/>
  <c r="AS193" i="293"/>
  <c r="AT193" i="293"/>
  <c r="AU193" i="293"/>
  <c r="U194" i="293"/>
  <c r="V194" i="293"/>
  <c r="W194" i="293"/>
  <c r="AC194" i="293"/>
  <c r="AD194" i="293"/>
  <c r="AN194" i="293"/>
  <c r="AO194" i="293"/>
  <c r="AP194" i="293"/>
  <c r="AQ194" i="293"/>
  <c r="AR194" i="293"/>
  <c r="AS194" i="293"/>
  <c r="AT194" i="293"/>
  <c r="AU194" i="293"/>
  <c r="U195" i="293"/>
  <c r="V195" i="293"/>
  <c r="W195" i="293"/>
  <c r="AC195" i="293"/>
  <c r="AD195" i="293"/>
  <c r="AN195" i="293"/>
  <c r="AO195" i="293"/>
  <c r="AP195" i="293"/>
  <c r="AQ195" i="293"/>
  <c r="AR195" i="293"/>
  <c r="AS195" i="293"/>
  <c r="AT195" i="293"/>
  <c r="AU195" i="293"/>
  <c r="U196" i="293"/>
  <c r="V196" i="293"/>
  <c r="W196" i="293"/>
  <c r="AC196" i="293"/>
  <c r="AD196" i="293"/>
  <c r="AN196" i="293"/>
  <c r="AO196" i="293"/>
  <c r="AP196" i="293"/>
  <c r="AQ196" i="293"/>
  <c r="AR196" i="293"/>
  <c r="AS196" i="293"/>
  <c r="AT196" i="293"/>
  <c r="AU196" i="293"/>
  <c r="U197" i="293"/>
  <c r="V197" i="293"/>
  <c r="W197" i="293"/>
  <c r="AC197" i="293"/>
  <c r="AD197" i="293"/>
  <c r="AN197" i="293"/>
  <c r="AO197" i="293"/>
  <c r="AP197" i="293"/>
  <c r="AQ197" i="293"/>
  <c r="AR197" i="293"/>
  <c r="AS197" i="293"/>
  <c r="AT197" i="293"/>
  <c r="AU197" i="293"/>
  <c r="U198" i="293"/>
  <c r="V198" i="293"/>
  <c r="W198" i="293"/>
  <c r="AC198" i="293"/>
  <c r="AD198" i="293"/>
  <c r="AN198" i="293"/>
  <c r="AO198" i="293"/>
  <c r="AP198" i="293"/>
  <c r="AQ198" i="293"/>
  <c r="AR198" i="293"/>
  <c r="AS198" i="293"/>
  <c r="AT198" i="293"/>
  <c r="AU198" i="293"/>
  <c r="U199" i="293"/>
  <c r="V199" i="293"/>
  <c r="W199" i="293"/>
  <c r="AC199" i="293"/>
  <c r="AD199" i="293"/>
  <c r="AN199" i="293"/>
  <c r="AO199" i="293"/>
  <c r="AP199" i="293"/>
  <c r="AQ199" i="293"/>
  <c r="AR199" i="293"/>
  <c r="AS199" i="293"/>
  <c r="AT199" i="293"/>
  <c r="AU199" i="293"/>
  <c r="U200" i="293"/>
  <c r="V200" i="293"/>
  <c r="W200" i="293"/>
  <c r="AC200" i="293"/>
  <c r="AD200" i="293"/>
  <c r="AN200" i="293"/>
  <c r="AO200" i="293"/>
  <c r="AP200" i="293"/>
  <c r="AQ200" i="293"/>
  <c r="AR200" i="293"/>
  <c r="AS200" i="293"/>
  <c r="AT200" i="293"/>
  <c r="AU200" i="293"/>
  <c r="U201" i="293"/>
  <c r="V201" i="293"/>
  <c r="W201" i="293"/>
  <c r="AC201" i="293"/>
  <c r="AD201" i="293"/>
  <c r="AN201" i="293"/>
  <c r="AO201" i="293"/>
  <c r="AP201" i="293"/>
  <c r="AQ201" i="293"/>
  <c r="AR201" i="293"/>
  <c r="AS201" i="293"/>
  <c r="AT201" i="293"/>
  <c r="AU201" i="293"/>
  <c r="U202" i="293"/>
  <c r="V202" i="293"/>
  <c r="W202" i="293"/>
  <c r="AC202" i="293"/>
  <c r="AD202" i="293"/>
  <c r="AN202" i="293"/>
  <c r="AO202" i="293"/>
  <c r="AP202" i="293"/>
  <c r="AQ202" i="293"/>
  <c r="AR202" i="293"/>
  <c r="AS202" i="293"/>
  <c r="AT202" i="293"/>
  <c r="AU202" i="293"/>
  <c r="U203" i="293"/>
  <c r="V203" i="293"/>
  <c r="W203" i="293"/>
  <c r="AC203" i="293"/>
  <c r="AD203" i="293"/>
  <c r="AN203" i="293"/>
  <c r="AO203" i="293"/>
  <c r="AP203" i="293"/>
  <c r="AQ203" i="293"/>
  <c r="AR203" i="293"/>
  <c r="AS203" i="293"/>
  <c r="AT203" i="293"/>
  <c r="AU203" i="293"/>
  <c r="U204" i="293"/>
  <c r="V204" i="293"/>
  <c r="W204" i="293"/>
  <c r="AC204" i="293"/>
  <c r="AD204" i="293"/>
  <c r="AN204" i="293"/>
  <c r="AO204" i="293"/>
  <c r="AP204" i="293"/>
  <c r="AQ204" i="293"/>
  <c r="AR204" i="293"/>
  <c r="AS204" i="293"/>
  <c r="AT204" i="293"/>
  <c r="AU204" i="293"/>
  <c r="U205" i="293"/>
  <c r="V205" i="293"/>
  <c r="W205" i="293"/>
  <c r="AC205" i="293"/>
  <c r="AD205" i="293"/>
  <c r="AN205" i="293"/>
  <c r="AO205" i="293"/>
  <c r="AP205" i="293"/>
  <c r="AQ205" i="293"/>
  <c r="AR205" i="293"/>
  <c r="AS205" i="293"/>
  <c r="AT205" i="293"/>
  <c r="AU205" i="293"/>
  <c r="U206" i="293"/>
  <c r="V206" i="293"/>
  <c r="W206" i="293"/>
  <c r="AC206" i="293"/>
  <c r="AD206" i="293"/>
  <c r="AN206" i="293"/>
  <c r="AO206" i="293"/>
  <c r="AP206" i="293"/>
  <c r="AQ206" i="293"/>
  <c r="AR206" i="293"/>
  <c r="AS206" i="293"/>
  <c r="AT206" i="293"/>
  <c r="AU206" i="293"/>
  <c r="U207" i="293"/>
  <c r="V207" i="293"/>
  <c r="W207" i="293"/>
  <c r="AC207" i="293"/>
  <c r="AD207" i="293"/>
  <c r="AN207" i="293"/>
  <c r="AO207" i="293"/>
  <c r="AP207" i="293"/>
  <c r="AQ207" i="293"/>
  <c r="AR207" i="293"/>
  <c r="AS207" i="293"/>
  <c r="AT207" i="293"/>
  <c r="AU207" i="293"/>
  <c r="U208" i="293"/>
  <c r="V208" i="293"/>
  <c r="W208" i="293"/>
  <c r="AC208" i="293"/>
  <c r="AD208" i="293"/>
  <c r="AN208" i="293"/>
  <c r="AO208" i="293"/>
  <c r="AP208" i="293"/>
  <c r="AQ208" i="293"/>
  <c r="AR208" i="293"/>
  <c r="AS208" i="293"/>
  <c r="AT208" i="293"/>
  <c r="AU208" i="293"/>
  <c r="U209" i="293"/>
  <c r="V209" i="293"/>
  <c r="W209" i="293"/>
  <c r="AC209" i="293"/>
  <c r="AD209" i="293"/>
  <c r="AN209" i="293"/>
  <c r="AO209" i="293"/>
  <c r="AP209" i="293"/>
  <c r="AQ209" i="293"/>
  <c r="AR209" i="293"/>
  <c r="AS209" i="293"/>
  <c r="AT209" i="293"/>
  <c r="AU209" i="293"/>
  <c r="U210" i="293"/>
  <c r="V210" i="293"/>
  <c r="W210" i="293"/>
  <c r="AC210" i="293"/>
  <c r="AD210" i="293"/>
  <c r="AN210" i="293"/>
  <c r="AO210" i="293"/>
  <c r="AP210" i="293"/>
  <c r="AQ210" i="293"/>
  <c r="AR210" i="293"/>
  <c r="AS210" i="293"/>
  <c r="AT210" i="293"/>
  <c r="AU210" i="293"/>
  <c r="U211" i="293"/>
  <c r="V211" i="293"/>
  <c r="W211" i="293"/>
  <c r="AC211" i="293"/>
  <c r="AD211" i="293"/>
  <c r="AN211" i="293"/>
  <c r="AO211" i="293"/>
  <c r="AP211" i="293"/>
  <c r="AQ211" i="293"/>
  <c r="AR211" i="293"/>
  <c r="AS211" i="293"/>
  <c r="AT211" i="293"/>
  <c r="AU211" i="293"/>
  <c r="U212" i="293"/>
  <c r="V212" i="293"/>
  <c r="W212" i="293"/>
  <c r="AC212" i="293"/>
  <c r="AD212" i="293"/>
  <c r="AN212" i="293"/>
  <c r="AO212" i="293"/>
  <c r="AP212" i="293"/>
  <c r="AQ212" i="293"/>
  <c r="AR212" i="293"/>
  <c r="AS212" i="293"/>
  <c r="AT212" i="293"/>
  <c r="AU212" i="293"/>
  <c r="U213" i="293"/>
  <c r="V213" i="293"/>
  <c r="W213" i="293"/>
  <c r="AC213" i="293"/>
  <c r="AD213" i="293"/>
  <c r="AN213" i="293"/>
  <c r="AO213" i="293"/>
  <c r="AP213" i="293"/>
  <c r="AQ213" i="293"/>
  <c r="AR213" i="293"/>
  <c r="AS213" i="293"/>
  <c r="AT213" i="293"/>
  <c r="AU213" i="293"/>
  <c r="U214" i="293"/>
  <c r="V214" i="293"/>
  <c r="W214" i="293"/>
  <c r="AC214" i="293"/>
  <c r="AD214" i="293"/>
  <c r="AN214" i="293"/>
  <c r="AO214" i="293"/>
  <c r="AP214" i="293"/>
  <c r="AQ214" i="293"/>
  <c r="AR214" i="293"/>
  <c r="AS214" i="293"/>
  <c r="AT214" i="293"/>
  <c r="AU214" i="293"/>
  <c r="U215" i="293"/>
  <c r="V215" i="293"/>
  <c r="W215" i="293"/>
  <c r="AC215" i="293"/>
  <c r="AD215" i="293"/>
  <c r="AN215" i="293"/>
  <c r="AO215" i="293"/>
  <c r="AP215" i="293"/>
  <c r="AQ215" i="293"/>
  <c r="AR215" i="293"/>
  <c r="AS215" i="293"/>
  <c r="AT215" i="293"/>
  <c r="AU215" i="293"/>
  <c r="U216" i="293"/>
  <c r="V216" i="293"/>
  <c r="W216" i="293"/>
  <c r="AC216" i="293"/>
  <c r="AD216" i="293"/>
  <c r="AN216" i="293"/>
  <c r="AO216" i="293"/>
  <c r="AP216" i="293"/>
  <c r="AQ216" i="293"/>
  <c r="AR216" i="293"/>
  <c r="AS216" i="293"/>
  <c r="AT216" i="293"/>
  <c r="AU216" i="293"/>
  <c r="U217" i="293"/>
  <c r="V217" i="293"/>
  <c r="W217" i="293"/>
  <c r="AC217" i="293"/>
  <c r="AD217" i="293"/>
  <c r="AN217" i="293"/>
  <c r="AO217" i="293"/>
  <c r="AP217" i="293"/>
  <c r="AQ217" i="293"/>
  <c r="AR217" i="293"/>
  <c r="AS217" i="293"/>
  <c r="AT217" i="293"/>
  <c r="AU217" i="293"/>
  <c r="U218" i="293"/>
  <c r="V218" i="293"/>
  <c r="W218" i="293"/>
  <c r="AC218" i="293"/>
  <c r="AD218" i="293"/>
  <c r="AN218" i="293"/>
  <c r="AO218" i="293"/>
  <c r="AP218" i="293"/>
  <c r="AQ218" i="293"/>
  <c r="AR218" i="293"/>
  <c r="AS218" i="293"/>
  <c r="AT218" i="293"/>
  <c r="AU218" i="293"/>
  <c r="U219" i="293"/>
  <c r="V219" i="293"/>
  <c r="W219" i="293"/>
  <c r="AC219" i="293"/>
  <c r="AD219" i="293"/>
  <c r="AN219" i="293"/>
  <c r="AO219" i="293"/>
  <c r="AP219" i="293"/>
  <c r="AQ219" i="293"/>
  <c r="AR219" i="293"/>
  <c r="AS219" i="293"/>
  <c r="AT219" i="293"/>
  <c r="AU219" i="293"/>
  <c r="U220" i="293"/>
  <c r="V220" i="293"/>
  <c r="W220" i="293"/>
  <c r="AC220" i="293"/>
  <c r="AD220" i="293"/>
  <c r="AN220" i="293"/>
  <c r="AO220" i="293"/>
  <c r="AP220" i="293"/>
  <c r="AQ220" i="293"/>
  <c r="AR220" i="293"/>
  <c r="AS220" i="293"/>
  <c r="AT220" i="293"/>
  <c r="AU220" i="293"/>
  <c r="U221" i="293"/>
  <c r="V221" i="293"/>
  <c r="W221" i="293"/>
  <c r="AC221" i="293"/>
  <c r="AD221" i="293"/>
  <c r="AN221" i="293"/>
  <c r="AO221" i="293"/>
  <c r="AP221" i="293"/>
  <c r="AQ221" i="293"/>
  <c r="AR221" i="293"/>
  <c r="AS221" i="293"/>
  <c r="AT221" i="293"/>
  <c r="AU221" i="293"/>
  <c r="U222" i="293"/>
  <c r="V222" i="293"/>
  <c r="W222" i="293"/>
  <c r="AC222" i="293"/>
  <c r="AD222" i="293"/>
  <c r="AN222" i="293"/>
  <c r="AO222" i="293"/>
  <c r="AP222" i="293"/>
  <c r="AQ222" i="293"/>
  <c r="AR222" i="293"/>
  <c r="AS222" i="293"/>
  <c r="AT222" i="293"/>
  <c r="AU222" i="293"/>
  <c r="U223" i="293"/>
  <c r="V223" i="293"/>
  <c r="W223" i="293"/>
  <c r="AC223" i="293"/>
  <c r="AD223" i="293"/>
  <c r="AN223" i="293"/>
  <c r="AO223" i="293"/>
  <c r="AP223" i="293"/>
  <c r="AQ223" i="293"/>
  <c r="AR223" i="293"/>
  <c r="AS223" i="293"/>
  <c r="AT223" i="293"/>
  <c r="AU223" i="293"/>
  <c r="U224" i="293"/>
  <c r="V224" i="293"/>
  <c r="W224" i="293"/>
  <c r="AC224" i="293"/>
  <c r="AD224" i="293"/>
  <c r="AN224" i="293"/>
  <c r="AO224" i="293"/>
  <c r="AP224" i="293"/>
  <c r="AQ224" i="293"/>
  <c r="AR224" i="293"/>
  <c r="AS224" i="293"/>
  <c r="AT224" i="293"/>
  <c r="AU224" i="293"/>
  <c r="U225" i="293"/>
  <c r="V225" i="293"/>
  <c r="W225" i="293"/>
  <c r="AC225" i="293"/>
  <c r="AD225" i="293"/>
  <c r="AN225" i="293"/>
  <c r="AO225" i="293"/>
  <c r="AP225" i="293"/>
  <c r="AQ225" i="293"/>
  <c r="AR225" i="293"/>
  <c r="AS225" i="293"/>
  <c r="AT225" i="293"/>
  <c r="AU225" i="293"/>
  <c r="U226" i="293"/>
  <c r="V226" i="293"/>
  <c r="W226" i="293"/>
  <c r="AC226" i="293"/>
  <c r="AD226" i="293"/>
  <c r="AN226" i="293"/>
  <c r="AO226" i="293"/>
  <c r="AP226" i="293"/>
  <c r="AQ226" i="293"/>
  <c r="AR226" i="293"/>
  <c r="AS226" i="293"/>
  <c r="AT226" i="293"/>
  <c r="AU226" i="293"/>
  <c r="U227" i="293"/>
  <c r="V227" i="293"/>
  <c r="W227" i="293"/>
  <c r="AC227" i="293"/>
  <c r="AD227" i="293"/>
  <c r="AN227" i="293"/>
  <c r="AO227" i="293"/>
  <c r="AP227" i="293"/>
  <c r="AQ227" i="293"/>
  <c r="AR227" i="293"/>
  <c r="AS227" i="293"/>
  <c r="AT227" i="293"/>
  <c r="AU227" i="293"/>
  <c r="U228" i="293"/>
  <c r="V228" i="293"/>
  <c r="W228" i="293"/>
  <c r="AC228" i="293"/>
  <c r="AD228" i="293"/>
  <c r="AN228" i="293"/>
  <c r="AO228" i="293"/>
  <c r="AP228" i="293"/>
  <c r="AQ228" i="293"/>
  <c r="AR228" i="293"/>
  <c r="AS228" i="293"/>
  <c r="AT228" i="293"/>
  <c r="AU228" i="293"/>
  <c r="U229" i="293"/>
  <c r="V229" i="293"/>
  <c r="W229" i="293"/>
  <c r="AC229" i="293"/>
  <c r="AD229" i="293"/>
  <c r="AN229" i="293"/>
  <c r="AO229" i="293"/>
  <c r="AP229" i="293"/>
  <c r="AQ229" i="293"/>
  <c r="AR229" i="293"/>
  <c r="AS229" i="293"/>
  <c r="AT229" i="293"/>
  <c r="AU229" i="293"/>
  <c r="U230" i="293"/>
  <c r="V230" i="293"/>
  <c r="W230" i="293"/>
  <c r="AC230" i="293"/>
  <c r="AD230" i="293"/>
  <c r="AN230" i="293"/>
  <c r="AO230" i="293"/>
  <c r="AP230" i="293"/>
  <c r="AQ230" i="293"/>
  <c r="AR230" i="293"/>
  <c r="AS230" i="293"/>
  <c r="AT230" i="293"/>
  <c r="AU230" i="293"/>
  <c r="U231" i="293"/>
  <c r="V231" i="293"/>
  <c r="W231" i="293"/>
  <c r="AC231" i="293"/>
  <c r="AD231" i="293"/>
  <c r="AN231" i="293"/>
  <c r="AO231" i="293"/>
  <c r="AP231" i="293"/>
  <c r="AQ231" i="293"/>
  <c r="AR231" i="293"/>
  <c r="AS231" i="293"/>
  <c r="AT231" i="293"/>
  <c r="AU231" i="293"/>
  <c r="U232" i="293"/>
  <c r="V232" i="293"/>
  <c r="W232" i="293"/>
  <c r="AC232" i="293"/>
  <c r="AD232" i="293"/>
  <c r="AN232" i="293"/>
  <c r="AO232" i="293"/>
  <c r="AP232" i="293"/>
  <c r="AQ232" i="293"/>
  <c r="AR232" i="293"/>
  <c r="AS232" i="293"/>
  <c r="AT232" i="293"/>
  <c r="AU232" i="293"/>
  <c r="U233" i="293"/>
  <c r="V233" i="293"/>
  <c r="W233" i="293"/>
  <c r="AC233" i="293"/>
  <c r="AD233" i="293"/>
  <c r="AN233" i="293"/>
  <c r="AO233" i="293"/>
  <c r="AP233" i="293"/>
  <c r="AQ233" i="293"/>
  <c r="AR233" i="293"/>
  <c r="AS233" i="293"/>
  <c r="AT233" i="293"/>
  <c r="AU233" i="293"/>
  <c r="U234" i="293"/>
  <c r="V234" i="293"/>
  <c r="W234" i="293"/>
  <c r="AC234" i="293"/>
  <c r="AD234" i="293"/>
  <c r="AN234" i="293"/>
  <c r="AO234" i="293"/>
  <c r="AP234" i="293"/>
  <c r="AQ234" i="293"/>
  <c r="AR234" i="293"/>
  <c r="AS234" i="293"/>
  <c r="AT234" i="293"/>
  <c r="AU234" i="293"/>
  <c r="U235" i="293"/>
  <c r="V235" i="293"/>
  <c r="W235" i="293"/>
  <c r="AC235" i="293"/>
  <c r="AD235" i="293"/>
  <c r="AN235" i="293"/>
  <c r="AO235" i="293"/>
  <c r="AP235" i="293"/>
  <c r="AQ235" i="293"/>
  <c r="AR235" i="293"/>
  <c r="AS235" i="293"/>
  <c r="AT235" i="293"/>
  <c r="AU235" i="293"/>
  <c r="U236" i="293"/>
  <c r="V236" i="293"/>
  <c r="W236" i="293"/>
  <c r="AC236" i="293"/>
  <c r="AD236" i="293"/>
  <c r="AN236" i="293"/>
  <c r="AO236" i="293"/>
  <c r="AP236" i="293"/>
  <c r="AQ236" i="293"/>
  <c r="AR236" i="293"/>
  <c r="AS236" i="293"/>
  <c r="AT236" i="293"/>
  <c r="AU236" i="293"/>
  <c r="U237" i="293"/>
  <c r="V237" i="293"/>
  <c r="W237" i="293"/>
  <c r="AC237" i="293"/>
  <c r="AD237" i="293"/>
  <c r="AN237" i="293"/>
  <c r="AO237" i="293"/>
  <c r="AP237" i="293"/>
  <c r="AQ237" i="293"/>
  <c r="AR237" i="293"/>
  <c r="AS237" i="293"/>
  <c r="AT237" i="293"/>
  <c r="AU237" i="293"/>
  <c r="U238" i="293"/>
  <c r="V238" i="293"/>
  <c r="W238" i="293"/>
  <c r="AC238" i="293"/>
  <c r="AD238" i="293"/>
  <c r="AN238" i="293"/>
  <c r="AO238" i="293"/>
  <c r="AP238" i="293"/>
  <c r="AQ238" i="293"/>
  <c r="AR238" i="293"/>
  <c r="AS238" i="293"/>
  <c r="AT238" i="293"/>
  <c r="AU238" i="293"/>
  <c r="U239" i="293"/>
  <c r="V239" i="293"/>
  <c r="W239" i="293"/>
  <c r="AC239" i="293"/>
  <c r="AD239" i="293"/>
  <c r="AN239" i="293"/>
  <c r="AO239" i="293"/>
  <c r="AP239" i="293"/>
  <c r="AQ239" i="293"/>
  <c r="AR239" i="293"/>
  <c r="AS239" i="293"/>
  <c r="AT239" i="293"/>
  <c r="AU239" i="293"/>
  <c r="U240" i="293"/>
  <c r="V240" i="293"/>
  <c r="W240" i="293"/>
  <c r="AC240" i="293"/>
  <c r="AD240" i="293"/>
  <c r="AN240" i="293"/>
  <c r="AO240" i="293"/>
  <c r="AP240" i="293"/>
  <c r="AQ240" i="293"/>
  <c r="AR240" i="293"/>
  <c r="AS240" i="293"/>
  <c r="AT240" i="293"/>
  <c r="AU240" i="293"/>
  <c r="U241" i="293"/>
  <c r="V241" i="293"/>
  <c r="W241" i="293"/>
  <c r="AC241" i="293"/>
  <c r="AD241" i="293"/>
  <c r="AN241" i="293"/>
  <c r="AO241" i="293"/>
  <c r="AP241" i="293"/>
  <c r="AQ241" i="293"/>
  <c r="AR241" i="293"/>
  <c r="AS241" i="293"/>
  <c r="AT241" i="293"/>
  <c r="AU241" i="293"/>
  <c r="U242" i="293"/>
  <c r="V242" i="293"/>
  <c r="W242" i="293"/>
  <c r="AC242" i="293"/>
  <c r="AD242" i="293"/>
  <c r="AN242" i="293"/>
  <c r="AO242" i="293"/>
  <c r="AP242" i="293"/>
  <c r="AQ242" i="293"/>
  <c r="AR242" i="293"/>
  <c r="AS242" i="293"/>
  <c r="AT242" i="293"/>
  <c r="AU242" i="293"/>
  <c r="U243" i="293"/>
  <c r="V243" i="293"/>
  <c r="W243" i="293"/>
  <c r="AC243" i="293"/>
  <c r="AD243" i="293"/>
  <c r="AN243" i="293"/>
  <c r="AO243" i="293"/>
  <c r="AP243" i="293"/>
  <c r="AQ243" i="293"/>
  <c r="AR243" i="293"/>
  <c r="AS243" i="293"/>
  <c r="AT243" i="293"/>
  <c r="AU243" i="293"/>
  <c r="U244" i="293"/>
  <c r="V244" i="293"/>
  <c r="W244" i="293"/>
  <c r="AC244" i="293"/>
  <c r="AD244" i="293"/>
  <c r="AN244" i="293"/>
  <c r="AO244" i="293"/>
  <c r="AP244" i="293"/>
  <c r="AQ244" i="293"/>
  <c r="AR244" i="293"/>
  <c r="AS244" i="293"/>
  <c r="AT244" i="293"/>
  <c r="AU244" i="293"/>
  <c r="U245" i="293"/>
  <c r="V245" i="293"/>
  <c r="W245" i="293"/>
  <c r="AC245" i="293"/>
  <c r="AD245" i="293"/>
  <c r="AN245" i="293"/>
  <c r="AO245" i="293"/>
  <c r="AP245" i="293"/>
  <c r="AQ245" i="293"/>
  <c r="AR245" i="293"/>
  <c r="AS245" i="293"/>
  <c r="AT245" i="293"/>
  <c r="AU245" i="293"/>
  <c r="U246" i="293"/>
  <c r="V246" i="293"/>
  <c r="W246" i="293"/>
  <c r="AC246" i="293"/>
  <c r="AD246" i="293"/>
  <c r="AN246" i="293"/>
  <c r="AO246" i="293"/>
  <c r="AP246" i="293"/>
  <c r="AQ246" i="293"/>
  <c r="AR246" i="293"/>
  <c r="AS246" i="293"/>
  <c r="AT246" i="293"/>
  <c r="AU246" i="293"/>
  <c r="U247" i="293"/>
  <c r="V247" i="293"/>
  <c r="W247" i="293"/>
  <c r="AC247" i="293"/>
  <c r="AD247" i="293"/>
  <c r="AN247" i="293"/>
  <c r="AO247" i="293"/>
  <c r="AP247" i="293"/>
  <c r="AQ247" i="293"/>
  <c r="AR247" i="293"/>
  <c r="AS247" i="293"/>
  <c r="AT247" i="293"/>
  <c r="AU247" i="293"/>
  <c r="U248" i="293"/>
  <c r="V248" i="293"/>
  <c r="W248" i="293"/>
  <c r="AC248" i="293"/>
  <c r="AD248" i="293"/>
  <c r="AN248" i="293"/>
  <c r="AO248" i="293"/>
  <c r="AP248" i="293"/>
  <c r="AQ248" i="293"/>
  <c r="AR248" i="293"/>
  <c r="AS248" i="293"/>
  <c r="AT248" i="293"/>
  <c r="AU248" i="293"/>
  <c r="U249" i="293"/>
  <c r="V249" i="293"/>
  <c r="W249" i="293"/>
  <c r="AC249" i="293"/>
  <c r="AD249" i="293"/>
  <c r="AN249" i="293"/>
  <c r="AO249" i="293"/>
  <c r="AP249" i="293"/>
  <c r="AQ249" i="293"/>
  <c r="AR249" i="293"/>
  <c r="AS249" i="293"/>
  <c r="AT249" i="293"/>
  <c r="AU249" i="293"/>
  <c r="U250" i="293"/>
  <c r="V250" i="293"/>
  <c r="W250" i="293"/>
  <c r="AC250" i="293"/>
  <c r="AD250" i="293"/>
  <c r="AN250" i="293"/>
  <c r="AO250" i="293"/>
  <c r="AP250" i="293"/>
  <c r="AQ250" i="293"/>
  <c r="AR250" i="293"/>
  <c r="AS250" i="293"/>
  <c r="AT250" i="293"/>
  <c r="AU250" i="293"/>
  <c r="U251" i="293"/>
  <c r="V251" i="293"/>
  <c r="W251" i="293"/>
  <c r="AC251" i="293"/>
  <c r="AD251" i="293"/>
  <c r="AN251" i="293"/>
  <c r="AO251" i="293"/>
  <c r="AP251" i="293"/>
  <c r="AQ251" i="293"/>
  <c r="AR251" i="293"/>
  <c r="AS251" i="293"/>
  <c r="AT251" i="293"/>
  <c r="AU251" i="293"/>
  <c r="U252" i="293"/>
  <c r="V252" i="293"/>
  <c r="W252" i="293"/>
  <c r="AC252" i="293"/>
  <c r="AD252" i="293"/>
  <c r="AN252" i="293"/>
  <c r="AO252" i="293"/>
  <c r="AP252" i="293"/>
  <c r="AQ252" i="293"/>
  <c r="AR252" i="293"/>
  <c r="AS252" i="293"/>
  <c r="AT252" i="293"/>
  <c r="AU252" i="293"/>
  <c r="U253" i="293"/>
  <c r="V253" i="293"/>
  <c r="W253" i="293"/>
  <c r="AC253" i="293"/>
  <c r="AD253" i="293"/>
  <c r="AN253" i="293"/>
  <c r="AO253" i="293"/>
  <c r="AP253" i="293"/>
  <c r="AQ253" i="293"/>
  <c r="AR253" i="293"/>
  <c r="AS253" i="293"/>
  <c r="AT253" i="293"/>
  <c r="AU253" i="293"/>
  <c r="U254" i="293"/>
  <c r="V254" i="293"/>
  <c r="W254" i="293"/>
  <c r="AC254" i="293"/>
  <c r="AD254" i="293"/>
  <c r="AN254" i="293"/>
  <c r="AO254" i="293"/>
  <c r="AP254" i="293"/>
  <c r="AQ254" i="293"/>
  <c r="AR254" i="293"/>
  <c r="AS254" i="293"/>
  <c r="AT254" i="293"/>
  <c r="AU254" i="293"/>
  <c r="U255" i="293"/>
  <c r="V255" i="293"/>
  <c r="W255" i="293"/>
  <c r="AC255" i="293"/>
  <c r="AD255" i="293"/>
  <c r="AN255" i="293"/>
  <c r="AO255" i="293"/>
  <c r="AP255" i="293"/>
  <c r="AQ255" i="293"/>
  <c r="AR255" i="293"/>
  <c r="AS255" i="293"/>
  <c r="AT255" i="293"/>
  <c r="AU255" i="293"/>
  <c r="U256" i="293"/>
  <c r="V256" i="293"/>
  <c r="W256" i="293"/>
  <c r="AC256" i="293"/>
  <c r="AD256" i="293"/>
  <c r="AN256" i="293"/>
  <c r="AO256" i="293"/>
  <c r="AP256" i="293"/>
  <c r="AQ256" i="293"/>
  <c r="AR256" i="293"/>
  <c r="AS256" i="293"/>
  <c r="AT256" i="293"/>
  <c r="AU256" i="293"/>
  <c r="U257" i="293"/>
  <c r="V257" i="293"/>
  <c r="W257" i="293"/>
  <c r="AC257" i="293"/>
  <c r="AD257" i="293"/>
  <c r="AN257" i="293"/>
  <c r="AO257" i="293"/>
  <c r="AP257" i="293"/>
  <c r="AQ257" i="293"/>
  <c r="AR257" i="293"/>
  <c r="AS257" i="293"/>
  <c r="AT257" i="293"/>
  <c r="AU257" i="293"/>
  <c r="U258" i="293"/>
  <c r="V258" i="293"/>
  <c r="W258" i="293"/>
  <c r="AC258" i="293"/>
  <c r="AD258" i="293"/>
  <c r="AN258" i="293"/>
  <c r="AO258" i="293"/>
  <c r="AP258" i="293"/>
  <c r="AQ258" i="293"/>
  <c r="AR258" i="293"/>
  <c r="AS258" i="293"/>
  <c r="AT258" i="293"/>
  <c r="AU258" i="293"/>
  <c r="U259" i="293"/>
  <c r="V259" i="293"/>
  <c r="W259" i="293"/>
  <c r="AC259" i="293"/>
  <c r="AD259" i="293"/>
  <c r="AN259" i="293"/>
  <c r="AO259" i="293"/>
  <c r="AP259" i="293"/>
  <c r="AQ259" i="293"/>
  <c r="AR259" i="293"/>
  <c r="AS259" i="293"/>
  <c r="AT259" i="293"/>
  <c r="AU259" i="293"/>
  <c r="U260" i="293"/>
  <c r="V260" i="293"/>
  <c r="W260" i="293"/>
  <c r="AC260" i="293"/>
  <c r="AD260" i="293"/>
  <c r="AN260" i="293"/>
  <c r="AO260" i="293"/>
  <c r="AP260" i="293"/>
  <c r="AQ260" i="293"/>
  <c r="AR260" i="293"/>
  <c r="AS260" i="293"/>
  <c r="AT260" i="293"/>
  <c r="AU260" i="293"/>
  <c r="U261" i="293"/>
  <c r="V261" i="293"/>
  <c r="W261" i="293"/>
  <c r="AC261" i="293"/>
  <c r="AD261" i="293"/>
  <c r="AN261" i="293"/>
  <c r="AO261" i="293"/>
  <c r="AP261" i="293"/>
  <c r="AQ261" i="293"/>
  <c r="AR261" i="293"/>
  <c r="AS261" i="293"/>
  <c r="AT261" i="293"/>
  <c r="AU261" i="293"/>
  <c r="U262" i="293"/>
  <c r="V262" i="293"/>
  <c r="W262" i="293"/>
  <c r="AC262" i="293"/>
  <c r="AD262" i="293"/>
  <c r="AN262" i="293"/>
  <c r="AO262" i="293"/>
  <c r="AP262" i="293"/>
  <c r="AQ262" i="293"/>
  <c r="AR262" i="293"/>
  <c r="AS262" i="293"/>
  <c r="AT262" i="293"/>
  <c r="AU262" i="293"/>
  <c r="U263" i="293"/>
  <c r="V263" i="293"/>
  <c r="W263" i="293"/>
  <c r="AC263" i="293"/>
  <c r="AD263" i="293"/>
  <c r="AN263" i="293"/>
  <c r="AO263" i="293"/>
  <c r="AP263" i="293"/>
  <c r="AQ263" i="293"/>
  <c r="AR263" i="293"/>
  <c r="AS263" i="293"/>
  <c r="AT263" i="293"/>
  <c r="AU263" i="293"/>
  <c r="U264" i="293"/>
  <c r="V264" i="293"/>
  <c r="W264" i="293"/>
  <c r="AC264" i="293"/>
  <c r="AD264" i="293"/>
  <c r="AN264" i="293"/>
  <c r="AO264" i="293"/>
  <c r="AP264" i="293"/>
  <c r="AQ264" i="293"/>
  <c r="AR264" i="293"/>
  <c r="AS264" i="293"/>
  <c r="AT264" i="293"/>
  <c r="AU264" i="293"/>
  <c r="U265" i="293"/>
  <c r="V265" i="293"/>
  <c r="W265" i="293"/>
  <c r="AC265" i="293"/>
  <c r="AD265" i="293"/>
  <c r="AN265" i="293"/>
  <c r="AO265" i="293"/>
  <c r="AP265" i="293"/>
  <c r="AQ265" i="293"/>
  <c r="AR265" i="293"/>
  <c r="AS265" i="293"/>
  <c r="AT265" i="293"/>
  <c r="AU265" i="293"/>
  <c r="U266" i="293"/>
  <c r="V266" i="293"/>
  <c r="W266" i="293"/>
  <c r="AC266" i="293"/>
  <c r="AD266" i="293"/>
  <c r="AN266" i="293"/>
  <c r="AO266" i="293"/>
  <c r="AP266" i="293"/>
  <c r="AQ266" i="293"/>
  <c r="AR266" i="293"/>
  <c r="AS266" i="293"/>
  <c r="AT266" i="293"/>
  <c r="AU266" i="293"/>
  <c r="U267" i="293"/>
  <c r="V267" i="293"/>
  <c r="W267" i="293"/>
  <c r="AC267" i="293"/>
  <c r="AD267" i="293"/>
  <c r="AN267" i="293"/>
  <c r="AO267" i="293"/>
  <c r="AP267" i="293"/>
  <c r="AQ267" i="293"/>
  <c r="AR267" i="293"/>
  <c r="AS267" i="293"/>
  <c r="AT267" i="293"/>
  <c r="AU267" i="293"/>
  <c r="U268" i="293"/>
  <c r="V268" i="293"/>
  <c r="W268" i="293"/>
  <c r="AC268" i="293"/>
  <c r="AD268" i="293"/>
  <c r="AN268" i="293"/>
  <c r="AO268" i="293"/>
  <c r="AP268" i="293"/>
  <c r="AQ268" i="293"/>
  <c r="AR268" i="293"/>
  <c r="AS268" i="293"/>
  <c r="AT268" i="293"/>
  <c r="AU268" i="293"/>
  <c r="U269" i="293"/>
  <c r="V269" i="293"/>
  <c r="W269" i="293"/>
  <c r="AC269" i="293"/>
  <c r="AD269" i="293"/>
  <c r="AN269" i="293"/>
  <c r="AO269" i="293"/>
  <c r="AP269" i="293"/>
  <c r="AQ269" i="293"/>
  <c r="AR269" i="293"/>
  <c r="AS269" i="293"/>
  <c r="AT269" i="293"/>
  <c r="AU269" i="293"/>
  <c r="U270" i="293"/>
  <c r="V270" i="293"/>
  <c r="W270" i="293"/>
  <c r="AC270" i="293"/>
  <c r="AD270" i="293"/>
  <c r="AN270" i="293"/>
  <c r="AO270" i="293"/>
  <c r="AP270" i="293"/>
  <c r="AQ270" i="293"/>
  <c r="AR270" i="293"/>
  <c r="AS270" i="293"/>
  <c r="AT270" i="293"/>
  <c r="AU270" i="293"/>
  <c r="U271" i="293"/>
  <c r="V271" i="293"/>
  <c r="W271" i="293"/>
  <c r="AC271" i="293"/>
  <c r="AD271" i="293"/>
  <c r="AN271" i="293"/>
  <c r="AO271" i="293"/>
  <c r="AP271" i="293"/>
  <c r="AQ271" i="293"/>
  <c r="AR271" i="293"/>
  <c r="AS271" i="293"/>
  <c r="AT271" i="293"/>
  <c r="AU271" i="293"/>
  <c r="U272" i="293"/>
  <c r="V272" i="293"/>
  <c r="W272" i="293"/>
  <c r="AC272" i="293"/>
  <c r="AD272" i="293"/>
  <c r="AN272" i="293"/>
  <c r="AO272" i="293"/>
  <c r="AP272" i="293"/>
  <c r="AQ272" i="293"/>
  <c r="AR272" i="293"/>
  <c r="AS272" i="293"/>
  <c r="AT272" i="293"/>
  <c r="AU272" i="293"/>
  <c r="U273" i="293"/>
  <c r="V273" i="293"/>
  <c r="W273" i="293"/>
  <c r="AC273" i="293"/>
  <c r="AD273" i="293"/>
  <c r="AN273" i="293"/>
  <c r="AO273" i="293"/>
  <c r="AP273" i="293"/>
  <c r="AQ273" i="293"/>
  <c r="AR273" i="293"/>
  <c r="AS273" i="293"/>
  <c r="AT273" i="293"/>
  <c r="AU273" i="293"/>
  <c r="U274" i="293"/>
  <c r="V274" i="293"/>
  <c r="W274" i="293"/>
  <c r="AC274" i="293"/>
  <c r="AD274" i="293"/>
  <c r="AN274" i="293"/>
  <c r="AO274" i="293"/>
  <c r="AP274" i="293"/>
  <c r="AQ274" i="293"/>
  <c r="AR274" i="293"/>
  <c r="AS274" i="293"/>
  <c r="AT274" i="293"/>
  <c r="AU274" i="293"/>
  <c r="U275" i="293"/>
  <c r="V275" i="293"/>
  <c r="W275" i="293"/>
  <c r="AC275" i="293"/>
  <c r="AD275" i="293"/>
  <c r="AN275" i="293"/>
  <c r="AO275" i="293"/>
  <c r="AP275" i="293"/>
  <c r="AQ275" i="293"/>
  <c r="AR275" i="293"/>
  <c r="AS275" i="293"/>
  <c r="AT275" i="293"/>
  <c r="AU275" i="293"/>
  <c r="U276" i="293"/>
  <c r="V276" i="293"/>
  <c r="W276" i="293"/>
  <c r="AC276" i="293"/>
  <c r="AD276" i="293"/>
  <c r="AN276" i="293"/>
  <c r="AO276" i="293"/>
  <c r="AP276" i="293"/>
  <c r="AQ276" i="293"/>
  <c r="AR276" i="293"/>
  <c r="AS276" i="293"/>
  <c r="AT276" i="293"/>
  <c r="AU276" i="293"/>
  <c r="U277" i="293"/>
  <c r="V277" i="293"/>
  <c r="W277" i="293"/>
  <c r="AC277" i="293"/>
  <c r="AD277" i="293"/>
  <c r="AN277" i="293"/>
  <c r="AO277" i="293"/>
  <c r="AP277" i="293"/>
  <c r="AQ277" i="293"/>
  <c r="AR277" i="293"/>
  <c r="AS277" i="293"/>
  <c r="AT277" i="293"/>
  <c r="AU277" i="293"/>
  <c r="U278" i="293"/>
  <c r="V278" i="293"/>
  <c r="W278" i="293"/>
  <c r="AC278" i="293"/>
  <c r="AD278" i="293"/>
  <c r="AN278" i="293"/>
  <c r="AO278" i="293"/>
  <c r="AP278" i="293"/>
  <c r="AQ278" i="293"/>
  <c r="AR278" i="293"/>
  <c r="AS278" i="293"/>
  <c r="AT278" i="293"/>
  <c r="AU278" i="293"/>
  <c r="U279" i="293"/>
  <c r="V279" i="293"/>
  <c r="W279" i="293"/>
  <c r="AC279" i="293"/>
  <c r="AD279" i="293"/>
  <c r="AN279" i="293"/>
  <c r="AO279" i="293"/>
  <c r="AP279" i="293"/>
  <c r="AQ279" i="293"/>
  <c r="AR279" i="293"/>
  <c r="AS279" i="293"/>
  <c r="AT279" i="293"/>
  <c r="AU279" i="293"/>
  <c r="U280" i="293"/>
  <c r="V280" i="293"/>
  <c r="W280" i="293"/>
  <c r="AC280" i="293"/>
  <c r="AD280" i="293"/>
  <c r="AN280" i="293"/>
  <c r="AO280" i="293"/>
  <c r="AP280" i="293"/>
  <c r="AQ280" i="293"/>
  <c r="AR280" i="293"/>
  <c r="AS280" i="293"/>
  <c r="AT280" i="293"/>
  <c r="AU280" i="293"/>
  <c r="U281" i="293"/>
  <c r="V281" i="293"/>
  <c r="W281" i="293"/>
  <c r="AC281" i="293"/>
  <c r="AD281" i="293"/>
  <c r="AN281" i="293"/>
  <c r="AO281" i="293"/>
  <c r="AP281" i="293"/>
  <c r="AQ281" i="293"/>
  <c r="AR281" i="293"/>
  <c r="AS281" i="293"/>
  <c r="AT281" i="293"/>
  <c r="AU281" i="293"/>
  <c r="U282" i="293"/>
  <c r="V282" i="293"/>
  <c r="W282" i="293"/>
  <c r="AC282" i="293"/>
  <c r="AD282" i="293"/>
  <c r="AN282" i="293"/>
  <c r="AO282" i="293"/>
  <c r="AP282" i="293"/>
  <c r="AQ282" i="293"/>
  <c r="AR282" i="293"/>
  <c r="AS282" i="293"/>
  <c r="AT282" i="293"/>
  <c r="AU282" i="293"/>
  <c r="U283" i="293"/>
  <c r="V283" i="293"/>
  <c r="W283" i="293"/>
  <c r="AC283" i="293"/>
  <c r="AD283" i="293"/>
  <c r="AN283" i="293"/>
  <c r="AO283" i="293"/>
  <c r="AP283" i="293"/>
  <c r="AQ283" i="293"/>
  <c r="AR283" i="293"/>
  <c r="AS283" i="293"/>
  <c r="AT283" i="293"/>
  <c r="AU283" i="293"/>
  <c r="U284" i="293"/>
  <c r="V284" i="293"/>
  <c r="W284" i="293"/>
  <c r="AC284" i="293"/>
  <c r="AD284" i="293"/>
  <c r="AN284" i="293"/>
  <c r="AO284" i="293"/>
  <c r="AP284" i="293"/>
  <c r="AQ284" i="293"/>
  <c r="AR284" i="293"/>
  <c r="AS284" i="293"/>
  <c r="AT284" i="293"/>
  <c r="AU284" i="293"/>
  <c r="U285" i="293"/>
  <c r="V285" i="293"/>
  <c r="W285" i="293"/>
  <c r="AC285" i="293"/>
  <c r="AD285" i="293"/>
  <c r="AN285" i="293"/>
  <c r="AO285" i="293"/>
  <c r="AP285" i="293"/>
  <c r="AQ285" i="293"/>
  <c r="AR285" i="293"/>
  <c r="AS285" i="293"/>
  <c r="AT285" i="293"/>
  <c r="AU285" i="293"/>
  <c r="U286" i="293"/>
  <c r="V286" i="293"/>
  <c r="W286" i="293"/>
  <c r="AC286" i="293"/>
  <c r="AD286" i="293"/>
  <c r="AN286" i="293"/>
  <c r="AO286" i="293"/>
  <c r="AP286" i="293"/>
  <c r="AQ286" i="293"/>
  <c r="AR286" i="293"/>
  <c r="AS286" i="293"/>
  <c r="AT286" i="293"/>
  <c r="AU286" i="293"/>
  <c r="U287" i="293"/>
  <c r="V287" i="293"/>
  <c r="W287" i="293"/>
  <c r="AC287" i="293"/>
  <c r="AD287" i="293"/>
  <c r="AN287" i="293"/>
  <c r="AO287" i="293"/>
  <c r="AP287" i="293"/>
  <c r="AQ287" i="293"/>
  <c r="AR287" i="293"/>
  <c r="AS287" i="293"/>
  <c r="AT287" i="293"/>
  <c r="AU287" i="293"/>
  <c r="U288" i="293"/>
  <c r="V288" i="293"/>
  <c r="W288" i="293"/>
  <c r="AC288" i="293"/>
  <c r="AD288" i="293"/>
  <c r="AN288" i="293"/>
  <c r="AO288" i="293"/>
  <c r="AP288" i="293"/>
  <c r="AQ288" i="293"/>
  <c r="AR288" i="293"/>
  <c r="AS288" i="293"/>
  <c r="AT288" i="293"/>
  <c r="AU288" i="293"/>
  <c r="U289" i="293"/>
  <c r="V289" i="293"/>
  <c r="W289" i="293"/>
  <c r="AC289" i="293"/>
  <c r="AD289" i="293"/>
  <c r="AN289" i="293"/>
  <c r="AO289" i="293"/>
  <c r="AP289" i="293"/>
  <c r="AQ289" i="293"/>
  <c r="AR289" i="293"/>
  <c r="AS289" i="293"/>
  <c r="AT289" i="293"/>
  <c r="AU289" i="293"/>
  <c r="U290" i="293"/>
  <c r="V290" i="293"/>
  <c r="W290" i="293"/>
  <c r="AC290" i="293"/>
  <c r="AD290" i="293"/>
  <c r="AN290" i="293"/>
  <c r="AO290" i="293"/>
  <c r="AP290" i="293"/>
  <c r="AQ290" i="293"/>
  <c r="AR290" i="293"/>
  <c r="AS290" i="293"/>
  <c r="AT290" i="293"/>
  <c r="AU290" i="293"/>
  <c r="U291" i="293"/>
  <c r="V291" i="293"/>
  <c r="W291" i="293"/>
  <c r="AC291" i="293"/>
  <c r="AD291" i="293"/>
  <c r="AN291" i="293"/>
  <c r="AO291" i="293"/>
  <c r="AP291" i="293"/>
  <c r="AQ291" i="293"/>
  <c r="AR291" i="293"/>
  <c r="AS291" i="293"/>
  <c r="AT291" i="293"/>
  <c r="AU291" i="293"/>
  <c r="U292" i="293"/>
  <c r="V292" i="293"/>
  <c r="W292" i="293"/>
  <c r="AC292" i="293"/>
  <c r="AD292" i="293"/>
  <c r="AN292" i="293"/>
  <c r="AO292" i="293"/>
  <c r="AP292" i="293"/>
  <c r="AQ292" i="293"/>
  <c r="AR292" i="293"/>
  <c r="AS292" i="293"/>
  <c r="AT292" i="293"/>
  <c r="AU292" i="293"/>
  <c r="U293" i="293"/>
  <c r="V293" i="293"/>
  <c r="W293" i="293"/>
  <c r="AC293" i="293"/>
  <c r="AD293" i="293"/>
  <c r="AN293" i="293"/>
  <c r="AO293" i="293"/>
  <c r="AP293" i="293"/>
  <c r="AQ293" i="293"/>
  <c r="AR293" i="293"/>
  <c r="AS293" i="293"/>
  <c r="AT293" i="293"/>
  <c r="AU293" i="293"/>
  <c r="U294" i="293"/>
  <c r="V294" i="293"/>
  <c r="W294" i="293"/>
  <c r="AC294" i="293"/>
  <c r="AD294" i="293"/>
  <c r="AN294" i="293"/>
  <c r="AO294" i="293"/>
  <c r="AP294" i="293"/>
  <c r="AQ294" i="293"/>
  <c r="AR294" i="293"/>
  <c r="AS294" i="293"/>
  <c r="AT294" i="293"/>
  <c r="AU294" i="293"/>
  <c r="U295" i="293"/>
  <c r="V295" i="293"/>
  <c r="W295" i="293"/>
  <c r="AC295" i="293"/>
  <c r="AD295" i="293"/>
  <c r="AN295" i="293"/>
  <c r="AO295" i="293"/>
  <c r="AP295" i="293"/>
  <c r="AQ295" i="293"/>
  <c r="AR295" i="293"/>
  <c r="AS295" i="293"/>
  <c r="AT295" i="293"/>
  <c r="AU295" i="293"/>
  <c r="U296" i="293"/>
  <c r="V296" i="293"/>
  <c r="W296" i="293"/>
  <c r="AC296" i="293"/>
  <c r="AD296" i="293"/>
  <c r="AN296" i="293"/>
  <c r="AO296" i="293"/>
  <c r="AP296" i="293"/>
  <c r="AQ296" i="293"/>
  <c r="AR296" i="293"/>
  <c r="AS296" i="293"/>
  <c r="AT296" i="293"/>
  <c r="AU296" i="293"/>
  <c r="U297" i="293"/>
  <c r="V297" i="293"/>
  <c r="W297" i="293"/>
  <c r="AC297" i="293"/>
  <c r="AD297" i="293"/>
  <c r="AN297" i="293"/>
  <c r="AO297" i="293"/>
  <c r="AP297" i="293"/>
  <c r="AQ297" i="293"/>
  <c r="AR297" i="293"/>
  <c r="AS297" i="293"/>
  <c r="AT297" i="293"/>
  <c r="AU297" i="293"/>
  <c r="U298" i="293"/>
  <c r="V298" i="293"/>
  <c r="W298" i="293"/>
  <c r="AC298" i="293"/>
  <c r="AD298" i="293"/>
  <c r="AN298" i="293"/>
  <c r="AO298" i="293"/>
  <c r="AP298" i="293"/>
  <c r="AQ298" i="293"/>
  <c r="AR298" i="293"/>
  <c r="AS298" i="293"/>
  <c r="AT298" i="293"/>
  <c r="AU298" i="293"/>
  <c r="U299" i="293"/>
  <c r="V299" i="293"/>
  <c r="W299" i="293"/>
  <c r="AC299" i="293"/>
  <c r="AD299" i="293"/>
  <c r="AN299" i="293"/>
  <c r="AO299" i="293"/>
  <c r="AP299" i="293"/>
  <c r="AQ299" i="293"/>
  <c r="AR299" i="293"/>
  <c r="AS299" i="293"/>
  <c r="AT299" i="293"/>
  <c r="AU299" i="293"/>
  <c r="U300" i="293"/>
  <c r="V300" i="293"/>
  <c r="W300" i="293"/>
  <c r="AC300" i="293"/>
  <c r="AD300" i="293"/>
  <c r="AN300" i="293"/>
  <c r="AO300" i="293"/>
  <c r="AP300" i="293"/>
  <c r="AQ300" i="293"/>
  <c r="AR300" i="293"/>
  <c r="AS300" i="293"/>
  <c r="AT300" i="293"/>
  <c r="AU300" i="293"/>
  <c r="U301" i="293"/>
  <c r="V301" i="293"/>
  <c r="W301" i="293"/>
  <c r="AC301" i="293"/>
  <c r="AD301" i="293"/>
  <c r="AN301" i="293"/>
  <c r="AO301" i="293"/>
  <c r="AP301" i="293"/>
  <c r="AQ301" i="293"/>
  <c r="AR301" i="293"/>
  <c r="AS301" i="293"/>
  <c r="AT301" i="293"/>
  <c r="AU301" i="293"/>
  <c r="U302" i="293"/>
  <c r="V302" i="293"/>
  <c r="W302" i="293"/>
  <c r="AC302" i="293"/>
  <c r="AD302" i="293"/>
  <c r="AN302" i="293"/>
  <c r="AO302" i="293"/>
  <c r="AP302" i="293"/>
  <c r="AQ302" i="293"/>
  <c r="AR302" i="293"/>
  <c r="AS302" i="293"/>
  <c r="AT302" i="293"/>
  <c r="AU302" i="293"/>
  <c r="U303" i="293"/>
  <c r="V303" i="293"/>
  <c r="W303" i="293"/>
  <c r="AC303" i="293"/>
  <c r="AD303" i="293"/>
  <c r="AN303" i="293"/>
  <c r="AO303" i="293"/>
  <c r="AP303" i="293"/>
  <c r="AQ303" i="293"/>
  <c r="AR303" i="293"/>
  <c r="AS303" i="293"/>
  <c r="AT303" i="293"/>
  <c r="AU303" i="293"/>
  <c r="U304" i="293"/>
  <c r="V304" i="293"/>
  <c r="W304" i="293"/>
  <c r="AC304" i="293"/>
  <c r="AD304" i="293"/>
  <c r="AN304" i="293"/>
  <c r="AO304" i="293"/>
  <c r="AP304" i="293"/>
  <c r="AQ304" i="293"/>
  <c r="AR304" i="293"/>
  <c r="AS304" i="293"/>
  <c r="AT304" i="293"/>
  <c r="AU304" i="293"/>
  <c r="U305" i="293"/>
  <c r="V305" i="293"/>
  <c r="W305" i="293"/>
  <c r="AC305" i="293"/>
  <c r="AD305" i="293"/>
  <c r="AN305" i="293"/>
  <c r="AO305" i="293"/>
  <c r="AP305" i="293"/>
  <c r="AQ305" i="293"/>
  <c r="AR305" i="293"/>
  <c r="AS305" i="293"/>
  <c r="AT305" i="293"/>
  <c r="AU305" i="293"/>
  <c r="U306" i="293"/>
  <c r="V306" i="293"/>
  <c r="W306" i="293"/>
  <c r="AC306" i="293"/>
  <c r="AD306" i="293"/>
  <c r="AN306" i="293"/>
  <c r="AO306" i="293"/>
  <c r="AP306" i="293"/>
  <c r="AQ306" i="293"/>
  <c r="AR306" i="293"/>
  <c r="AS306" i="293"/>
  <c r="AT306" i="293"/>
  <c r="AU306" i="293"/>
  <c r="U307" i="293"/>
  <c r="V307" i="293"/>
  <c r="W307" i="293"/>
  <c r="AC307" i="293"/>
  <c r="AD307" i="293"/>
  <c r="AN307" i="293"/>
  <c r="AO307" i="293"/>
  <c r="AP307" i="293"/>
  <c r="AQ307" i="293"/>
  <c r="AR307" i="293"/>
  <c r="AS307" i="293"/>
  <c r="AT307" i="293"/>
  <c r="AU307" i="293"/>
  <c r="U308" i="293"/>
  <c r="V308" i="293"/>
  <c r="W308" i="293"/>
  <c r="AC308" i="293"/>
  <c r="AD308" i="293"/>
  <c r="AN308" i="293"/>
  <c r="AO308" i="293"/>
  <c r="AP308" i="293"/>
  <c r="AQ308" i="293"/>
  <c r="AR308" i="293"/>
  <c r="AS308" i="293"/>
  <c r="AT308" i="293"/>
  <c r="AU308" i="293"/>
  <c r="U309" i="293"/>
  <c r="V309" i="293"/>
  <c r="W309" i="293"/>
  <c r="AC309" i="293"/>
  <c r="AD309" i="293"/>
  <c r="AN309" i="293"/>
  <c r="AO309" i="293"/>
  <c r="AP309" i="293"/>
  <c r="AQ309" i="293"/>
  <c r="AR309" i="293"/>
  <c r="AS309" i="293"/>
  <c r="AT309" i="293"/>
  <c r="AU309" i="293"/>
  <c r="U310" i="293"/>
  <c r="V310" i="293"/>
  <c r="W310" i="293"/>
  <c r="AC310" i="293"/>
  <c r="AD310" i="293"/>
  <c r="AN310" i="293"/>
  <c r="AO310" i="293"/>
  <c r="AP310" i="293"/>
  <c r="AQ310" i="293"/>
  <c r="AR310" i="293"/>
  <c r="AS310" i="293"/>
  <c r="AT310" i="293"/>
  <c r="AU310" i="293"/>
  <c r="U311" i="293"/>
  <c r="V311" i="293"/>
  <c r="W311" i="293"/>
  <c r="AC311" i="293"/>
  <c r="AD311" i="293"/>
  <c r="AN311" i="293"/>
  <c r="AO311" i="293"/>
  <c r="AP311" i="293"/>
  <c r="AQ311" i="293"/>
  <c r="AR311" i="293"/>
  <c r="AS311" i="293"/>
  <c r="AT311" i="293"/>
  <c r="AU311" i="293"/>
  <c r="U312" i="293"/>
  <c r="V312" i="293"/>
  <c r="W312" i="293"/>
  <c r="AC312" i="293"/>
  <c r="AD312" i="293"/>
  <c r="AN312" i="293"/>
  <c r="AO312" i="293"/>
  <c r="AP312" i="293"/>
  <c r="AQ312" i="293"/>
  <c r="AR312" i="293"/>
  <c r="AS312" i="293"/>
  <c r="AT312" i="293"/>
  <c r="AU312" i="293"/>
  <c r="U313" i="293"/>
  <c r="V313" i="293"/>
  <c r="W313" i="293"/>
  <c r="AC313" i="293"/>
  <c r="AD313" i="293"/>
  <c r="AN313" i="293"/>
  <c r="AO313" i="293"/>
  <c r="AP313" i="293"/>
  <c r="AQ313" i="293"/>
  <c r="AR313" i="293"/>
  <c r="AS313" i="293"/>
  <c r="AT313" i="293"/>
  <c r="AU313" i="293"/>
  <c r="U314" i="293"/>
  <c r="V314" i="293"/>
  <c r="W314" i="293"/>
  <c r="AC314" i="293"/>
  <c r="AD314" i="293"/>
  <c r="AN314" i="293"/>
  <c r="AO314" i="293"/>
  <c r="AP314" i="293"/>
  <c r="AQ314" i="293"/>
  <c r="AR314" i="293"/>
  <c r="AS314" i="293"/>
  <c r="AT314" i="293"/>
  <c r="AU314" i="293"/>
  <c r="U315" i="293"/>
  <c r="V315" i="293"/>
  <c r="W315" i="293"/>
  <c r="AC315" i="293"/>
  <c r="AD315" i="293"/>
  <c r="AN315" i="293"/>
  <c r="AO315" i="293"/>
  <c r="AP315" i="293"/>
  <c r="AQ315" i="293"/>
  <c r="AR315" i="293"/>
  <c r="AS315" i="293"/>
  <c r="AT315" i="293"/>
  <c r="AU315" i="293"/>
  <c r="U316" i="293"/>
  <c r="V316" i="293"/>
  <c r="W316" i="293"/>
  <c r="AC316" i="293"/>
  <c r="AD316" i="293"/>
  <c r="AN316" i="293"/>
  <c r="AO316" i="293"/>
  <c r="AP316" i="293"/>
  <c r="AQ316" i="293"/>
  <c r="AR316" i="293"/>
  <c r="AS316" i="293"/>
  <c r="AT316" i="293"/>
  <c r="AU316" i="293"/>
  <c r="U317" i="293"/>
  <c r="V317" i="293"/>
  <c r="W317" i="293"/>
  <c r="AC317" i="293"/>
  <c r="AD317" i="293"/>
  <c r="AN317" i="293"/>
  <c r="AO317" i="293"/>
  <c r="AP317" i="293"/>
  <c r="AQ317" i="293"/>
  <c r="AR317" i="293"/>
  <c r="AS317" i="293"/>
  <c r="AT317" i="293"/>
  <c r="AU317" i="293"/>
  <c r="U318" i="293"/>
  <c r="V318" i="293"/>
  <c r="W318" i="293"/>
  <c r="AC318" i="293"/>
  <c r="AD318" i="293"/>
  <c r="AN318" i="293"/>
  <c r="AO318" i="293"/>
  <c r="AP318" i="293"/>
  <c r="AQ318" i="293"/>
  <c r="AR318" i="293"/>
  <c r="AS318" i="293"/>
  <c r="AT318" i="293"/>
  <c r="AU318" i="293"/>
  <c r="U319" i="293"/>
  <c r="V319" i="293"/>
  <c r="W319" i="293"/>
  <c r="AC319" i="293"/>
  <c r="AD319" i="293"/>
  <c r="AN319" i="293"/>
  <c r="AO319" i="293"/>
  <c r="AP319" i="293"/>
  <c r="AQ319" i="293"/>
  <c r="AR319" i="293"/>
  <c r="AS319" i="293"/>
  <c r="AT319" i="293"/>
  <c r="AU319" i="293"/>
  <c r="U320" i="293"/>
  <c r="V320" i="293"/>
  <c r="W320" i="293"/>
  <c r="AC320" i="293"/>
  <c r="AD320" i="293"/>
  <c r="AN320" i="293"/>
  <c r="AO320" i="293"/>
  <c r="AP320" i="293"/>
  <c r="AQ320" i="293"/>
  <c r="AR320" i="293"/>
  <c r="AS320" i="293"/>
  <c r="AT320" i="293"/>
  <c r="AU320" i="293"/>
  <c r="U321" i="293"/>
  <c r="V321" i="293"/>
  <c r="W321" i="293"/>
  <c r="AC321" i="293"/>
  <c r="AD321" i="293"/>
  <c r="AN321" i="293"/>
  <c r="AO321" i="293"/>
  <c r="AP321" i="293"/>
  <c r="AQ321" i="293"/>
  <c r="AR321" i="293"/>
  <c r="AS321" i="293"/>
  <c r="AT321" i="293"/>
  <c r="AU321" i="293"/>
  <c r="U322" i="293"/>
  <c r="V322" i="293"/>
  <c r="W322" i="293"/>
  <c r="AC322" i="293"/>
  <c r="AD322" i="293"/>
  <c r="AN322" i="293"/>
  <c r="AO322" i="293"/>
  <c r="AP322" i="293"/>
  <c r="AQ322" i="293"/>
  <c r="AR322" i="293"/>
  <c r="AS322" i="293"/>
  <c r="AT322" i="293"/>
  <c r="AU322" i="293"/>
  <c r="U323" i="293"/>
  <c r="V323" i="293"/>
  <c r="W323" i="293"/>
  <c r="AC323" i="293"/>
  <c r="AD323" i="293"/>
  <c r="AN323" i="293"/>
  <c r="AO323" i="293"/>
  <c r="AP323" i="293"/>
  <c r="AQ323" i="293"/>
  <c r="AR323" i="293"/>
  <c r="AS323" i="293"/>
  <c r="AT323" i="293"/>
  <c r="AU323" i="293"/>
  <c r="U324" i="293"/>
  <c r="V324" i="293"/>
  <c r="W324" i="293"/>
  <c r="AC324" i="293"/>
  <c r="AD324" i="293"/>
  <c r="AN324" i="293"/>
  <c r="AO324" i="293"/>
  <c r="AP324" i="293"/>
  <c r="AQ324" i="293"/>
  <c r="AR324" i="293"/>
  <c r="AS324" i="293"/>
  <c r="AT324" i="293"/>
  <c r="AU324" i="293"/>
  <c r="U325" i="293"/>
  <c r="V325" i="293"/>
  <c r="W325" i="293"/>
  <c r="AC325" i="293"/>
  <c r="AD325" i="293"/>
  <c r="AN325" i="293"/>
  <c r="AO325" i="293"/>
  <c r="AP325" i="293"/>
  <c r="AQ325" i="293"/>
  <c r="AR325" i="293"/>
  <c r="AS325" i="293"/>
  <c r="AT325" i="293"/>
  <c r="AU325" i="293"/>
  <c r="U326" i="293"/>
  <c r="V326" i="293"/>
  <c r="W326" i="293"/>
  <c r="AC326" i="293"/>
  <c r="AD326" i="293"/>
  <c r="AN326" i="293"/>
  <c r="AO326" i="293"/>
  <c r="AP326" i="293"/>
  <c r="AQ326" i="293"/>
  <c r="AR326" i="293"/>
  <c r="AS326" i="293"/>
  <c r="AT326" i="293"/>
  <c r="AU326" i="293"/>
  <c r="U327" i="293"/>
  <c r="V327" i="293"/>
  <c r="W327" i="293"/>
  <c r="AC327" i="293"/>
  <c r="AD327" i="293"/>
  <c r="AN327" i="293"/>
  <c r="AO327" i="293"/>
  <c r="AP327" i="293"/>
  <c r="AQ327" i="293"/>
  <c r="AR327" i="293"/>
  <c r="AS327" i="293"/>
  <c r="AT327" i="293"/>
  <c r="AU327" i="293"/>
  <c r="U328" i="293"/>
  <c r="V328" i="293"/>
  <c r="W328" i="293"/>
  <c r="AC328" i="293"/>
  <c r="AD328" i="293"/>
  <c r="AN328" i="293"/>
  <c r="AO328" i="293"/>
  <c r="AP328" i="293"/>
  <c r="AQ328" i="293"/>
  <c r="AR328" i="293"/>
  <c r="AS328" i="293"/>
  <c r="AT328" i="293"/>
  <c r="AU328" i="293"/>
  <c r="U329" i="293"/>
  <c r="V329" i="293"/>
  <c r="W329" i="293"/>
  <c r="AC329" i="293"/>
  <c r="AD329" i="293"/>
  <c r="AN329" i="293"/>
  <c r="AO329" i="293"/>
  <c r="AP329" i="293"/>
  <c r="AQ329" i="293"/>
  <c r="AR329" i="293"/>
  <c r="AS329" i="293"/>
  <c r="AT329" i="293"/>
  <c r="AU329" i="293"/>
  <c r="U330" i="293"/>
  <c r="V330" i="293"/>
  <c r="W330" i="293"/>
  <c r="AC330" i="293"/>
  <c r="AD330" i="293"/>
  <c r="AN330" i="293"/>
  <c r="AO330" i="293"/>
  <c r="AP330" i="293"/>
  <c r="AQ330" i="293"/>
  <c r="AR330" i="293"/>
  <c r="AS330" i="293"/>
  <c r="AT330" i="293"/>
  <c r="AU330" i="293"/>
  <c r="U331" i="293"/>
  <c r="V331" i="293"/>
  <c r="W331" i="293"/>
  <c r="AC331" i="293"/>
  <c r="AD331" i="293"/>
  <c r="AN331" i="293"/>
  <c r="AO331" i="293"/>
  <c r="AP331" i="293"/>
  <c r="AQ331" i="293"/>
  <c r="AR331" i="293"/>
  <c r="AS331" i="293"/>
  <c r="AT331" i="293"/>
  <c r="AU331" i="293"/>
  <c r="U332" i="293"/>
  <c r="V332" i="293"/>
  <c r="W332" i="293"/>
  <c r="AC332" i="293"/>
  <c r="AD332" i="293"/>
  <c r="AN332" i="293"/>
  <c r="AO332" i="293"/>
  <c r="AP332" i="293"/>
  <c r="AQ332" i="293"/>
  <c r="AR332" i="293"/>
  <c r="AS332" i="293"/>
  <c r="AT332" i="293"/>
  <c r="AU332" i="293"/>
  <c r="U333" i="293"/>
  <c r="V333" i="293"/>
  <c r="W333" i="293"/>
  <c r="AC333" i="293"/>
  <c r="AD333" i="293"/>
  <c r="AN333" i="293"/>
  <c r="AO333" i="293"/>
  <c r="AP333" i="293"/>
  <c r="AQ333" i="293"/>
  <c r="AR333" i="293"/>
  <c r="AS333" i="293"/>
  <c r="AT333" i="293"/>
  <c r="AU333" i="293"/>
  <c r="U334" i="293"/>
  <c r="V334" i="293"/>
  <c r="W334" i="293"/>
  <c r="AC334" i="293"/>
  <c r="AD334" i="293"/>
  <c r="AN334" i="293"/>
  <c r="AO334" i="293"/>
  <c r="AP334" i="293"/>
  <c r="AQ334" i="293"/>
  <c r="AR334" i="293"/>
  <c r="AS334" i="293"/>
  <c r="AT334" i="293"/>
  <c r="AU334" i="293"/>
  <c r="U335" i="293"/>
  <c r="V335" i="293"/>
  <c r="W335" i="293"/>
  <c r="AC335" i="293"/>
  <c r="AD335" i="293"/>
  <c r="AN335" i="293"/>
  <c r="AO335" i="293"/>
  <c r="AP335" i="293"/>
  <c r="AQ335" i="293"/>
  <c r="AR335" i="293"/>
  <c r="AS335" i="293"/>
  <c r="AT335" i="293"/>
  <c r="AU335" i="293"/>
  <c r="U336" i="293"/>
  <c r="V336" i="293"/>
  <c r="W336" i="293"/>
  <c r="AC336" i="293"/>
  <c r="AD336" i="293"/>
  <c r="AN336" i="293"/>
  <c r="AO336" i="293"/>
  <c r="AP336" i="293"/>
  <c r="AQ336" i="293"/>
  <c r="AR336" i="293"/>
  <c r="AS336" i="293"/>
  <c r="AT336" i="293"/>
  <c r="AU336" i="293"/>
  <c r="U337" i="293"/>
  <c r="V337" i="293"/>
  <c r="W337" i="293"/>
  <c r="AC337" i="293"/>
  <c r="AD337" i="293"/>
  <c r="AN337" i="293"/>
  <c r="AO337" i="293"/>
  <c r="AP337" i="293"/>
  <c r="AQ337" i="293"/>
  <c r="AR337" i="293"/>
  <c r="AS337" i="293"/>
  <c r="AT337" i="293"/>
  <c r="AU337" i="293"/>
  <c r="U338" i="293"/>
  <c r="V338" i="293"/>
  <c r="W338" i="293"/>
  <c r="AC338" i="293"/>
  <c r="AD338" i="293"/>
  <c r="AN338" i="293"/>
  <c r="AO338" i="293"/>
  <c r="AP338" i="293"/>
  <c r="AQ338" i="293"/>
  <c r="AR338" i="293"/>
  <c r="AS338" i="293"/>
  <c r="AT338" i="293"/>
  <c r="AU338" i="293"/>
  <c r="U339" i="293"/>
  <c r="V339" i="293"/>
  <c r="W339" i="293"/>
  <c r="AC339" i="293"/>
  <c r="AD339" i="293"/>
  <c r="AN339" i="293"/>
  <c r="AO339" i="293"/>
  <c r="AP339" i="293"/>
  <c r="AQ339" i="293"/>
  <c r="AR339" i="293"/>
  <c r="AS339" i="293"/>
  <c r="AT339" i="293"/>
  <c r="AU339" i="293"/>
  <c r="U340" i="293"/>
  <c r="V340" i="293"/>
  <c r="W340" i="293"/>
  <c r="AC340" i="293"/>
  <c r="AD340" i="293"/>
  <c r="AN340" i="293"/>
  <c r="AO340" i="293"/>
  <c r="AP340" i="293"/>
  <c r="AQ340" i="293"/>
  <c r="AR340" i="293"/>
  <c r="AS340" i="293"/>
  <c r="AT340" i="293"/>
  <c r="AU340" i="293"/>
  <c r="U341" i="293"/>
  <c r="V341" i="293"/>
  <c r="W341" i="293"/>
  <c r="AC341" i="293"/>
  <c r="AD341" i="293"/>
  <c r="AN341" i="293"/>
  <c r="AO341" i="293"/>
  <c r="AP341" i="293"/>
  <c r="AQ341" i="293"/>
  <c r="AR341" i="293"/>
  <c r="AS341" i="293"/>
  <c r="AT341" i="293"/>
  <c r="AU341" i="293"/>
  <c r="U342" i="293"/>
  <c r="V342" i="293"/>
  <c r="W342" i="293"/>
  <c r="AC342" i="293"/>
  <c r="AD342" i="293"/>
  <c r="AN342" i="293"/>
  <c r="AO342" i="293"/>
  <c r="AP342" i="293"/>
  <c r="AQ342" i="293"/>
  <c r="AR342" i="293"/>
  <c r="AS342" i="293"/>
  <c r="AT342" i="293"/>
  <c r="AU342" i="293"/>
  <c r="U343" i="293"/>
  <c r="V343" i="293"/>
  <c r="W343" i="293"/>
  <c r="AC343" i="293"/>
  <c r="AD343" i="293"/>
  <c r="AN343" i="293"/>
  <c r="AO343" i="293"/>
  <c r="AP343" i="293"/>
  <c r="AQ343" i="293"/>
  <c r="AR343" i="293"/>
  <c r="AS343" i="293"/>
  <c r="AT343" i="293"/>
  <c r="AU343" i="293"/>
  <c r="U344" i="293"/>
  <c r="V344" i="293"/>
  <c r="W344" i="293"/>
  <c r="AC344" i="293"/>
  <c r="AD344" i="293"/>
  <c r="AN344" i="293"/>
  <c r="AO344" i="293"/>
  <c r="AP344" i="293"/>
  <c r="AQ344" i="293"/>
  <c r="AR344" i="293"/>
  <c r="AS344" i="293"/>
  <c r="AT344" i="293"/>
  <c r="AU344" i="293"/>
  <c r="U345" i="293"/>
  <c r="V345" i="293"/>
  <c r="W345" i="293"/>
  <c r="AC345" i="293"/>
  <c r="AD345" i="293"/>
  <c r="AN345" i="293"/>
  <c r="AO345" i="293"/>
  <c r="AP345" i="293"/>
  <c r="AQ345" i="293"/>
  <c r="AR345" i="293"/>
  <c r="AS345" i="293"/>
  <c r="AT345" i="293"/>
  <c r="AU345" i="293"/>
  <c r="U346" i="293"/>
  <c r="V346" i="293"/>
  <c r="W346" i="293"/>
  <c r="AC346" i="293"/>
  <c r="AD346" i="293"/>
  <c r="AN346" i="293"/>
  <c r="AO346" i="293"/>
  <c r="AP346" i="293"/>
  <c r="AQ346" i="293"/>
  <c r="AR346" i="293"/>
  <c r="AS346" i="293"/>
  <c r="AT346" i="293"/>
  <c r="AU346" i="293"/>
  <c r="U347" i="293"/>
  <c r="V347" i="293"/>
  <c r="W347" i="293"/>
  <c r="AC347" i="293"/>
  <c r="AD347" i="293"/>
  <c r="AN347" i="293"/>
  <c r="AO347" i="293"/>
  <c r="AP347" i="293"/>
  <c r="AQ347" i="293"/>
  <c r="AR347" i="293"/>
  <c r="AS347" i="293"/>
  <c r="AT347" i="293"/>
  <c r="AU347" i="293"/>
  <c r="U348" i="293"/>
  <c r="V348" i="293"/>
  <c r="W348" i="293"/>
  <c r="AC348" i="293"/>
  <c r="AD348" i="293"/>
  <c r="AN348" i="293"/>
  <c r="AO348" i="293"/>
  <c r="AP348" i="293"/>
  <c r="AQ348" i="293"/>
  <c r="AR348" i="293"/>
  <c r="AS348" i="293"/>
  <c r="AT348" i="293"/>
  <c r="AU348" i="293"/>
  <c r="U349" i="293"/>
  <c r="V349" i="293"/>
  <c r="W349" i="293"/>
  <c r="AC349" i="293"/>
  <c r="AD349" i="293"/>
  <c r="AN349" i="293"/>
  <c r="AO349" i="293"/>
  <c r="AP349" i="293"/>
  <c r="AQ349" i="293"/>
  <c r="AR349" i="293"/>
  <c r="AS349" i="293"/>
  <c r="AT349" i="293"/>
  <c r="AU349" i="293"/>
  <c r="U350" i="293"/>
  <c r="V350" i="293"/>
  <c r="W350" i="293"/>
  <c r="AC350" i="293"/>
  <c r="AD350" i="293"/>
  <c r="AN350" i="293"/>
  <c r="AO350" i="293"/>
  <c r="AP350" i="293"/>
  <c r="AQ350" i="293"/>
  <c r="AR350" i="293"/>
  <c r="AS350" i="293"/>
  <c r="AT350" i="293"/>
  <c r="AU350" i="293"/>
  <c r="U351" i="293"/>
  <c r="V351" i="293"/>
  <c r="W351" i="293"/>
  <c r="AC351" i="293"/>
  <c r="AD351" i="293"/>
  <c r="AN351" i="293"/>
  <c r="AO351" i="293"/>
  <c r="AP351" i="293"/>
  <c r="AQ351" i="293"/>
  <c r="AR351" i="293"/>
  <c r="AS351" i="293"/>
  <c r="AT351" i="293"/>
  <c r="AU351" i="293"/>
  <c r="U352" i="293"/>
  <c r="V352" i="293"/>
  <c r="W352" i="293"/>
  <c r="AC352" i="293"/>
  <c r="AD352" i="293"/>
  <c r="AN352" i="293"/>
  <c r="AO352" i="293"/>
  <c r="AP352" i="293"/>
  <c r="AQ352" i="293"/>
  <c r="AR352" i="293"/>
  <c r="AS352" i="293"/>
  <c r="AT352" i="293"/>
  <c r="AU352" i="293"/>
  <c r="U353" i="293"/>
  <c r="V353" i="293"/>
  <c r="W353" i="293"/>
  <c r="AC353" i="293"/>
  <c r="AD353" i="293"/>
  <c r="AN353" i="293"/>
  <c r="AO353" i="293"/>
  <c r="AP353" i="293"/>
  <c r="AQ353" i="293"/>
  <c r="AR353" i="293"/>
  <c r="AS353" i="293"/>
  <c r="AT353" i="293"/>
  <c r="AU353" i="293"/>
  <c r="U354" i="293"/>
  <c r="V354" i="293"/>
  <c r="W354" i="293"/>
  <c r="AC354" i="293"/>
  <c r="AD354" i="293"/>
  <c r="AN354" i="293"/>
  <c r="AO354" i="293"/>
  <c r="AP354" i="293"/>
  <c r="AQ354" i="293"/>
  <c r="AR354" i="293"/>
  <c r="AS354" i="293"/>
  <c r="AT354" i="293"/>
  <c r="AU354" i="293"/>
  <c r="U355" i="293"/>
  <c r="V355" i="293"/>
  <c r="W355" i="293"/>
  <c r="AC355" i="293"/>
  <c r="AD355" i="293"/>
  <c r="AN355" i="293"/>
  <c r="AO355" i="293"/>
  <c r="AP355" i="293"/>
  <c r="AQ355" i="293"/>
  <c r="AR355" i="293"/>
  <c r="AS355" i="293"/>
  <c r="AT355" i="293"/>
  <c r="AU355" i="293"/>
  <c r="U356" i="293"/>
  <c r="V356" i="293"/>
  <c r="W356" i="293"/>
  <c r="AC356" i="293"/>
  <c r="AD356" i="293"/>
  <c r="AN356" i="293"/>
  <c r="AO356" i="293"/>
  <c r="AP356" i="293"/>
  <c r="AQ356" i="293"/>
  <c r="AR356" i="293"/>
  <c r="AS356" i="293"/>
  <c r="AT356" i="293"/>
  <c r="AU356" i="293"/>
  <c r="U357" i="293"/>
  <c r="V357" i="293"/>
  <c r="W357" i="293"/>
  <c r="AC357" i="293"/>
  <c r="AD357" i="293"/>
  <c r="AN357" i="293"/>
  <c r="AO357" i="293"/>
  <c r="AP357" i="293"/>
  <c r="AQ357" i="293"/>
  <c r="AR357" i="293"/>
  <c r="AS357" i="293"/>
  <c r="AT357" i="293"/>
  <c r="AU357" i="293"/>
  <c r="U358" i="293"/>
  <c r="V358" i="293"/>
  <c r="W358" i="293"/>
  <c r="AC358" i="293"/>
  <c r="AD358" i="293"/>
  <c r="AN358" i="293"/>
  <c r="AO358" i="293"/>
  <c r="AP358" i="293"/>
  <c r="AQ358" i="293"/>
  <c r="AR358" i="293"/>
  <c r="AS358" i="293"/>
  <c r="AT358" i="293"/>
  <c r="AU358" i="293"/>
  <c r="U359" i="293"/>
  <c r="V359" i="293"/>
  <c r="W359" i="293"/>
  <c r="AC359" i="293"/>
  <c r="AD359" i="293"/>
  <c r="AN359" i="293"/>
  <c r="AO359" i="293"/>
  <c r="AP359" i="293"/>
  <c r="AQ359" i="293"/>
  <c r="AR359" i="293"/>
  <c r="AS359" i="293"/>
  <c r="AT359" i="293"/>
  <c r="AU359" i="293"/>
  <c r="U360" i="293"/>
  <c r="V360" i="293"/>
  <c r="W360" i="293"/>
  <c r="AC360" i="293"/>
  <c r="AD360" i="293"/>
  <c r="AN360" i="293"/>
  <c r="AO360" i="293"/>
  <c r="AP360" i="293"/>
  <c r="AQ360" i="293"/>
  <c r="AR360" i="293"/>
  <c r="AS360" i="293"/>
  <c r="AT360" i="293"/>
  <c r="AU360" i="293"/>
  <c r="U361" i="293"/>
  <c r="V361" i="293"/>
  <c r="W361" i="293"/>
  <c r="AC361" i="293"/>
  <c r="AD361" i="293"/>
  <c r="AN361" i="293"/>
  <c r="AO361" i="293"/>
  <c r="AP361" i="293"/>
  <c r="AQ361" i="293"/>
  <c r="AR361" i="293"/>
  <c r="AS361" i="293"/>
  <c r="AT361" i="293"/>
  <c r="AU361" i="293"/>
  <c r="U362" i="293"/>
  <c r="V362" i="293"/>
  <c r="W362" i="293"/>
  <c r="AC362" i="293"/>
  <c r="AD362" i="293"/>
  <c r="AN362" i="293"/>
  <c r="AO362" i="293"/>
  <c r="AP362" i="293"/>
  <c r="AQ362" i="293"/>
  <c r="AR362" i="293"/>
  <c r="AS362" i="293"/>
  <c r="AT362" i="293"/>
  <c r="AU362" i="293"/>
  <c r="U363" i="293"/>
  <c r="V363" i="293"/>
  <c r="W363" i="293"/>
  <c r="AC363" i="293"/>
  <c r="AD363" i="293"/>
  <c r="AN363" i="293"/>
  <c r="AO363" i="293"/>
  <c r="AP363" i="293"/>
  <c r="AQ363" i="293"/>
  <c r="AR363" i="293"/>
  <c r="AS363" i="293"/>
  <c r="AT363" i="293"/>
  <c r="AU363" i="293"/>
  <c r="U364" i="293"/>
  <c r="V364" i="293"/>
  <c r="W364" i="293"/>
  <c r="AC364" i="293"/>
  <c r="AD364" i="293"/>
  <c r="AN364" i="293"/>
  <c r="AO364" i="293"/>
  <c r="AP364" i="293"/>
  <c r="AQ364" i="293"/>
  <c r="AR364" i="293"/>
  <c r="AS364" i="293"/>
  <c r="AT364" i="293"/>
  <c r="AU364" i="293"/>
  <c r="U365" i="293"/>
  <c r="V365" i="293"/>
  <c r="W365" i="293"/>
  <c r="AC365" i="293"/>
  <c r="AD365" i="293"/>
  <c r="AN365" i="293"/>
  <c r="AO365" i="293"/>
  <c r="AP365" i="293"/>
  <c r="AQ365" i="293"/>
  <c r="AR365" i="293"/>
  <c r="AS365" i="293"/>
  <c r="AT365" i="293"/>
  <c r="AU365" i="293"/>
  <c r="U366" i="293"/>
  <c r="V366" i="293"/>
  <c r="W366" i="293"/>
  <c r="AC366" i="293"/>
  <c r="AD366" i="293"/>
  <c r="AN366" i="293"/>
  <c r="AO366" i="293"/>
  <c r="AP366" i="293"/>
  <c r="AQ366" i="293"/>
  <c r="AR366" i="293"/>
  <c r="AS366" i="293"/>
  <c r="AT366" i="293"/>
  <c r="AU366" i="293"/>
  <c r="U367" i="293"/>
  <c r="V367" i="293"/>
  <c r="W367" i="293"/>
  <c r="AC367" i="293"/>
  <c r="AD367" i="293"/>
  <c r="AN367" i="293"/>
  <c r="AO367" i="293"/>
  <c r="AP367" i="293"/>
  <c r="AQ367" i="293"/>
  <c r="AR367" i="293"/>
  <c r="AS367" i="293"/>
  <c r="AT367" i="293"/>
  <c r="AU367" i="293"/>
  <c r="U368" i="293"/>
  <c r="V368" i="293"/>
  <c r="W368" i="293"/>
  <c r="AC368" i="293"/>
  <c r="AD368" i="293"/>
  <c r="AN368" i="293"/>
  <c r="AO368" i="293"/>
  <c r="AP368" i="293"/>
  <c r="AQ368" i="293"/>
  <c r="AR368" i="293"/>
  <c r="AS368" i="293"/>
  <c r="AT368" i="293"/>
  <c r="AU368" i="293"/>
  <c r="U369" i="293"/>
  <c r="V369" i="293"/>
  <c r="W369" i="293"/>
  <c r="AC369" i="293"/>
  <c r="AD369" i="293"/>
  <c r="AN369" i="293"/>
  <c r="AO369" i="293"/>
  <c r="AP369" i="293"/>
  <c r="AQ369" i="293"/>
  <c r="AR369" i="293"/>
  <c r="AS369" i="293"/>
  <c r="AT369" i="293"/>
  <c r="AU369" i="293"/>
  <c r="U370" i="293"/>
  <c r="V370" i="293"/>
  <c r="W370" i="293"/>
  <c r="AC370" i="293"/>
  <c r="AD370" i="293"/>
  <c r="AN370" i="293"/>
  <c r="AO370" i="293"/>
  <c r="AP370" i="293"/>
  <c r="AQ370" i="293"/>
  <c r="AR370" i="293"/>
  <c r="AS370" i="293"/>
  <c r="AT370" i="293"/>
  <c r="AU370" i="293"/>
  <c r="U371" i="293"/>
  <c r="V371" i="293"/>
  <c r="W371" i="293"/>
  <c r="AC371" i="293"/>
  <c r="AD371" i="293"/>
  <c r="AN371" i="293"/>
  <c r="AO371" i="293"/>
  <c r="AP371" i="293"/>
  <c r="AQ371" i="293"/>
  <c r="AR371" i="293"/>
  <c r="AS371" i="293"/>
  <c r="AT371" i="293"/>
  <c r="AU371" i="293"/>
  <c r="U372" i="293"/>
  <c r="V372" i="293"/>
  <c r="W372" i="293"/>
  <c r="AC372" i="293"/>
  <c r="AD372" i="293"/>
  <c r="AN372" i="293"/>
  <c r="AO372" i="293"/>
  <c r="AP372" i="293"/>
  <c r="AQ372" i="293"/>
  <c r="AR372" i="293"/>
  <c r="AS372" i="293"/>
  <c r="AT372" i="293"/>
  <c r="AU372" i="293"/>
  <c r="U373" i="293"/>
  <c r="V373" i="293"/>
  <c r="W373" i="293"/>
  <c r="AC373" i="293"/>
  <c r="AD373" i="293"/>
  <c r="AN373" i="293"/>
  <c r="AO373" i="293"/>
  <c r="AP373" i="293"/>
  <c r="AQ373" i="293"/>
  <c r="AR373" i="293"/>
  <c r="AS373" i="293"/>
  <c r="AT373" i="293"/>
  <c r="AU373" i="293"/>
  <c r="U374" i="293"/>
  <c r="V374" i="293"/>
  <c r="W374" i="293"/>
  <c r="AC374" i="293"/>
  <c r="AD374" i="293"/>
  <c r="AN374" i="293"/>
  <c r="AO374" i="293"/>
  <c r="AP374" i="293"/>
  <c r="AQ374" i="293"/>
  <c r="AR374" i="293"/>
  <c r="AS374" i="293"/>
  <c r="AT374" i="293"/>
  <c r="AU374" i="293"/>
  <c r="U375" i="293"/>
  <c r="V375" i="293"/>
  <c r="W375" i="293"/>
  <c r="AC375" i="293"/>
  <c r="AD375" i="293"/>
  <c r="AN375" i="293"/>
  <c r="AO375" i="293"/>
  <c r="AP375" i="293"/>
  <c r="AQ375" i="293"/>
  <c r="AR375" i="293"/>
  <c r="AS375" i="293"/>
  <c r="AT375" i="293"/>
  <c r="AU375" i="293"/>
  <c r="U376" i="293"/>
  <c r="V376" i="293"/>
  <c r="W376" i="293"/>
  <c r="AC376" i="293"/>
  <c r="AD376" i="293"/>
  <c r="AN376" i="293"/>
  <c r="AO376" i="293"/>
  <c r="AP376" i="293"/>
  <c r="AQ376" i="293"/>
  <c r="AR376" i="293"/>
  <c r="AS376" i="293"/>
  <c r="AT376" i="293"/>
  <c r="AU376" i="293"/>
  <c r="U377" i="293"/>
  <c r="V377" i="293"/>
  <c r="W377" i="293"/>
  <c r="AC377" i="293"/>
  <c r="AD377" i="293"/>
  <c r="AN377" i="293"/>
  <c r="AO377" i="293"/>
  <c r="AP377" i="293"/>
  <c r="AQ377" i="293"/>
  <c r="AR377" i="293"/>
  <c r="AS377" i="293"/>
  <c r="AT377" i="293"/>
  <c r="AU377" i="293"/>
  <c r="U378" i="293"/>
  <c r="V378" i="293"/>
  <c r="W378" i="293"/>
  <c r="AC378" i="293"/>
  <c r="AD378" i="293"/>
  <c r="AN378" i="293"/>
  <c r="AO378" i="293"/>
  <c r="AP378" i="293"/>
  <c r="AQ378" i="293"/>
  <c r="AR378" i="293"/>
  <c r="AS378" i="293"/>
  <c r="AT378" i="293"/>
  <c r="AU378" i="293"/>
  <c r="U379" i="293"/>
  <c r="V379" i="293"/>
  <c r="W379" i="293"/>
  <c r="AC379" i="293"/>
  <c r="AD379" i="293"/>
  <c r="AN379" i="293"/>
  <c r="AO379" i="293"/>
  <c r="AP379" i="293"/>
  <c r="AQ379" i="293"/>
  <c r="AR379" i="293"/>
  <c r="AS379" i="293"/>
  <c r="AT379" i="293"/>
  <c r="AU379" i="293"/>
  <c r="U380" i="293"/>
  <c r="V380" i="293"/>
  <c r="W380" i="293"/>
  <c r="AC380" i="293"/>
  <c r="AD380" i="293"/>
  <c r="AN380" i="293"/>
  <c r="AO380" i="293"/>
  <c r="AP380" i="293"/>
  <c r="AQ380" i="293"/>
  <c r="AR380" i="293"/>
  <c r="AS380" i="293"/>
  <c r="AT380" i="293"/>
  <c r="AU380" i="293"/>
  <c r="U381" i="293"/>
  <c r="V381" i="293"/>
  <c r="W381" i="293"/>
  <c r="AC381" i="293"/>
  <c r="AD381" i="293"/>
  <c r="AN381" i="293"/>
  <c r="AO381" i="293"/>
  <c r="AP381" i="293"/>
  <c r="AQ381" i="293"/>
  <c r="AR381" i="293"/>
  <c r="AS381" i="293"/>
  <c r="AT381" i="293"/>
  <c r="AU381" i="293"/>
  <c r="U382" i="293"/>
  <c r="V382" i="293"/>
  <c r="W382" i="293"/>
  <c r="AC382" i="293"/>
  <c r="AD382" i="293"/>
  <c r="AN382" i="293"/>
  <c r="AO382" i="293"/>
  <c r="AP382" i="293"/>
  <c r="AQ382" i="293"/>
  <c r="AR382" i="293"/>
  <c r="AS382" i="293"/>
  <c r="AT382" i="293"/>
  <c r="AU382" i="293"/>
  <c r="U383" i="293"/>
  <c r="V383" i="293"/>
  <c r="W383" i="293"/>
  <c r="AC383" i="293"/>
  <c r="AD383" i="293"/>
  <c r="AN383" i="293"/>
  <c r="AO383" i="293"/>
  <c r="AP383" i="293"/>
  <c r="AQ383" i="293"/>
  <c r="AR383" i="293"/>
  <c r="AS383" i="293"/>
  <c r="AT383" i="293"/>
  <c r="AU383" i="293"/>
  <c r="U384" i="293"/>
  <c r="V384" i="293"/>
  <c r="W384" i="293"/>
  <c r="AC384" i="293"/>
  <c r="AD384" i="293"/>
  <c r="AN384" i="293"/>
  <c r="AO384" i="293"/>
  <c r="AP384" i="293"/>
  <c r="AQ384" i="293"/>
  <c r="AR384" i="293"/>
  <c r="AS384" i="293"/>
  <c r="AT384" i="293"/>
  <c r="AU384" i="293"/>
  <c r="U385" i="293"/>
  <c r="V385" i="293"/>
  <c r="W385" i="293"/>
  <c r="AC385" i="293"/>
  <c r="AD385" i="293"/>
  <c r="AN385" i="293"/>
  <c r="AO385" i="293"/>
  <c r="AP385" i="293"/>
  <c r="AQ385" i="293"/>
  <c r="AR385" i="293"/>
  <c r="AS385" i="293"/>
  <c r="AT385" i="293"/>
  <c r="AU385" i="293"/>
  <c r="U386" i="293"/>
  <c r="V386" i="293"/>
  <c r="W386" i="293"/>
  <c r="AC386" i="293"/>
  <c r="AD386" i="293"/>
  <c r="AN386" i="293"/>
  <c r="AO386" i="293"/>
  <c r="AP386" i="293"/>
  <c r="AQ386" i="293"/>
  <c r="AR386" i="293"/>
  <c r="AS386" i="293"/>
  <c r="AT386" i="293"/>
  <c r="AU386" i="293"/>
  <c r="U387" i="293"/>
  <c r="V387" i="293"/>
  <c r="W387" i="293"/>
  <c r="AC387" i="293"/>
  <c r="AD387" i="293"/>
  <c r="AN387" i="293"/>
  <c r="AO387" i="293"/>
  <c r="AP387" i="293"/>
  <c r="AQ387" i="293"/>
  <c r="AR387" i="293"/>
  <c r="AS387" i="293"/>
  <c r="AT387" i="293"/>
  <c r="AU387" i="293"/>
  <c r="U388" i="293"/>
  <c r="V388" i="293"/>
  <c r="W388" i="293"/>
  <c r="AC388" i="293"/>
  <c r="AD388" i="293"/>
  <c r="AN388" i="293"/>
  <c r="AO388" i="293"/>
  <c r="AP388" i="293"/>
  <c r="AQ388" i="293"/>
  <c r="AR388" i="293"/>
  <c r="AS388" i="293"/>
  <c r="AT388" i="293"/>
  <c r="AU388" i="293"/>
  <c r="U389" i="293"/>
  <c r="V389" i="293"/>
  <c r="W389" i="293"/>
  <c r="AC389" i="293"/>
  <c r="AD389" i="293"/>
  <c r="AN389" i="293"/>
  <c r="AO389" i="293"/>
  <c r="AP389" i="293"/>
  <c r="AQ389" i="293"/>
  <c r="AR389" i="293"/>
  <c r="AS389" i="293"/>
  <c r="AT389" i="293"/>
  <c r="AU389" i="293"/>
  <c r="U390" i="293"/>
  <c r="V390" i="293"/>
  <c r="W390" i="293"/>
  <c r="AC390" i="293"/>
  <c r="AD390" i="293"/>
  <c r="AN390" i="293"/>
  <c r="AO390" i="293"/>
  <c r="AP390" i="293"/>
  <c r="AQ390" i="293"/>
  <c r="AR390" i="293"/>
  <c r="AS390" i="293"/>
  <c r="AT390" i="293"/>
  <c r="AU390" i="293"/>
  <c r="U391" i="293"/>
  <c r="V391" i="293"/>
  <c r="W391" i="293"/>
  <c r="AC391" i="293"/>
  <c r="AD391" i="293"/>
  <c r="AN391" i="293"/>
  <c r="AO391" i="293"/>
  <c r="AP391" i="293"/>
  <c r="AQ391" i="293"/>
  <c r="AR391" i="293"/>
  <c r="AS391" i="293"/>
  <c r="AT391" i="293"/>
  <c r="AU391" i="293"/>
  <c r="U392" i="293"/>
  <c r="V392" i="293"/>
  <c r="W392" i="293"/>
  <c r="AC392" i="293"/>
  <c r="AD392" i="293"/>
  <c r="AN392" i="293"/>
  <c r="AO392" i="293"/>
  <c r="AP392" i="293"/>
  <c r="AQ392" i="293"/>
  <c r="AR392" i="293"/>
  <c r="AS392" i="293"/>
  <c r="AT392" i="293"/>
  <c r="AU392" i="293"/>
  <c r="U393" i="293"/>
  <c r="V393" i="293"/>
  <c r="W393" i="293"/>
  <c r="AC393" i="293"/>
  <c r="AD393" i="293"/>
  <c r="AN393" i="293"/>
  <c r="AO393" i="293"/>
  <c r="AP393" i="293"/>
  <c r="AQ393" i="293"/>
  <c r="AR393" i="293"/>
  <c r="AS393" i="293"/>
  <c r="AT393" i="293"/>
  <c r="AU393" i="293"/>
  <c r="U394" i="293"/>
  <c r="V394" i="293"/>
  <c r="W394" i="293"/>
  <c r="AC394" i="293"/>
  <c r="AD394" i="293"/>
  <c r="AN394" i="293"/>
  <c r="AO394" i="293"/>
  <c r="AP394" i="293"/>
  <c r="AQ394" i="293"/>
  <c r="AR394" i="293"/>
  <c r="AS394" i="293"/>
  <c r="AT394" i="293"/>
  <c r="AU394" i="293"/>
  <c r="U395" i="293"/>
  <c r="V395" i="293"/>
  <c r="W395" i="293"/>
  <c r="AC395" i="293"/>
  <c r="AD395" i="293"/>
  <c r="AN395" i="293"/>
  <c r="AO395" i="293"/>
  <c r="AP395" i="293"/>
  <c r="AQ395" i="293"/>
  <c r="AR395" i="293"/>
  <c r="AS395" i="293"/>
  <c r="AT395" i="293"/>
  <c r="AU395" i="293"/>
  <c r="U396" i="293"/>
  <c r="V396" i="293"/>
  <c r="W396" i="293"/>
  <c r="AC396" i="293"/>
  <c r="AD396" i="293"/>
  <c r="AN396" i="293"/>
  <c r="AO396" i="293"/>
  <c r="AP396" i="293"/>
  <c r="AQ396" i="293"/>
  <c r="AR396" i="293"/>
  <c r="AS396" i="293"/>
  <c r="AT396" i="293"/>
  <c r="AU396" i="293"/>
  <c r="U397" i="293"/>
  <c r="V397" i="293"/>
  <c r="W397" i="293"/>
  <c r="AC397" i="293"/>
  <c r="AD397" i="293"/>
  <c r="AN397" i="293"/>
  <c r="AO397" i="293"/>
  <c r="AP397" i="293"/>
  <c r="AQ397" i="293"/>
  <c r="AR397" i="293"/>
  <c r="AS397" i="293"/>
  <c r="AT397" i="293"/>
  <c r="AU397" i="293"/>
  <c r="U398" i="293"/>
  <c r="V398" i="293"/>
  <c r="W398" i="293"/>
  <c r="AC398" i="293"/>
  <c r="AD398" i="293"/>
  <c r="AN398" i="293"/>
  <c r="AO398" i="293"/>
  <c r="AP398" i="293"/>
  <c r="AQ398" i="293"/>
  <c r="AR398" i="293"/>
  <c r="AS398" i="293"/>
  <c r="AT398" i="293"/>
  <c r="AU398" i="293"/>
  <c r="U399" i="293"/>
  <c r="V399" i="293"/>
  <c r="W399" i="293"/>
  <c r="AC399" i="293"/>
  <c r="AD399" i="293"/>
  <c r="AN399" i="293"/>
  <c r="AO399" i="293"/>
  <c r="AP399" i="293"/>
  <c r="AQ399" i="293"/>
  <c r="AR399" i="293"/>
  <c r="AS399" i="293"/>
  <c r="AT399" i="293"/>
  <c r="AU399" i="293"/>
  <c r="U400" i="293"/>
  <c r="V400" i="293"/>
  <c r="W400" i="293"/>
  <c r="AC400" i="293"/>
  <c r="AD400" i="293"/>
  <c r="AN400" i="293"/>
  <c r="AO400" i="293"/>
  <c r="AP400" i="293"/>
  <c r="AQ400" i="293"/>
  <c r="AR400" i="293"/>
  <c r="AS400" i="293"/>
  <c r="AT400" i="293"/>
  <c r="AU400" i="293"/>
  <c r="U401" i="293"/>
  <c r="V401" i="293"/>
  <c r="W401" i="293"/>
  <c r="AC401" i="293"/>
  <c r="AD401" i="293"/>
  <c r="AN401" i="293"/>
  <c r="AO401" i="293"/>
  <c r="AP401" i="293"/>
  <c r="AQ401" i="293"/>
  <c r="AR401" i="293"/>
  <c r="AS401" i="293"/>
  <c r="AT401" i="293"/>
  <c r="AU401" i="293"/>
  <c r="U402" i="293"/>
  <c r="V402" i="293"/>
  <c r="W402" i="293"/>
  <c r="AC402" i="293"/>
  <c r="AD402" i="293"/>
  <c r="AN402" i="293"/>
  <c r="AO402" i="293"/>
  <c r="AP402" i="293"/>
  <c r="AQ402" i="293"/>
  <c r="AR402" i="293"/>
  <c r="AS402" i="293"/>
  <c r="AT402" i="293"/>
  <c r="AU402" i="293"/>
  <c r="U403" i="293"/>
  <c r="V403" i="293"/>
  <c r="W403" i="293"/>
  <c r="AC403" i="293"/>
  <c r="AD403" i="293"/>
  <c r="AN403" i="293"/>
  <c r="AO403" i="293"/>
  <c r="AP403" i="293"/>
  <c r="AQ403" i="293"/>
  <c r="AR403" i="293"/>
  <c r="AS403" i="293"/>
  <c r="AT403" i="293"/>
  <c r="AU403" i="293"/>
  <c r="U404" i="293"/>
  <c r="V404" i="293"/>
  <c r="W404" i="293"/>
  <c r="AC404" i="293"/>
  <c r="AD404" i="293"/>
  <c r="AN404" i="293"/>
  <c r="AO404" i="293"/>
  <c r="AP404" i="293"/>
  <c r="AQ404" i="293"/>
  <c r="AR404" i="293"/>
  <c r="AS404" i="293"/>
  <c r="AT404" i="293"/>
  <c r="AU404" i="293"/>
  <c r="U405" i="293"/>
  <c r="V405" i="293"/>
  <c r="W405" i="293"/>
  <c r="AC405" i="293"/>
  <c r="AD405" i="293"/>
  <c r="AN405" i="293"/>
  <c r="AO405" i="293"/>
  <c r="AP405" i="293"/>
  <c r="AQ405" i="293"/>
  <c r="AR405" i="293"/>
  <c r="AS405" i="293"/>
  <c r="AT405" i="293"/>
  <c r="AU405" i="293"/>
  <c r="U406" i="293"/>
  <c r="V406" i="293"/>
  <c r="W406" i="293"/>
  <c r="AC406" i="293"/>
  <c r="AD406" i="293"/>
  <c r="AN406" i="293"/>
  <c r="AO406" i="293"/>
  <c r="AP406" i="293"/>
  <c r="AQ406" i="293"/>
  <c r="AR406" i="293"/>
  <c r="AS406" i="293"/>
  <c r="AT406" i="293"/>
  <c r="AU406" i="293"/>
  <c r="U407" i="293"/>
  <c r="V407" i="293"/>
  <c r="W407" i="293"/>
  <c r="AC407" i="293"/>
  <c r="AD407" i="293"/>
  <c r="AN407" i="293"/>
  <c r="AO407" i="293"/>
  <c r="AP407" i="293"/>
  <c r="AQ407" i="293"/>
  <c r="AR407" i="293"/>
  <c r="AS407" i="293"/>
  <c r="AT407" i="293"/>
  <c r="AU407" i="293"/>
  <c r="U408" i="293"/>
  <c r="V408" i="293"/>
  <c r="W408" i="293"/>
  <c r="AC408" i="293"/>
  <c r="AD408" i="293"/>
  <c r="AN408" i="293"/>
  <c r="AO408" i="293"/>
  <c r="AP408" i="293"/>
  <c r="AQ408" i="293"/>
  <c r="AR408" i="293"/>
  <c r="AS408" i="293"/>
  <c r="AT408" i="293"/>
  <c r="AU408" i="293"/>
  <c r="AU10" i="293"/>
  <c r="AT10" i="293"/>
  <c r="AS10" i="293"/>
  <c r="AR10" i="293"/>
  <c r="AQ10" i="293"/>
  <c r="AP10" i="293"/>
  <c r="AO10" i="293"/>
  <c r="AN10" i="293"/>
  <c r="AC10" i="293"/>
  <c r="AD10" i="293" s="1"/>
  <c r="W10" i="293"/>
  <c r="V10" i="293"/>
  <c r="U10" i="293"/>
  <c r="E12" i="411" l="1"/>
  <c r="F463" i="293"/>
  <c r="H463" i="293" s="1"/>
  <c r="H469" i="293" s="1"/>
  <c r="BE329" i="293"/>
  <c r="BE402" i="293"/>
  <c r="BE378" i="293"/>
  <c r="BE354" i="293"/>
  <c r="BE401" i="293"/>
  <c r="BE377" i="293"/>
  <c r="BE353" i="293"/>
  <c r="BE388" i="293"/>
  <c r="BE376" i="293"/>
  <c r="BE364" i="293"/>
  <c r="BE352" i="293"/>
  <c r="BE340" i="293"/>
  <c r="BE397" i="293"/>
  <c r="BE385" i="293"/>
  <c r="BE361" i="293"/>
  <c r="BE337" i="293"/>
  <c r="BE313" i="293"/>
  <c r="BE241" i="293"/>
  <c r="BE396" i="293"/>
  <c r="BE384" i="293"/>
  <c r="BE360" i="293"/>
  <c r="BE348" i="293"/>
  <c r="BE312" i="293"/>
  <c r="BE288" i="293"/>
  <c r="BE276" i="293"/>
  <c r="BE264" i="293"/>
  <c r="BE240" i="293"/>
  <c r="BE228" i="293"/>
  <c r="BE192" i="293"/>
  <c r="BE180" i="293"/>
  <c r="BE168" i="293"/>
  <c r="BE156" i="293"/>
  <c r="BE132" i="293"/>
  <c r="BE395" i="293"/>
  <c r="BE359" i="293"/>
  <c r="BE323" i="293"/>
  <c r="BE311" i="293"/>
  <c r="BE287" i="293"/>
  <c r="BE275" i="293"/>
  <c r="BE263" i="293"/>
  <c r="BE215" i="293"/>
  <c r="BE191" i="293"/>
  <c r="BE179" i="293"/>
  <c r="BE406" i="293"/>
  <c r="BE358" i="293"/>
  <c r="BE346" i="293"/>
  <c r="BE322" i="293"/>
  <c r="BE310" i="293"/>
  <c r="BE405" i="293"/>
  <c r="BE393" i="293"/>
  <c r="BE381" i="293"/>
  <c r="BE369" i="293"/>
  <c r="BE357" i="293"/>
  <c r="BE345" i="293"/>
  <c r="BE333" i="293"/>
  <c r="BE321" i="293"/>
  <c r="BE309" i="293"/>
  <c r="BE297" i="293"/>
  <c r="BE285" i="293"/>
  <c r="BE273" i="293"/>
  <c r="BE261" i="293"/>
  <c r="BE249" i="293"/>
  <c r="BE237" i="293"/>
  <c r="BE225" i="293"/>
  <c r="BE213" i="293"/>
  <c r="BE201" i="293"/>
  <c r="BE189" i="293"/>
  <c r="BE177" i="293"/>
  <c r="BE165" i="293"/>
  <c r="BE153" i="293"/>
  <c r="BE141" i="293"/>
  <c r="BE129" i="293"/>
  <c r="BE117" i="293"/>
  <c r="BE105" i="293"/>
  <c r="BE93" i="293"/>
  <c r="BE81" i="293"/>
  <c r="BE69" i="293"/>
  <c r="BE57" i="293"/>
  <c r="BE45" i="293"/>
  <c r="BE33" i="293"/>
  <c r="BE21" i="293"/>
  <c r="BE390" i="293"/>
  <c r="BE365" i="293"/>
  <c r="BE404" i="293"/>
  <c r="BE392" i="293"/>
  <c r="BE380" i="293"/>
  <c r="BE368" i="293"/>
  <c r="BE356" i="293"/>
  <c r="BE344" i="293"/>
  <c r="BE332" i="293"/>
  <c r="BE320" i="293"/>
  <c r="BE308" i="293"/>
  <c r="BE296" i="293"/>
  <c r="BE284" i="293"/>
  <c r="BE272" i="293"/>
  <c r="BE260" i="293"/>
  <c r="BE248" i="293"/>
  <c r="BE236" i="293"/>
  <c r="BE224" i="293"/>
  <c r="BE212" i="293"/>
  <c r="BE200" i="293"/>
  <c r="BE188" i="293"/>
  <c r="BE176" i="293"/>
  <c r="BE164" i="293"/>
  <c r="BE152" i="293"/>
  <c r="BE140" i="293"/>
  <c r="BE128" i="293"/>
  <c r="BE116" i="293"/>
  <c r="BE104" i="293"/>
  <c r="BE92" i="293"/>
  <c r="BE80" i="293"/>
  <c r="BE68" i="293"/>
  <c r="BE56" i="293"/>
  <c r="BE44" i="293"/>
  <c r="BE32" i="293"/>
  <c r="BE20" i="293"/>
  <c r="BE403" i="293"/>
  <c r="BE391" i="293"/>
  <c r="BE379" i="293"/>
  <c r="BE367" i="293"/>
  <c r="BE355" i="293"/>
  <c r="BE343" i="293"/>
  <c r="BE331" i="293"/>
  <c r="BE319" i="293"/>
  <c r="BE307" i="293"/>
  <c r="BE295" i="293"/>
  <c r="BE283" i="293"/>
  <c r="BE271" i="293"/>
  <c r="BE259" i="293"/>
  <c r="BE247" i="293"/>
  <c r="BE235" i="293"/>
  <c r="BE223" i="293"/>
  <c r="BE211" i="293"/>
  <c r="BE199" i="293"/>
  <c r="BE187" i="293"/>
  <c r="BE175" i="293"/>
  <c r="BE163" i="293"/>
  <c r="BE151" i="293"/>
  <c r="BE139" i="293"/>
  <c r="BE127" i="293"/>
  <c r="BE115" i="293"/>
  <c r="BE103" i="293"/>
  <c r="BE91" i="293"/>
  <c r="BE79" i="293"/>
  <c r="BE67" i="293"/>
  <c r="BE55" i="293"/>
  <c r="BE43" i="293"/>
  <c r="BE31" i="293"/>
  <c r="BE19" i="293"/>
  <c r="BE366" i="293"/>
  <c r="BE342" i="293"/>
  <c r="BE330" i="293"/>
  <c r="BE318" i="293"/>
  <c r="BE306" i="293"/>
  <c r="BE294" i="293"/>
  <c r="BE282" i="293"/>
  <c r="BE270" i="293"/>
  <c r="BE258" i="293"/>
  <c r="BE246" i="293"/>
  <c r="BE234" i="293"/>
  <c r="BE222" i="293"/>
  <c r="BE210" i="293"/>
  <c r="BE198" i="293"/>
  <c r="BE186" i="293"/>
  <c r="BE174" i="293"/>
  <c r="BE162" i="293"/>
  <c r="BE150" i="293"/>
  <c r="BE138" i="293"/>
  <c r="BE126" i="293"/>
  <c r="BE114" i="293"/>
  <c r="BE102" i="293"/>
  <c r="BE90" i="293"/>
  <c r="BE78" i="293"/>
  <c r="BE66" i="293"/>
  <c r="BE54" i="293"/>
  <c r="BE42" i="293"/>
  <c r="BE30" i="293"/>
  <c r="BE18" i="293"/>
  <c r="BE317" i="293"/>
  <c r="BE305" i="293"/>
  <c r="BE293" i="293"/>
  <c r="BE281" i="293"/>
  <c r="BE269" i="293"/>
  <c r="BE257" i="293"/>
  <c r="BE245" i="293"/>
  <c r="BE233" i="293"/>
  <c r="BE221" i="293"/>
  <c r="BE209" i="293"/>
  <c r="BE197" i="293"/>
  <c r="BE185" i="293"/>
  <c r="BE173" i="293"/>
  <c r="BE161" i="293"/>
  <c r="BE149" i="293"/>
  <c r="BE137" i="293"/>
  <c r="BE125" i="293"/>
  <c r="BE113" i="293"/>
  <c r="BE101" i="293"/>
  <c r="BE89" i="293"/>
  <c r="BE77" i="293"/>
  <c r="BE65" i="293"/>
  <c r="BE53" i="293"/>
  <c r="BE41" i="293"/>
  <c r="BE29" i="293"/>
  <c r="BE17" i="293"/>
  <c r="BE389" i="293"/>
  <c r="BE328" i="293"/>
  <c r="BE316" i="293"/>
  <c r="BE304" i="293"/>
  <c r="BE292" i="293"/>
  <c r="BE280" i="293"/>
  <c r="BE268" i="293"/>
  <c r="BE256" i="293"/>
  <c r="BE244" i="293"/>
  <c r="BE232" i="293"/>
  <c r="BE220" i="293"/>
  <c r="BE208" i="293"/>
  <c r="BE196" i="293"/>
  <c r="BE184" i="293"/>
  <c r="BE172" i="293"/>
  <c r="BE160" i="293"/>
  <c r="BE148" i="293"/>
  <c r="BE136" i="293"/>
  <c r="BE124" i="293"/>
  <c r="BE112" i="293"/>
  <c r="BE100" i="293"/>
  <c r="BE88" i="293"/>
  <c r="BE76" i="293"/>
  <c r="BE64" i="293"/>
  <c r="BE52" i="293"/>
  <c r="BE40" i="293"/>
  <c r="BE28" i="293"/>
  <c r="BE16" i="293"/>
  <c r="BE363" i="293"/>
  <c r="BE351" i="293"/>
  <c r="BE339" i="293"/>
  <c r="BE327" i="293"/>
  <c r="BE315" i="293"/>
  <c r="BE303" i="293"/>
  <c r="BE291" i="293"/>
  <c r="BE279" i="293"/>
  <c r="BE267" i="293"/>
  <c r="BE255" i="293"/>
  <c r="BE243" i="293"/>
  <c r="BE231" i="293"/>
  <c r="BE219" i="293"/>
  <c r="BE207" i="293"/>
  <c r="BE195" i="293"/>
  <c r="BE183" i="293"/>
  <c r="BE171" i="293"/>
  <c r="BE159" i="293"/>
  <c r="BE147" i="293"/>
  <c r="BE135" i="293"/>
  <c r="BE123" i="293"/>
  <c r="BE111" i="293"/>
  <c r="BE99" i="293"/>
  <c r="BE87" i="293"/>
  <c r="BE75" i="293"/>
  <c r="BE63" i="293"/>
  <c r="BE51" i="293"/>
  <c r="BE39" i="293"/>
  <c r="BE27" i="293"/>
  <c r="BE341" i="293"/>
  <c r="BE399" i="293"/>
  <c r="BE398" i="293"/>
  <c r="BE350" i="293"/>
  <c r="BE338" i="293"/>
  <c r="BE314" i="293"/>
  <c r="BE302" i="293"/>
  <c r="BE290" i="293"/>
  <c r="BE278" i="293"/>
  <c r="BE266" i="293"/>
  <c r="BE254" i="293"/>
  <c r="BE242" i="293"/>
  <c r="BE230" i="293"/>
  <c r="BE218" i="293"/>
  <c r="BE206" i="293"/>
  <c r="BE194" i="293"/>
  <c r="BE182" i="293"/>
  <c r="BE170" i="293"/>
  <c r="BE158" i="293"/>
  <c r="BE146" i="293"/>
  <c r="BE134" i="293"/>
  <c r="BE122" i="293"/>
  <c r="BE110" i="293"/>
  <c r="BE98" i="293"/>
  <c r="BE86" i="293"/>
  <c r="BE74" i="293"/>
  <c r="BE62" i="293"/>
  <c r="BE50" i="293"/>
  <c r="BE38" i="293"/>
  <c r="BE26" i="293"/>
  <c r="BE13" i="293"/>
  <c r="BE374" i="293"/>
  <c r="BE325" i="293"/>
  <c r="BE253" i="293"/>
  <c r="BE205" i="293"/>
  <c r="BE193" i="293"/>
  <c r="BE181" i="293"/>
  <c r="BE169" i="293"/>
  <c r="BE157" i="293"/>
  <c r="BE145" i="293"/>
  <c r="BE133" i="293"/>
  <c r="BE121" i="293"/>
  <c r="BE109" i="293"/>
  <c r="BE97" i="293"/>
  <c r="BE85" i="293"/>
  <c r="BE73" i="293"/>
  <c r="BE61" i="293"/>
  <c r="BE49" i="293"/>
  <c r="BE37" i="293"/>
  <c r="BE25" i="293"/>
  <c r="BE12" i="293"/>
  <c r="BE387" i="293"/>
  <c r="BE326" i="293"/>
  <c r="BE373" i="293"/>
  <c r="BE120" i="293"/>
  <c r="BE108" i="293"/>
  <c r="BE96" i="293"/>
  <c r="BE84" i="293"/>
  <c r="BE72" i="293"/>
  <c r="BE60" i="293"/>
  <c r="BE48" i="293"/>
  <c r="BE36" i="293"/>
  <c r="BE24" i="293"/>
  <c r="BE400" i="293"/>
  <c r="BE362" i="293"/>
  <c r="BE289" i="293"/>
  <c r="BE277" i="293"/>
  <c r="BE408" i="293"/>
  <c r="BE252" i="293"/>
  <c r="BE407" i="293"/>
  <c r="BE383" i="293"/>
  <c r="BE335" i="293"/>
  <c r="BE203" i="293"/>
  <c r="BE155" i="293"/>
  <c r="BE143" i="293"/>
  <c r="BE131" i="293"/>
  <c r="BE119" i="293"/>
  <c r="BE107" i="293"/>
  <c r="BE95" i="293"/>
  <c r="BE83" i="293"/>
  <c r="BE71" i="293"/>
  <c r="BE59" i="293"/>
  <c r="BE47" i="293"/>
  <c r="BE35" i="293"/>
  <c r="BE23" i="293"/>
  <c r="BE375" i="293"/>
  <c r="BE386" i="293"/>
  <c r="BE349" i="293"/>
  <c r="BE301" i="293"/>
  <c r="BE265" i="293"/>
  <c r="BE229" i="293"/>
  <c r="BE217" i="293"/>
  <c r="BE372" i="293"/>
  <c r="BE336" i="293"/>
  <c r="BE324" i="293"/>
  <c r="BE300" i="293"/>
  <c r="BE216" i="293"/>
  <c r="BE204" i="293"/>
  <c r="BE144" i="293"/>
  <c r="BE371" i="293"/>
  <c r="BE347" i="293"/>
  <c r="BE299" i="293"/>
  <c r="BE251" i="293"/>
  <c r="BE239" i="293"/>
  <c r="BE227" i="293"/>
  <c r="BE167" i="293"/>
  <c r="BE394" i="293"/>
  <c r="BE382" i="293"/>
  <c r="BE370" i="293"/>
  <c r="BE334" i="293"/>
  <c r="BE298" i="293"/>
  <c r="BE286" i="293"/>
  <c r="BE274" i="293"/>
  <c r="BE262" i="293"/>
  <c r="BE250" i="293"/>
  <c r="BE238" i="293"/>
  <c r="BE226" i="293"/>
  <c r="BE214" i="293"/>
  <c r="BE202" i="293"/>
  <c r="BE190" i="293"/>
  <c r="BE178" i="293"/>
  <c r="BE166" i="293"/>
  <c r="BE154" i="293"/>
  <c r="BE142" i="293"/>
  <c r="BE130" i="293"/>
  <c r="BE118" i="293"/>
  <c r="BE106" i="293"/>
  <c r="BE94" i="293"/>
  <c r="BE82" i="293"/>
  <c r="BE70" i="293"/>
  <c r="BE58" i="293"/>
  <c r="BE46" i="293"/>
  <c r="BE34" i="293"/>
  <c r="BE22" i="293"/>
  <c r="BE15" i="293"/>
  <c r="BE11" i="293"/>
  <c r="BE14" i="293"/>
  <c r="BE10" i="293"/>
  <c r="AU9" i="293"/>
  <c r="G480" i="293" s="1"/>
  <c r="AT9" i="293"/>
  <c r="F480" i="293" s="1"/>
  <c r="AS9" i="293"/>
  <c r="E480" i="293" s="1"/>
  <c r="AR9" i="293"/>
  <c r="AQ9" i="293"/>
  <c r="G471" i="293" s="1"/>
  <c r="AP9" i="293"/>
  <c r="F471" i="293" s="1"/>
  <c r="AO9" i="293"/>
  <c r="E471" i="293" s="1"/>
  <c r="AN9" i="293"/>
  <c r="F469" i="293" l="1"/>
  <c r="H471" i="293"/>
  <c r="G476" i="293"/>
  <c r="G479" i="293" s="1"/>
  <c r="F476" i="293"/>
  <c r="F479" i="293" s="1"/>
  <c r="E476" i="293"/>
  <c r="E479" i="293" s="1"/>
  <c r="D476" i="293"/>
  <c r="G474" i="293"/>
  <c r="F474" i="293"/>
  <c r="E474" i="293"/>
  <c r="D479" i="293" l="1"/>
  <c r="I476" i="293"/>
  <c r="H474" i="293"/>
  <c r="H480" i="293"/>
  <c r="H476" i="293"/>
  <c r="BE476" i="293" s="1"/>
  <c r="E27" i="315"/>
  <c r="E13" i="315"/>
  <c r="G76" i="315"/>
  <c r="G77" i="315"/>
  <c r="G80" i="315"/>
  <c r="E58" i="315"/>
  <c r="F42" i="315"/>
  <c r="E42" i="315"/>
  <c r="F13" i="315"/>
  <c r="B2" i="352"/>
  <c r="E51" i="315" l="1"/>
  <c r="N80" i="315"/>
  <c r="N76" i="315"/>
  <c r="N77" i="315"/>
  <c r="H477" i="293"/>
  <c r="H479" i="293"/>
  <c r="H478" i="293"/>
  <c r="I477" i="293"/>
  <c r="I479" i="293"/>
  <c r="D489" i="293" s="1"/>
  <c r="BE489" i="293" s="1"/>
  <c r="BE479" i="293" l="1"/>
  <c r="F462" i="293"/>
  <c r="F468" i="293" s="1"/>
  <c r="G462" i="293"/>
  <c r="E462" i="293"/>
  <c r="H462" i="293" l="1"/>
  <c r="H468" i="293" s="1"/>
  <c r="AM409" i="293"/>
  <c r="AL409" i="293"/>
  <c r="AK409" i="293"/>
  <c r="T409" i="293"/>
  <c r="S409" i="293"/>
  <c r="R409" i="293"/>
  <c r="U9" i="293" l="1"/>
  <c r="V9" i="293"/>
  <c r="W9" i="293"/>
  <c r="AC9" i="293"/>
  <c r="AD9" i="293" l="1"/>
  <c r="D474" i="293"/>
  <c r="D471" i="293"/>
  <c r="D480" i="293"/>
  <c r="D463" i="293"/>
  <c r="D462" i="293"/>
  <c r="BE9" i="293"/>
  <c r="AD409" i="293"/>
  <c r="AC409" i="293"/>
  <c r="U409" i="293"/>
  <c r="G61" i="315"/>
  <c r="F58" i="315"/>
  <c r="G57" i="315"/>
  <c r="G56" i="315"/>
  <c r="G55" i="315"/>
  <c r="G54" i="315"/>
  <c r="G47" i="315"/>
  <c r="G46" i="315"/>
  <c r="G45" i="315"/>
  <c r="G44" i="315"/>
  <c r="G41" i="315"/>
  <c r="G40" i="315"/>
  <c r="G39" i="315"/>
  <c r="G38" i="315"/>
  <c r="G37" i="315"/>
  <c r="G36" i="315"/>
  <c r="G35" i="315"/>
  <c r="G32" i="315"/>
  <c r="G31" i="315"/>
  <c r="G30" i="315"/>
  <c r="G29" i="315"/>
  <c r="F27" i="315"/>
  <c r="F26" i="315"/>
  <c r="E26" i="315"/>
  <c r="G25" i="315"/>
  <c r="G24" i="315"/>
  <c r="G23" i="315"/>
  <c r="G22" i="315"/>
  <c r="G21" i="315"/>
  <c r="G18" i="315"/>
  <c r="G17" i="315"/>
  <c r="G16" i="315"/>
  <c r="G15" i="315"/>
  <c r="G12" i="315"/>
  <c r="G11" i="315"/>
  <c r="G10" i="315"/>
  <c r="G9" i="315"/>
  <c r="I474" i="293" l="1"/>
  <c r="BE474" i="293" s="1"/>
  <c r="F51" i="315"/>
  <c r="I463" i="293"/>
  <c r="I469" i="293" s="1"/>
  <c r="D485" i="293" s="1"/>
  <c r="BE485" i="293" s="1"/>
  <c r="D469" i="293"/>
  <c r="C449" i="293"/>
  <c r="BE449" i="293" s="1"/>
  <c r="BE409" i="293"/>
  <c r="N39" i="315"/>
  <c r="N61" i="315"/>
  <c r="N11" i="315"/>
  <c r="N40" i="315"/>
  <c r="N16" i="315"/>
  <c r="N29" i="315"/>
  <c r="N17" i="315"/>
  <c r="N30" i="315"/>
  <c r="N46" i="315"/>
  <c r="N18" i="315"/>
  <c r="N31" i="315"/>
  <c r="N47" i="315"/>
  <c r="N21" i="315"/>
  <c r="N32" i="315"/>
  <c r="N54" i="315"/>
  <c r="N22" i="315"/>
  <c r="N35" i="315"/>
  <c r="N55" i="315"/>
  <c r="N23" i="315"/>
  <c r="N36" i="315"/>
  <c r="N56" i="315"/>
  <c r="N24" i="315"/>
  <c r="N37" i="315"/>
  <c r="N57" i="315"/>
  <c r="N9" i="315"/>
  <c r="N25" i="315"/>
  <c r="N38" i="315"/>
  <c r="N10" i="315"/>
  <c r="N12" i="315"/>
  <c r="N41" i="315"/>
  <c r="N45" i="315"/>
  <c r="N15" i="315"/>
  <c r="N44" i="315"/>
  <c r="C459" i="293"/>
  <c r="BE459" i="293" s="1"/>
  <c r="G42" i="315"/>
  <c r="G13" i="315"/>
  <c r="G478" i="293"/>
  <c r="I462" i="293"/>
  <c r="BE462" i="293" s="1"/>
  <c r="E468" i="293"/>
  <c r="E478" i="293"/>
  <c r="F478" i="293"/>
  <c r="G468" i="293"/>
  <c r="D478" i="293"/>
  <c r="D468" i="293"/>
  <c r="F50" i="315"/>
  <c r="G58" i="315"/>
  <c r="G27" i="315"/>
  <c r="E50" i="315"/>
  <c r="G26" i="315"/>
  <c r="BE463" i="293" l="1"/>
  <c r="BE469" i="293"/>
  <c r="G51" i="315"/>
  <c r="N58" i="315"/>
  <c r="N27" i="315"/>
  <c r="N13" i="315"/>
  <c r="N42" i="315"/>
  <c r="N26" i="315"/>
  <c r="E477" i="293"/>
  <c r="E64" i="315"/>
  <c r="F64" i="315"/>
  <c r="I478" i="293"/>
  <c r="D486" i="293" s="1"/>
  <c r="BE486" i="293" s="1"/>
  <c r="F477" i="293"/>
  <c r="G477" i="293"/>
  <c r="D477" i="293"/>
  <c r="I468" i="293"/>
  <c r="D484" i="293" s="1"/>
  <c r="BE484" i="293" s="1"/>
  <c r="G50" i="315"/>
  <c r="E69" i="315" l="1"/>
  <c r="BE477" i="293"/>
  <c r="BE468" i="293"/>
  <c r="BE478" i="293"/>
  <c r="F70" i="315"/>
  <c r="N51" i="315"/>
  <c r="N50" i="315"/>
  <c r="I471" i="293"/>
  <c r="BE471" i="293" s="1"/>
  <c r="G64" i="315"/>
  <c r="N69" i="315" l="1"/>
  <c r="N64" i="315"/>
  <c r="N70" i="315"/>
  <c r="L37" i="252"/>
  <c r="F57" i="338" l="1"/>
  <c r="F40" i="338"/>
  <c r="F24" i="338" s="1"/>
  <c r="F39" i="338"/>
  <c r="F23" i="338" s="1"/>
  <c r="F38" i="338"/>
  <c r="F32" i="338"/>
  <c r="F31" i="338"/>
  <c r="F30" i="338"/>
  <c r="B2" i="338"/>
  <c r="M22" i="338" l="1"/>
  <c r="M40" i="338"/>
  <c r="M23" i="338"/>
  <c r="M24" i="338"/>
  <c r="M30" i="338"/>
  <c r="M31" i="338"/>
  <c r="M32" i="338"/>
  <c r="M38" i="338"/>
  <c r="M39" i="338"/>
  <c r="M57" i="338"/>
  <c r="X25" i="251" l="1"/>
  <c r="BX18" i="251"/>
  <c r="AX18" i="251"/>
  <c r="X18" i="251"/>
  <c r="BX10" i="251"/>
  <c r="AX10" i="251"/>
  <c r="X10" i="251"/>
  <c r="X27" i="251"/>
  <c r="BX25" i="251"/>
  <c r="BX27" i="251" s="1"/>
  <c r="AX25" i="251"/>
  <c r="AX27" i="251" s="1"/>
  <c r="L47" i="252" l="1"/>
  <c r="C19" i="231" l="1"/>
  <c r="F9" i="305"/>
  <c r="E15" i="313"/>
  <c r="I14" i="314"/>
  <c r="E14" i="314"/>
  <c r="C78" i="231"/>
  <c r="H71" i="231"/>
  <c r="G67" i="231"/>
  <c r="R67" i="231" s="1"/>
  <c r="C71" i="231"/>
  <c r="C64" i="231"/>
  <c r="F11" i="206"/>
  <c r="B2" i="313"/>
  <c r="G23" i="313"/>
  <c r="F15" i="313"/>
  <c r="G15" i="313"/>
  <c r="B2" i="314"/>
  <c r="F14" i="314"/>
  <c r="G14" i="314"/>
  <c r="J14" i="314"/>
  <c r="K14" i="314"/>
  <c r="G136" i="231"/>
  <c r="R136" i="231" s="1"/>
  <c r="G147" i="231"/>
  <c r="R147" i="231" s="1"/>
  <c r="G148" i="231"/>
  <c r="R148" i="231" s="1"/>
  <c r="G149" i="231"/>
  <c r="R149" i="231" s="1"/>
  <c r="G150" i="231"/>
  <c r="R150" i="231" s="1"/>
  <c r="G151" i="231"/>
  <c r="R151" i="231" s="1"/>
  <c r="G152" i="231"/>
  <c r="R152" i="231" s="1"/>
  <c r="G153" i="231"/>
  <c r="R153" i="231" s="1"/>
  <c r="C154" i="231"/>
  <c r="D154" i="231"/>
  <c r="E154" i="231"/>
  <c r="F154" i="231"/>
  <c r="H154" i="231"/>
  <c r="I154" i="231"/>
  <c r="G157" i="231"/>
  <c r="R157" i="231" s="1"/>
  <c r="G158" i="231"/>
  <c r="R158" i="231" s="1"/>
  <c r="G159" i="231"/>
  <c r="R159" i="231" s="1"/>
  <c r="G160" i="231"/>
  <c r="R160" i="231" s="1"/>
  <c r="C161" i="231"/>
  <c r="D161" i="231"/>
  <c r="E161" i="231"/>
  <c r="F161" i="231"/>
  <c r="H161" i="231"/>
  <c r="I161" i="231"/>
  <c r="G164" i="231"/>
  <c r="R164" i="231" s="1"/>
  <c r="G165" i="231"/>
  <c r="R165" i="231" s="1"/>
  <c r="G166" i="231"/>
  <c r="R166" i="231" s="1"/>
  <c r="G167" i="231"/>
  <c r="R167" i="231" s="1"/>
  <c r="C168" i="231"/>
  <c r="D168" i="231"/>
  <c r="E168" i="231"/>
  <c r="F168" i="231"/>
  <c r="H168" i="231"/>
  <c r="I168" i="231"/>
  <c r="G171" i="231"/>
  <c r="R171" i="231" s="1"/>
  <c r="G172" i="231"/>
  <c r="R172" i="231" s="1"/>
  <c r="G173" i="231"/>
  <c r="R173" i="231" s="1"/>
  <c r="G174" i="231"/>
  <c r="R174" i="231" s="1"/>
  <c r="G175" i="231"/>
  <c r="R175" i="231" s="1"/>
  <c r="G176" i="231"/>
  <c r="R176" i="231" s="1"/>
  <c r="G177" i="231"/>
  <c r="R177" i="231" s="1"/>
  <c r="C178" i="231"/>
  <c r="D178" i="231"/>
  <c r="E178" i="231"/>
  <c r="F178" i="231"/>
  <c r="H178" i="231"/>
  <c r="I178" i="231"/>
  <c r="G181" i="231"/>
  <c r="R181" i="231" s="1"/>
  <c r="G192" i="231"/>
  <c r="R192" i="231" s="1"/>
  <c r="G193" i="231"/>
  <c r="R193" i="231" s="1"/>
  <c r="G194" i="231"/>
  <c r="R194" i="231" s="1"/>
  <c r="G195" i="231"/>
  <c r="R195" i="231" s="1"/>
  <c r="G196" i="231"/>
  <c r="R196" i="231" s="1"/>
  <c r="G197" i="231"/>
  <c r="R197" i="231" s="1"/>
  <c r="G198" i="231"/>
  <c r="R198" i="231" s="1"/>
  <c r="C199" i="231"/>
  <c r="D199" i="231"/>
  <c r="E199" i="231"/>
  <c r="F199" i="231"/>
  <c r="H199" i="231"/>
  <c r="I199" i="231"/>
  <c r="G202" i="231"/>
  <c r="R202" i="231" s="1"/>
  <c r="G203" i="231"/>
  <c r="R203" i="231" s="1"/>
  <c r="G204" i="231"/>
  <c r="R204" i="231" s="1"/>
  <c r="G205" i="231"/>
  <c r="R205" i="231" s="1"/>
  <c r="C206" i="231"/>
  <c r="D206" i="231"/>
  <c r="E206" i="231"/>
  <c r="F206" i="231"/>
  <c r="H206" i="231"/>
  <c r="I206" i="231"/>
  <c r="G209" i="231"/>
  <c r="R209" i="231" s="1"/>
  <c r="G210" i="231"/>
  <c r="R210" i="231" s="1"/>
  <c r="G211" i="231"/>
  <c r="R211" i="231" s="1"/>
  <c r="G212" i="231"/>
  <c r="R212" i="231" s="1"/>
  <c r="C213" i="231"/>
  <c r="D213" i="231"/>
  <c r="E213" i="231"/>
  <c r="F213" i="231"/>
  <c r="H213" i="231"/>
  <c r="I213" i="231"/>
  <c r="G216" i="231"/>
  <c r="R216" i="231" s="1"/>
  <c r="G217" i="231"/>
  <c r="R217" i="231" s="1"/>
  <c r="G218" i="231"/>
  <c r="R218" i="231" s="1"/>
  <c r="G219" i="231"/>
  <c r="R219" i="231" s="1"/>
  <c r="G220" i="231"/>
  <c r="R220" i="231" s="1"/>
  <c r="G221" i="231"/>
  <c r="R221" i="231" s="1"/>
  <c r="G222" i="231"/>
  <c r="R222" i="231" s="1"/>
  <c r="C223" i="231"/>
  <c r="D223" i="231"/>
  <c r="E223" i="231"/>
  <c r="F223" i="231"/>
  <c r="H223" i="231"/>
  <c r="I223" i="231"/>
  <c r="G226" i="231"/>
  <c r="R226" i="231" s="1"/>
  <c r="G126" i="231"/>
  <c r="R126" i="231" s="1"/>
  <c r="G127" i="231"/>
  <c r="R127" i="231" s="1"/>
  <c r="G128" i="231"/>
  <c r="R128" i="231" s="1"/>
  <c r="G129" i="231"/>
  <c r="R129" i="231" s="1"/>
  <c r="G130" i="231"/>
  <c r="R130" i="231" s="1"/>
  <c r="G131" i="231"/>
  <c r="R131" i="231" s="1"/>
  <c r="G132" i="231"/>
  <c r="R132" i="231" s="1"/>
  <c r="C133" i="231"/>
  <c r="D133" i="231"/>
  <c r="E133" i="231"/>
  <c r="F133" i="231"/>
  <c r="H133" i="231"/>
  <c r="I133" i="231"/>
  <c r="G119" i="231"/>
  <c r="R119" i="231" s="1"/>
  <c r="G120" i="231"/>
  <c r="R120" i="231" s="1"/>
  <c r="G121" i="231"/>
  <c r="R121" i="231" s="1"/>
  <c r="G122" i="231"/>
  <c r="R122" i="231" s="1"/>
  <c r="C123" i="231"/>
  <c r="D123" i="231"/>
  <c r="E123" i="231"/>
  <c r="F123" i="231"/>
  <c r="H123" i="231"/>
  <c r="I123" i="231"/>
  <c r="G112" i="231"/>
  <c r="R112" i="231" s="1"/>
  <c r="G113" i="231"/>
  <c r="R113" i="231" s="1"/>
  <c r="G114" i="231"/>
  <c r="R114" i="231" s="1"/>
  <c r="G115" i="231"/>
  <c r="R115" i="231" s="1"/>
  <c r="C116" i="231"/>
  <c r="D116" i="231"/>
  <c r="E116" i="231"/>
  <c r="F116" i="231"/>
  <c r="H116" i="231"/>
  <c r="I116" i="231"/>
  <c r="G102" i="231"/>
  <c r="R102" i="231" s="1"/>
  <c r="G103" i="231"/>
  <c r="R103" i="231" s="1"/>
  <c r="G104" i="231"/>
  <c r="R104" i="231" s="1"/>
  <c r="G105" i="231"/>
  <c r="R105" i="231" s="1"/>
  <c r="G106" i="231"/>
  <c r="R106" i="231" s="1"/>
  <c r="G107" i="231"/>
  <c r="R107" i="231" s="1"/>
  <c r="G108" i="231"/>
  <c r="R108" i="231" s="1"/>
  <c r="C109" i="231"/>
  <c r="D109" i="231"/>
  <c r="E109" i="231"/>
  <c r="F109" i="231"/>
  <c r="H109" i="231"/>
  <c r="I109" i="231"/>
  <c r="G91" i="231"/>
  <c r="R91" i="231" s="1"/>
  <c r="G81" i="231"/>
  <c r="R81" i="231" s="1"/>
  <c r="G82" i="231"/>
  <c r="R82" i="231" s="1"/>
  <c r="G83" i="231"/>
  <c r="R83" i="231" s="1"/>
  <c r="G84" i="231"/>
  <c r="R84" i="231" s="1"/>
  <c r="G85" i="231"/>
  <c r="R85" i="231" s="1"/>
  <c r="G86" i="231"/>
  <c r="R86" i="231" s="1"/>
  <c r="G87" i="231"/>
  <c r="R87" i="231" s="1"/>
  <c r="C88" i="231"/>
  <c r="D88" i="231"/>
  <c r="E88" i="231"/>
  <c r="F88" i="231"/>
  <c r="H88" i="231"/>
  <c r="I88" i="231"/>
  <c r="G74" i="231"/>
  <c r="R74" i="231" s="1"/>
  <c r="G75" i="231"/>
  <c r="R75" i="231" s="1"/>
  <c r="G76" i="231"/>
  <c r="R76" i="231" s="1"/>
  <c r="G77" i="231"/>
  <c r="R77" i="231" s="1"/>
  <c r="D78" i="231"/>
  <c r="E78" i="231"/>
  <c r="F78" i="231"/>
  <c r="H78" i="231"/>
  <c r="I78" i="231"/>
  <c r="G68" i="231"/>
  <c r="R68" i="231" s="1"/>
  <c r="G69" i="231"/>
  <c r="R69" i="231" s="1"/>
  <c r="G70" i="231"/>
  <c r="R70" i="231" s="1"/>
  <c r="D71" i="231"/>
  <c r="E71" i="231"/>
  <c r="F71" i="231"/>
  <c r="I71" i="231"/>
  <c r="G57" i="231"/>
  <c r="R57" i="231" s="1"/>
  <c r="G58" i="231"/>
  <c r="R58" i="231" s="1"/>
  <c r="G59" i="231"/>
  <c r="R59" i="231" s="1"/>
  <c r="G60" i="231"/>
  <c r="R60" i="231" s="1"/>
  <c r="G61" i="231"/>
  <c r="R61" i="231" s="1"/>
  <c r="G62" i="231"/>
  <c r="R62" i="231" s="1"/>
  <c r="G63" i="231"/>
  <c r="R63" i="231" s="1"/>
  <c r="D64" i="231"/>
  <c r="E64" i="231"/>
  <c r="F64" i="231"/>
  <c r="H64" i="231"/>
  <c r="I64" i="231"/>
  <c r="H11" i="206"/>
  <c r="N15" i="305"/>
  <c r="H15" i="305"/>
  <c r="I19" i="231"/>
  <c r="H19" i="231"/>
  <c r="F19" i="231"/>
  <c r="E19" i="231"/>
  <c r="D19" i="231"/>
  <c r="C17" i="214"/>
  <c r="G40" i="211"/>
  <c r="G37" i="211"/>
  <c r="G32" i="211"/>
  <c r="G31" i="211"/>
  <c r="F27" i="211"/>
  <c r="G26" i="211"/>
  <c r="G25" i="211"/>
  <c r="G24" i="211"/>
  <c r="G23" i="211"/>
  <c r="G19" i="211"/>
  <c r="G17" i="211"/>
  <c r="F14" i="211"/>
  <c r="E14" i="211"/>
  <c r="E11" i="411" s="1"/>
  <c r="G13" i="211"/>
  <c r="G12" i="211"/>
  <c r="G11" i="211"/>
  <c r="G10" i="211"/>
  <c r="G9" i="211"/>
  <c r="G8" i="211"/>
  <c r="E10" i="251"/>
  <c r="O50" i="305"/>
  <c r="I50" i="305"/>
  <c r="N49" i="305"/>
  <c r="H49" i="305"/>
  <c r="O44" i="305"/>
  <c r="I44" i="305"/>
  <c r="N42" i="305"/>
  <c r="M42" i="305"/>
  <c r="L42" i="305"/>
  <c r="H42" i="305"/>
  <c r="G42" i="305"/>
  <c r="F42" i="305"/>
  <c r="O37" i="305"/>
  <c r="I37" i="305"/>
  <c r="O32" i="305"/>
  <c r="I32" i="305"/>
  <c r="O31" i="305"/>
  <c r="I31" i="305"/>
  <c r="K25" i="305"/>
  <c r="E25" i="305"/>
  <c r="O21" i="305"/>
  <c r="I21" i="305"/>
  <c r="M15" i="305"/>
  <c r="G15" i="305"/>
  <c r="L9" i="305"/>
  <c r="B60" i="80"/>
  <c r="B2" i="261"/>
  <c r="B2" i="259"/>
  <c r="B2" i="256"/>
  <c r="B2" i="253"/>
  <c r="B2" i="252"/>
  <c r="B2" i="251"/>
  <c r="B2" i="250"/>
  <c r="B2" i="231"/>
  <c r="B2" i="230"/>
  <c r="B2" i="229"/>
  <c r="B2" i="228"/>
  <c r="B2" i="293"/>
  <c r="B2" i="223"/>
  <c r="B2" i="218"/>
  <c r="B2" i="214"/>
  <c r="B2" i="211"/>
  <c r="B2" i="305"/>
  <c r="B2" i="206"/>
  <c r="B2" i="205"/>
  <c r="B2" i="204"/>
  <c r="B2" i="203"/>
  <c r="B2" i="202"/>
  <c r="E35" i="223"/>
  <c r="D35" i="223"/>
  <c r="C35" i="223"/>
  <c r="CF10" i="251"/>
  <c r="CE10" i="251"/>
  <c r="CD10" i="251"/>
  <c r="CC10" i="251"/>
  <c r="CB10" i="251"/>
  <c r="CA10" i="251"/>
  <c r="BZ10" i="251"/>
  <c r="BY10" i="251"/>
  <c r="BW10" i="251"/>
  <c r="BV10" i="251"/>
  <c r="BU10" i="251"/>
  <c r="BT10" i="251"/>
  <c r="BS10" i="251"/>
  <c r="BR10" i="251"/>
  <c r="BQ10" i="251"/>
  <c r="BP10" i="251"/>
  <c r="BO10" i="251"/>
  <c r="BN10" i="251"/>
  <c r="BM10" i="251"/>
  <c r="BL10" i="251"/>
  <c r="BK10" i="251"/>
  <c r="BJ10" i="251"/>
  <c r="BI10" i="251"/>
  <c r="BH10" i="251"/>
  <c r="BG10" i="251"/>
  <c r="BF10" i="251"/>
  <c r="BE10" i="251"/>
  <c r="BD10" i="251"/>
  <c r="BC10" i="251"/>
  <c r="BB10" i="251"/>
  <c r="BA10" i="251"/>
  <c r="AZ10" i="251"/>
  <c r="AY10" i="251"/>
  <c r="AW10" i="251"/>
  <c r="AV10" i="251"/>
  <c r="AU10" i="251"/>
  <c r="AT10" i="251"/>
  <c r="AS10" i="251"/>
  <c r="AR10" i="251"/>
  <c r="AQ10" i="251"/>
  <c r="AP10" i="251"/>
  <c r="AO10" i="251"/>
  <c r="AN10" i="251"/>
  <c r="AM10" i="251"/>
  <c r="AL10" i="251"/>
  <c r="AK10" i="251"/>
  <c r="AJ10" i="251"/>
  <c r="AI10" i="251"/>
  <c r="AH10" i="251"/>
  <c r="AG10" i="251"/>
  <c r="AF10" i="251"/>
  <c r="AE10" i="251"/>
  <c r="AD10" i="251"/>
  <c r="AC10" i="251"/>
  <c r="AB10" i="251"/>
  <c r="AA10" i="251"/>
  <c r="Z10" i="251"/>
  <c r="Y10" i="251"/>
  <c r="W10" i="251"/>
  <c r="V10" i="251"/>
  <c r="U10" i="251"/>
  <c r="T10" i="251"/>
  <c r="S10" i="251"/>
  <c r="R10" i="251"/>
  <c r="Q10" i="251"/>
  <c r="P10" i="251"/>
  <c r="O10" i="251"/>
  <c r="N10" i="251"/>
  <c r="M10" i="251"/>
  <c r="L10" i="251"/>
  <c r="K10" i="251"/>
  <c r="J10" i="251"/>
  <c r="I10" i="251"/>
  <c r="H10" i="251"/>
  <c r="G10" i="251"/>
  <c r="F10" i="251"/>
  <c r="C43" i="231"/>
  <c r="C33" i="231"/>
  <c r="C26" i="231"/>
  <c r="G46" i="231"/>
  <c r="R46" i="231" s="1"/>
  <c r="G42" i="231"/>
  <c r="R42" i="231" s="1"/>
  <c r="G41" i="231"/>
  <c r="R41" i="231" s="1"/>
  <c r="G40" i="231"/>
  <c r="R40" i="231" s="1"/>
  <c r="G39" i="231"/>
  <c r="R39" i="231" s="1"/>
  <c r="G38" i="231"/>
  <c r="R38" i="231" s="1"/>
  <c r="G37" i="231"/>
  <c r="R37" i="231" s="1"/>
  <c r="G36" i="231"/>
  <c r="R36" i="231" s="1"/>
  <c r="G32" i="231"/>
  <c r="R32" i="231" s="1"/>
  <c r="G31" i="231"/>
  <c r="R31" i="231" s="1"/>
  <c r="G30" i="231"/>
  <c r="R30" i="231" s="1"/>
  <c r="G29" i="231"/>
  <c r="R29" i="231" s="1"/>
  <c r="G25" i="231"/>
  <c r="R25" i="231" s="1"/>
  <c r="G24" i="231"/>
  <c r="R24" i="231" s="1"/>
  <c r="G23" i="231"/>
  <c r="R23" i="231" s="1"/>
  <c r="G22" i="231"/>
  <c r="R22" i="231" s="1"/>
  <c r="G18" i="231"/>
  <c r="R18" i="231" s="1"/>
  <c r="G17" i="231"/>
  <c r="R17" i="231" s="1"/>
  <c r="G16" i="231"/>
  <c r="R16" i="231" s="1"/>
  <c r="G15" i="231"/>
  <c r="R15" i="231" s="1"/>
  <c r="G14" i="231"/>
  <c r="R14" i="231" s="1"/>
  <c r="G13" i="231"/>
  <c r="R13" i="231" s="1"/>
  <c r="G12" i="231"/>
  <c r="R12" i="231" s="1"/>
  <c r="I7" i="218"/>
  <c r="P7" i="218" s="1"/>
  <c r="F22" i="259"/>
  <c r="E22" i="259"/>
  <c r="F14" i="259"/>
  <c r="E14" i="259"/>
  <c r="E28" i="256"/>
  <c r="L28" i="256" s="1"/>
  <c r="E21" i="256"/>
  <c r="L21" i="256" s="1"/>
  <c r="E16" i="256"/>
  <c r="L16" i="256" s="1"/>
  <c r="E9" i="256"/>
  <c r="L9" i="256" s="1"/>
  <c r="AC26" i="253"/>
  <c r="AB26" i="253"/>
  <c r="AA26" i="253"/>
  <c r="Z26" i="253"/>
  <c r="Y26" i="253"/>
  <c r="W26" i="253"/>
  <c r="V26" i="253"/>
  <c r="U26" i="253"/>
  <c r="T26" i="253"/>
  <c r="S26" i="253"/>
  <c r="Q26" i="253"/>
  <c r="P26" i="253"/>
  <c r="O26" i="253"/>
  <c r="N26" i="253"/>
  <c r="K26" i="253"/>
  <c r="J26" i="253"/>
  <c r="I26" i="253"/>
  <c r="H26" i="253"/>
  <c r="G26" i="253"/>
  <c r="F26" i="253"/>
  <c r="E26" i="253"/>
  <c r="AD25" i="253"/>
  <c r="X25" i="253"/>
  <c r="R25" i="253"/>
  <c r="L25" i="253"/>
  <c r="AD24" i="253"/>
  <c r="X24" i="253"/>
  <c r="R24" i="253"/>
  <c r="L24" i="253"/>
  <c r="AD23" i="253"/>
  <c r="X23" i="253"/>
  <c r="R23" i="253"/>
  <c r="L23" i="253"/>
  <c r="AD22" i="253"/>
  <c r="X22" i="253"/>
  <c r="R22" i="253"/>
  <c r="L22" i="253"/>
  <c r="AD21" i="253"/>
  <c r="X21" i="253"/>
  <c r="R21" i="253"/>
  <c r="L21" i="253"/>
  <c r="AD20" i="253"/>
  <c r="X20" i="253"/>
  <c r="R20" i="253"/>
  <c r="L20" i="253"/>
  <c r="AC16" i="253"/>
  <c r="AB16" i="253"/>
  <c r="AA16" i="253"/>
  <c r="Z16" i="253"/>
  <c r="Y16" i="253"/>
  <c r="W16" i="253"/>
  <c r="V16" i="253"/>
  <c r="U16" i="253"/>
  <c r="T16" i="253"/>
  <c r="S16" i="253"/>
  <c r="Q16" i="253"/>
  <c r="P16" i="253"/>
  <c r="O16" i="253"/>
  <c r="N16" i="253"/>
  <c r="K16" i="253"/>
  <c r="J16" i="253"/>
  <c r="I16" i="253"/>
  <c r="H16" i="253"/>
  <c r="G16" i="253"/>
  <c r="F16" i="253"/>
  <c r="E16" i="253"/>
  <c r="AD15" i="253"/>
  <c r="X15" i="253"/>
  <c r="R15" i="253"/>
  <c r="L15" i="253"/>
  <c r="AD14" i="253"/>
  <c r="X14" i="253"/>
  <c r="R14" i="253"/>
  <c r="L14" i="253"/>
  <c r="AD13" i="253"/>
  <c r="X13" i="253"/>
  <c r="R13" i="253"/>
  <c r="L13" i="253"/>
  <c r="AD12" i="253"/>
  <c r="X12" i="253"/>
  <c r="R12" i="253"/>
  <c r="L12" i="253"/>
  <c r="AD11" i="253"/>
  <c r="X11" i="253"/>
  <c r="R11" i="253"/>
  <c r="L11" i="253"/>
  <c r="AD10" i="253"/>
  <c r="X10" i="253"/>
  <c r="R10" i="253"/>
  <c r="L10" i="253"/>
  <c r="E28" i="252"/>
  <c r="CF25" i="251"/>
  <c r="CF27" i="251" s="1"/>
  <c r="CE25" i="251"/>
  <c r="CE27" i="251" s="1"/>
  <c r="CD25" i="251"/>
  <c r="CD27" i="251" s="1"/>
  <c r="CC25" i="251"/>
  <c r="CC27" i="251" s="1"/>
  <c r="CB25" i="251"/>
  <c r="CB27" i="251" s="1"/>
  <c r="CA25" i="251"/>
  <c r="CA27" i="251" s="1"/>
  <c r="BZ25" i="251"/>
  <c r="BZ27" i="251"/>
  <c r="BY25" i="251"/>
  <c r="BY27" i="251" s="1"/>
  <c r="BW25" i="251"/>
  <c r="BW27" i="251" s="1"/>
  <c r="BV25" i="251"/>
  <c r="BV27" i="251" s="1"/>
  <c r="BU25" i="251"/>
  <c r="BU27" i="251" s="1"/>
  <c r="BT25" i="251"/>
  <c r="BT27" i="251" s="1"/>
  <c r="BS25" i="251"/>
  <c r="BS27" i="251" s="1"/>
  <c r="BR25" i="251"/>
  <c r="BR27" i="251"/>
  <c r="BQ25" i="251"/>
  <c r="BQ27" i="251" s="1"/>
  <c r="BP25" i="251"/>
  <c r="BP27" i="251" s="1"/>
  <c r="BO25" i="251"/>
  <c r="BO27" i="251" s="1"/>
  <c r="BN25" i="251"/>
  <c r="BN27" i="251" s="1"/>
  <c r="BM25" i="251"/>
  <c r="BM27" i="251"/>
  <c r="BL25" i="251"/>
  <c r="BL27" i="251" s="1"/>
  <c r="BK25" i="251"/>
  <c r="BK27" i="251" s="1"/>
  <c r="BJ25" i="251"/>
  <c r="BJ27" i="251" s="1"/>
  <c r="BI25" i="251"/>
  <c r="BI27" i="251"/>
  <c r="BH25" i="251"/>
  <c r="BH27" i="251" s="1"/>
  <c r="CF18" i="251"/>
  <c r="CE18" i="251"/>
  <c r="CD18" i="251"/>
  <c r="CC18" i="251"/>
  <c r="CB18" i="251"/>
  <c r="CA18" i="251"/>
  <c r="BZ18" i="251"/>
  <c r="BY18" i="251"/>
  <c r="BW18" i="251"/>
  <c r="BV18" i="251"/>
  <c r="BU18" i="251"/>
  <c r="BT18" i="251"/>
  <c r="BS18" i="251"/>
  <c r="BR18" i="251"/>
  <c r="BQ18" i="251"/>
  <c r="BP18" i="251"/>
  <c r="BO18" i="251"/>
  <c r="BN18" i="251"/>
  <c r="BM18" i="251"/>
  <c r="BL18" i="251"/>
  <c r="BK18" i="251"/>
  <c r="BJ18" i="251"/>
  <c r="BI18" i="251"/>
  <c r="BH18" i="251"/>
  <c r="BG18" i="251"/>
  <c r="BF18" i="251"/>
  <c r="BE18" i="251"/>
  <c r="BD18" i="251"/>
  <c r="BC18" i="251"/>
  <c r="BB18" i="251"/>
  <c r="BA18" i="251"/>
  <c r="AZ18" i="251"/>
  <c r="AY18" i="251"/>
  <c r="AW18" i="251"/>
  <c r="AV18" i="251"/>
  <c r="AU18" i="251"/>
  <c r="AT18" i="251"/>
  <c r="AS18" i="251"/>
  <c r="AR18" i="251"/>
  <c r="AQ18" i="251"/>
  <c r="AP18" i="251"/>
  <c r="AO18" i="251"/>
  <c r="AN18" i="251"/>
  <c r="AM18" i="251"/>
  <c r="AL18" i="251"/>
  <c r="AK18" i="251"/>
  <c r="AJ18" i="251"/>
  <c r="AI18" i="251"/>
  <c r="AH18" i="251"/>
  <c r="AG18" i="251"/>
  <c r="AF18" i="251"/>
  <c r="AE18" i="251"/>
  <c r="AD18" i="251"/>
  <c r="AC18" i="251"/>
  <c r="AB18" i="251"/>
  <c r="AA18" i="251"/>
  <c r="Z18" i="251"/>
  <c r="Y18" i="251"/>
  <c r="W18" i="251"/>
  <c r="V18" i="251"/>
  <c r="U18" i="251"/>
  <c r="T18" i="251"/>
  <c r="S18" i="251"/>
  <c r="R18" i="251"/>
  <c r="Q18" i="251"/>
  <c r="P18" i="251"/>
  <c r="O18" i="251"/>
  <c r="N18" i="251"/>
  <c r="M18" i="251"/>
  <c r="L18" i="251"/>
  <c r="K18" i="251"/>
  <c r="J18" i="251"/>
  <c r="I18" i="251"/>
  <c r="H18" i="251"/>
  <c r="G18" i="251"/>
  <c r="F18" i="251"/>
  <c r="E18" i="251"/>
  <c r="L25" i="251"/>
  <c r="L27" i="251"/>
  <c r="T25" i="251"/>
  <c r="T27" i="251"/>
  <c r="AB25" i="251"/>
  <c r="AB27" i="251" s="1"/>
  <c r="AJ25" i="251"/>
  <c r="AJ27" i="251"/>
  <c r="M25" i="251"/>
  <c r="M27" i="251" s="1"/>
  <c r="U25" i="251"/>
  <c r="U27" i="251" s="1"/>
  <c r="AC25" i="251"/>
  <c r="AC27" i="251" s="1"/>
  <c r="AK25" i="251"/>
  <c r="AK27" i="251" s="1"/>
  <c r="AS25" i="251"/>
  <c r="AS27" i="251" s="1"/>
  <c r="BA25" i="251"/>
  <c r="BA27" i="251" s="1"/>
  <c r="AR25" i="251"/>
  <c r="AR27" i="251" s="1"/>
  <c r="F35" i="205"/>
  <c r="J25" i="251"/>
  <c r="J27" i="251" s="1"/>
  <c r="R25" i="251"/>
  <c r="R27" i="251" s="1"/>
  <c r="Z25" i="251"/>
  <c r="Z27" i="251" s="1"/>
  <c r="AH25" i="251"/>
  <c r="AH27" i="251" s="1"/>
  <c r="AP25" i="251"/>
  <c r="AP27" i="251"/>
  <c r="BF25" i="251"/>
  <c r="BF27" i="251" s="1"/>
  <c r="E25" i="251"/>
  <c r="E27" i="251" s="1"/>
  <c r="J30" i="228"/>
  <c r="W30" i="228" s="1"/>
  <c r="H9" i="203"/>
  <c r="AZ25" i="251"/>
  <c r="AZ27" i="251" s="1"/>
  <c r="P11" i="228"/>
  <c r="J17" i="228"/>
  <c r="P31" i="228"/>
  <c r="T21" i="229"/>
  <c r="I43" i="231"/>
  <c r="M13" i="229"/>
  <c r="AC13" i="229" s="1"/>
  <c r="BB25" i="251"/>
  <c r="BB27" i="251" s="1"/>
  <c r="F33" i="231"/>
  <c r="H25" i="251"/>
  <c r="H27" i="251" s="1"/>
  <c r="I25" i="251"/>
  <c r="I27" i="251" s="1"/>
  <c r="Q25" i="251"/>
  <c r="Q27" i="251" s="1"/>
  <c r="Y25" i="251"/>
  <c r="Y27" i="251" s="1"/>
  <c r="AG25" i="251"/>
  <c r="AG27" i="251" s="1"/>
  <c r="AO25" i="251"/>
  <c r="AO27" i="251" s="1"/>
  <c r="AW25" i="251"/>
  <c r="AW27" i="251" s="1"/>
  <c r="BE25" i="251"/>
  <c r="BE27" i="251" s="1"/>
  <c r="H26" i="204"/>
  <c r="P15" i="228"/>
  <c r="U21" i="229"/>
  <c r="M17" i="229"/>
  <c r="M25" i="229"/>
  <c r="E34" i="229"/>
  <c r="V25" i="229"/>
  <c r="P19" i="228"/>
  <c r="M27" i="229"/>
  <c r="V27" i="229"/>
  <c r="M33" i="229"/>
  <c r="V33" i="229"/>
  <c r="F33" i="228"/>
  <c r="P27" i="228"/>
  <c r="H26" i="231"/>
  <c r="D43" i="231"/>
  <c r="J24" i="228"/>
  <c r="E21" i="229"/>
  <c r="J21" i="229"/>
  <c r="I20" i="228"/>
  <c r="V13" i="229"/>
  <c r="M19" i="229"/>
  <c r="V24" i="229"/>
  <c r="V26" i="229"/>
  <c r="I26" i="231"/>
  <c r="I33" i="231"/>
  <c r="G33" i="228"/>
  <c r="P26" i="228"/>
  <c r="O21" i="229"/>
  <c r="Q34" i="229"/>
  <c r="D26" i="231"/>
  <c r="E20" i="228"/>
  <c r="M20" i="229"/>
  <c r="V20" i="229"/>
  <c r="K25" i="251"/>
  <c r="K27" i="251" s="1"/>
  <c r="S25" i="251"/>
  <c r="S27" i="251" s="1"/>
  <c r="AA25" i="251"/>
  <c r="AA27" i="251" s="1"/>
  <c r="AI25" i="251"/>
  <c r="AI27" i="251" s="1"/>
  <c r="AQ25" i="251"/>
  <c r="AQ27" i="251" s="1"/>
  <c r="AY25" i="251"/>
  <c r="AY27" i="251" s="1"/>
  <c r="BG25" i="251"/>
  <c r="BG27" i="251"/>
  <c r="F25" i="251"/>
  <c r="F27" i="251" s="1"/>
  <c r="N25" i="251"/>
  <c r="N27" i="251" s="1"/>
  <c r="V25" i="251"/>
  <c r="V27" i="251" s="1"/>
  <c r="AD25" i="251"/>
  <c r="AD27" i="251" s="1"/>
  <c r="AL25" i="251"/>
  <c r="AL27" i="251" s="1"/>
  <c r="G25" i="251"/>
  <c r="G27" i="251" s="1"/>
  <c r="O25" i="251"/>
  <c r="O27" i="251" s="1"/>
  <c r="W25" i="251"/>
  <c r="W27" i="251" s="1"/>
  <c r="AE25" i="251"/>
  <c r="AE27" i="251" s="1"/>
  <c r="AM25" i="251"/>
  <c r="AM27" i="251" s="1"/>
  <c r="AU25" i="251"/>
  <c r="AU27" i="251" s="1"/>
  <c r="BC25" i="251"/>
  <c r="BC27" i="251" s="1"/>
  <c r="P25" i="251"/>
  <c r="P27" i="251" s="1"/>
  <c r="AF25" i="251"/>
  <c r="AF27" i="251" s="1"/>
  <c r="H10" i="203"/>
  <c r="F27" i="205"/>
  <c r="J15" i="228"/>
  <c r="F21" i="229"/>
  <c r="P13" i="228"/>
  <c r="K20" i="228"/>
  <c r="P10" i="228"/>
  <c r="L20" i="228"/>
  <c r="K34" i="229"/>
  <c r="V17" i="229"/>
  <c r="J12" i="228"/>
  <c r="P18" i="228"/>
  <c r="P16" i="228"/>
  <c r="I33" i="228"/>
  <c r="P25" i="228"/>
  <c r="M24" i="229"/>
  <c r="J10" i="228"/>
  <c r="N20" i="228"/>
  <c r="J11" i="228"/>
  <c r="W11" i="228" s="1"/>
  <c r="P14" i="228"/>
  <c r="P17" i="228"/>
  <c r="G20" i="228"/>
  <c r="K33" i="228"/>
  <c r="P23" i="228"/>
  <c r="J27" i="228"/>
  <c r="P28" i="228"/>
  <c r="J31" i="228"/>
  <c r="W31" i="228" s="1"/>
  <c r="E33" i="231"/>
  <c r="F20" i="228"/>
  <c r="J18" i="228"/>
  <c r="W18" i="228" s="1"/>
  <c r="J19" i="228"/>
  <c r="M20" i="228"/>
  <c r="P24" i="228"/>
  <c r="L33" i="228"/>
  <c r="P30" i="228"/>
  <c r="M15" i="229"/>
  <c r="O20" i="228"/>
  <c r="M33" i="228"/>
  <c r="J25" i="228"/>
  <c r="W25" i="228" s="1"/>
  <c r="J26" i="228"/>
  <c r="W26" i="228" s="1"/>
  <c r="O33" i="228"/>
  <c r="M12" i="229"/>
  <c r="V12" i="229"/>
  <c r="L21" i="229"/>
  <c r="H33" i="231"/>
  <c r="H20" i="228"/>
  <c r="P12" i="228"/>
  <c r="E33" i="228"/>
  <c r="N33" i="228"/>
  <c r="J32" i="228"/>
  <c r="V19" i="229"/>
  <c r="J16" i="228"/>
  <c r="W16" i="228" s="1"/>
  <c r="J23" i="228"/>
  <c r="W23" i="228" s="1"/>
  <c r="P29" i="228"/>
  <c r="M11" i="229"/>
  <c r="N21" i="229"/>
  <c r="V11" i="229"/>
  <c r="V15" i="229"/>
  <c r="H21" i="229"/>
  <c r="M28" i="229"/>
  <c r="J34" i="229"/>
  <c r="J14" i="228"/>
  <c r="J29" i="228"/>
  <c r="G21" i="229"/>
  <c r="P21" i="229"/>
  <c r="K21" i="229"/>
  <c r="F34" i="229"/>
  <c r="O34" i="229"/>
  <c r="M30" i="229"/>
  <c r="V30" i="229"/>
  <c r="E26" i="231"/>
  <c r="J13" i="228"/>
  <c r="J28" i="228"/>
  <c r="Q21" i="229"/>
  <c r="M14" i="229"/>
  <c r="M18" i="229"/>
  <c r="G34" i="229"/>
  <c r="P34" i="229"/>
  <c r="R34" i="229"/>
  <c r="F26" i="231"/>
  <c r="E43" i="231"/>
  <c r="P32" i="228"/>
  <c r="I21" i="229"/>
  <c r="V14" i="229"/>
  <c r="V18" i="229"/>
  <c r="H34" i="229"/>
  <c r="V31" i="229"/>
  <c r="S34" i="229"/>
  <c r="R21" i="229"/>
  <c r="I34" i="229"/>
  <c r="L34" i="229"/>
  <c r="M32" i="229"/>
  <c r="V32" i="229"/>
  <c r="U34" i="229"/>
  <c r="F43" i="231"/>
  <c r="H33" i="228"/>
  <c r="S21" i="229"/>
  <c r="M26" i="229"/>
  <c r="AC26" i="229" s="1"/>
  <c r="V28" i="229"/>
  <c r="M31" i="229"/>
  <c r="T34" i="229"/>
  <c r="H43" i="231"/>
  <c r="M16" i="229"/>
  <c r="M29" i="229"/>
  <c r="N34" i="229"/>
  <c r="D33" i="231"/>
  <c r="V16" i="229"/>
  <c r="V29" i="229"/>
  <c r="AN25" i="251"/>
  <c r="AN27" i="251" s="1"/>
  <c r="AV25" i="251"/>
  <c r="AV27" i="251" s="1"/>
  <c r="BD25" i="251"/>
  <c r="BD27" i="251" s="1"/>
  <c r="CG24" i="251"/>
  <c r="CN24" i="251" s="1"/>
  <c r="CG23" i="251"/>
  <c r="CN23" i="251" s="1"/>
  <c r="E18" i="250"/>
  <c r="L18" i="250" s="1"/>
  <c r="E14" i="250"/>
  <c r="AT25" i="251"/>
  <c r="AT27" i="251" s="1"/>
  <c r="CG22" i="251"/>
  <c r="CN22" i="251" s="1"/>
  <c r="CG26" i="251"/>
  <c r="CN26" i="251" s="1"/>
  <c r="J33" i="228"/>
  <c r="I3" i="80"/>
  <c r="J3" i="80"/>
  <c r="K3" i="80"/>
  <c r="L3" i="80"/>
  <c r="M3" i="80"/>
  <c r="N3" i="80"/>
  <c r="O3" i="80"/>
  <c r="P3" i="80"/>
  <c r="Q3" i="80"/>
  <c r="H3" i="80"/>
  <c r="D67" i="223"/>
  <c r="C67" i="223"/>
  <c r="L35" i="223" l="1"/>
  <c r="L17" i="214"/>
  <c r="L67" i="223"/>
  <c r="N23" i="313"/>
  <c r="E21" i="250"/>
  <c r="L21" i="250" s="1"/>
  <c r="R161" i="231"/>
  <c r="R88" i="231"/>
  <c r="R178" i="231"/>
  <c r="R116" i="231"/>
  <c r="AC27" i="229"/>
  <c r="AC17" i="229"/>
  <c r="AC24" i="229"/>
  <c r="W12" i="228"/>
  <c r="J20" i="228"/>
  <c r="W19" i="228"/>
  <c r="P20" i="228"/>
  <c r="W17" i="228"/>
  <c r="W20" i="228"/>
  <c r="W10" i="228"/>
  <c r="W24" i="228"/>
  <c r="W15" i="228"/>
  <c r="W29" i="228"/>
  <c r="W14" i="228"/>
  <c r="P33" i="228"/>
  <c r="W33" i="228" s="1"/>
  <c r="W27" i="228"/>
  <c r="W32" i="228"/>
  <c r="W28" i="228"/>
  <c r="W13" i="228"/>
  <c r="C25" i="214"/>
  <c r="F29" i="211"/>
  <c r="F12" i="411" s="1"/>
  <c r="F11" i="411"/>
  <c r="F13" i="411" s="1"/>
  <c r="F20" i="411" s="1"/>
  <c r="AC31" i="229"/>
  <c r="AC30" i="229"/>
  <c r="AC18" i="229"/>
  <c r="AC12" i="229"/>
  <c r="AC19" i="229"/>
  <c r="AC14" i="229"/>
  <c r="AC32" i="229"/>
  <c r="AC11" i="229"/>
  <c r="AC25" i="229"/>
  <c r="AC20" i="229"/>
  <c r="AC29" i="229"/>
  <c r="AC33" i="229"/>
  <c r="AC16" i="229"/>
  <c r="AC28" i="229"/>
  <c r="AC15" i="229"/>
  <c r="E19" i="250"/>
  <c r="L19" i="250" s="1"/>
  <c r="E17" i="250"/>
  <c r="L17" i="250" s="1"/>
  <c r="CG25" i="251"/>
  <c r="E20" i="250" s="1"/>
  <c r="L20" i="250" s="1"/>
  <c r="M14" i="259"/>
  <c r="M22" i="259"/>
  <c r="N10" i="211"/>
  <c r="N25" i="211"/>
  <c r="N11" i="211"/>
  <c r="N26" i="211"/>
  <c r="N12" i="211"/>
  <c r="N13" i="211"/>
  <c r="N31" i="211"/>
  <c r="N32" i="211"/>
  <c r="N37" i="211"/>
  <c r="N17" i="211"/>
  <c r="N40" i="211"/>
  <c r="N19" i="211"/>
  <c r="N8" i="211"/>
  <c r="N23" i="211"/>
  <c r="N9" i="211"/>
  <c r="N24" i="211"/>
  <c r="F35" i="305"/>
  <c r="F36" i="305"/>
  <c r="L33" i="305"/>
  <c r="L36" i="305"/>
  <c r="L35" i="305"/>
  <c r="F33" i="305"/>
  <c r="AK12" i="253"/>
  <c r="AK20" i="253"/>
  <c r="AK23" i="253"/>
  <c r="AK15" i="253"/>
  <c r="AK10" i="253"/>
  <c r="AK13" i="253"/>
  <c r="AK21" i="253"/>
  <c r="AK24" i="253"/>
  <c r="AK22" i="253"/>
  <c r="AK25" i="253"/>
  <c r="AK11" i="253"/>
  <c r="AK14" i="253"/>
  <c r="CN25" i="251"/>
  <c r="CN10" i="251"/>
  <c r="L14" i="250"/>
  <c r="CN18" i="251"/>
  <c r="CG27" i="251"/>
  <c r="E22" i="250" s="1"/>
  <c r="L22" i="250" s="1"/>
  <c r="L28" i="252"/>
  <c r="S12" i="314"/>
  <c r="S8" i="314"/>
  <c r="S10" i="314"/>
  <c r="S11" i="314"/>
  <c r="S13" i="314"/>
  <c r="S9" i="314"/>
  <c r="N15" i="313"/>
  <c r="J24" i="393"/>
  <c r="M34" i="229"/>
  <c r="M21" i="229"/>
  <c r="AC21" i="229" s="1"/>
  <c r="F44" i="305"/>
  <c r="I42" i="305"/>
  <c r="F228" i="231"/>
  <c r="E183" i="231"/>
  <c r="F183" i="231"/>
  <c r="F138" i="231"/>
  <c r="H93" i="231"/>
  <c r="D48" i="231"/>
  <c r="E28" i="214"/>
  <c r="L50" i="305"/>
  <c r="K40" i="305"/>
  <c r="E40" i="305"/>
  <c r="N25" i="305"/>
  <c r="H25" i="305"/>
  <c r="H26" i="206"/>
  <c r="F26" i="206"/>
  <c r="I9" i="203"/>
  <c r="R26" i="253"/>
  <c r="X26" i="253"/>
  <c r="AD26" i="253"/>
  <c r="L26" i="253"/>
  <c r="R16" i="253"/>
  <c r="L16" i="253"/>
  <c r="AD16" i="253"/>
  <c r="X16" i="253"/>
  <c r="L14" i="314"/>
  <c r="H14" i="314"/>
  <c r="G223" i="231"/>
  <c r="R223" i="231" s="1"/>
  <c r="C228" i="231"/>
  <c r="I228" i="231"/>
  <c r="G213" i="231"/>
  <c r="R213" i="231" s="1"/>
  <c r="H228" i="231"/>
  <c r="E228" i="231"/>
  <c r="D228" i="231"/>
  <c r="G206" i="231"/>
  <c r="R206" i="231" s="1"/>
  <c r="G199" i="231"/>
  <c r="R199" i="231" s="1"/>
  <c r="I183" i="231"/>
  <c r="G178" i="231"/>
  <c r="D183" i="231"/>
  <c r="G168" i="231"/>
  <c r="R168" i="231" s="1"/>
  <c r="G161" i="231"/>
  <c r="C183" i="231"/>
  <c r="H183" i="231"/>
  <c r="G154" i="231"/>
  <c r="R154" i="231" s="1"/>
  <c r="I138" i="231"/>
  <c r="H138" i="231"/>
  <c r="G133" i="231"/>
  <c r="R133" i="231" s="1"/>
  <c r="G123" i="231"/>
  <c r="R123" i="231" s="1"/>
  <c r="C138" i="231"/>
  <c r="E138" i="231"/>
  <c r="G116" i="231"/>
  <c r="D138" i="231"/>
  <c r="G109" i="231"/>
  <c r="R109" i="231" s="1"/>
  <c r="G88" i="231"/>
  <c r="C93" i="231"/>
  <c r="D93" i="231"/>
  <c r="G78" i="231"/>
  <c r="R78" i="231" s="1"/>
  <c r="F93" i="231"/>
  <c r="I93" i="231"/>
  <c r="E93" i="231"/>
  <c r="G71" i="231"/>
  <c r="R71" i="231" s="1"/>
  <c r="G64" i="231"/>
  <c r="R64" i="231" s="1"/>
  <c r="F48" i="231"/>
  <c r="I48" i="231"/>
  <c r="G43" i="231"/>
  <c r="R43" i="231" s="1"/>
  <c r="G33" i="231"/>
  <c r="R33" i="231" s="1"/>
  <c r="H48" i="231"/>
  <c r="G26" i="231"/>
  <c r="R26" i="231" s="1"/>
  <c r="E48" i="231"/>
  <c r="C48" i="231"/>
  <c r="G19" i="231"/>
  <c r="R19" i="231" s="1"/>
  <c r="G27" i="211"/>
  <c r="G14" i="211"/>
  <c r="V34" i="229"/>
  <c r="V21" i="229"/>
  <c r="F25" i="206"/>
  <c r="H25" i="206"/>
  <c r="F21" i="305"/>
  <c r="F23" i="305"/>
  <c r="F32" i="305"/>
  <c r="F50" i="305"/>
  <c r="L31" i="305"/>
  <c r="L37" i="305"/>
  <c r="F37" i="305"/>
  <c r="F31" i="305"/>
  <c r="L32" i="305"/>
  <c r="L23" i="305"/>
  <c r="L21" i="305"/>
  <c r="L44" i="305"/>
  <c r="O42" i="305"/>
  <c r="L25" i="214" l="1"/>
  <c r="L28" i="214"/>
  <c r="R93" i="231"/>
  <c r="R138" i="231"/>
  <c r="AC34" i="229"/>
  <c r="S14" i="314"/>
  <c r="J25" i="393"/>
  <c r="S24" i="393"/>
  <c r="N14" i="211"/>
  <c r="N27" i="211"/>
  <c r="P9" i="203"/>
  <c r="AK26" i="253"/>
  <c r="AK16" i="253"/>
  <c r="E25" i="250"/>
  <c r="CN27" i="251"/>
  <c r="F34" i="211"/>
  <c r="K46" i="305"/>
  <c r="E46" i="305"/>
  <c r="N40" i="305"/>
  <c r="H40" i="305"/>
  <c r="G228" i="231"/>
  <c r="R228" i="231" s="1"/>
  <c r="G183" i="231"/>
  <c r="R183" i="231" s="1"/>
  <c r="G138" i="231"/>
  <c r="G93" i="231"/>
  <c r="G48" i="231"/>
  <c r="R48" i="231" s="1"/>
  <c r="I480" i="293"/>
  <c r="BE480" i="293" s="1"/>
  <c r="J26" i="393" l="1"/>
  <c r="S25" i="393"/>
  <c r="M15" i="230"/>
  <c r="L25" i="250"/>
  <c r="K52" i="305"/>
  <c r="E52" i="305"/>
  <c r="N46" i="305"/>
  <c r="H46" i="305"/>
  <c r="M20" i="382" l="1"/>
  <c r="S26" i="393"/>
  <c r="N52" i="305"/>
  <c r="H52" i="305"/>
  <c r="C450" i="293" l="1"/>
  <c r="BE450" i="293" s="1"/>
  <c r="E11" i="391" l="1"/>
  <c r="G11" i="391" s="1"/>
  <c r="E12" i="391"/>
  <c r="G13" i="391"/>
  <c r="E17" i="391"/>
  <c r="E16" i="391"/>
  <c r="G18" i="391"/>
  <c r="E32" i="391"/>
  <c r="E30" i="391"/>
  <c r="E31" i="391"/>
  <c r="H29" i="391"/>
  <c r="E24" i="382" l="1"/>
  <c r="M29" i="391"/>
  <c r="H31" i="391"/>
  <c r="M31" i="391" s="1"/>
  <c r="H32" i="391"/>
  <c r="M32" i="391" s="1"/>
  <c r="E28" i="382"/>
  <c r="M28" i="382" s="1"/>
  <c r="M18" i="391"/>
  <c r="G16" i="391"/>
  <c r="M16" i="391" s="1"/>
  <c r="G17" i="391"/>
  <c r="M17" i="391" s="1"/>
  <c r="E30" i="382"/>
  <c r="M30" i="382" s="1"/>
  <c r="M13" i="391"/>
  <c r="H30" i="391"/>
  <c r="M30" i="391" s="1"/>
  <c r="G12" i="391"/>
  <c r="M12" i="391" s="1"/>
  <c r="M11" i="391"/>
  <c r="M32" i="382"/>
  <c r="M24" i="382" l="1"/>
  <c r="E33" i="382"/>
  <c r="M33" i="382" s="1"/>
  <c r="E17" i="394"/>
  <c r="G17" i="394" s="1"/>
  <c r="E16" i="394"/>
  <c r="E15" i="394"/>
  <c r="G15" i="394" s="1"/>
  <c r="O15" i="394" s="1"/>
  <c r="E14" i="394"/>
  <c r="G14" i="394" s="1"/>
  <c r="O18" i="394" l="1"/>
  <c r="O17" i="394"/>
  <c r="O14" i="394"/>
  <c r="G16" i="394"/>
  <c r="O16" i="394" s="1"/>
  <c r="M8" i="411" l="1"/>
  <c r="T8" i="411" s="1"/>
  <c r="J10" i="417"/>
  <c r="G10" i="417" l="1"/>
  <c r="Q10" i="417" s="1"/>
  <c r="F11" i="417"/>
  <c r="F37" i="417" s="1"/>
  <c r="G9" i="417" l="1"/>
  <c r="E11" i="417" l="1"/>
  <c r="G8" i="417"/>
  <c r="G11" i="417" s="1"/>
  <c r="G37" i="417" s="1"/>
  <c r="H11" i="417"/>
  <c r="J9" i="417"/>
  <c r="Q9" i="417" s="1"/>
  <c r="I11" i="417"/>
  <c r="J8" i="417" l="1"/>
  <c r="J11" i="417" s="1"/>
  <c r="Q11" i="417" s="1"/>
  <c r="E8" i="419"/>
  <c r="G7" i="411"/>
  <c r="H7" i="411"/>
  <c r="F8" i="419"/>
  <c r="F11" i="419" s="1"/>
  <c r="E37" i="417"/>
  <c r="Q8" i="417" l="1"/>
  <c r="C10" i="214"/>
  <c r="Q37" i="417"/>
  <c r="E11" i="419"/>
  <c r="K8" i="419"/>
  <c r="R8" i="419" s="1"/>
  <c r="M7" i="411"/>
  <c r="T7" i="411" s="1"/>
  <c r="K11" i="419" l="1"/>
  <c r="L10" i="214"/>
  <c r="C12" i="214"/>
  <c r="L12" i="214" s="1"/>
  <c r="R11" i="419" l="1"/>
  <c r="F19" i="419" l="1"/>
  <c r="K16" i="419"/>
  <c r="K15" i="419"/>
  <c r="E19" i="419"/>
  <c r="K14" i="419"/>
  <c r="F22" i="419" l="1"/>
  <c r="R15" i="419"/>
  <c r="R14" i="419"/>
  <c r="R16" i="419"/>
  <c r="K19" i="419"/>
  <c r="E22" i="419"/>
  <c r="K22" i="419" l="1"/>
  <c r="R19" i="419"/>
  <c r="R22" i="419" l="1"/>
  <c r="E20" i="211"/>
  <c r="E13" i="420"/>
  <c r="G20" i="211" l="1"/>
  <c r="N20" i="211" s="1"/>
  <c r="E16" i="411" a="1"/>
  <c r="E16" i="411" s="1"/>
  <c r="E20" i="420"/>
  <c r="M11" i="420"/>
  <c r="T11" i="420" s="1"/>
  <c r="E18" i="211"/>
  <c r="G18" i="211" l="1"/>
  <c r="N18" i="211" s="1"/>
  <c r="E29" i="211"/>
  <c r="E22" i="420"/>
  <c r="E15" i="411"/>
  <c r="E13" i="411" l="1"/>
  <c r="E20" i="411" s="1"/>
  <c r="G29" i="211"/>
  <c r="E34" i="211"/>
  <c r="E14" i="230"/>
  <c r="M14" i="230" s="1"/>
  <c r="E20" i="413"/>
  <c r="M17" i="413"/>
  <c r="T17" i="413" s="1"/>
  <c r="M11" i="413"/>
  <c r="T11" i="413" s="1"/>
  <c r="M10" i="413"/>
  <c r="T10" i="413" s="1"/>
  <c r="E13" i="413"/>
  <c r="E43" i="211" l="1"/>
  <c r="N43" i="211" s="1"/>
  <c r="N29" i="211"/>
  <c r="G34" i="211"/>
  <c r="N34" i="211" s="1"/>
  <c r="M17" i="420"/>
  <c r="T17" i="420" s="1"/>
  <c r="H13" i="420"/>
  <c r="M10" i="420"/>
  <c r="T10" i="420" s="1"/>
  <c r="H15" i="411"/>
  <c r="M19" i="413"/>
  <c r="T19" i="413" s="1"/>
  <c r="H13" i="413"/>
  <c r="H20" i="413"/>
  <c r="M20" i="413" s="1"/>
  <c r="T20" i="413" s="1"/>
  <c r="E22" i="413"/>
  <c r="H16" i="411" l="1" a="1"/>
  <c r="H16" i="411" s="1"/>
  <c r="M16" i="411" s="1"/>
  <c r="T16" i="411" s="1"/>
  <c r="M19" i="420"/>
  <c r="T19" i="420" s="1"/>
  <c r="H22" i="413"/>
  <c r="M22" i="413" s="1"/>
  <c r="T22" i="413" s="1"/>
  <c r="H20" i="420"/>
  <c r="M20" i="420" s="1"/>
  <c r="T20" i="420" s="1"/>
  <c r="M13" i="420"/>
  <c r="T13" i="420" s="1"/>
  <c r="M15" i="411"/>
  <c r="T15" i="411" s="1"/>
  <c r="M13" i="413"/>
  <c r="T13" i="413" s="1"/>
  <c r="H22" i="420" l="1"/>
  <c r="M22" i="420" s="1"/>
  <c r="T22" i="420" s="1"/>
  <c r="I26" i="204" l="1"/>
  <c r="I10" i="203"/>
  <c r="P26" i="204" l="1"/>
  <c r="P10" i="203"/>
  <c r="H12" i="205" l="1"/>
  <c r="H14" i="205"/>
  <c r="H15" i="205"/>
  <c r="H24" i="205"/>
  <c r="H26" i="205"/>
  <c r="H25" i="205"/>
  <c r="H34" i="205"/>
  <c r="H17" i="202" l="1"/>
  <c r="H14" i="204"/>
  <c r="H39" i="204"/>
  <c r="H13" i="204"/>
  <c r="H40" i="204"/>
  <c r="H42" i="204"/>
  <c r="H30" i="204"/>
  <c r="I40" i="204" l="1"/>
  <c r="I13" i="204"/>
  <c r="I42" i="204"/>
  <c r="I39" i="204"/>
  <c r="H43" i="204"/>
  <c r="H12" i="204"/>
  <c r="I14" i="204"/>
  <c r="I17" i="202"/>
  <c r="I30" i="204"/>
  <c r="P40" i="204" l="1"/>
  <c r="P42" i="204"/>
  <c r="P39" i="204"/>
  <c r="P30" i="204"/>
  <c r="I43" i="204"/>
  <c r="P17" i="202"/>
  <c r="P13" i="204"/>
  <c r="I12" i="204"/>
  <c r="P14" i="204"/>
  <c r="P12" i="204" l="1"/>
  <c r="P43" i="204"/>
  <c r="E10" i="206"/>
  <c r="I10" i="206" l="1"/>
  <c r="P10" i="206" l="1"/>
  <c r="H28" i="204" l="1"/>
  <c r="I28" i="204" l="1"/>
  <c r="P28" i="204" l="1"/>
  <c r="H26" i="202" l="1"/>
  <c r="I26" i="202" l="1"/>
  <c r="E27" i="202"/>
  <c r="H32" i="205"/>
  <c r="G11" i="202"/>
  <c r="G27" i="202" l="1"/>
  <c r="H10" i="205"/>
  <c r="H11" i="205"/>
  <c r="H16" i="205"/>
  <c r="H18" i="205"/>
  <c r="P26" i="202"/>
  <c r="G9" i="205"/>
  <c r="G16" i="202"/>
  <c r="E19" i="202"/>
  <c r="G15" i="204" l="1"/>
  <c r="G18" i="202"/>
  <c r="H15" i="202"/>
  <c r="H20" i="202"/>
  <c r="G19" i="202"/>
  <c r="G45" i="204"/>
  <c r="G22" i="204"/>
  <c r="G52" i="204"/>
  <c r="P32" i="202"/>
  <c r="G33" i="202"/>
  <c r="I20" i="202" l="1"/>
  <c r="G31" i="204"/>
  <c r="I15" i="202"/>
  <c r="P33" i="202"/>
  <c r="G21" i="202"/>
  <c r="E15" i="204"/>
  <c r="G8" i="203" l="1"/>
  <c r="P15" i="202"/>
  <c r="G33" i="204"/>
  <c r="P20" i="202"/>
  <c r="H9" i="204"/>
  <c r="H10" i="204"/>
  <c r="I9" i="204" l="1"/>
  <c r="I10" i="204"/>
  <c r="G17" i="205"/>
  <c r="H19" i="205"/>
  <c r="G47" i="204"/>
  <c r="G11" i="203"/>
  <c r="H23" i="205"/>
  <c r="G27" i="205"/>
  <c r="H33" i="205"/>
  <c r="G35" i="205"/>
  <c r="P9" i="204" l="1"/>
  <c r="H35" i="205"/>
  <c r="G20" i="205"/>
  <c r="H27" i="205"/>
  <c r="P10" i="204"/>
  <c r="G29" i="205" l="1"/>
  <c r="G37" i="205" l="1"/>
  <c r="H41" i="204" l="1"/>
  <c r="H44" i="204"/>
  <c r="I44" i="204" l="1"/>
  <c r="I41" i="204"/>
  <c r="H22" i="202" l="1"/>
  <c r="P41" i="204"/>
  <c r="P44" i="204"/>
  <c r="I22" i="202" l="1"/>
  <c r="H18" i="204"/>
  <c r="P22" i="202" l="1"/>
  <c r="I18" i="204"/>
  <c r="P18" i="204" l="1"/>
  <c r="H29" i="204" l="1"/>
  <c r="E31" i="204"/>
  <c r="H27" i="204" l="1"/>
  <c r="I29" i="204"/>
  <c r="H25" i="204"/>
  <c r="F31" i="204"/>
  <c r="H31" i="204" l="1"/>
  <c r="I25" i="204"/>
  <c r="P29" i="204"/>
  <c r="I27" i="204"/>
  <c r="P25" i="204" l="1"/>
  <c r="P27" i="204"/>
  <c r="I31" i="204"/>
  <c r="P31" i="204" l="1"/>
  <c r="H20" i="204"/>
  <c r="I20" i="204" l="1"/>
  <c r="H21" i="204"/>
  <c r="E22" i="204"/>
  <c r="I21" i="204" l="1"/>
  <c r="P20" i="204"/>
  <c r="H19" i="204"/>
  <c r="F22" i="204"/>
  <c r="H11" i="204"/>
  <c r="F15" i="204"/>
  <c r="H37" i="204"/>
  <c r="E33" i="204"/>
  <c r="H13" i="205" l="1"/>
  <c r="I11" i="204"/>
  <c r="I19" i="204"/>
  <c r="I37" i="204"/>
  <c r="P21" i="204"/>
  <c r="H15" i="204"/>
  <c r="E45" i="204"/>
  <c r="H38" i="204"/>
  <c r="H22" i="204"/>
  <c r="F33" i="204"/>
  <c r="P37" i="204" l="1"/>
  <c r="H33" i="204"/>
  <c r="P19" i="204"/>
  <c r="I38" i="204"/>
  <c r="E47" i="204"/>
  <c r="P11" i="204"/>
  <c r="I15" i="204"/>
  <c r="F45" i="204"/>
  <c r="H36" i="204"/>
  <c r="I22" i="204"/>
  <c r="P38" i="204" l="1"/>
  <c r="I36" i="204"/>
  <c r="H45" i="204"/>
  <c r="P22" i="204"/>
  <c r="I33" i="204"/>
  <c r="P15" i="204"/>
  <c r="F47" i="204"/>
  <c r="P33" i="204" l="1"/>
  <c r="I45" i="204"/>
  <c r="P36" i="204"/>
  <c r="H47" i="204"/>
  <c r="I47" i="204" l="1"/>
  <c r="P45" i="204"/>
  <c r="P47" i="204" l="1"/>
  <c r="H10" i="202" l="1"/>
  <c r="I10" i="202" l="1"/>
  <c r="E11" i="202"/>
  <c r="P10" i="202" l="1"/>
  <c r="H13" i="202"/>
  <c r="H12" i="202"/>
  <c r="H14" i="202"/>
  <c r="H9" i="202"/>
  <c r="F11" i="202"/>
  <c r="H8" i="202"/>
  <c r="I32" i="205"/>
  <c r="E9" i="205"/>
  <c r="E16" i="202"/>
  <c r="P32" i="205" l="1"/>
  <c r="I8" i="202"/>
  <c r="I9" i="202"/>
  <c r="I14" i="202"/>
  <c r="I12" i="202"/>
  <c r="I13" i="202"/>
  <c r="I25" i="205"/>
  <c r="I15" i="205"/>
  <c r="I23" i="205"/>
  <c r="I34" i="205"/>
  <c r="I33" i="205"/>
  <c r="I19" i="205"/>
  <c r="I10" i="205"/>
  <c r="I16" i="205"/>
  <c r="H25" i="202"/>
  <c r="F27" i="202"/>
  <c r="E35" i="205"/>
  <c r="E18" i="202"/>
  <c r="I26" i="205"/>
  <c r="F16" i="202"/>
  <c r="F9" i="205"/>
  <c r="H11" i="202"/>
  <c r="P8" i="202" l="1"/>
  <c r="P16" i="205"/>
  <c r="P33" i="205"/>
  <c r="P15" i="205"/>
  <c r="P25" i="205"/>
  <c r="P23" i="205"/>
  <c r="P34" i="205"/>
  <c r="P12" i="202"/>
  <c r="I25" i="202"/>
  <c r="E17" i="205"/>
  <c r="P9" i="202"/>
  <c r="F17" i="205"/>
  <c r="P26" i="205"/>
  <c r="P10" i="205"/>
  <c r="P19" i="205"/>
  <c r="P13" i="202"/>
  <c r="P14" i="202"/>
  <c r="F19" i="202"/>
  <c r="H27" i="202"/>
  <c r="I18" i="205"/>
  <c r="I13" i="205"/>
  <c r="I24" i="205"/>
  <c r="E27" i="205"/>
  <c r="I35" i="205"/>
  <c r="H9" i="205"/>
  <c r="I11" i="202"/>
  <c r="I14" i="205"/>
  <c r="F18" i="202"/>
  <c r="H16" i="202"/>
  <c r="I12" i="205"/>
  <c r="E21" i="202"/>
  <c r="I11" i="205"/>
  <c r="P12" i="205" l="1"/>
  <c r="P11" i="202"/>
  <c r="E20" i="205"/>
  <c r="P24" i="205"/>
  <c r="F20" i="205"/>
  <c r="P11" i="205"/>
  <c r="P14" i="205"/>
  <c r="H17" i="205"/>
  <c r="P18" i="205"/>
  <c r="I9" i="205"/>
  <c r="P25" i="202"/>
  <c r="I27" i="202"/>
  <c r="P35" i="205"/>
  <c r="I16" i="202"/>
  <c r="P13" i="205"/>
  <c r="H19" i="202"/>
  <c r="E8" i="203"/>
  <c r="I27" i="205"/>
  <c r="H18" i="202"/>
  <c r="F21" i="202"/>
  <c r="E29" i="205"/>
  <c r="H20" i="205" l="1"/>
  <c r="F29" i="205"/>
  <c r="P27" i="205"/>
  <c r="P27" i="202"/>
  <c r="I19" i="202"/>
  <c r="I17" i="205"/>
  <c r="E25" i="230"/>
  <c r="P16" i="202"/>
  <c r="P9" i="205"/>
  <c r="E37" i="205"/>
  <c r="H21" i="202"/>
  <c r="F8" i="203"/>
  <c r="E11" i="203"/>
  <c r="I18" i="202"/>
  <c r="H29" i="205" l="1"/>
  <c r="I20" i="205"/>
  <c r="F37" i="205"/>
  <c r="P17" i="205"/>
  <c r="P19" i="202"/>
  <c r="M25" i="230"/>
  <c r="P18" i="202"/>
  <c r="F11" i="203"/>
  <c r="I29" i="205"/>
  <c r="H8" i="203"/>
  <c r="I21" i="202"/>
  <c r="P20" i="205" l="1"/>
  <c r="E21" i="230"/>
  <c r="H37" i="205"/>
  <c r="P29" i="205"/>
  <c r="P21" i="202"/>
  <c r="H11" i="203"/>
  <c r="E20" i="230"/>
  <c r="I8" i="203"/>
  <c r="M21" i="230" l="1"/>
  <c r="I37" i="205"/>
  <c r="E26" i="230"/>
  <c r="M20" i="230"/>
  <c r="P8" i="203"/>
  <c r="I11" i="203"/>
  <c r="P37" i="205" l="1"/>
  <c r="M26" i="230"/>
  <c r="P11" i="203"/>
  <c r="H51" i="204" l="1"/>
  <c r="E52" i="204"/>
  <c r="I51" i="204" l="1"/>
  <c r="F52" i="204"/>
  <c r="H50" i="204"/>
  <c r="I50" i="204" l="1"/>
  <c r="H52" i="204"/>
  <c r="P51" i="204"/>
  <c r="I52" i="204" l="1"/>
  <c r="P52" i="204"/>
  <c r="P50" i="204"/>
  <c r="L40" i="423" l="1"/>
  <c r="L66" i="423"/>
  <c r="L79" i="423"/>
  <c r="K66" i="423"/>
  <c r="K79" i="423"/>
  <c r="K40" i="423"/>
  <c r="W79" i="423" l="1"/>
  <c r="W66" i="423"/>
  <c r="W40" i="423"/>
  <c r="L90" i="423" l="1"/>
  <c r="L9" i="423"/>
  <c r="L64" i="423"/>
  <c r="L30" i="423"/>
  <c r="K38" i="423"/>
  <c r="K22" i="423"/>
  <c r="K90" i="423"/>
  <c r="L22" i="423"/>
  <c r="L38" i="423"/>
  <c r="K30" i="423"/>
  <c r="K64" i="423"/>
  <c r="W90" i="423" l="1"/>
  <c r="W30" i="423"/>
  <c r="K9" i="423"/>
  <c r="W22" i="423"/>
  <c r="W38" i="423"/>
  <c r="W64" i="423"/>
  <c r="W9" i="423" l="1"/>
  <c r="G30" i="435" l="1"/>
  <c r="F30" i="435"/>
  <c r="I30" i="435"/>
  <c r="E30" i="435"/>
  <c r="J27" i="435" l="1"/>
  <c r="Q27" i="435" s="1"/>
  <c r="J32" i="426"/>
  <c r="J21" i="426"/>
  <c r="J13" i="426"/>
  <c r="Q13" i="426" s="1"/>
  <c r="J14" i="426"/>
  <c r="J24" i="426"/>
  <c r="J33" i="426"/>
  <c r="J29" i="426"/>
  <c r="J34" i="426"/>
  <c r="J25" i="426"/>
  <c r="J23" i="426"/>
  <c r="J10" i="426"/>
  <c r="J16" i="426"/>
  <c r="J30" i="426"/>
  <c r="J17" i="426"/>
  <c r="J11" i="426"/>
  <c r="Q11" i="426" s="1"/>
  <c r="I39" i="435"/>
  <c r="I42" i="426"/>
  <c r="I44" i="426" s="1"/>
  <c r="J27" i="426"/>
  <c r="J28" i="426"/>
  <c r="E42" i="426"/>
  <c r="E39" i="435"/>
  <c r="J9" i="426"/>
  <c r="J12" i="426"/>
  <c r="F42" i="426"/>
  <c r="F44" i="426" s="1"/>
  <c r="F39" i="435"/>
  <c r="J15" i="426"/>
  <c r="J20" i="426"/>
  <c r="J26" i="426"/>
  <c r="Q26" i="426"/>
  <c r="J22" i="426"/>
  <c r="J19" i="426"/>
  <c r="J18" i="426"/>
  <c r="J31" i="426"/>
  <c r="Q29" i="426" l="1"/>
  <c r="Q14" i="426"/>
  <c r="Q34" i="426"/>
  <c r="Q20" i="426"/>
  <c r="Q33" i="426"/>
  <c r="Q17" i="426"/>
  <c r="Q12" i="426"/>
  <c r="Q16" i="426"/>
  <c r="Q21" i="426"/>
  <c r="Q9" i="426"/>
  <c r="Q30" i="426"/>
  <c r="Q31" i="426"/>
  <c r="Q10" i="426"/>
  <c r="Q32" i="426"/>
  <c r="Q22" i="426"/>
  <c r="Q24" i="426"/>
  <c r="Q27" i="426"/>
  <c r="Q15" i="426"/>
  <c r="Q18" i="426"/>
  <c r="Q23" i="426"/>
  <c r="Q19" i="426"/>
  <c r="Q28" i="426"/>
  <c r="Q25" i="426"/>
  <c r="F61" i="426"/>
  <c r="F9" i="424"/>
  <c r="I61" i="426"/>
  <c r="I9" i="424"/>
  <c r="I11" i="424" s="1"/>
  <c r="G15" i="435"/>
  <c r="J10" i="435"/>
  <c r="Q10" i="435" s="1"/>
  <c r="E44" i="426"/>
  <c r="F11" i="424" l="1"/>
  <c r="F18" i="424" s="1"/>
  <c r="J29" i="435"/>
  <c r="Q29" i="435" s="1"/>
  <c r="H30" i="435"/>
  <c r="J30" i="435" s="1"/>
  <c r="Q30" i="435" s="1"/>
  <c r="E9" i="424"/>
  <c r="E61" i="426"/>
  <c r="I18" i="424"/>
  <c r="I8" i="412"/>
  <c r="G42" i="426"/>
  <c r="G39" i="435"/>
  <c r="J12" i="435" l="1"/>
  <c r="Q12" i="435" s="1"/>
  <c r="G44" i="426"/>
  <c r="I15" i="412"/>
  <c r="I28" i="412" s="1"/>
  <c r="I34" i="412" s="1"/>
  <c r="K11" i="411"/>
  <c r="K13" i="411"/>
  <c r="E11" i="424"/>
  <c r="J11" i="435" l="1"/>
  <c r="Q11" i="435" s="1"/>
  <c r="G9" i="424"/>
  <c r="G61" i="426"/>
  <c r="K12" i="411"/>
  <c r="K20" i="411"/>
  <c r="E18" i="424"/>
  <c r="E8" i="412"/>
  <c r="E15" i="412" l="1"/>
  <c r="G13" i="411"/>
  <c r="G11" i="411"/>
  <c r="G11" i="424"/>
  <c r="J14" i="435" l="1"/>
  <c r="Q14" i="435" s="1"/>
  <c r="H15" i="435"/>
  <c r="G18" i="424"/>
  <c r="G20" i="411"/>
  <c r="G12" i="411"/>
  <c r="E28" i="412"/>
  <c r="H39" i="435" l="1"/>
  <c r="H42" i="426"/>
  <c r="J15" i="435"/>
  <c r="Q15" i="435" s="1"/>
  <c r="E34" i="412"/>
  <c r="J39" i="435" l="1"/>
  <c r="H44" i="426"/>
  <c r="J42" i="426"/>
  <c r="Q42" i="426" s="1"/>
  <c r="Q39" i="435" l="1"/>
  <c r="H9" i="424"/>
  <c r="H61" i="426"/>
  <c r="J44" i="426"/>
  <c r="Q44" i="426" l="1"/>
  <c r="J61" i="426"/>
  <c r="H11" i="424"/>
  <c r="J9" i="424"/>
  <c r="Q9" i="424" l="1"/>
  <c r="Q61" i="426"/>
  <c r="H18" i="424"/>
  <c r="J11" i="424"/>
  <c r="F8" i="412"/>
  <c r="Q11" i="424" l="1"/>
  <c r="F15" i="412"/>
  <c r="H13" i="411"/>
  <c r="H11" i="411"/>
  <c r="K8" i="412"/>
  <c r="J18" i="424"/>
  <c r="R8" i="412" l="1"/>
  <c r="Q18" i="424"/>
  <c r="H12" i="411"/>
  <c r="H20" i="411"/>
  <c r="M13" i="411"/>
  <c r="T13" i="411"/>
  <c r="M11" i="411"/>
  <c r="F28" i="412"/>
  <c r="K15" i="412"/>
  <c r="T11" i="411" l="1"/>
  <c r="R15" i="412"/>
  <c r="F34" i="412"/>
  <c r="K28" i="412"/>
  <c r="M20" i="411"/>
  <c r="M12" i="411"/>
  <c r="T12" i="411" l="1"/>
  <c r="T20" i="411"/>
  <c r="R28" i="412"/>
  <c r="K34" i="412"/>
  <c r="R34" i="412" l="1"/>
  <c r="U49" i="352" l="1"/>
  <c r="U50" i="352"/>
  <c r="U47" i="352"/>
  <c r="U46" i="352" l="1"/>
  <c r="U48" i="352"/>
  <c r="U45" i="352" l="1"/>
  <c r="P30" i="305" l="1"/>
  <c r="I30" i="305"/>
  <c r="F30" i="305" l="1"/>
  <c r="O30" i="305"/>
  <c r="L30" i="305" l="1"/>
  <c r="P34" i="305" l="1"/>
  <c r="I34" i="305"/>
  <c r="F34" i="305" l="1"/>
  <c r="O34" i="305"/>
  <c r="L34" i="305" l="1"/>
  <c r="P49" i="305" l="1"/>
  <c r="I49" i="305"/>
  <c r="F49" i="305" l="1"/>
  <c r="O49" i="305"/>
  <c r="L49" i="305" l="1"/>
  <c r="P20" i="305" l="1"/>
  <c r="I20" i="305"/>
  <c r="F20" i="305" l="1"/>
  <c r="O20" i="305"/>
  <c r="L20" i="305" l="1"/>
  <c r="P19" i="305"/>
  <c r="G19" i="305"/>
  <c r="F22" i="305"/>
  <c r="O22" i="305"/>
  <c r="G37" i="305"/>
  <c r="G21" i="305"/>
  <c r="G35" i="305"/>
  <c r="G36" i="305"/>
  <c r="M9" i="305"/>
  <c r="J15" i="305"/>
  <c r="G50" i="305"/>
  <c r="J42" i="305"/>
  <c r="G33" i="305"/>
  <c r="G31" i="305"/>
  <c r="G23" i="305"/>
  <c r="G32" i="305"/>
  <c r="G44" i="305"/>
  <c r="G30" i="305"/>
  <c r="G34" i="305"/>
  <c r="G49" i="305"/>
  <c r="G20" i="305"/>
  <c r="W9" i="305" l="1"/>
  <c r="L22" i="305"/>
  <c r="J25" i="305"/>
  <c r="I15" i="305"/>
  <c r="P15" i="305"/>
  <c r="M32" i="305"/>
  <c r="M50" i="305"/>
  <c r="M37" i="305"/>
  <c r="M33" i="305"/>
  <c r="M36" i="305"/>
  <c r="M44" i="305"/>
  <c r="M31" i="305"/>
  <c r="M35" i="305"/>
  <c r="P42" i="305"/>
  <c r="W42" i="305" s="1"/>
  <c r="M23" i="305"/>
  <c r="M21" i="305"/>
  <c r="W21" i="305" s="1"/>
  <c r="M30" i="305"/>
  <c r="M34" i="305"/>
  <c r="M49" i="305"/>
  <c r="M20" i="305"/>
  <c r="W34" i="305"/>
  <c r="W30" i="305"/>
  <c r="P22" i="305"/>
  <c r="G22" i="305"/>
  <c r="M19" i="305"/>
  <c r="W32" i="305" l="1"/>
  <c r="W44" i="305"/>
  <c r="W50" i="305"/>
  <c r="W23" i="305"/>
  <c r="W49" i="305"/>
  <c r="W20" i="305"/>
  <c r="W37" i="305"/>
  <c r="M22" i="305"/>
  <c r="W22" i="305" s="1"/>
  <c r="W31" i="305"/>
  <c r="G25" i="305"/>
  <c r="O15" i="305"/>
  <c r="P25" i="305"/>
  <c r="F15" i="305"/>
  <c r="I19" i="305"/>
  <c r="I25" i="305" l="1"/>
  <c r="M25" i="305"/>
  <c r="F19" i="305"/>
  <c r="L15" i="305"/>
  <c r="O19" i="305"/>
  <c r="W15" i="305" l="1"/>
  <c r="F25" i="305"/>
  <c r="O25" i="305"/>
  <c r="L19" i="305"/>
  <c r="L25" i="305" s="1"/>
  <c r="W19" i="305" l="1"/>
  <c r="P29" i="305"/>
  <c r="G29" i="305"/>
  <c r="I29" i="305"/>
  <c r="J38" i="305"/>
  <c r="W25" i="305"/>
  <c r="J40" i="305" l="1"/>
  <c r="G38" i="305"/>
  <c r="I38" i="305"/>
  <c r="F29" i="305"/>
  <c r="M29" i="305"/>
  <c r="P38" i="305"/>
  <c r="O29" i="305"/>
  <c r="P40" i="305" l="1"/>
  <c r="M38" i="305"/>
  <c r="I40" i="305"/>
  <c r="G40" i="305"/>
  <c r="J46" i="305"/>
  <c r="F38" i="305"/>
  <c r="O38" i="305"/>
  <c r="L29" i="305"/>
  <c r="J52" i="305" l="1"/>
  <c r="G46" i="305"/>
  <c r="O40" i="305"/>
  <c r="M40" i="305"/>
  <c r="I46" i="305"/>
  <c r="L38" i="305"/>
  <c r="W38" i="305" s="1"/>
  <c r="P46" i="305"/>
  <c r="W29" i="305"/>
  <c r="F40" i="305"/>
  <c r="M46" i="305" l="1"/>
  <c r="O46" i="305"/>
  <c r="I52" i="305"/>
  <c r="L40" i="305"/>
  <c r="G52" i="305"/>
  <c r="P52" i="305"/>
  <c r="F46" i="305"/>
  <c r="E12" i="230"/>
  <c r="L46" i="305" l="1"/>
  <c r="F12" i="230"/>
  <c r="W40" i="305"/>
  <c r="M12" i="230"/>
  <c r="O52" i="305"/>
  <c r="F52" i="305"/>
  <c r="M52" i="305"/>
  <c r="W46" i="305" l="1"/>
  <c r="L52" i="305"/>
  <c r="W52" i="305" l="1"/>
  <c r="L93" i="423" l="1"/>
  <c r="K93" i="423" l="1"/>
  <c r="W93" i="423" s="1"/>
  <c r="L11" i="423" l="1"/>
  <c r="K65" i="423" l="1"/>
  <c r="K67" i="423" s="1"/>
  <c r="K68" i="423" s="1"/>
  <c r="E67" i="423"/>
  <c r="K11" i="423"/>
  <c r="W11" i="423" s="1"/>
  <c r="L65" i="423"/>
  <c r="L67" i="423" s="1"/>
  <c r="L68" i="423" s="1"/>
  <c r="F67" i="423"/>
  <c r="F68" i="423" s="1"/>
  <c r="L39" i="423"/>
  <c r="L41" i="423" s="1"/>
  <c r="L42" i="423" s="1"/>
  <c r="F41" i="423"/>
  <c r="F42" i="423" s="1"/>
  <c r="L78" i="423"/>
  <c r="L80" i="423" s="1"/>
  <c r="L81" i="423" s="1"/>
  <c r="L83" i="423" s="1"/>
  <c r="F80" i="423"/>
  <c r="F81" i="423" s="1"/>
  <c r="F83" i="423" s="1"/>
  <c r="E80" i="423"/>
  <c r="K78" i="423"/>
  <c r="K80" i="423" s="1"/>
  <c r="K81" i="423" s="1"/>
  <c r="K83" i="423" s="1"/>
  <c r="K39" i="423"/>
  <c r="K41" i="423" s="1"/>
  <c r="K42" i="423" s="1"/>
  <c r="E41" i="423"/>
  <c r="L86" i="423" l="1"/>
  <c r="L87" i="423"/>
  <c r="E81" i="423"/>
  <c r="W80" i="423"/>
  <c r="W39" i="423"/>
  <c r="E42" i="423"/>
  <c r="W41" i="423"/>
  <c r="W65" i="423"/>
  <c r="F86" i="423"/>
  <c r="F87" i="423"/>
  <c r="W78" i="423"/>
  <c r="E68" i="423"/>
  <c r="W67" i="423"/>
  <c r="K91" i="423"/>
  <c r="K92" i="423" s="1"/>
  <c r="K94" i="423" s="1"/>
  <c r="E92" i="423"/>
  <c r="K87" i="423"/>
  <c r="K86" i="423"/>
  <c r="W42" i="423" l="1"/>
  <c r="E94" i="423"/>
  <c r="E83" i="423"/>
  <c r="W81" i="423"/>
  <c r="W68" i="423"/>
  <c r="E86" i="423" l="1"/>
  <c r="W86" i="423" s="1"/>
  <c r="E87" i="423"/>
  <c r="W87" i="423" s="1"/>
  <c r="W83" i="423"/>
  <c r="K69" i="423" l="1"/>
  <c r="K70" i="423" s="1"/>
  <c r="E70" i="423"/>
  <c r="L69" i="423" l="1"/>
  <c r="L70" i="423" s="1"/>
  <c r="F70" i="423"/>
  <c r="E73" i="423"/>
  <c r="E74" i="423"/>
  <c r="W70" i="423"/>
  <c r="W69" i="423"/>
  <c r="K74" i="423"/>
  <c r="K73" i="423"/>
  <c r="F73" i="423" l="1"/>
  <c r="F74" i="423"/>
  <c r="L74" i="423"/>
  <c r="L73" i="423"/>
  <c r="W73" i="423" l="1"/>
  <c r="W74" i="423"/>
  <c r="K43" i="423" l="1"/>
  <c r="K44" i="423" s="1"/>
  <c r="E44" i="423"/>
  <c r="L43" i="423" l="1"/>
  <c r="L44" i="423" s="1"/>
  <c r="F44" i="423"/>
  <c r="E48" i="423"/>
  <c r="E47" i="423"/>
  <c r="W44" i="423"/>
  <c r="K48" i="423"/>
  <c r="K47" i="423"/>
  <c r="L48" i="423" l="1"/>
  <c r="L47" i="423"/>
  <c r="F47" i="423"/>
  <c r="W47" i="423" s="1"/>
  <c r="F48" i="423"/>
  <c r="W43" i="423"/>
  <c r="W48" i="423" l="1"/>
  <c r="L23" i="423" l="1"/>
  <c r="L24" i="423" s="1"/>
  <c r="F24" i="423"/>
  <c r="L31" i="423"/>
  <c r="L32" i="423" s="1"/>
  <c r="F32" i="423"/>
  <c r="F35" i="423" l="1"/>
  <c r="F34" i="423"/>
  <c r="L35" i="423"/>
  <c r="L34" i="423"/>
  <c r="F26" i="423"/>
  <c r="F27" i="423"/>
  <c r="L26" i="423"/>
  <c r="L27" i="423"/>
  <c r="K23" i="423" l="1"/>
  <c r="K24" i="423" s="1"/>
  <c r="E24" i="423"/>
  <c r="E32" i="423"/>
  <c r="K31" i="423"/>
  <c r="K32" i="423" s="1"/>
  <c r="W23" i="423" l="1"/>
  <c r="K34" i="423"/>
  <c r="K35" i="423"/>
  <c r="E35" i="423"/>
  <c r="W35" i="423" s="1"/>
  <c r="E34" i="423"/>
  <c r="W34" i="423" s="1"/>
  <c r="W32" i="423"/>
  <c r="E26" i="423"/>
  <c r="E27" i="423"/>
  <c r="W24" i="423"/>
  <c r="W31" i="423"/>
  <c r="K27" i="423"/>
  <c r="K26" i="423"/>
  <c r="W27" i="423" l="1"/>
  <c r="W26" i="423"/>
  <c r="E12" i="423"/>
  <c r="K10" i="423"/>
  <c r="K12" i="423" s="1"/>
  <c r="K13" i="423" s="1"/>
  <c r="L91" i="423"/>
  <c r="F92" i="423"/>
  <c r="F94" i="423" l="1"/>
  <c r="W91" i="423"/>
  <c r="L92" i="423"/>
  <c r="L94" i="423" s="1"/>
  <c r="E13" i="423"/>
  <c r="W92" i="423" l="1"/>
  <c r="W94" i="423"/>
  <c r="K14" i="423" l="1"/>
  <c r="K15" i="423" s="1"/>
  <c r="E15" i="423"/>
  <c r="E18" i="423" l="1"/>
  <c r="E19" i="423"/>
  <c r="K18" i="423"/>
  <c r="K19" i="423"/>
  <c r="K96" i="423" l="1"/>
  <c r="E96" i="423"/>
  <c r="F12" i="423" l="1"/>
  <c r="L10" i="423"/>
  <c r="L12" i="423" s="1"/>
  <c r="L13" i="423" s="1"/>
  <c r="W10" i="423"/>
  <c r="F13" i="423" l="1"/>
  <c r="W12" i="423"/>
  <c r="W13" i="423" l="1"/>
  <c r="L14" i="423" l="1"/>
  <c r="L15" i="423" s="1"/>
  <c r="W14" i="423"/>
  <c r="F15" i="423"/>
  <c r="F19" i="423" l="1"/>
  <c r="F18" i="423"/>
  <c r="W15" i="423"/>
  <c r="L19" i="423"/>
  <c r="L18" i="423"/>
  <c r="L96" i="423" s="1"/>
  <c r="F96" i="423" l="1"/>
  <c r="W96" i="423" s="1"/>
  <c r="W18" i="423"/>
  <c r="W19" i="423"/>
  <c r="P12" i="206" l="1"/>
  <c r="E11" i="206" l="1"/>
  <c r="E26" i="206" l="1"/>
  <c r="E25" i="206"/>
  <c r="G11" i="206"/>
  <c r="I11" i="206" s="1"/>
  <c r="I9" i="206"/>
  <c r="P9" i="206" s="1"/>
  <c r="P29" i="206"/>
  <c r="E31" i="230" l="1"/>
  <c r="I14" i="206"/>
  <c r="E30" i="230"/>
  <c r="E32" i="230"/>
  <c r="G26" i="206"/>
  <c r="I22" i="206"/>
  <c r="I26" i="206" s="1"/>
  <c r="P11" i="206"/>
  <c r="M32" i="230" l="1"/>
  <c r="M30" i="230"/>
  <c r="M31" i="230"/>
  <c r="P26" i="206"/>
  <c r="P22" i="206"/>
  <c r="G25" i="206"/>
  <c r="I21" i="206"/>
  <c r="I25" i="206" s="1"/>
  <c r="P14" i="206"/>
  <c r="E8" i="230"/>
  <c r="P17" i="206" l="1"/>
  <c r="M8" i="230"/>
  <c r="E24" i="230"/>
  <c r="E27" i="230"/>
  <c r="P21" i="206"/>
  <c r="P25" i="206"/>
  <c r="E10" i="230" l="1"/>
  <c r="M24" i="230"/>
  <c r="M27" i="230"/>
  <c r="M9" i="230"/>
  <c r="E13" i="230"/>
  <c r="M13" i="230" l="1"/>
  <c r="M10" i="230"/>
  <c r="M19" i="230" l="1"/>
  <c r="M11" i="230" l="1"/>
  <c r="P18" i="206"/>
  <c r="B6" i="460" s="1"/>
  <c r="M22" i="230" l="1"/>
  <c r="M23" i="23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F29" authorId="0" shapeId="0" xr:uid="{E60C4F47-2476-4681-A22B-356FCDCB4387}">
      <text>
        <r>
          <rPr>
            <b/>
            <sz val="10"/>
            <color indexed="81"/>
            <rFont val="Calibri"/>
            <family val="2"/>
          </rPr>
          <t>Guidance for completing cells F25 and G25</t>
        </r>
        <r>
          <rPr>
            <sz val="10"/>
            <color indexed="81"/>
            <rFont val="Calibri"/>
            <family val="2"/>
          </rPr>
          <t xml:space="preserve">:
The performance commitment relates to interruptions of more than 3 hours and the whole customer base, not just those properties affected.
So an example based on 3 separate interruption incidents would be as follows:
</t>
        </r>
        <r>
          <rPr>
            <u/>
            <sz val="10"/>
            <color indexed="81"/>
            <rFont val="Calibri"/>
            <family val="2"/>
          </rPr>
          <t>Props affected                   Minutes lost                     Total minutes lost</t>
        </r>
        <r>
          <rPr>
            <sz val="10"/>
            <color indexed="81"/>
            <rFont val="Calibri"/>
            <family val="2"/>
          </rPr>
          <t xml:space="preserve">
    5,000                               300mins (5 hrs)                  1,500,000
    3,000                               240mins (4 hrs)                      720,000
</t>
        </r>
        <r>
          <rPr>
            <u/>
            <sz val="10"/>
            <color indexed="81"/>
            <rFont val="Calibri"/>
            <family val="2"/>
          </rPr>
          <t>111,000                              420mins (7 hrs)                46,620,000</t>
        </r>
        <r>
          <rPr>
            <sz val="10"/>
            <color indexed="81"/>
            <rFont val="Calibri"/>
            <family val="2"/>
          </rPr>
          <t xml:space="preserve">
119,000                                                                          48,840,000
The format of cell F25 is in minutes ( [m] ) to enable the HH:MM:SS calculation in cell H25 to work correctly.
Therefore the 'Total minutes lost' needs to be converted to days and when this day figure is entered into cell F25 the formatting will convert the value to total minutes. </t>
        </r>
        <r>
          <rPr>
            <b/>
            <sz val="10"/>
            <color indexed="81"/>
            <rFont val="Calibri"/>
            <family val="2"/>
          </rPr>
          <t xml:space="preserve">You cannot enter 48,840,000 into cell F25.
</t>
        </r>
        <r>
          <rPr>
            <sz val="10"/>
            <color indexed="81"/>
            <rFont val="Calibri"/>
            <family val="2"/>
          </rPr>
          <t xml:space="preserve">So to convert 'Total minutes lost' to days divide by 1,440 (nr of minutes in a day):
48,840,000 / 1,440 = 33916.667 (enter figure to 3 decimal places to achieve necessary accuracy)
</t>
        </r>
        <r>
          <rPr>
            <b/>
            <sz val="10"/>
            <color indexed="81"/>
            <rFont val="Calibri"/>
            <family val="2"/>
          </rPr>
          <t>Figures to be entered would therefore be as follows:
Cell F25 = 33916.667
G25 = 119,000</t>
        </r>
      </text>
    </comment>
    <comment ref="F30" authorId="0" shapeId="0" xr:uid="{578E775B-8526-4E72-B00D-3300E32DB9B8}">
      <text>
        <r>
          <rPr>
            <b/>
            <sz val="10"/>
            <color indexed="81"/>
            <rFont val="Calibri"/>
            <family val="2"/>
          </rPr>
          <t>Guidance for completing cells F25 and G25</t>
        </r>
        <r>
          <rPr>
            <sz val="10"/>
            <color indexed="81"/>
            <rFont val="Calibri"/>
            <family val="2"/>
          </rPr>
          <t xml:space="preserve">:
The performance commitment relates to interruptions of more than 3 hours and the whole customer base, not just those properties affected.
So an example based on 3 separate interruption incidents would be as follows:
</t>
        </r>
        <r>
          <rPr>
            <u/>
            <sz val="10"/>
            <color indexed="81"/>
            <rFont val="Calibri"/>
            <family val="2"/>
          </rPr>
          <t>Props affected                   Minutes lost                     Total minutes lost</t>
        </r>
        <r>
          <rPr>
            <sz val="10"/>
            <color indexed="81"/>
            <rFont val="Calibri"/>
            <family val="2"/>
          </rPr>
          <t xml:space="preserve">
    5,000                               300mins (5 hrs)                  1,500,000
    3,000                               240mins (4 hrs)                      720,000
</t>
        </r>
        <r>
          <rPr>
            <u/>
            <sz val="10"/>
            <color indexed="81"/>
            <rFont val="Calibri"/>
            <family val="2"/>
          </rPr>
          <t>111,000                              420mins (7 hrs)                46,620,000</t>
        </r>
        <r>
          <rPr>
            <sz val="10"/>
            <color indexed="81"/>
            <rFont val="Calibri"/>
            <family val="2"/>
          </rPr>
          <t xml:space="preserve">
119,000                                                                          48,840,000
The format of cell F25 is in minutes ( [m] ) to enable the HH:MM:SS calculation in cell H25 to work correctly.
Therefore the 'Total minutes lost' needs to be converted to days and when this day figure is entered into cell F25 the formatting will convert the value to total minutes. </t>
        </r>
        <r>
          <rPr>
            <b/>
            <sz val="10"/>
            <color indexed="81"/>
            <rFont val="Calibri"/>
            <family val="2"/>
          </rPr>
          <t xml:space="preserve">You cannot enter 48,840,000 into cell F25.
</t>
        </r>
        <r>
          <rPr>
            <sz val="10"/>
            <color indexed="81"/>
            <rFont val="Calibri"/>
            <family val="2"/>
          </rPr>
          <t xml:space="preserve">So to convert 'Total minutes lost' to days divide by 1,440 (nr of minutes in a day):
48,840,000 / 1,440 = 33916.667 (enter figure to 3 decimal places to achieve necessary accuracy)
</t>
        </r>
        <r>
          <rPr>
            <b/>
            <sz val="10"/>
            <color indexed="81"/>
            <rFont val="Calibri"/>
            <family val="2"/>
          </rPr>
          <t>Figures to be entered would therefore be as follows:
Cell F25 = 33916.667
G25 = 119,000</t>
        </r>
      </text>
    </comment>
    <comment ref="F31" authorId="0" shapeId="0" xr:uid="{B92B31B3-9728-4B44-A590-5354D50169E2}">
      <text>
        <r>
          <rPr>
            <b/>
            <sz val="10"/>
            <color indexed="81"/>
            <rFont val="Calibri"/>
            <family val="2"/>
          </rPr>
          <t>Guidance for completing cells F25 and G25</t>
        </r>
        <r>
          <rPr>
            <sz val="10"/>
            <color indexed="81"/>
            <rFont val="Calibri"/>
            <family val="2"/>
          </rPr>
          <t xml:space="preserve">:
The performance commitment relates to interruptions of more than 3 hours and the whole customer base, not just those properties affected.
So an example based on 3 separate interruption incidents would be as follows:
</t>
        </r>
        <r>
          <rPr>
            <u/>
            <sz val="10"/>
            <color indexed="81"/>
            <rFont val="Calibri"/>
            <family val="2"/>
          </rPr>
          <t>Props affected                   Minutes lost                     Total minutes lost</t>
        </r>
        <r>
          <rPr>
            <sz val="10"/>
            <color indexed="81"/>
            <rFont val="Calibri"/>
            <family val="2"/>
          </rPr>
          <t xml:space="preserve">
    5,000                               300mins (5 hrs)                  1,500,000
    3,000                               240mins (4 hrs)                      720,000
</t>
        </r>
        <r>
          <rPr>
            <u/>
            <sz val="10"/>
            <color indexed="81"/>
            <rFont val="Calibri"/>
            <family val="2"/>
          </rPr>
          <t>111,000                              420mins (7 hrs)                46,620,000</t>
        </r>
        <r>
          <rPr>
            <sz val="10"/>
            <color indexed="81"/>
            <rFont val="Calibri"/>
            <family val="2"/>
          </rPr>
          <t xml:space="preserve">
119,000                                                                          48,840,000
The format of cell F25 is in minutes ( [m] ) to enable the HH:MM:SS calculation in cell H25 to work correctly.
Therefore the 'Total minutes lost' needs to be converted to days and when this day figure is entered into cell F25 the formatting will convert the value to total minutes. </t>
        </r>
        <r>
          <rPr>
            <b/>
            <sz val="10"/>
            <color indexed="81"/>
            <rFont val="Calibri"/>
            <family val="2"/>
          </rPr>
          <t xml:space="preserve">You cannot enter 48,840,000 into cell F25.
</t>
        </r>
        <r>
          <rPr>
            <sz val="10"/>
            <color indexed="81"/>
            <rFont val="Calibri"/>
            <family val="2"/>
          </rPr>
          <t xml:space="preserve">So to convert 'Total minutes lost' to days divide by 1,440 (nr of minutes in a day):
48,840,000 / 1,440 = 33916.667 (enter figure to 3 decimal places to achieve necessary accuracy)
</t>
        </r>
        <r>
          <rPr>
            <b/>
            <sz val="10"/>
            <color indexed="81"/>
            <rFont val="Calibri"/>
            <family val="2"/>
          </rPr>
          <t>Figures to be entered would therefore be as follows:
Cell F25 = 33916.667
G25 = 119,000</t>
        </r>
      </text>
    </comment>
    <comment ref="F32" authorId="0" shapeId="0" xr:uid="{09BB5428-50DA-4E1A-865A-B69F595E3FCD}">
      <text>
        <r>
          <rPr>
            <b/>
            <sz val="10"/>
            <color indexed="81"/>
            <rFont val="Calibri"/>
            <family val="2"/>
          </rPr>
          <t>Guidance for completing cells F25 and G25</t>
        </r>
        <r>
          <rPr>
            <sz val="10"/>
            <color indexed="81"/>
            <rFont val="Calibri"/>
            <family val="2"/>
          </rPr>
          <t xml:space="preserve">:
The performance commitment relates to interruptions of more than 3 hours and the whole customer base, not just those properties affected.
So an example based on 3 separate interruption incidents would be as follows:
</t>
        </r>
        <r>
          <rPr>
            <u/>
            <sz val="10"/>
            <color indexed="81"/>
            <rFont val="Calibri"/>
            <family val="2"/>
          </rPr>
          <t>Props affected                   Minutes lost                     Total minutes lost</t>
        </r>
        <r>
          <rPr>
            <sz val="10"/>
            <color indexed="81"/>
            <rFont val="Calibri"/>
            <family val="2"/>
          </rPr>
          <t xml:space="preserve">
    5,000                               300mins (5 hrs)                  1,500,000
    3,000                               240mins (4 hrs)                      720,000
</t>
        </r>
        <r>
          <rPr>
            <u/>
            <sz val="10"/>
            <color indexed="81"/>
            <rFont val="Calibri"/>
            <family val="2"/>
          </rPr>
          <t>111,000                              420mins (7 hrs)                46,620,000</t>
        </r>
        <r>
          <rPr>
            <sz val="10"/>
            <color indexed="81"/>
            <rFont val="Calibri"/>
            <family val="2"/>
          </rPr>
          <t xml:space="preserve">
119,000                                                                          48,840,000
The format of cell F25 is in minutes ( [m] ) to enable the HH:MM:SS calculation in cell H25 to work correctly.
Therefore the 'Total minutes lost' needs to be converted to days and when this day figure is entered into cell F25 the formatting will convert the value to total minutes. </t>
        </r>
        <r>
          <rPr>
            <b/>
            <sz val="10"/>
            <color indexed="81"/>
            <rFont val="Calibri"/>
            <family val="2"/>
          </rPr>
          <t xml:space="preserve">You cannot enter 48,840,000 into cell F25.
</t>
        </r>
        <r>
          <rPr>
            <sz val="10"/>
            <color indexed="81"/>
            <rFont val="Calibri"/>
            <family val="2"/>
          </rPr>
          <t xml:space="preserve">So to convert 'Total minutes lost' to days divide by 1,440 (nr of minutes in a day):
48,840,000 / 1,440 = 33916.667 (enter figure to 3 decimal places to achieve necessary accuracy)
</t>
        </r>
        <r>
          <rPr>
            <b/>
            <sz val="10"/>
            <color indexed="81"/>
            <rFont val="Calibri"/>
            <family val="2"/>
          </rPr>
          <t>Figures to be entered would therefore be as follows:
Cell F25 = 33916.667
G25 = 119,000</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<sst xmlns="http://schemas.openxmlformats.org/spreadsheetml/2006/main" count="21234" uniqueCount="10155">
  <si>
    <t>v0.1</t>
  </si>
  <si>
    <t>Lists</t>
  </si>
  <si>
    <t>Fountain name</t>
  </si>
  <si>
    <t>Name</t>
  </si>
  <si>
    <t>Acronym</t>
  </si>
  <si>
    <t>WaSC or Woc</t>
  </si>
  <si>
    <t>Sewage Treatment Work</t>
  </si>
  <si>
    <t>Anglian Water</t>
  </si>
  <si>
    <t>Northumbrian Water</t>
  </si>
  <si>
    <t>United Utilities Water</t>
  </si>
  <si>
    <t>Southern Water</t>
  </si>
  <si>
    <t>Severn Trent Water (England)</t>
  </si>
  <si>
    <t>South West Water</t>
  </si>
  <si>
    <t>Thames Water</t>
  </si>
  <si>
    <t>Wessex Water</t>
  </si>
  <si>
    <t>Dŵr Cymru</t>
  </si>
  <si>
    <t>Yorkshire Water</t>
  </si>
  <si>
    <t>Classification of treatment works</t>
  </si>
  <si>
    <t>Supply demand balance scheme classification (excl. leakage)</t>
  </si>
  <si>
    <t>Error Message</t>
  </si>
  <si>
    <t>6F</t>
  </si>
  <si>
    <t>7G</t>
  </si>
  <si>
    <t>7G_1</t>
  </si>
  <si>
    <t>7G_2</t>
  </si>
  <si>
    <t>7F</t>
  </si>
  <si>
    <t>7F_2</t>
  </si>
  <si>
    <t>Year</t>
  </si>
  <si>
    <t>7I_2</t>
  </si>
  <si>
    <t>Interim Milestone  Stage</t>
  </si>
  <si>
    <t>Select company</t>
  </si>
  <si>
    <t>XXX</t>
  </si>
  <si>
    <t>WaSC</t>
  </si>
  <si>
    <t>Large STW1</t>
  </si>
  <si>
    <t>ANWICK STW</t>
  </si>
  <si>
    <t>AYCLIFFE</t>
  </si>
  <si>
    <t>ALTRINCHAM WWTW</t>
  </si>
  <si>
    <t>ASHFORD</t>
  </si>
  <si>
    <t>ABBEY LATHE - MALTBY (STW)</t>
  </si>
  <si>
    <t>BARNSTAPLE (ASHFORD)</t>
  </si>
  <si>
    <t>ABINGDON</t>
  </si>
  <si>
    <t>AVONMOUTH</t>
  </si>
  <si>
    <t>ABERYSTWYTH (GLAN YR AFON)</t>
  </si>
  <si>
    <t>ALDWARKE/STW</t>
  </si>
  <si>
    <t>Primary Treatment</t>
  </si>
  <si>
    <t>Supply-side improvements delivering benefits in 2020-2025</t>
  </si>
  <si>
    <t>Please complete all cells in row</t>
  </si>
  <si>
    <t>Add classification</t>
  </si>
  <si>
    <t>Add solution type</t>
  </si>
  <si>
    <t>Add delivery status</t>
  </si>
  <si>
    <t>4M.67 to 4M.69</t>
  </si>
  <si>
    <t>4M.61 to 4M.63</t>
  </si>
  <si>
    <t>4M.55 to 4M.57</t>
  </si>
  <si>
    <t>Stage 0</t>
  </si>
  <si>
    <t>Affinity Water</t>
  </si>
  <si>
    <t>AFW</t>
  </si>
  <si>
    <t>WoC</t>
  </si>
  <si>
    <t>Large STW2</t>
  </si>
  <si>
    <t>BASILDON STW</t>
  </si>
  <si>
    <t>BARKERSHAUGH</t>
  </si>
  <si>
    <t>ASHTON-U-LYNE WWTW</t>
  </si>
  <si>
    <t>AYLESFORD</t>
  </si>
  <si>
    <t>ALFRETON (STW)</t>
  </si>
  <si>
    <t>BIDEFORD (CORNBOROUGH)</t>
  </si>
  <si>
    <t>ALDERSHOT</t>
  </si>
  <si>
    <t>BATH</t>
  </si>
  <si>
    <t>AFAN</t>
  </si>
  <si>
    <t>BEVERLEY/STW</t>
  </si>
  <si>
    <t>Secondary Activated Sludge</t>
  </si>
  <si>
    <t>Demand-side improvements delivering benefits in 2020-2025 (excl leakage and metering)</t>
  </si>
  <si>
    <t>Supply-side improvements delivering benefits in the current price control period</t>
  </si>
  <si>
    <t>1. No additional treatment capacity</t>
  </si>
  <si>
    <t>Complete</t>
  </si>
  <si>
    <t>4M.64 to 4M.66</t>
  </si>
  <si>
    <t>1. Chemical treatment only</t>
  </si>
  <si>
    <t>Stage 1</t>
  </si>
  <si>
    <t>Anglian Water Services</t>
  </si>
  <si>
    <t>ANH</t>
  </si>
  <si>
    <t>Large STW3</t>
  </si>
  <si>
    <t>BEDFORD STW</t>
  </si>
  <si>
    <t>BELMONT</t>
  </si>
  <si>
    <t>BARROW IN FURNESS WWTW</t>
  </si>
  <si>
    <t>BROOMFIELD BANK</t>
  </si>
  <si>
    <t>BARNHURST (STW)</t>
  </si>
  <si>
    <t>CAMBORNE</t>
  </si>
  <si>
    <t>ALTON</t>
  </si>
  <si>
    <t>BATH (SALTFORD)</t>
  </si>
  <si>
    <t>BANGOR TREBORTH NORTH WEST</t>
  </si>
  <si>
    <t>BLACKBURN MEADOWS/STW</t>
  </si>
  <si>
    <t>Secondary Biological</t>
  </si>
  <si>
    <t>Internal interconnectors delivering benefits in 2020-2025</t>
  </si>
  <si>
    <t>Household demand-side improvements delivering benefits for households in the current price control period (excl leakage and metering)</t>
  </si>
  <si>
    <t>2. Chemical dosing only</t>
  </si>
  <si>
    <t>In progress</t>
  </si>
  <si>
    <t>Other (please specify)</t>
  </si>
  <si>
    <t>2. Biological treatment only</t>
  </si>
  <si>
    <t>Stage 2</t>
  </si>
  <si>
    <t>Bristol Water plc</t>
  </si>
  <si>
    <t>South West Water (Bristol area)</t>
  </si>
  <si>
    <t>BRL</t>
  </si>
  <si>
    <t>Large STW4</t>
  </si>
  <si>
    <t>BENFLEET STW</t>
  </si>
  <si>
    <t>BERWICK</t>
  </si>
  <si>
    <t>BIRKENHEAD WWTW</t>
  </si>
  <si>
    <t>BUDDS FARM HAVANT</t>
  </si>
  <si>
    <t>BARSTON (STW)</t>
  </si>
  <si>
    <t>CAMBORNE REDRUTH</t>
  </si>
  <si>
    <t>ASCOT</t>
  </si>
  <si>
    <t>BRIDGWATER</t>
  </si>
  <si>
    <t>CARDIFF</t>
  </si>
  <si>
    <t>BOLTON ON DEARNE/STW</t>
  </si>
  <si>
    <t>Tertiary A1</t>
  </si>
  <si>
    <t>Supply-demand balance improvements delivering benefits starting from 2026</t>
  </si>
  <si>
    <t>Non-household demand-side improvements delivering benefits for non-households in the current price control period (excl leakage and metering)</t>
  </si>
  <si>
    <t>3. Additional primary settlement only</t>
  </si>
  <si>
    <t>Not started (planned to be delivered)</t>
  </si>
  <si>
    <t>3. Nature based solution only</t>
  </si>
  <si>
    <t>Stage 3</t>
  </si>
  <si>
    <t>Dwr Cymru Cyfyngedig (Welsh)</t>
  </si>
  <si>
    <t>WSH</t>
  </si>
  <si>
    <t>Large STW5</t>
  </si>
  <si>
    <t>BOSTON STW</t>
  </si>
  <si>
    <t>BILLINGHAM</t>
  </si>
  <si>
    <t>BLACKBURN WWTW</t>
  </si>
  <si>
    <t>CANTERBURY</t>
  </si>
  <si>
    <t>Beeston - Lilac Grove STW</t>
  </si>
  <si>
    <t>CAMELS HEAD</t>
  </si>
  <si>
    <t>AYLESBURY</t>
  </si>
  <si>
    <t>BRIDPORT (WEST BAY)</t>
  </si>
  <si>
    <t>CARDIFF BAY</t>
  </si>
  <si>
    <t>BRADFORD ESHOLT/NO 1 STW</t>
  </si>
  <si>
    <t>Tertiary A2</t>
  </si>
  <si>
    <t>Internal interconnectors delivering benefits in the current price control period</t>
  </si>
  <si>
    <t>4. Additional biological capacity only (secondary or tertiary)</t>
  </si>
  <si>
    <t>Not started (no longer being delivered)</t>
  </si>
  <si>
    <t>4. Catchment nutrient balancing only</t>
  </si>
  <si>
    <t>Stage 4</t>
  </si>
  <si>
    <t>Hafren Dyfrdwy Cyfyngedig</t>
  </si>
  <si>
    <t>Hafren Dyfrdwy</t>
  </si>
  <si>
    <t>HDD</t>
  </si>
  <si>
    <t>Large STW6</t>
  </si>
  <si>
    <t>BOURNE STW</t>
  </si>
  <si>
    <t>BIRTLEY</t>
  </si>
  <si>
    <t>BOLTON WWTW</t>
  </si>
  <si>
    <t>CHICHESTER</t>
  </si>
  <si>
    <t>BELPER (STW)</t>
  </si>
  <si>
    <t>ERNESETTLE</t>
  </si>
  <si>
    <t>BANBURY</t>
  </si>
  <si>
    <t>CHARD</t>
  </si>
  <si>
    <t>CARDIFF EAST</t>
  </si>
  <si>
    <t>BRADFORD ESHOLT/NO 2 STW</t>
  </si>
  <si>
    <t>Tertiary B1</t>
  </si>
  <si>
    <t xml:space="preserve">Supply-demand balance improvements delivering benefits starting in the next price control period </t>
  </si>
  <si>
    <t>5. Additional final or humus settlement only</t>
  </si>
  <si>
    <t>5. Combined chemical and biological</t>
  </si>
  <si>
    <t>Stage 5</t>
  </si>
  <si>
    <t>Northumbrian Water Ltd</t>
  </si>
  <si>
    <t>NES</t>
  </si>
  <si>
    <t>Large STW7</t>
  </si>
  <si>
    <t>BRACKLEY STW (NEW)</t>
  </si>
  <si>
    <t>BISHOP AUCKLAND</t>
  </si>
  <si>
    <t>BROMBOROUGH WWTW</t>
  </si>
  <si>
    <t>CHICKENHALL EASTLEIGH</t>
  </si>
  <si>
    <t>BRANCOTE (STW)</t>
  </si>
  <si>
    <t>EXETER (COUNTESS WEAR)</t>
  </si>
  <si>
    <t>BASINGSTOKE</t>
  </si>
  <si>
    <t>CHIPPENHAM</t>
  </si>
  <si>
    <t>CHESTER</t>
  </si>
  <si>
    <t>BRIDLINGTON STW</t>
  </si>
  <si>
    <t>Tertiary B2</t>
  </si>
  <si>
    <t>6. Additional tertiary (physical separation) only</t>
  </si>
  <si>
    <t>6. Combined chemical and nature based</t>
  </si>
  <si>
    <t>Stage 6</t>
  </si>
  <si>
    <t>Portsmouth Water Ltd</t>
  </si>
  <si>
    <t>Portsmouth Water</t>
  </si>
  <si>
    <t>PRT</t>
  </si>
  <si>
    <t>Large STW8</t>
  </si>
  <si>
    <t>BRAINTREE</t>
  </si>
  <si>
    <t>BLYTH</t>
  </si>
  <si>
    <t>BURNLEY WWTW</t>
  </si>
  <si>
    <t>EAST WORTHING</t>
  </si>
  <si>
    <t>BROMSGROVE (STW)</t>
  </si>
  <si>
    <t>EXMOUTH (MEAR LANE)</t>
  </si>
  <si>
    <t>BECKTON</t>
  </si>
  <si>
    <t>CHRISTCHURCH</t>
  </si>
  <si>
    <t>CILFYNYDD</t>
  </si>
  <si>
    <t>BRIGHOUSE/UPPER STW</t>
  </si>
  <si>
    <t>7. Complete works replacement</t>
  </si>
  <si>
    <t>7. Combined chemical and CNB</t>
  </si>
  <si>
    <t>Stage 7</t>
  </si>
  <si>
    <t>Severn Trent Water Ltd (England)</t>
  </si>
  <si>
    <t>Severn Trent Water</t>
  </si>
  <si>
    <t>SVE</t>
  </si>
  <si>
    <t>Large STW9</t>
  </si>
  <si>
    <t>BROADHOLME STW</t>
  </si>
  <si>
    <t>BRAN SANDS DOMESTIC</t>
  </si>
  <si>
    <t>BURSCOUGH WWTW</t>
  </si>
  <si>
    <t>EASTBOURNE</t>
  </si>
  <si>
    <t>BURNTWOOD (STW)</t>
  </si>
  <si>
    <t>FALMOUTH</t>
  </si>
  <si>
    <t>BEDDINGTON</t>
  </si>
  <si>
    <t>DORCHESTER</t>
  </si>
  <si>
    <t>COG MOORS</t>
  </si>
  <si>
    <t>CALDER VALE/STW</t>
  </si>
  <si>
    <t>8. Transfer of flows</t>
  </si>
  <si>
    <t>8. Combined biological and nature based</t>
  </si>
  <si>
    <t>South East Water Ltd</t>
  </si>
  <si>
    <t>South East Water</t>
  </si>
  <si>
    <t>SEW</t>
  </si>
  <si>
    <t>Large STW10</t>
  </si>
  <si>
    <t>CAISTER - PUMP LANE STW</t>
  </si>
  <si>
    <t>CAMBOIS</t>
  </si>
  <si>
    <t>BURY WWTW</t>
  </si>
  <si>
    <t>FAVERSHAM</t>
  </si>
  <si>
    <t>CANNOCK (STW)</t>
  </si>
  <si>
    <t>HAYLE</t>
  </si>
  <si>
    <t>BERKHAMSTED</t>
  </si>
  <si>
    <t>FROME</t>
  </si>
  <si>
    <t>COSLECH</t>
  </si>
  <si>
    <t>CASTLEFORD/STW</t>
  </si>
  <si>
    <t>9. Nature based solution only</t>
  </si>
  <si>
    <t>9. Combined biological and CNB</t>
  </si>
  <si>
    <t>South Staffordshire Cambridge</t>
  </si>
  <si>
    <t>South Staffordshire Water</t>
  </si>
  <si>
    <t>SSC</t>
  </si>
  <si>
    <t>Large STW11</t>
  </si>
  <si>
    <t>CAMBRIDGE STW</t>
  </si>
  <si>
    <t>CHESTER-LE-STREET</t>
  </si>
  <si>
    <t>CARLISLE WWTW</t>
  </si>
  <si>
    <t>FORD</t>
  </si>
  <si>
    <t>CHECKLEY (STW)</t>
  </si>
  <si>
    <t>NEWQUAY</t>
  </si>
  <si>
    <t>BICESTER</t>
  </si>
  <si>
    <t>GLASTONBURY</t>
  </si>
  <si>
    <t>CYNON</t>
  </si>
  <si>
    <t>DEIGHTON/STW</t>
  </si>
  <si>
    <t>10. Catchment based solution only</t>
  </si>
  <si>
    <t>10. Other (please specify in commentary column)</t>
  </si>
  <si>
    <t>South West Water (including Bournemouth)</t>
  </si>
  <si>
    <t>South West Water (South West area)</t>
  </si>
  <si>
    <t>SWB</t>
  </si>
  <si>
    <t>Large STW12</t>
  </si>
  <si>
    <t>CANVEY ISLAND STW</t>
  </si>
  <si>
    <t>CONSETT</t>
  </si>
  <si>
    <t>CHORLEY WWTW</t>
  </si>
  <si>
    <t>FULLERTON</t>
  </si>
  <si>
    <t>CLAYMILLS (STW)</t>
  </si>
  <si>
    <t>NEWTON ABBOT (BUCKLAND)</t>
  </si>
  <si>
    <t>BISHOP'S STORTFORD</t>
  </si>
  <si>
    <t>HOLDENHURST</t>
  </si>
  <si>
    <t>FIVE FORDS</t>
  </si>
  <si>
    <t>DENABY/NO 2 STW</t>
  </si>
  <si>
    <t>11. Other or combination solution - provide additional commentary</t>
  </si>
  <si>
    <t>South West Water (including Bournemouth and Bristol)</t>
  </si>
  <si>
    <t>South West Water (whole area)</t>
  </si>
  <si>
    <t>SBB</t>
  </si>
  <si>
    <t>Large STW13</t>
  </si>
  <si>
    <t>CANWICK STW</t>
  </si>
  <si>
    <t>CRAMLINGTON</t>
  </si>
  <si>
    <t>COLNE WWTW</t>
  </si>
  <si>
    <t>GODDARDS GREEN</t>
  </si>
  <si>
    <t>COALPORT (STW)</t>
  </si>
  <si>
    <t>PAR</t>
  </si>
  <si>
    <t>BLACKBIRDS</t>
  </si>
  <si>
    <t>KINGSTON SEYMOUR</t>
  </si>
  <si>
    <t>FLINT</t>
  </si>
  <si>
    <t>DEWSBURY/STW</t>
  </si>
  <si>
    <t>Southern Water Services Ltd</t>
  </si>
  <si>
    <t>SRN</t>
  </si>
  <si>
    <t>Large STW14</t>
  </si>
  <si>
    <t>CHELMSFORD STW</t>
  </si>
  <si>
    <t>HENDON</t>
  </si>
  <si>
    <t>CONGLETON WWTW</t>
  </si>
  <si>
    <t>GRAVESEND</t>
  </si>
  <si>
    <t>COLESHILL (STW)</t>
  </si>
  <si>
    <t>PLYMOUTH (CAMELS HEAD)</t>
  </si>
  <si>
    <t>BORDON</t>
  </si>
  <si>
    <t>KINSON</t>
  </si>
  <si>
    <t>GANOL</t>
  </si>
  <si>
    <t>DOWLEY GAP/STW</t>
  </si>
  <si>
    <t>Sutton &amp; East Surrey Water Ltd</t>
  </si>
  <si>
    <t>Sutton &amp; East Surrey Water</t>
  </si>
  <si>
    <t>SES</t>
  </si>
  <si>
    <t>Large STW15</t>
  </si>
  <si>
    <t>CLACTON-HOLLAND HAVEN STW</t>
  </si>
  <si>
    <t>HEXHAM</t>
  </si>
  <si>
    <t>CREWE WWTW</t>
  </si>
  <si>
    <t>HAILSHAM SOUTH</t>
  </si>
  <si>
    <t>COVEN HEATH (STW)</t>
  </si>
  <si>
    <t>PLYMOUTH (CENTRAL)</t>
  </si>
  <si>
    <t>BRACKNELL</t>
  </si>
  <si>
    <t>PALMERSFORD</t>
  </si>
  <si>
    <t>GARNSWALLT</t>
  </si>
  <si>
    <t>GARFORTH/STW</t>
  </si>
  <si>
    <t>Bazalgette Tunnel Ltd (Tideway)</t>
  </si>
  <si>
    <t>BTL</t>
  </si>
  <si>
    <t>Large STW16</t>
  </si>
  <si>
    <t>COLCHESTER STW</t>
  </si>
  <si>
    <t>HORDEN</t>
  </si>
  <si>
    <t>DARWEN WWTW</t>
  </si>
  <si>
    <t>HAM HILL</t>
  </si>
  <si>
    <t>COVENTRY - FINHAM (STW)</t>
  </si>
  <si>
    <t>PLYMOUTH (ERNESETTLE)</t>
  </si>
  <si>
    <t>BRENTWOOD</t>
  </si>
  <si>
    <t>POOLE</t>
  </si>
  <si>
    <t>GOWERTON</t>
  </si>
  <si>
    <t>HALIFAX/STW</t>
  </si>
  <si>
    <t>Thames Water Utilities Ltd</t>
  </si>
  <si>
    <t>TMS</t>
  </si>
  <si>
    <t>Large STW17</t>
  </si>
  <si>
    <t>CORBY STW</t>
  </si>
  <si>
    <t>HOWDON</t>
  </si>
  <si>
    <t>DAVYHULME WWTW</t>
  </si>
  <si>
    <t>HASTINGS BEXHILL</t>
  </si>
  <si>
    <t>CRANKLEY POINT (STW)</t>
  </si>
  <si>
    <t>PLYMPTON (MARSH MILLS)</t>
  </si>
  <si>
    <t>CAMBERLEY</t>
  </si>
  <si>
    <t>PORTBURY WHARF</t>
  </si>
  <si>
    <t>HEREFORD</t>
  </si>
  <si>
    <t>HARROGATE NORTH/STW</t>
  </si>
  <si>
    <t>United Utilities Water Plc</t>
  </si>
  <si>
    <t>UUW</t>
  </si>
  <si>
    <t>Large STW18</t>
  </si>
  <si>
    <t>COTTON VALLEY STW</t>
  </si>
  <si>
    <t>MARSKE</t>
  </si>
  <si>
    <t>DUKINFIELD WWTW</t>
  </si>
  <si>
    <t>HORSHAM NEW</t>
  </si>
  <si>
    <t>DERBY (STW)</t>
  </si>
  <si>
    <t>TORBAY (BROKENBURY QUARRY)</t>
  </si>
  <si>
    <t>CHERTSEY</t>
  </si>
  <si>
    <t>RADSTOCK</t>
  </si>
  <si>
    <t>KINMEL BAY</t>
  </si>
  <si>
    <t>HARROGATE SOUTH/STW</t>
  </si>
  <si>
    <t>Wessex Water Services Ltd</t>
  </si>
  <si>
    <t>WSX</t>
  </si>
  <si>
    <t>Large STW19</t>
  </si>
  <si>
    <t>CROMER STW</t>
  </si>
  <si>
    <t>NEWBIGGIN</t>
  </si>
  <si>
    <t>ECCLES WWTW</t>
  </si>
  <si>
    <t>MAY STREET HERNE BAY</t>
  </si>
  <si>
    <t>DINNINGTON STW</t>
  </si>
  <si>
    <t>TRURO (NEWHAM)</t>
  </si>
  <si>
    <t>CHESHAM</t>
  </si>
  <si>
    <t>SALISBURY</t>
  </si>
  <si>
    <t>LLANASA</t>
  </si>
  <si>
    <t>HUDDERSFIELD STW GROUP</t>
  </si>
  <si>
    <t>Yorkshire Water Services Ltd</t>
  </si>
  <si>
    <t>YKY</t>
  </si>
  <si>
    <t>Large STW20</t>
  </si>
  <si>
    <t>DUNSTABLE STW</t>
  </si>
  <si>
    <t>SEAHAM</t>
  </si>
  <si>
    <t>ELLESMERE PORT WWTW</t>
  </si>
  <si>
    <t>MILLBROOK</t>
  </si>
  <si>
    <t>DROITWICH- LADYWOOD (STW)</t>
  </si>
  <si>
    <t>Other (Specify Below)</t>
  </si>
  <si>
    <t>CIRENCESTER</t>
  </si>
  <si>
    <t>SHEPTON MALLETT</t>
  </si>
  <si>
    <t>LLANELLI</t>
  </si>
  <si>
    <t>HULL/STW</t>
  </si>
  <si>
    <t>Large STW21</t>
  </si>
  <si>
    <t>FELIXSTOWE STW</t>
  </si>
  <si>
    <t>SEATON CAREW</t>
  </si>
  <si>
    <t>FAZAKERLEY (LIVERPOOL NORTH) WWTW</t>
  </si>
  <si>
    <t>MORESTEAD ROAD WINCHESTER</t>
  </si>
  <si>
    <t>EARL SHILTON STW</t>
  </si>
  <si>
    <t>CRAWLEY</t>
  </si>
  <si>
    <t>TAUNTON</t>
  </si>
  <si>
    <t>LLANGEFNI</t>
  </si>
  <si>
    <t>KEIGHLEY MARLEY/STW</t>
  </si>
  <si>
    <t>Large STW22</t>
  </si>
  <si>
    <t>FLITWICK STW</t>
  </si>
  <si>
    <t>SEDGELETCH</t>
  </si>
  <si>
    <t>FLEETWOOD MARSH WWTW</t>
  </si>
  <si>
    <t>MOTNEY HILL</t>
  </si>
  <si>
    <t>EVESHAM STW</t>
  </si>
  <si>
    <t>CROSSNESS</t>
  </si>
  <si>
    <t>TROWBRIDGE</t>
  </si>
  <si>
    <t>NASH</t>
  </si>
  <si>
    <t>KNOSTROP/H LEVEL STW</t>
  </si>
  <si>
    <t>Large STW23</t>
  </si>
  <si>
    <t>FORNHAM ALL SAINTS STW</t>
  </si>
  <si>
    <t>STRESSHOLME</t>
  </si>
  <si>
    <t>GLAZEBURY WWTW</t>
  </si>
  <si>
    <t>NEWHAVEN EAST</t>
  </si>
  <si>
    <t>GAINSBOROUGH LEA ROAD</t>
  </si>
  <si>
    <t>DEEPHAMS</t>
  </si>
  <si>
    <t>WARMINSTER</t>
  </si>
  <si>
    <t>NEWLANDS</t>
  </si>
  <si>
    <t>KNOSTROP/L LEVEL STW</t>
  </si>
  <si>
    <t>The colours mentioned in these rules are specified to have the following RGB values:</t>
  </si>
  <si>
    <t>Large STW24</t>
  </si>
  <si>
    <t>GREAT BILLING STW</t>
  </si>
  <si>
    <t>WASHINGTON</t>
  </si>
  <si>
    <t>GLOSSOP WWTW (MELANDRA)</t>
  </si>
  <si>
    <t>NORTHFLEET</t>
  </si>
  <si>
    <t>GOSCOTE (STW)</t>
  </si>
  <si>
    <t>DIDCOT</t>
  </si>
  <si>
    <t>WEST HUNTSPILL</t>
  </si>
  <si>
    <t>PENYBONT</t>
  </si>
  <si>
    <t>KNOSTROP/STW</t>
  </si>
  <si>
    <t>Large STW25</t>
  </si>
  <si>
    <t>GRIMSBY-PYEWIPE STW</t>
  </si>
  <si>
    <t>WESTWOOD (CONSETT)</t>
  </si>
  <si>
    <t>HAZEL GROVE WWTW</t>
  </si>
  <si>
    <t>PEACEHAVEN</t>
  </si>
  <si>
    <t>HAYDEN (STW)</t>
  </si>
  <si>
    <t>DORKING</t>
  </si>
  <si>
    <t>WESTBURY</t>
  </si>
  <si>
    <t>PONTHIR</t>
  </si>
  <si>
    <t>LEMONROYD/STW</t>
  </si>
  <si>
    <t xml:space="preserve"> - Yellow: 255,239,202</t>
  </si>
  <si>
    <t>Large STW26</t>
  </si>
  <si>
    <t>HARWICH AND DOVERCOURT</t>
  </si>
  <si>
    <t>HILLHOUSE WWTW</t>
  </si>
  <si>
    <t>PEEL COMMON</t>
  </si>
  <si>
    <t>HEANOR-MILNE HAY (STW)</t>
  </si>
  <si>
    <t>ESHER</t>
  </si>
  <si>
    <t>WESTON-SUPER-MARE</t>
  </si>
  <si>
    <t>QUEENSFERRY</t>
  </si>
  <si>
    <t>LUNDWOOD/STW</t>
  </si>
  <si>
    <t xml:space="preserve"> - Blue: 132,206,255</t>
  </si>
  <si>
    <t>Large STW27</t>
  </si>
  <si>
    <t>HAVERHILL STW</t>
  </si>
  <si>
    <t>HORWICH WWTW</t>
  </si>
  <si>
    <t>PENNINGTON</t>
  </si>
  <si>
    <t>HINCKLEY (STW)</t>
  </si>
  <si>
    <t>FARNHAM</t>
  </si>
  <si>
    <t>WEYMOUTH</t>
  </si>
  <si>
    <t>SWANSEA BAY</t>
  </si>
  <si>
    <t>MALTON/STW</t>
  </si>
  <si>
    <t xml:space="preserve"> - Pink: 255,132,211</t>
  </si>
  <si>
    <t>Large STW28</t>
  </si>
  <si>
    <t>HITCHIN STW</t>
  </si>
  <si>
    <t>HUYTON WWTW</t>
  </si>
  <si>
    <t>PORTSWOOD</t>
  </si>
  <si>
    <t>ILKESTON - HALLAM FIELDS (STW)</t>
  </si>
  <si>
    <t>FLEET</t>
  </si>
  <si>
    <t>YEOVIL</t>
  </si>
  <si>
    <t>TENBY</t>
  </si>
  <si>
    <t>NEILEY/NO 1 STW</t>
  </si>
  <si>
    <t>Large STW29</t>
  </si>
  <si>
    <t>HUNTINGDON (GODMANCHESTER) STW</t>
  </si>
  <si>
    <t>HYDE WWTW</t>
  </si>
  <si>
    <t>QUEENBOROUGH</t>
  </si>
  <si>
    <t>KIDDERMINSTER OLDINGTON (STW)</t>
  </si>
  <si>
    <t>GODALMING</t>
  </si>
  <si>
    <t>TOTAL</t>
  </si>
  <si>
    <t>NEILEY/NO 2 STW</t>
  </si>
  <si>
    <t>Large STW30</t>
  </si>
  <si>
    <t>INGOLDMELLS STW</t>
  </si>
  <si>
    <t>HYNDBURN WWTW</t>
  </si>
  <si>
    <t>SANDOWN</t>
  </si>
  <si>
    <t>KIRKBY IN ASHFIELD (STW)</t>
  </si>
  <si>
    <t>GUILDFORD</t>
  </si>
  <si>
    <t>NORMANTON/STW</t>
  </si>
  <si>
    <t>Large STW31</t>
  </si>
  <si>
    <t>IPSWICH CLIFF QUAY RAEBURN STW</t>
  </si>
  <si>
    <t>KENDAL WWTW</t>
  </si>
  <si>
    <t>SCAYNES HILL</t>
  </si>
  <si>
    <t>LEEK (STW)</t>
  </si>
  <si>
    <t>HARPENDEN</t>
  </si>
  <si>
    <t>NORTH BIERLEY/STW</t>
  </si>
  <si>
    <t>Large STW32</t>
  </si>
  <si>
    <t>JAYWICK NEW</t>
  </si>
  <si>
    <t>KIDSGROVE WWTW</t>
  </si>
  <si>
    <t>SHOREHAM</t>
  </si>
  <si>
    <t>LICHFIELD (STW)</t>
  </si>
  <si>
    <t>HOGSMILL</t>
  </si>
  <si>
    <t>NORTHALLERTON/STW</t>
  </si>
  <si>
    <t>Large STW33</t>
  </si>
  <si>
    <t>KINGS LYNN STW</t>
  </si>
  <si>
    <t>LANCASTER (STODDAY) WWTW</t>
  </si>
  <si>
    <t>SITTINGBOURNE</t>
  </si>
  <si>
    <t>LONG EATON-TOTON (STW)</t>
  </si>
  <si>
    <t>HOGSMILL (A &amp; B)</t>
  </si>
  <si>
    <t>OLD WHITTINGTON/STW</t>
  </si>
  <si>
    <t>Large STW34</t>
  </si>
  <si>
    <t>LEIGHTON LINSLADE STW</t>
  </si>
  <si>
    <t>LEIGH WWTW</t>
  </si>
  <si>
    <t>SLOWHILL COPSE MARCHWOOD</t>
  </si>
  <si>
    <t>LOUGHBOROUGH (STW)</t>
  </si>
  <si>
    <t>HOGSMILL (A)</t>
  </si>
  <si>
    <t>RAWCLIFFE YORK/STW</t>
  </si>
  <si>
    <t>Large STW35</t>
  </si>
  <si>
    <t>LETCHWORTH STW</t>
  </si>
  <si>
    <t>LEYLAND WWTW</t>
  </si>
  <si>
    <t>SWALECLIFFE</t>
  </si>
  <si>
    <t>LOWER GORNAL (STW)</t>
  </si>
  <si>
    <t>HORLEY</t>
  </si>
  <si>
    <t>SALTERHEBBLE</t>
  </si>
  <si>
    <t>Large STW36</t>
  </si>
  <si>
    <t>LOWESTOFT STW</t>
  </si>
  <si>
    <t>LIVERPOOL SOUTH (WOOLTON) WWTW</t>
  </si>
  <si>
    <t>TONBRIDGE</t>
  </si>
  <si>
    <t>MALVERN (STW)</t>
  </si>
  <si>
    <t>LEATHERHEAD</t>
  </si>
  <si>
    <t>SANDALL/STW</t>
  </si>
  <si>
    <t>Large STW37</t>
  </si>
  <si>
    <t>MARCH STW</t>
  </si>
  <si>
    <t>MACCLESFIELD WWTW</t>
  </si>
  <si>
    <t>TUNBRIDGE WELLS NORTH</t>
  </si>
  <si>
    <t>MANSFIELD-BATH LANE (STW)</t>
  </si>
  <si>
    <t>LITTLE MARLOW</t>
  </si>
  <si>
    <t>SCARBOROUGH/STW</t>
  </si>
  <si>
    <t>Large STW38</t>
  </si>
  <si>
    <t>MARKET HARBOROUGH</t>
  </si>
  <si>
    <t>MEOLS (NORTH WIRRAL)</t>
  </si>
  <si>
    <t>TUNBRIDGE WELLS SOUTH</t>
  </si>
  <si>
    <t>MELTON (STW)</t>
  </si>
  <si>
    <t>LONG REACH</t>
  </si>
  <si>
    <t>SELBY/NO.2 STW</t>
  </si>
  <si>
    <t>Large STW39</t>
  </si>
  <si>
    <t>MARSTON STW (LINCS)</t>
  </si>
  <si>
    <t>MORECAMBE WWTW</t>
  </si>
  <si>
    <t>WEATHERLEES HILL A</t>
  </si>
  <si>
    <t>MILE OAK STW</t>
  </si>
  <si>
    <t>LUTON (EAST HYDE)</t>
  </si>
  <si>
    <t>SOUTH ELMSALL/STW</t>
  </si>
  <si>
    <t>Large STW40</t>
  </si>
  <si>
    <t>NEWMARKET STW</t>
  </si>
  <si>
    <t>NORTH WIRRAL (MEOLS) WWTW</t>
  </si>
  <si>
    <t>WEATHERLEES HILL B(MARGATE AND BROADSTAIRS)</t>
  </si>
  <si>
    <t>MINWORTH (STW)</t>
  </si>
  <si>
    <t>MAIDENHEAD</t>
  </si>
  <si>
    <t>SPENBOROUGH/STW</t>
  </si>
  <si>
    <t>Large STW41</t>
  </si>
  <si>
    <t>PETERBOROUGH (FLAG FEN) STW</t>
  </si>
  <si>
    <t>NORTHWICH WWTW</t>
  </si>
  <si>
    <t>WHITEWALL CREEK</t>
  </si>
  <si>
    <t>MONKMOOR (STW)</t>
  </si>
  <si>
    <t>MAPLE LODGE</t>
  </si>
  <si>
    <t>STAVELEY/STW</t>
  </si>
  <si>
    <t>Large STW42</t>
  </si>
  <si>
    <t>RAYLEIGH-EAST STW</t>
  </si>
  <si>
    <t>OLDHAM WWTW</t>
  </si>
  <si>
    <t>WOOLSTON</t>
  </si>
  <si>
    <t>NETHERIDGE (STW)</t>
  </si>
  <si>
    <t>MOGDEN</t>
  </si>
  <si>
    <t>SUTTON/STW</t>
  </si>
  <si>
    <t>Large STW43</t>
  </si>
  <si>
    <t>RAYLEIGH-WEST</t>
  </si>
  <si>
    <t>PRESTON (CLIFTON MARSH) WWTW</t>
  </si>
  <si>
    <t>NEWTHORPE - STW</t>
  </si>
  <si>
    <t>NEWBURY</t>
  </si>
  <si>
    <t>TADCASTER/TRADE STW</t>
  </si>
  <si>
    <t>Large STW44</t>
  </si>
  <si>
    <t>ROCHFORD STW</t>
  </si>
  <si>
    <t>ROCHDALE WWTW</t>
  </si>
  <si>
    <t>NUNEATON- HARSHILL - STW</t>
  </si>
  <si>
    <t>OXFORD</t>
  </si>
  <si>
    <t>THORNE/STW</t>
  </si>
  <si>
    <t>Large STW45</t>
  </si>
  <si>
    <t>SHENFIELD AND HUTTON STW</t>
  </si>
  <si>
    <t>ROSSENDALE WWTW</t>
  </si>
  <si>
    <t>PACKINGTON (STW)</t>
  </si>
  <si>
    <t>READING</t>
  </si>
  <si>
    <t>WHITBY/STW</t>
  </si>
  <si>
    <t>Large STW46</t>
  </si>
  <si>
    <t>SOUTHEND STW</t>
  </si>
  <si>
    <t>ROYTON WWTW</t>
  </si>
  <si>
    <t>RAINWORTH (STW)</t>
  </si>
  <si>
    <t>REIGATE</t>
  </si>
  <si>
    <t>WOMBWELL/STW</t>
  </si>
  <si>
    <t>Large STW47</t>
  </si>
  <si>
    <t>SPALDING STW</t>
  </si>
  <si>
    <t>RUNCORN WWTW</t>
  </si>
  <si>
    <t>RAY HALL (STW)</t>
  </si>
  <si>
    <t>RIVERSIDE</t>
  </si>
  <si>
    <t>WOODHOUSE MILL/STW</t>
  </si>
  <si>
    <t>Large STW48</t>
  </si>
  <si>
    <t>ST NEOTS STW</t>
  </si>
  <si>
    <t>SALE WWTW</t>
  </si>
  <si>
    <t>REDDITCH (SPERNAL) WRW</t>
  </si>
  <si>
    <t>RYE MEADS</t>
  </si>
  <si>
    <t>YORK NABURN/STW</t>
  </si>
  <si>
    <t>Large STW49</t>
  </si>
  <si>
    <t>TETNEY-NEWTON MARSH STW</t>
  </si>
  <si>
    <t>SALFORD WWTW</t>
  </si>
  <si>
    <t>RETFORD STW</t>
  </si>
  <si>
    <t>SANDHURST</t>
  </si>
  <si>
    <t>YORK/NABURN</t>
  </si>
  <si>
    <t>Large STW50</t>
  </si>
  <si>
    <t>THETFORD STW</t>
  </si>
  <si>
    <t>SANDON (NORTH LIVERPOOL DOCKS) WWTW</t>
  </si>
  <si>
    <t>ROUNDHILL (STW)</t>
  </si>
  <si>
    <t>SLOUGH</t>
  </si>
  <si>
    <t>Large STW51</t>
  </si>
  <si>
    <t>TILBURY STW</t>
  </si>
  <si>
    <t>SKELMERSDALE WWTW</t>
  </si>
  <si>
    <t>RUGBY NEWBOLD (STW)</t>
  </si>
  <si>
    <t>SWINDON</t>
  </si>
  <si>
    <t>Large STW52</t>
  </si>
  <si>
    <t>WEST WALTON STW</t>
  </si>
  <si>
    <t>SOUTHPORT (BANK END) WWTW</t>
  </si>
  <si>
    <t>RUGELEY (STW)</t>
  </si>
  <si>
    <t>WANTAGE</t>
  </si>
  <si>
    <t>Large STW53</t>
  </si>
  <si>
    <t>WHILTON STW</t>
  </si>
  <si>
    <t>ST HELENS WWTW</t>
  </si>
  <si>
    <t>RUSHMOOR (STW)</t>
  </si>
  <si>
    <t>WARGRAVE</t>
  </si>
  <si>
    <t>Large STW54</t>
  </si>
  <si>
    <t>WHITLINGHAM TROWSE STW</t>
  </si>
  <si>
    <t>STOCKPORT WWTW</t>
  </si>
  <si>
    <t>SCUNTHORPE-YADDLETHORPE (STW)</t>
  </si>
  <si>
    <t>WINDSOR</t>
  </si>
  <si>
    <t>Large STW55</t>
  </si>
  <si>
    <t>WICKFORD STW</t>
  </si>
  <si>
    <t>TYLDESLEY WWTW</t>
  </si>
  <si>
    <t>SNARROWS (STW)</t>
  </si>
  <si>
    <t>WISLEY</t>
  </si>
  <si>
    <t>Large STW56</t>
  </si>
  <si>
    <t>WITHAM STW</t>
  </si>
  <si>
    <t>URMSTON WWTW</t>
  </si>
  <si>
    <t>STANLEY DOWNTON (STW)</t>
  </si>
  <si>
    <t>WITNEY</t>
  </si>
  <si>
    <t>Large STW57</t>
  </si>
  <si>
    <t>WALTON-LE-DALE WWTW</t>
  </si>
  <si>
    <t>STANTON-DERBYSHIRE (STW)</t>
  </si>
  <si>
    <t>WOKING</t>
  </si>
  <si>
    <t>Large STW58</t>
  </si>
  <si>
    <t>WARRINGTON NORTH WWTW</t>
  </si>
  <si>
    <t>STAPLEFORD-BESSEL LANE (STW)</t>
  </si>
  <si>
    <t>Large STW59</t>
  </si>
  <si>
    <t>WARRINGTON SOUTH WWTW</t>
  </si>
  <si>
    <t>STOKE BARDOLPH (STW)</t>
  </si>
  <si>
    <t>Large STW60</t>
  </si>
  <si>
    <t>WESTHOUGHTON WWTW</t>
  </si>
  <si>
    <t>STRATFORD-MILCOTE (STW)</t>
  </si>
  <si>
    <t>Large STW61</t>
  </si>
  <si>
    <t>WHALEY BRIDGE WWTW</t>
  </si>
  <si>
    <t>STRONGFORD (STW)</t>
  </si>
  <si>
    <t>Large STW62</t>
  </si>
  <si>
    <t>WHITEHAVEN WWTW</t>
  </si>
  <si>
    <t>SUTTON IN ASHFIELD (STW)</t>
  </si>
  <si>
    <t>Large STW63</t>
  </si>
  <si>
    <t>WIDNES WWTW</t>
  </si>
  <si>
    <t>TAMWORTH (STW)</t>
  </si>
  <si>
    <t>Large STW64</t>
  </si>
  <si>
    <t>WIGAN (HOSCAR) WWTW</t>
  </si>
  <si>
    <t>Tenbury STW</t>
  </si>
  <si>
    <t>Large STW65</t>
  </si>
  <si>
    <t>WINSFORD WWTW</t>
  </si>
  <si>
    <t>TEWKESBURY STW</t>
  </si>
  <si>
    <t>Large STW66</t>
  </si>
  <si>
    <t>WORKINGTON WWTW</t>
  </si>
  <si>
    <t>TOTON (STW)</t>
  </si>
  <si>
    <t>Large STW67</t>
  </si>
  <si>
    <t>TRESCOTT (STW)</t>
  </si>
  <si>
    <t>Large STW68</t>
  </si>
  <si>
    <t>UTTOXETER (STW)</t>
  </si>
  <si>
    <t>Large STW69</t>
  </si>
  <si>
    <t>WANLIP (STW)</t>
  </si>
  <si>
    <t>Large STW70</t>
  </si>
  <si>
    <t>WARWICK-LONGBRIDGE (STW)</t>
  </si>
  <si>
    <t>Large STW71</t>
  </si>
  <si>
    <t>WHETSTONE (STW)</t>
  </si>
  <si>
    <t>Large STW72</t>
  </si>
  <si>
    <t>WIGSTON (STW)</t>
  </si>
  <si>
    <t>Large STW73</t>
  </si>
  <si>
    <t>WILLENHALL (STW)</t>
  </si>
  <si>
    <t>Large STW74</t>
  </si>
  <si>
    <t>WORCESTER - BROMWICH ROAD (STW)</t>
  </si>
  <si>
    <t>Large STW75</t>
  </si>
  <si>
    <t>WORKSOP-MANTON (STW)</t>
  </si>
  <si>
    <t>Large STW76</t>
  </si>
  <si>
    <t>YADDLETHORPE SCUNTHORPE (STW)</t>
  </si>
  <si>
    <t>Large STW77</t>
  </si>
  <si>
    <t>Large STW78</t>
  </si>
  <si>
    <t>Large STW79</t>
  </si>
  <si>
    <t>Large STW80</t>
  </si>
  <si>
    <t>Large STW81</t>
  </si>
  <si>
    <t>Large STW82</t>
  </si>
  <si>
    <t>Large STW83</t>
  </si>
  <si>
    <t>Large STW84</t>
  </si>
  <si>
    <t>Large STW85</t>
  </si>
  <si>
    <t>Large STW86</t>
  </si>
  <si>
    <t>Large STW87</t>
  </si>
  <si>
    <t>Large STW88</t>
  </si>
  <si>
    <t>Large STW89</t>
  </si>
  <si>
    <t>Large STW90</t>
  </si>
  <si>
    <t>Large STW91</t>
  </si>
  <si>
    <t>Large STW92</t>
  </si>
  <si>
    <t>Large STW93</t>
  </si>
  <si>
    <t>Large STW94</t>
  </si>
  <si>
    <t>Large STW95</t>
  </si>
  <si>
    <t>Large STW96</t>
  </si>
  <si>
    <t>Large STW97</t>
  </si>
  <si>
    <t>Large STW98</t>
  </si>
  <si>
    <t>Large STW99</t>
  </si>
  <si>
    <t>Large STW100</t>
  </si>
  <si>
    <t>Cover</t>
  </si>
  <si>
    <t>Name:</t>
  </si>
  <si>
    <t>2025-26 APR tables</t>
  </si>
  <si>
    <t>Version number:</t>
  </si>
  <si>
    <t>Filename:</t>
  </si>
  <si>
    <t>Date:</t>
  </si>
  <si>
    <t xml:space="preserve">Author: </t>
  </si>
  <si>
    <t>Ofwat</t>
  </si>
  <si>
    <t>Author contact information:</t>
  </si>
  <si>
    <t>annual.reporting@ofwat.gov.uk</t>
  </si>
  <si>
    <t xml:space="preserve">Introduction </t>
  </si>
  <si>
    <t>Instructions for use</t>
  </si>
  <si>
    <t>Queries</t>
  </si>
  <si>
    <t>To raise queries about this Annual performance report tables template, please email: annual.reporting@ofwat.gov.uk</t>
  </si>
  <si>
    <t>Submissions</t>
  </si>
  <si>
    <t>Your completed spreadsheet should be uploaded to the ‘July APR 2026’ folder in your company’s area of our SharePoint DCS website. If you require any assistance with this, please contact: annual.reporting@ofwat.gov.uk</t>
  </si>
  <si>
    <t>Links to additional information / guidance</t>
  </si>
  <si>
    <t>Key to cells:</t>
  </si>
  <si>
    <t>Input cell</t>
  </si>
  <si>
    <t>Copied cell</t>
  </si>
  <si>
    <t>Calculation cell</t>
  </si>
  <si>
    <t>Not used</t>
  </si>
  <si>
    <t>Select company from drop down list</t>
  </si>
  <si>
    <t>v0.2</t>
  </si>
  <si>
    <t>Pro forma 1A</t>
  </si>
  <si>
    <t>Income statement for the 12 months ended 31 March 2026</t>
  </si>
  <si>
    <t>Data Validation</t>
  </si>
  <si>
    <t>Line description</t>
  </si>
  <si>
    <t>Units</t>
  </si>
  <si>
    <t>DPs</t>
  </si>
  <si>
    <t>Statutory</t>
  </si>
  <si>
    <t>Adjustments</t>
  </si>
  <si>
    <t>Total appointed activities</t>
  </si>
  <si>
    <t>RAG 4 reference</t>
  </si>
  <si>
    <t>Comments 
(For internal use only, not to be reviewed by Ofwat)</t>
  </si>
  <si>
    <t>Header</t>
  </si>
  <si>
    <t>Differences between statutory and RAG definitions</t>
  </si>
  <si>
    <t>Non-appointed</t>
  </si>
  <si>
    <t>Total adjustments</t>
  </si>
  <si>
    <t>Start_Data</t>
  </si>
  <si>
    <t>Revenue</t>
  </si>
  <si>
    <t>£m</t>
  </si>
  <si>
    <t>1A.1</t>
  </si>
  <si>
    <t>Operating costs</t>
  </si>
  <si>
    <t>1A.2</t>
  </si>
  <si>
    <t>Other operating income</t>
  </si>
  <si>
    <t>1A.3</t>
  </si>
  <si>
    <t>Operating profit</t>
  </si>
  <si>
    <t>1A.4</t>
  </si>
  <si>
    <t>Other income</t>
  </si>
  <si>
    <t>1A.5</t>
  </si>
  <si>
    <t xml:space="preserve">Interest income </t>
  </si>
  <si>
    <t>1A.6</t>
  </si>
  <si>
    <t>Interest expense</t>
  </si>
  <si>
    <t>1A.7</t>
  </si>
  <si>
    <t xml:space="preserve">Other interest expense </t>
  </si>
  <si>
    <t>1A.8</t>
  </si>
  <si>
    <t>Profit before tax and fair value movements</t>
  </si>
  <si>
    <t>1A.9</t>
  </si>
  <si>
    <t>Fair value gains/(losses) on financial instruments</t>
  </si>
  <si>
    <t>1A.10</t>
  </si>
  <si>
    <t>Profit before tax</t>
  </si>
  <si>
    <t>1A.11</t>
  </si>
  <si>
    <t>UK Corporation tax</t>
  </si>
  <si>
    <t>1A.12</t>
  </si>
  <si>
    <t>Deferred tax</t>
  </si>
  <si>
    <t>1A.13</t>
  </si>
  <si>
    <t>Profit for the year</t>
  </si>
  <si>
    <t>1A.14</t>
  </si>
  <si>
    <t>Dividends</t>
  </si>
  <si>
    <t>1A.15</t>
  </si>
  <si>
    <t>Tax analysis</t>
  </si>
  <si>
    <t>Current year</t>
  </si>
  <si>
    <t>1A.16</t>
  </si>
  <si>
    <t>Adjustment in respect of prior years</t>
  </si>
  <si>
    <t>1A.17</t>
  </si>
  <si>
    <t>1A.18</t>
  </si>
  <si>
    <t>Analysis of non-appointed revenue</t>
  </si>
  <si>
    <t>Imported sludge</t>
  </si>
  <si>
    <t>1A.19</t>
  </si>
  <si>
    <t>Tankered waste</t>
  </si>
  <si>
    <t>1A.20</t>
  </si>
  <si>
    <t>Other non-appointed revenue</t>
  </si>
  <si>
    <t>1A.21</t>
  </si>
  <si>
    <t>1A.22</t>
  </si>
  <si>
    <t>End_Data</t>
  </si>
  <si>
    <t xml:space="preserve">                </t>
  </si>
  <si>
    <t>Pro forma 1B</t>
  </si>
  <si>
    <t>Statement of comprehensive income for the 12 months ended 31 March 2026</t>
  </si>
  <si>
    <t>1B.1</t>
  </si>
  <si>
    <t>Actuarial gains/(losses) on post-employment plans</t>
  </si>
  <si>
    <t>1B.2</t>
  </si>
  <si>
    <t>Other comprehensive income</t>
  </si>
  <si>
    <t>1B.3</t>
  </si>
  <si>
    <t>Total Comprehensive income for the year</t>
  </si>
  <si>
    <t>1B.4</t>
  </si>
  <si>
    <t>Pro forma 1C</t>
  </si>
  <si>
    <t>Statement of financial position for the 12 months ended 31 March 2026</t>
  </si>
  <si>
    <t>Non-current assets</t>
  </si>
  <si>
    <t>Fixed assets</t>
  </si>
  <si>
    <t>1C.1</t>
  </si>
  <si>
    <t>Intangible assets</t>
  </si>
  <si>
    <t>1C.2</t>
  </si>
  <si>
    <t>Investments - loans to group companies</t>
  </si>
  <si>
    <t>1C.3</t>
  </si>
  <si>
    <t>Investments - other</t>
  </si>
  <si>
    <t>1C.4</t>
  </si>
  <si>
    <t>Financial instruments</t>
  </si>
  <si>
    <t>1C.5</t>
  </si>
  <si>
    <t>Retirement benefit assets</t>
  </si>
  <si>
    <t>1C.6</t>
  </si>
  <si>
    <t>Total non-current assets</t>
  </si>
  <si>
    <t>1C.7</t>
  </si>
  <si>
    <t>Current assets</t>
  </si>
  <si>
    <t>Inventories</t>
  </si>
  <si>
    <t>1C.8</t>
  </si>
  <si>
    <t>Trade &amp; other receivables</t>
  </si>
  <si>
    <t>1C.9</t>
  </si>
  <si>
    <t>1C.10</t>
  </si>
  <si>
    <t>Cash &amp; cash equivalents</t>
  </si>
  <si>
    <t>1C.11</t>
  </si>
  <si>
    <t>Total current assets</t>
  </si>
  <si>
    <t>1C.12</t>
  </si>
  <si>
    <t>Current liabilities</t>
  </si>
  <si>
    <t>Trade &amp; other payables</t>
  </si>
  <si>
    <t>1C.13</t>
  </si>
  <si>
    <t>Capex creditor</t>
  </si>
  <si>
    <t>1C.14</t>
  </si>
  <si>
    <t>Borrowings</t>
  </si>
  <si>
    <t>1C.15</t>
  </si>
  <si>
    <t>1C.16</t>
  </si>
  <si>
    <t>Current tax liabilities</t>
  </si>
  <si>
    <t>1C.17</t>
  </si>
  <si>
    <t>Provisions</t>
  </si>
  <si>
    <t>1C.18</t>
  </si>
  <si>
    <t>Total current liabilities</t>
  </si>
  <si>
    <t>1C.19</t>
  </si>
  <si>
    <t>Net Current assets/(liabilities)</t>
  </si>
  <si>
    <t>1C.20</t>
  </si>
  <si>
    <t>Non-current liabilities</t>
  </si>
  <si>
    <t>1C.21</t>
  </si>
  <si>
    <t>1C.22</t>
  </si>
  <si>
    <t>1C.23</t>
  </si>
  <si>
    <t>Retirement benefit obligations</t>
  </si>
  <si>
    <t>1C.24</t>
  </si>
  <si>
    <t>1C.25</t>
  </si>
  <si>
    <t>Deferred income</t>
  </si>
  <si>
    <t>1C.26</t>
  </si>
  <si>
    <t>Deferred income – adopted assets</t>
  </si>
  <si>
    <t>1C.27</t>
  </si>
  <si>
    <t>Preference share capital</t>
  </si>
  <si>
    <t>1C.28</t>
  </si>
  <si>
    <t>1C.29</t>
  </si>
  <si>
    <t>Total non-current liabilities</t>
  </si>
  <si>
    <t>1C.30</t>
  </si>
  <si>
    <t>Net assets</t>
  </si>
  <si>
    <t>1C.31</t>
  </si>
  <si>
    <t>Equity</t>
  </si>
  <si>
    <t>Called up share capital</t>
  </si>
  <si>
    <t>1C.32</t>
  </si>
  <si>
    <t>Retained earnings &amp; other reserves</t>
  </si>
  <si>
    <t>1C.33</t>
  </si>
  <si>
    <t>Total Equity</t>
  </si>
  <si>
    <t>1C.34</t>
  </si>
  <si>
    <t>Pro forma 1E</t>
  </si>
  <si>
    <t>Fixed rate</t>
  </si>
  <si>
    <t>Floating rate</t>
  </si>
  <si>
    <t>Index linked</t>
  </si>
  <si>
    <t>Total</t>
  </si>
  <si>
    <t>RPI</t>
  </si>
  <si>
    <t>CPI/CPIH</t>
  </si>
  <si>
    <t>Interest rate risk profile</t>
  </si>
  <si>
    <t>Borrowings (excluding preference shares)</t>
  </si>
  <si>
    <t>1E.1</t>
  </si>
  <si>
    <t>1E.2</t>
  </si>
  <si>
    <t>Total borrowings</t>
  </si>
  <si>
    <t>1E.3</t>
  </si>
  <si>
    <t>Cash</t>
  </si>
  <si>
    <t>1E.4</t>
  </si>
  <si>
    <t>Short term deposits</t>
  </si>
  <si>
    <t>1E.5</t>
  </si>
  <si>
    <t>Net Debt</t>
  </si>
  <si>
    <t>1E.6</t>
  </si>
  <si>
    <t>Gearing</t>
  </si>
  <si>
    <t>%</t>
  </si>
  <si>
    <t>1E.7</t>
  </si>
  <si>
    <t>Adjusted Gearing</t>
  </si>
  <si>
    <t>1E.8</t>
  </si>
  <si>
    <t>Interest</t>
  </si>
  <si>
    <t>Full year equivalent nominal interest cost</t>
  </si>
  <si>
    <t>1E.9</t>
  </si>
  <si>
    <t>Full year equivalent cash interest payment</t>
  </si>
  <si>
    <t>1E.10</t>
  </si>
  <si>
    <t>Indicative interest rates</t>
  </si>
  <si>
    <t>Indicative weighted average nominal interest rate</t>
  </si>
  <si>
    <t>1E.11</t>
  </si>
  <si>
    <t>Indicative weighted average cash interest rate</t>
  </si>
  <si>
    <t>1E.12</t>
  </si>
  <si>
    <t>Time to maturity</t>
  </si>
  <si>
    <t>Weighted average years to maturity</t>
  </si>
  <si>
    <t>nr</t>
  </si>
  <si>
    <t>1E.13</t>
  </si>
  <si>
    <t>Pro forma 1F</t>
  </si>
  <si>
    <t xml:space="preserve">Financial flows for the 12 months ended 31 March 2026 and for the price review to date </t>
  </si>
  <si>
    <t>12 months ended 31 March 2026</t>
  </si>
  <si>
    <t>Average 2025-30</t>
  </si>
  <si>
    <t>Notional returns and notional regulatory equity</t>
  </si>
  <si>
    <t>Actual returns and notional regulatory equity</t>
  </si>
  <si>
    <t>Actual returns and actual regulatory equity</t>
  </si>
  <si>
    <t xml:space="preserve">Regulatory equity </t>
  </si>
  <si>
    <t>1F.1</t>
  </si>
  <si>
    <t>Return on regulatory equity</t>
  </si>
  <si>
    <t>Return on regulatory equity -real</t>
  </si>
  <si>
    <t>See Column Heading</t>
  </si>
  <si>
    <t>1F.2</t>
  </si>
  <si>
    <t>Financing</t>
  </si>
  <si>
    <t>Impact of movement from notional gearing</t>
  </si>
  <si>
    <t>1F.3</t>
  </si>
  <si>
    <t>Variance in corporation tax</t>
  </si>
  <si>
    <t>1F.4</t>
  </si>
  <si>
    <t>Group relief</t>
  </si>
  <si>
    <t>1F.5</t>
  </si>
  <si>
    <t>Cost of debt</t>
  </si>
  <si>
    <t>1F.6</t>
  </si>
  <si>
    <t>Hedging instruments</t>
  </si>
  <si>
    <t>1F.7</t>
  </si>
  <si>
    <t xml:space="preserve">Return on regulatory equity including Financing adjustments </t>
  </si>
  <si>
    <t>1F.8</t>
  </si>
  <si>
    <t>Operational Performance</t>
  </si>
  <si>
    <t>Totex out / (under) performance</t>
  </si>
  <si>
    <t>1F.9</t>
  </si>
  <si>
    <t>ODI out / (under) performance</t>
  </si>
  <si>
    <t>1F.10</t>
  </si>
  <si>
    <t xml:space="preserve">C-Mex out / (under) performance </t>
  </si>
  <si>
    <t>1F.11</t>
  </si>
  <si>
    <t xml:space="preserve">D-Mex out  / (under) performance </t>
  </si>
  <si>
    <t>1F.12</t>
  </si>
  <si>
    <t xml:space="preserve">BR-Mex out  / (under) performance </t>
  </si>
  <si>
    <t>1F.13</t>
  </si>
  <si>
    <t>Retail out / (under) performance</t>
  </si>
  <si>
    <t>1F.14</t>
  </si>
  <si>
    <t>PCD - time incentives</t>
  </si>
  <si>
    <t>1F.15</t>
  </si>
  <si>
    <t>Return adjustment mechanisms</t>
  </si>
  <si>
    <t>1F.16</t>
  </si>
  <si>
    <t>Other exceptional items</t>
  </si>
  <si>
    <t>1F.17</t>
  </si>
  <si>
    <t xml:space="preserve">Operational performance total </t>
  </si>
  <si>
    <t>1F.18</t>
  </si>
  <si>
    <t>RoRE (return on regulatory equity) - real</t>
  </si>
  <si>
    <t>1F.19</t>
  </si>
  <si>
    <t>RCV Indexation</t>
  </si>
  <si>
    <t>1F.20</t>
  </si>
  <si>
    <t xml:space="preserve">Voluntary sharing arrangements </t>
  </si>
  <si>
    <t>1F.21</t>
  </si>
  <si>
    <t>Total shareholder return</t>
  </si>
  <si>
    <t>1F.22</t>
  </si>
  <si>
    <t xml:space="preserve">Dividends </t>
  </si>
  <si>
    <t>Gross Dividend</t>
  </si>
  <si>
    <t>1F.23</t>
  </si>
  <si>
    <t>Interest Receivable on Intercompany loans</t>
  </si>
  <si>
    <t>1F.24</t>
  </si>
  <si>
    <t>Retained Value</t>
  </si>
  <si>
    <t>1F.25</t>
  </si>
  <si>
    <t>Pro forma 1D</t>
  </si>
  <si>
    <t>Statement of cashflows for the 12 months ended 31 March 2026</t>
  </si>
  <si>
    <t>Operating activities</t>
  </si>
  <si>
    <t>1D.1</t>
  </si>
  <si>
    <t>1D.2</t>
  </si>
  <si>
    <t>Depreciation</t>
  </si>
  <si>
    <t>1D.3</t>
  </si>
  <si>
    <t>Amortisation – developer services and diversions income</t>
  </si>
  <si>
    <t>1D.4</t>
  </si>
  <si>
    <t>Changes in working capital</t>
  </si>
  <si>
    <t>1D.5</t>
  </si>
  <si>
    <t>Pension contributions</t>
  </si>
  <si>
    <t>1D.6</t>
  </si>
  <si>
    <t>Movement in provisions</t>
  </si>
  <si>
    <t>1D.7</t>
  </si>
  <si>
    <t>Profit on sale of fixed assets</t>
  </si>
  <si>
    <t>1D.8</t>
  </si>
  <si>
    <t>Cash generated from operations</t>
  </si>
  <si>
    <t>1D.9</t>
  </si>
  <si>
    <t>Net interest paid</t>
  </si>
  <si>
    <t>1D.10</t>
  </si>
  <si>
    <t>Tax paid</t>
  </si>
  <si>
    <t>1D.11</t>
  </si>
  <si>
    <t>Net cash generated from operating activities</t>
  </si>
  <si>
    <t>1D.12</t>
  </si>
  <si>
    <t>Investing activities</t>
  </si>
  <si>
    <t>Capital expenditure</t>
  </si>
  <si>
    <t>1D.13</t>
  </si>
  <si>
    <t xml:space="preserve">Developer services and diversion income </t>
  </si>
  <si>
    <t>1D.14</t>
  </si>
  <si>
    <t>Disposal of fixed assets</t>
  </si>
  <si>
    <t>1D.15</t>
  </si>
  <si>
    <t>Other</t>
  </si>
  <si>
    <t>1D.16</t>
  </si>
  <si>
    <t>Net cash used in investing activities</t>
  </si>
  <si>
    <t>1D.17</t>
  </si>
  <si>
    <t>Net cash generated before financing activities</t>
  </si>
  <si>
    <t>1D.18</t>
  </si>
  <si>
    <t>Cashflows from financing activities</t>
  </si>
  <si>
    <t>Equity dividends paid</t>
  </si>
  <si>
    <t>1D.19</t>
  </si>
  <si>
    <t>Net loans received</t>
  </si>
  <si>
    <t>1D.20</t>
  </si>
  <si>
    <t>Cash inflow from equity financing</t>
  </si>
  <si>
    <t>1D.21</t>
  </si>
  <si>
    <t>Net cash generated from financing activities</t>
  </si>
  <si>
    <t>1D.22</t>
  </si>
  <si>
    <t>Increase (decrease) in net cash</t>
  </si>
  <si>
    <t>1D.23</t>
  </si>
  <si>
    <t>Pro forma 2A</t>
  </si>
  <si>
    <t>Segmental income statement for the 12 months ended 31 March 2026</t>
  </si>
  <si>
    <t>Residential retail</t>
  </si>
  <si>
    <t>Business retail</t>
  </si>
  <si>
    <t>Water resources</t>
  </si>
  <si>
    <t>Water Network+</t>
  </si>
  <si>
    <t>Wastewater Network+</t>
  </si>
  <si>
    <t>Bioresources</t>
  </si>
  <si>
    <t>Additional water control</t>
  </si>
  <si>
    <t>Additional wastewater control</t>
  </si>
  <si>
    <t xml:space="preserve">Total </t>
  </si>
  <si>
    <t>Revenue - price control</t>
  </si>
  <si>
    <t>2A.1</t>
  </si>
  <si>
    <t>Revenue - non-price control (principal services)</t>
  </si>
  <si>
    <t>2A.2</t>
  </si>
  <si>
    <t>Revenue - non-price control (third-party services)</t>
  </si>
  <si>
    <t>2A.3</t>
  </si>
  <si>
    <t>Operating expenditure - excluding PU recharge impact</t>
  </si>
  <si>
    <t>2A.4</t>
  </si>
  <si>
    <t>PU opex recharge</t>
  </si>
  <si>
    <t>2A.5</t>
  </si>
  <si>
    <t>Operating expenditure - including PU recharge impact</t>
  </si>
  <si>
    <t>2A.6</t>
  </si>
  <si>
    <t>Depreciation - tangible fixed assets</t>
  </si>
  <si>
    <t>2A.7</t>
  </si>
  <si>
    <t>Amortisation - intangible fixed assets</t>
  </si>
  <si>
    <t>2A.8</t>
  </si>
  <si>
    <t>2A.9</t>
  </si>
  <si>
    <t>2A.10</t>
  </si>
  <si>
    <t>Pro forma 2B</t>
  </si>
  <si>
    <t>Gross operating expenditure</t>
  </si>
  <si>
    <t>Operating expenditure - Total wholesale</t>
  </si>
  <si>
    <t>2B.1</t>
  </si>
  <si>
    <t>Developer services &amp; diversions income (opex)</t>
  </si>
  <si>
    <t>Developer services income (opex)</t>
  </si>
  <si>
    <t>2B.2</t>
  </si>
  <si>
    <t>Diversions income (opex)</t>
  </si>
  <si>
    <t>2B.3</t>
  </si>
  <si>
    <t>Net operating expenditure</t>
  </si>
  <si>
    <t>Operating expenditure - Total wholesale (net)</t>
  </si>
  <si>
    <t>2B.4</t>
  </si>
  <si>
    <t>Gross capital expenditure</t>
  </si>
  <si>
    <t>Capital expenditure - Total wholesale</t>
  </si>
  <si>
    <t>2B.5</t>
  </si>
  <si>
    <t>Developer services &amp; diversions income (capex)</t>
  </si>
  <si>
    <t>Developer services income (capex)</t>
  </si>
  <si>
    <t>2B.6</t>
  </si>
  <si>
    <t>Diversions income (capex)</t>
  </si>
  <si>
    <t>2B.7</t>
  </si>
  <si>
    <t>Net capital expenditure</t>
  </si>
  <si>
    <t>Capital expenditure - Total wholesale (net)</t>
  </si>
  <si>
    <t>2B.8</t>
  </si>
  <si>
    <t>Net total expenditure</t>
  </si>
  <si>
    <t>Net totex</t>
  </si>
  <si>
    <t>2B.9</t>
  </si>
  <si>
    <t>Cash expenditure</t>
  </si>
  <si>
    <t>Pension deficit recovery payments</t>
  </si>
  <si>
    <t>2B.10</t>
  </si>
  <si>
    <t>Equity issuance costs</t>
  </si>
  <si>
    <t>2B.11</t>
  </si>
  <si>
    <t>Other cash items</t>
  </si>
  <si>
    <t>2B.12</t>
  </si>
  <si>
    <t>Totex including cash items</t>
  </si>
  <si>
    <t>2B.13</t>
  </si>
  <si>
    <t>Pro forma 2C</t>
  </si>
  <si>
    <t>Cost analysis for the 12 months ended 31 March 2026 - retail</t>
  </si>
  <si>
    <t>Residential</t>
  </si>
  <si>
    <t>Business</t>
  </si>
  <si>
    <t>Operating expenditure</t>
  </si>
  <si>
    <t>Customer services</t>
  </si>
  <si>
    <t>2C.1</t>
  </si>
  <si>
    <t>Debt management</t>
  </si>
  <si>
    <t>2C.2</t>
  </si>
  <si>
    <t>Doubtful debts</t>
  </si>
  <si>
    <t>2C.3</t>
  </si>
  <si>
    <t>Meter reading</t>
  </si>
  <si>
    <t>2C.4</t>
  </si>
  <si>
    <t>Other operating expenditure</t>
  </si>
  <si>
    <t>2C.5</t>
  </si>
  <si>
    <t>Local authority and Cumulo rates</t>
  </si>
  <si>
    <t>2C.6</t>
  </si>
  <si>
    <t>Total operating expenditure excluding third party services</t>
  </si>
  <si>
    <t>2C.7</t>
  </si>
  <si>
    <t>Depreciation (tangible fixed assets) on assets existing at 31 March 2015</t>
  </si>
  <si>
    <t>2C.8</t>
  </si>
  <si>
    <t>Depreciation (tangible fixed assets) on assets acquired after 1 April 2015</t>
  </si>
  <si>
    <t>2C.9</t>
  </si>
  <si>
    <t>Amortisation (intangible fixed assets) on assets existing at 31 March 2015</t>
  </si>
  <si>
    <t>2C.10</t>
  </si>
  <si>
    <t>Amortisation (intangible fixed assets) on assets acquired after 1 April 2015</t>
  </si>
  <si>
    <t>2C.11</t>
  </si>
  <si>
    <t>Recharges</t>
  </si>
  <si>
    <t>Recharge from wholesale for legacy assets principally used by wholesale (assets existing at 31 March 2015)</t>
  </si>
  <si>
    <t>2C.12</t>
  </si>
  <si>
    <t>Income from wholesale for legacy assets principally used by retail (assets existing at 31 March 2015)</t>
  </si>
  <si>
    <t>2C.13</t>
  </si>
  <si>
    <t>Recharge from wholesale assets acquired after 1 April 2015 principally used by wholesale</t>
  </si>
  <si>
    <t>2C.14</t>
  </si>
  <si>
    <t>Income from wholesale assets acquired after 1 April 2015 principally used by retail</t>
  </si>
  <si>
    <t>2C.15</t>
  </si>
  <si>
    <t>Net recharges costs</t>
  </si>
  <si>
    <t>2C.16</t>
  </si>
  <si>
    <t>Total retail costs excluding third party and pension deficit repair costs</t>
  </si>
  <si>
    <t>2C.17</t>
  </si>
  <si>
    <t>Third party services operating expenditure</t>
  </si>
  <si>
    <t>2C.18</t>
  </si>
  <si>
    <t>Pension deficit repair costs</t>
  </si>
  <si>
    <t>2C.19</t>
  </si>
  <si>
    <t>Total retail costs including third party and pension deficit repair costs</t>
  </si>
  <si>
    <t>2C.20</t>
  </si>
  <si>
    <t>Debt written off</t>
  </si>
  <si>
    <t>2C.21</t>
  </si>
  <si>
    <t>2C.22</t>
  </si>
  <si>
    <t>Comparison of actual and allowed expenditure</t>
  </si>
  <si>
    <t>Cumulative actual retail expenditure to reporting year end</t>
  </si>
  <si>
    <t>2C.23</t>
  </si>
  <si>
    <t>Cumulative allowed expenditure to reporting year end</t>
  </si>
  <si>
    <t>2C.24</t>
  </si>
  <si>
    <t>Total allowed expenditure - current AMP</t>
  </si>
  <si>
    <t>2C.25</t>
  </si>
  <si>
    <t>Pro forma 2D</t>
  </si>
  <si>
    <t>Residential Retail</t>
  </si>
  <si>
    <t>Business Retail</t>
  </si>
  <si>
    <t>Cost</t>
  </si>
  <si>
    <t xml:space="preserve">At 1 April </t>
  </si>
  <si>
    <t>2D.1</t>
  </si>
  <si>
    <t>Disposals</t>
  </si>
  <si>
    <t>2D.2</t>
  </si>
  <si>
    <t>Additions</t>
  </si>
  <si>
    <t>2D.3</t>
  </si>
  <si>
    <t>2D.4</t>
  </si>
  <si>
    <t>Assets adopted at nil cost</t>
  </si>
  <si>
    <t>2D.5</t>
  </si>
  <si>
    <t>At 31 March</t>
  </si>
  <si>
    <t>2D.6</t>
  </si>
  <si>
    <t>At 1 April</t>
  </si>
  <si>
    <t>2D.7</t>
  </si>
  <si>
    <t>2D.8</t>
  </si>
  <si>
    <t>2D.9</t>
  </si>
  <si>
    <t>Charge for year</t>
  </si>
  <si>
    <t>2D.10</t>
  </si>
  <si>
    <t>2D.11</t>
  </si>
  <si>
    <t>Net book amount at 31 March</t>
  </si>
  <si>
    <t>2D.12</t>
  </si>
  <si>
    <t>Net book amount at 1 April</t>
  </si>
  <si>
    <t>2D.13</t>
  </si>
  <si>
    <t>Amortisation for year</t>
  </si>
  <si>
    <t>Third party services</t>
  </si>
  <si>
    <t>2D.14</t>
  </si>
  <si>
    <t>Third party services at 31 March</t>
  </si>
  <si>
    <t>Cost at 31 March - third party services tangibles</t>
  </si>
  <si>
    <t>2D.15</t>
  </si>
  <si>
    <t>Amortisation at 31 March - third party services tangibles</t>
  </si>
  <si>
    <t>2D.16</t>
  </si>
  <si>
    <t>Net book amount at 31 March - third party services tangibles</t>
  </si>
  <si>
    <t>2D.17</t>
  </si>
  <si>
    <t>Pro forma 2E</t>
  </si>
  <si>
    <t>Analysis of Developer services income by price control for the 12 months ended 31 March 2026</t>
  </si>
  <si>
    <t>Income relating to opex spend</t>
  </si>
  <si>
    <t>Income relating to capex spend</t>
  </si>
  <si>
    <t>Developer services income - water network+ 
(price control)</t>
  </si>
  <si>
    <t>Infrastructure charge receipts – water</t>
  </si>
  <si>
    <t>2E.1</t>
  </si>
  <si>
    <t>2E.2</t>
  </si>
  <si>
    <t>Environmental incentives for more water efficient developments - water</t>
  </si>
  <si>
    <t>2E.3</t>
  </si>
  <si>
    <t>Environmental component for more water efficient developments - water</t>
  </si>
  <si>
    <t>2E.4</t>
  </si>
  <si>
    <t>Infrastructure charge receipts – after impact of income offset and environmental incentives (water)</t>
  </si>
  <si>
    <t>2E.5</t>
  </si>
  <si>
    <r>
      <t xml:space="preserve">Connection charges - water 
</t>
    </r>
    <r>
      <rPr>
        <b/>
        <sz val="12"/>
        <color rgb="FFFF0000"/>
        <rFont val="Arial"/>
        <family val="2"/>
      </rPr>
      <t>(Welsh companies only)</t>
    </r>
  </si>
  <si>
    <t>2E.6</t>
  </si>
  <si>
    <r>
      <t xml:space="preserve">Requisitioned mains
</t>
    </r>
    <r>
      <rPr>
        <b/>
        <sz val="12"/>
        <color rgb="FFFF0000"/>
        <rFont val="Arial"/>
        <family val="2"/>
      </rPr>
      <t>(Welsh companies only)</t>
    </r>
  </si>
  <si>
    <t>2E.7</t>
  </si>
  <si>
    <t>Other Developer services income - water network+ (price control)</t>
  </si>
  <si>
    <t>2E.8</t>
  </si>
  <si>
    <t>Total Developer services income - water network+ (price control)</t>
  </si>
  <si>
    <t>2E.9</t>
  </si>
  <si>
    <t>Developer services income - water network+ 
(non-price control)</t>
  </si>
  <si>
    <r>
      <t xml:space="preserve">Connection charges - water 
</t>
    </r>
    <r>
      <rPr>
        <b/>
        <sz val="12"/>
        <color rgb="FFFF0000"/>
        <rFont val="Arial"/>
        <family val="2"/>
      </rPr>
      <t>(English companies only)</t>
    </r>
  </si>
  <si>
    <t>2E.10</t>
  </si>
  <si>
    <r>
      <t xml:space="preserve">Requisitioned mains
</t>
    </r>
    <r>
      <rPr>
        <b/>
        <sz val="12"/>
        <color rgb="FFFF0000"/>
        <rFont val="Arial"/>
        <family val="2"/>
      </rPr>
      <t>(English companies only)</t>
    </r>
  </si>
  <si>
    <t>2E.11</t>
  </si>
  <si>
    <t>Other developer services income - water network+ 
(non-price control)</t>
  </si>
  <si>
    <t>2E.12</t>
  </si>
  <si>
    <t>Total Developer services income - water network+ 
(non-price control)</t>
  </si>
  <si>
    <t>2E.13</t>
  </si>
  <si>
    <t>Developer services income -  wastewater network+ (price control)</t>
  </si>
  <si>
    <t>Infrastructure charge receipts – wastewater</t>
  </si>
  <si>
    <t>2E.14</t>
  </si>
  <si>
    <t>Income offset - wastewater</t>
  </si>
  <si>
    <t>2E.15</t>
  </si>
  <si>
    <t>Environmental incentives for more water efficient developments - wastewater</t>
  </si>
  <si>
    <t>2E.16</t>
  </si>
  <si>
    <t>Environmental component for more water efficient developments - wastewater</t>
  </si>
  <si>
    <t>2E.17</t>
  </si>
  <si>
    <t>Infrastructure charge receipts – after impact of income offset and environmental incentives (wastewater)</t>
  </si>
  <si>
    <t>2E.18</t>
  </si>
  <si>
    <t>Other developer services income - wastewater network+ 
(price control)</t>
  </si>
  <si>
    <t>2E.19</t>
  </si>
  <si>
    <t>Total Developer services income - wastewater network+ 
(price control)</t>
  </si>
  <si>
    <t>2E.20</t>
  </si>
  <si>
    <t>Developer services income -  wastewater network+ (non-price control)</t>
  </si>
  <si>
    <t>Receipts for on-site work</t>
  </si>
  <si>
    <t>2E.21</t>
  </si>
  <si>
    <t>Other developer services income - wastewater network+ 
(non-price control)</t>
  </si>
  <si>
    <t>2E.22</t>
  </si>
  <si>
    <t>Total Developer services income - wastewater network+ 
(non-price control)</t>
  </si>
  <si>
    <t>2E.23</t>
  </si>
  <si>
    <t>Pro forma 2F</t>
  </si>
  <si>
    <t>Residential retail for the 12 months ended 31 March 2026</t>
  </si>
  <si>
    <t>Number of customers</t>
  </si>
  <si>
    <t>Average residential revenues</t>
  </si>
  <si>
    <t>000s</t>
  </si>
  <si>
    <t>£</t>
  </si>
  <si>
    <t xml:space="preserve">Residential revenue </t>
  </si>
  <si>
    <t>Wholesale revenue</t>
  </si>
  <si>
    <t>2F.1</t>
  </si>
  <si>
    <t>Retail revenue</t>
  </si>
  <si>
    <t>2F.2</t>
  </si>
  <si>
    <t>Total residential revenue</t>
  </si>
  <si>
    <t>2F.3</t>
  </si>
  <si>
    <t>Revenue Recovered ("RR" )</t>
  </si>
  <si>
    <t>2F.4</t>
  </si>
  <si>
    <t>Revenue sacrifice</t>
  </si>
  <si>
    <t>2F.5</t>
  </si>
  <si>
    <t>Actual revenue (net)</t>
  </si>
  <si>
    <t>2F.6</t>
  </si>
  <si>
    <t>Customer information</t>
  </si>
  <si>
    <t xml:space="preserve">Actual customers ("AC" ) </t>
  </si>
  <si>
    <t>2F.7</t>
  </si>
  <si>
    <t xml:space="preserve">Reforecast customers </t>
  </si>
  <si>
    <t>2F.8</t>
  </si>
  <si>
    <t>Adjustment</t>
  </si>
  <si>
    <t xml:space="preserve">Allowed revenue ("R" ) </t>
  </si>
  <si>
    <t>2F.9</t>
  </si>
  <si>
    <t xml:space="preserve">Net adjustment </t>
  </si>
  <si>
    <t>2F.10</t>
  </si>
  <si>
    <t>Other residential information</t>
  </si>
  <si>
    <t>Average household retail revenue per customer</t>
  </si>
  <si>
    <t>2F.11</t>
  </si>
  <si>
    <t>Pro forma 2G - Only HDD and WSH</t>
  </si>
  <si>
    <t>Non-household - revenues by tariff type</t>
  </si>
  <si>
    <t>Wholesale charges revenue</t>
  </si>
  <si>
    <t>Total revenue</t>
  </si>
  <si>
    <t>Number of connections</t>
  </si>
  <si>
    <t>Average non-household retail revenue per connection</t>
  </si>
  <si>
    <t>Allowed average non-household retail cost</t>
  </si>
  <si>
    <t>Outcome delivery incentive (ODI) payment</t>
  </si>
  <si>
    <t>Allowed average non-household retail cost after ODI payment</t>
  </si>
  <si>
    <t>Allowed margin</t>
  </si>
  <si>
    <t>Allowed average non-household retail revenue per connection</t>
  </si>
  <si>
    <t>Water - Default tariffs - customer group 1</t>
  </si>
  <si>
    <t>Water - Tariff type 1</t>
  </si>
  <si>
    <t>2G.1</t>
  </si>
  <si>
    <t>Water - Tariff type 2</t>
  </si>
  <si>
    <t>2G.2</t>
  </si>
  <si>
    <t>Total water default tariffs customer group 1</t>
  </si>
  <si>
    <t>2G.3</t>
  </si>
  <si>
    <t>Water - Default tariffs - customer group 2</t>
  </si>
  <si>
    <t>2G.4</t>
  </si>
  <si>
    <t>Total water default tariffs</t>
  </si>
  <si>
    <t>2G.5</t>
  </si>
  <si>
    <t>Wastewater - Default tariffs - customer group 1</t>
  </si>
  <si>
    <t>Wastewater - Tariff type 1</t>
  </si>
  <si>
    <t>2G.6</t>
  </si>
  <si>
    <t>Wastewater - Tariff type 2</t>
  </si>
  <si>
    <t>2G.7</t>
  </si>
  <si>
    <t>Wastewater - Tariff type 3</t>
  </si>
  <si>
    <t>2G.8</t>
  </si>
  <si>
    <t>Total wastewater default tariffs</t>
  </si>
  <si>
    <t>2G.9</t>
  </si>
  <si>
    <t>Pro forma 2H</t>
  </si>
  <si>
    <t>Cash collection performance rates - residential retail</t>
  </si>
  <si>
    <t>Billing year</t>
  </si>
  <si>
    <t>Period_Header</t>
  </si>
  <si>
    <t>2023-24</t>
  </si>
  <si>
    <t>2024-25</t>
  </si>
  <si>
    <t>2025-26</t>
  </si>
  <si>
    <t>2026-27</t>
  </si>
  <si>
    <t>2027-28</t>
  </si>
  <si>
    <t>2028-29</t>
  </si>
  <si>
    <t>2029-30</t>
  </si>
  <si>
    <t>All customers</t>
  </si>
  <si>
    <t>Collection rates for bills raised in 2025-26 - all customers</t>
  </si>
  <si>
    <t>2H.1</t>
  </si>
  <si>
    <t>Collection rates for bills raised in 2026-27 - all customers</t>
  </si>
  <si>
    <t>2H.2</t>
  </si>
  <si>
    <t>Collection rates for bills raised in 2027-28 - all customers</t>
  </si>
  <si>
    <t>2H.3</t>
  </si>
  <si>
    <t>Collection rates for bills raised in 2028-29 - all customers</t>
  </si>
  <si>
    <t>2H.4</t>
  </si>
  <si>
    <t>Collection rates for bills raised in 2029-30 - all customers</t>
  </si>
  <si>
    <t>2H.5</t>
  </si>
  <si>
    <t>Measured customers</t>
  </si>
  <si>
    <t>Collection rates for bills raised in 2025-26 - measured customers</t>
  </si>
  <si>
    <t>2H.6</t>
  </si>
  <si>
    <t>Collection rates for bills raised in 2026-27 - measured customers</t>
  </si>
  <si>
    <t>2H.7</t>
  </si>
  <si>
    <t>Collection rates for bills raised in 2027-28 - measured customers</t>
  </si>
  <si>
    <t>2H.8</t>
  </si>
  <si>
    <t>Collection rates for bills raised in 2028-29 - measured customers</t>
  </si>
  <si>
    <t>2H.9</t>
  </si>
  <si>
    <t>Collection rates for bills raised in 2029-30 - measured customers</t>
  </si>
  <si>
    <t>2H.10</t>
  </si>
  <si>
    <t>Non measured customers</t>
  </si>
  <si>
    <t>Collection rates for bills raised in 2025-26 - non-measured customers</t>
  </si>
  <si>
    <t>2H.11</t>
  </si>
  <si>
    <t>Collection rates for bills raised in 2026-27 - non-measured customers</t>
  </si>
  <si>
    <t>2H.12</t>
  </si>
  <si>
    <t>Collection rates for bills raised in 2027-28 - non-measured customers</t>
  </si>
  <si>
    <t>2H.13</t>
  </si>
  <si>
    <t>Collection rates for bills raised in 2028-29 - non-measured customers</t>
  </si>
  <si>
    <t>2H.14</t>
  </si>
  <si>
    <t>Collection rates for bills raised in 2029-30 - non-measured customers</t>
  </si>
  <si>
    <t>2H.15</t>
  </si>
  <si>
    <t>Pro forma 2I</t>
  </si>
  <si>
    <t>Household</t>
  </si>
  <si>
    <t>Non- household</t>
  </si>
  <si>
    <t>Water network+</t>
  </si>
  <si>
    <t>Wholesale charge - water (price control)</t>
  </si>
  <si>
    <t>Unmeasured</t>
  </si>
  <si>
    <t>2I.1</t>
  </si>
  <si>
    <t>Measured</t>
  </si>
  <si>
    <t>2I.2</t>
  </si>
  <si>
    <t>Third party revenue</t>
  </si>
  <si>
    <t>2I.3</t>
  </si>
  <si>
    <t>Total wholesale water revenue</t>
  </si>
  <si>
    <t>2I.4</t>
  </si>
  <si>
    <t>Sub_Header</t>
  </si>
  <si>
    <t>Wastewater network+</t>
  </si>
  <si>
    <t>Wholesale charge - wastewater (price control)</t>
  </si>
  <si>
    <t>Unmeasured - foul charges</t>
  </si>
  <si>
    <t>2I.5</t>
  </si>
  <si>
    <t>Unmeasured - surface water charges</t>
  </si>
  <si>
    <t>2I.6</t>
  </si>
  <si>
    <t>Unmeasured - highway drainage charges</t>
  </si>
  <si>
    <t>2I.7</t>
  </si>
  <si>
    <t>Measured - foul charges</t>
  </si>
  <si>
    <t>2I.8</t>
  </si>
  <si>
    <t>Measured - surface water charges</t>
  </si>
  <si>
    <t>2I.9</t>
  </si>
  <si>
    <t>Measured - highway drainage charges</t>
  </si>
  <si>
    <t>2I.10</t>
  </si>
  <si>
    <t>2I.11</t>
  </si>
  <si>
    <t>Total wholesale wastewater revenue</t>
  </si>
  <si>
    <t>2I.12</t>
  </si>
  <si>
    <t>Wholesale charge - Additional water control 
(price control)</t>
  </si>
  <si>
    <t>Unmeasured charges - additional water control</t>
  </si>
  <si>
    <t>2I.13</t>
  </si>
  <si>
    <t>Measured charges - additional water control</t>
  </si>
  <si>
    <t>2I.14</t>
  </si>
  <si>
    <t>Third party revenue - additional water control</t>
  </si>
  <si>
    <t>2I.15</t>
  </si>
  <si>
    <t>Total wholesale additional water control revenue</t>
  </si>
  <si>
    <t>2I.16</t>
  </si>
  <si>
    <t>Wholesale charge - Additional wastewater control 
(price control)</t>
  </si>
  <si>
    <t>Unmeasured charges - additional wastewater control</t>
  </si>
  <si>
    <t>2I.17</t>
  </si>
  <si>
    <t>Measured charges - additional wastewater control</t>
  </si>
  <si>
    <t>2I.18</t>
  </si>
  <si>
    <t>Third party revenue - additional wastewater control</t>
  </si>
  <si>
    <t>2I.19</t>
  </si>
  <si>
    <t>Total wholesale additional wastewater control revenue</t>
  </si>
  <si>
    <t>2I.20</t>
  </si>
  <si>
    <t>Wholesale Total</t>
  </si>
  <si>
    <t>2I.21</t>
  </si>
  <si>
    <t>Retail revenue (price control)</t>
  </si>
  <si>
    <t>2I.22</t>
  </si>
  <si>
    <t>2I.23</t>
  </si>
  <si>
    <t>Retail third-party revenue</t>
  </si>
  <si>
    <t>2I.24</t>
  </si>
  <si>
    <t>Total retail revenue</t>
  </si>
  <si>
    <t>2I.25</t>
  </si>
  <si>
    <t>Pro forma 2K</t>
  </si>
  <si>
    <t>Infrastructure charges reconciliation for the 12 months ended 31 March 2026</t>
  </si>
  <si>
    <t>Water</t>
  </si>
  <si>
    <t>Wastewater</t>
  </si>
  <si>
    <t>Comparison of revenue and costs</t>
  </si>
  <si>
    <t>Variance brought forward</t>
  </si>
  <si>
    <t>2K.1</t>
  </si>
  <si>
    <t>2K.2</t>
  </si>
  <si>
    <t>Costs</t>
  </si>
  <si>
    <t>2K.3</t>
  </si>
  <si>
    <t>2K.4</t>
  </si>
  <si>
    <t>Variance carried forward</t>
  </si>
  <si>
    <t>2K.5</t>
  </si>
  <si>
    <t>End_data</t>
  </si>
  <si>
    <t>Pro forma 2L</t>
  </si>
  <si>
    <t>Analysis of land sales for the 12 months ended 31 March 2026</t>
  </si>
  <si>
    <t>Additional control</t>
  </si>
  <si>
    <t>Land sales – proceeds from disposals of protected land</t>
  </si>
  <si>
    <t>2L.1</t>
  </si>
  <si>
    <t>Pro forma 2M</t>
  </si>
  <si>
    <t xml:space="preserve">Revenue reconciliation for the 12 months ended 31 March 2026 - wholesale </t>
  </si>
  <si>
    <t xml:space="preserve">Revenue recognised </t>
  </si>
  <si>
    <t>Wholesale revenue governed by price control</t>
  </si>
  <si>
    <t>2M.1</t>
  </si>
  <si>
    <t>Developer services income (price control)</t>
  </si>
  <si>
    <t>2M.2</t>
  </si>
  <si>
    <t>Diversions income (price control)</t>
  </si>
  <si>
    <t>2M.3</t>
  </si>
  <si>
    <t>Total revenue governed by wholesale price control</t>
  </si>
  <si>
    <t>2M.4</t>
  </si>
  <si>
    <t>Calculation of the revenue cap</t>
  </si>
  <si>
    <t>Allowed wholesale revenue before adjustments (or modified by CMA)</t>
  </si>
  <si>
    <t>2M.5</t>
  </si>
  <si>
    <t>Allowed developer services income before adjustments (or modified by CMA)</t>
  </si>
  <si>
    <t>2M.6</t>
  </si>
  <si>
    <t>Allowed diversions income before adjustments (or modified by CMA)</t>
  </si>
  <si>
    <t>2M.7</t>
  </si>
  <si>
    <t>Revenue adjustment</t>
  </si>
  <si>
    <t>2M.8</t>
  </si>
  <si>
    <t>Other adjustments</t>
  </si>
  <si>
    <t>2M.9</t>
  </si>
  <si>
    <t>Revenue cap</t>
  </si>
  <si>
    <t>2M.10</t>
  </si>
  <si>
    <t xml:space="preserve">Calculation of the revenue imbalance </t>
  </si>
  <si>
    <t xml:space="preserve">Revenue imbalance </t>
  </si>
  <si>
    <t>2M.11</t>
  </si>
  <si>
    <t>Pro forma 2N</t>
  </si>
  <si>
    <t>Household affordability support</t>
  </si>
  <si>
    <t>Average amount per customer</t>
  </si>
  <si>
    <t>£'000</t>
  </si>
  <si>
    <t>number</t>
  </si>
  <si>
    <t>Section A - social tariffs</t>
  </si>
  <si>
    <t>Number of residential customers on social tariffs</t>
  </si>
  <si>
    <t>Residential water only social tariffs customers</t>
  </si>
  <si>
    <t>2N.1</t>
  </si>
  <si>
    <t>Residential wastewater only social tariffs customers</t>
  </si>
  <si>
    <t>2N.2</t>
  </si>
  <si>
    <t>Residential dual service social tariffs customers</t>
  </si>
  <si>
    <t>2N.3</t>
  </si>
  <si>
    <t>Number of residential customers not on social tariffs</t>
  </si>
  <si>
    <t>Residential water only no social tariffs customers</t>
  </si>
  <si>
    <t>2N.4</t>
  </si>
  <si>
    <t>Residential wastewater only no social tariffs customers</t>
  </si>
  <si>
    <t>2N.5</t>
  </si>
  <si>
    <t>Residential dual service no social tariffs customers</t>
  </si>
  <si>
    <t>2N.6</t>
  </si>
  <si>
    <t>Social tariff discount</t>
  </si>
  <si>
    <t>2N.7</t>
  </si>
  <si>
    <t>2N.8</t>
  </si>
  <si>
    <t>2N.9</t>
  </si>
  <si>
    <t>Social tariff cross-subsidy - residential customers</t>
  </si>
  <si>
    <t>2N.10</t>
  </si>
  <si>
    <t>2N.11</t>
  </si>
  <si>
    <t>2N.12</t>
  </si>
  <si>
    <t>2N.13</t>
  </si>
  <si>
    <t>2N.14</t>
  </si>
  <si>
    <t>2N.15</t>
  </si>
  <si>
    <t>2N.16</t>
  </si>
  <si>
    <t>2N.17</t>
  </si>
  <si>
    <t>2N.18</t>
  </si>
  <si>
    <t>2N.19</t>
  </si>
  <si>
    <t>2N.20</t>
  </si>
  <si>
    <t>2N.21</t>
  </si>
  <si>
    <t>Social tariff support - willingness to pay</t>
  </si>
  <si>
    <t xml:space="preserve">Maximum amount customers are willing to pay to support social tariffs. </t>
  </si>
  <si>
    <t>2N.22</t>
  </si>
  <si>
    <t>Shareholder contribution</t>
  </si>
  <si>
    <t>2N.23</t>
  </si>
  <si>
    <t>2N.24</t>
  </si>
  <si>
    <t>2N.25</t>
  </si>
  <si>
    <t>2N.26</t>
  </si>
  <si>
    <t>2N.27</t>
  </si>
  <si>
    <t>Section B - WaterSure tariffs</t>
  </si>
  <si>
    <t>WaterSure tariffs</t>
  </si>
  <si>
    <t>Number of unique customers on WaterSure</t>
  </si>
  <si>
    <t>2N.28</t>
  </si>
  <si>
    <t>Total reduction in bills for all WaterSure customers who paid the average household bill</t>
  </si>
  <si>
    <t>2N.29</t>
  </si>
  <si>
    <t>Average reduction in bills for all WaterSure customers who paid the average household bill</t>
  </si>
  <si>
    <t>2N.30</t>
  </si>
  <si>
    <t>Pro forma 2O</t>
  </si>
  <si>
    <t>Water Resources</t>
  </si>
  <si>
    <t>2O.1</t>
  </si>
  <si>
    <t>2O.2</t>
  </si>
  <si>
    <t>2O.3</t>
  </si>
  <si>
    <t>2O.4</t>
  </si>
  <si>
    <t>2O.5</t>
  </si>
  <si>
    <t>2O.6</t>
  </si>
  <si>
    <t>Amortisation</t>
  </si>
  <si>
    <t>2O.7</t>
  </si>
  <si>
    <t>2O.8</t>
  </si>
  <si>
    <t>2O.9</t>
  </si>
  <si>
    <t>2O.10</t>
  </si>
  <si>
    <t xml:space="preserve">At 31 March </t>
  </si>
  <si>
    <t>2O.11</t>
  </si>
  <si>
    <t>2O.12</t>
  </si>
  <si>
    <t>2O.13</t>
  </si>
  <si>
    <t>2O.14</t>
  </si>
  <si>
    <t>Cost at 31 March - third party services intangibles</t>
  </si>
  <si>
    <t>2O.15</t>
  </si>
  <si>
    <t>Amortisation at 31 March - third party services intangibles</t>
  </si>
  <si>
    <t>2O.16</t>
  </si>
  <si>
    <t>Net book amount at 31 March - third party services intangibles</t>
  </si>
  <si>
    <t>2O.17</t>
  </si>
  <si>
    <t>Pro forma 2P</t>
  </si>
  <si>
    <t>Third party services revenue for the 12 months ended 31 March 2026</t>
  </si>
  <si>
    <t>Third-party services - price control</t>
  </si>
  <si>
    <t>Non potable water (which are not bulk supplies) revenue</t>
  </si>
  <si>
    <t>2P.1</t>
  </si>
  <si>
    <t>Rechargeable revenue - Fluoridation</t>
  </si>
  <si>
    <t>2P.2</t>
  </si>
  <si>
    <t>Rechargeable revenue - Fire hydrant install &amp; repair</t>
  </si>
  <si>
    <t>2P.3</t>
  </si>
  <si>
    <t>Rechargeable revenue - third party damage</t>
  </si>
  <si>
    <t>2P.4</t>
  </si>
  <si>
    <t>Rechargeable revenue - build over</t>
  </si>
  <si>
    <t>2P.5</t>
  </si>
  <si>
    <t>Other rechargeable revenue</t>
  </si>
  <si>
    <t>2P.6</t>
  </si>
  <si>
    <t>Total third-party revenue (price control)</t>
  </si>
  <si>
    <t>2P.7</t>
  </si>
  <si>
    <t>Third-party services - non-price control</t>
  </si>
  <si>
    <t>Bulk supplies revenue</t>
  </si>
  <si>
    <t>2P.8</t>
  </si>
  <si>
    <t>Reservoir operating agreements revenue</t>
  </si>
  <si>
    <t>2P.9</t>
  </si>
  <si>
    <t>Other excluded charge revenue</t>
  </si>
  <si>
    <t>2P.10</t>
  </si>
  <si>
    <t>Total third-party revenue (non-price control)</t>
  </si>
  <si>
    <t>2P.11</t>
  </si>
  <si>
    <t>Third-party services</t>
  </si>
  <si>
    <t>Total third-party services revenue</t>
  </si>
  <si>
    <t>2P.12</t>
  </si>
  <si>
    <t>Pro forma 2R</t>
  </si>
  <si>
    <t>Analysis of diversions income by price control for the 12 months ended 31 March 2026</t>
  </si>
  <si>
    <t>Diversion income - water resources (price control)</t>
  </si>
  <si>
    <t>s185 diversions income - water resources</t>
  </si>
  <si>
    <t>2R.1</t>
  </si>
  <si>
    <t>NRSWA diversions income - water resources</t>
  </si>
  <si>
    <t>2R.2</t>
  </si>
  <si>
    <t>Non-s185 diversions income - water resources</t>
  </si>
  <si>
    <t>2R.3</t>
  </si>
  <si>
    <t>Total diversions income - water resources</t>
  </si>
  <si>
    <t>2R.4</t>
  </si>
  <si>
    <t>Diversion income - water network+ (price control)</t>
  </si>
  <si>
    <t>s185 diversions income - water network+</t>
  </si>
  <si>
    <t>2R.5</t>
  </si>
  <si>
    <t>NRSWA diversions income - water network+</t>
  </si>
  <si>
    <t>2R.6</t>
  </si>
  <si>
    <t>Non-s185 diversions income - water network+</t>
  </si>
  <si>
    <t>2R.7</t>
  </si>
  <si>
    <t>Total diversions income - water network+</t>
  </si>
  <si>
    <t>2R.8</t>
  </si>
  <si>
    <t>Diversions income - 
wastewater network+ (price control)</t>
  </si>
  <si>
    <t>NRSWA diversions income - wastewater network+</t>
  </si>
  <si>
    <t>2R.9</t>
  </si>
  <si>
    <t>Non-s185 diversions income - wastewater network+</t>
  </si>
  <si>
    <t>2R.10</t>
  </si>
  <si>
    <t xml:space="preserve">Total diversions income - wastewater network+ </t>
  </si>
  <si>
    <t>2R.11</t>
  </si>
  <si>
    <t>Diversions income - 
wastewater network+ (non-price control)</t>
  </si>
  <si>
    <t>s185 diversions income - wastewater network+</t>
  </si>
  <si>
    <t>2R.12</t>
  </si>
  <si>
    <t>Pro forma 3A</t>
  </si>
  <si>
    <t xml:space="preserve">Outcome performance -  all performance commitments </t>
  </si>
  <si>
    <t>1a</t>
  </si>
  <si>
    <t>Unit</t>
  </si>
  <si>
    <t>Decimal places</t>
  </si>
  <si>
    <t>Performance level - actual</t>
  </si>
  <si>
    <t>PCL met? (Yes/No)</t>
  </si>
  <si>
    <t>Outperformance or underperformance payment</t>
  </si>
  <si>
    <t>Total 2025-30 outperformance or underperformance payment</t>
  </si>
  <si>
    <t>Common PCs - Water (Financial)</t>
  </si>
  <si>
    <t xml:space="preserve">Biodiversity </t>
  </si>
  <si>
    <t>Biodiversity units gained</t>
  </si>
  <si>
    <t>3A.1</t>
  </si>
  <si>
    <t>3A.2</t>
  </si>
  <si>
    <t>Compliance risk index (CRI)</t>
  </si>
  <si>
    <t>Number</t>
  </si>
  <si>
    <t>3A.3</t>
  </si>
  <si>
    <t>Customer contacts about water quality</t>
  </si>
  <si>
    <t>3A.4</t>
  </si>
  <si>
    <t>Discharge permit compliance</t>
  </si>
  <si>
    <t xml:space="preserve">% compliance </t>
  </si>
  <si>
    <t>3A.5</t>
  </si>
  <si>
    <t>Greenhouse gas emissions (water)</t>
  </si>
  <si>
    <t>% reduction in greenhouse gas emissions</t>
  </si>
  <si>
    <t>3A.6</t>
  </si>
  <si>
    <t>% reduction of three-year average leakage (Ml/d)</t>
  </si>
  <si>
    <t>3A.7</t>
  </si>
  <si>
    <t>3A.8</t>
  </si>
  <si>
    <t>Repairs to burst mains</t>
  </si>
  <si>
    <t>Number of mains repairs per 1,000km</t>
  </si>
  <si>
    <t>3A.9</t>
  </si>
  <si>
    <t>% reduction of three-year average PCC in (l/person/d)</t>
  </si>
  <si>
    <t>3A.10</t>
  </si>
  <si>
    <t>3A.11</t>
  </si>
  <si>
    <t>Serious pollution incidents</t>
  </si>
  <si>
    <t>Number of serious pollution incidents</t>
  </si>
  <si>
    <t>3A.12</t>
  </si>
  <si>
    <t>Unplanned outage</t>
  </si>
  <si>
    <t>% loss of company peak week production capacity</t>
  </si>
  <si>
    <t>3A.13</t>
  </si>
  <si>
    <t>Water supply interruptions</t>
  </si>
  <si>
    <t>average number of minutes lost per customer</t>
  </si>
  <si>
    <t>3A.14</t>
  </si>
  <si>
    <t>Customer measure of experience (C-MeX)</t>
  </si>
  <si>
    <t>Developer measure of experience (D-MeX)</t>
  </si>
  <si>
    <t>Common PCs - Wastewater (Financial)</t>
  </si>
  <si>
    <t>Bathing water quality</t>
  </si>
  <si>
    <t>Number average bathing water quality score</t>
  </si>
  <si>
    <t>3A.18</t>
  </si>
  <si>
    <t>External sewer flooding</t>
  </si>
  <si>
    <t>Number of external sewer flooding incidents per 10,000 sewer connection</t>
  </si>
  <si>
    <t>3A.19</t>
  </si>
  <si>
    <t>Greenhouse gas emissions (wastewater)</t>
  </si>
  <si>
    <t>3A.20</t>
  </si>
  <si>
    <t>Internal sewer flooding</t>
  </si>
  <si>
    <t>Number of internal sewer flooding incidents per 10,000 sewer connection</t>
  </si>
  <si>
    <t>3A.21</t>
  </si>
  <si>
    <t>Sewer collapses</t>
  </si>
  <si>
    <t>Number of sewer collapses per 1,000 km of all sewers</t>
  </si>
  <si>
    <t>3A.22</t>
  </si>
  <si>
    <t>Storm overflows</t>
  </si>
  <si>
    <t>Average number of spills per storm overflow</t>
  </si>
  <si>
    <t>3A.23</t>
  </si>
  <si>
    <t>Total pollution incidents</t>
  </si>
  <si>
    <t>Pollution incidents per 10,000 km of sewer length</t>
  </si>
  <si>
    <t>3A.24</t>
  </si>
  <si>
    <t>Common PCs- Non-financial</t>
  </si>
  <si>
    <t>River water quality</t>
  </si>
  <si>
    <t>% reduction of phosphorus emissions into river catchment</t>
  </si>
  <si>
    <t>3A.25</t>
  </si>
  <si>
    <t>Bespoke PCs (Financial)</t>
  </si>
  <si>
    <r>
      <rPr>
        <sz val="12"/>
        <rFont val="Arial"/>
        <family val="2"/>
        <scheme val="minor"/>
      </rPr>
      <t>Capital carbon</t>
    </r>
    <r>
      <rPr>
        <sz val="12"/>
        <color rgb="FF003595"/>
        <rFont val="Arial"/>
        <family val="2"/>
        <scheme val="minor"/>
      </rPr>
      <t xml:space="preserve"> </t>
    </r>
    <r>
      <rPr>
        <i/>
        <sz val="12"/>
        <color rgb="FF808080"/>
        <rFont val="Arial"/>
        <family val="2"/>
        <scheme val="minor"/>
      </rPr>
      <t>[For use by SVE only]</t>
    </r>
  </si>
  <si>
    <t>% reduction in tCO2e [cumulative]</t>
  </si>
  <si>
    <t>3A.26</t>
  </si>
  <si>
    <r>
      <rPr>
        <sz val="12"/>
        <rFont val="Arial"/>
        <family val="2"/>
        <scheme val="minor"/>
      </rPr>
      <t>Embodied greenhouse gas emissions</t>
    </r>
    <r>
      <rPr>
        <i/>
        <sz val="12"/>
        <color rgb="FF808080"/>
        <rFont val="Arial"/>
        <family val="2"/>
        <scheme val="minor"/>
      </rPr>
      <t xml:space="preserve"> [For use by SWB only] </t>
    </r>
  </si>
  <si>
    <t>3A.27</t>
  </si>
  <si>
    <r>
      <rPr>
        <sz val="12"/>
        <rFont val="Arial"/>
        <family val="2"/>
        <scheme val="minor"/>
      </rPr>
      <t>Embodied greenhouse gas emissions</t>
    </r>
    <r>
      <rPr>
        <i/>
        <sz val="12"/>
        <color rgb="FF808080"/>
        <rFont val="Arial"/>
        <family val="2"/>
        <scheme val="minor"/>
      </rPr>
      <t xml:space="preserve"> [For use by  UUW only] </t>
    </r>
  </si>
  <si>
    <t>3A.28</t>
  </si>
  <si>
    <r>
      <rPr>
        <sz val="12"/>
        <rFont val="Arial"/>
        <family val="2"/>
        <scheme val="minor"/>
      </rPr>
      <t>Lower carbon concrete assets</t>
    </r>
    <r>
      <rPr>
        <sz val="12"/>
        <color rgb="FF003595"/>
        <rFont val="Arial"/>
        <family val="2"/>
        <scheme val="minor"/>
      </rPr>
      <t xml:space="preserve"> </t>
    </r>
    <r>
      <rPr>
        <i/>
        <sz val="12"/>
        <color rgb="FF808080"/>
        <rFont val="Arial"/>
        <family val="2"/>
        <scheme val="minor"/>
      </rPr>
      <t>[For use by ANH only]</t>
    </r>
  </si>
  <si>
    <t>3A.29</t>
  </si>
  <si>
    <r>
      <rPr>
        <sz val="12"/>
        <rFont val="Arial"/>
        <family val="2"/>
        <scheme val="minor"/>
      </rPr>
      <t>Low pressure</t>
    </r>
    <r>
      <rPr>
        <sz val="12"/>
        <color rgb="FF003595"/>
        <rFont val="Arial"/>
        <family val="2"/>
        <scheme val="minor"/>
      </rPr>
      <t xml:space="preserve"> </t>
    </r>
    <r>
      <rPr>
        <i/>
        <sz val="12"/>
        <color rgb="FF808080"/>
        <rFont val="Arial"/>
        <family val="2"/>
        <scheme val="minor"/>
      </rPr>
      <t>[For use by AFW only]</t>
    </r>
  </si>
  <si>
    <t>Hours per premise per year (hh:mm:ss)</t>
  </si>
  <si>
    <t>3A.30</t>
  </si>
  <si>
    <r>
      <rPr>
        <sz val="12"/>
        <rFont val="Arial"/>
        <family val="2"/>
        <scheme val="minor"/>
      </rPr>
      <t>Streetworks</t>
    </r>
    <r>
      <rPr>
        <i/>
        <sz val="12"/>
        <rFont val="Arial"/>
        <family val="2"/>
        <scheme val="minor"/>
      </rPr>
      <t xml:space="preserve"> </t>
    </r>
    <r>
      <rPr>
        <i/>
        <sz val="12"/>
        <color rgb="FF808080"/>
        <rFont val="Arial"/>
        <family val="2"/>
        <scheme val="minor"/>
      </rPr>
      <t>[For use by TMS only]</t>
    </r>
  </si>
  <si>
    <t>Number of collaborative projects delivered [cumulative]</t>
  </si>
  <si>
    <t>3A.31</t>
  </si>
  <si>
    <r>
      <rPr>
        <sz val="12"/>
        <rFont val="Arial"/>
        <family val="2"/>
        <scheme val="minor"/>
      </rPr>
      <t>Wonderful Windermere</t>
    </r>
    <r>
      <rPr>
        <sz val="12"/>
        <color rgb="FF003595"/>
        <rFont val="Arial"/>
        <family val="2"/>
        <scheme val="minor"/>
      </rPr>
      <t xml:space="preserve"> </t>
    </r>
    <r>
      <rPr>
        <i/>
        <sz val="12"/>
        <color rgb="FF808080"/>
        <rFont val="Arial"/>
        <family val="2"/>
        <scheme val="minor"/>
      </rPr>
      <t>[For use by UUW only]</t>
    </r>
  </si>
  <si>
    <t>Kg phosphorus removed [cumulative]</t>
  </si>
  <si>
    <t>3A.32</t>
  </si>
  <si>
    <t>Tideway PCs (Financial)</t>
  </si>
  <si>
    <r>
      <rPr>
        <sz val="12"/>
        <rFont val="Arial"/>
        <family val="2"/>
        <scheme val="minor"/>
      </rPr>
      <t>Managing early handback of Tideway project land</t>
    </r>
    <r>
      <rPr>
        <i/>
        <sz val="12"/>
        <color rgb="FF808080"/>
        <rFont val="Arial"/>
        <family val="2"/>
        <scheme val="minor"/>
      </rPr>
      <t xml:space="preserve"> [For use by TMS only] </t>
    </r>
  </si>
  <si>
    <t>Months</t>
  </si>
  <si>
    <t>3A.33</t>
  </si>
  <si>
    <r>
      <rPr>
        <sz val="12"/>
        <rFont val="Arial"/>
        <family val="2"/>
        <scheme val="minor"/>
      </rPr>
      <t>Systems acceptance incentive</t>
    </r>
    <r>
      <rPr>
        <sz val="12"/>
        <color rgb="FF003595"/>
        <rFont val="Arial"/>
        <family val="2"/>
        <scheme val="minor"/>
      </rPr>
      <t xml:space="preserve"> </t>
    </r>
    <r>
      <rPr>
        <i/>
        <sz val="12"/>
        <color rgb="FF808080"/>
        <rFont val="Arial"/>
        <family val="2"/>
        <scheme val="minor"/>
      </rPr>
      <t>[For use by TMS only]</t>
    </r>
  </si>
  <si>
    <t>Date</t>
  </si>
  <si>
    <t>3A.34</t>
  </si>
  <si>
    <t>Tideway PCs (Non-financial)</t>
  </si>
  <si>
    <r>
      <rPr>
        <sz val="12"/>
        <rFont val="Arial"/>
        <family val="2"/>
        <scheme val="minor"/>
      </rPr>
      <t xml:space="preserve">Effective stakeholder management </t>
    </r>
    <r>
      <rPr>
        <i/>
        <sz val="12"/>
        <color rgb="FF808080"/>
        <rFont val="Arial"/>
        <family val="2"/>
        <scheme val="minor"/>
      </rPr>
      <t>[For use by TMS only]</t>
    </r>
  </si>
  <si>
    <t>Average score</t>
  </si>
  <si>
    <t>3A.35</t>
  </si>
  <si>
    <r>
      <rPr>
        <sz val="12"/>
        <rFont val="Arial"/>
        <family val="2"/>
        <scheme val="minor"/>
      </rPr>
      <t>Maximising the value of Tideway project land sales</t>
    </r>
    <r>
      <rPr>
        <i/>
        <sz val="12"/>
        <color rgb="FF808080"/>
        <rFont val="Arial"/>
        <family val="2"/>
        <scheme val="minor"/>
      </rPr>
      <t xml:space="preserve"> [For use by  TMS only] </t>
    </r>
  </si>
  <si>
    <t>Total net profit / loss</t>
  </si>
  <si>
    <t>3A.36</t>
  </si>
  <si>
    <t>Financial water performance commitments achieved</t>
  </si>
  <si>
    <t>3A.37</t>
  </si>
  <si>
    <t>Financial wastewater performance commitments achieved</t>
  </si>
  <si>
    <t>3A.38</t>
  </si>
  <si>
    <t>Overall financial common performance commitments achieved (excluding BR-MeX)</t>
  </si>
  <si>
    <t>3A.39</t>
  </si>
  <si>
    <t>Bespoke performance commitments achieved</t>
  </si>
  <si>
    <t>3A.40</t>
  </si>
  <si>
    <t>Non-financial performance commitment achieved</t>
  </si>
  <si>
    <t>3A.41</t>
  </si>
  <si>
    <t>Total performance commitments achieved</t>
  </si>
  <si>
    <t>3A.42</t>
  </si>
  <si>
    <t>Pro forma 3B</t>
  </si>
  <si>
    <t>Underlying data - measures of experience performance commitments</t>
  </si>
  <si>
    <t>Item references</t>
  </si>
  <si>
    <t>Value</t>
  </si>
  <si>
    <t>Business customers in Wales measure of experience contact survey</t>
  </si>
  <si>
    <t>3B.1</t>
  </si>
  <si>
    <t>Business customers in Wales measure of experience non-contact survey</t>
  </si>
  <si>
    <t>3B.2</t>
  </si>
  <si>
    <t>Business customers in Wales score</t>
  </si>
  <si>
    <t>3B.3</t>
  </si>
  <si>
    <t>Annual customer satisfaction score for the customer service survey</t>
  </si>
  <si>
    <t>3B.4</t>
  </si>
  <si>
    <t>Annual customer satisfaction score for the customer experience survey</t>
  </si>
  <si>
    <t>3B.5</t>
  </si>
  <si>
    <t>Annual C-MeX score</t>
  </si>
  <si>
    <t>3B.6</t>
  </si>
  <si>
    <t>Total household complaints</t>
  </si>
  <si>
    <t>3B.7</t>
  </si>
  <si>
    <t>Total connected household properties</t>
  </si>
  <si>
    <t>3B.8</t>
  </si>
  <si>
    <t>Total household complaints per 10,000 connections</t>
  </si>
  <si>
    <t>3B.9</t>
  </si>
  <si>
    <t>Developer satisfaction (small developers) qualitative component annual results</t>
  </si>
  <si>
    <t>3B.10</t>
  </si>
  <si>
    <t>Developer satisfaction (large developers) qualitative component annual results</t>
  </si>
  <si>
    <t>3B.11</t>
  </si>
  <si>
    <t>Quantitative component annual results</t>
  </si>
  <si>
    <t>3B.12</t>
  </si>
  <si>
    <t>D-MeX score</t>
  </si>
  <si>
    <t>3B.13</t>
  </si>
  <si>
    <t>Levels of service performance metrics</t>
  </si>
  <si>
    <t>Reporting period
(1 April to 31 March)</t>
  </si>
  <si>
    <t>Calculating the D-MeX quantitative component</t>
  </si>
  <si>
    <t>3B.W1</t>
  </si>
  <si>
    <t>3B.W2</t>
  </si>
  <si>
    <t>3B.W3</t>
  </si>
  <si>
    <t>3B.W4</t>
  </si>
  <si>
    <t>3B.W5</t>
  </si>
  <si>
    <t>3B.W6</t>
  </si>
  <si>
    <t>3B.W7</t>
  </si>
  <si>
    <t>3B.W8</t>
  </si>
  <si>
    <t>3B.W9</t>
  </si>
  <si>
    <t>3B.W10</t>
  </si>
  <si>
    <t>3B.W11</t>
  </si>
  <si>
    <t>3B.W12</t>
  </si>
  <si>
    <t>3B.W13</t>
  </si>
  <si>
    <t>3B.W14</t>
  </si>
  <si>
    <t>3B.W15</t>
  </si>
  <si>
    <t>3B.W16</t>
  </si>
  <si>
    <t>3B.W17</t>
  </si>
  <si>
    <t>3B.W18</t>
  </si>
  <si>
    <t>3B.W19</t>
  </si>
  <si>
    <t>3B.W20</t>
  </si>
  <si>
    <t>3B.W21</t>
  </si>
  <si>
    <t>3B.W22</t>
  </si>
  <si>
    <t>3B.W23</t>
  </si>
  <si>
    <t>3B.W24</t>
  </si>
  <si>
    <t>3B.W25</t>
  </si>
  <si>
    <t>3B.W26</t>
  </si>
  <si>
    <t>3B.W27</t>
  </si>
  <si>
    <t>3B.W28</t>
  </si>
  <si>
    <t>3B.W29</t>
  </si>
  <si>
    <t>3B.W30</t>
  </si>
  <si>
    <t>3B.W31</t>
  </si>
  <si>
    <t>3B.W32</t>
  </si>
  <si>
    <t>3B.W33</t>
  </si>
  <si>
    <t>3B.W34</t>
  </si>
  <si>
    <t>3B.W35</t>
  </si>
  <si>
    <t>3B.W36</t>
  </si>
  <si>
    <t>3B.W37</t>
  </si>
  <si>
    <t>3B.W38</t>
  </si>
  <si>
    <t>3B.W39</t>
  </si>
  <si>
    <t>3B.W40</t>
  </si>
  <si>
    <t>3B.W41</t>
  </si>
  <si>
    <t>3B.W42</t>
  </si>
  <si>
    <t>3B.W43</t>
  </si>
  <si>
    <t>3B.W44</t>
  </si>
  <si>
    <t>3B.W45</t>
  </si>
  <si>
    <t>3B.W46</t>
  </si>
  <si>
    <t>3B.W47</t>
  </si>
  <si>
    <t>3B.W48</t>
  </si>
  <si>
    <t>3B.W49</t>
  </si>
  <si>
    <t>3B.W50</t>
  </si>
  <si>
    <t>D-MeX quantitative score (for the reporting period)</t>
  </si>
  <si>
    <t>3B.14</t>
  </si>
  <si>
    <t>Pro forma 3C</t>
  </si>
  <si>
    <t>Standardising data indicator</t>
  </si>
  <si>
    <t>Standardising data numerical value</t>
  </si>
  <si>
    <t>Performance level - actual
(current reporting year)</t>
  </si>
  <si>
    <t>Performance level - Calculated (i.e. standardised)</t>
  </si>
  <si>
    <t>Performance commitments set in standardised units</t>
  </si>
  <si>
    <t>Data_Start</t>
  </si>
  <si>
    <t>Internal sewer flooding - customer proactively reported</t>
  </si>
  <si>
    <t>Number of internal sewer flooding incidents per 10,000 sewer connections</t>
  </si>
  <si>
    <t>Number of sewer connections (thousands)</t>
  </si>
  <si>
    <t>3C.1</t>
  </si>
  <si>
    <t>Internal sewer flooding - company reactively identified (ie neighbouring properties)</t>
  </si>
  <si>
    <t>3C.2</t>
  </si>
  <si>
    <t>3C.3</t>
  </si>
  <si>
    <t>External sewer flooding - customer proactively reported</t>
  </si>
  <si>
    <t>Number of external sewer flooding incidents per 10,000 sewer connections</t>
  </si>
  <si>
    <t>3C.4</t>
  </si>
  <si>
    <t>External sewer flooding - company reactively identified (ie neighbouring properties)</t>
  </si>
  <si>
    <t>3C.5</t>
  </si>
  <si>
    <t>3C.6</t>
  </si>
  <si>
    <t>Customer contacts - taste and odour</t>
  </si>
  <si>
    <t>Number of contacts per 1,000 resident population</t>
  </si>
  <si>
    <t>Resident population</t>
  </si>
  <si>
    <t>3C.7</t>
  </si>
  <si>
    <t>Customer contacts - appearance</t>
  </si>
  <si>
    <t>3C.8</t>
  </si>
  <si>
    <t>3C.9</t>
  </si>
  <si>
    <t>Total minutes lost</t>
  </si>
  <si>
    <t>Number of properties supply interrupted</t>
  </si>
  <si>
    <t>Calculated performance level</t>
  </si>
  <si>
    <t>Water supply interruptions (≥3 hours)</t>
  </si>
  <si>
    <t>Average number of minutes lost per property per year</t>
  </si>
  <si>
    <t>Number of properties (thousands)</t>
  </si>
  <si>
    <t>3C.10</t>
  </si>
  <si>
    <t>Water supply interruptions (≥6 hours)</t>
  </si>
  <si>
    <t>3C.11</t>
  </si>
  <si>
    <t>Water supply interruptions (≥12 hours)</t>
  </si>
  <si>
    <t>3C.12</t>
  </si>
  <si>
    <t>Water supply interruptions (≥24 hours)</t>
  </si>
  <si>
    <t>3C.13</t>
  </si>
  <si>
    <t>Supplementary data - customer experience common performance commitments</t>
  </si>
  <si>
    <t>Performance level - Actual (current reporting year)</t>
  </si>
  <si>
    <t>Number of internal sewer flooding incidents with a root cause of hydraulic overloading</t>
  </si>
  <si>
    <t>3C.14</t>
  </si>
  <si>
    <t>Number of internal sewer flooding incidents with root cause of sewer blockage</t>
  </si>
  <si>
    <t>3C.15</t>
  </si>
  <si>
    <t>Number of internal sewer flooding incidents with root cause of sewer collapse</t>
  </si>
  <si>
    <t>3C.16</t>
  </si>
  <si>
    <t>Number of internal sewer flooding incidents with root cause of equipment failure</t>
  </si>
  <si>
    <t>3C.17</t>
  </si>
  <si>
    <t>Number of properties that have experienced more than one internal sewer flooding incident within the last year</t>
  </si>
  <si>
    <t>3C.18</t>
  </si>
  <si>
    <t>Total number of internal sewer flooding incidents arising from properties that have experienced more than one internal sewer flooding incident within the last year</t>
  </si>
  <si>
    <t>3C.19</t>
  </si>
  <si>
    <t>Number of properties that have experienced more than one internal sewer flooding incident within the last three years</t>
  </si>
  <si>
    <t>3C.20</t>
  </si>
  <si>
    <t>Total number of internal sewer flooding incidents arising from properties that have experienced more than one internal sewer flooding incident within the last three years</t>
  </si>
  <si>
    <t>3C.21</t>
  </si>
  <si>
    <t>Number of properties that have experienced more than one internal sewer flooding incident within the last five years</t>
  </si>
  <si>
    <t>3C.22</t>
  </si>
  <si>
    <t>Total number of internal sewer flooding incidents arising from properties that have experienced more than one internal sewer flooding incident within the last five year</t>
  </si>
  <si>
    <t>3C.23</t>
  </si>
  <si>
    <t>Number of external sewer flooding incidents with a root cause of hydraulic overloading</t>
  </si>
  <si>
    <t>3C.24</t>
  </si>
  <si>
    <t>Number of external sewer flooding incidents with root cause of sewer blockage</t>
  </si>
  <si>
    <t>3C.25</t>
  </si>
  <si>
    <t>Number of external sewer flooding incidents with root cause of sewer collapse</t>
  </si>
  <si>
    <t>3C.26</t>
  </si>
  <si>
    <t>Number of external sewer flooding incidents with root cause of equipment failure</t>
  </si>
  <si>
    <t>3C.27</t>
  </si>
  <si>
    <t>Number of properties that have experienced more than one external sewer flooding incident within the last year</t>
  </si>
  <si>
    <t>3C.28</t>
  </si>
  <si>
    <t>Total number of external sewer flooding incidents arising from properties that have experienced more than one external sewer flooding incident within the last year</t>
  </si>
  <si>
    <t>3C.29</t>
  </si>
  <si>
    <t>Number of properties that have experienced more than one external sewer flooding incident within the last three years</t>
  </si>
  <si>
    <t>3C.30</t>
  </si>
  <si>
    <t>Total number of external sewer flooding incidents arising from properties that have experienced more than one external sewer flooding incident within the last three years</t>
  </si>
  <si>
    <t>3C.31</t>
  </si>
  <si>
    <t>Number of properties that have experienced more than one external sewer flooding incident within the last five years</t>
  </si>
  <si>
    <t>3C.32</t>
  </si>
  <si>
    <t>Total number of external sewer flooding incidents arising from properties that have experienced more than one external sewer flooding incident within the last five years</t>
  </si>
  <si>
    <t>3C.33</t>
  </si>
  <si>
    <t>Pro forma 3D</t>
  </si>
  <si>
    <t>2017-18 baseline</t>
  </si>
  <si>
    <t>2018-19 baseline</t>
  </si>
  <si>
    <t>2019-20
baseline</t>
  </si>
  <si>
    <t>Leakage - company level</t>
  </si>
  <si>
    <t>Annual average leakage</t>
  </si>
  <si>
    <t>Ml/d</t>
  </si>
  <si>
    <t>3D.1</t>
  </si>
  <si>
    <t>Three-year average leakage</t>
  </si>
  <si>
    <t>3D.2</t>
  </si>
  <si>
    <t>% reduction in 3 - year average leakagefrom 2019-20 baseline</t>
  </si>
  <si>
    <t>3D.3</t>
  </si>
  <si>
    <t>Leakage - region 1</t>
  </si>
  <si>
    <t>3D.4</t>
  </si>
  <si>
    <t>3D.5</t>
  </si>
  <si>
    <t>% reduction in 3 - year average leakage from 2019-20 baseline</t>
  </si>
  <si>
    <t>3D.6</t>
  </si>
  <si>
    <t>Leakage - region 2</t>
  </si>
  <si>
    <t>3D.7</t>
  </si>
  <si>
    <t>3D.8</t>
  </si>
  <si>
    <t>3D.9</t>
  </si>
  <si>
    <t>Per capita consumption- company level</t>
  </si>
  <si>
    <t>Annual average PCC</t>
  </si>
  <si>
    <t>l/h/d</t>
  </si>
  <si>
    <t>3D.10</t>
  </si>
  <si>
    <t>Three-year average PCC</t>
  </si>
  <si>
    <t>3D.11</t>
  </si>
  <si>
    <t>% reduction in 3 - year average PCC from 2019-20 baseline</t>
  </si>
  <si>
    <t>3D.12</t>
  </si>
  <si>
    <t>Annual household consumption level</t>
  </si>
  <si>
    <t>3D.13</t>
  </si>
  <si>
    <t>Total household population</t>
  </si>
  <si>
    <t>3D.14</t>
  </si>
  <si>
    <t>Per capita consumption- region 1</t>
  </si>
  <si>
    <t>3D.15</t>
  </si>
  <si>
    <t>3D.16</t>
  </si>
  <si>
    <t>3D.17</t>
  </si>
  <si>
    <t>3D.18</t>
  </si>
  <si>
    <t>3D.19</t>
  </si>
  <si>
    <t>Per capita consumption- region 2</t>
  </si>
  <si>
    <t>3D.20</t>
  </si>
  <si>
    <t>3D.21</t>
  </si>
  <si>
    <t>3D.22</t>
  </si>
  <si>
    <t>3D.23</t>
  </si>
  <si>
    <t>3D.24</t>
  </si>
  <si>
    <t>Business demand - company level - performance</t>
  </si>
  <si>
    <t>Annual average business demand (incl. voids)</t>
  </si>
  <si>
    <t>3D.25</t>
  </si>
  <si>
    <t>Three-year average business demand (incl. voids)</t>
  </si>
  <si>
    <t>3D.26</t>
  </si>
  <si>
    <t>% reduction in 3 - year average business demand from 2019-20 baseline (incl. voids)</t>
  </si>
  <si>
    <t>3D.27</t>
  </si>
  <si>
    <t>Annual average business consumption (excl. voids)</t>
  </si>
  <si>
    <t>3D.28</t>
  </si>
  <si>
    <t>Annual average business voids consumption</t>
  </si>
  <si>
    <t>3D.29</t>
  </si>
  <si>
    <t>Business demand - company level - annual changes</t>
  </si>
  <si>
    <t>Annual average business demand (incl. voids) variance of reporting year from previous year</t>
  </si>
  <si>
    <t>3D.30</t>
  </si>
  <si>
    <t>Increase in business demand in reporting year due to new business demand (new supply points).</t>
  </si>
  <si>
    <t>3D.31</t>
  </si>
  <si>
    <t>Changes in existing business demand (existing supply points) in reporting year compared to previous year.</t>
  </si>
  <si>
    <t>3D.32</t>
  </si>
  <si>
    <t>3D.33</t>
  </si>
  <si>
    <t>3D.34</t>
  </si>
  <si>
    <t>3D.35</t>
  </si>
  <si>
    <t>Business demand - region 1 level - performance</t>
  </si>
  <si>
    <t>3D.36</t>
  </si>
  <si>
    <t>3D.37</t>
  </si>
  <si>
    <t>% reduction in 3 - year average business demand from 2019-20 baseline</t>
  </si>
  <si>
    <t>3D.38</t>
  </si>
  <si>
    <t>3D.39</t>
  </si>
  <si>
    <t>3D.40</t>
  </si>
  <si>
    <t>Business demand - region 1 - annual changes</t>
  </si>
  <si>
    <t>3D.41</t>
  </si>
  <si>
    <t>3D.42</t>
  </si>
  <si>
    <t>3D.43</t>
  </si>
  <si>
    <t>3D.44</t>
  </si>
  <si>
    <t>3D.45</t>
  </si>
  <si>
    <t>3D.46</t>
  </si>
  <si>
    <t>Business demand - region 2 level - performance</t>
  </si>
  <si>
    <t>3D.47</t>
  </si>
  <si>
    <t>3D.48</t>
  </si>
  <si>
    <t>Business demand - region 2 - annual changes</t>
  </si>
  <si>
    <t>Pro forma 3E</t>
  </si>
  <si>
    <t xml:space="preserve">Standardising data numerical value </t>
  </si>
  <si>
    <t>Performance level - Actual
(current reporting year)</t>
  </si>
  <si>
    <t>Number of serious pollution incidents (water)</t>
  </si>
  <si>
    <t>3E.1</t>
  </si>
  <si>
    <t>Number of serious pollution incidents (wastewater)</t>
  </si>
  <si>
    <t>3E.2</t>
  </si>
  <si>
    <t>3E.3</t>
  </si>
  <si>
    <t>Pollution incidents - category 1 (wastewater)</t>
  </si>
  <si>
    <t>Number of pollution incidents per 10,000 km of sewer length</t>
  </si>
  <si>
    <t>Sewer length in km</t>
  </si>
  <si>
    <t>3E.4</t>
  </si>
  <si>
    <t>Pollution incidents - category 2 (wastewater)</t>
  </si>
  <si>
    <t>3E.5</t>
  </si>
  <si>
    <t>Pollution incidents - category 3 (wastewater)</t>
  </si>
  <si>
    <t>3E.6</t>
  </si>
  <si>
    <t>Pollution incidents - dry day spills</t>
  </si>
  <si>
    <t>Pollution incidents - Total (wastewater)</t>
  </si>
  <si>
    <t>3E.7</t>
  </si>
  <si>
    <t>Average number of spills per overflow - with unmonitored adjustment</t>
  </si>
  <si>
    <t>Average spills per storm overflow</t>
  </si>
  <si>
    <t>3E.8</t>
  </si>
  <si>
    <t>% EDM uptime</t>
  </si>
  <si>
    <t>3E.9</t>
  </si>
  <si>
    <t>Average number of spills per overflow - monitored</t>
  </si>
  <si>
    <t>3E.10</t>
  </si>
  <si>
    <t>PC definition weighting</t>
  </si>
  <si>
    <t>Number of 'poor' bathing waters</t>
  </si>
  <si>
    <t>Bathing water quality score</t>
  </si>
  <si>
    <t>Number of bathing sites</t>
  </si>
  <si>
    <t>3E.11</t>
  </si>
  <si>
    <t>Number of 'sufficient' bathing waters</t>
  </si>
  <si>
    <t>3E.12</t>
  </si>
  <si>
    <t>Number of 'good' bathing waters</t>
  </si>
  <si>
    <t>3E.13</t>
  </si>
  <si>
    <t>Number of 'excellent' bathing waters</t>
  </si>
  <si>
    <t>3E.14</t>
  </si>
  <si>
    <t>3E.15</t>
  </si>
  <si>
    <t>Baseline</t>
  </si>
  <si>
    <t>Current reporting year</t>
  </si>
  <si>
    <t>Performance level - Net change</t>
  </si>
  <si>
    <t>Biodiversity</t>
  </si>
  <si>
    <t>Biodiversity net change - area</t>
  </si>
  <si>
    <t>Net change in biodiversity per 100km2</t>
  </si>
  <si>
    <t>3E.16</t>
  </si>
  <si>
    <t>Biodiversity net change - hedgerow</t>
  </si>
  <si>
    <t>3E.17</t>
  </si>
  <si>
    <t>Biodiversity net change - river</t>
  </si>
  <si>
    <t>3E.18</t>
  </si>
  <si>
    <t>Biodiversity net change - total</t>
  </si>
  <si>
    <t>3E.19</t>
  </si>
  <si>
    <t>Phosphorus emitted from treatment works that had a phosphorus limit for the latest calendar year.</t>
  </si>
  <si>
    <t>% reduction in phosphorus emissions</t>
  </si>
  <si>
    <t>2020 baseline</t>
  </si>
  <si>
    <t>3E.20</t>
  </si>
  <si>
    <t>Phosphorus prevented from entering rivers from partnership working</t>
  </si>
  <si>
    <t>3E.21</t>
  </si>
  <si>
    <t>Reduction in phosphorus</t>
  </si>
  <si>
    <t>3E.22</t>
  </si>
  <si>
    <t xml:space="preserve">Line Description </t>
  </si>
  <si>
    <t>Actual tCO2e</t>
  </si>
  <si>
    <t>Operational greenhouse gas emissions (water)</t>
  </si>
  <si>
    <t>Scope one emissions</t>
  </si>
  <si>
    <t>Direct emissions from burning of fossil fuels (location-based)</t>
  </si>
  <si>
    <t>tCO2e</t>
  </si>
  <si>
    <t>3E.23</t>
  </si>
  <si>
    <t>Process and fugitive emissions (incl. refrigerants)</t>
  </si>
  <si>
    <t>3E.24</t>
  </si>
  <si>
    <t>Emissions from vehicle transport (owned or leased)</t>
  </si>
  <si>
    <t>3E.25</t>
  </si>
  <si>
    <t>Emissions from land</t>
  </si>
  <si>
    <t>3E.26</t>
  </si>
  <si>
    <t xml:space="preserve">Total scope one emissions </t>
  </si>
  <si>
    <t>3E.27</t>
  </si>
  <si>
    <t>Scope two emissions</t>
  </si>
  <si>
    <t>Purchased electricity (location-based)</t>
  </si>
  <si>
    <t>3E.28</t>
  </si>
  <si>
    <t>Purchased heat</t>
  </si>
  <si>
    <t>3E.29</t>
  </si>
  <si>
    <t>Electric vehicles</t>
  </si>
  <si>
    <t>3E.30</t>
  </si>
  <si>
    <t>Removal of electricity to charge electric vehicles</t>
  </si>
  <si>
    <t>3E.31</t>
  </si>
  <si>
    <t xml:space="preserve">Total scope two emissions </t>
  </si>
  <si>
    <t>3E.32</t>
  </si>
  <si>
    <t>Scope three emissions</t>
  </si>
  <si>
    <t>Business travel on public transport and private vehicles used for company business</t>
  </si>
  <si>
    <t>3E.33</t>
  </si>
  <si>
    <t xml:space="preserve">                                 </t>
  </si>
  <si>
    <t>Outsourced activities</t>
  </si>
  <si>
    <t>3E.34</t>
  </si>
  <si>
    <t>Purchased electricity: extraction, production, transmission and distribution (location based)</t>
  </si>
  <si>
    <t>3E.35</t>
  </si>
  <si>
    <t>Purchased heat: extraction, production, transmission and distribution</t>
  </si>
  <si>
    <t>3E.36</t>
  </si>
  <si>
    <t>Purchased fuels: extraction, production, transmission and distribution</t>
  </si>
  <si>
    <t>3E.37</t>
  </si>
  <si>
    <t xml:space="preserve">Chemicals </t>
  </si>
  <si>
    <t>3E.38</t>
  </si>
  <si>
    <t xml:space="preserve">Total scope three emissions </t>
  </si>
  <si>
    <t>3E.39</t>
  </si>
  <si>
    <t xml:space="preserve">Emissions reductions </t>
  </si>
  <si>
    <t>Exported renewables (generated onsite and exported)</t>
  </si>
  <si>
    <t>3E.40</t>
  </si>
  <si>
    <t>Exported biomethane (generated onsite and exported)</t>
  </si>
  <si>
    <t>3E.41</t>
  </si>
  <si>
    <t>Insets</t>
  </si>
  <si>
    <t>3E.42</t>
  </si>
  <si>
    <t>Total emissions reductions</t>
  </si>
  <si>
    <t>3E.43</t>
  </si>
  <si>
    <t xml:space="preserve">Baseline tCO2e (2024-2025) </t>
  </si>
  <si>
    <t>3E.44</t>
  </si>
  <si>
    <t xml:space="preserve">Gross emissions </t>
  </si>
  <si>
    <t>3E.45</t>
  </si>
  <si>
    <t xml:space="preserve">Net emissions </t>
  </si>
  <si>
    <t>3E.46</t>
  </si>
  <si>
    <t>Percentage reduction from 2024-25 baseline (tonnes CO2e)</t>
  </si>
  <si>
    <t>3E.47</t>
  </si>
  <si>
    <t xml:space="preserve">Emissions by base expenditure </t>
  </si>
  <si>
    <t>3E.48</t>
  </si>
  <si>
    <t>Emissions by enhancement expenditure</t>
  </si>
  <si>
    <t>3E.49</t>
  </si>
  <si>
    <t xml:space="preserve">Emissions by net zero enhancement scheme </t>
  </si>
  <si>
    <t>3E.50</t>
  </si>
  <si>
    <t>Operational greenhouse gas emissions (wastewater)</t>
  </si>
  <si>
    <t>3E.51</t>
  </si>
  <si>
    <t>3E.52</t>
  </si>
  <si>
    <t>3E.53</t>
  </si>
  <si>
    <t>3E.54</t>
  </si>
  <si>
    <t>3E.55</t>
  </si>
  <si>
    <t>3E.56</t>
  </si>
  <si>
    <t>3E.57</t>
  </si>
  <si>
    <t>3E.58</t>
  </si>
  <si>
    <t>3E.59</t>
  </si>
  <si>
    <t>3E.60</t>
  </si>
  <si>
    <t>3E.61</t>
  </si>
  <si>
    <t>3E.62</t>
  </si>
  <si>
    <t>3E.63</t>
  </si>
  <si>
    <t>3E.64</t>
  </si>
  <si>
    <t>3E.65</t>
  </si>
  <si>
    <t>3E.66</t>
  </si>
  <si>
    <t xml:space="preserve">Disposal of waste </t>
  </si>
  <si>
    <t>3E.67</t>
  </si>
  <si>
    <t>3E.68</t>
  </si>
  <si>
    <t>3E.69</t>
  </si>
  <si>
    <t>3E.70</t>
  </si>
  <si>
    <t>3E.71</t>
  </si>
  <si>
    <t>3E.72</t>
  </si>
  <si>
    <t>3E.73</t>
  </si>
  <si>
    <t>3E.74</t>
  </si>
  <si>
    <t>3E.75</t>
  </si>
  <si>
    <t>3E.76</t>
  </si>
  <si>
    <t>3E.77</t>
  </si>
  <si>
    <t>3E.78</t>
  </si>
  <si>
    <t>3E.79</t>
  </si>
  <si>
    <t>Additional supplementary data - environmental common performance commitments</t>
  </si>
  <si>
    <t>3E.80</t>
  </si>
  <si>
    <t>Average spills per overflow performance assuming 100% monitoring</t>
  </si>
  <si>
    <t>3E.81</t>
  </si>
  <si>
    <t>Total spills - number</t>
  </si>
  <si>
    <t>3E.82</t>
  </si>
  <si>
    <t>3E.83</t>
  </si>
  <si>
    <t>3E.84</t>
  </si>
  <si>
    <t>3E.85</t>
  </si>
  <si>
    <t xml:space="preserve">Spills under verified trial conditions </t>
  </si>
  <si>
    <t>3E.86</t>
  </si>
  <si>
    <t>Spills outside of verified trial conditions</t>
  </si>
  <si>
    <t>3E.87</t>
  </si>
  <si>
    <t>3E.88</t>
  </si>
  <si>
    <t>3E.89</t>
  </si>
  <si>
    <t>3E.90</t>
  </si>
  <si>
    <t>3E.91</t>
  </si>
  <si>
    <t>Storm overflow name</t>
  </si>
  <si>
    <t>WINEP ID</t>
  </si>
  <si>
    <t>SOAP ID</t>
  </si>
  <si>
    <t>Months valid trial in operation during reporting year</t>
  </si>
  <si>
    <t>Number of spills (under verified trial conditions)</t>
  </si>
  <si>
    <t>Number of spills included in the PR24 PCL</t>
  </si>
  <si>
    <t xml:space="preserve">Total number of spills associated with NBS trials (outside of PR24 forecast performance); </t>
  </si>
  <si>
    <t>Storm overflows - wetland trial information</t>
  </si>
  <si>
    <t>Trial overflow information - trial site 1</t>
  </si>
  <si>
    <t>Trial overflow information - trial site 2</t>
  </si>
  <si>
    <t>Trial overflow information - trial site 3</t>
  </si>
  <si>
    <t>Trial overflow information - trial site 4</t>
  </si>
  <si>
    <t>Trial overflow information - trial site 5</t>
  </si>
  <si>
    <t>Pro forma 3F</t>
  </si>
  <si>
    <t>Underlying calculations- asset health common performance commitments</t>
  </si>
  <si>
    <t>Mains repairs - Reactive</t>
  </si>
  <si>
    <t>Mains repairs per 1,000km</t>
  </si>
  <si>
    <t>Mains length in km</t>
  </si>
  <si>
    <t>3F.1</t>
  </si>
  <si>
    <t>Mains repairs - Proactive</t>
  </si>
  <si>
    <t>3F.2</t>
  </si>
  <si>
    <t>Mains repairs</t>
  </si>
  <si>
    <t>Mains repairs per 1,000km mains length</t>
  </si>
  <si>
    <t>3F.3</t>
  </si>
  <si>
    <t>Number of sewer collapses per 1,000km of all sewers</t>
  </si>
  <si>
    <t>3F.4</t>
  </si>
  <si>
    <t>Current company level peak week production capacity (PWPC)
Ml/d</t>
  </si>
  <si>
    <t>Reduction in company level PWPC
Ml/d</t>
  </si>
  <si>
    <t>Outage proportion of PWPC
%</t>
  </si>
  <si>
    <t>3F.5</t>
  </si>
  <si>
    <t>Pro forma 3G</t>
  </si>
  <si>
    <t>Underlying calculations- compliance based common performance commitments</t>
  </si>
  <si>
    <t>Discharge permit compliance (water)</t>
  </si>
  <si>
    <t>% permit compliance</t>
  </si>
  <si>
    <t>Number of numeric discharge permits (water)</t>
  </si>
  <si>
    <t>3G.1</t>
  </si>
  <si>
    <t>Discharge permit compliance (wastewater)</t>
  </si>
  <si>
    <t>Number of numeric discharge permits (wastewater)</t>
  </si>
  <si>
    <t>3G.2</t>
  </si>
  <si>
    <t>Number of numeric discharge permits (total)</t>
  </si>
  <si>
    <t>3G.3</t>
  </si>
  <si>
    <t>Compliance risk index</t>
  </si>
  <si>
    <t>Water treatment works compliance risk index score</t>
  </si>
  <si>
    <t>3G.4</t>
  </si>
  <si>
    <t>Service reservoirs compliance risk index score</t>
  </si>
  <si>
    <t>3G.5</t>
  </si>
  <si>
    <t>3G.6</t>
  </si>
  <si>
    <t>Customer zones compliance risk index score</t>
  </si>
  <si>
    <t>3G.7</t>
  </si>
  <si>
    <t>3G.8</t>
  </si>
  <si>
    <t>Pro forma 3H</t>
  </si>
  <si>
    <t>Underlying calculations and supplementary data- bespoke performance commitments</t>
  </si>
  <si>
    <t>Constant</t>
  </si>
  <si>
    <t>Tonnes CO2e - baseline</t>
  </si>
  <si>
    <t>3H.1</t>
  </si>
  <si>
    <t>Tonnes CO2e - cumulative baseline</t>
  </si>
  <si>
    <t>3H.2</t>
  </si>
  <si>
    <t>Tonnes CO2e emitted</t>
  </si>
  <si>
    <t>3H.3</t>
  </si>
  <si>
    <t>Cumulative tonnes CO2e emitted</t>
  </si>
  <si>
    <t>3H.4</t>
  </si>
  <si>
    <t>Reduction % from baseline</t>
  </si>
  <si>
    <t>3H.5</t>
  </si>
  <si>
    <t>Embodied greenhouse gas emissions [SWB]</t>
  </si>
  <si>
    <t>Total capital delivery spend</t>
  </si>
  <si>
    <t>3H.6</t>
  </si>
  <si>
    <t>Total capital delivery spend, cumulative</t>
  </si>
  <si>
    <t>3H.7</t>
  </si>
  <si>
    <t>3H.8</t>
  </si>
  <si>
    <t xml:space="preserve">Tonnes CO2e emitted, cumulative </t>
  </si>
  <si>
    <t>3H.9</t>
  </si>
  <si>
    <t>Tonnes CO2e per £1m</t>
  </si>
  <si>
    <t>3H.10</t>
  </si>
  <si>
    <t>3H.11</t>
  </si>
  <si>
    <t>Baseline conversion</t>
  </si>
  <si>
    <t>3H.12</t>
  </si>
  <si>
    <t>3H.13</t>
  </si>
  <si>
    <t>Embodied greenhouse gas emissions [UUW]</t>
  </si>
  <si>
    <t>3H.14</t>
  </si>
  <si>
    <t>3H.15</t>
  </si>
  <si>
    <t>3H.16</t>
  </si>
  <si>
    <t>3H.17</t>
  </si>
  <si>
    <t>3H.18</t>
  </si>
  <si>
    <t>3H.19</t>
  </si>
  <si>
    <t>3H.20</t>
  </si>
  <si>
    <t>3H.21</t>
  </si>
  <si>
    <t>3H.22</t>
  </si>
  <si>
    <t>3H.23</t>
  </si>
  <si>
    <t>Total number of premises at year end</t>
  </si>
  <si>
    <t>3H.24</t>
  </si>
  <si>
    <t>Total number of premises covered by critical point loggers at year end</t>
  </si>
  <si>
    <t>3H.25</t>
  </si>
  <si>
    <t>Percentage of premises covered by a Critical Point logger at year end</t>
  </si>
  <si>
    <t>3H.26</t>
  </si>
  <si>
    <t>Percentage of critical point loggers in fault at year end</t>
  </si>
  <si>
    <t>3H.27</t>
  </si>
  <si>
    <t>The total number of  premises where low pressure is recorded</t>
  </si>
  <si>
    <t>3H.28</t>
  </si>
  <si>
    <t xml:space="preserve">Minutes of low pressure recorded </t>
  </si>
  <si>
    <t>Minutes</t>
  </si>
  <si>
    <t>3H.29</t>
  </si>
  <si>
    <t>Total minutes of low pressure experienced</t>
  </si>
  <si>
    <t>3H.30</t>
  </si>
  <si>
    <t>Normalisation constant</t>
  </si>
  <si>
    <t>3H.31</t>
  </si>
  <si>
    <t>The total minutes of low pressure experienced - normalised</t>
  </si>
  <si>
    <t>3H.32</t>
  </si>
  <si>
    <t>Average time of low pressure experienced per premise</t>
  </si>
  <si>
    <t>Time</t>
  </si>
  <si>
    <t>3H.33</t>
  </si>
  <si>
    <t>Number of collaborative projects delivered</t>
  </si>
  <si>
    <t>3H.34</t>
  </si>
  <si>
    <t>Number of collaborative projects delivered (cumulative)</t>
  </si>
  <si>
    <t>3H.35</t>
  </si>
  <si>
    <t>Kgs of phosphorus equivalents removed from third-party septic tanks - sampled</t>
  </si>
  <si>
    <t>Kg</t>
  </si>
  <si>
    <t>3H.36</t>
  </si>
  <si>
    <t>Kgs of phosphorus equivalents removed from third-party septic tanks - modelled</t>
  </si>
  <si>
    <t>3H.37</t>
  </si>
  <si>
    <t>Kgs of phosphorus equivalents removed from private WwTWs - sampled</t>
  </si>
  <si>
    <t>3H.38</t>
  </si>
  <si>
    <t>Kgs of phosphorus equivalents removed from private WwTWs - modelled</t>
  </si>
  <si>
    <t>3H.39</t>
  </si>
  <si>
    <t>Kgs of phosphorus equivalents removed from agricultural catchments - quantified with Farmscoper</t>
  </si>
  <si>
    <t>3H.40</t>
  </si>
  <si>
    <t>Kgs of phosphorus equivalents removed from agricultural catchments - alternative methodology</t>
  </si>
  <si>
    <t>3H.41</t>
  </si>
  <si>
    <t>Kgs of phosphorus equivalents removed from non-agricultural catchments - modelled</t>
  </si>
  <si>
    <t>3H.42</t>
  </si>
  <si>
    <t>Kgs of phosphorus equivalents removed from non-agricultural catchments - alternative methodology</t>
  </si>
  <si>
    <t>3H.43</t>
  </si>
  <si>
    <t xml:space="preserve">Total Kgs of phosphorus equivalents removed from Windermere catchment </t>
  </si>
  <si>
    <t>3H.44</t>
  </si>
  <si>
    <t>Total Kgs of phosphorus equivalents removed from Windermere catchment (cumulative)</t>
  </si>
  <si>
    <t>3H.45</t>
  </si>
  <si>
    <t>Pro forma 3J</t>
  </si>
  <si>
    <t>For use by Thames Water only</t>
  </si>
  <si>
    <t>Underlying calculations - Tideway performance commitments</t>
  </si>
  <si>
    <t>Performance level - calculated</t>
  </si>
  <si>
    <t>Effective stakeholder engagement</t>
  </si>
  <si>
    <t>Average score of stakeholder responses</t>
  </si>
  <si>
    <t>Systems acceptance incentive</t>
  </si>
  <si>
    <t>Acceptance date</t>
  </si>
  <si>
    <t>Planned System Acceptance Date</t>
  </si>
  <si>
    <t>Maximising the value of Tideway project land sales</t>
  </si>
  <si>
    <t>[List relevant plots of land]</t>
  </si>
  <si>
    <t>Net profit or loss</t>
  </si>
  <si>
    <t>Baseline value</t>
  </si>
  <si>
    <t>Managing early handback of Tideway project land</t>
  </si>
  <si>
    <t>[List relevant handback areas]</t>
  </si>
  <si>
    <t>Target date</t>
  </si>
  <si>
    <t>For use by Dŵr Cymru and Hafren Dyfrdwy only</t>
  </si>
  <si>
    <t>Supplementary data - storm overflows performance commitment</t>
  </si>
  <si>
    <t>Start_data</t>
  </si>
  <si>
    <t>Number of overflows investigated in alignment with GN066 guidance</t>
  </si>
  <si>
    <t>3K.1</t>
  </si>
  <si>
    <t>Number of overflows surveyed for environmental harm</t>
  </si>
  <si>
    <t>3K.2</t>
  </si>
  <si>
    <t>Classification of overflows according to GN066 guidance for water quality impact</t>
  </si>
  <si>
    <t>No impact - satisfactory</t>
  </si>
  <si>
    <t>3K.3</t>
  </si>
  <si>
    <t>Very low - satisfactory</t>
  </si>
  <si>
    <t>3K.4</t>
  </si>
  <si>
    <t>Low - unsatisfactory</t>
  </si>
  <si>
    <t>3K.5</t>
  </si>
  <si>
    <t>Moderate - unsatisfactory</t>
  </si>
  <si>
    <t>3K.6</t>
  </si>
  <si>
    <t>High - unsatisfactory</t>
  </si>
  <si>
    <t>3K.7</t>
  </si>
  <si>
    <t>Severe - unsatisfactory</t>
  </si>
  <si>
    <t>3K.8</t>
  </si>
  <si>
    <t>Pro forma 4A</t>
  </si>
  <si>
    <t>Water bulk supply information for the 12 months ended 31 March 2026</t>
  </si>
  <si>
    <t>Volume</t>
  </si>
  <si>
    <t>Ml</t>
  </si>
  <si>
    <t>Bulk supply exports</t>
  </si>
  <si>
    <t>4A.1</t>
  </si>
  <si>
    <t>Bulk supply 2</t>
  </si>
  <si>
    <t>4A.2</t>
  </si>
  <si>
    <t>Bulk supply 3</t>
  </si>
  <si>
    <t>4A.3</t>
  </si>
  <si>
    <t>Bulk supply 4</t>
  </si>
  <si>
    <t>4A.4</t>
  </si>
  <si>
    <t>Bulk supply 5</t>
  </si>
  <si>
    <t>4A.5</t>
  </si>
  <si>
    <t>Bulk supply 6</t>
  </si>
  <si>
    <t>4A.6</t>
  </si>
  <si>
    <t>Bulk supply 7</t>
  </si>
  <si>
    <t>4A.7</t>
  </si>
  <si>
    <t>Bulk supply 8</t>
  </si>
  <si>
    <t>4A.8</t>
  </si>
  <si>
    <t>Bulk supply 9</t>
  </si>
  <si>
    <t>4A.9</t>
  </si>
  <si>
    <t>Bulk supply 10</t>
  </si>
  <si>
    <t>4A.10</t>
  </si>
  <si>
    <t>Bulk supply 11</t>
  </si>
  <si>
    <t>4A.11</t>
  </si>
  <si>
    <t>Bulk supply 12</t>
  </si>
  <si>
    <t>4A.12</t>
  </si>
  <si>
    <t>Bulk supply 13</t>
  </si>
  <si>
    <t>4A.13</t>
  </si>
  <si>
    <t>Bulk supply 14</t>
  </si>
  <si>
    <t>4A.14</t>
  </si>
  <si>
    <t>Bulk supply 15</t>
  </si>
  <si>
    <t>4A.15</t>
  </si>
  <si>
    <t>Bulk supply 16</t>
  </si>
  <si>
    <t>4A.16</t>
  </si>
  <si>
    <t>Bulk supply 17</t>
  </si>
  <si>
    <t>4A.17</t>
  </si>
  <si>
    <t>Bulk supply 18</t>
  </si>
  <si>
    <t>4A.18</t>
  </si>
  <si>
    <t>Bulk supply 19</t>
  </si>
  <si>
    <t>4A.19</t>
  </si>
  <si>
    <t>Bulk supply 20</t>
  </si>
  <si>
    <t>4A.20</t>
  </si>
  <si>
    <t>Bulk supply 21</t>
  </si>
  <si>
    <t>4A.21</t>
  </si>
  <si>
    <t>Bulk supply 22</t>
  </si>
  <si>
    <t>4A.22</t>
  </si>
  <si>
    <t>Bulk supply 23</t>
  </si>
  <si>
    <t>4A.23</t>
  </si>
  <si>
    <t>Bulk supply 24</t>
  </si>
  <si>
    <t>4A.24</t>
  </si>
  <si>
    <t>Bulk supply 25</t>
  </si>
  <si>
    <t>4A.25</t>
  </si>
  <si>
    <t>Total bulk supply exports</t>
  </si>
  <si>
    <t>4A.26</t>
  </si>
  <si>
    <t>Bulk supply imports</t>
  </si>
  <si>
    <t>4A.27</t>
  </si>
  <si>
    <t>4A.28</t>
  </si>
  <si>
    <t>4A.29</t>
  </si>
  <si>
    <t>4A.30</t>
  </si>
  <si>
    <t>4A.31</t>
  </si>
  <si>
    <t>4A.32</t>
  </si>
  <si>
    <t>4A.33</t>
  </si>
  <si>
    <t>4A.34</t>
  </si>
  <si>
    <t>4A.35</t>
  </si>
  <si>
    <t>4A.36</t>
  </si>
  <si>
    <t>4A.37</t>
  </si>
  <si>
    <t>4A.38</t>
  </si>
  <si>
    <t>4A.39</t>
  </si>
  <si>
    <t>4A.40</t>
  </si>
  <si>
    <t>4A.41</t>
  </si>
  <si>
    <t>4A.42</t>
  </si>
  <si>
    <t>4A.43</t>
  </si>
  <si>
    <t>4A.44</t>
  </si>
  <si>
    <t>4A.45</t>
  </si>
  <si>
    <t>4A.46</t>
  </si>
  <si>
    <t>4A.47</t>
  </si>
  <si>
    <t>4A.48</t>
  </si>
  <si>
    <t>4A.49</t>
  </si>
  <si>
    <t>4A.50</t>
  </si>
  <si>
    <t>4A.51</t>
  </si>
  <si>
    <t>Total bulk supply imports</t>
  </si>
  <si>
    <t>4A.52</t>
  </si>
  <si>
    <t>Pro forma 4B</t>
  </si>
  <si>
    <t>Analysis of debt</t>
  </si>
  <si>
    <t>Instrument</t>
  </si>
  <si>
    <t>Issuer</t>
  </si>
  <si>
    <t>Category</t>
  </si>
  <si>
    <t>Maturity type</t>
  </si>
  <si>
    <t>Instrument identifier 
(e.g. ISIN)</t>
  </si>
  <si>
    <t>Underlying instrument identifer</t>
  </si>
  <si>
    <t>Underlying instrument type (Pre swap)</t>
  </si>
  <si>
    <t>Post swap type (combined instruments )</t>
  </si>
  <si>
    <t>Seniority</t>
  </si>
  <si>
    <t>Long-term issue credit rating as at 31 March 2026</t>
  </si>
  <si>
    <t>Original Currency</t>
  </si>
  <si>
    <t>Amount in original acurrency</t>
  </si>
  <si>
    <t>Issue date</t>
  </si>
  <si>
    <t>Issue price</t>
  </si>
  <si>
    <t>Maturity date</t>
  </si>
  <si>
    <t>Years to maturity</t>
  </si>
  <si>
    <t>Original issuance / facility size</t>
  </si>
  <si>
    <t>Principal sum outstanding as at 31 March 2026 (excluding debt issuance costs)</t>
  </si>
  <si>
    <t>Years to maturity x principal sum</t>
  </si>
  <si>
    <t>RPI interest rate</t>
  </si>
  <si>
    <t>CPI interest rate</t>
  </si>
  <si>
    <t>Reference benchmark</t>
  </si>
  <si>
    <t>Reference interest rate</t>
  </si>
  <si>
    <t>Margin over reference rate</t>
  </si>
  <si>
    <t>Nominal Interest Rate</t>
  </si>
  <si>
    <t>Effective interest rate</t>
  </si>
  <si>
    <t>Nominal Interest Cost (Full year equivalent)</t>
  </si>
  <si>
    <t>Cash Interest Cost (Full year equivalent)</t>
  </si>
  <si>
    <t>Debt category for long term rate adjustment</t>
  </si>
  <si>
    <t>Adjustment from actual to indicative long term rate</t>
  </si>
  <si>
    <t>Indicative interest rate in long term environment</t>
  </si>
  <si>
    <t>Long term nominal Interest cost (Full Year equivalent)</t>
  </si>
  <si>
    <t>Utilisation fee</t>
  </si>
  <si>
    <t>Commitment fee</t>
  </si>
  <si>
    <t>Issuance costs</t>
  </si>
  <si>
    <t>Instrument included in average years to maturity pre swap calculation - Fixed</t>
  </si>
  <si>
    <t>Instrument included in average years to maturity pre swap calculation - Floating</t>
  </si>
  <si>
    <t>Instrument included in average years to maturity pre swap calculation - RPI</t>
  </si>
  <si>
    <t>Instrument included in average years to maturity pre swap calculation - CPI/CPIH</t>
  </si>
  <si>
    <t>Instrument included in average years to maturity post swap calculation - Fixed</t>
  </si>
  <si>
    <t>Instrument included in average years to maturity post swap calculation - Floating</t>
  </si>
  <si>
    <t>Instrument included in average years to maturity post swap calculation - RPI</t>
  </si>
  <si>
    <t>Instrument included in average years to maturity post swap calculation - CPI/CPIH</t>
  </si>
  <si>
    <t>Category of instrument included at PR24</t>
  </si>
  <si>
    <t>Seniority of debt included at PR24</t>
  </si>
  <si>
    <t>Included in long term debt calculations</t>
  </si>
  <si>
    <t>Swap category</t>
  </si>
  <si>
    <t>Further information</t>
  </si>
  <si>
    <t>Text</t>
  </si>
  <si>
    <t>m (nominal)</t>
  </si>
  <si>
    <t>per 100</t>
  </si>
  <si>
    <t>Years</t>
  </si>
  <si>
    <t>£m (nominal)</t>
  </si>
  <si>
    <t>Y/N</t>
  </si>
  <si>
    <t>Debt instruments</t>
  </si>
  <si>
    <t/>
  </si>
  <si>
    <t>4B.1</t>
  </si>
  <si>
    <t>4B.2</t>
  </si>
  <si>
    <t>4B.3</t>
  </si>
  <si>
    <t>4B.4</t>
  </si>
  <si>
    <t>4B.5</t>
  </si>
  <si>
    <t>4B.6</t>
  </si>
  <si>
    <t>4B.7</t>
  </si>
  <si>
    <t>4B.8</t>
  </si>
  <si>
    <t>4B.9</t>
  </si>
  <si>
    <t>4B.10</t>
  </si>
  <si>
    <t>4B.11</t>
  </si>
  <si>
    <t>4B.12</t>
  </si>
  <si>
    <t>4B.13</t>
  </si>
  <si>
    <t>4B.14</t>
  </si>
  <si>
    <t>4B.15</t>
  </si>
  <si>
    <t>4B.16</t>
  </si>
  <si>
    <t>4B.17</t>
  </si>
  <si>
    <t>4B.18</t>
  </si>
  <si>
    <t>4B.19</t>
  </si>
  <si>
    <t>4B.20</t>
  </si>
  <si>
    <t>4B.21</t>
  </si>
  <si>
    <t>4B.22</t>
  </si>
  <si>
    <t>4B.23</t>
  </si>
  <si>
    <t>4B.24</t>
  </si>
  <si>
    <t>4B.25</t>
  </si>
  <si>
    <t>4B.26</t>
  </si>
  <si>
    <t>4B.27</t>
  </si>
  <si>
    <t>4B.28</t>
  </si>
  <si>
    <t>4B.29</t>
  </si>
  <si>
    <t>4B.30</t>
  </si>
  <si>
    <t>4B.31</t>
  </si>
  <si>
    <t>4B.32</t>
  </si>
  <si>
    <t>4B.33</t>
  </si>
  <si>
    <t>4B.34</t>
  </si>
  <si>
    <t>4B.35</t>
  </si>
  <si>
    <t>4B.36</t>
  </si>
  <si>
    <t>4B.37</t>
  </si>
  <si>
    <t>4B.38</t>
  </si>
  <si>
    <t>4B.39</t>
  </si>
  <si>
    <t>4B.40</t>
  </si>
  <si>
    <t>4B.41</t>
  </si>
  <si>
    <t>4B.42</t>
  </si>
  <si>
    <t>4B.43</t>
  </si>
  <si>
    <t>4B.44</t>
  </si>
  <si>
    <t>4B.45</t>
  </si>
  <si>
    <t>4B.46</t>
  </si>
  <si>
    <t>4B.47</t>
  </si>
  <si>
    <t>4B.48</t>
  </si>
  <si>
    <t>4B.49</t>
  </si>
  <si>
    <t>4B.50</t>
  </si>
  <si>
    <t>4B.51</t>
  </si>
  <si>
    <t>4B.52</t>
  </si>
  <si>
    <t>4B.53</t>
  </si>
  <si>
    <t>4B.54</t>
  </si>
  <si>
    <t>4B.55</t>
  </si>
  <si>
    <t>4B.56</t>
  </si>
  <si>
    <t>4B.57</t>
  </si>
  <si>
    <t>4B.58</t>
  </si>
  <si>
    <t>4B.59</t>
  </si>
  <si>
    <t>4B.60</t>
  </si>
  <si>
    <t>4B.61</t>
  </si>
  <si>
    <t>4B.62</t>
  </si>
  <si>
    <t>4B.63</t>
  </si>
  <si>
    <t>4B.64</t>
  </si>
  <si>
    <t>4B.65</t>
  </si>
  <si>
    <t>4B.66</t>
  </si>
  <si>
    <t>4B.67</t>
  </si>
  <si>
    <t>4B.68</t>
  </si>
  <si>
    <t>4B.69</t>
  </si>
  <si>
    <t>4B.70</t>
  </si>
  <si>
    <t>4B.71</t>
  </si>
  <si>
    <t>4B.72</t>
  </si>
  <si>
    <t>4B.73</t>
  </si>
  <si>
    <t>4B.74</t>
  </si>
  <si>
    <t>4B.75</t>
  </si>
  <si>
    <t>4B.76</t>
  </si>
  <si>
    <t>4B.77</t>
  </si>
  <si>
    <t>4B.78</t>
  </si>
  <si>
    <t>4B.79</t>
  </si>
  <si>
    <t>4B.80</t>
  </si>
  <si>
    <t>4B.81</t>
  </si>
  <si>
    <t>4B.82</t>
  </si>
  <si>
    <t>4B.83</t>
  </si>
  <si>
    <t>4B.84</t>
  </si>
  <si>
    <t>4B.85</t>
  </si>
  <si>
    <t>4B.86</t>
  </si>
  <si>
    <t>4B.87</t>
  </si>
  <si>
    <t>4B.88</t>
  </si>
  <si>
    <t>4B.89</t>
  </si>
  <si>
    <t>4B.90</t>
  </si>
  <si>
    <t>4B.91</t>
  </si>
  <si>
    <t>4B.92</t>
  </si>
  <si>
    <t>4B.93</t>
  </si>
  <si>
    <t>4B.94</t>
  </si>
  <si>
    <t>4B.95</t>
  </si>
  <si>
    <t>4B.96</t>
  </si>
  <si>
    <t>4B.97</t>
  </si>
  <si>
    <t>4B.98</t>
  </si>
  <si>
    <t>4B.99</t>
  </si>
  <si>
    <t>4B.100</t>
  </si>
  <si>
    <t>4B.101</t>
  </si>
  <si>
    <t>4B.102</t>
  </si>
  <si>
    <t>4B.103</t>
  </si>
  <si>
    <t>4B.104</t>
  </si>
  <si>
    <t>4B.105</t>
  </si>
  <si>
    <t>4B.106</t>
  </si>
  <si>
    <t>4B.107</t>
  </si>
  <si>
    <t>4B.108</t>
  </si>
  <si>
    <t>4B.109</t>
  </si>
  <si>
    <t>4B.110</t>
  </si>
  <si>
    <t>4B.111</t>
  </si>
  <si>
    <t>4B.112</t>
  </si>
  <si>
    <t>4B.113</t>
  </si>
  <si>
    <t>4B.114</t>
  </si>
  <si>
    <t>4B.115</t>
  </si>
  <si>
    <t>4B.116</t>
  </si>
  <si>
    <t>4B.117</t>
  </si>
  <si>
    <t>4B.118</t>
  </si>
  <si>
    <t>4B.119</t>
  </si>
  <si>
    <t>4B.120</t>
  </si>
  <si>
    <t>4B.121</t>
  </si>
  <si>
    <t>4B.122</t>
  </si>
  <si>
    <t>4B.123</t>
  </si>
  <si>
    <t>4B.124</t>
  </si>
  <si>
    <t>4B.125</t>
  </si>
  <si>
    <t>4B.126</t>
  </si>
  <si>
    <t>4B.127</t>
  </si>
  <si>
    <t>4B.128</t>
  </si>
  <si>
    <t>4B.129</t>
  </si>
  <si>
    <t>4B.130</t>
  </si>
  <si>
    <t>4B.131</t>
  </si>
  <si>
    <t>4B.132</t>
  </si>
  <si>
    <t>4B.133</t>
  </si>
  <si>
    <t>4B.134</t>
  </si>
  <si>
    <t>4B.135</t>
  </si>
  <si>
    <t>4B.136</t>
  </si>
  <si>
    <t>4B.137</t>
  </si>
  <si>
    <t>4B.138</t>
  </si>
  <si>
    <t>4B.139</t>
  </si>
  <si>
    <t>4B.140</t>
  </si>
  <si>
    <t>4B.141</t>
  </si>
  <si>
    <t>4B.142</t>
  </si>
  <si>
    <t>4B.143</t>
  </si>
  <si>
    <t>4B.144</t>
  </si>
  <si>
    <t>4B.145</t>
  </si>
  <si>
    <t>4B.146</t>
  </si>
  <si>
    <t>4B.147</t>
  </si>
  <si>
    <t>4B.148</t>
  </si>
  <si>
    <t>4B.149</t>
  </si>
  <si>
    <t>4B.150</t>
  </si>
  <si>
    <t>4B.151</t>
  </si>
  <si>
    <t>4B.152</t>
  </si>
  <si>
    <t>4B.153</t>
  </si>
  <si>
    <t>4B.154</t>
  </si>
  <si>
    <t>4B.155</t>
  </si>
  <si>
    <t>4B.156</t>
  </si>
  <si>
    <t>4B.157</t>
  </si>
  <si>
    <t>4B.158</t>
  </si>
  <si>
    <t>4B.159</t>
  </si>
  <si>
    <t>4B.160</t>
  </si>
  <si>
    <t>4B.161</t>
  </si>
  <si>
    <t>4B.162</t>
  </si>
  <si>
    <t>4B.163</t>
  </si>
  <si>
    <t>4B.164</t>
  </si>
  <si>
    <t>4B.165</t>
  </si>
  <si>
    <t>4B.166</t>
  </si>
  <si>
    <t>4B.167</t>
  </si>
  <si>
    <t>4B.168</t>
  </si>
  <si>
    <t>4B.169</t>
  </si>
  <si>
    <t>4B.170</t>
  </si>
  <si>
    <t>4B.171</t>
  </si>
  <si>
    <t>4B.172</t>
  </si>
  <si>
    <t>4B.173</t>
  </si>
  <si>
    <t>4B.174</t>
  </si>
  <si>
    <t>4B.175</t>
  </si>
  <si>
    <t>4B.176</t>
  </si>
  <si>
    <t>4B.177</t>
  </si>
  <si>
    <t>4B.178</t>
  </si>
  <si>
    <t>4B.179</t>
  </si>
  <si>
    <t>4B.180</t>
  </si>
  <si>
    <t>4B.181</t>
  </si>
  <si>
    <t>4B.182</t>
  </si>
  <si>
    <t>4B.183</t>
  </si>
  <si>
    <t>4B.184</t>
  </si>
  <si>
    <t>4B.185</t>
  </si>
  <si>
    <t>4B.186</t>
  </si>
  <si>
    <t>4B.187</t>
  </si>
  <si>
    <t>4B.188</t>
  </si>
  <si>
    <t>4B.189</t>
  </si>
  <si>
    <t>4B.190</t>
  </si>
  <si>
    <t>4B.191</t>
  </si>
  <si>
    <t>4B.192</t>
  </si>
  <si>
    <t>4B.193</t>
  </si>
  <si>
    <t>4B.194</t>
  </si>
  <si>
    <t>4B.195</t>
  </si>
  <si>
    <t>4B.196</t>
  </si>
  <si>
    <t>4B.197</t>
  </si>
  <si>
    <t>4B.198</t>
  </si>
  <si>
    <t>4B.199</t>
  </si>
  <si>
    <t>4B.200</t>
  </si>
  <si>
    <t>4B.201</t>
  </si>
  <si>
    <t>4B.202</t>
  </si>
  <si>
    <t>4B.203</t>
  </si>
  <si>
    <t>4B.204</t>
  </si>
  <si>
    <t>4B.205</t>
  </si>
  <si>
    <t>4B.206</t>
  </si>
  <si>
    <t>4B.207</t>
  </si>
  <si>
    <t>4B.208</t>
  </si>
  <si>
    <t>4B.209</t>
  </si>
  <si>
    <t>4B.210</t>
  </si>
  <si>
    <t>4B.211</t>
  </si>
  <si>
    <t>4B.212</t>
  </si>
  <si>
    <t>4B.213</t>
  </si>
  <si>
    <t>4B.214</t>
  </si>
  <si>
    <t>4B.215</t>
  </si>
  <si>
    <t>4B.216</t>
  </si>
  <si>
    <t>4B.217</t>
  </si>
  <si>
    <t>4B.218</t>
  </si>
  <si>
    <t>4B.219</t>
  </si>
  <si>
    <t>4B.220</t>
  </si>
  <si>
    <t>4B.221</t>
  </si>
  <si>
    <t>4B.222</t>
  </si>
  <si>
    <t>4B.223</t>
  </si>
  <si>
    <t>4B.224</t>
  </si>
  <si>
    <t>4B.225</t>
  </si>
  <si>
    <t>4B.226</t>
  </si>
  <si>
    <t>4B.227</t>
  </si>
  <si>
    <t>4B.228</t>
  </si>
  <si>
    <t>4B.229</t>
  </si>
  <si>
    <t>4B.230</t>
  </si>
  <si>
    <t>4B.231</t>
  </si>
  <si>
    <t>4B.232</t>
  </si>
  <si>
    <t>4B.233</t>
  </si>
  <si>
    <t>4B.234</t>
  </si>
  <si>
    <t>4B.235</t>
  </si>
  <si>
    <t>4B.236</t>
  </si>
  <si>
    <t>4B.237</t>
  </si>
  <si>
    <t>4B.238</t>
  </si>
  <si>
    <t>4B.239</t>
  </si>
  <si>
    <t>4B.240</t>
  </si>
  <si>
    <t>4B.241</t>
  </si>
  <si>
    <t>4B.242</t>
  </si>
  <si>
    <t>4B.243</t>
  </si>
  <si>
    <t>4B.244</t>
  </si>
  <si>
    <t>4B.245</t>
  </si>
  <si>
    <t>4B.246</t>
  </si>
  <si>
    <t>4B.247</t>
  </si>
  <si>
    <t>4B.248</t>
  </si>
  <si>
    <t>4B.249</t>
  </si>
  <si>
    <t>4B.250</t>
  </si>
  <si>
    <t>4B.251</t>
  </si>
  <si>
    <t>4B.252</t>
  </si>
  <si>
    <t>4B.253</t>
  </si>
  <si>
    <t>4B.254</t>
  </si>
  <si>
    <t>4B.255</t>
  </si>
  <si>
    <t>4B.256</t>
  </si>
  <si>
    <t>4B.257</t>
  </si>
  <si>
    <t>4B.258</t>
  </si>
  <si>
    <t>4B.259</t>
  </si>
  <si>
    <t>4B.260</t>
  </si>
  <si>
    <t>4B.261</t>
  </si>
  <si>
    <t>4B.262</t>
  </si>
  <si>
    <t>4B.263</t>
  </si>
  <si>
    <t>4B.264</t>
  </si>
  <si>
    <t>4B.265</t>
  </si>
  <si>
    <t>4B.266</t>
  </si>
  <si>
    <t>4B.267</t>
  </si>
  <si>
    <t>4B.268</t>
  </si>
  <si>
    <t>4B.269</t>
  </si>
  <si>
    <t>4B.270</t>
  </si>
  <si>
    <t>4B.271</t>
  </si>
  <si>
    <t>4B.272</t>
  </si>
  <si>
    <t>4B.273</t>
  </si>
  <si>
    <t>4B.274</t>
  </si>
  <si>
    <t>4B.275</t>
  </si>
  <si>
    <t>4B.276</t>
  </si>
  <si>
    <t>4B.277</t>
  </si>
  <si>
    <t>4B.278</t>
  </si>
  <si>
    <t>4B.279</t>
  </si>
  <si>
    <t>4B.280</t>
  </si>
  <si>
    <t>4B.281</t>
  </si>
  <si>
    <t>4B.282</t>
  </si>
  <si>
    <t>4B.283</t>
  </si>
  <si>
    <t>4B.284</t>
  </si>
  <si>
    <t>4B.285</t>
  </si>
  <si>
    <t>4B.286</t>
  </si>
  <si>
    <t>4B.287</t>
  </si>
  <si>
    <t>4B.288</t>
  </si>
  <si>
    <t>4B.289</t>
  </si>
  <si>
    <t>4B.290</t>
  </si>
  <si>
    <t>4B.291</t>
  </si>
  <si>
    <t>4B.292</t>
  </si>
  <si>
    <t>4B.293</t>
  </si>
  <si>
    <t>4B.294</t>
  </si>
  <si>
    <t>4B.295</t>
  </si>
  <si>
    <t>4B.296</t>
  </si>
  <si>
    <t>4B.297</t>
  </si>
  <si>
    <t>4B.298</t>
  </si>
  <si>
    <t>4B.299</t>
  </si>
  <si>
    <t>4B.300</t>
  </si>
  <si>
    <t>4B.301</t>
  </si>
  <si>
    <t>4B.302</t>
  </si>
  <si>
    <t>4B.303</t>
  </si>
  <si>
    <t>4B.304</t>
  </si>
  <si>
    <t>4B.305</t>
  </si>
  <si>
    <t>4B.306</t>
  </si>
  <si>
    <t>4B.307</t>
  </si>
  <si>
    <t>4B.308</t>
  </si>
  <si>
    <t>4B.309</t>
  </si>
  <si>
    <t>4B.310</t>
  </si>
  <si>
    <t>4B.311</t>
  </si>
  <si>
    <t>4B.312</t>
  </si>
  <si>
    <t>4B.313</t>
  </si>
  <si>
    <t>4B.314</t>
  </si>
  <si>
    <t>4B.315</t>
  </si>
  <si>
    <t>4B.316</t>
  </si>
  <si>
    <t>4B.317</t>
  </si>
  <si>
    <t>4B.318</t>
  </si>
  <si>
    <t>4B.319</t>
  </si>
  <si>
    <t>4B.320</t>
  </si>
  <si>
    <t>4B.321</t>
  </si>
  <si>
    <t>4B.322</t>
  </si>
  <si>
    <t>4B.323</t>
  </si>
  <si>
    <t>4B.324</t>
  </si>
  <si>
    <t>4B.325</t>
  </si>
  <si>
    <t>4B.326</t>
  </si>
  <si>
    <t>4B.327</t>
  </si>
  <si>
    <t>4B.328</t>
  </si>
  <si>
    <t>4B.329</t>
  </si>
  <si>
    <t>4B.330</t>
  </si>
  <si>
    <t>4B.331</t>
  </si>
  <si>
    <t>4B.332</t>
  </si>
  <si>
    <t>4B.333</t>
  </si>
  <si>
    <t>4B.334</t>
  </si>
  <si>
    <t>4B.335</t>
  </si>
  <si>
    <t>4B.336</t>
  </si>
  <si>
    <t>4B.337</t>
  </si>
  <si>
    <t>4B.338</t>
  </si>
  <si>
    <t>4B.339</t>
  </si>
  <si>
    <t>4B.340</t>
  </si>
  <si>
    <t>4B.341</t>
  </si>
  <si>
    <t>4B.342</t>
  </si>
  <si>
    <t>4B.343</t>
  </si>
  <si>
    <t>4B.344</t>
  </si>
  <si>
    <t>4B.345</t>
  </si>
  <si>
    <t>4B.346</t>
  </si>
  <si>
    <t>4B.347</t>
  </si>
  <si>
    <t>4B.348</t>
  </si>
  <si>
    <t>4B.349</t>
  </si>
  <si>
    <t>4B.350</t>
  </si>
  <si>
    <t>4B.351</t>
  </si>
  <si>
    <t>4B.352</t>
  </si>
  <si>
    <t>4B.353</t>
  </si>
  <si>
    <t>4B.354</t>
  </si>
  <si>
    <t>4B.355</t>
  </si>
  <si>
    <t>4B.356</t>
  </si>
  <si>
    <t>4B.357</t>
  </si>
  <si>
    <t>4B.358</t>
  </si>
  <si>
    <t>4B.359</t>
  </si>
  <si>
    <t>4B.360</t>
  </si>
  <si>
    <t>4B.361</t>
  </si>
  <si>
    <t>4B.362</t>
  </si>
  <si>
    <t>4B.363</t>
  </si>
  <si>
    <t>4B.364</t>
  </si>
  <si>
    <t>4B.365</t>
  </si>
  <si>
    <t>4B.366</t>
  </si>
  <si>
    <t>4B.367</t>
  </si>
  <si>
    <t>4B.368</t>
  </si>
  <si>
    <t>4B.369</t>
  </si>
  <si>
    <t>4B.370</t>
  </si>
  <si>
    <t>4B.371</t>
  </si>
  <si>
    <t>4B.372</t>
  </si>
  <si>
    <t>4B.373</t>
  </si>
  <si>
    <t>4B.374</t>
  </si>
  <si>
    <t>4B.375</t>
  </si>
  <si>
    <t>4B.376</t>
  </si>
  <si>
    <t>4B.377</t>
  </si>
  <si>
    <t>4B.378</t>
  </si>
  <si>
    <t>4B.379</t>
  </si>
  <si>
    <t>4B.380</t>
  </si>
  <si>
    <t>4B.381</t>
  </si>
  <si>
    <t>4B.382</t>
  </si>
  <si>
    <t>4B.383</t>
  </si>
  <si>
    <t>4B.384</t>
  </si>
  <si>
    <t>4B.385</t>
  </si>
  <si>
    <t>4B.386</t>
  </si>
  <si>
    <t>4B.387</t>
  </si>
  <si>
    <t>4B.388</t>
  </si>
  <si>
    <t>4B.389</t>
  </si>
  <si>
    <t>4B.390</t>
  </si>
  <si>
    <t>4B.391</t>
  </si>
  <si>
    <t>4B.392</t>
  </si>
  <si>
    <t>4B.393</t>
  </si>
  <si>
    <t>4B.394</t>
  </si>
  <si>
    <t>4B.395</t>
  </si>
  <si>
    <t>4B.396</t>
  </si>
  <si>
    <t>4B.397</t>
  </si>
  <si>
    <t>4B.398</t>
  </si>
  <si>
    <t>4B.399</t>
  </si>
  <si>
    <t>4B.400</t>
  </si>
  <si>
    <t>Totals for all instruments</t>
  </si>
  <si>
    <t>4B.401</t>
  </si>
  <si>
    <t>Date Assumptions</t>
  </si>
  <si>
    <t>Reporting date</t>
  </si>
  <si>
    <t>Assumptions (rates)</t>
  </si>
  <si>
    <t>4B.402</t>
  </si>
  <si>
    <t>4B.403</t>
  </si>
  <si>
    <t>RPI % (long term)</t>
  </si>
  <si>
    <t>4B.404</t>
  </si>
  <si>
    <t>CPI % (long term)</t>
  </si>
  <si>
    <t>4B.405</t>
  </si>
  <si>
    <t>Bank Base Rate (reporting date)</t>
  </si>
  <si>
    <t>4B.406</t>
  </si>
  <si>
    <t>4B.407</t>
  </si>
  <si>
    <t>PR24 Inclusion of instruments</t>
  </si>
  <si>
    <t>Bond</t>
  </si>
  <si>
    <t>Y</t>
  </si>
  <si>
    <t>4B.408</t>
  </si>
  <si>
    <t>Debenture</t>
  </si>
  <si>
    <t>4B.409</t>
  </si>
  <si>
    <t>Debenture stock or irredeemable</t>
  </si>
  <si>
    <t>N</t>
  </si>
  <si>
    <t>4B.410</t>
  </si>
  <si>
    <t>EIB loan</t>
  </si>
  <si>
    <t>4B.411</t>
  </si>
  <si>
    <t>Finance lease</t>
  </si>
  <si>
    <t>4B.412</t>
  </si>
  <si>
    <t>Intercompany loan</t>
  </si>
  <si>
    <t>4B.413</t>
  </si>
  <si>
    <t>Loan (non-EIB)</t>
  </si>
  <si>
    <t>4B.414</t>
  </si>
  <si>
    <t>Liquidity facility</t>
  </si>
  <si>
    <t>4B.415</t>
  </si>
  <si>
    <t>Overdraft</t>
  </si>
  <si>
    <t>4B.416</t>
  </si>
  <si>
    <t>Preference shares</t>
  </si>
  <si>
    <t>4B.417</t>
  </si>
  <si>
    <t>Private placement</t>
  </si>
  <si>
    <t>4B.418</t>
  </si>
  <si>
    <t>RCF</t>
  </si>
  <si>
    <t>4B.419</t>
  </si>
  <si>
    <t>Swap - paying leg</t>
  </si>
  <si>
    <t>4B.420</t>
  </si>
  <si>
    <t>Swap - receiving leg</t>
  </si>
  <si>
    <t>4B.421</t>
  </si>
  <si>
    <t>Wrapping fees</t>
  </si>
  <si>
    <t>4B.422</t>
  </si>
  <si>
    <t>Other - included</t>
  </si>
  <si>
    <t>4B.423</t>
  </si>
  <si>
    <t>Other - excluded</t>
  </si>
  <si>
    <t>4B.424</t>
  </si>
  <si>
    <t>Super-senior</t>
  </si>
  <si>
    <t>4B.425</t>
  </si>
  <si>
    <t>Senior</t>
  </si>
  <si>
    <t>4B.426</t>
  </si>
  <si>
    <t>Mezzanine/2nd Lien</t>
  </si>
  <si>
    <t>4B.427</t>
  </si>
  <si>
    <t>Junior/Subordinated</t>
  </si>
  <si>
    <t>4B.428</t>
  </si>
  <si>
    <t>4B.429</t>
  </si>
  <si>
    <t>4B.430</t>
  </si>
  <si>
    <t>4B.431</t>
  </si>
  <si>
    <t>Indicative debt portfolio breakdown</t>
  </si>
  <si>
    <t>Floating rate debt as percentage of total debt (gross)</t>
  </si>
  <si>
    <t>4B.432</t>
  </si>
  <si>
    <t>Fixed rate debt as percentage of total debt (gross)</t>
  </si>
  <si>
    <t>4B.433</t>
  </si>
  <si>
    <t>RPI linked debt as percentage of total debt (gross)</t>
  </si>
  <si>
    <t>4B.434</t>
  </si>
  <si>
    <t>CPI/CPIH linked debt as percentage of total debt (gross)</t>
  </si>
  <si>
    <t>4B.435</t>
  </si>
  <si>
    <t>All index (CPI/CPIH and RPI) linked debt as percentage of total debt (gross)</t>
  </si>
  <si>
    <t>4B.436</t>
  </si>
  <si>
    <t>Fixed rate debt and index linked debt as percentage of total debt (gross)</t>
  </si>
  <si>
    <t>4B.437</t>
  </si>
  <si>
    <t>4B.438</t>
  </si>
  <si>
    <t xml:space="preserve">Cost of debt breakdown: Pre swap </t>
  </si>
  <si>
    <t>Fixed</t>
  </si>
  <si>
    <t>Floating</t>
  </si>
  <si>
    <t>Indexed</t>
  </si>
  <si>
    <t>ALL</t>
  </si>
  <si>
    <t>Nominal interest cost - full year equivalent</t>
  </si>
  <si>
    <t>4B.439</t>
  </si>
  <si>
    <t>Nominal interest cost using PR24 inclusion criteria - full year equivalent</t>
  </si>
  <si>
    <t>4B.440</t>
  </si>
  <si>
    <t>Nominal long-term indicative interest cost using PR24 inclusion criteria - full year equivalent</t>
  </si>
  <si>
    <t>4B.441</t>
  </si>
  <si>
    <t>Principal sum outstanding as at 31 March 2024 (excluding debt issuance costs)</t>
  </si>
  <si>
    <t>4B.442</t>
  </si>
  <si>
    <t>Principal sum outstanding as at 31 March 2024 using PR24 inclusion criteria</t>
  </si>
  <si>
    <t>4B.443</t>
  </si>
  <si>
    <t>Proportions</t>
  </si>
  <si>
    <t>4B.444</t>
  </si>
  <si>
    <t>Nominal cost of debt</t>
  </si>
  <si>
    <t>4B.445</t>
  </si>
  <si>
    <t xml:space="preserve">Nominal cost of debt using PR24 inclusion criteria </t>
  </si>
  <si>
    <t>4B.446</t>
  </si>
  <si>
    <t>Indicative nominal rate in a long term environment using PR24 inclusion criteria</t>
  </si>
  <si>
    <t>4B.447</t>
  </si>
  <si>
    <t>Average years to maturity</t>
  </si>
  <si>
    <t>4B.448</t>
  </si>
  <si>
    <t xml:space="preserve">Cost of debt breakdown: Post swap </t>
  </si>
  <si>
    <t>4B.449</t>
  </si>
  <si>
    <t>Nominal long-term indicative interest cost all instruments - full year equivalent</t>
  </si>
  <si>
    <t>4B.450</t>
  </si>
  <si>
    <t>Principal sum outstanding as at 31 March 2024 (excluding unamortised debt issue costs)</t>
  </si>
  <si>
    <t>4B.451</t>
  </si>
  <si>
    <t>4B.452</t>
  </si>
  <si>
    <t>4B.453</t>
  </si>
  <si>
    <t>Indicative rate in a long term environment using all instruments</t>
  </si>
  <si>
    <t>4B.454</t>
  </si>
  <si>
    <t>4B.455</t>
  </si>
  <si>
    <t>SUMMARY</t>
  </si>
  <si>
    <t>Using reporting year debt costs</t>
  </si>
  <si>
    <t>Nominal cost of debt - pre swap</t>
  </si>
  <si>
    <t>4B.456</t>
  </si>
  <si>
    <t>4B.457</t>
  </si>
  <si>
    <t>Nominal cost of debt - post swap</t>
  </si>
  <si>
    <t>4B.458</t>
  </si>
  <si>
    <t>Using long term indicative rates</t>
  </si>
  <si>
    <t>Nominal cost of debt - using PR24 inclusion criteria</t>
  </si>
  <si>
    <t>4B.459</t>
  </si>
  <si>
    <t>Nominal cost of debt - post swap using all instruments</t>
  </si>
  <si>
    <t>4B.460</t>
  </si>
  <si>
    <t>Pro forma 4C</t>
  </si>
  <si>
    <t>Actual expenditure against cost allowances by cost sharing rate</t>
  </si>
  <si>
    <t>Price control period to date</t>
  </si>
  <si>
    <t>Water network plus</t>
  </si>
  <si>
    <t>Wastewater network plus</t>
  </si>
  <si>
    <t>Standard base</t>
  </si>
  <si>
    <t>Final determination allowed totex</t>
  </si>
  <si>
    <t>4C.1</t>
  </si>
  <si>
    <t>Actual totex</t>
  </si>
  <si>
    <t>4C.2</t>
  </si>
  <si>
    <t>Disallowable costs</t>
  </si>
  <si>
    <t>4C.3</t>
  </si>
  <si>
    <t>Total actual totex</t>
  </si>
  <si>
    <t>4C.4</t>
  </si>
  <si>
    <t xml:space="preserve">Variance </t>
  </si>
  <si>
    <t>4C.5</t>
  </si>
  <si>
    <t>Variance due to timing of expenditure</t>
  </si>
  <si>
    <t>4C.6</t>
  </si>
  <si>
    <t>Variance due to efficiency</t>
  </si>
  <si>
    <t>4C.7</t>
  </si>
  <si>
    <t>Company cost sharing rate - outperformance</t>
  </si>
  <si>
    <t>4C.8</t>
  </si>
  <si>
    <t>Company cost sharing rate - underperformance</t>
  </si>
  <si>
    <t>4C.9</t>
  </si>
  <si>
    <t>Company share of totex outperformance</t>
  </si>
  <si>
    <t>4C.10</t>
  </si>
  <si>
    <t>Company share of totex underperformance</t>
  </si>
  <si>
    <t>4C.11</t>
  </si>
  <si>
    <t>Business rates</t>
  </si>
  <si>
    <t>4C.12</t>
  </si>
  <si>
    <t>4C.13</t>
  </si>
  <si>
    <t>Variance</t>
  </si>
  <si>
    <t>4C.14</t>
  </si>
  <si>
    <t>Company cost sharing rate</t>
  </si>
  <si>
    <t>4C.15</t>
  </si>
  <si>
    <t>Company share of outperformance</t>
  </si>
  <si>
    <t>4C.16</t>
  </si>
  <si>
    <t>Company share of underperformance</t>
  </si>
  <si>
    <t>4C.17</t>
  </si>
  <si>
    <t>Abstraction charges and discharge consents</t>
  </si>
  <si>
    <t>4C.18</t>
  </si>
  <si>
    <t>4C.19</t>
  </si>
  <si>
    <t>4C.20</t>
  </si>
  <si>
    <t>4C.21</t>
  </si>
  <si>
    <t>4C.22</t>
  </si>
  <si>
    <t>4C.23</t>
  </si>
  <si>
    <t>Standard enhancement</t>
  </si>
  <si>
    <t>4C.24</t>
  </si>
  <si>
    <t>4C.25</t>
  </si>
  <si>
    <t>4C.26</t>
  </si>
  <si>
    <t>4C.27</t>
  </si>
  <si>
    <t>4C.28</t>
  </si>
  <si>
    <t>4C.29</t>
  </si>
  <si>
    <t>4C.30</t>
  </si>
  <si>
    <t>4C.31</t>
  </si>
  <si>
    <t>4C.32</t>
  </si>
  <si>
    <t>4C.33</t>
  </si>
  <si>
    <t>4C.34</t>
  </si>
  <si>
    <t>25:25 enhancement</t>
  </si>
  <si>
    <t>4C.35</t>
  </si>
  <si>
    <t>4C.36</t>
  </si>
  <si>
    <t>4C.37</t>
  </si>
  <si>
    <t>4C.38</t>
  </si>
  <si>
    <t>4C.39</t>
  </si>
  <si>
    <t>4C.40</t>
  </si>
  <si>
    <t>4C.41</t>
  </si>
  <si>
    <t>4C.42</t>
  </si>
  <si>
    <t>4C.43</t>
  </si>
  <si>
    <t>4C.44</t>
  </si>
  <si>
    <t>4C.45</t>
  </si>
  <si>
    <t>40:10 enhancement</t>
  </si>
  <si>
    <t>4C.46</t>
  </si>
  <si>
    <t>4C.47</t>
  </si>
  <si>
    <t>4C.48</t>
  </si>
  <si>
    <t>4C.49</t>
  </si>
  <si>
    <t>4C.50</t>
  </si>
  <si>
    <t>4C.51</t>
  </si>
  <si>
    <t>4C.52</t>
  </si>
  <si>
    <t>4C.53</t>
  </si>
  <si>
    <t>4C.54</t>
  </si>
  <si>
    <t>4C.55</t>
  </si>
  <si>
    <t>4C.56</t>
  </si>
  <si>
    <t>SRO - use it or lose it</t>
  </si>
  <si>
    <t>4C.57</t>
  </si>
  <si>
    <t>4C.58</t>
  </si>
  <si>
    <t>4C.59</t>
  </si>
  <si>
    <t>4C.60</t>
  </si>
  <si>
    <t>4C.61</t>
  </si>
  <si>
    <t>4C.62</t>
  </si>
  <si>
    <t>4C.63</t>
  </si>
  <si>
    <t>4C.64</t>
  </si>
  <si>
    <t>4C.65</t>
  </si>
  <si>
    <t>4C.66</t>
  </si>
  <si>
    <t>4C.67</t>
  </si>
  <si>
    <t>Totex not subject to cost sharing</t>
  </si>
  <si>
    <t>Final determination allowed totex - not subject to cost sharing</t>
  </si>
  <si>
    <t>4C.68</t>
  </si>
  <si>
    <t>Actual totex - not subject to cost sharing</t>
  </si>
  <si>
    <t>4C.69</t>
  </si>
  <si>
    <t>4C.70</t>
  </si>
  <si>
    <t>Variance due to timing</t>
  </si>
  <si>
    <t>4C.71</t>
  </si>
  <si>
    <t>Variance for company</t>
  </si>
  <si>
    <t>4C.72</t>
  </si>
  <si>
    <t>Total company variance</t>
  </si>
  <si>
    <t>4C.73</t>
  </si>
  <si>
    <t>END_Data</t>
  </si>
  <si>
    <t>Pro forma 4E</t>
  </si>
  <si>
    <t>Totex analysis for the 12 months ended 31 March - wastewater network+ and bioresources</t>
  </si>
  <si>
    <t>Network+ 
Sewage collection</t>
  </si>
  <si>
    <t>Network+ 
Sewage treatment</t>
  </si>
  <si>
    <t>Foul</t>
  </si>
  <si>
    <t>Surface water drainage</t>
  </si>
  <si>
    <t>Highway drainage</t>
  </si>
  <si>
    <t>Sewage and sludge liquor - treatment and disposal</t>
  </si>
  <si>
    <t>Sludge transport</t>
  </si>
  <si>
    <t>Sludge treatment</t>
  </si>
  <si>
    <t>Sludge disposal</t>
  </si>
  <si>
    <t>Base operating expenditure</t>
  </si>
  <si>
    <t>4E.1</t>
  </si>
  <si>
    <t>Enhancement operating expenditure</t>
  </si>
  <si>
    <t>4E.2</t>
  </si>
  <si>
    <t>Total operating expenditure</t>
  </si>
  <si>
    <t>4E.3</t>
  </si>
  <si>
    <t>Base capital expenditure</t>
  </si>
  <si>
    <t>4E.4</t>
  </si>
  <si>
    <t>Enhancement capital expenditure</t>
  </si>
  <si>
    <t>4E.5</t>
  </si>
  <si>
    <t>Total gross capital expenditure</t>
  </si>
  <si>
    <t>4E.6</t>
  </si>
  <si>
    <t>Gross totex - wastewater</t>
  </si>
  <si>
    <t>4E.7</t>
  </si>
  <si>
    <t>Atypical expenditure</t>
  </si>
  <si>
    <t>Item 1</t>
  </si>
  <si>
    <t>4E.8</t>
  </si>
  <si>
    <t>Item 2</t>
  </si>
  <si>
    <t>4E.9</t>
  </si>
  <si>
    <t>Item 3</t>
  </si>
  <si>
    <t>4E.10</t>
  </si>
  <si>
    <t>Item 4</t>
  </si>
  <si>
    <t>4E.11</t>
  </si>
  <si>
    <t>Item 5</t>
  </si>
  <si>
    <t>4E.12</t>
  </si>
  <si>
    <t>Total atypical expenditure</t>
  </si>
  <si>
    <t>4E.13</t>
  </si>
  <si>
    <t>Pro forma 4D</t>
  </si>
  <si>
    <t>Totex analysis for the 12 months ended 31 March 2026 - water resources and water network+</t>
  </si>
  <si>
    <t>Network+</t>
  </si>
  <si>
    <t>Raw water distribution and storage</t>
  </si>
  <si>
    <t>Water treatment</t>
  </si>
  <si>
    <t>Treated water distribution</t>
  </si>
  <si>
    <t>4D.1</t>
  </si>
  <si>
    <t>4D.2</t>
  </si>
  <si>
    <t>4D.3</t>
  </si>
  <si>
    <t>4D.4</t>
  </si>
  <si>
    <t>4D.5</t>
  </si>
  <si>
    <t>4D.6</t>
  </si>
  <si>
    <t>Gross totex - water</t>
  </si>
  <si>
    <t>4D.7</t>
  </si>
  <si>
    <t>4D.8</t>
  </si>
  <si>
    <t>4D.9</t>
  </si>
  <si>
    <t>4D.10</t>
  </si>
  <si>
    <t>4D.11</t>
  </si>
  <si>
    <t>4D.12</t>
  </si>
  <si>
    <t>4D.13</t>
  </si>
  <si>
    <t>Pro forma 4F</t>
  </si>
  <si>
    <t>Major project expenditure for wholesale water by purpose for the 12 months ended 31 March 2026</t>
  </si>
  <si>
    <t>Dps</t>
  </si>
  <si>
    <t>Expenditure in report year £m</t>
  </si>
  <si>
    <t>Cumulative expenditure on incurred on schemes in £m</t>
  </si>
  <si>
    <t>Raw water transport</t>
  </si>
  <si>
    <t>Raw water storage</t>
  </si>
  <si>
    <t>Major project capital expenditure by purpose</t>
  </si>
  <si>
    <t xml:space="preserve">Capital expenditure purpose -  line 1 </t>
  </si>
  <si>
    <t>4F.1</t>
  </si>
  <si>
    <t xml:space="preserve">Capital expenditure purpose -  line 2 </t>
  </si>
  <si>
    <t>4F.2</t>
  </si>
  <si>
    <t xml:space="preserve">Capital expenditure purpose -  line 3 </t>
  </si>
  <si>
    <t>4F.3</t>
  </si>
  <si>
    <t xml:space="preserve">Capital expenditure purpose -  line 4 </t>
  </si>
  <si>
    <t>4F.4</t>
  </si>
  <si>
    <t xml:space="preserve">Capital expenditure purpose -  line 5 </t>
  </si>
  <si>
    <t>4F.5</t>
  </si>
  <si>
    <t xml:space="preserve">Capital expenditure purpose -  line 6 </t>
  </si>
  <si>
    <t>4F.6</t>
  </si>
  <si>
    <t xml:space="preserve">Capital expenditure purpose -  line 7 </t>
  </si>
  <si>
    <t>4F.7</t>
  </si>
  <si>
    <t xml:space="preserve">Capital expenditure purpose -  line 8 </t>
  </si>
  <si>
    <t>4F.8</t>
  </si>
  <si>
    <t xml:space="preserve">Capital expenditure purpose -  line 9 </t>
  </si>
  <si>
    <t>4F.9</t>
  </si>
  <si>
    <t xml:space="preserve">Capital expenditure purpose -  line 10 </t>
  </si>
  <si>
    <t>4F.10</t>
  </si>
  <si>
    <t xml:space="preserve">Total major project capital expenditure </t>
  </si>
  <si>
    <t>4F.11</t>
  </si>
  <si>
    <t>Major project operating expenditure by purpose</t>
  </si>
  <si>
    <t xml:space="preserve">Operating expenditure purpose -  line 1 </t>
  </si>
  <si>
    <t>4F.12</t>
  </si>
  <si>
    <t xml:space="preserve">Operating expenditure purpose -  line 2 </t>
  </si>
  <si>
    <t>4F.13</t>
  </si>
  <si>
    <t xml:space="preserve">Operating expenditure purpose -  line 3 </t>
  </si>
  <si>
    <t>4F.14</t>
  </si>
  <si>
    <t xml:space="preserve">Operating expenditure purpose -  line 4 </t>
  </si>
  <si>
    <t>4F.15</t>
  </si>
  <si>
    <t xml:space="preserve">Operating expenditure purpose -  line 5 </t>
  </si>
  <si>
    <t>4F.16</t>
  </si>
  <si>
    <t xml:space="preserve">Operating expenditure purpose -  line 6 </t>
  </si>
  <si>
    <t>4F.17</t>
  </si>
  <si>
    <t xml:space="preserve">Operating expenditure purpose -  line 7 </t>
  </si>
  <si>
    <t>4F.18</t>
  </si>
  <si>
    <t xml:space="preserve">Operating expenditure purpose -  line 8 </t>
  </si>
  <si>
    <t>4F.19</t>
  </si>
  <si>
    <t xml:space="preserve">Operating expenditure purpose -  line 9 </t>
  </si>
  <si>
    <t>4F.20</t>
  </si>
  <si>
    <t xml:space="preserve">Operating expenditure purpose -  line 10 </t>
  </si>
  <si>
    <t>4F.21</t>
  </si>
  <si>
    <t xml:space="preserve">Total major project operating expenditure </t>
  </si>
  <si>
    <t>4F.22</t>
  </si>
  <si>
    <t>Pro forma 4G</t>
  </si>
  <si>
    <t>Major project expenditure for wholesale wastewater by purpose for the 12 months ended 31 March 2026</t>
  </si>
  <si>
    <t>Cumulative expenditure incurred on schemes in £m</t>
  </si>
  <si>
    <t xml:space="preserve">Wastewater network+ 
</t>
  </si>
  <si>
    <t>Sewage collection</t>
  </si>
  <si>
    <t>Sewage treatment and disposal</t>
  </si>
  <si>
    <t>Sludge liquor treatment</t>
  </si>
  <si>
    <t xml:space="preserve">Capital expenditure purpose - line 1 </t>
  </si>
  <si>
    <t>4G.1</t>
  </si>
  <si>
    <t xml:space="preserve">Capital expenditure purpose - line 2 </t>
  </si>
  <si>
    <t>4G.2</t>
  </si>
  <si>
    <t xml:space="preserve">Capital expenditure purpose - line 3 </t>
  </si>
  <si>
    <t>4G.3</t>
  </si>
  <si>
    <t xml:space="preserve">Capital expenditure purpose - line 4 </t>
  </si>
  <si>
    <t>4G.4</t>
  </si>
  <si>
    <t xml:space="preserve">Capital expenditure purpose - line 5 </t>
  </si>
  <si>
    <t>4G.5</t>
  </si>
  <si>
    <t xml:space="preserve">Capital expenditure purpose - line 6 </t>
  </si>
  <si>
    <t>4G.6</t>
  </si>
  <si>
    <t xml:space="preserve">Capital expenditure purpose - line 7 </t>
  </si>
  <si>
    <t>4G.7</t>
  </si>
  <si>
    <t xml:space="preserve">Capital expenditure purpose - line 8 </t>
  </si>
  <si>
    <t>4G.8</t>
  </si>
  <si>
    <t xml:space="preserve">Capital expenditure purpose - line 9 </t>
  </si>
  <si>
    <t>4G.9</t>
  </si>
  <si>
    <t xml:space="preserve">Capital expenditure purpose - line 10 </t>
  </si>
  <si>
    <t>4G.10</t>
  </si>
  <si>
    <t>4G.11</t>
  </si>
  <si>
    <t xml:space="preserve">Operating expenditure purpose - line 1 </t>
  </si>
  <si>
    <t>4G.12</t>
  </si>
  <si>
    <t xml:space="preserve">Operating expenditure purpose - line 2 </t>
  </si>
  <si>
    <t>4G.13</t>
  </si>
  <si>
    <t xml:space="preserve">Operating expenditure purpose - line 3 </t>
  </si>
  <si>
    <t>4G.14</t>
  </si>
  <si>
    <t xml:space="preserve">Operating expenditure purpose - line 4 </t>
  </si>
  <si>
    <t>4G.15</t>
  </si>
  <si>
    <t xml:space="preserve">Operating expenditure purpose - line 5 </t>
  </si>
  <si>
    <t>4G.16</t>
  </si>
  <si>
    <t xml:space="preserve">Operating expenditure purpose - line 6 </t>
  </si>
  <si>
    <t>4G.17</t>
  </si>
  <si>
    <t xml:space="preserve">Operating expenditure purpose - line 7 </t>
  </si>
  <si>
    <t>4G.18</t>
  </si>
  <si>
    <t xml:space="preserve">Operating expenditure purpose - line 8 </t>
  </si>
  <si>
    <t>4G.19</t>
  </si>
  <si>
    <t xml:space="preserve">Operating expenditure purpose - line 9 </t>
  </si>
  <si>
    <t>4G.20</t>
  </si>
  <si>
    <t xml:space="preserve">Operating expenditure purpose - line 10 </t>
  </si>
  <si>
    <t>4G.21</t>
  </si>
  <si>
    <t>4G.22</t>
  </si>
  <si>
    <t>Pro forma 4H</t>
  </si>
  <si>
    <t>Financial metrics for the 12 months ended 31 March 2026</t>
  </si>
  <si>
    <t>AMP to date</t>
  </si>
  <si>
    <t>Financial indicators</t>
  </si>
  <si>
    <t>Net debt</t>
  </si>
  <si>
    <t>4H.1</t>
  </si>
  <si>
    <t>Regulatory equity</t>
  </si>
  <si>
    <t>4H.2</t>
  </si>
  <si>
    <t>Regulatory gearing</t>
  </si>
  <si>
    <t>4H.3</t>
  </si>
  <si>
    <t>Post tax return on regulatory equity</t>
  </si>
  <si>
    <t>4H.4</t>
  </si>
  <si>
    <t>RORE (return on regulatory equity)</t>
  </si>
  <si>
    <t>4H.5</t>
  </si>
  <si>
    <t>Dividend yield</t>
  </si>
  <si>
    <t>4H.6</t>
  </si>
  <si>
    <t>Retail profit margin - Household</t>
  </si>
  <si>
    <t>4H.7</t>
  </si>
  <si>
    <t>Retail profit margin - Non household</t>
  </si>
  <si>
    <t>4H.8</t>
  </si>
  <si>
    <t>Credit rating - Fitch</t>
  </si>
  <si>
    <t>n/a</t>
  </si>
  <si>
    <t>4H.9</t>
  </si>
  <si>
    <t>Credit rating - Moody's</t>
  </si>
  <si>
    <t>4H.10</t>
  </si>
  <si>
    <t>Credit rating - Standard and Poor's</t>
  </si>
  <si>
    <t>4H.11</t>
  </si>
  <si>
    <t>Return on RCV</t>
  </si>
  <si>
    <t>4H.12</t>
  </si>
  <si>
    <t>Dividend cover</t>
  </si>
  <si>
    <t>dec</t>
  </si>
  <si>
    <t>4H.13</t>
  </si>
  <si>
    <t>Funds from operations (FFO)</t>
  </si>
  <si>
    <t>4H.14</t>
  </si>
  <si>
    <t>Interest cover (cash)</t>
  </si>
  <si>
    <t>4H.15</t>
  </si>
  <si>
    <t>Adjusted interest cover ratio (ACICR)</t>
  </si>
  <si>
    <t>4H.16</t>
  </si>
  <si>
    <t>FFO/Net debt</t>
  </si>
  <si>
    <t>4H.17</t>
  </si>
  <si>
    <t>Effective tax rate</t>
  </si>
  <si>
    <t>4H.18</t>
  </si>
  <si>
    <t>Retained cash flow (RCF)</t>
  </si>
  <si>
    <t>4H.19</t>
  </si>
  <si>
    <t>RCF/Net debt</t>
  </si>
  <si>
    <t>4H.20</t>
  </si>
  <si>
    <t>Proportion of borrowings which are fixed rate</t>
  </si>
  <si>
    <t>4H.21</t>
  </si>
  <si>
    <t>Proportion of borrowings which are floating rate</t>
  </si>
  <si>
    <t>4H.22</t>
  </si>
  <si>
    <t>Proportion of borrowings which are index linked</t>
  </si>
  <si>
    <t>4H.23</t>
  </si>
  <si>
    <t>Proportion of borrowings due within 1 year or less</t>
  </si>
  <si>
    <t>4H.24</t>
  </si>
  <si>
    <t>Proportion of borrowings due in more than 1 year but no more than 2 years</t>
  </si>
  <si>
    <t>4H.25</t>
  </si>
  <si>
    <t>Proportion of borrowings due in more than 2 years but no more than 5 years</t>
  </si>
  <si>
    <t>4H.26</t>
  </si>
  <si>
    <t>Proportion of borrowings due in more than 5 years but no more than 20 years</t>
  </si>
  <si>
    <t>4H.27</t>
  </si>
  <si>
    <t>Proportion of borrowings due in more than 20 years</t>
  </si>
  <si>
    <t>4H.28</t>
  </si>
  <si>
    <t>The values included on the table do not include any rounding adjustments.</t>
  </si>
  <si>
    <t>Pro forma 4I</t>
  </si>
  <si>
    <t>Financial derivatives</t>
  </si>
  <si>
    <t>Financial derivatives – Total</t>
  </si>
  <si>
    <t>Nominal value by maturity (net) at 31 March</t>
  </si>
  <si>
    <t>Total value at 31 March</t>
  </si>
  <si>
    <t>Total accretion at 31 March</t>
  </si>
  <si>
    <t>Interest rate
(weighted average for 12 months to 31 March 2021)</t>
  </si>
  <si>
    <t>0 to 1 years</t>
  </si>
  <si>
    <t>1 to 2 years</t>
  </si>
  <si>
    <t>2 to 5 years</t>
  </si>
  <si>
    <t>Over 5 years</t>
  </si>
  <si>
    <t>Nominal value (net)</t>
  </si>
  <si>
    <t>Mark to Market</t>
  </si>
  <si>
    <t>Payable</t>
  </si>
  <si>
    <t>Receivable</t>
  </si>
  <si>
    <t>Interest rate swap (sterling)</t>
  </si>
  <si>
    <t>Floating to fixed rate</t>
  </si>
  <si>
    <t>4I.1</t>
  </si>
  <si>
    <t>Floating from fixed rate</t>
  </si>
  <si>
    <t>4I.2</t>
  </si>
  <si>
    <t>Floating to index linked</t>
  </si>
  <si>
    <t>4I.3</t>
  </si>
  <si>
    <t>Floating from index linked</t>
  </si>
  <si>
    <t>4I.4</t>
  </si>
  <si>
    <t>Fixed to index-linked</t>
  </si>
  <si>
    <t>4I.5</t>
  </si>
  <si>
    <t>Fixed from index-linked</t>
  </si>
  <si>
    <t>4I.6</t>
  </si>
  <si>
    <t>Index-linked to index-linked</t>
  </si>
  <si>
    <t>4I.7</t>
  </si>
  <si>
    <t>4I.8</t>
  </si>
  <si>
    <t>Foreign Exchange</t>
  </si>
  <si>
    <t>Cross currency swap USD</t>
  </si>
  <si>
    <t>4I.9</t>
  </si>
  <si>
    <t>Cross currency swap EUR</t>
  </si>
  <si>
    <t>4I.10</t>
  </si>
  <si>
    <t>Cross currency swap YEN</t>
  </si>
  <si>
    <t>4I.11</t>
  </si>
  <si>
    <t>Cross currency swap Other</t>
  </si>
  <si>
    <t>4I.12</t>
  </si>
  <si>
    <t>4I.13</t>
  </si>
  <si>
    <t xml:space="preserve">Currency interest rate </t>
  </si>
  <si>
    <t>Currency interest rate swaps USD</t>
  </si>
  <si>
    <t>4I.14</t>
  </si>
  <si>
    <t>Currency interest rate swaps EUR</t>
  </si>
  <si>
    <t>4I.15</t>
  </si>
  <si>
    <t>Currency interest rate swaps YEN</t>
  </si>
  <si>
    <t>4I.16</t>
  </si>
  <si>
    <t>Currency interest rate swaps Other</t>
  </si>
  <si>
    <t>4I.17</t>
  </si>
  <si>
    <t>4I.18</t>
  </si>
  <si>
    <t>Forward currency contracts</t>
  </si>
  <si>
    <t>Forward currency contracts USD</t>
  </si>
  <si>
    <t>4I.19</t>
  </si>
  <si>
    <t>Forward currency contracts EUR</t>
  </si>
  <si>
    <t>4I.20</t>
  </si>
  <si>
    <t>Forward currency contracts YEN</t>
  </si>
  <si>
    <t>4I.21</t>
  </si>
  <si>
    <t>Forward currency contracts CAD</t>
  </si>
  <si>
    <t>4I.22</t>
  </si>
  <si>
    <t>Forward currency contracts AUD</t>
  </si>
  <si>
    <t>4I.23</t>
  </si>
  <si>
    <t>Forward currency contracts HKD</t>
  </si>
  <si>
    <t>4I.24</t>
  </si>
  <si>
    <t>Forward currency contracts Other</t>
  </si>
  <si>
    <t>4I.25</t>
  </si>
  <si>
    <t>4I.26</t>
  </si>
  <si>
    <t>Other financial derivatives</t>
  </si>
  <si>
    <t>4I.27</t>
  </si>
  <si>
    <t>Total financial derivatives</t>
  </si>
  <si>
    <t>4I.28</t>
  </si>
  <si>
    <t>Financial derivatives – (A) Super-senior swaps with breaks or accretion paydowns</t>
  </si>
  <si>
    <t>4I.29</t>
  </si>
  <si>
    <t>4I.30</t>
  </si>
  <si>
    <t>4I.31</t>
  </si>
  <si>
    <t>4I.32</t>
  </si>
  <si>
    <t>4I.33</t>
  </si>
  <si>
    <t>4I.34</t>
  </si>
  <si>
    <t>4I.35</t>
  </si>
  <si>
    <t>4I.36</t>
  </si>
  <si>
    <t>4I.37</t>
  </si>
  <si>
    <t>4I.38</t>
  </si>
  <si>
    <t>4I.39</t>
  </si>
  <si>
    <t>4I.40</t>
  </si>
  <si>
    <t>4I.41</t>
  </si>
  <si>
    <t>4I.42</t>
  </si>
  <si>
    <t>4I.43</t>
  </si>
  <si>
    <t>4I.44</t>
  </si>
  <si>
    <t>4I.45</t>
  </si>
  <si>
    <t>4I.46</t>
  </si>
  <si>
    <t>4I.47</t>
  </si>
  <si>
    <t>4I.48</t>
  </si>
  <si>
    <t>4I.49</t>
  </si>
  <si>
    <t>4I.50</t>
  </si>
  <si>
    <t>4I.51</t>
  </si>
  <si>
    <t>4I.52</t>
  </si>
  <si>
    <t>4I.53</t>
  </si>
  <si>
    <t>4I.54</t>
  </si>
  <si>
    <t>4I.55</t>
  </si>
  <si>
    <t>4I.56</t>
  </si>
  <si>
    <t>Financial derivatives – (B) Pari-passu swaps with breaks or accretion paydowns</t>
  </si>
  <si>
    <t>4I.57</t>
  </si>
  <si>
    <t>4I.58</t>
  </si>
  <si>
    <t>4I.59</t>
  </si>
  <si>
    <t>4I.60</t>
  </si>
  <si>
    <t>4I.61</t>
  </si>
  <si>
    <t>4I.62</t>
  </si>
  <si>
    <t>4I.63</t>
  </si>
  <si>
    <t>4I.64</t>
  </si>
  <si>
    <t>4I.65</t>
  </si>
  <si>
    <t>4I.66</t>
  </si>
  <si>
    <t>4I.67</t>
  </si>
  <si>
    <t>4I.68</t>
  </si>
  <si>
    <t>4I.69</t>
  </si>
  <si>
    <t>4I.70</t>
  </si>
  <si>
    <t>4I.71</t>
  </si>
  <si>
    <t>4I.72</t>
  </si>
  <si>
    <t>4I.73</t>
  </si>
  <si>
    <t>4I.74</t>
  </si>
  <si>
    <t>4I.75</t>
  </si>
  <si>
    <t>4I.76</t>
  </si>
  <si>
    <t>4I.77</t>
  </si>
  <si>
    <t>4I.78</t>
  </si>
  <si>
    <t>4I.79</t>
  </si>
  <si>
    <t>4I.80</t>
  </si>
  <si>
    <t>4I.81</t>
  </si>
  <si>
    <t>4I.82</t>
  </si>
  <si>
    <t>4I.83</t>
  </si>
  <si>
    <t>4I.84</t>
  </si>
  <si>
    <t>Financial derivatives – (C) Super-senior swaps without breaks or accretion paydowns</t>
  </si>
  <si>
    <t>4I.85</t>
  </si>
  <si>
    <t>4I.86</t>
  </si>
  <si>
    <t>4I.87</t>
  </si>
  <si>
    <t>4I.88</t>
  </si>
  <si>
    <t>4I.89</t>
  </si>
  <si>
    <t>4I.90</t>
  </si>
  <si>
    <t>4I.91</t>
  </si>
  <si>
    <t>4I.92</t>
  </si>
  <si>
    <t>4I.93</t>
  </si>
  <si>
    <t>4I.94</t>
  </si>
  <si>
    <t>4I.95</t>
  </si>
  <si>
    <t>4I.96</t>
  </si>
  <si>
    <t>4I.97</t>
  </si>
  <si>
    <t>4I.98</t>
  </si>
  <si>
    <t>4I.99</t>
  </si>
  <si>
    <t>4I.100</t>
  </si>
  <si>
    <t>4I.101</t>
  </si>
  <si>
    <t>4I.102</t>
  </si>
  <si>
    <t>4I.103</t>
  </si>
  <si>
    <t>4I.104</t>
  </si>
  <si>
    <t>4I.105</t>
  </si>
  <si>
    <t>4I.106</t>
  </si>
  <si>
    <t>4I.107</t>
  </si>
  <si>
    <t>4I.108</t>
  </si>
  <si>
    <t>4I.109</t>
  </si>
  <si>
    <t>4I.110</t>
  </si>
  <si>
    <t>4I.111</t>
  </si>
  <si>
    <t>4I.112</t>
  </si>
  <si>
    <t>Financial derivatives – (D) Other swaps</t>
  </si>
  <si>
    <t>4I.113</t>
  </si>
  <si>
    <t>4I.114</t>
  </si>
  <si>
    <t>4I.115</t>
  </si>
  <si>
    <t>4I.116</t>
  </si>
  <si>
    <t>4I.117</t>
  </si>
  <si>
    <t>4I.118</t>
  </si>
  <si>
    <t>4I.119</t>
  </si>
  <si>
    <t>4I.120</t>
  </si>
  <si>
    <t>4I.121</t>
  </si>
  <si>
    <t>4I.122</t>
  </si>
  <si>
    <t>4I.123</t>
  </si>
  <si>
    <t>4I.124</t>
  </si>
  <si>
    <t>4I.125</t>
  </si>
  <si>
    <t>4I.126</t>
  </si>
  <si>
    <t>4I.127</t>
  </si>
  <si>
    <t>4I.128</t>
  </si>
  <si>
    <t>4I.129</t>
  </si>
  <si>
    <t>4I.130</t>
  </si>
  <si>
    <t>4I.131</t>
  </si>
  <si>
    <t>4I.132</t>
  </si>
  <si>
    <t>4I.133</t>
  </si>
  <si>
    <t>4I.134</t>
  </si>
  <si>
    <t>4I.135</t>
  </si>
  <si>
    <t>4I.136</t>
  </si>
  <si>
    <t>4I.137</t>
  </si>
  <si>
    <t>4I.138</t>
  </si>
  <si>
    <t>4I.139</t>
  </si>
  <si>
    <t>4I.140</t>
  </si>
  <si>
    <t>Pro forma 4J</t>
  </si>
  <si>
    <t>Operating expenditure - operational</t>
  </si>
  <si>
    <t>Power</t>
  </si>
  <si>
    <t>4J.1</t>
  </si>
  <si>
    <t>Income treated as negative expenditure</t>
  </si>
  <si>
    <t>4J.2</t>
  </si>
  <si>
    <t>Bulk Supply/Bulk discharge</t>
  </si>
  <si>
    <t>4J.3</t>
  </si>
  <si>
    <t>Renewals expensed in year (infra)</t>
  </si>
  <si>
    <t>4J.4</t>
  </si>
  <si>
    <t>Renewals expensed in year (non-infra)</t>
  </si>
  <si>
    <t>4J.5</t>
  </si>
  <si>
    <t>4J.6</t>
  </si>
  <si>
    <t>Canal &amp; River Trust abstraction charges/ discharge consents</t>
  </si>
  <si>
    <t>4J.7</t>
  </si>
  <si>
    <t>Environment Agency / NRW abstraction charges/ discharge consents</t>
  </si>
  <si>
    <t>4J.8</t>
  </si>
  <si>
    <t>Other abstraction charges/ discharge consents</t>
  </si>
  <si>
    <t>4J.9</t>
  </si>
  <si>
    <t>Costs associated with Traffic Management Act</t>
  </si>
  <si>
    <t>4J.10</t>
  </si>
  <si>
    <t>Costs associated with lane rental schemes</t>
  </si>
  <si>
    <t>4J.11</t>
  </si>
  <si>
    <t>Statutory water softening</t>
  </si>
  <si>
    <t>4J.12</t>
  </si>
  <si>
    <t>Routine repair and maintenance</t>
  </si>
  <si>
    <t>4J.13</t>
  </si>
  <si>
    <t>Chemical costs - water</t>
  </si>
  <si>
    <t>4J.14</t>
  </si>
  <si>
    <t>Finance, Regulation and Procurement costs - water</t>
  </si>
  <si>
    <t>4J.15</t>
  </si>
  <si>
    <t>Insurance - water</t>
  </si>
  <si>
    <t>4J.16</t>
  </si>
  <si>
    <t>Fines and penalties - water</t>
  </si>
  <si>
    <t>4J.17</t>
  </si>
  <si>
    <t>Investigation costs - water</t>
  </si>
  <si>
    <t>4J.18</t>
  </si>
  <si>
    <t>GSS payments - water</t>
  </si>
  <si>
    <t>4J.19</t>
  </si>
  <si>
    <t>Non-GSS compensation payments - water</t>
  </si>
  <si>
    <t>4J.20</t>
  </si>
  <si>
    <t>HR</t>
  </si>
  <si>
    <t>4J.21</t>
  </si>
  <si>
    <t>Training</t>
  </si>
  <si>
    <t>4J.22</t>
  </si>
  <si>
    <t xml:space="preserve">CEO, Corporate affairs and Governance </t>
  </si>
  <si>
    <t>4J.23</t>
  </si>
  <si>
    <t>IT&amp;T (business support)</t>
  </si>
  <si>
    <t>4J.24</t>
  </si>
  <si>
    <t>Property management (business support)</t>
  </si>
  <si>
    <t>4J.25</t>
  </si>
  <si>
    <t>Other support function and overheads opex - water</t>
  </si>
  <si>
    <t>4J.26</t>
  </si>
  <si>
    <t>Developer services &amp; Diversions opex</t>
  </si>
  <si>
    <t>Network reinforcement opex</t>
  </si>
  <si>
    <t>4J.27</t>
  </si>
  <si>
    <t>Site-specific developer services opex</t>
  </si>
  <si>
    <t>4J.28</t>
  </si>
  <si>
    <t>Diversions opex</t>
  </si>
  <si>
    <t>4J.29</t>
  </si>
  <si>
    <t>Third-party opex - water</t>
  </si>
  <si>
    <t>4J.30</t>
  </si>
  <si>
    <t>Total base operating expenditure</t>
  </si>
  <si>
    <t>4J.31</t>
  </si>
  <si>
    <t>Maintaining the long term capability of the assets - infra</t>
  </si>
  <si>
    <t>4J.32</t>
  </si>
  <si>
    <t>Maintaining the long term capability of the assets - non-infra</t>
  </si>
  <si>
    <t>4J.33</t>
  </si>
  <si>
    <t>Total base capital expenditure</t>
  </si>
  <si>
    <t>4J.34</t>
  </si>
  <si>
    <t>Developer services &amp; Diversions</t>
  </si>
  <si>
    <t>Network reinforcement capex</t>
  </si>
  <si>
    <t>4J.35</t>
  </si>
  <si>
    <t>Site-specific developer services capex - water</t>
  </si>
  <si>
    <t>4J.36</t>
  </si>
  <si>
    <t>Diversions capex - water</t>
  </si>
  <si>
    <t>4J.37</t>
  </si>
  <si>
    <t>Third-party capex - water</t>
  </si>
  <si>
    <t>4J.38</t>
  </si>
  <si>
    <t>4J.39</t>
  </si>
  <si>
    <t>Total base expenditure</t>
  </si>
  <si>
    <t>4J.40</t>
  </si>
  <si>
    <t>Pro forma 4K</t>
  </si>
  <si>
    <t xml:space="preserve">Wastewater network+ </t>
  </si>
  <si>
    <t>Sludge Transport</t>
  </si>
  <si>
    <t>Sludge Treatment</t>
  </si>
  <si>
    <t>Sludge Disposal</t>
  </si>
  <si>
    <t>4K.1</t>
  </si>
  <si>
    <t>4K.2</t>
  </si>
  <si>
    <t>4K.3</t>
  </si>
  <si>
    <t>4K.4</t>
  </si>
  <si>
    <t>4K.5</t>
  </si>
  <si>
    <t>4K.6</t>
  </si>
  <si>
    <t>4K.7</t>
  </si>
  <si>
    <t>EA / NRW abstraction charges/ discharge consents</t>
  </si>
  <si>
    <t>4K.8</t>
  </si>
  <si>
    <t>4K.9</t>
  </si>
  <si>
    <t>4K.10</t>
  </si>
  <si>
    <t>4K.11</t>
  </si>
  <si>
    <t>Costs associated with Industrial emissions directive</t>
  </si>
  <si>
    <t>4K.12</t>
  </si>
  <si>
    <t>4K.13</t>
  </si>
  <si>
    <t>Chemical costs - wastewater</t>
  </si>
  <si>
    <t>4K.14</t>
  </si>
  <si>
    <t>Finance and regulation costs - wastewater</t>
  </si>
  <si>
    <t>4K.15</t>
  </si>
  <si>
    <t>Insurance - wastewater</t>
  </si>
  <si>
    <t>4K.16</t>
  </si>
  <si>
    <t>Fines and penalties - wastewater</t>
  </si>
  <si>
    <t>4K.17</t>
  </si>
  <si>
    <t>Investigation costs - wastewater</t>
  </si>
  <si>
    <t>4K.18</t>
  </si>
  <si>
    <t>GSS payments - wastewater</t>
  </si>
  <si>
    <t>4K.19</t>
  </si>
  <si>
    <t>Non-GSS compensation payments - wastewater</t>
  </si>
  <si>
    <t>4K.20</t>
  </si>
  <si>
    <t>4K.21</t>
  </si>
  <si>
    <t>4K.22</t>
  </si>
  <si>
    <t>CEO</t>
  </si>
  <si>
    <t>4K.23</t>
  </si>
  <si>
    <t>4K.24</t>
  </si>
  <si>
    <t>4K.25</t>
  </si>
  <si>
    <t>Other support function and overheads opex - wastewater</t>
  </si>
  <si>
    <t>4K.26</t>
  </si>
  <si>
    <t>Infrastructure network reinforcement</t>
  </si>
  <si>
    <t>4K.27</t>
  </si>
  <si>
    <t>4K.28</t>
  </si>
  <si>
    <t>4K.29</t>
  </si>
  <si>
    <t>Third-party</t>
  </si>
  <si>
    <t>Third-party opex - wastewater</t>
  </si>
  <si>
    <t>4K.30</t>
  </si>
  <si>
    <t>4K.31</t>
  </si>
  <si>
    <t>4K.32</t>
  </si>
  <si>
    <t>4K.33</t>
  </si>
  <si>
    <t>4K.34</t>
  </si>
  <si>
    <t>Developer services &amp; Diversions capex</t>
  </si>
  <si>
    <t>4K.35</t>
  </si>
  <si>
    <t>Site-specific developer services capex - wastewater</t>
  </si>
  <si>
    <t>4K.36</t>
  </si>
  <si>
    <t>Diversions capex - wastewater</t>
  </si>
  <si>
    <t>4K.37</t>
  </si>
  <si>
    <t>Third-party capex - wastewater</t>
  </si>
  <si>
    <t>4K.38</t>
  </si>
  <si>
    <t>4K.39</t>
  </si>
  <si>
    <t>Pro forma 4L</t>
  </si>
  <si>
    <t xml:space="preserve">Enhancement expenditure for the 12 months ended 31 March 2026 - water resources and water network+ </t>
  </si>
  <si>
    <t xml:space="preserve">Line description </t>
  </si>
  <si>
    <t>Expenditure in report year</t>
  </si>
  <si>
    <t>Cumulative expenditure</t>
  </si>
  <si>
    <t>Cumulative allowed expenditure</t>
  </si>
  <si>
    <t>Five-year expenditure allowance 
2025-30</t>
  </si>
  <si>
    <t>EA/NRW environmental programme (WINEP/NEP)</t>
  </si>
  <si>
    <t>Biodiversity and conservation; (WINEP/NEP) water capex</t>
  </si>
  <si>
    <t>Capex</t>
  </si>
  <si>
    <t>4L.1</t>
  </si>
  <si>
    <t>Biodiversity and conservation; (WINEP/NEP) water opex</t>
  </si>
  <si>
    <t>Opex</t>
  </si>
  <si>
    <t>4L.2</t>
  </si>
  <si>
    <t>Biodiversity and conservation; (WINEP/NEP) water totex</t>
  </si>
  <si>
    <t>Totex</t>
  </si>
  <si>
    <t>4L.3</t>
  </si>
  <si>
    <t>Eels/fish entrainment screens; (WINEP/NEP) water capex</t>
  </si>
  <si>
    <t>4L.4</t>
  </si>
  <si>
    <t>Eels/fish entrainment screens; (WINEP/NEP) water opex</t>
  </si>
  <si>
    <t>4L.5</t>
  </si>
  <si>
    <t>Eels/fish entrainment screens; (WINEP/NEP) water totex</t>
  </si>
  <si>
    <t>4L.6</t>
  </si>
  <si>
    <t>Eels/fish passes; (WINEP/NEP) water capex</t>
  </si>
  <si>
    <t>4L.7</t>
  </si>
  <si>
    <t>Eels/fish passes; (WINEP/NEP) water opex</t>
  </si>
  <si>
    <t>4L.8</t>
  </si>
  <si>
    <t>Eels/fish passes; (WINEP/NEP) water totex</t>
  </si>
  <si>
    <t>4L.9</t>
  </si>
  <si>
    <t>Invasive Non Native Species</t>
  </si>
  <si>
    <t>4L.10</t>
  </si>
  <si>
    <t>4L.11</t>
  </si>
  <si>
    <t>4L.12</t>
  </si>
  <si>
    <t xml:space="preserve">Drinking Water Protected Areas; (WINEP/NEP) water capex </t>
  </si>
  <si>
    <t>4L.13</t>
  </si>
  <si>
    <t>Drinking Water Protected Areas; (WINEP/NEP) water opex</t>
  </si>
  <si>
    <t>4L.14</t>
  </si>
  <si>
    <t>Drinking Water Protected Areas; (WINEP/NEP) water totex</t>
  </si>
  <si>
    <t>4L.15</t>
  </si>
  <si>
    <t>Water Framework Directive; (WINEP/NEP) water capex</t>
  </si>
  <si>
    <t>4L.16</t>
  </si>
  <si>
    <t>Water Framework Directive; (WINEP/NEP) water opex</t>
  </si>
  <si>
    <t>4L.17</t>
  </si>
  <si>
    <t>Water Framework Directive; (WINEP/NEP) water totex</t>
  </si>
  <si>
    <t>4L.18</t>
  </si>
  <si>
    <t>Wetland creation; (WINEP/NEP) water capex</t>
  </si>
  <si>
    <t>4L.19</t>
  </si>
  <si>
    <t>Wetland creation; (WINEP/NEP) water opex</t>
  </si>
  <si>
    <t>4L.20</t>
  </si>
  <si>
    <t>Wetland creation; (WINEP/NEP) water totex</t>
  </si>
  <si>
    <t>4L.21</t>
  </si>
  <si>
    <t>Trade effluent discharge flow monitoring; (WINEP/NEP) water capex</t>
  </si>
  <si>
    <t>4L.22</t>
  </si>
  <si>
    <t>Trade effluent discharge flow monitoring; (WINEP/NEP) water opex</t>
  </si>
  <si>
    <t>4L.23</t>
  </si>
  <si>
    <t>Trade effluent discharge flow monitoring; (WINEP/NEP) water totex</t>
  </si>
  <si>
    <t>4L.24</t>
  </si>
  <si>
    <t>25 year environment plan; (WINEP/NEP) water capex</t>
  </si>
  <si>
    <t>4L.25</t>
  </si>
  <si>
    <t>25 year environment plan; (WINEP/NEP) water opex</t>
  </si>
  <si>
    <t>4L.26</t>
  </si>
  <si>
    <t>25 year environment plan; (WINEP/NEP) water totex</t>
  </si>
  <si>
    <t>4L.27</t>
  </si>
  <si>
    <t>Investigations; (WINEP/NEP) - desk based study only water capex</t>
  </si>
  <si>
    <t>4L.28</t>
  </si>
  <si>
    <t>Investigations; (WINEP/NEP) - desk based study only water opex</t>
  </si>
  <si>
    <t>4L.29</t>
  </si>
  <si>
    <t>Investigations; (WINEP/NEP) - desk based study only water totex</t>
  </si>
  <si>
    <t>4L.30</t>
  </si>
  <si>
    <t>Investigations; (WINEP/NEP) - survey, monitoring or simple modelling water capex</t>
  </si>
  <si>
    <t>4L.31</t>
  </si>
  <si>
    <t>Investigations; (WINEP/NEP) - survey, monitoring or simple modelling water opex</t>
  </si>
  <si>
    <t>4L.32</t>
  </si>
  <si>
    <t>Investigations; (WINEP/NEP) - survey, monitoring or simple modelling water totex</t>
  </si>
  <si>
    <t>4L.33</t>
  </si>
  <si>
    <t>Investigations; (WINEP/NEP) - multiple surveys, and/or monitoring locations, and/or complex modelling water capex</t>
  </si>
  <si>
    <t>4L.34</t>
  </si>
  <si>
    <t>Investigations; (WINEP/NEP) - multiple surveys, and/or monitoring locations, and/or complex modelling water opex</t>
  </si>
  <si>
    <t>4L.35</t>
  </si>
  <si>
    <t>Investigations; (WINEP/NEP) - multiple surveys, and/or monitoring locations, and/or complex modelling water totex</t>
  </si>
  <si>
    <t>4L.36</t>
  </si>
  <si>
    <t>Investigations total; (WINEP/NEP) water capex</t>
  </si>
  <si>
    <t>4L.37</t>
  </si>
  <si>
    <t>Investigations total; (WINEP/NEP) water opex</t>
  </si>
  <si>
    <t>4L.38</t>
  </si>
  <si>
    <t>Investigations total; (WINEP/NEP) water totex</t>
  </si>
  <si>
    <t>4L.39</t>
  </si>
  <si>
    <t>Total environmental programme expenditure; (WINEP/NEP) water totex</t>
  </si>
  <si>
    <t>4L.40</t>
  </si>
  <si>
    <t>Supply-demand balance</t>
  </si>
  <si>
    <t>Supply-side improvements delivering benefits in 2025-2030; SDB capex</t>
  </si>
  <si>
    <t>4L.41</t>
  </si>
  <si>
    <t>Supply-side improvements delivering benefits in 2025-2030; SDB opex</t>
  </si>
  <si>
    <t>4L.42</t>
  </si>
  <si>
    <t>Supply-side improvements delivering benefits in 2025-2030; SDB totex</t>
  </si>
  <si>
    <t>4L.43</t>
  </si>
  <si>
    <t>Demand-side improvements delivering benefits in 2025-2030 (excl leakage and metering); SDB capex</t>
  </si>
  <si>
    <t>4L.44</t>
  </si>
  <si>
    <t>Demand-side improvements delivering benefits in 2025-2030 (excl leakage and metering); SDB opex</t>
  </si>
  <si>
    <t>4L.45</t>
  </si>
  <si>
    <t>Demand-side improvements delivering benefits in 2025-2030 (excl leakage and metering); SDB totex</t>
  </si>
  <si>
    <t>4L.46</t>
  </si>
  <si>
    <t>Leakage improvements delivering benefits in 2025-2030; SDB capex</t>
  </si>
  <si>
    <t>4L.47</t>
  </si>
  <si>
    <t>Leakage improvements delivering benefits in 2025-2030; SDB opex</t>
  </si>
  <si>
    <t>4L.48</t>
  </si>
  <si>
    <t>Leakage improvements delivering benefits in 2025-2030; SDB totex</t>
  </si>
  <si>
    <t>4L.49</t>
  </si>
  <si>
    <t>Internal interconnectors delivering benefits in 2025-2030; SDB capex</t>
  </si>
  <si>
    <t>4L.50</t>
  </si>
  <si>
    <t>Internal interconnectors delivering benefits in 2025-2030; SDB opex</t>
  </si>
  <si>
    <t>4L.51</t>
  </si>
  <si>
    <t>Internal interconnectors delivering benefits in 2025-2030; SDB totex</t>
  </si>
  <si>
    <t>4L.52</t>
  </si>
  <si>
    <t>Supply demand balance improvements delivering benefits starting from 2031; SDB capex</t>
  </si>
  <si>
    <t>4L.53</t>
  </si>
  <si>
    <t>Supply demand balance improvements delivering benefits starting from 2031; SDB opex</t>
  </si>
  <si>
    <t>4L.54</t>
  </si>
  <si>
    <t>Supply demand balance improvements delivering benefits starting from 2031; SDB totex</t>
  </si>
  <si>
    <t>4L.55</t>
  </si>
  <si>
    <t>Strategic resource options; SDB capex</t>
  </si>
  <si>
    <t>4L.56</t>
  </si>
  <si>
    <t>Strategic resource options; SDB opex</t>
  </si>
  <si>
    <t>4L.57</t>
  </si>
  <si>
    <t>Strategic resource options; SDB totex</t>
  </si>
  <si>
    <t>4L.58</t>
  </si>
  <si>
    <t>Total supply demand expenditure; SDB totex</t>
  </si>
  <si>
    <t>4L.59</t>
  </si>
  <si>
    <t>Metering</t>
  </si>
  <si>
    <t>New meters requested by existing customers (optants); metering capex</t>
  </si>
  <si>
    <t>4L.60</t>
  </si>
  <si>
    <t>New meters requested by existing customers (optants); metering opex</t>
  </si>
  <si>
    <t>4L.61</t>
  </si>
  <si>
    <t>New meters requested by existing customers (optants); metering totex</t>
  </si>
  <si>
    <t>4L.62</t>
  </si>
  <si>
    <t>New meters introduced by companies for existing customers; metering capex</t>
  </si>
  <si>
    <t>4L.63</t>
  </si>
  <si>
    <t>New meters introduced by companies for existing customers; metering opex</t>
  </si>
  <si>
    <t>4L.64</t>
  </si>
  <si>
    <t>New meters introduced by companies for existing customers; metering totex</t>
  </si>
  <si>
    <t>4L.65</t>
  </si>
  <si>
    <t>New meters for existing customers - business; metering capex</t>
  </si>
  <si>
    <t>4L.66</t>
  </si>
  <si>
    <t>New meters for existing customers - business; metering opex</t>
  </si>
  <si>
    <t>4L.67</t>
  </si>
  <si>
    <t>New meters for existing customers - business; metering totex</t>
  </si>
  <si>
    <t>4L.68</t>
  </si>
  <si>
    <t>Replacement of existing basic meters with AMR meters for residential customers; metering capex</t>
  </si>
  <si>
    <t>4L.69</t>
  </si>
  <si>
    <t>Replacement of existing basic meters with AMR meters for residential customers; metering opex</t>
  </si>
  <si>
    <t>4L.70</t>
  </si>
  <si>
    <t>Replacement of existing basic meters with AMR meters for residential customers; metering totex</t>
  </si>
  <si>
    <t>4L.71</t>
  </si>
  <si>
    <t>Replacement of existing basic meters with AMI meters for residential customers; metering capex</t>
  </si>
  <si>
    <t>4L.72</t>
  </si>
  <si>
    <t>Replacement of existing basic meters with AMI meters for residential customers; metering opex</t>
  </si>
  <si>
    <t>4L.73</t>
  </si>
  <si>
    <t>Replacement of existing basic meters with AMI meters for residential customers; metering totex</t>
  </si>
  <si>
    <t>4L.74</t>
  </si>
  <si>
    <t>Replacement of existing AMR meters with AMI meters for residential customers; metering capex</t>
  </si>
  <si>
    <t>4L.75</t>
  </si>
  <si>
    <t>Replacement of existing AMR meters with AMI meters for residential customers; metering opex</t>
  </si>
  <si>
    <t>4L.76</t>
  </si>
  <si>
    <t>Replacement of existing AMR meters with AMI meters for residential customers; metering totex</t>
  </si>
  <si>
    <t>4L.77</t>
  </si>
  <si>
    <t>Replacement of existing basic meters with AMR meters for business customers; metering capex</t>
  </si>
  <si>
    <t>4L.78</t>
  </si>
  <si>
    <t>Replacement of existing basic meters with AMR meters for business customers; metering opex</t>
  </si>
  <si>
    <t>4L.79</t>
  </si>
  <si>
    <t>Replacement of existing basic meters with AMR meters for business customers; metering totex</t>
  </si>
  <si>
    <t>4L.80</t>
  </si>
  <si>
    <t>Replacement of existing basic meters with AMI meters for business customers; metering capex</t>
  </si>
  <si>
    <t>4L.81</t>
  </si>
  <si>
    <t>Replacement of existing basic meters with AMI meters for business customers; metering opex</t>
  </si>
  <si>
    <t>4L.82</t>
  </si>
  <si>
    <t>Replacement of existing basic meters with AMI meters for business customers; metering totex</t>
  </si>
  <si>
    <t>4L.83</t>
  </si>
  <si>
    <t>Replacement of existing AMR meters with AMI meters for business customers; metering capex</t>
  </si>
  <si>
    <t>4L.84</t>
  </si>
  <si>
    <t>Replacement of existing AMR meters with AMI meters for business customers; metering opex</t>
  </si>
  <si>
    <t>4L.85</t>
  </si>
  <si>
    <t>Replacement of existing AMR meters with AMI meters for business customers; metering totex</t>
  </si>
  <si>
    <t>4L.86</t>
  </si>
  <si>
    <t>Smart meter infrastructure; metering capex</t>
  </si>
  <si>
    <t>4L.87</t>
  </si>
  <si>
    <t>Smart meter infrastructure; metering opex</t>
  </si>
  <si>
    <t>4L.88</t>
  </si>
  <si>
    <t>Smart meter infrastructure; metering totex</t>
  </si>
  <si>
    <t>4L.89</t>
  </si>
  <si>
    <t>Total metering expenditure; metering totex</t>
  </si>
  <si>
    <t>4L.90</t>
  </si>
  <si>
    <t>Water quality improvements</t>
  </si>
  <si>
    <t>Improvements to taste, odour and colour (grey solutions); water quality capex</t>
  </si>
  <si>
    <t>4L.91</t>
  </si>
  <si>
    <t>Improvements to taste, odour and colour (grey solutions); water quality opex</t>
  </si>
  <si>
    <t>4L.92</t>
  </si>
  <si>
    <t>Improvements to taste, odour and colour (grey solutions); water quality totex</t>
  </si>
  <si>
    <t>4L.93</t>
  </si>
  <si>
    <t>Improvements to taste, odour and colour (green solutions); water quality capex</t>
  </si>
  <si>
    <t>4L.94</t>
  </si>
  <si>
    <t>Improvements to taste, odour and colour (green solutions); water quality opex</t>
  </si>
  <si>
    <t>4L.95</t>
  </si>
  <si>
    <t>Improvements to taste, odour and colour (green solutions); water quality totex</t>
  </si>
  <si>
    <t>4L.96</t>
  </si>
  <si>
    <t>Addressing raw water quality deterioration (grey solutions); water quality capex</t>
  </si>
  <si>
    <t>4L.97</t>
  </si>
  <si>
    <t>Addressing raw water quality deterioration (grey solutions); water quality opex</t>
  </si>
  <si>
    <t>4L.98</t>
  </si>
  <si>
    <t>Addressing raw water quality deterioration (grey solutions); ; water quality totex</t>
  </si>
  <si>
    <t>4L.99</t>
  </si>
  <si>
    <t>Addressing raw water quality deterioration (green solutions); water quality capex</t>
  </si>
  <si>
    <t>4L.100</t>
  </si>
  <si>
    <t>Addressing raw water quality deterioration (green solutions); water quality opex</t>
  </si>
  <si>
    <t>4L.101</t>
  </si>
  <si>
    <t>Addressing raw water quality deterioration (green solutions); water quality totex</t>
  </si>
  <si>
    <t>4L.102</t>
  </si>
  <si>
    <t>Conditioning water to reduce plumbosolvency for water quality; water quality capex</t>
  </si>
  <si>
    <t>4L.103</t>
  </si>
  <si>
    <t>Conditioning water to reduce plumbosolvency for water quality; water quality opex</t>
  </si>
  <si>
    <t>4L.104</t>
  </si>
  <si>
    <t>Conditioning water to reduce plumbosolvency for water quality; water quality totex</t>
  </si>
  <si>
    <t>4L.105</t>
  </si>
  <si>
    <t>Lead communication pipes replaced or relined; water quality capex</t>
  </si>
  <si>
    <t>4L.106</t>
  </si>
  <si>
    <t>Lead communication pipes replaced or relined; water quality opex</t>
  </si>
  <si>
    <t>4L.107</t>
  </si>
  <si>
    <t>Lead communication pipes replaced or relined; water quality totex</t>
  </si>
  <si>
    <t>4L.108</t>
  </si>
  <si>
    <t>External lead supply pipes replaced or relined; water quality capex</t>
  </si>
  <si>
    <t>4L.109</t>
  </si>
  <si>
    <t>External lead supply pipes replaced or relined; water quality opex</t>
  </si>
  <si>
    <t>4L.110</t>
  </si>
  <si>
    <t>External lead supply pipes replaced or relined; water quality totex</t>
  </si>
  <si>
    <t>4L.111</t>
  </si>
  <si>
    <t>Internal lead supply pipes replaced or relined; water quality capex</t>
  </si>
  <si>
    <t>4L.112</t>
  </si>
  <si>
    <t>Internal lead supply pipes replaced or relined; water quality opex</t>
  </si>
  <si>
    <t>4L.113</t>
  </si>
  <si>
    <t>Internal lead supply pipes replaced or relined; water quality totex</t>
  </si>
  <si>
    <t>4L.114</t>
  </si>
  <si>
    <t>Other lead reduction related activity; water quality capex</t>
  </si>
  <si>
    <t>4L.115</t>
  </si>
  <si>
    <t>Other lead reduction related activity; water quality opex</t>
  </si>
  <si>
    <t>4L.116</t>
  </si>
  <si>
    <t>Other lead reduction related activity; water quality totex</t>
  </si>
  <si>
    <t>4L.117</t>
  </si>
  <si>
    <t>Total water quality improvements; totex</t>
  </si>
  <si>
    <t>4L.118</t>
  </si>
  <si>
    <t>Water resilience</t>
  </si>
  <si>
    <t>Resilience - Climate Change; enhancement water capex</t>
  </si>
  <si>
    <t>4L.119</t>
  </si>
  <si>
    <t>Resilience - Climate Change; enhancement water opex</t>
  </si>
  <si>
    <t>4L.120</t>
  </si>
  <si>
    <t>Resilience - Climate Change; enhancement water totex</t>
  </si>
  <si>
    <t>4L.121</t>
  </si>
  <si>
    <t>Resilience - Other; enhancement water capex</t>
  </si>
  <si>
    <t>4L.122</t>
  </si>
  <si>
    <t>Resilience - Other; enhancement water opex</t>
  </si>
  <si>
    <t>4L.123</t>
  </si>
  <si>
    <t>Resilience - Other enhancement water totex</t>
  </si>
  <si>
    <t>4L.124</t>
  </si>
  <si>
    <t>Resilience - Total; enhancement water totex</t>
  </si>
  <si>
    <t>4L.125</t>
  </si>
  <si>
    <t>Water SEMD and Cyber</t>
  </si>
  <si>
    <t>SEMD - Security; capex</t>
  </si>
  <si>
    <t>4L.126</t>
  </si>
  <si>
    <t>SEMD - Security; opex</t>
  </si>
  <si>
    <t>4L.127</t>
  </si>
  <si>
    <t>SEMD - Security; totex</t>
  </si>
  <si>
    <t>4L.128</t>
  </si>
  <si>
    <t>SEMD - Alternative Water Supplies / Emergency Planning; capex</t>
  </si>
  <si>
    <t>4L.129</t>
  </si>
  <si>
    <t>SEMD - Alternative Water Supplies / Emergency Planning; opex</t>
  </si>
  <si>
    <t>4L.130</t>
  </si>
  <si>
    <t>SEMD - Alternative Water Supplies / Emergency Planning; totex</t>
  </si>
  <si>
    <t>4L.131</t>
  </si>
  <si>
    <t>Security - cyber; enhancement water capex</t>
  </si>
  <si>
    <t>4L.132</t>
  </si>
  <si>
    <t>Security - cyber; enhancement water opex</t>
  </si>
  <si>
    <t>4L.133</t>
  </si>
  <si>
    <t>Security - cyber; enhancement water totex</t>
  </si>
  <si>
    <t>4L.134</t>
  </si>
  <si>
    <t>Total Water SEMD and Cyber enhancement totex</t>
  </si>
  <si>
    <t>4L.135</t>
  </si>
  <si>
    <t>Net zero</t>
  </si>
  <si>
    <t>Greenhouse gas reduction (net zero); enhancement water capex</t>
  </si>
  <si>
    <t>4L.136</t>
  </si>
  <si>
    <t>Greenhouse gas reduction (net zero); enhancement water opex</t>
  </si>
  <si>
    <t>4L.137</t>
  </si>
  <si>
    <t>Greenhouse gas reduction (net zero); enhancement water totex</t>
  </si>
  <si>
    <t>4L.138</t>
  </si>
  <si>
    <t>Reservoir Safety</t>
  </si>
  <si>
    <t>Reservoir Saftey; enhancement water capex</t>
  </si>
  <si>
    <t>4L.139</t>
  </si>
  <si>
    <t>Reservoir Saftey; enhancement water opex</t>
  </si>
  <si>
    <t>4L.140</t>
  </si>
  <si>
    <t>Reservoir Saftey; enhancement water totex</t>
  </si>
  <si>
    <t>4L.141</t>
  </si>
  <si>
    <t>Other enhancement (Freeform lines - by exception)</t>
  </si>
  <si>
    <t>Additional line 1; enhancement water capex</t>
  </si>
  <si>
    <t>4L.142</t>
  </si>
  <si>
    <t>Additional line 1; enhancement water opex</t>
  </si>
  <si>
    <t>4L.143</t>
  </si>
  <si>
    <t>Additional line 1; enhancement water totex</t>
  </si>
  <si>
    <t>4L.144</t>
  </si>
  <si>
    <t>Additional line 2; enhancement water capex</t>
  </si>
  <si>
    <t>4L.145</t>
  </si>
  <si>
    <t>Additional line 2; enhancement water opex</t>
  </si>
  <si>
    <t>4L.146</t>
  </si>
  <si>
    <t>Additional line 2; enhancement water totex</t>
  </si>
  <si>
    <t>4L.147</t>
  </si>
  <si>
    <t>Additional line 3; enhancement water capex</t>
  </si>
  <si>
    <t>4L.148</t>
  </si>
  <si>
    <t>Additional line 3; enhancement water opex</t>
  </si>
  <si>
    <t>4L.149</t>
  </si>
  <si>
    <t>Additional line 3; enhancement water totex</t>
  </si>
  <si>
    <t>4L.150</t>
  </si>
  <si>
    <t>Additional line 4; enhancement water capex</t>
  </si>
  <si>
    <t>4L.151</t>
  </si>
  <si>
    <t>Additional line 4; enhancement water opex</t>
  </si>
  <si>
    <t>4L.152</t>
  </si>
  <si>
    <t>Additional line 4; enhancement water totex</t>
  </si>
  <si>
    <t>4L.153</t>
  </si>
  <si>
    <t>Additional line 5; enhancement water capex</t>
  </si>
  <si>
    <t>4L.154</t>
  </si>
  <si>
    <t>Additional line 5; enhancement water opex</t>
  </si>
  <si>
    <t>4L.155</t>
  </si>
  <si>
    <t>Additional line 5; enhancement water totex</t>
  </si>
  <si>
    <t>4L.156</t>
  </si>
  <si>
    <t>Total other enhancement water expenditure</t>
  </si>
  <si>
    <t>4L.157</t>
  </si>
  <si>
    <t>Total enhancement</t>
  </si>
  <si>
    <t xml:space="preserve">Total enhancement expenditure </t>
  </si>
  <si>
    <t>4L.158</t>
  </si>
  <si>
    <t>4L.159</t>
  </si>
  <si>
    <t>4L.160</t>
  </si>
  <si>
    <t>Pro forma 4M</t>
  </si>
  <si>
    <t>Enhancement expenditure for the 12 months ended 31 March 2026 - wastewater network+ and bioresources</t>
  </si>
  <si>
    <t>Event Duration Monitoring at intermittent discharges</t>
  </si>
  <si>
    <t>4M.1</t>
  </si>
  <si>
    <t>4M.2</t>
  </si>
  <si>
    <t>4M.3</t>
  </si>
  <si>
    <t>Flow monitoring at sewage treatment works</t>
  </si>
  <si>
    <t>4M.4</t>
  </si>
  <si>
    <t>4M.5</t>
  </si>
  <si>
    <t>4M.6</t>
  </si>
  <si>
    <t>Continuous river water quality monitoring (WINEP/NEP) wastewater capex</t>
  </si>
  <si>
    <t>4M.7</t>
  </si>
  <si>
    <t>Continuous river water quality monitoring (WINEP/NEP) wastewater opex</t>
  </si>
  <si>
    <t>4M.8</t>
  </si>
  <si>
    <t>Continuous river water quality monitoring (WINEP/NEP) wastewater totex</t>
  </si>
  <si>
    <t>4M.9</t>
  </si>
  <si>
    <t>MCERTs monitoring at emergency sewage pumping station overflows, EDM only (WINEP/NEP) wastewater capex</t>
  </si>
  <si>
    <t>4M.10</t>
  </si>
  <si>
    <t>MCERTs monitoring at emergency sewage pumping station overflows, EDM only (WINEP/NEP) wastewater opex</t>
  </si>
  <si>
    <t>4M.11</t>
  </si>
  <si>
    <t>MCERTs monitoring at emergency sewage pumping station overflows, EDM only (WINEP/NEP) wastewater totex</t>
  </si>
  <si>
    <t>4M.12</t>
  </si>
  <si>
    <t>MCERTs monitoring at emergency sewage pumping station overflows, EDM + civils (WINEP/NEP) wastewater capex</t>
  </si>
  <si>
    <t>4M.13</t>
  </si>
  <si>
    <t>MCERTs monitoring at emergency sewage pumping station overflows, EDM + civils (WINEP/NEP) wastewater opex</t>
  </si>
  <si>
    <t>4M.14</t>
  </si>
  <si>
    <t>MCERTs monitoring at emergency sewage pumping station overflows, EDM + civils (WINEP/NEP) wastewater totex</t>
  </si>
  <si>
    <t>4M.15</t>
  </si>
  <si>
    <t>MCERTs monitoring at emergency sewage pumping station overflows, EDM + PFF (WINEP/NEP) wastewater capex</t>
  </si>
  <si>
    <t>4M.16</t>
  </si>
  <si>
    <t>MCERTs monitoring at emergency sewage pumping station overflows, EDM + PFF (WINEP/NEP) wastewater opex</t>
  </si>
  <si>
    <t>4M.17</t>
  </si>
  <si>
    <t>MCERTs monitoring at emergency sewage pumping station overflows, EDM + PFF (WINEP/NEP) wastewater totex</t>
  </si>
  <si>
    <t>4M.18</t>
  </si>
  <si>
    <t>MCERTs monitoring at emergency sewage pumping station overflows, EDM + PFF + civils (WINEP/NEP) wastewater capex</t>
  </si>
  <si>
    <t>4M.19</t>
  </si>
  <si>
    <t>MCERTs monitoring at emergency sewage pumping station overflows, EDM + PFF + civils (WINEP/NEP) wastewater opex</t>
  </si>
  <si>
    <t>4M.20</t>
  </si>
  <si>
    <t>MCERTs monitoring at emergency sewage pumping station overflows, EDM + PFF + civils (WINEP/NEP) wastewater totex</t>
  </si>
  <si>
    <t>4M.21</t>
  </si>
  <si>
    <t>MCERTs monitoring at emergency sewage pumping station overflows, Permits only (WINEP/NEP) wastewater capex</t>
  </si>
  <si>
    <t>4M.22</t>
  </si>
  <si>
    <t>MCERTs monitoring at emergency sewage pumping station overflows, Permits only (WINEP/NEP) wastewater opex</t>
  </si>
  <si>
    <t>4M.23</t>
  </si>
  <si>
    <t>MCERTs monitoring at emergency sewage pumping station overflows, Permits only (WINEP/NEP) wastewater totex</t>
  </si>
  <si>
    <t>4M.24</t>
  </si>
  <si>
    <t>Schemes to increase flow to full treatment; (WINEP/NEP) wastewater capex</t>
  </si>
  <si>
    <t>4M.25</t>
  </si>
  <si>
    <t>Schemes to increase flow to full treatment; (WINEP/NEP) wastewater opex</t>
  </si>
  <si>
    <t>4M.26</t>
  </si>
  <si>
    <t>Schemes to increase flow to full treatment; (WINEP/NEP) wastewater totex</t>
  </si>
  <si>
    <t>4M.27</t>
  </si>
  <si>
    <t>Delivery of equivalent storage provided by STW grey/hybrid storm overflow solutions; (WINEP/NEP) wastewater capex</t>
  </si>
  <si>
    <t>4M.28</t>
  </si>
  <si>
    <t>Delivery of equivalent storage provided by STW grey/hybrid storm overflow solutions; (WINEP/NEP) wastewater opex</t>
  </si>
  <si>
    <t>4M.29</t>
  </si>
  <si>
    <t>Delivery of equivalent storage provided by STW grey/hybrid storm overflow solutions; (WINEP/NEP) wastewater totex</t>
  </si>
  <si>
    <t>4M.30</t>
  </si>
  <si>
    <t>Delivery of equivalent storage provided by STW green only storm overflow solutions; (WINEP/NEP) wastewater capex</t>
  </si>
  <si>
    <t>4M.31</t>
  </si>
  <si>
    <t>Delivery of equivalent storage provided by STW green only storm overflow solutions; (WINEP/NEP) wastewater opex</t>
  </si>
  <si>
    <t>4M.32</t>
  </si>
  <si>
    <t>Delivery of equivalent storage provided by STW green only storm overflow solutions; (WINEP/NEP) wastewater totex</t>
  </si>
  <si>
    <t>4M.33</t>
  </si>
  <si>
    <t>Equivalent storage provided by network grey/hybrid storm overflow solutions; (WINEP/NEP) wastewater capex</t>
  </si>
  <si>
    <t>4M.34</t>
  </si>
  <si>
    <t>Equivalent storage provided by network grey/hybrid storm overflow solutions; (WINEP/NEP) wastewater opex</t>
  </si>
  <si>
    <t>4M.35</t>
  </si>
  <si>
    <t>Equivalent storage provided by network grey/hybrid storm overflow solutions; (WINEP/NEP) wastewater totex</t>
  </si>
  <si>
    <t>4M.36</t>
  </si>
  <si>
    <t>Equivalent storage provided by network green only storm overflow solutions; (WINEP/NEP) wastewater capex</t>
  </si>
  <si>
    <t>4M.37</t>
  </si>
  <si>
    <t>Equivalent storage provided by network green only storm overflow solutions; (WINEP/NEP) wastewater opex</t>
  </si>
  <si>
    <t>4M.38</t>
  </si>
  <si>
    <t>Equivalent storage provided by network green only storm overflow solutions; (WINEP/NEP) wastewater totex</t>
  </si>
  <si>
    <t>4M.39</t>
  </si>
  <si>
    <t>Other non modelled storm overflow solutions; (WINEP/NEP) wastewater capex</t>
  </si>
  <si>
    <t>4M.40</t>
  </si>
  <si>
    <t>Other non modelled storm overflow expenditure; (WINEP/NEP) wastewater opex</t>
  </si>
  <si>
    <t>4M.41</t>
  </si>
  <si>
    <t>Other non modelled storm overflow expenditure; (WINEP/NEP) wastewater totex</t>
  </si>
  <si>
    <t>4M.42</t>
  </si>
  <si>
    <t>Storm overflow - new / upgraded screen-only schemes (WINEP/NEP) wastewater capex</t>
  </si>
  <si>
    <t>4M.43</t>
  </si>
  <si>
    <t>Storm overflow - new / upgraded screen-only schemes (WINEP/NEP) wastewater opex</t>
  </si>
  <si>
    <t>4M.44</t>
  </si>
  <si>
    <t>Storm overflow - new / upgraded screen-only schemes (WINEP/NEP) wastewater totex</t>
  </si>
  <si>
    <t>4M.45</t>
  </si>
  <si>
    <t>Storm overflow - wetlands (WINEP/NEP) wastewater capex</t>
  </si>
  <si>
    <t>4M.46</t>
  </si>
  <si>
    <t>Storm overflow - wetlands (WINEP/NEP) wastewater opex</t>
  </si>
  <si>
    <t>4M.47</t>
  </si>
  <si>
    <t>Storm overflow - wetlands (WINEP/NEP) wastewater totex</t>
  </si>
  <si>
    <t>4M.48</t>
  </si>
  <si>
    <t>Treatment for chemical removal (WINEP/NEP) wastewater capex</t>
  </si>
  <si>
    <t>4M.49</t>
  </si>
  <si>
    <t>Treatment for chemical removal (WINEP/NEP) wastewater opex</t>
  </si>
  <si>
    <t>4M.50</t>
  </si>
  <si>
    <t>Treatment for chemical removal (WINEP/NEP) wastewater totex</t>
  </si>
  <si>
    <t>4M.51</t>
  </si>
  <si>
    <t>Non-treatment for chemical removal (WINEP/NEP) wastewater capex</t>
  </si>
  <si>
    <t>4M.52</t>
  </si>
  <si>
    <t>Non-treatment for chemical removal (WINEP/NEP) wastewater opex</t>
  </si>
  <si>
    <t>4M.53</t>
  </si>
  <si>
    <t>Non-treatment for chemical removal (WINEP/NEP) wastewater totex</t>
  </si>
  <si>
    <t>4M.54</t>
  </si>
  <si>
    <t>Chemicals and emerging contaminants monitoring, investigations, options appraisals; (WINEP/NEP) wastewater capex</t>
  </si>
  <si>
    <t>4M.55</t>
  </si>
  <si>
    <t>Chemicals and emerging contaminants monitoring, investigations, options appraisals; (WINEP/NEP) wastewater opex</t>
  </si>
  <si>
    <t>4M.56</t>
  </si>
  <si>
    <t>Chemicals and emerging contaminants monitoring, investigations, options appraisals; (WINEP/NEP) wastewater totex</t>
  </si>
  <si>
    <t>4M.57</t>
  </si>
  <si>
    <t>Treatment for total nitrogen removal (WINEP/NEP) wastewater capex</t>
  </si>
  <si>
    <t>4M.58</t>
  </si>
  <si>
    <t>Treatment for total nitrogen removal (WINEP/NEP) wastewater opex</t>
  </si>
  <si>
    <t>4M.59</t>
  </si>
  <si>
    <t>Treatment for total nitrogen removal (WINEP/NEP) wastewater totex</t>
  </si>
  <si>
    <t>4M.60</t>
  </si>
  <si>
    <t>Nitrogen technically achievable limit monitoring, investigation or options appraisal; (WINEP/NEP) wastewater capex</t>
  </si>
  <si>
    <t>4M.61</t>
  </si>
  <si>
    <t>Nitrogen technically achievable limit monitoring, investigation or options appraisal; (WINEP/NEP) wastewater opex</t>
  </si>
  <si>
    <t>4M.62</t>
  </si>
  <si>
    <t>Nitrogen technically achievable limit monitoring, investigation or options appraisal; (WINEP/NEP) wastewater totex</t>
  </si>
  <si>
    <t>4M.63</t>
  </si>
  <si>
    <t>Treatment for phosphorus removal (WINEP/NEP) wastewater capex</t>
  </si>
  <si>
    <t>4M.64</t>
  </si>
  <si>
    <t>Treatment for phosphorus removal (WINEP/NEP) wastewater opex</t>
  </si>
  <si>
    <t>4M.65</t>
  </si>
  <si>
    <t>Treatment for phosphorus removal (WINEP/NEP) wastewater totex</t>
  </si>
  <si>
    <t>4M.66</t>
  </si>
  <si>
    <t>Treatment for nutrients (N or P) and / or sanitary determinands, nature based solution (WINEP/NEP) wastewater capex</t>
  </si>
  <si>
    <t>4M.67</t>
  </si>
  <si>
    <t>Treatment for nutrients (N or P) and / or sanitary determinands, nature based solution (WINEP/NEP) wastewater opex</t>
  </si>
  <si>
    <t>4M.68</t>
  </si>
  <si>
    <t>Treatment for nutrients (N or P) and / or sanitary determinands, nature based solution (WINEP/NEP) wastewater totex</t>
  </si>
  <si>
    <t>4M.69</t>
  </si>
  <si>
    <t>Treatment for tightening of sanitary parameters (WINEP/NEP) wastewater capex</t>
  </si>
  <si>
    <t>4M.70</t>
  </si>
  <si>
    <t>Treatment for tightening of sanitary parameters (WINEP/NEP) wastewater opex</t>
  </si>
  <si>
    <t>4M.71</t>
  </si>
  <si>
    <t>Treatment for tightening of sanitary parameters (WINEP/NEP) wastewater totex</t>
  </si>
  <si>
    <t>4M.72</t>
  </si>
  <si>
    <t>Catchment management - nutrient balancing; (WINEP/NEP) wastewater capex</t>
  </si>
  <si>
    <t>4M.73</t>
  </si>
  <si>
    <t>Catchment management - nutrient balancing; (WINEP/NEP) wastewater opex</t>
  </si>
  <si>
    <t>4M.74</t>
  </si>
  <si>
    <t>Catchment management - nutrient balancing; (WINEP/NEP) wastewater totex</t>
  </si>
  <si>
    <t>4M.75</t>
  </si>
  <si>
    <t>Catchment management - catchment permitting; (WINEP/NEP) wastewater capex</t>
  </si>
  <si>
    <t>4M.76</t>
  </si>
  <si>
    <t>Catchment management - catchment permitting; (WINEP/NEP) wastewater opex</t>
  </si>
  <si>
    <t>4M.77</t>
  </si>
  <si>
    <t>Catchment management - catchment permitting; (WINEP/NEP) wastewater totex</t>
  </si>
  <si>
    <t>4M.78</t>
  </si>
  <si>
    <t>Catchment management - habitat restoration; (WINEP/NEP) wastewater capex</t>
  </si>
  <si>
    <t>4M.79</t>
  </si>
  <si>
    <t>Catchment management - habitat restoration; (WINEP/NEP) wastewater opex</t>
  </si>
  <si>
    <t>4M.80</t>
  </si>
  <si>
    <t>Catchment management - habitat restoration; (WINEP/NEP) wastewater totex</t>
  </si>
  <si>
    <t>4M.81</t>
  </si>
  <si>
    <t>Septic tanks; (WINEP/NEP) wastewater capex</t>
  </si>
  <si>
    <t>4M.82</t>
  </si>
  <si>
    <t>Sepic tanks; (WINEP/NEP) wastewater opex</t>
  </si>
  <si>
    <t>4M.83</t>
  </si>
  <si>
    <t>Septic tanks; (WINEP/NEP) wastewater totex</t>
  </si>
  <si>
    <t>4M.84</t>
  </si>
  <si>
    <t>Microbiological treatment - bathing waters, coastal and inland (WINEP/NEP) wastewater capex</t>
  </si>
  <si>
    <t>4M.85</t>
  </si>
  <si>
    <t>Microbiological treatment - bathing waters, coastal and inland (WINEP/NEP) wastewater opex</t>
  </si>
  <si>
    <t>4M.86</t>
  </si>
  <si>
    <t>Microbiological treatment - bathing waters, coastal and inland (WINEP/NEP) wastewater totex</t>
  </si>
  <si>
    <t>4M.87</t>
  </si>
  <si>
    <t>Fish outfall screens; (WINEP/NEP) wastewater capex</t>
  </si>
  <si>
    <t>4M.88</t>
  </si>
  <si>
    <t>Fish outfall screens; (WINEP/NEP) wastewater opex</t>
  </si>
  <si>
    <t>4M.89</t>
  </si>
  <si>
    <t>Fish outfall screens; (WINEP/NEP) wastewater totex</t>
  </si>
  <si>
    <t>4M.90</t>
  </si>
  <si>
    <t>25 year environment plan; (WINEP/NEP) wastewater capex</t>
  </si>
  <si>
    <t>4M.91</t>
  </si>
  <si>
    <t>25 year environment plan; (WINEP/NEP) wastewater opex</t>
  </si>
  <si>
    <t>4M.92</t>
  </si>
  <si>
    <t>25 year environment plan; (WINEP/NEP) wastewater totex</t>
  </si>
  <si>
    <t>4M.93</t>
  </si>
  <si>
    <t>Investigations, other (WINEP/NEP) desk based studies only wastewater capex</t>
  </si>
  <si>
    <t>4M.94</t>
  </si>
  <si>
    <t>Investigations, other (WINEP/NEP) desk based studies only wastewater opex</t>
  </si>
  <si>
    <t>4M.95</t>
  </si>
  <si>
    <t>Investigations, other (WINEP/NEP) desk based studies only wastewater totex</t>
  </si>
  <si>
    <t>4M.96</t>
  </si>
  <si>
    <t>Investigations, other (WINEP/NEP) survey, monitoring or simple modelling wastewater capex</t>
  </si>
  <si>
    <t>4M.97</t>
  </si>
  <si>
    <t>Investigations, other (WINEP/NEP) survey, monitoring or simple modelling wastewater opex</t>
  </si>
  <si>
    <t>4M.98</t>
  </si>
  <si>
    <t>Investigations, other (WINEP/NEP) survey, monitoring or simple modelling wastewater totex</t>
  </si>
  <si>
    <t>4M.99</t>
  </si>
  <si>
    <t>Investigations, other (WINEP/NEP) multiple surveys and/or monitoring locations, and/or complex modelling wastewater capex</t>
  </si>
  <si>
    <t>4M.100</t>
  </si>
  <si>
    <t>Investigations, other (WINEP/NEP) multiple surveys and/or monitoring locations, and/or complex modelling wastewater opex</t>
  </si>
  <si>
    <t>4M.101</t>
  </si>
  <si>
    <t>Investigations, other (WINEP/NEP) multiple surveys and/or monitoring locations, and/or complex modelling wastewater totex</t>
  </si>
  <si>
    <t>4M.102</t>
  </si>
  <si>
    <t>Investigations, other  Total (WINEP/NEP) wastewater capex</t>
  </si>
  <si>
    <t>4M.103</t>
  </si>
  <si>
    <t>Investigations, other  Total (WINEP/NEP) wastewater opex</t>
  </si>
  <si>
    <t>4M.104</t>
  </si>
  <si>
    <t>Investigations, other  Total (WINEP/NEP) wastewater totex</t>
  </si>
  <si>
    <t>4M.105</t>
  </si>
  <si>
    <t>Contribution to third party schemes under WINEP/NEP only (not covered elsewhere) wastewater capex</t>
  </si>
  <si>
    <t>4M.106</t>
  </si>
  <si>
    <t>Contribution to third party schemes under WINEP/NEP only (not covered elsewhere) wastewater opex</t>
  </si>
  <si>
    <t>4M.107</t>
  </si>
  <si>
    <t>Contribution to third party schemes under WINEP/NEP only (not covered elsewhere) wastewater totex</t>
  </si>
  <si>
    <t>4M.108</t>
  </si>
  <si>
    <t>River connectivity (e.g. for fish passage); (WINEP/NEP) wastewater capex</t>
  </si>
  <si>
    <t>4M.109</t>
  </si>
  <si>
    <t>River connectivity (e.g. for fish passage); (WINEP/NEP) wastewater opex</t>
  </si>
  <si>
    <t>4M.110</t>
  </si>
  <si>
    <t>River connectivity (e.g. for fish passage); (WINEP/NEP) wastewater totex</t>
  </si>
  <si>
    <t>4M.111</t>
  </si>
  <si>
    <t>Restoration management (marine conservation zones etc) (WINEP/NEP) wastewater capex</t>
  </si>
  <si>
    <t>4M.112</t>
  </si>
  <si>
    <t>Restoration management (marine conservation zones etc) (WINEP/NEP) wastewater opex</t>
  </si>
  <si>
    <t>4M.113</t>
  </si>
  <si>
    <t>Restoration management (marine conservation zones etc) (WINEP/NEP) wastewater totex</t>
  </si>
  <si>
    <t>4M.114</t>
  </si>
  <si>
    <t>Advanced WINEP (not covered elsewhere) wastewater capex</t>
  </si>
  <si>
    <t>4M.115</t>
  </si>
  <si>
    <t>Advanced WINEP (not covered elsewhere) wastewater opex</t>
  </si>
  <si>
    <t>4M.116</t>
  </si>
  <si>
    <t>Advanced WINEP (not covered elsewhere) wastewater totex</t>
  </si>
  <si>
    <t>4M.117</t>
  </si>
  <si>
    <t xml:space="preserve">Total environmental programme expenditure </t>
  </si>
  <si>
    <t>4M.118</t>
  </si>
  <si>
    <t>EA/NRW environmental programme bioresources (WINEP/NEP)</t>
  </si>
  <si>
    <t>Sludge storage -Tanks (WINEP/NEP) capex</t>
  </si>
  <si>
    <t>4M.119</t>
  </si>
  <si>
    <t>Sludge storage -Tanks ; (WINEP/NEP) opex</t>
  </si>
  <si>
    <t>4M.120</t>
  </si>
  <si>
    <t>Sludge storage -Tanks ; (WINEP/NEP) totex</t>
  </si>
  <si>
    <t>4M.121</t>
  </si>
  <si>
    <t>Sludge storage - Cake pads / bays / other; (WINEP/NEP) bioresources capex</t>
  </si>
  <si>
    <t>4M.122</t>
  </si>
  <si>
    <t>Sludge storage - Cake pads / bays / other; (WINEP/NEP) bioresources opex</t>
  </si>
  <si>
    <t>4M.123</t>
  </si>
  <si>
    <t>Sludge storage - Cake pads / bays /other; (WINEP/NEP) bioresources totex</t>
  </si>
  <si>
    <t>4M.124</t>
  </si>
  <si>
    <t>Sludge treatment - Thickening and/or dewatering; (WINEP/NEP) capex</t>
  </si>
  <si>
    <t>4M.125</t>
  </si>
  <si>
    <t>Sludge treatment -Thickening and/or dewatering; (WINEP/NEP) opex</t>
  </si>
  <si>
    <t>4M.126</t>
  </si>
  <si>
    <t>Sludge treatment - Thickening and/or dewatering; (WINEP/NEP) totex</t>
  </si>
  <si>
    <t>4M.127</t>
  </si>
  <si>
    <t>Sludge treatment - Other; (WINEP/NEP) bioresources capex</t>
  </si>
  <si>
    <t>4M.128</t>
  </si>
  <si>
    <t>Sludge treatment - Other; (WINEP/NEP) bioresources opex</t>
  </si>
  <si>
    <t>4M.129</t>
  </si>
  <si>
    <t>Sludge treatment -Other; (WINEP/NEP) bioresources totex</t>
  </si>
  <si>
    <t>4M.130</t>
  </si>
  <si>
    <t>Sludge investigations and monitoring (NEP only) bioresources capex</t>
  </si>
  <si>
    <t>4M.131</t>
  </si>
  <si>
    <t>Sludge investigations and monitoring (NEP only) bioresources opex</t>
  </si>
  <si>
    <t>4M.132</t>
  </si>
  <si>
    <t>Sludge investigations and monitoring (NEP only) bioresources totex</t>
  </si>
  <si>
    <t>4M.133</t>
  </si>
  <si>
    <t>4M.134</t>
  </si>
  <si>
    <t>4M.135</t>
  </si>
  <si>
    <t>4M.136</t>
  </si>
  <si>
    <t>Environmental permitting regulations - capex</t>
  </si>
  <si>
    <t>4M.137</t>
  </si>
  <si>
    <t>Environmental permitting regulations - opex</t>
  </si>
  <si>
    <t>4M.138</t>
  </si>
  <si>
    <t>Environmental permitting regulations - totex</t>
  </si>
  <si>
    <t>4M.139</t>
  </si>
  <si>
    <t>Total environmental programme expenditure; (WINEP/NEP) bioresources totex</t>
  </si>
  <si>
    <t>4M.140</t>
  </si>
  <si>
    <t>Other enhancement</t>
  </si>
  <si>
    <t>Growth at sewage treatment works (excluding sludge treatment); enhancement capex</t>
  </si>
  <si>
    <t>4M.141</t>
  </si>
  <si>
    <t>Growth at sewage treatment works (excluding sludge treatment); enhancement opex</t>
  </si>
  <si>
    <t>4M.142</t>
  </si>
  <si>
    <t>Growth at sewage treatment works (excluding sludge treatment); enhancement totex</t>
  </si>
  <si>
    <t>4M.143</t>
  </si>
  <si>
    <t>Reduce flooding risk for properties; enhancement capex</t>
  </si>
  <si>
    <t>4M.144</t>
  </si>
  <si>
    <t>Reduce flooding risk for properties; enhancement opex</t>
  </si>
  <si>
    <t>4M.145</t>
  </si>
  <si>
    <t>Reduce flooding risk for properties; enhancement totex</t>
  </si>
  <si>
    <t>4M.146</t>
  </si>
  <si>
    <t>First time sewerage; enhancement capex</t>
  </si>
  <si>
    <t>4M.147</t>
  </si>
  <si>
    <t>First time sewerage; enhancement opex</t>
  </si>
  <si>
    <t>4M.148</t>
  </si>
  <si>
    <t>First time sewerage; enhancement totex</t>
  </si>
  <si>
    <t>4M.149</t>
  </si>
  <si>
    <t>Sludge enhancement (growth); enhancement capex</t>
  </si>
  <si>
    <t>4M.150</t>
  </si>
  <si>
    <t>Sludge enhancement (growth); enhancement opex</t>
  </si>
  <si>
    <t>4M.151</t>
  </si>
  <si>
    <t>Sludge enhancement (growth); enhancement totex</t>
  </si>
  <si>
    <t>4M.152</t>
  </si>
  <si>
    <t>Odour and other nuisance; enhancement capex</t>
  </si>
  <si>
    <t>4M.153</t>
  </si>
  <si>
    <t>Odour and other nuisance; enhancement opex</t>
  </si>
  <si>
    <t>4M.154</t>
  </si>
  <si>
    <t>Odour and other nuisance; enhancement totex</t>
  </si>
  <si>
    <t>4M.155</t>
  </si>
  <si>
    <t>Resilience - Climate Change; enhancement wastewater capex</t>
  </si>
  <si>
    <t>4M.156</t>
  </si>
  <si>
    <t>Resilience - Climate Change; enhancement wastewater opex</t>
  </si>
  <si>
    <t>4M.157</t>
  </si>
  <si>
    <t>Resilience - Climate Change; enhancement wastewater totex</t>
  </si>
  <si>
    <t>4M.158</t>
  </si>
  <si>
    <t>Resilience - Other; enhancement wastewater capex</t>
  </si>
  <si>
    <t>4M.159</t>
  </si>
  <si>
    <t>Resilience - Other; enhancement wastewater opex</t>
  </si>
  <si>
    <t>4M.160</t>
  </si>
  <si>
    <t>Resilience - Other; enhancement wastewater totex</t>
  </si>
  <si>
    <t>4M.161</t>
  </si>
  <si>
    <t>Security - SEMD; enhancement wastewater capex</t>
  </si>
  <si>
    <t>4M.162</t>
  </si>
  <si>
    <t>Security - SEMD; enhancement wastewater opex</t>
  </si>
  <si>
    <t>4M.163</t>
  </si>
  <si>
    <t>Security - SEMD; enhancement wastewater totex</t>
  </si>
  <si>
    <t>4M.164</t>
  </si>
  <si>
    <t>Security - cyber; enhancement wastewater capex</t>
  </si>
  <si>
    <t>4M.165</t>
  </si>
  <si>
    <t>Security - cyber; enhancement wastewater opex</t>
  </si>
  <si>
    <t>4M.166</t>
  </si>
  <si>
    <t>Security - cyber; enhancement wastewater totex</t>
  </si>
  <si>
    <t>4M.167</t>
  </si>
  <si>
    <t>Greenhouse gas reduction (net zero); enhancement wastewater capex</t>
  </si>
  <si>
    <t>4M.168</t>
  </si>
  <si>
    <t>Greenhouse gas reduction (net zero); enhancement wastewater opex</t>
  </si>
  <si>
    <t>4M.169</t>
  </si>
  <si>
    <t>Greenhouse gas reduction (net zero); enhancement wastewater totex</t>
  </si>
  <si>
    <t>4M.170</t>
  </si>
  <si>
    <t>PR19 Green recovery carryover; enhancement wastewater capex</t>
  </si>
  <si>
    <t>4M.171</t>
  </si>
  <si>
    <t>PR19 Green recovery carryover; enhancement wastewater opex</t>
  </si>
  <si>
    <t>4M.172</t>
  </si>
  <si>
    <t>PR19 Green recovery carryover; enhancement wastewater totex</t>
  </si>
  <si>
    <t>4M.173</t>
  </si>
  <si>
    <t>Industrial Emissions Directive; enhancement wastewater capex</t>
  </si>
  <si>
    <t>4M.174</t>
  </si>
  <si>
    <t>Industrial Emissions Directive; enhancement wastewater opex</t>
  </si>
  <si>
    <t>4M.175</t>
  </si>
  <si>
    <t>Industrial Emissions Directive; enhancement wastewater totex</t>
  </si>
  <si>
    <t>4M.176</t>
  </si>
  <si>
    <t>Total other enhancement wastewater/bioresources expenditure</t>
  </si>
  <si>
    <t>4M.177</t>
  </si>
  <si>
    <t>4M.178</t>
  </si>
  <si>
    <t>4M.179</t>
  </si>
  <si>
    <t>4M.180</t>
  </si>
  <si>
    <t>4M.181</t>
  </si>
  <si>
    <t>4M.182</t>
  </si>
  <si>
    <t>4M.183</t>
  </si>
  <si>
    <t>4M.184</t>
  </si>
  <si>
    <t>4M.185</t>
  </si>
  <si>
    <t>4M.186</t>
  </si>
  <si>
    <t>4M.187</t>
  </si>
  <si>
    <t>4M.188</t>
  </si>
  <si>
    <t>4M.189</t>
  </si>
  <si>
    <t>4M.190</t>
  </si>
  <si>
    <t>4M.191</t>
  </si>
  <si>
    <t>4M.192</t>
  </si>
  <si>
    <t>Total other enhancement freeform lines wastewater/bioresources expenditure</t>
  </si>
  <si>
    <t>4M.193</t>
  </si>
  <si>
    <t>Total enhancement expenditure; wastewater/bioresources capex</t>
  </si>
  <si>
    <t>Total enhancement expenditure; wastewater/bioresources opex</t>
  </si>
  <si>
    <t>Total enhancement expenditure; wastewater/bioresources totex</t>
  </si>
  <si>
    <t>Pro forma 4N</t>
  </si>
  <si>
    <t>New connections costs - water</t>
  </si>
  <si>
    <t>4N.1</t>
  </si>
  <si>
    <t>Requisition mains costs - water</t>
  </si>
  <si>
    <t>4N.2</t>
  </si>
  <si>
    <t>Asset payments costs - water</t>
  </si>
  <si>
    <t>4N.3</t>
  </si>
  <si>
    <t xml:space="preserve">Other site-specific activities costs - water </t>
  </si>
  <si>
    <t>4N.4</t>
  </si>
  <si>
    <t>Total site-specific developer services costs - water</t>
  </si>
  <si>
    <t>4N.5</t>
  </si>
  <si>
    <t>New connections costs - wastewater</t>
  </si>
  <si>
    <t>4N.6</t>
  </si>
  <si>
    <t>Requisition sewers costs - wastewater</t>
  </si>
  <si>
    <t>4N.7</t>
  </si>
  <si>
    <t>Asset payments costs - wastewater</t>
  </si>
  <si>
    <t>4N.8</t>
  </si>
  <si>
    <t>Other site-specific activities costs - wastewater</t>
  </si>
  <si>
    <t>4N.9</t>
  </si>
  <si>
    <t>Total site-specific developer services costs - wastewater</t>
  </si>
  <si>
    <t>4N.10</t>
  </si>
  <si>
    <t>Pro forma 4O</t>
  </si>
  <si>
    <t>Diversions expenditure for the 12 months ended 31 March 2026 - network+</t>
  </si>
  <si>
    <t>s185 diversions costs - water</t>
  </si>
  <si>
    <t>4O.1</t>
  </si>
  <si>
    <t>NRSWA diversions costs - water</t>
  </si>
  <si>
    <t>4O.2</t>
  </si>
  <si>
    <t>Non-s185 diversions costs - water</t>
  </si>
  <si>
    <t>4O.3</t>
  </si>
  <si>
    <t>Total diversions costs - water</t>
  </si>
  <si>
    <t>4O.4</t>
  </si>
  <si>
    <t>s185 diversions costs - wastewater</t>
  </si>
  <si>
    <t>4O.5</t>
  </si>
  <si>
    <t>NRSWA diversions costs - wastewater</t>
  </si>
  <si>
    <t>4O.6</t>
  </si>
  <si>
    <t>Non-s185 diversions costs - wastewater</t>
  </si>
  <si>
    <t>4O.7</t>
  </si>
  <si>
    <t>Total diversions costs - wastewater</t>
  </si>
  <si>
    <t>4O.8</t>
  </si>
  <si>
    <t>Water network+ diversions type</t>
  </si>
  <si>
    <t>Raw water distribution and storage - share of diversions</t>
  </si>
  <si>
    <t>4O.9</t>
  </si>
  <si>
    <t>Treated water distribution - share of diversions</t>
  </si>
  <si>
    <t>4O.10</t>
  </si>
  <si>
    <t>Wastewater network+ diversions type</t>
  </si>
  <si>
    <t>Foul - share of diversions</t>
  </si>
  <si>
    <t>4O.11</t>
  </si>
  <si>
    <t>Surface water drainage - share of diversions</t>
  </si>
  <si>
    <t>4O.12</t>
  </si>
  <si>
    <t>Highway drainage - share of diversions</t>
  </si>
  <si>
    <t>4O.13</t>
  </si>
  <si>
    <t>Pro forma 4P</t>
  </si>
  <si>
    <t>Infrastructure network reinforcement projects for the 2025-30 period</t>
  </si>
  <si>
    <t>Network reinforcement expenditure</t>
  </si>
  <si>
    <t>Network capacity increases delivered per project</t>
  </si>
  <si>
    <t>Asset type and location of network capacity increases per year</t>
  </si>
  <si>
    <t>Project name (projects over £5m must be reported)</t>
  </si>
  <si>
    <t>Service (water or wastewater)</t>
  </si>
  <si>
    <t>Project delivery date</t>
  </si>
  <si>
    <t>Project id (if available)</t>
  </si>
  <si>
    <t>Other unit (please fill in if "Other" is selected in the Units dropdown)</t>
  </si>
  <si>
    <t>Project name 1</t>
  </si>
  <si>
    <t>dd/mm/yyyy</t>
  </si>
  <si>
    <t>Other(please explain)</t>
  </si>
  <si>
    <t>Text (Asset type/Location)</t>
  </si>
  <si>
    <t>4P.1</t>
  </si>
  <si>
    <t>Project name 2</t>
  </si>
  <si>
    <t>Metres of new sewers</t>
  </si>
  <si>
    <t>4P.2</t>
  </si>
  <si>
    <t>Project name 3</t>
  </si>
  <si>
    <t>4P.3</t>
  </si>
  <si>
    <t>Project name 4</t>
  </si>
  <si>
    <t>4P.4</t>
  </si>
  <si>
    <t>Project name 5</t>
  </si>
  <si>
    <t>4P.5</t>
  </si>
  <si>
    <t>Project name 6</t>
  </si>
  <si>
    <t>4P.6</t>
  </si>
  <si>
    <t>Project name 7</t>
  </si>
  <si>
    <t>4P.7</t>
  </si>
  <si>
    <t>Project name 8</t>
  </si>
  <si>
    <t>4P.8</t>
  </si>
  <si>
    <t>Project name 9</t>
  </si>
  <si>
    <t>4P.9</t>
  </si>
  <si>
    <t>Project name 10</t>
  </si>
  <si>
    <t>4P.10</t>
  </si>
  <si>
    <t>Project name 11</t>
  </si>
  <si>
    <t>4P.11</t>
  </si>
  <si>
    <t>Project name 12</t>
  </si>
  <si>
    <t>4P.12</t>
  </si>
  <si>
    <t>Project name 13</t>
  </si>
  <si>
    <t>4P.13</t>
  </si>
  <si>
    <t>Project name 14</t>
  </si>
  <si>
    <t>4P.14</t>
  </si>
  <si>
    <t>Project name 15</t>
  </si>
  <si>
    <t>4P.15</t>
  </si>
  <si>
    <t>Pro forma 4Q</t>
  </si>
  <si>
    <t>Sites that require new mains</t>
  </si>
  <si>
    <t>Sites that do not require new mains</t>
  </si>
  <si>
    <t>Total sites</t>
  </si>
  <si>
    <t>Connections volumes</t>
  </si>
  <si>
    <t>New connections (residential – excluding NAVs)</t>
  </si>
  <si>
    <t>4Q.1</t>
  </si>
  <si>
    <t>New connections (business – excluding NAVs)</t>
  </si>
  <si>
    <t>4Q.2</t>
  </si>
  <si>
    <t xml:space="preserve">Total new connections served by incumbent </t>
  </si>
  <si>
    <t>4Q.3</t>
  </si>
  <si>
    <t>New connections – SLPs</t>
  </si>
  <si>
    <t>4Q.4</t>
  </si>
  <si>
    <t>Properties volumes - incumbents</t>
  </si>
  <si>
    <t>New properties (residential - excluding NAVs)</t>
  </si>
  <si>
    <t>4Q.5</t>
  </si>
  <si>
    <t>New properties (business - excluding NAVs)</t>
  </si>
  <si>
    <t>4Q.6</t>
  </si>
  <si>
    <t xml:space="preserve">Total new properties served by incumbent </t>
  </si>
  <si>
    <t>4Q.7</t>
  </si>
  <si>
    <t>New properties – SLP connections</t>
  </si>
  <si>
    <t>4Q.8</t>
  </si>
  <si>
    <t>Properties volumes - NAVs</t>
  </si>
  <si>
    <t>New residential properties served by NAVs</t>
  </si>
  <si>
    <t>4Q.9</t>
  </si>
  <si>
    <t>New business properties served by NAVs</t>
  </si>
  <si>
    <t>4Q.10</t>
  </si>
  <si>
    <t>Total new properties served by NAVs</t>
  </si>
  <si>
    <t>4Q.11</t>
  </si>
  <si>
    <t>Properties volumes - Total</t>
  </si>
  <si>
    <t>Total new properties</t>
  </si>
  <si>
    <t>4Q.12</t>
  </si>
  <si>
    <t>New sites</t>
  </si>
  <si>
    <t>Number of development sites</t>
  </si>
  <si>
    <t>4Q.13</t>
  </si>
  <si>
    <t>New water mains - length</t>
  </si>
  <si>
    <t>Length of new mains (km) - requisitions</t>
  </si>
  <si>
    <t>4Q.14</t>
  </si>
  <si>
    <t>Length of new mains (km) - SLPs</t>
  </si>
  <si>
    <t>4Q.15</t>
  </si>
  <si>
    <t>Environmental incentives</t>
  </si>
  <si>
    <t>New connections claiming Environmental Incentives</t>
  </si>
  <si>
    <t>4Q.16</t>
  </si>
  <si>
    <t>Pro forma 4R</t>
  </si>
  <si>
    <t>Voids</t>
  </si>
  <si>
    <t>Customer numbers - average during the year</t>
  </si>
  <si>
    <t>Residential water only customers</t>
  </si>
  <si>
    <t>4R.1</t>
  </si>
  <si>
    <t>Residential wastewater only customers</t>
  </si>
  <si>
    <t>4R.2</t>
  </si>
  <si>
    <t>Residential water and wastewater customers</t>
  </si>
  <si>
    <t>4R.3</t>
  </si>
  <si>
    <t>Total residential customers</t>
  </si>
  <si>
    <t>4R.4</t>
  </si>
  <si>
    <t>Business water only customers</t>
  </si>
  <si>
    <t>4R.5</t>
  </si>
  <si>
    <t>Business wastewater only customers</t>
  </si>
  <si>
    <t>4R.6</t>
  </si>
  <si>
    <t>Business water &amp; wastewater customers</t>
  </si>
  <si>
    <t>4R.7</t>
  </si>
  <si>
    <t>Total business customers</t>
  </si>
  <si>
    <t>4R.8</t>
  </si>
  <si>
    <t>Total customers</t>
  </si>
  <si>
    <t>4R.9</t>
  </si>
  <si>
    <t>Property numbers - average during the year</t>
  </si>
  <si>
    <t xml:space="preserve">Residential properties billed </t>
  </si>
  <si>
    <t>4R.10</t>
  </si>
  <si>
    <t>Residential void properties</t>
  </si>
  <si>
    <t>4R.11</t>
  </si>
  <si>
    <t>Total connected residential properties</t>
  </si>
  <si>
    <t>4R.12</t>
  </si>
  <si>
    <t>Business properties billed</t>
  </si>
  <si>
    <t>4R.13</t>
  </si>
  <si>
    <t>Business void properties</t>
  </si>
  <si>
    <t>4R.14</t>
  </si>
  <si>
    <t>Total connected business properties</t>
  </si>
  <si>
    <t>4R.15</t>
  </si>
  <si>
    <t>Total connected properties</t>
  </si>
  <si>
    <t>4R.16</t>
  </si>
  <si>
    <t>Unbilled</t>
  </si>
  <si>
    <t>No meter</t>
  </si>
  <si>
    <t>Basic meter</t>
  </si>
  <si>
    <t>AMR meter</t>
  </si>
  <si>
    <t>AMI meter</t>
  </si>
  <si>
    <t>Uneconomic to bill</t>
  </si>
  <si>
    <t>Property and meter numbers - at end of year (31 March)</t>
  </si>
  <si>
    <t>Total new residential properties connected in year</t>
  </si>
  <si>
    <t>4R.17</t>
  </si>
  <si>
    <t>Total number of new business properties connections</t>
  </si>
  <si>
    <t>4R.18</t>
  </si>
  <si>
    <t>Residential properties billed at year end</t>
  </si>
  <si>
    <t>4R.19</t>
  </si>
  <si>
    <t>Residential properties unbilled at year end</t>
  </si>
  <si>
    <t>4R.20</t>
  </si>
  <si>
    <t>Residential void properties at year end</t>
  </si>
  <si>
    <t>4R.21</t>
  </si>
  <si>
    <t>Total connected residential properties at year end</t>
  </si>
  <si>
    <t>4R.22</t>
  </si>
  <si>
    <t>Business properties billed at year end</t>
  </si>
  <si>
    <t>4R.23</t>
  </si>
  <si>
    <t>Business properties unbilled at year end</t>
  </si>
  <si>
    <t>4R.24</t>
  </si>
  <si>
    <t>Business void properties at year end</t>
  </si>
  <si>
    <t>4R.25</t>
  </si>
  <si>
    <t>Total connected business properties at year end</t>
  </si>
  <si>
    <t>4R.26</t>
  </si>
  <si>
    <t>Total connected properties at year end</t>
  </si>
  <si>
    <t>4R.27</t>
  </si>
  <si>
    <t>Population data</t>
  </si>
  <si>
    <t>4R.28</t>
  </si>
  <si>
    <t>Non-resident population (wastewater)</t>
  </si>
  <si>
    <t>4R.29</t>
  </si>
  <si>
    <t>Household population data</t>
  </si>
  <si>
    <t>Non-resident population</t>
  </si>
  <si>
    <t>Household population</t>
  </si>
  <si>
    <t>4R.30</t>
  </si>
  <si>
    <t>Household measured population (water only)</t>
  </si>
  <si>
    <t>4R.31</t>
  </si>
  <si>
    <t>Household unmeasured population (water only)</t>
  </si>
  <si>
    <t>4R.32</t>
  </si>
  <si>
    <t>Pro forma 4V</t>
  </si>
  <si>
    <t>Mark-to-market of financial derivatives analysed based on payment dates</t>
  </si>
  <si>
    <t>Blanks</t>
  </si>
  <si>
    <t>Derivatives - Analysed by earliest payment date</t>
  </si>
  <si>
    <t>Derivatives - Analysed by expected maturity date</t>
  </si>
  <si>
    <t>Net settled</t>
  </si>
  <si>
    <t>Gross Settled outflows</t>
  </si>
  <si>
    <t>Gross Settled inflows</t>
  </si>
  <si>
    <t>Due within one year</t>
  </si>
  <si>
    <t>4V.1</t>
  </si>
  <si>
    <t>Between one and two years</t>
  </si>
  <si>
    <t>4V.2</t>
  </si>
  <si>
    <t>Between two and three years</t>
  </si>
  <si>
    <t>4V.3</t>
  </si>
  <si>
    <t>Between three and four years</t>
  </si>
  <si>
    <t>4V.4</t>
  </si>
  <si>
    <t>Between four and five years</t>
  </si>
  <si>
    <t>4V.5</t>
  </si>
  <si>
    <t>After five years</t>
  </si>
  <si>
    <t>4V.6</t>
  </si>
  <si>
    <t>4V.7</t>
  </si>
  <si>
    <t>Pro forma 4W</t>
  </si>
  <si>
    <t>Defined benefit pension schemes</t>
  </si>
  <si>
    <t>Pension scheme 1</t>
  </si>
  <si>
    <t>Pension scheme 2</t>
  </si>
  <si>
    <t>Pension scheme 3</t>
  </si>
  <si>
    <t>Scheme details</t>
  </si>
  <si>
    <t>Scheme name</t>
  </si>
  <si>
    <t>4W.1</t>
  </si>
  <si>
    <t>Scheme status</t>
  </si>
  <si>
    <t>4W.2</t>
  </si>
  <si>
    <t xml:space="preserve">Scheme valuation under IAS/IFRS/FRS  </t>
  </si>
  <si>
    <t xml:space="preserve">Scheme assets </t>
  </si>
  <si>
    <t>4W.3</t>
  </si>
  <si>
    <t>Scheme liabilities</t>
  </si>
  <si>
    <t>4W.4</t>
  </si>
  <si>
    <t>Scheme surplus / (deficit) Total</t>
  </si>
  <si>
    <t>4W.5</t>
  </si>
  <si>
    <t>Scheme surplus / (deficit) Appointed business</t>
  </si>
  <si>
    <t>4W.6</t>
  </si>
  <si>
    <t>4W.7</t>
  </si>
  <si>
    <t>Scheme valuation under part 3 of Pensions Act 2004</t>
  </si>
  <si>
    <t>Scheme funding valuation date</t>
  </si>
  <si>
    <t>4W.8</t>
  </si>
  <si>
    <t>Assets</t>
  </si>
  <si>
    <t>4W.9</t>
  </si>
  <si>
    <t>Technical Provisions</t>
  </si>
  <si>
    <t>4W.10</t>
  </si>
  <si>
    <t xml:space="preserve">Scheme surplus / (deficit) </t>
  </si>
  <si>
    <t>4W.11</t>
  </si>
  <si>
    <t>Discount rate assumptions</t>
  </si>
  <si>
    <t>4W.12</t>
  </si>
  <si>
    <t>Recovery plan (where applicable)</t>
  </si>
  <si>
    <t>Recovery Plan Structure</t>
  </si>
  <si>
    <t>4W.13</t>
  </si>
  <si>
    <t xml:space="preserve">Recovery plan end date </t>
  </si>
  <si>
    <t>4W.14</t>
  </si>
  <si>
    <t>Asset Backed Funding (ABF) arrangements</t>
  </si>
  <si>
    <t>4W.15</t>
  </si>
  <si>
    <t>Responsibility for ABF arrangements</t>
  </si>
  <si>
    <t>4W.16</t>
  </si>
  <si>
    <t>Pro forma 4Z</t>
  </si>
  <si>
    <t>Actual number  of unique households helped by scheme</t>
  </si>
  <si>
    <t>Total value of support</t>
  </si>
  <si>
    <t>£'000s</t>
  </si>
  <si>
    <t>Name of scheme 1</t>
  </si>
  <si>
    <t>4Z.A1</t>
  </si>
  <si>
    <t>Name of scheme 2</t>
  </si>
  <si>
    <t>4Z.A2</t>
  </si>
  <si>
    <t>Name of scheme 3</t>
  </si>
  <si>
    <t>4Z.A3</t>
  </si>
  <si>
    <t>Name of scheme 4</t>
  </si>
  <si>
    <t>4Z.A4</t>
  </si>
  <si>
    <t>Name of scheme 5</t>
  </si>
  <si>
    <t>4Z.A5</t>
  </si>
  <si>
    <t>Target households</t>
  </si>
  <si>
    <t>4Z.A6</t>
  </si>
  <si>
    <t>4Z.A7</t>
  </si>
  <si>
    <t>4Z.A8</t>
  </si>
  <si>
    <t>4Z.A9</t>
  </si>
  <si>
    <t>4Z.A10</t>
  </si>
  <si>
    <t>Name of scheme 6</t>
  </si>
  <si>
    <t>4Z.A11</t>
  </si>
  <si>
    <t>Name of scheme 7</t>
  </si>
  <si>
    <t>4Z.A12</t>
  </si>
  <si>
    <t>Name of scheme 8</t>
  </si>
  <si>
    <t>4Z.A13</t>
  </si>
  <si>
    <t>Name of scheme 9</t>
  </si>
  <si>
    <t>4Z.A14</t>
  </si>
  <si>
    <t>Name of scheme 10</t>
  </si>
  <si>
    <t>4Z.A15</t>
  </si>
  <si>
    <t>Section B - debt metrics</t>
  </si>
  <si>
    <t>Total number of household customers served - active and final accounts</t>
  </si>
  <si>
    <t>Water only</t>
  </si>
  <si>
    <t>Wastewater only</t>
  </si>
  <si>
    <t>Dual service</t>
  </si>
  <si>
    <t>Number of household customers served – active accounts</t>
  </si>
  <si>
    <t>4Z.B1</t>
  </si>
  <si>
    <t>Number of household customers served – final accounts</t>
  </si>
  <si>
    <t>4Z.B2</t>
  </si>
  <si>
    <t>Household customers in arrears</t>
  </si>
  <si>
    <t>Number of households</t>
  </si>
  <si>
    <t>Total amount of debt</t>
  </si>
  <si>
    <t xml:space="preserve">Households in arrears – active accounts with debt repayment arrangements </t>
  </si>
  <si>
    <t>4Z.B3</t>
  </si>
  <si>
    <t xml:space="preserve">Households in arrears – final accounts with debt repayment arrangements </t>
  </si>
  <si>
    <t>4Z.B4</t>
  </si>
  <si>
    <t>Households in arrears – active accounts without debt repayment arrangements</t>
  </si>
  <si>
    <t>4Z.B5</t>
  </si>
  <si>
    <t xml:space="preserve">Households in arrears – final accounts without debt repayment arrangements </t>
  </si>
  <si>
    <t>4Z.B6</t>
  </si>
  <si>
    <t>Households not having made any payment for the year – active accounts</t>
  </si>
  <si>
    <t>4Z.B7</t>
  </si>
  <si>
    <t>Households not having made any payment for the year – final accounts</t>
  </si>
  <si>
    <t>4Z.B8</t>
  </si>
  <si>
    <t>Temporary payment suspension</t>
  </si>
  <si>
    <t>Total amount deferred</t>
  </si>
  <si>
    <t>Households with temporarily suspended payments – payment break arrangements</t>
  </si>
  <si>
    <t>4Z.B9</t>
  </si>
  <si>
    <t>Households with temporarily suspended payments – breathing space arrangements</t>
  </si>
  <si>
    <t>4Z.B10</t>
  </si>
  <si>
    <t>Household debt collection through third party agents where water company remains creditor</t>
  </si>
  <si>
    <t>Total value of debt</t>
  </si>
  <si>
    <t>Debt collected by external agents – active accounts</t>
  </si>
  <si>
    <t>4Z.B11</t>
  </si>
  <si>
    <t>Debt collected by external agents – final accounts</t>
  </si>
  <si>
    <t>4Z.B12</t>
  </si>
  <si>
    <t>PSR customers with debt passed on to external debt collection agents – active and final accounts</t>
  </si>
  <si>
    <t>4Z.B13</t>
  </si>
  <si>
    <t>Household debt sold to external agencies</t>
  </si>
  <si>
    <t>Number of accounts</t>
  </si>
  <si>
    <t>Total sale value of debt</t>
  </si>
  <si>
    <t>Debt sold to an external agency / third party debt purchaser – active accounts</t>
  </si>
  <si>
    <t>4Z.B14</t>
  </si>
  <si>
    <t>Debt sold to an external agency / third party debt purchaser – final accounts</t>
  </si>
  <si>
    <t>4Z.B15</t>
  </si>
  <si>
    <t>Active and final PSR accounts (and total debt involved) referred to an external agency that has bought the customer debt from the water company during the reporting year.</t>
  </si>
  <si>
    <t>4Z.B16</t>
  </si>
  <si>
    <t>Payment matching activities</t>
  </si>
  <si>
    <t>Total value of payment matches</t>
  </si>
  <si>
    <t>Active accounts supported through the matched payment schemes and the total contribution of matched payments made by the water company for the reporting year</t>
  </si>
  <si>
    <t>4Z.B17</t>
  </si>
  <si>
    <t>Final accounts supported through the matched payment schemes and the total contribution of matched payments made by the water company for the reporting year</t>
  </si>
  <si>
    <t>4Z.B18</t>
  </si>
  <si>
    <t>Unpaid household bills referred to courts</t>
  </si>
  <si>
    <t>Total amount involved</t>
  </si>
  <si>
    <t>Number of county court claims</t>
  </si>
  <si>
    <t>4Z.B19</t>
  </si>
  <si>
    <t>Number of county court judgements</t>
  </si>
  <si>
    <t>4Z.B20</t>
  </si>
  <si>
    <t>Number of county court judgement enforcements</t>
  </si>
  <si>
    <t>4Z.B21</t>
  </si>
  <si>
    <t>Number of high court claims</t>
  </si>
  <si>
    <t>4Z.B22</t>
  </si>
  <si>
    <t>Number of high court judgements</t>
  </si>
  <si>
    <t>4Z.B23</t>
  </si>
  <si>
    <t>Number of high court judgement enforcements</t>
  </si>
  <si>
    <t>4Z.B24</t>
  </si>
  <si>
    <t>Section C - Payments to household customers made in accordance with the Guaranteed Standards Scheme (GSS)</t>
  </si>
  <si>
    <t>GSS payments to household customers</t>
  </si>
  <si>
    <t>Number of payments</t>
  </si>
  <si>
    <t>Total amount</t>
  </si>
  <si>
    <t>Number of unique households</t>
  </si>
  <si>
    <t xml:space="preserve">Total value of payments made to household customers under GSS  </t>
  </si>
  <si>
    <t>4Z.C1</t>
  </si>
  <si>
    <t>Total number of payments made to household customers under GSS</t>
  </si>
  <si>
    <t>4Z.C2</t>
  </si>
  <si>
    <t>Total number of unique household customers receiving GSS payments</t>
  </si>
  <si>
    <t>4Z.C3</t>
  </si>
  <si>
    <t>Number and value of statutory payments and other payments in excess of the statutory amounts for events and standards that are currently part of the GSS to household customers by type in the reporting period</t>
  </si>
  <si>
    <t>Column 1
Total number of times the statutory GSS amounts were paid to household customers – before 2 July</t>
  </si>
  <si>
    <t>Column 2
Total number of times the statutory GSS amounts were paid to household customers – from 2 July</t>
  </si>
  <si>
    <t>Column 3
Total value of  payments made in relation to column 1</t>
  </si>
  <si>
    <t>Column 4
Total value of  payments made in relation to column 2</t>
  </si>
  <si>
    <t>Column 5
Total number of times enhanced payments were made to household customers for GSS related events. – before 2 July</t>
  </si>
  <si>
    <t>Column 6
Total number of times enhanced payments were made to household customers for GSS related events – from 2 July</t>
  </si>
  <si>
    <t>Column 7
Total value of payments made in relation to column 5</t>
  </si>
  <si>
    <t>Column 8
Total value of payments made in relation to column 6</t>
  </si>
  <si>
    <t>Column 9
Total number of times the statutory GSS penalty payments were made to household customers – before 2 July</t>
  </si>
  <si>
    <t>Column 10
Total number of times the statutory GSS penalty payments were made to household customer – from 2 July</t>
  </si>
  <si>
    <t>Column 11
Total value of  payments made in relation to column 9</t>
  </si>
  <si>
    <t>Column 12
Total value of  payments made in relation to column 10</t>
  </si>
  <si>
    <t xml:space="preserve">Making appointments </t>
  </si>
  <si>
    <t>4Z.C4</t>
  </si>
  <si>
    <t>Keeping appointments</t>
  </si>
  <si>
    <t>4Z.C5</t>
  </si>
  <si>
    <t>4Z.C6</t>
  </si>
  <si>
    <t>Notice of supply interruptions</t>
  </si>
  <si>
    <t>4Z.C7</t>
  </si>
  <si>
    <t>Supply restoration – initial period</t>
  </si>
  <si>
    <t>4Z.C8</t>
  </si>
  <si>
    <t>4Z.C9</t>
  </si>
  <si>
    <t>Correctness of a bill query</t>
  </si>
  <si>
    <t>4Z.C10</t>
  </si>
  <si>
    <t xml:space="preserve">Changes to payment arrangements requests </t>
  </si>
  <si>
    <t>4Z.C11</t>
  </si>
  <si>
    <t>Complaints not answered on time</t>
  </si>
  <si>
    <t>4Z.C12</t>
  </si>
  <si>
    <t>Sewer flooding inside property</t>
  </si>
  <si>
    <t>4Z.C13</t>
  </si>
  <si>
    <t>Sewer flooding outside property</t>
  </si>
  <si>
    <t>4Z.C14</t>
  </si>
  <si>
    <t xml:space="preserve">Column 1
Total number of times the statutory GSS amounts were paid to household customers </t>
  </si>
  <si>
    <t>Column 2
Total value of  payments made in relation to column 1</t>
  </si>
  <si>
    <t>Column 3
Total number of times the statutory GSS penalty payments were made to household customers</t>
  </si>
  <si>
    <t>Column 4
Total value of  payments made in relation to column 3</t>
  </si>
  <si>
    <t>Core priority services</t>
  </si>
  <si>
    <t>4Z.C15</t>
  </si>
  <si>
    <t>Domestic customers in debt</t>
  </si>
  <si>
    <t>4Z.C16</t>
  </si>
  <si>
    <t>Meter readings</t>
  </si>
  <si>
    <t>4Z.C17</t>
  </si>
  <si>
    <t>Meter installation</t>
  </si>
  <si>
    <t>4Z.C18</t>
  </si>
  <si>
    <t>4Z.C19</t>
  </si>
  <si>
    <t>Column 2
Total value of payments made in relation to column 1</t>
  </si>
  <si>
    <t>4Z.C20</t>
  </si>
  <si>
    <t>4Z.C21</t>
  </si>
  <si>
    <t>4Z.C22</t>
  </si>
  <si>
    <t>4Z.C23</t>
  </si>
  <si>
    <t>4Z.C24</t>
  </si>
  <si>
    <t>4Z.C25</t>
  </si>
  <si>
    <t>4Z.C26</t>
  </si>
  <si>
    <t>4Z.C27</t>
  </si>
  <si>
    <t>4Z.C28</t>
  </si>
  <si>
    <t>4Z.C29</t>
  </si>
  <si>
    <t>Column 1
Total number of penalty payments made under the current GSS scheme</t>
  </si>
  <si>
    <r>
      <t xml:space="preserve">Penalty payments made for the year.
This may be under the previous GSS scheme ending on 1 July 2025 and current GSS scheme effective from  2 July 2025 (Column 1 value should equal the sum of the values in column 9 and column 10 of lines 4Z.C4 - 4Z.C14 and the sum of the values in column 3 of lines 4Z.C15 – 4Z.C19)
 </t>
    </r>
    <r>
      <rPr>
        <b/>
        <sz val="12"/>
        <color theme="1"/>
        <rFont val="Arial"/>
        <family val="2"/>
        <scheme val="minor"/>
      </rPr>
      <t xml:space="preserve">and </t>
    </r>
    <r>
      <rPr>
        <sz val="12"/>
        <color theme="1"/>
        <rFont val="Arial"/>
        <family val="2"/>
        <scheme val="minor"/>
      </rPr>
      <t xml:space="preserve">
(Column 2 value should equal the sum of the values in column 11 and column 12 of lines 4Z.C4 - 4Z.C14 and the sum of the values in column 4 of lines 4Z.C15 – 4Z.C19) </t>
    </r>
  </si>
  <si>
    <t>4Z.C30</t>
  </si>
  <si>
    <t>Section D - PSR</t>
  </si>
  <si>
    <t xml:space="preserve">Column 1
Total number of households served </t>
  </si>
  <si>
    <t xml:space="preserve">Column 2
Number of households on the PSR </t>
  </si>
  <si>
    <t>Column 3
PSR reach</t>
  </si>
  <si>
    <t>Column 4
Attempted contacts over a two-year period</t>
  </si>
  <si>
    <t>Percentage</t>
  </si>
  <si>
    <t>PSR reach, attempted contacts and actual contacts</t>
  </si>
  <si>
    <t>4Z.D1</t>
  </si>
  <si>
    <t>Different broad categories of PSR support</t>
  </si>
  <si>
    <t>4Z.D2</t>
  </si>
  <si>
    <t>Pro forma 4AA</t>
  </si>
  <si>
    <t>Third-party services - opex (price control)</t>
  </si>
  <si>
    <t>Non potable water (which are not bulk supplies) opex</t>
  </si>
  <si>
    <t>4AA.1</t>
  </si>
  <si>
    <t>Rechargeable opex - Fluoridation</t>
  </si>
  <si>
    <t>4AA.2</t>
  </si>
  <si>
    <t>Rechargeable opex - Fire hydrant install &amp; repair</t>
  </si>
  <si>
    <t>4AA.3</t>
  </si>
  <si>
    <t>Rechargeable opex - third party damage</t>
  </si>
  <si>
    <t>4AA.4</t>
  </si>
  <si>
    <t>Rechargeable opex - build over</t>
  </si>
  <si>
    <t>4AA.5</t>
  </si>
  <si>
    <t>Other rechargeable opex</t>
  </si>
  <si>
    <t>4AA.6</t>
  </si>
  <si>
    <t>Total third party opex (price control)</t>
  </si>
  <si>
    <t>4AA.7</t>
  </si>
  <si>
    <t>Third-party services - capex (price control)</t>
  </si>
  <si>
    <t>Non potable water (which are not bulk supplies) capex</t>
  </si>
  <si>
    <t>4AA.8</t>
  </si>
  <si>
    <t>Rechargeable capex - Fluoridation</t>
  </si>
  <si>
    <t>4AA.9</t>
  </si>
  <si>
    <t>Rechargeable capex - Fire hydrant install &amp; repair</t>
  </si>
  <si>
    <t>4AA.10</t>
  </si>
  <si>
    <t>Rechargeable capex - third party damage</t>
  </si>
  <si>
    <t>4AA.11</t>
  </si>
  <si>
    <t>Rechargeable capex - build over</t>
  </si>
  <si>
    <t>4AA.12</t>
  </si>
  <si>
    <t>Other rechargeable capex</t>
  </si>
  <si>
    <t>4AA.13</t>
  </si>
  <si>
    <t>Total third party capex (price control)</t>
  </si>
  <si>
    <t>4AA.14</t>
  </si>
  <si>
    <t>Third-party services - opex (non-price control)</t>
  </si>
  <si>
    <t>Bulk supplies opex</t>
  </si>
  <si>
    <t>4AA.15</t>
  </si>
  <si>
    <t>Reservoir operating agreements opex</t>
  </si>
  <si>
    <t>4AA.16</t>
  </si>
  <si>
    <t>Other excluded charge opex</t>
  </si>
  <si>
    <t>4AA.17</t>
  </si>
  <si>
    <t>Total third party costs opex (non-price control)</t>
  </si>
  <si>
    <t>4AA.18</t>
  </si>
  <si>
    <t>Third-party services - capex (non-price control)</t>
  </si>
  <si>
    <t>Bulk supplies capex</t>
  </si>
  <si>
    <t>4AA.19</t>
  </si>
  <si>
    <t>Reservoir operating agreements capex</t>
  </si>
  <si>
    <t>4AA.20</t>
  </si>
  <si>
    <t>Other excluded charge capex</t>
  </si>
  <si>
    <t>4AA.21</t>
  </si>
  <si>
    <t>Total third party costs capex (non-price control)</t>
  </si>
  <si>
    <t>4AA.22</t>
  </si>
  <si>
    <t>Third-party services - totex</t>
  </si>
  <si>
    <t>Total third-party services totex</t>
  </si>
  <si>
    <t>4AA.23</t>
  </si>
  <si>
    <t>Pro forma 4AB</t>
  </si>
  <si>
    <t>4AB.1</t>
  </si>
  <si>
    <t>4AB.2</t>
  </si>
  <si>
    <t>4AB.3</t>
  </si>
  <si>
    <t>4AB.4</t>
  </si>
  <si>
    <t>4AB.5</t>
  </si>
  <si>
    <t>4AB.6</t>
  </si>
  <si>
    <t>4AB.7</t>
  </si>
  <si>
    <t>4AB.8</t>
  </si>
  <si>
    <t>4AB.9</t>
  </si>
  <si>
    <t>4AB.10</t>
  </si>
  <si>
    <t>4AB.11</t>
  </si>
  <si>
    <t>4AB.12</t>
  </si>
  <si>
    <t>4AB.13</t>
  </si>
  <si>
    <t>4AB.14</t>
  </si>
  <si>
    <t>4AB.15</t>
  </si>
  <si>
    <t>Expenditure</t>
  </si>
  <si>
    <t>Service reservoir asset renewals</t>
  </si>
  <si>
    <t>Asset replacements - expensed</t>
  </si>
  <si>
    <t>4AC.1</t>
  </si>
  <si>
    <t>Asset refurbishment - expensed</t>
  </si>
  <si>
    <t>4AC.2</t>
  </si>
  <si>
    <t xml:space="preserve">Asset renewals - expensed </t>
  </si>
  <si>
    <t>4AC.3</t>
  </si>
  <si>
    <t>Asset replacements - capitalised</t>
  </si>
  <si>
    <t>4AC.4</t>
  </si>
  <si>
    <t>Asset refurbishment - capitalised</t>
  </si>
  <si>
    <t>4AC.5</t>
  </si>
  <si>
    <t>Asset renewals - capitalised</t>
  </si>
  <si>
    <t>4AC.6</t>
  </si>
  <si>
    <t>Water tower asset renewals</t>
  </si>
  <si>
    <t>4AC.7</t>
  </si>
  <si>
    <t>4AC.8</t>
  </si>
  <si>
    <t>4AC.9</t>
  </si>
  <si>
    <t>4AC.10</t>
  </si>
  <si>
    <t>4AC.11</t>
  </si>
  <si>
    <t>4AC.12</t>
  </si>
  <si>
    <t>Other network storage asset renewals</t>
  </si>
  <si>
    <t>4AC.13</t>
  </si>
  <si>
    <t>4AC.14</t>
  </si>
  <si>
    <t>4AC.15</t>
  </si>
  <si>
    <t>4AC.16</t>
  </si>
  <si>
    <t>4AC.17</t>
  </si>
  <si>
    <t>4AC.18</t>
  </si>
  <si>
    <t>Boreholes asset renewals</t>
  </si>
  <si>
    <t>4AC.19</t>
  </si>
  <si>
    <t>4AC.20</t>
  </si>
  <si>
    <t>4AC.21</t>
  </si>
  <si>
    <t>4AC.22</t>
  </si>
  <si>
    <t>4AC.23</t>
  </si>
  <si>
    <t>4AC.24</t>
  </si>
  <si>
    <t>RGFs asset renewals</t>
  </si>
  <si>
    <t>4AC.25</t>
  </si>
  <si>
    <t>4AC.26</t>
  </si>
  <si>
    <t>4AC.27</t>
  </si>
  <si>
    <t>4AC.28</t>
  </si>
  <si>
    <t>4AC.29</t>
  </si>
  <si>
    <t>4AC.30</t>
  </si>
  <si>
    <t>Water mains asset renewals</t>
  </si>
  <si>
    <t>4AC.31</t>
  </si>
  <si>
    <t>4AC.32</t>
  </si>
  <si>
    <t>4AC.33</t>
  </si>
  <si>
    <t xml:space="preserve">Asset replacements - capitalised </t>
  </si>
  <si>
    <t>4AC.34</t>
  </si>
  <si>
    <t>4AC.35</t>
  </si>
  <si>
    <t>4AC.36</t>
  </si>
  <si>
    <t>Workload</t>
  </si>
  <si>
    <t>Asset replacements</t>
  </si>
  <si>
    <t>4AC.37</t>
  </si>
  <si>
    <t>Asset refurbishment</t>
  </si>
  <si>
    <t>4AC.38</t>
  </si>
  <si>
    <t>4AC.39</t>
  </si>
  <si>
    <t>4AC.40</t>
  </si>
  <si>
    <t>4AC.41</t>
  </si>
  <si>
    <t>4AC.42</t>
  </si>
  <si>
    <t>4AC.43</t>
  </si>
  <si>
    <t>4AC.44</t>
  </si>
  <si>
    <t>4AC.45</t>
  </si>
  <si>
    <t>4AC.46</t>
  </si>
  <si>
    <t>Settlement tanks asset renewals</t>
  </si>
  <si>
    <t>4AD.1</t>
  </si>
  <si>
    <t>4AD.2</t>
  </si>
  <si>
    <t>4AD.3</t>
  </si>
  <si>
    <t>4AD.4</t>
  </si>
  <si>
    <t>4AD.5</t>
  </si>
  <si>
    <t>4AD.6</t>
  </si>
  <si>
    <t>Activated sludge plants asset renewals</t>
  </si>
  <si>
    <t xml:space="preserve">Asset replacements - expensed </t>
  </si>
  <si>
    <t>4AD.7</t>
  </si>
  <si>
    <t>4AD.8</t>
  </si>
  <si>
    <t>4AD.9</t>
  </si>
  <si>
    <t>4AD.10</t>
  </si>
  <si>
    <t>4AD.11</t>
  </si>
  <si>
    <t>4AD.12</t>
  </si>
  <si>
    <t>Trickle filters asset renewals</t>
  </si>
  <si>
    <t>4AD.13</t>
  </si>
  <si>
    <t>4AD.14</t>
  </si>
  <si>
    <t>4AD.15</t>
  </si>
  <si>
    <t>4AD.16</t>
  </si>
  <si>
    <t>4AD.17</t>
  </si>
  <si>
    <t>4AD.18</t>
  </si>
  <si>
    <t>Gravity sewers asset renewals</t>
  </si>
  <si>
    <t>4AD.20</t>
  </si>
  <si>
    <t>Sewage pumping mains asset renewals</t>
  </si>
  <si>
    <t>4AD.21</t>
  </si>
  <si>
    <t>4AD.22</t>
  </si>
  <si>
    <t>4AD.23</t>
  </si>
  <si>
    <t>4AD.24</t>
  </si>
  <si>
    <t>4AD.25</t>
  </si>
  <si>
    <t>4AD.26</t>
  </si>
  <si>
    <t>4AD.27</t>
  </si>
  <si>
    <t>4AD.28</t>
  </si>
  <si>
    <t>Pro forma 5A</t>
  </si>
  <si>
    <t>Water resources asset and volumes data for the 12 months ended 31 March 2026</t>
  </si>
  <si>
    <t>Input</t>
  </si>
  <si>
    <t xml:space="preserve">Water resources </t>
  </si>
  <si>
    <t>Water from impounding reservoirs</t>
  </si>
  <si>
    <t>5A.1</t>
  </si>
  <si>
    <t>Water from pumped storage reservoirs</t>
  </si>
  <si>
    <t>5A.2</t>
  </si>
  <si>
    <t>Water from river abstractions</t>
  </si>
  <si>
    <t>5A.3</t>
  </si>
  <si>
    <t>Water from groundwater works,excluding managed aquifer recharge (MAR) water supply schemes</t>
  </si>
  <si>
    <t>5A.4</t>
  </si>
  <si>
    <t>Water from artificial recharge (AR) water supply schemes</t>
  </si>
  <si>
    <t>5A.5</t>
  </si>
  <si>
    <t>Water from aquifer storage and recovery (ASR) water supply schemes</t>
  </si>
  <si>
    <t>5A.6</t>
  </si>
  <si>
    <t>Water from saline abstractions</t>
  </si>
  <si>
    <t>5A.7</t>
  </si>
  <si>
    <t>Water from water reuse schemes</t>
  </si>
  <si>
    <t>5A.8</t>
  </si>
  <si>
    <t>Number of impounding reservoirs</t>
  </si>
  <si>
    <t>5A.9</t>
  </si>
  <si>
    <t>Number of pumped storage reservoirs</t>
  </si>
  <si>
    <t>5A.10</t>
  </si>
  <si>
    <t>Number of river abstractions</t>
  </si>
  <si>
    <t>5A.11</t>
  </si>
  <si>
    <t>Number of groundwater works excluding managed aquifer recharge (MAR) water supply schemes</t>
  </si>
  <si>
    <t>5A.12</t>
  </si>
  <si>
    <t>Number of artificial recharge (AR) water supply schemes</t>
  </si>
  <si>
    <t>5A.13</t>
  </si>
  <si>
    <t>Number of aquifer storage and recovery (ASR) water supply schemes</t>
  </si>
  <si>
    <t>5A.14</t>
  </si>
  <si>
    <t>Number of saline abstraction schemes</t>
  </si>
  <si>
    <t>5A.15</t>
  </si>
  <si>
    <t>Number of reuse schemes</t>
  </si>
  <si>
    <t>5A.16</t>
  </si>
  <si>
    <t>Total number of sources</t>
  </si>
  <si>
    <t>5A.17</t>
  </si>
  <si>
    <t>Total number of water reservoirs</t>
  </si>
  <si>
    <t>5A.18</t>
  </si>
  <si>
    <t>Total volumetric capacity of water reservoirs</t>
  </si>
  <si>
    <t>5A.19</t>
  </si>
  <si>
    <t>Total number of intake and source pumping stations</t>
  </si>
  <si>
    <t>5A.20</t>
  </si>
  <si>
    <t>Total installed power capacity of intake and source pumping stations</t>
  </si>
  <si>
    <t>kW</t>
  </si>
  <si>
    <t>5A.21</t>
  </si>
  <si>
    <t>Total length of raw water abstraction mains and other conveyors</t>
  </si>
  <si>
    <t>km</t>
  </si>
  <si>
    <t>5A.22</t>
  </si>
  <si>
    <t>Average pumping head –  raw water abstraction</t>
  </si>
  <si>
    <t>m.hd</t>
  </si>
  <si>
    <t>5A.23</t>
  </si>
  <si>
    <t>Energy consumption - water resources (MWh)</t>
  </si>
  <si>
    <t>MWh</t>
  </si>
  <si>
    <t>5A.24</t>
  </si>
  <si>
    <t>Total number of raw water abstraction imports</t>
  </si>
  <si>
    <t>5A.25</t>
  </si>
  <si>
    <t>Water imported from 3rd parties to raw water abstraction systems</t>
  </si>
  <si>
    <t>5A.26</t>
  </si>
  <si>
    <t>Total number of raw water abstraction exports</t>
  </si>
  <si>
    <t>5A.27</t>
  </si>
  <si>
    <t>Water exported to 3rd parties from raw water abstraction systems</t>
  </si>
  <si>
    <t>5A.28</t>
  </si>
  <si>
    <t>Water resources capacity (measured using water resources yield)</t>
  </si>
  <si>
    <t>5A.29</t>
  </si>
  <si>
    <t>Total number of completed investigations (WINEP/NEP), cumulative for AMP</t>
  </si>
  <si>
    <t>5A.30</t>
  </si>
  <si>
    <t>Additional average pumping head data - raw water abstraction</t>
  </si>
  <si>
    <t>Percentage of APH derived from measured data - raw water abstraction</t>
  </si>
  <si>
    <t>5A.31</t>
  </si>
  <si>
    <t>Percentage of sites with measured volumes and/or lift - raw water abstraction</t>
  </si>
  <si>
    <t>5A.32</t>
  </si>
  <si>
    <t>Pro forma 6A</t>
  </si>
  <si>
    <t>Raw water transport, raw water storage and water treatment data for the 12 months ended 31 March 2026</t>
  </si>
  <si>
    <t>Raw water transport and storage</t>
  </si>
  <si>
    <t>Total number of balancing reservoirs</t>
  </si>
  <si>
    <t>6A.1</t>
  </si>
  <si>
    <t>Total volumetric capacity of balancing reservoirs</t>
  </si>
  <si>
    <t>6A.2</t>
  </si>
  <si>
    <t>Total number of raw water transport stations</t>
  </si>
  <si>
    <t>6A.3</t>
  </si>
  <si>
    <t>Total installed power capacity of raw water transport pumping stations</t>
  </si>
  <si>
    <t>6A.4</t>
  </si>
  <si>
    <t>Total length of raw water transport mains and other conveyors</t>
  </si>
  <si>
    <t>6A.5</t>
  </si>
  <si>
    <t>Average pumping head ~ raw water transport</t>
  </si>
  <si>
    <t>6A.6</t>
  </si>
  <si>
    <t>Energy consumption – raw water transport (MWh)</t>
  </si>
  <si>
    <t>6A.7</t>
  </si>
  <si>
    <t>Total number of raw water transport imports</t>
  </si>
  <si>
    <t>6A.8</t>
  </si>
  <si>
    <t>Water imported from 3rd parties to raw water transport systems</t>
  </si>
  <si>
    <t>6A.9</t>
  </si>
  <si>
    <t>Total number of raw water transport exports</t>
  </si>
  <si>
    <t>6A.10</t>
  </si>
  <si>
    <t>Water exported to 3rd parties from raw water transport systems</t>
  </si>
  <si>
    <t>6A.11</t>
  </si>
  <si>
    <t>Total length of raw and pre-treated (non-potable) water transport mains for supplying customers</t>
  </si>
  <si>
    <t>6A.12</t>
  </si>
  <si>
    <t>Water treatment - treatment type analysis</t>
  </si>
  <si>
    <t>Surface water</t>
  </si>
  <si>
    <t>Ground water</t>
  </si>
  <si>
    <t>Water treated</t>
  </si>
  <si>
    <t>Number of works</t>
  </si>
  <si>
    <t>All simple disinfection works</t>
  </si>
  <si>
    <t>6A.13</t>
  </si>
  <si>
    <t xml:space="preserve">W1 works </t>
  </si>
  <si>
    <t>6A.14</t>
  </si>
  <si>
    <t>W2 works</t>
  </si>
  <si>
    <t>6A.15</t>
  </si>
  <si>
    <t>W3 works</t>
  </si>
  <si>
    <t>6A.16</t>
  </si>
  <si>
    <t>W4 works</t>
  </si>
  <si>
    <t>6A.17</t>
  </si>
  <si>
    <t>W5 works</t>
  </si>
  <si>
    <t>6A.18</t>
  </si>
  <si>
    <t>W6 works</t>
  </si>
  <si>
    <t>6A.19</t>
  </si>
  <si>
    <t>Water treatment - works size</t>
  </si>
  <si>
    <t>% of total DI</t>
  </si>
  <si>
    <t>DI</t>
  </si>
  <si>
    <t>WTWs in size band 1</t>
  </si>
  <si>
    <t>6A.20</t>
  </si>
  <si>
    <t>WTWs in size band 2</t>
  </si>
  <si>
    <t>6A.21</t>
  </si>
  <si>
    <t>WTWs in size band 3</t>
  </si>
  <si>
    <t>6A.22</t>
  </si>
  <si>
    <t>WTWs in size band 4</t>
  </si>
  <si>
    <t>6A.23</t>
  </si>
  <si>
    <t>WTWs in size band 5</t>
  </si>
  <si>
    <t>6A.24</t>
  </si>
  <si>
    <t>WTWs in size band 6</t>
  </si>
  <si>
    <t>6A.25</t>
  </si>
  <si>
    <t>WTWs in size band 7</t>
  </si>
  <si>
    <t>6A.26</t>
  </si>
  <si>
    <t>WTWs in size band 8</t>
  </si>
  <si>
    <t>6A.27</t>
  </si>
  <si>
    <t xml:space="preserve"> Water treatment - other information</t>
  </si>
  <si>
    <t>Peak week production capacity (PWPC)</t>
  </si>
  <si>
    <t>6A.28</t>
  </si>
  <si>
    <t>Total peak week production capacity (PWPC) having enhancement expenditure for grey solution improvements to address raw water quality deterioration</t>
  </si>
  <si>
    <t>6A.29</t>
  </si>
  <si>
    <t>Total peak week production capacity (PWPC) having enhancement expenditure for green solutions improvements to address raw water quality deterioration</t>
  </si>
  <si>
    <t>6A.30</t>
  </si>
  <si>
    <t>Total water treated at more than one type of works</t>
  </si>
  <si>
    <t>6A.31</t>
  </si>
  <si>
    <t>Number of treatment works requiring remedial action because of raw water deterioration</t>
  </si>
  <si>
    <t>6A.32</t>
  </si>
  <si>
    <t>Zonal population receiving water treated with orthophosphate</t>
  </si>
  <si>
    <t>000's</t>
  </si>
  <si>
    <t>6A.33</t>
  </si>
  <si>
    <t>Average pumping head – water treatment</t>
  </si>
  <si>
    <t>6A.34</t>
  </si>
  <si>
    <t>Energy consumption - water treatment (MWh)</t>
  </si>
  <si>
    <t>6A.35</t>
  </si>
  <si>
    <t>Total number of water treatment imports</t>
  </si>
  <si>
    <t>6A.36</t>
  </si>
  <si>
    <t>Water imported from third parties to water treatment works</t>
  </si>
  <si>
    <t>6A.37</t>
  </si>
  <si>
    <t>Total number of water treatment exports</t>
  </si>
  <si>
    <t>6A.38</t>
  </si>
  <si>
    <t>Water exported to third parties from water treatment works</t>
  </si>
  <si>
    <t>6A.39</t>
  </si>
  <si>
    <t>Additional average pumping head data - raw water transport</t>
  </si>
  <si>
    <t>Percentage of APH derived from measured data - raw water transport</t>
  </si>
  <si>
    <t>6A.40</t>
  </si>
  <si>
    <t>Percentage of sites with measured volumes and/or lift - raw water transport</t>
  </si>
  <si>
    <t>6A.41</t>
  </si>
  <si>
    <t>Additional average pumping head data - raw water treatment</t>
  </si>
  <si>
    <t>Percentage of APH derived from measured data - raw water treatment</t>
  </si>
  <si>
    <t>6A.42</t>
  </si>
  <si>
    <t>Percentage of sites with measured volumes and/or lift - raw water treatment</t>
  </si>
  <si>
    <t>6A.43</t>
  </si>
  <si>
    <t>Pro forma 6B</t>
  </si>
  <si>
    <t>Treated water distribution - assets and operations for the 12 months ended 31 March 2026</t>
  </si>
  <si>
    <t>Assets and operations</t>
  </si>
  <si>
    <t>Total installed power capacity of potable water pumping stations</t>
  </si>
  <si>
    <t>6B.1</t>
  </si>
  <si>
    <t>Total volumetric capacity of service reservoirs</t>
  </si>
  <si>
    <t>6B.2</t>
  </si>
  <si>
    <t>Total volumetric capacity of water towers</t>
  </si>
  <si>
    <t>6B.3</t>
  </si>
  <si>
    <t>Water delivered (non-potable)</t>
  </si>
  <si>
    <t>6B.4</t>
  </si>
  <si>
    <t>Water delivered (potable)</t>
  </si>
  <si>
    <t>6B.5</t>
  </si>
  <si>
    <t>Water delivered (billed measured residential properties)</t>
  </si>
  <si>
    <t>6B.6</t>
  </si>
  <si>
    <t>Water delivered (billed measured businesses)</t>
  </si>
  <si>
    <t>6B.7</t>
  </si>
  <si>
    <t>Proportion of distribution input derived from impounding reservoirs</t>
  </si>
  <si>
    <t>Propn 0 to 1</t>
  </si>
  <si>
    <t>6B.8</t>
  </si>
  <si>
    <t>Proportion of distribution input derived from pumped storage reservoirs</t>
  </si>
  <si>
    <t>6B.9</t>
  </si>
  <si>
    <t>Proportion of distribution input derived from river abstractions</t>
  </si>
  <si>
    <t>6B.10</t>
  </si>
  <si>
    <t>Proportion of distribution input derived from groundwater works, excluding managed aquifer recharge (MAR) water supply schemes</t>
  </si>
  <si>
    <t>6B.11</t>
  </si>
  <si>
    <t>Proportion of distribution input derived from artificial recharge (AR) water supply schemes</t>
  </si>
  <si>
    <t>6B.12</t>
  </si>
  <si>
    <t>Proportion of distribution input derived from aquifer storage and recovery (ASR) water supply schemes</t>
  </si>
  <si>
    <t>6B.13</t>
  </si>
  <si>
    <t>Proportion of distribution input derived from saline abstractions</t>
  </si>
  <si>
    <t>6B.14</t>
  </si>
  <si>
    <t>Proportion of distribution input derived from water reuse schemes</t>
  </si>
  <si>
    <t>6B.15</t>
  </si>
  <si>
    <t>Total number of potable water pumping stations that pump into and within the treated water distribution system</t>
  </si>
  <si>
    <t>6B.16</t>
  </si>
  <si>
    <t>Number of potable water pumping stations delivering treated groundwater into the treated water distribution system</t>
  </si>
  <si>
    <t>6B.17</t>
  </si>
  <si>
    <t>Number of potable water pumping stations delivering surface water into the treated water distribution system</t>
  </si>
  <si>
    <t>6B.18</t>
  </si>
  <si>
    <t>Number of potable water pumping stations that re-pump water already within the treated water distribution system</t>
  </si>
  <si>
    <t>6B.19</t>
  </si>
  <si>
    <t>Number of potable water pumping stations that pump water imported from a 3rd party supply into the treated water distribution system</t>
  </si>
  <si>
    <t>6B.20</t>
  </si>
  <si>
    <t>Total number of service reservoirs</t>
  </si>
  <si>
    <t>6B.21</t>
  </si>
  <si>
    <t>Number of water towers</t>
  </si>
  <si>
    <t>6B.22</t>
  </si>
  <si>
    <t>Energy consumption – treated water distribution (MWh)</t>
  </si>
  <si>
    <t>6B.23</t>
  </si>
  <si>
    <t>Average pumping head – treated water distribution</t>
  </si>
  <si>
    <t>6B.24</t>
  </si>
  <si>
    <t>Total number of treated water distribution imports</t>
  </si>
  <si>
    <t>6B.25</t>
  </si>
  <si>
    <t>Water imported from third parties to treated water distribution systems</t>
  </si>
  <si>
    <t>6B.26</t>
  </si>
  <si>
    <t>Total number of treated water distribution exports</t>
  </si>
  <si>
    <t>6B.27</t>
  </si>
  <si>
    <t>Water exported to third parties from treated water distribution systems</t>
  </si>
  <si>
    <t>6B.28</t>
  </si>
  <si>
    <t>Peak seven day rolling average distribution input</t>
  </si>
  <si>
    <t>6B.29</t>
  </si>
  <si>
    <t>Peak seven day rolling average distribution input / annual average distribution input</t>
  </si>
  <si>
    <t>6B.30</t>
  </si>
  <si>
    <t>Water balance</t>
  </si>
  <si>
    <t>Company level</t>
  </si>
  <si>
    <t>Region 1</t>
  </si>
  <si>
    <t>Region 2</t>
  </si>
  <si>
    <t>Measured household consumption (excluding supply pipe leakage)</t>
  </si>
  <si>
    <t>6B.31</t>
  </si>
  <si>
    <t>Unmeasured household consumption (excluding supply pipe leakage)</t>
  </si>
  <si>
    <t>6B.32</t>
  </si>
  <si>
    <t>Measured non-household consumption (excluding supply pipe leakage)</t>
  </si>
  <si>
    <t>6B.33</t>
  </si>
  <si>
    <t>Unmeasured non-household consumption (excluding supply pipe leakage)</t>
  </si>
  <si>
    <t>6B.34</t>
  </si>
  <si>
    <t>Total annual leakage</t>
  </si>
  <si>
    <t>6B.35</t>
  </si>
  <si>
    <t>Distribution system operational use</t>
  </si>
  <si>
    <t>6B.36</t>
  </si>
  <si>
    <t>Water taken unbilled</t>
  </si>
  <si>
    <t>6B.37</t>
  </si>
  <si>
    <t>Distribution input</t>
  </si>
  <si>
    <t>6B.38</t>
  </si>
  <si>
    <t>Distribution input (pre-MLE)</t>
  </si>
  <si>
    <t>6B.39</t>
  </si>
  <si>
    <t>Additional average pumping head data</t>
  </si>
  <si>
    <t>Percentage of APH derived from measured data</t>
  </si>
  <si>
    <t>6B.40</t>
  </si>
  <si>
    <t>Percentage of sites with measured volumes and/or lift</t>
  </si>
  <si>
    <t>6B.41</t>
  </si>
  <si>
    <t>Pro forma 6C</t>
  </si>
  <si>
    <t>Condition grade 1</t>
  </si>
  <si>
    <t>Condition grade 2</t>
  </si>
  <si>
    <t>Condition grade 3</t>
  </si>
  <si>
    <t>Condition grade 4</t>
  </si>
  <si>
    <t>Condition grade 5</t>
  </si>
  <si>
    <t>Treated water distribution - mains analysis</t>
  </si>
  <si>
    <t>Length of potable mains relined (excludes structural relining)</t>
  </si>
  <si>
    <t>6C.1</t>
  </si>
  <si>
    <t>Length of potable mains structurally relined</t>
  </si>
  <si>
    <t>6C.2</t>
  </si>
  <si>
    <t>Length of potable mains renewed (excludes relining)</t>
  </si>
  <si>
    <t>6C.3</t>
  </si>
  <si>
    <t>Length of new potable mains</t>
  </si>
  <si>
    <t>6C.4</t>
  </si>
  <si>
    <t>Treated water distribution - mains analysis by diameter</t>
  </si>
  <si>
    <t>Total length of potable water mains (≤320mm)</t>
  </si>
  <si>
    <t>6C.5</t>
  </si>
  <si>
    <t>Total length of potable water mains (&gt;320mm and ≤ 450mm)</t>
  </si>
  <si>
    <t>6C.6</t>
  </si>
  <si>
    <t>Total length of potable water mains (&gt;450mm and ≤610mm)</t>
  </si>
  <si>
    <t>6C.7</t>
  </si>
  <si>
    <t>Total length of potable water mains  (&gt; 610mm)</t>
  </si>
  <si>
    <t>6C.8</t>
  </si>
  <si>
    <t>Total length of potable mains as at 31 March</t>
  </si>
  <si>
    <t>6C.9</t>
  </si>
  <si>
    <t>Treated water distribution - mains age profile</t>
  </si>
  <si>
    <t>Total length of potable mains laid or structurally refurbished pre-1880</t>
  </si>
  <si>
    <t>6C.10</t>
  </si>
  <si>
    <t>Total length of potable mains laid or structurally refurbished between 1881 and 1900</t>
  </si>
  <si>
    <t>6C.11</t>
  </si>
  <si>
    <t>Total length of potable mains laid or structurally refurbished between 1901 and 1920</t>
  </si>
  <si>
    <t>6C.12</t>
  </si>
  <si>
    <t>Total length of potable mains laid or structurally refurbished between 1921 and 1940</t>
  </si>
  <si>
    <t>6C.13</t>
  </si>
  <si>
    <t>Total length of potable mains laid or structurally refurbished between 1941 and 1960</t>
  </si>
  <si>
    <t>6C.14</t>
  </si>
  <si>
    <t>Total length of potable mains laid or structurally refurbished between 1961 and 1980</t>
  </si>
  <si>
    <t>6C.15</t>
  </si>
  <si>
    <t>Total length of potable mains laid or structurally refurbished between 1981 and 2000</t>
  </si>
  <si>
    <t>6C.16</t>
  </si>
  <si>
    <t>Total length of potable mains laid or structurally refurbished between 2001 and 2020</t>
  </si>
  <si>
    <t>6C.17</t>
  </si>
  <si>
    <t>Total length of potable mains laid or structurally refurbished during and after 2021</t>
  </si>
  <si>
    <t>6C.18</t>
  </si>
  <si>
    <t>Length of potable mains - all ages</t>
  </si>
  <si>
    <t>6C.19</t>
  </si>
  <si>
    <t>Communication pipes</t>
  </si>
  <si>
    <t>Number of lead communication pipes</t>
  </si>
  <si>
    <t>6C.20</t>
  </si>
  <si>
    <t>Number of galvanised iron communication pipes</t>
  </si>
  <si>
    <t>6C.21</t>
  </si>
  <si>
    <t>Number of other communication pipes</t>
  </si>
  <si>
    <t>6C.22</t>
  </si>
  <si>
    <t>Number of lead communication pipes replaced or relined for water quality</t>
  </si>
  <si>
    <t>6C.23</t>
  </si>
  <si>
    <t>Company area</t>
  </si>
  <si>
    <t>km2</t>
  </si>
  <si>
    <t>6C.24</t>
  </si>
  <si>
    <t>Properties below reference level at end of year</t>
  </si>
  <si>
    <t>6C.25</t>
  </si>
  <si>
    <t>Traffic Management Act</t>
  </si>
  <si>
    <t>Projects incurring costs associated with Traffic Management Act</t>
  </si>
  <si>
    <t>6C.26</t>
  </si>
  <si>
    <t>Pro forma 6D</t>
  </si>
  <si>
    <t>Metering activities - Totex expenditure</t>
  </si>
  <si>
    <t>New optant meter installation for existing customers</t>
  </si>
  <si>
    <t>6D.1</t>
  </si>
  <si>
    <t>New selective meter installation for existing customers</t>
  </si>
  <si>
    <t>6D.2</t>
  </si>
  <si>
    <t>New business meter installation for existing customers</t>
  </si>
  <si>
    <t>6D.3</t>
  </si>
  <si>
    <t>Residential meters renewed</t>
  </si>
  <si>
    <t>6D.4</t>
  </si>
  <si>
    <t>Business meters renewed</t>
  </si>
  <si>
    <t>6D.5</t>
  </si>
  <si>
    <t>Total cost of replacement of basic meters with AMR or AMI meters for residential customers</t>
  </si>
  <si>
    <t>6D.6</t>
  </si>
  <si>
    <t>Total cost of replacement of AMR meter with AMI meters for residential customers</t>
  </si>
  <si>
    <t>6D.7</t>
  </si>
  <si>
    <t>Total cost of replacement of basic meters with AMR or AMI meters for business customers</t>
  </si>
  <si>
    <t>6D.8</t>
  </si>
  <si>
    <t>Total cost of replacement of AMR meter with AMI meters for business customers</t>
  </si>
  <si>
    <t>6D.9</t>
  </si>
  <si>
    <t>Metering activities - Explanatory variables</t>
  </si>
  <si>
    <t>New optant meters installed for existing customers</t>
  </si>
  <si>
    <t>6D.10</t>
  </si>
  <si>
    <t>New selective meters installed for existing customers</t>
  </si>
  <si>
    <t>6D.11</t>
  </si>
  <si>
    <t>New business meters installed for existing customers</t>
  </si>
  <si>
    <t>6D.12</t>
  </si>
  <si>
    <t xml:space="preserve">Residential meters renewed </t>
  </si>
  <si>
    <t>6D.13</t>
  </si>
  <si>
    <t xml:space="preserve">Business meters renewed </t>
  </si>
  <si>
    <t>6D.14</t>
  </si>
  <si>
    <t>Replacement of basic meters with AMR or AMI meters for residential customers</t>
  </si>
  <si>
    <t>6D.15</t>
  </si>
  <si>
    <t>Replacement of AMR meter with AMI meters for residential customers</t>
  </si>
  <si>
    <t>6D.16</t>
  </si>
  <si>
    <t>Replacement of basic meters with AMR or AMI meters for business customers</t>
  </si>
  <si>
    <t>6D.17</t>
  </si>
  <si>
    <t>Replacement of AMR meter with AMI meters for business customers</t>
  </si>
  <si>
    <t>6D.18</t>
  </si>
  <si>
    <t>Metering activities  - benefits delivered</t>
  </si>
  <si>
    <t>New residential meters installed for existing customers – supply-demand balance benefit</t>
  </si>
  <si>
    <t>6D.19</t>
  </si>
  <si>
    <t>New business meters install ed for existing customers – supply-demand balance benefit</t>
  </si>
  <si>
    <t>6D.20</t>
  </si>
  <si>
    <t>Replacement of basic meter with AMR or AMI meters for residential customers – supply-demand balance benefit</t>
  </si>
  <si>
    <t>6D.21</t>
  </si>
  <si>
    <t>Replacement of AMR meter with AMI meter for residential customers– supply-demand balance benefit</t>
  </si>
  <si>
    <t>6D.22</t>
  </si>
  <si>
    <t>Replacement of basic meter with AMR/AMI meters for business customers – supply-demand balance benefit</t>
  </si>
  <si>
    <t>6D.23</t>
  </si>
  <si>
    <t>Replacement of AMR meter with AMI meter for business customers– supply-demand balance benefit</t>
  </si>
  <si>
    <t>6D.24</t>
  </si>
  <si>
    <t>Metering - penetration and connectivity</t>
  </si>
  <si>
    <t>Residential properties - meter penetration</t>
  </si>
  <si>
    <t>6D.25</t>
  </si>
  <si>
    <t>Business properties - meter penetration</t>
  </si>
  <si>
    <t>6D.26</t>
  </si>
  <si>
    <t>Residential properties - connected AMI meters at year end</t>
  </si>
  <si>
    <t>6D.27</t>
  </si>
  <si>
    <t>Business properties - connected AMI meters at year end</t>
  </si>
  <si>
    <t>6D.28</t>
  </si>
  <si>
    <t>Per capita consumption  (excluding supply pipe leakage)</t>
  </si>
  <si>
    <t>Per capita consumption (measured)</t>
  </si>
  <si>
    <t>6D.29</t>
  </si>
  <si>
    <t>Per capita consumption (unmeasured)</t>
  </si>
  <si>
    <t>6D.30</t>
  </si>
  <si>
    <t>Meter installation types</t>
  </si>
  <si>
    <t>Internal</t>
  </si>
  <si>
    <t>External requiring dig</t>
  </si>
  <si>
    <t>External no dig</t>
  </si>
  <si>
    <t>New meters installed for existing customers - basic</t>
  </si>
  <si>
    <t>6D.31</t>
  </si>
  <si>
    <t>New meters installed for existing customers - AMR</t>
  </si>
  <si>
    <t>6D.32</t>
  </si>
  <si>
    <t>New meters installed for existing customers - AMI</t>
  </si>
  <si>
    <t>6D.33</t>
  </si>
  <si>
    <t>New Basic installations - business</t>
  </si>
  <si>
    <t>6D.34</t>
  </si>
  <si>
    <t>New AMR installations - business</t>
  </si>
  <si>
    <t>6D.35</t>
  </si>
  <si>
    <t>New AMI installations - business</t>
  </si>
  <si>
    <t>6D.36</t>
  </si>
  <si>
    <t>Upgrades - Basic to AMR - residential</t>
  </si>
  <si>
    <t>6D.37</t>
  </si>
  <si>
    <t>Upgrades - Basic to AMI - residential</t>
  </si>
  <si>
    <t>6D.38</t>
  </si>
  <si>
    <t>Upgrades - AMR to AMI - residential</t>
  </si>
  <si>
    <t>6D.39</t>
  </si>
  <si>
    <t>Upgrades - Basic to AMR - business</t>
  </si>
  <si>
    <t>6D.40</t>
  </si>
  <si>
    <t>Upgrades - Basic to AMI - business</t>
  </si>
  <si>
    <t>6D.41</t>
  </si>
  <si>
    <t>Upgrades - AMR to AMI - business</t>
  </si>
  <si>
    <t>6D.42</t>
  </si>
  <si>
    <t>Boundary boxes</t>
  </si>
  <si>
    <t>Number of new boundary box installations</t>
  </si>
  <si>
    <t>6D.43</t>
  </si>
  <si>
    <t>Number of boundary box replacements</t>
  </si>
  <si>
    <t>6D.44</t>
  </si>
  <si>
    <t>Pro forma 6E</t>
  </si>
  <si>
    <t>Leakage expenditure</t>
  </si>
  <si>
    <t>Maintaining leakage activity - totex</t>
  </si>
  <si>
    <t>6E.1</t>
  </si>
  <si>
    <t>Reducing leakage activity - totex</t>
  </si>
  <si>
    <t>6E.2</t>
  </si>
  <si>
    <t>Total leakage activity - totex</t>
  </si>
  <si>
    <t>6E.3</t>
  </si>
  <si>
    <t>Leakage improvements delivering benefits in current price review period</t>
  </si>
  <si>
    <t>6E.4</t>
  </si>
  <si>
    <t>Pro forma 6F</t>
  </si>
  <si>
    <t>WRMP annual reporting on delivery - excluding leakage and metering activities</t>
  </si>
  <si>
    <t>Line Description</t>
  </si>
  <si>
    <t>WRMP ID</t>
  </si>
  <si>
    <t>Classification</t>
  </si>
  <si>
    <t>Delivery year (in use)</t>
  </si>
  <si>
    <t>Opex costs</t>
  </si>
  <si>
    <t>Benefits</t>
  </si>
  <si>
    <t>Complete for internal interconnectors only</t>
  </si>
  <si>
    <t>Additional comments</t>
  </si>
  <si>
    <t>Pre 2025-26</t>
  </si>
  <si>
    <t>After
2029-30</t>
  </si>
  <si>
    <t>Length</t>
  </si>
  <si>
    <t>Diameter</t>
  </si>
  <si>
    <t>Pipe material</t>
  </si>
  <si>
    <t>Pumping capacity installed</t>
  </si>
  <si>
    <t>Storage capacity installed</t>
  </si>
  <si>
    <t>Number of road crossings</t>
  </si>
  <si>
    <t>Length of road crossings</t>
  </si>
  <si>
    <t>Number of river crossings</t>
  </si>
  <si>
    <t>Length of river crossings</t>
  </si>
  <si>
    <t>Number of rail crossings</t>
  </si>
  <si>
    <t>Length of rail crossings</t>
  </si>
  <si>
    <t>Number of other crossings</t>
  </si>
  <si>
    <t>Length of other crossings</t>
  </si>
  <si>
    <t>mm</t>
  </si>
  <si>
    <t>m3</t>
  </si>
  <si>
    <t>Activity</t>
  </si>
  <si>
    <t>6F.1</t>
  </si>
  <si>
    <t>6F.2</t>
  </si>
  <si>
    <t>6F.3</t>
  </si>
  <si>
    <t>6F.4</t>
  </si>
  <si>
    <t>6F.5</t>
  </si>
  <si>
    <t>6F.6</t>
  </si>
  <si>
    <t>6F.7</t>
  </si>
  <si>
    <t>6F.8</t>
  </si>
  <si>
    <t>WRMP scheme 9</t>
  </si>
  <si>
    <t>6F.9</t>
  </si>
  <si>
    <t>WRMP scheme 10</t>
  </si>
  <si>
    <t>6F.10</t>
  </si>
  <si>
    <t>WRMP scheme 11</t>
  </si>
  <si>
    <t>6F.11</t>
  </si>
  <si>
    <t>WRMP scheme 12</t>
  </si>
  <si>
    <t>6F.12</t>
  </si>
  <si>
    <t>WRMP scheme 13</t>
  </si>
  <si>
    <t>6F.13</t>
  </si>
  <si>
    <t>WRMP scheme 14</t>
  </si>
  <si>
    <t>6F.14</t>
  </si>
  <si>
    <t>WRMP scheme 15</t>
  </si>
  <si>
    <t>6F.15</t>
  </si>
  <si>
    <t>WRMP scheme 16</t>
  </si>
  <si>
    <t>6F.16</t>
  </si>
  <si>
    <t>WRMP scheme 17</t>
  </si>
  <si>
    <t>6F.17</t>
  </si>
  <si>
    <t>WRMP scheme 18</t>
  </si>
  <si>
    <t>6F.18</t>
  </si>
  <si>
    <t>WRMP scheme 19</t>
  </si>
  <si>
    <t>6F.19</t>
  </si>
  <si>
    <t>WRMP scheme 20</t>
  </si>
  <si>
    <t>6F.20</t>
  </si>
  <si>
    <t>WRMP scheme 21</t>
  </si>
  <si>
    <t>6F.21</t>
  </si>
  <si>
    <t>WRMP scheme 22</t>
  </si>
  <si>
    <t>6F.22</t>
  </si>
  <si>
    <t>WRMP scheme 23</t>
  </si>
  <si>
    <t>6F.23</t>
  </si>
  <si>
    <t>WRMP scheme 24</t>
  </si>
  <si>
    <t>6F.24</t>
  </si>
  <si>
    <t>WRMP scheme 25</t>
  </si>
  <si>
    <t>6F.25</t>
  </si>
  <si>
    <t>WRMP scheme 26</t>
  </si>
  <si>
    <t>6F.26</t>
  </si>
  <si>
    <t>WRMP scheme 27</t>
  </si>
  <si>
    <t>6F.27</t>
  </si>
  <si>
    <t>WRMP scheme 28</t>
  </si>
  <si>
    <t>6F.28</t>
  </si>
  <si>
    <t>WRMP scheme 29</t>
  </si>
  <si>
    <t>6F.29</t>
  </si>
  <si>
    <t>WRMP scheme 30</t>
  </si>
  <si>
    <t>6F.30</t>
  </si>
  <si>
    <t>WRMP scheme 31</t>
  </si>
  <si>
    <t>6F.31</t>
  </si>
  <si>
    <t>WRMP scheme 32</t>
  </si>
  <si>
    <t>6F.32</t>
  </si>
  <si>
    <t>WRMP scheme 33</t>
  </si>
  <si>
    <t>6F.33</t>
  </si>
  <si>
    <t>WRMP scheme 34</t>
  </si>
  <si>
    <t>6F.34</t>
  </si>
  <si>
    <t>WRMP scheme 35</t>
  </si>
  <si>
    <t>6F.35</t>
  </si>
  <si>
    <t>WRMP scheme 36</t>
  </si>
  <si>
    <t>6F.36</t>
  </si>
  <si>
    <t>WRMP scheme 37</t>
  </si>
  <si>
    <t>6F.37</t>
  </si>
  <si>
    <t>WRMP scheme 38</t>
  </si>
  <si>
    <t>6F.38</t>
  </si>
  <si>
    <t>WRMP scheme 39</t>
  </si>
  <si>
    <t>6F.39</t>
  </si>
  <si>
    <t>WRMP scheme 40</t>
  </si>
  <si>
    <t>6F.40</t>
  </si>
  <si>
    <t>WRMP scheme 41</t>
  </si>
  <si>
    <t>6F.41</t>
  </si>
  <si>
    <t>WRMP scheme 42</t>
  </si>
  <si>
    <t>6F.42</t>
  </si>
  <si>
    <t>WRMP scheme 43</t>
  </si>
  <si>
    <t>6F.43</t>
  </si>
  <si>
    <t>WRMP scheme 44</t>
  </si>
  <si>
    <t>6F.44</t>
  </si>
  <si>
    <t>WRMP scheme 45</t>
  </si>
  <si>
    <t>6F.45</t>
  </si>
  <si>
    <t>WRMP scheme 46</t>
  </si>
  <si>
    <t>6F.46</t>
  </si>
  <si>
    <t>WRMP scheme 47</t>
  </si>
  <si>
    <t>6F.47</t>
  </si>
  <si>
    <t>WRMP scheme 48</t>
  </si>
  <si>
    <t>6F.48</t>
  </si>
  <si>
    <t>WRMP scheme 49</t>
  </si>
  <si>
    <t>6F.49</t>
  </si>
  <si>
    <t>WRMP scheme 50</t>
  </si>
  <si>
    <t>6F.50</t>
  </si>
  <si>
    <t>6F.51</t>
  </si>
  <si>
    <t>Condition grade prior to renewal</t>
  </si>
  <si>
    <t>Unique identifier</t>
  </si>
  <si>
    <t>Age</t>
  </si>
  <si>
    <t>Material</t>
  </si>
  <si>
    <t>Renewal driver</t>
  </si>
  <si>
    <t>Location</t>
  </si>
  <si>
    <t>Pro forma 7A</t>
  </si>
  <si>
    <t>Costs of STWs in size bands 1 to 5</t>
  </si>
  <si>
    <t>Direct costs of STWs in size band 1</t>
  </si>
  <si>
    <t>7A.1</t>
  </si>
  <si>
    <t>Direct costs of STWs in size band 2</t>
  </si>
  <si>
    <t>7A.2</t>
  </si>
  <si>
    <t>Direct costs of STWs in size band 3</t>
  </si>
  <si>
    <t>7A.3</t>
  </si>
  <si>
    <t>Direct costs of STWs in size band 4</t>
  </si>
  <si>
    <t>7A.4</t>
  </si>
  <si>
    <t>Direct costs of STWs in size band 5</t>
  </si>
  <si>
    <t>7A.5</t>
  </si>
  <si>
    <t>General &amp; support costs of STWs in size bands 1 to 5</t>
  </si>
  <si>
    <t>7A.6</t>
  </si>
  <si>
    <t>Functional expenditure of STWs in size bands 1 to 5 (excluding 3rd party services)</t>
  </si>
  <si>
    <t>7A.7</t>
  </si>
  <si>
    <t>Costs of large STWs (size band 6)</t>
  </si>
  <si>
    <t>Service charges for STWs in size band 6</t>
  </si>
  <si>
    <t>7A.8</t>
  </si>
  <si>
    <t>Estimated terminal pumping costs size band 6 works</t>
  </si>
  <si>
    <t>7A.9</t>
  </si>
  <si>
    <t>Other direct costs of STWs in size band 6</t>
  </si>
  <si>
    <t>7A.10</t>
  </si>
  <si>
    <t>Direct costs of STWs in size band 6</t>
  </si>
  <si>
    <t>7A.11</t>
  </si>
  <si>
    <t>General &amp; support costs of STWs in size band 6</t>
  </si>
  <si>
    <t>7A.12</t>
  </si>
  <si>
    <t>Functional expenditure of STWs in size band 6 (excluding 3rd party services)</t>
  </si>
  <si>
    <t>7A.13</t>
  </si>
  <si>
    <t>Costs of STWs - all sizes</t>
  </si>
  <si>
    <t>Total operating functional expenditure (excluding 3rd party services)</t>
  </si>
  <si>
    <t>7A.14</t>
  </si>
  <si>
    <t>Pro forma 7B</t>
  </si>
  <si>
    <t>Sewage treatment works - Explanatory variables</t>
  </si>
  <si>
    <t>Works name (existing works)</t>
  </si>
  <si>
    <t>text</t>
  </si>
  <si>
    <t>7B.1</t>
  </si>
  <si>
    <t>Works name (new works)</t>
  </si>
  <si>
    <t>Works name</t>
  </si>
  <si>
    <t>7B.2</t>
  </si>
  <si>
    <t>Population equivalent of total load received</t>
  </si>
  <si>
    <t>7B.3</t>
  </si>
  <si>
    <t>Suspended solids consent</t>
  </si>
  <si>
    <t>mg/l</t>
  </si>
  <si>
    <t>7B.4</t>
  </si>
  <si>
    <r>
      <t>BOD</t>
    </r>
    <r>
      <rPr>
        <i/>
        <vertAlign val="subscript"/>
        <sz val="12"/>
        <color theme="1"/>
        <rFont val="Arial"/>
        <family val="2"/>
        <scheme val="minor"/>
      </rPr>
      <t>5</t>
    </r>
    <r>
      <rPr>
        <sz val="12"/>
        <color theme="1"/>
        <rFont val="Arial"/>
        <family val="2"/>
        <scheme val="minor"/>
      </rPr>
      <t xml:space="preserve"> consent</t>
    </r>
  </si>
  <si>
    <t>7B.5</t>
  </si>
  <si>
    <t>Ammonia consent</t>
  </si>
  <si>
    <t>7B.6</t>
  </si>
  <si>
    <t>Phosphorus consent</t>
  </si>
  <si>
    <t>7B.7</t>
  </si>
  <si>
    <t>UV consent</t>
  </si>
  <si>
    <r>
      <t>mW/s/cm</t>
    </r>
    <r>
      <rPr>
        <vertAlign val="superscript"/>
        <sz val="12"/>
        <rFont val="Arial"/>
        <family val="2"/>
        <scheme val="minor"/>
      </rPr>
      <t>2</t>
    </r>
  </si>
  <si>
    <t>7B.8</t>
  </si>
  <si>
    <t>Load received by STW</t>
  </si>
  <si>
    <r>
      <t>kgBOD</t>
    </r>
    <r>
      <rPr>
        <vertAlign val="subscript"/>
        <sz val="12"/>
        <rFont val="Arial"/>
        <family val="2"/>
        <scheme val="minor"/>
      </rPr>
      <t>5</t>
    </r>
    <r>
      <rPr>
        <sz val="12"/>
        <rFont val="Arial"/>
        <family val="2"/>
        <scheme val="minor"/>
      </rPr>
      <t>/d</t>
    </r>
  </si>
  <si>
    <t>7B.9</t>
  </si>
  <si>
    <t>Flow passed to full treatment</t>
  </si>
  <si>
    <r>
      <t>m</t>
    </r>
    <r>
      <rPr>
        <vertAlign val="superscript"/>
        <sz val="12"/>
        <rFont val="Arial"/>
        <family val="2"/>
        <scheme val="minor"/>
      </rPr>
      <t>3</t>
    </r>
    <r>
      <rPr>
        <sz val="12"/>
        <rFont val="Arial"/>
        <family val="2"/>
        <scheme val="minor"/>
      </rPr>
      <t>/d</t>
    </r>
  </si>
  <si>
    <t>7B.10</t>
  </si>
  <si>
    <t>Sewage treatment works - Functional expenditure</t>
  </si>
  <si>
    <t>Service charges</t>
  </si>
  <si>
    <t>£000s</t>
  </si>
  <si>
    <t>7B.11</t>
  </si>
  <si>
    <t>Estimated terminal pumping expenditure</t>
  </si>
  <si>
    <t>7B.12</t>
  </si>
  <si>
    <t>Other direct expenditure</t>
  </si>
  <si>
    <t>7B.13</t>
  </si>
  <si>
    <t>Total direct expenditure</t>
  </si>
  <si>
    <t>7B.14</t>
  </si>
  <si>
    <t>General and support expenditure</t>
  </si>
  <si>
    <t>7B.15</t>
  </si>
  <si>
    <t>Functional expenditure</t>
  </si>
  <si>
    <t>7B.16</t>
  </si>
  <si>
    <t>Pro forma 7C</t>
  </si>
  <si>
    <t>Wastewater network (as at 31 March)</t>
  </si>
  <si>
    <t>Connectable properties served by s101A schemes completed in the report year</t>
  </si>
  <si>
    <t>7C.1</t>
  </si>
  <si>
    <t>Number of s101A schemes delivered in the report year</t>
  </si>
  <si>
    <t>7C.2</t>
  </si>
  <si>
    <t>Total pumping station capacity</t>
  </si>
  <si>
    <t>7C.3</t>
  </si>
  <si>
    <t>Number of network pumping stations</t>
  </si>
  <si>
    <t>7C.4</t>
  </si>
  <si>
    <t>Total number of sewer blockages</t>
  </si>
  <si>
    <t>7C.5</t>
  </si>
  <si>
    <t>Total number of gravity sewer collapses</t>
  </si>
  <si>
    <t>7C.6</t>
  </si>
  <si>
    <t>Total number of sewer rising main bursts</t>
  </si>
  <si>
    <t>7C.7</t>
  </si>
  <si>
    <t>Number of combined sewer overflows</t>
  </si>
  <si>
    <t>7C.8</t>
  </si>
  <si>
    <t>Number of emergency overflows - sewage pumping stations</t>
  </si>
  <si>
    <t>7C.9</t>
  </si>
  <si>
    <t xml:space="preserve">Number of settled storm overflows </t>
  </si>
  <si>
    <t>7C.10</t>
  </si>
  <si>
    <t>Sewer age profile (constructed post 2001)</t>
  </si>
  <si>
    <t>7C.11</t>
  </si>
  <si>
    <t xml:space="preserve">Volume of trade effluent </t>
  </si>
  <si>
    <t>Ml/yr</t>
  </si>
  <si>
    <t>7C.12</t>
  </si>
  <si>
    <t>Volume of wastewater receiving treatment at sewage treatment works</t>
  </si>
  <si>
    <t>7C.13</t>
  </si>
  <si>
    <t>Length of gravity sewers rehabilitated</t>
  </si>
  <si>
    <t>7C.14</t>
  </si>
  <si>
    <t>Length of rising mains replaced or structurally refurbished</t>
  </si>
  <si>
    <t>7C.15</t>
  </si>
  <si>
    <t>Length of foul (only) public sewers</t>
  </si>
  <si>
    <t>7C.16</t>
  </si>
  <si>
    <t>Length of surface water (only) public sewers</t>
  </si>
  <si>
    <t>7C.17</t>
  </si>
  <si>
    <t>Length of combined public sewers</t>
  </si>
  <si>
    <t>7C.18</t>
  </si>
  <si>
    <t>Length of rising mains</t>
  </si>
  <si>
    <t>7C.19</t>
  </si>
  <si>
    <t>Length of other wastewater network pipework</t>
  </si>
  <si>
    <t>7C.20</t>
  </si>
  <si>
    <t>Total length of "legacy" public sewers as at 31 March</t>
  </si>
  <si>
    <t>7C.21</t>
  </si>
  <si>
    <t>Length of formerly private sewers and lateral drains (s105A sewers)</t>
  </si>
  <si>
    <t>7C.22</t>
  </si>
  <si>
    <t>Storm overflows - additional reporting (as at 1 January)</t>
  </si>
  <si>
    <t>Number of combined sewer overflows (as at 1 January)</t>
  </si>
  <si>
    <t>7C.23</t>
  </si>
  <si>
    <t>Number of settled storm overflows (as at 1 January)</t>
  </si>
  <si>
    <t>7C.24</t>
  </si>
  <si>
    <t>Number of storm overflows - other (as at 1 January)</t>
  </si>
  <si>
    <t>7C.25</t>
  </si>
  <si>
    <t>Number of storm overflows - pending investigation (as at 1 January)</t>
  </si>
  <si>
    <t>7C.26</t>
  </si>
  <si>
    <t>Number of permitted storm overflows closed in the previous reporting year (as at 1 January)</t>
  </si>
  <si>
    <t>7C.27</t>
  </si>
  <si>
    <t>Number of storm overflows - consistent with PR24 performance commitment definition</t>
  </si>
  <si>
    <t>7C.28</t>
  </si>
  <si>
    <t>Number of storm overflows closed in the previous reporting year - (as at 1 January)</t>
  </si>
  <si>
    <t>7C.29</t>
  </si>
  <si>
    <t>Number of storm overflows with event duration monitors installed (as at 1 January)</t>
  </si>
  <si>
    <t>7C.30</t>
  </si>
  <si>
    <t>Proportion of the time that event duration monitors on storm overflows were operational (from 1 January to 31 December)</t>
  </si>
  <si>
    <t>7C.31</t>
  </si>
  <si>
    <t>Number of spills from storm overflows (from 1 January to 31 December)</t>
  </si>
  <si>
    <t>7C.32</t>
  </si>
  <si>
    <t>Emergency overflows - additional reporting (as at 1 January)</t>
  </si>
  <si>
    <t>Number of emergency overflows - sewage pumping stations (as at 1 January)</t>
  </si>
  <si>
    <t>7C.33</t>
  </si>
  <si>
    <t>Number of emergency overflows - network (as at 1 January)</t>
  </si>
  <si>
    <t>7C.34</t>
  </si>
  <si>
    <t>Number of emergency overflows - other (as at 1 January)</t>
  </si>
  <si>
    <t>7C.35</t>
  </si>
  <si>
    <t>Number of emergency overflows - all (as at 1 January)</t>
  </si>
  <si>
    <t>7C.36</t>
  </si>
  <si>
    <t>Number of emergency overflows with event duration monitors installed (as at 1 January)</t>
  </si>
  <si>
    <t>7C.37</t>
  </si>
  <si>
    <t>Number of emergency overflows with an MCERTS certified event duration monitors installed (as at 1 January)</t>
  </si>
  <si>
    <t>7C.38</t>
  </si>
  <si>
    <t>Proportion of the time that event duration monitors on emergency overflows were operational (from 1 January to 31 December)</t>
  </si>
  <si>
    <t>7C.39</t>
  </si>
  <si>
    <t>Number of spills from emergency overflows (from 1 January to 31 December)</t>
  </si>
  <si>
    <t>7C.40</t>
  </si>
  <si>
    <t>Pro forma 7D</t>
  </si>
  <si>
    <t>Treatment categories</t>
  </si>
  <si>
    <t>Treatment works consents</t>
  </si>
  <si>
    <t>Primary</t>
  </si>
  <si>
    <t>Secondary</t>
  </si>
  <si>
    <t>Tertiary</t>
  </si>
  <si>
    <t>Phosphorus</t>
  </si>
  <si>
    <r>
      <t>BOD</t>
    </r>
    <r>
      <rPr>
        <vertAlign val="subscript"/>
        <sz val="12"/>
        <color rgb="FF0078C9"/>
        <rFont val="Arial"/>
        <family val="2"/>
        <scheme val="minor"/>
      </rPr>
      <t>5</t>
    </r>
  </si>
  <si>
    <t>Ammonia</t>
  </si>
  <si>
    <t>Activated Sludge</t>
  </si>
  <si>
    <t>Biological</t>
  </si>
  <si>
    <t>A1</t>
  </si>
  <si>
    <t>A2</t>
  </si>
  <si>
    <t>B1</t>
  </si>
  <si>
    <t>B2</t>
  </si>
  <si>
    <t>&lt;=0.5mg/l</t>
  </si>
  <si>
    <t>&gt;0.5 to &lt;=1mg/l</t>
  </si>
  <si>
    <t>&gt;1mg/l</t>
  </si>
  <si>
    <t>No permit</t>
  </si>
  <si>
    <t>&lt;=7mg/l</t>
  </si>
  <si>
    <t>&gt;7 to &lt;=10mg/l</t>
  </si>
  <si>
    <t>&gt;10 to &lt;=20mg/l</t>
  </si>
  <si>
    <t>&gt;20mg/l</t>
  </si>
  <si>
    <t>&lt;=1mg/l</t>
  </si>
  <si>
    <t>&gt;1 to &lt;=3mg/l</t>
  </si>
  <si>
    <t>&gt;3 to &lt;=10mg/l</t>
  </si>
  <si>
    <t>&gt;10mg/l</t>
  </si>
  <si>
    <t>Load received at sewage treatment works</t>
  </si>
  <si>
    <t>Load received by STWs in size band 1</t>
  </si>
  <si>
    <r>
      <t>kg BOD</t>
    </r>
    <r>
      <rPr>
        <vertAlign val="subscript"/>
        <sz val="12"/>
        <color indexed="8"/>
        <rFont val="Arial"/>
        <family val="2"/>
        <scheme val="minor"/>
      </rPr>
      <t>5</t>
    </r>
    <r>
      <rPr>
        <sz val="12"/>
        <color indexed="8"/>
        <rFont val="Arial"/>
        <family val="2"/>
        <scheme val="minor"/>
      </rPr>
      <t>/day</t>
    </r>
  </si>
  <si>
    <t>7D.1</t>
  </si>
  <si>
    <t>Load received by STWs in size band 2</t>
  </si>
  <si>
    <t>7D.2</t>
  </si>
  <si>
    <t>Load received by STWs in size band 3</t>
  </si>
  <si>
    <t>7D.3</t>
  </si>
  <si>
    <t>Load received by STWs in size band 4</t>
  </si>
  <si>
    <t>7D.4</t>
  </si>
  <si>
    <t>Load received by STWs in size band 5</t>
  </si>
  <si>
    <t>7D.5</t>
  </si>
  <si>
    <t>Load received by STWs above size band 5</t>
  </si>
  <si>
    <t>7D.6</t>
  </si>
  <si>
    <t>Total load received</t>
  </si>
  <si>
    <t>7D.7</t>
  </si>
  <si>
    <t xml:space="preserve">Load received from trade effluent customers at treatment works </t>
  </si>
  <si>
    <t>7D.8</t>
  </si>
  <si>
    <t>Number of sewage treatment works</t>
  </si>
  <si>
    <t>STWs in size band 1</t>
  </si>
  <si>
    <t>7D.9</t>
  </si>
  <si>
    <t>STWs in size band 2</t>
  </si>
  <si>
    <t>7D.10</t>
  </si>
  <si>
    <t>STWs in size band 3</t>
  </si>
  <si>
    <t>7D.11</t>
  </si>
  <si>
    <t>STWs in size band 4</t>
  </si>
  <si>
    <t>7D.12</t>
  </si>
  <si>
    <t>STWs in size band 5</t>
  </si>
  <si>
    <t>7D.13</t>
  </si>
  <si>
    <t>STWs above size band 5</t>
  </si>
  <si>
    <t>7D.14</t>
  </si>
  <si>
    <t>Total number of works</t>
  </si>
  <si>
    <t>7D.15</t>
  </si>
  <si>
    <t>Population equivalent</t>
  </si>
  <si>
    <t>Current population equivalent served by STWs</t>
  </si>
  <si>
    <t>7D.16</t>
  </si>
  <si>
    <t>Current population equivalent served by STWs with tightened/new P consents</t>
  </si>
  <si>
    <t>7D.17</t>
  </si>
  <si>
    <t>Current population equivalent served by STWs with tightened/new N consents</t>
  </si>
  <si>
    <t>7D.18</t>
  </si>
  <si>
    <t>Current population equivalent served by STWs with tightened/new sanitary parameter consents</t>
  </si>
  <si>
    <t>7D.19</t>
  </si>
  <si>
    <t>Current population equivalent served by STWs with tightened/new microbiological treatment consents (for example UV, ozone etc)</t>
  </si>
  <si>
    <t>7D.20</t>
  </si>
  <si>
    <t>Population equivalent treatment capacity enhancement</t>
  </si>
  <si>
    <t>7D.21</t>
  </si>
  <si>
    <t>Current population equivalent served by STWs with tightened/new consents for chemicals or other hazardous substances.</t>
  </si>
  <si>
    <t>7D.22</t>
  </si>
  <si>
    <t>Pro forma 7E</t>
  </si>
  <si>
    <t>Total sewerage catchment area</t>
  </si>
  <si>
    <r>
      <t>km</t>
    </r>
    <r>
      <rPr>
        <vertAlign val="superscript"/>
        <sz val="12"/>
        <rFont val="Arial"/>
        <family val="2"/>
      </rPr>
      <t>2</t>
    </r>
  </si>
  <si>
    <t>7E.1</t>
  </si>
  <si>
    <t>Designated bathing waters (inland and coastal)</t>
  </si>
  <si>
    <t>7E.2</t>
  </si>
  <si>
    <t>Energy consumption</t>
  </si>
  <si>
    <t>Energy consumption - sewage collection</t>
  </si>
  <si>
    <t>7E.3</t>
  </si>
  <si>
    <t>Energy consumption - sewage treatment</t>
  </si>
  <si>
    <t>7E.4</t>
  </si>
  <si>
    <t>Energy consumption - wastewater network +</t>
  </si>
  <si>
    <t>7E.5</t>
  </si>
  <si>
    <t>Scheme delivery</t>
  </si>
  <si>
    <t>Number of intermittent discharge event duration monitors installed (STW and network)</t>
  </si>
  <si>
    <t>7E.6</t>
  </si>
  <si>
    <t>Number of odour related complaints</t>
  </si>
  <si>
    <t>7E.7</t>
  </si>
  <si>
    <t>Flow to full treatment to increase to increase STW capacity </t>
  </si>
  <si>
    <t>l/s</t>
  </si>
  <si>
    <t>7E.8</t>
  </si>
  <si>
    <t>Number of sites with an increase in sewage treatment works FFT</t>
  </si>
  <si>
    <t>7E.9</t>
  </si>
  <si>
    <t>Additional equivalent storage provided for storm overflow spill reduction schemes; grey</t>
  </si>
  <si>
    <t>7E.10</t>
  </si>
  <si>
    <t>Additional equivalent storage provided for storm overflow spill reduction schemes; green</t>
  </si>
  <si>
    <t>7E.11</t>
  </si>
  <si>
    <t>Additional equivalent storage provided for storm overflow spill reduction schemes; other</t>
  </si>
  <si>
    <t>7E.12</t>
  </si>
  <si>
    <t>Number of network storm overflow schemes delivered</t>
  </si>
  <si>
    <t>7E.13</t>
  </si>
  <si>
    <t>Number of STW storm overflow schemes delivered</t>
  </si>
  <si>
    <t>7E.14</t>
  </si>
  <si>
    <t>Storm overflow wetlands - sites</t>
  </si>
  <si>
    <t>7E.15</t>
  </si>
  <si>
    <t>Storm overflow wetlands - area</t>
  </si>
  <si>
    <t>7E.16</t>
  </si>
  <si>
    <t>Number of screen-only schemes delivered</t>
  </si>
  <si>
    <t>7E.17</t>
  </si>
  <si>
    <t xml:space="preserve">Number of schemes delivered to meet tightened or new sanitary consents </t>
  </si>
  <si>
    <t>7E.18</t>
  </si>
  <si>
    <t>New wetlands for tightened sanitary or nutrient (N or P) permits - sites</t>
  </si>
  <si>
    <t>7E.19</t>
  </si>
  <si>
    <t>New wetlands for tightened sanitary or nutrient (N or P) permits - area</t>
  </si>
  <si>
    <t>m2</t>
  </si>
  <si>
    <t>7E.20</t>
  </si>
  <si>
    <t>Septic tank replacement projects</t>
  </si>
  <si>
    <t>7E.21</t>
  </si>
  <si>
    <t>Septic tank replacement projects - total PE</t>
  </si>
  <si>
    <t>7E.22</t>
  </si>
  <si>
    <t>Fish outfall screens</t>
  </si>
  <si>
    <t>7E.23</t>
  </si>
  <si>
    <t>Schemes with tightened / new P permits (met by biological treatment)</t>
  </si>
  <si>
    <t>7E.24</t>
  </si>
  <si>
    <t>Schemes with tightened / new P permits (met by chemical treatment)</t>
  </si>
  <si>
    <t>7E.25</t>
  </si>
  <si>
    <t>Schemes with tightened / new N permits (met by biological treatment)</t>
  </si>
  <si>
    <t>7E.26</t>
  </si>
  <si>
    <t>Schemes with tightened / new N permits (met by chemical treatment)</t>
  </si>
  <si>
    <t>7E.27</t>
  </si>
  <si>
    <t>Schemes with tightened/new microbiological standards (UV, ozone etc)</t>
  </si>
  <si>
    <t>7E.28</t>
  </si>
  <si>
    <t>Schemes with tightened/new chemicals/hazardous substances permits</t>
  </si>
  <si>
    <t>7E.29</t>
  </si>
  <si>
    <t xml:space="preserve">N-TAL trials </t>
  </si>
  <si>
    <t>7E.30</t>
  </si>
  <si>
    <t>STW flow monitors installed</t>
  </si>
  <si>
    <t>7E.31</t>
  </si>
  <si>
    <t>STW flow monitoring schemes requiring permit changes only</t>
  </si>
  <si>
    <t>7E.32</t>
  </si>
  <si>
    <t>STW flow monitoring schemes requiring simple meter installations</t>
  </si>
  <si>
    <t>7E.33</t>
  </si>
  <si>
    <t>STW flow monitoring schemes requiring complex civils installations</t>
  </si>
  <si>
    <t>7E.34</t>
  </si>
  <si>
    <t>Continuous water quality monitor installations</t>
  </si>
  <si>
    <t>7E.35</t>
  </si>
  <si>
    <t>MCERTs monitoring schemes at SPS emergency overflows - EDM only</t>
  </si>
  <si>
    <t>7E.36</t>
  </si>
  <si>
    <t>MCERTs monitoring schemes at SPS emergency overflows - EDM + civils</t>
  </si>
  <si>
    <t>7E.37</t>
  </si>
  <si>
    <t>MCERTs monitoring schemes at SPS emergency overflows - EDM + PFF</t>
  </si>
  <si>
    <t>7E.38</t>
  </si>
  <si>
    <t>MCERTs monitoring schemes at SPS emergency overflows - EDM + PFF + civils</t>
  </si>
  <si>
    <t>7E.39</t>
  </si>
  <si>
    <t>MCERTs monitoring schemes at SPS emergency overflows - Permits only</t>
  </si>
  <si>
    <t>7E.40</t>
  </si>
  <si>
    <t>7E.41</t>
  </si>
  <si>
    <t>WINEP/NEP investigations - desk-based studies only</t>
  </si>
  <si>
    <t>7E.42</t>
  </si>
  <si>
    <t>WINEP/NEP investigations - survey, monitoring or simple modelling</t>
  </si>
  <si>
    <t>7E.43</t>
  </si>
  <si>
    <t>WINEP/NEP investigations - multiple surveys and/or monitoring locations, and/or complex modelling</t>
  </si>
  <si>
    <t>7E.44</t>
  </si>
  <si>
    <t>WINEP/NEP investigations - total</t>
  </si>
  <si>
    <t>7E.45</t>
  </si>
  <si>
    <t>Catchment management nutrient balancing schemes</t>
  </si>
  <si>
    <t>7E.46</t>
  </si>
  <si>
    <t>Catchment management catchment permitting schemes</t>
  </si>
  <si>
    <t>7E.47</t>
  </si>
  <si>
    <t>Catchment management habitat restoration schemes</t>
  </si>
  <si>
    <t>7E.48</t>
  </si>
  <si>
    <t>River connectivity schemes (fish passes etc)</t>
  </si>
  <si>
    <t>7E.49</t>
  </si>
  <si>
    <t>Marine conservation zones (new and existing)</t>
  </si>
  <si>
    <t>7E.50</t>
  </si>
  <si>
    <t xml:space="preserve">Contribution to third party WINEP/NEP schemes </t>
  </si>
  <si>
    <t>7E.51</t>
  </si>
  <si>
    <t>25 yr Environment Plan schemes</t>
  </si>
  <si>
    <t>7E.52</t>
  </si>
  <si>
    <t xml:space="preserve">Additional sludge storage - tank volume (pre-thickening/pre-dewatering/untreated sludge) </t>
  </si>
  <si>
    <t>7E.53</t>
  </si>
  <si>
    <t>Additional sludge storage - tank volume (thickened/dewatered/treated sludge)</t>
  </si>
  <si>
    <t>7E.54</t>
  </si>
  <si>
    <t>Additional sludge storage - cake pads/bays area or equivalent (cake)</t>
  </si>
  <si>
    <t>7E.55</t>
  </si>
  <si>
    <t>Sludge treatment schemes providing sludge storage</t>
  </si>
  <si>
    <t>7E.56</t>
  </si>
  <si>
    <t>Sludge treatment schemes providing sludge thickening and dewatering</t>
  </si>
  <si>
    <t>7E.57</t>
  </si>
  <si>
    <t>7E.58</t>
  </si>
  <si>
    <t>7E.59</t>
  </si>
  <si>
    <t>Pro forma 7F</t>
  </si>
  <si>
    <t>Wastewater network+ - WINEP / NEP phosphorus removal scheme costs and cost drivers</t>
  </si>
  <si>
    <t>Population equivalent served</t>
  </si>
  <si>
    <t>Cost driver 1</t>
  </si>
  <si>
    <t>Cost driver 2</t>
  </si>
  <si>
    <t>Cost driver 3</t>
  </si>
  <si>
    <t>Cost driver 4</t>
  </si>
  <si>
    <t>Cost driver 5</t>
  </si>
  <si>
    <t>Cost driver 6</t>
  </si>
  <si>
    <t>Cost driver 7</t>
  </si>
  <si>
    <t>Cost driver 8</t>
  </si>
  <si>
    <t>Cost driver 9</t>
  </si>
  <si>
    <t>Cost driver 10</t>
  </si>
  <si>
    <t>Cost driver 11</t>
  </si>
  <si>
    <t>WINEP/NEP ID reference</t>
  </si>
  <si>
    <t>After 2029-30</t>
  </si>
  <si>
    <t>Scheme design population equivalent</t>
  </si>
  <si>
    <t>Historical permit level for phosphorus (mg/L)</t>
  </si>
  <si>
    <t>Enhanced permit level for phosphorus (mg/L)</t>
  </si>
  <si>
    <t>Permit change only (Y/N)</t>
  </si>
  <si>
    <t>Catchment-based solution (Y/N)</t>
  </si>
  <si>
    <t>Length of transfer pipeline (km)</t>
  </si>
  <si>
    <t>Annual Average Daily Transferred flow (cu.m/d)</t>
  </si>
  <si>
    <t>Solution type (drop down selection)</t>
  </si>
  <si>
    <r>
      <t xml:space="preserve">Corresponding </t>
    </r>
    <r>
      <rPr>
        <b/>
        <sz val="12"/>
        <color rgb="FF0078C9"/>
        <rFont val="Arial"/>
        <family val="2"/>
      </rPr>
      <t>APR Table 4M</t>
    </r>
    <r>
      <rPr>
        <sz val="12"/>
        <color rgb="FF0078C9"/>
        <rFont val="Arial"/>
        <family val="2"/>
      </rPr>
      <t xml:space="preserve"> (drop down selection)</t>
    </r>
  </si>
  <si>
    <t>Commentary</t>
  </si>
  <si>
    <t>Current delivery 
Status of Scheme</t>
  </si>
  <si>
    <t>Scheme name 1</t>
  </si>
  <si>
    <t>WINEP/NEP ID</t>
  </si>
  <si>
    <t>7F.1</t>
  </si>
  <si>
    <t>Scheme name 2</t>
  </si>
  <si>
    <t>7F.2</t>
  </si>
  <si>
    <t>Scheme name 3</t>
  </si>
  <si>
    <t>7F.3</t>
  </si>
  <si>
    <t>Scheme name 4</t>
  </si>
  <si>
    <t>7F.4</t>
  </si>
  <si>
    <t>Scheme name 5</t>
  </si>
  <si>
    <t>7F.5</t>
  </si>
  <si>
    <t>Scheme name 6</t>
  </si>
  <si>
    <t>7F.6</t>
  </si>
  <si>
    <t>Scheme name 7</t>
  </si>
  <si>
    <t>7F.7</t>
  </si>
  <si>
    <t>Scheme name 8</t>
  </si>
  <si>
    <t>7F.8</t>
  </si>
  <si>
    <t>Scheme name 9</t>
  </si>
  <si>
    <t>7F.9</t>
  </si>
  <si>
    <t>Scheme name 10</t>
  </si>
  <si>
    <t>7F.10</t>
  </si>
  <si>
    <t>Scheme name 11</t>
  </si>
  <si>
    <t>7F.11</t>
  </si>
  <si>
    <t>Scheme name 12</t>
  </si>
  <si>
    <t>7F.12</t>
  </si>
  <si>
    <t>Scheme name 13</t>
  </si>
  <si>
    <t>7F.13</t>
  </si>
  <si>
    <t>Scheme name 14</t>
  </si>
  <si>
    <t>7F.14</t>
  </si>
  <si>
    <t>Scheme name 15</t>
  </si>
  <si>
    <t>7F.15</t>
  </si>
  <si>
    <t>Scheme name 16</t>
  </si>
  <si>
    <t>7F.16</t>
  </si>
  <si>
    <t>Scheme name 17</t>
  </si>
  <si>
    <t>7F.17</t>
  </si>
  <si>
    <t>Scheme name 18</t>
  </si>
  <si>
    <t>7F.18</t>
  </si>
  <si>
    <t>Scheme name 19</t>
  </si>
  <si>
    <t>7F.19</t>
  </si>
  <si>
    <t>Scheme name 20</t>
  </si>
  <si>
    <t>7F.20</t>
  </si>
  <si>
    <t>Scheme name 21</t>
  </si>
  <si>
    <t>7F.21</t>
  </si>
  <si>
    <t>Scheme name 22</t>
  </si>
  <si>
    <t>7F.22</t>
  </si>
  <si>
    <t>Scheme name 23</t>
  </si>
  <si>
    <t>7F.23</t>
  </si>
  <si>
    <t>Scheme name 24</t>
  </si>
  <si>
    <t>7F.24</t>
  </si>
  <si>
    <t>Scheme name 25</t>
  </si>
  <si>
    <t>7F.25</t>
  </si>
  <si>
    <t>Scheme name 26</t>
  </si>
  <si>
    <t>7F.26</t>
  </si>
  <si>
    <t>Scheme name 27</t>
  </si>
  <si>
    <t>7F.27</t>
  </si>
  <si>
    <t>Scheme name 28</t>
  </si>
  <si>
    <t>7F.28</t>
  </si>
  <si>
    <t>Scheme name 29</t>
  </si>
  <si>
    <t>7F.29</t>
  </si>
  <si>
    <t>Scheme name 30</t>
  </si>
  <si>
    <t>7F.30</t>
  </si>
  <si>
    <t>Scheme name 31</t>
  </si>
  <si>
    <t>7F.31</t>
  </si>
  <si>
    <t>Scheme name 32</t>
  </si>
  <si>
    <t>7F.32</t>
  </si>
  <si>
    <t>Scheme name 33</t>
  </si>
  <si>
    <t>7F.33</t>
  </si>
  <si>
    <t>Scheme name 34</t>
  </si>
  <si>
    <t>7F.34</t>
  </si>
  <si>
    <t>Scheme name 35</t>
  </si>
  <si>
    <t>7F.35</t>
  </si>
  <si>
    <t>Scheme name 36</t>
  </si>
  <si>
    <t>7F.36</t>
  </si>
  <si>
    <t>Scheme name 37</t>
  </si>
  <si>
    <t>7F.37</t>
  </si>
  <si>
    <t>Scheme name 38</t>
  </si>
  <si>
    <t>7F.38</t>
  </si>
  <si>
    <t>Scheme name 39</t>
  </si>
  <si>
    <t>7F.39</t>
  </si>
  <si>
    <t>Scheme name 40</t>
  </si>
  <si>
    <t>7F.40</t>
  </si>
  <si>
    <t>Scheme name 41</t>
  </si>
  <si>
    <t>7F.41</t>
  </si>
  <si>
    <t>Scheme name 42</t>
  </si>
  <si>
    <t>7F.42</t>
  </si>
  <si>
    <t>Scheme name 43</t>
  </si>
  <si>
    <t>7F.43</t>
  </si>
  <si>
    <t>Scheme name 44</t>
  </si>
  <si>
    <t>7F.44</t>
  </si>
  <si>
    <t>Scheme name 45</t>
  </si>
  <si>
    <t>7F.45</t>
  </si>
  <si>
    <t>Scheme name 46</t>
  </si>
  <si>
    <t>7F.46</t>
  </si>
  <si>
    <t>Scheme name 47</t>
  </si>
  <si>
    <t>7F.47</t>
  </si>
  <si>
    <t>Scheme name 48</t>
  </si>
  <si>
    <t>7F.48</t>
  </si>
  <si>
    <t>Scheme name 49</t>
  </si>
  <si>
    <t>7F.49</t>
  </si>
  <si>
    <t>Scheme name 50</t>
  </si>
  <si>
    <t>7F.50</t>
  </si>
  <si>
    <t>Scheme name 51</t>
  </si>
  <si>
    <t>7F.51</t>
  </si>
  <si>
    <t>Scheme name 52</t>
  </si>
  <si>
    <t>7F.52</t>
  </si>
  <si>
    <t>Scheme name 53</t>
  </si>
  <si>
    <t>7F.53</t>
  </si>
  <si>
    <t>Scheme name 54</t>
  </si>
  <si>
    <t>7F.54</t>
  </si>
  <si>
    <t>Scheme name 55</t>
  </si>
  <si>
    <t>7F.55</t>
  </si>
  <si>
    <t>Scheme name 56</t>
  </si>
  <si>
    <t>7F.56</t>
  </si>
  <si>
    <t>Scheme name 57</t>
  </si>
  <si>
    <t>7F.57</t>
  </si>
  <si>
    <t>Scheme name 58</t>
  </si>
  <si>
    <t>7F.58</t>
  </si>
  <si>
    <t>Scheme name 59</t>
  </si>
  <si>
    <t>7F.59</t>
  </si>
  <si>
    <t>Scheme name 60</t>
  </si>
  <si>
    <t>7F.60</t>
  </si>
  <si>
    <t>Scheme name 61</t>
  </si>
  <si>
    <t>7F.61</t>
  </si>
  <si>
    <t>Scheme name 62</t>
  </si>
  <si>
    <t>7F.62</t>
  </si>
  <si>
    <t>Scheme name 63</t>
  </si>
  <si>
    <t>7F.63</t>
  </si>
  <si>
    <t>Scheme name 64</t>
  </si>
  <si>
    <t>7F.64</t>
  </si>
  <si>
    <t>Scheme name 65</t>
  </si>
  <si>
    <t>7F.65</t>
  </si>
  <si>
    <t>Scheme name 66</t>
  </si>
  <si>
    <t>7F.66</t>
  </si>
  <si>
    <t>Scheme name 67</t>
  </si>
  <si>
    <t>7F.67</t>
  </si>
  <si>
    <t>Scheme name 68</t>
  </si>
  <si>
    <t>7F.68</t>
  </si>
  <si>
    <t>Scheme name 69</t>
  </si>
  <si>
    <t>7F.69</t>
  </si>
  <si>
    <t>Scheme name 70</t>
  </si>
  <si>
    <t>7F.70</t>
  </si>
  <si>
    <t>Scheme name 71</t>
  </si>
  <si>
    <t>7F.71</t>
  </si>
  <si>
    <t>Scheme name 72</t>
  </si>
  <si>
    <t>7F.72</t>
  </si>
  <si>
    <t>Scheme name 73</t>
  </si>
  <si>
    <t>7F.73</t>
  </si>
  <si>
    <t>Scheme name 74</t>
  </si>
  <si>
    <t>7F.74</t>
  </si>
  <si>
    <t>Scheme name 75</t>
  </si>
  <si>
    <t>7F.75</t>
  </si>
  <si>
    <t>Scheme name 76</t>
  </si>
  <si>
    <t>7F.76</t>
  </si>
  <si>
    <t>Scheme name 77</t>
  </si>
  <si>
    <t>7F.77</t>
  </si>
  <si>
    <t>Scheme name 78</t>
  </si>
  <si>
    <t>7F.78</t>
  </si>
  <si>
    <t>Scheme name 79</t>
  </si>
  <si>
    <t>7F.79</t>
  </si>
  <si>
    <t>Scheme name 80</t>
  </si>
  <si>
    <t>7F.80</t>
  </si>
  <si>
    <t>Scheme name 81</t>
  </si>
  <si>
    <t>7F.81</t>
  </si>
  <si>
    <t>Scheme name 82</t>
  </si>
  <si>
    <t>7F.82</t>
  </si>
  <si>
    <t>Scheme name 83</t>
  </si>
  <si>
    <t>7F.83</t>
  </si>
  <si>
    <t>Scheme name 84</t>
  </si>
  <si>
    <t>7F.84</t>
  </si>
  <si>
    <t>Scheme name 85</t>
  </si>
  <si>
    <t>7F.85</t>
  </si>
  <si>
    <t>Scheme name 86</t>
  </si>
  <si>
    <t>7F.86</t>
  </si>
  <si>
    <t>Scheme name 87</t>
  </si>
  <si>
    <t>7F.87</t>
  </si>
  <si>
    <t>Scheme name 88</t>
  </si>
  <si>
    <t>7F.88</t>
  </si>
  <si>
    <t>Scheme name 89</t>
  </si>
  <si>
    <t>7F.89</t>
  </si>
  <si>
    <t>Scheme name 90</t>
  </si>
  <si>
    <t>7F.90</t>
  </si>
  <si>
    <t>Scheme name 91</t>
  </si>
  <si>
    <t>7F.91</t>
  </si>
  <si>
    <t>Scheme name 92</t>
  </si>
  <si>
    <t>7F.92</t>
  </si>
  <si>
    <t>Scheme name 93</t>
  </si>
  <si>
    <t>7F.93</t>
  </si>
  <si>
    <t>Scheme name 94</t>
  </si>
  <si>
    <t>7F.94</t>
  </si>
  <si>
    <t>Scheme name 95</t>
  </si>
  <si>
    <t>7F.95</t>
  </si>
  <si>
    <t>Scheme name 96</t>
  </si>
  <si>
    <t>7F.96</t>
  </si>
  <si>
    <t>Scheme name 97</t>
  </si>
  <si>
    <t>7F.97</t>
  </si>
  <si>
    <t>Scheme name 98</t>
  </si>
  <si>
    <t>7F.98</t>
  </si>
  <si>
    <t>Scheme name 99</t>
  </si>
  <si>
    <t>7F.99</t>
  </si>
  <si>
    <t>Scheme name 100</t>
  </si>
  <si>
    <t>7F.100</t>
  </si>
  <si>
    <t>Scheme name 101</t>
  </si>
  <si>
    <t>7F.101</t>
  </si>
  <si>
    <t>Scheme name 102</t>
  </si>
  <si>
    <t>7F.102</t>
  </si>
  <si>
    <t>Scheme name 103</t>
  </si>
  <si>
    <t>7F.103</t>
  </si>
  <si>
    <t>Scheme name 104</t>
  </si>
  <si>
    <t>7F.104</t>
  </si>
  <si>
    <t>Scheme name 105</t>
  </si>
  <si>
    <t>7F.105</t>
  </si>
  <si>
    <t>Scheme name 106</t>
  </si>
  <si>
    <t>7F.106</t>
  </si>
  <si>
    <t>Scheme name 107</t>
  </si>
  <si>
    <t>7F.107</t>
  </si>
  <si>
    <t>Scheme name 108</t>
  </si>
  <si>
    <t>7F.108</t>
  </si>
  <si>
    <t>Scheme name 109</t>
  </si>
  <si>
    <t>7F.109</t>
  </si>
  <si>
    <t>Scheme name 110</t>
  </si>
  <si>
    <t>7F.110</t>
  </si>
  <si>
    <t>Scheme name 111</t>
  </si>
  <si>
    <t>7F.111</t>
  </si>
  <si>
    <t>Scheme name 112</t>
  </si>
  <si>
    <t>7F.112</t>
  </si>
  <si>
    <t>Scheme name 113</t>
  </si>
  <si>
    <t>7F.113</t>
  </si>
  <si>
    <t>Scheme name 114</t>
  </si>
  <si>
    <t>7F.114</t>
  </si>
  <si>
    <t>Scheme name 115</t>
  </si>
  <si>
    <t>7F.115</t>
  </si>
  <si>
    <t>Scheme name 116</t>
  </si>
  <si>
    <t>7F.116</t>
  </si>
  <si>
    <t>Scheme name 117</t>
  </si>
  <si>
    <t>7F.117</t>
  </si>
  <si>
    <t>Scheme name 118</t>
  </si>
  <si>
    <t>7F.118</t>
  </si>
  <si>
    <t>Scheme name 119</t>
  </si>
  <si>
    <t>7F.119</t>
  </si>
  <si>
    <t>Scheme name 120</t>
  </si>
  <si>
    <t>7F.120</t>
  </si>
  <si>
    <t>Scheme name 121</t>
  </si>
  <si>
    <t>7F.121</t>
  </si>
  <si>
    <t>Scheme name 122</t>
  </si>
  <si>
    <t>7F.122</t>
  </si>
  <si>
    <t>Scheme name 123</t>
  </si>
  <si>
    <t>7F.123</t>
  </si>
  <si>
    <t>Scheme name 124</t>
  </si>
  <si>
    <t>7F.124</t>
  </si>
  <si>
    <t>Scheme name 125</t>
  </si>
  <si>
    <t>7F.125</t>
  </si>
  <si>
    <t>Scheme name 126</t>
  </si>
  <si>
    <t>7F.126</t>
  </si>
  <si>
    <t>Scheme name 127</t>
  </si>
  <si>
    <t>7F.127</t>
  </si>
  <si>
    <t>Scheme name 128</t>
  </si>
  <si>
    <t>7F.128</t>
  </si>
  <si>
    <t>Scheme name 129</t>
  </si>
  <si>
    <t>7F.129</t>
  </si>
  <si>
    <t>Scheme name 130</t>
  </si>
  <si>
    <t>7F.130</t>
  </si>
  <si>
    <t>Scheme name 131</t>
  </si>
  <si>
    <t>7F.131</t>
  </si>
  <si>
    <t>Scheme name 132</t>
  </si>
  <si>
    <t>7F.132</t>
  </si>
  <si>
    <t>Scheme name 133</t>
  </si>
  <si>
    <t>7F.133</t>
  </si>
  <si>
    <t>Scheme name 134</t>
  </si>
  <si>
    <t>7F.134</t>
  </si>
  <si>
    <t>Scheme name 135</t>
  </si>
  <si>
    <t>7F.135</t>
  </si>
  <si>
    <t>Scheme name 136</t>
  </si>
  <si>
    <t>7F.136</t>
  </si>
  <si>
    <t>Scheme name 137</t>
  </si>
  <si>
    <t>7F.137</t>
  </si>
  <si>
    <t>Scheme name 138</t>
  </si>
  <si>
    <t>7F.138</t>
  </si>
  <si>
    <t>Scheme name 139</t>
  </si>
  <si>
    <t>7F.139</t>
  </si>
  <si>
    <t>Scheme name 140</t>
  </si>
  <si>
    <t>7F.140</t>
  </si>
  <si>
    <t>Scheme name 141</t>
  </si>
  <si>
    <t>7F.141</t>
  </si>
  <si>
    <t>Scheme name 142</t>
  </si>
  <si>
    <t>7F.142</t>
  </si>
  <si>
    <t>Scheme name 143</t>
  </si>
  <si>
    <t>7F.143</t>
  </si>
  <si>
    <t>Scheme name 144</t>
  </si>
  <si>
    <t>7F.144</t>
  </si>
  <si>
    <t>Scheme name 145</t>
  </si>
  <si>
    <t>7F.145</t>
  </si>
  <si>
    <t>Scheme name 146</t>
  </si>
  <si>
    <t>7F.146</t>
  </si>
  <si>
    <t>Scheme name 147</t>
  </si>
  <si>
    <t>7F.147</t>
  </si>
  <si>
    <t>Scheme name 148</t>
  </si>
  <si>
    <t>7F.148</t>
  </si>
  <si>
    <t>Scheme name 149</t>
  </si>
  <si>
    <t>7F.149</t>
  </si>
  <si>
    <t>Scheme name 150</t>
  </si>
  <si>
    <t>7F.150</t>
  </si>
  <si>
    <t>Scheme name 151</t>
  </si>
  <si>
    <t>7F.151</t>
  </si>
  <si>
    <t>Scheme name 152</t>
  </si>
  <si>
    <t>7F.152</t>
  </si>
  <si>
    <t>Scheme name 153</t>
  </si>
  <si>
    <t>7F.153</t>
  </si>
  <si>
    <t>Scheme name 154</t>
  </si>
  <si>
    <t>7F.154</t>
  </si>
  <si>
    <t>Scheme name 155</t>
  </si>
  <si>
    <t>7F.155</t>
  </si>
  <si>
    <t>Scheme name 156</t>
  </si>
  <si>
    <t>7F.156</t>
  </si>
  <si>
    <t>Scheme name 157</t>
  </si>
  <si>
    <t>7F.157</t>
  </si>
  <si>
    <t>Scheme name 158</t>
  </si>
  <si>
    <t>7F.158</t>
  </si>
  <si>
    <t>Scheme name 159</t>
  </si>
  <si>
    <t>7F.159</t>
  </si>
  <si>
    <t>Scheme name 160</t>
  </si>
  <si>
    <t>7F.160</t>
  </si>
  <si>
    <t>Scheme name 161</t>
  </si>
  <si>
    <t>7F.161</t>
  </si>
  <si>
    <t>Scheme name 162</t>
  </si>
  <si>
    <t>7F.162</t>
  </si>
  <si>
    <t>Scheme name 163</t>
  </si>
  <si>
    <t>7F.163</t>
  </si>
  <si>
    <t>Scheme name 164</t>
  </si>
  <si>
    <t>7F.164</t>
  </si>
  <si>
    <t>Scheme name 165</t>
  </si>
  <si>
    <t>7F.165</t>
  </si>
  <si>
    <t>Scheme name 166</t>
  </si>
  <si>
    <t>7F.166</t>
  </si>
  <si>
    <t>Scheme name 167</t>
  </si>
  <si>
    <t>7F.167</t>
  </si>
  <si>
    <t>Scheme name 168</t>
  </si>
  <si>
    <t>7F.168</t>
  </si>
  <si>
    <t>Scheme name 169</t>
  </si>
  <si>
    <t>7F.169</t>
  </si>
  <si>
    <t>Scheme name 170</t>
  </si>
  <si>
    <t>7F.170</t>
  </si>
  <si>
    <t>Scheme name 171</t>
  </si>
  <si>
    <t>7F.171</t>
  </si>
  <si>
    <t>Scheme name 172</t>
  </si>
  <si>
    <t>7F.172</t>
  </si>
  <si>
    <t>Scheme name 173</t>
  </si>
  <si>
    <t>7F.173</t>
  </si>
  <si>
    <t>Scheme name 174</t>
  </si>
  <si>
    <t>7F.174</t>
  </si>
  <si>
    <t>Scheme name 175</t>
  </si>
  <si>
    <t>7F.175</t>
  </si>
  <si>
    <t>Scheme name 176</t>
  </si>
  <si>
    <t>7F.176</t>
  </si>
  <si>
    <t>Scheme name 177</t>
  </si>
  <si>
    <t>7F.177</t>
  </si>
  <si>
    <t>Scheme name 178</t>
  </si>
  <si>
    <t>7F.178</t>
  </si>
  <si>
    <t>Scheme name 179</t>
  </si>
  <si>
    <t>7F.179</t>
  </si>
  <si>
    <t>Scheme name 180</t>
  </si>
  <si>
    <t>7F.180</t>
  </si>
  <si>
    <t>Scheme name 181</t>
  </si>
  <si>
    <t>7F.181</t>
  </si>
  <si>
    <t>Scheme name 182</t>
  </si>
  <si>
    <t>7F.182</t>
  </si>
  <si>
    <t>Scheme name 183</t>
  </si>
  <si>
    <t>7F.183</t>
  </si>
  <si>
    <t>Scheme name 184</t>
  </si>
  <si>
    <t>7F.184</t>
  </si>
  <si>
    <t>Scheme name 185</t>
  </si>
  <si>
    <t>7F.185</t>
  </si>
  <si>
    <t>Scheme name 186</t>
  </si>
  <si>
    <t>7F.186</t>
  </si>
  <si>
    <t>Scheme name 187</t>
  </si>
  <si>
    <t>7F.187</t>
  </si>
  <si>
    <t>Scheme name 188</t>
  </si>
  <si>
    <t>7F.188</t>
  </si>
  <si>
    <t>Scheme name 189</t>
  </si>
  <si>
    <t>7F.189</t>
  </si>
  <si>
    <t>Scheme name 190</t>
  </si>
  <si>
    <t>7F.190</t>
  </si>
  <si>
    <t>Scheme name 191</t>
  </si>
  <si>
    <t>7F.191</t>
  </si>
  <si>
    <t>Scheme name 192</t>
  </si>
  <si>
    <t>7F.192</t>
  </si>
  <si>
    <t>Scheme name 193</t>
  </si>
  <si>
    <t>7F.193</t>
  </si>
  <si>
    <t>Scheme name 194</t>
  </si>
  <si>
    <t>7F.194</t>
  </si>
  <si>
    <t>Scheme name 195</t>
  </si>
  <si>
    <t>7F.195</t>
  </si>
  <si>
    <t>Scheme name 196</t>
  </si>
  <si>
    <t>7F.196</t>
  </si>
  <si>
    <t>Scheme name 197</t>
  </si>
  <si>
    <t>7F.197</t>
  </si>
  <si>
    <t>Scheme name 198</t>
  </si>
  <si>
    <t>7F.198</t>
  </si>
  <si>
    <t>Scheme name 199</t>
  </si>
  <si>
    <t>7F.199</t>
  </si>
  <si>
    <t>Scheme name 200</t>
  </si>
  <si>
    <t>7F.200</t>
  </si>
  <si>
    <t>Scheme name 201</t>
  </si>
  <si>
    <t>7F.201</t>
  </si>
  <si>
    <t>Scheme name 202</t>
  </si>
  <si>
    <t>7F.202</t>
  </si>
  <si>
    <t>Scheme name 203</t>
  </si>
  <si>
    <t>7F.203</t>
  </si>
  <si>
    <t>Scheme name 204</t>
  </si>
  <si>
    <t>7F.204</t>
  </si>
  <si>
    <t>Scheme name 205</t>
  </si>
  <si>
    <t>7F.205</t>
  </si>
  <si>
    <t>Scheme name 206</t>
  </si>
  <si>
    <t>7F.206</t>
  </si>
  <si>
    <t>Scheme name 207</t>
  </si>
  <si>
    <t>7F.207</t>
  </si>
  <si>
    <t>Scheme name 208</t>
  </si>
  <si>
    <t>7F.208</t>
  </si>
  <si>
    <t>Scheme name 209</t>
  </si>
  <si>
    <t>7F.209</t>
  </si>
  <si>
    <t>Scheme name 210</t>
  </si>
  <si>
    <t>7F.210</t>
  </si>
  <si>
    <t>Scheme name 211</t>
  </si>
  <si>
    <t>7F.211</t>
  </si>
  <si>
    <t>Scheme name 212</t>
  </si>
  <si>
    <t>7F.212</t>
  </si>
  <si>
    <t>Scheme name 213</t>
  </si>
  <si>
    <t>7F.213</t>
  </si>
  <si>
    <t>Scheme name 214</t>
  </si>
  <si>
    <t>7F.214</t>
  </si>
  <si>
    <t>Scheme name 215</t>
  </si>
  <si>
    <t>7F.215</t>
  </si>
  <si>
    <t>Scheme name 216</t>
  </si>
  <si>
    <t>7F.216</t>
  </si>
  <si>
    <t>Scheme name 217</t>
  </si>
  <si>
    <t>7F.217</t>
  </si>
  <si>
    <t>Scheme name 218</t>
  </si>
  <si>
    <t>7F.218</t>
  </si>
  <si>
    <t>Scheme name 219</t>
  </si>
  <si>
    <t>7F.219</t>
  </si>
  <si>
    <t>Scheme name 220</t>
  </si>
  <si>
    <t>7F.220</t>
  </si>
  <si>
    <t>Scheme name 221</t>
  </si>
  <si>
    <t>7F.221</t>
  </si>
  <si>
    <t>Scheme name 222</t>
  </si>
  <si>
    <t>7F.222</t>
  </si>
  <si>
    <t>Scheme name 223</t>
  </si>
  <si>
    <t>7F.223</t>
  </si>
  <si>
    <t>Scheme name 224</t>
  </si>
  <si>
    <t>7F.224</t>
  </si>
  <si>
    <t>Scheme name 225</t>
  </si>
  <si>
    <t>7F.225</t>
  </si>
  <si>
    <t>Scheme name 226</t>
  </si>
  <si>
    <t>7F.226</t>
  </si>
  <si>
    <t>Scheme name 227</t>
  </si>
  <si>
    <t>7F.227</t>
  </si>
  <si>
    <t>Scheme name 228</t>
  </si>
  <si>
    <t>7F.228</t>
  </si>
  <si>
    <t>Scheme name 229</t>
  </si>
  <si>
    <t>7F.229</t>
  </si>
  <si>
    <t>Scheme name 230</t>
  </si>
  <si>
    <t>7F.230</t>
  </si>
  <si>
    <t>Scheme name 231</t>
  </si>
  <si>
    <t>7F.231</t>
  </si>
  <si>
    <t>Scheme name 232</t>
  </si>
  <si>
    <t>7F.232</t>
  </si>
  <si>
    <t>Scheme name 233</t>
  </si>
  <si>
    <t>7F.233</t>
  </si>
  <si>
    <t>Scheme name 234</t>
  </si>
  <si>
    <t>7F.234</t>
  </si>
  <si>
    <t>Scheme name 235</t>
  </si>
  <si>
    <t>7F.235</t>
  </si>
  <si>
    <t>Scheme name 236</t>
  </si>
  <si>
    <t>7F.236</t>
  </si>
  <si>
    <t>Scheme name 237</t>
  </si>
  <si>
    <t>7F.237</t>
  </si>
  <si>
    <t>Scheme name 238</t>
  </si>
  <si>
    <t>7F.238</t>
  </si>
  <si>
    <t>Scheme name 239</t>
  </si>
  <si>
    <t>7F.239</t>
  </si>
  <si>
    <t>Scheme name 240</t>
  </si>
  <si>
    <t>7F.240</t>
  </si>
  <si>
    <t>Scheme name 241</t>
  </si>
  <si>
    <t>7F.241</t>
  </si>
  <si>
    <t>Scheme name 242</t>
  </si>
  <si>
    <t>7F.242</t>
  </si>
  <si>
    <t>Scheme name 243</t>
  </si>
  <si>
    <t>7F.243</t>
  </si>
  <si>
    <t>Scheme name 244</t>
  </si>
  <si>
    <t>7F.244</t>
  </si>
  <si>
    <t>Scheme name 245</t>
  </si>
  <si>
    <t>7F.245</t>
  </si>
  <si>
    <t>Scheme name 246</t>
  </si>
  <si>
    <t>7F.246</t>
  </si>
  <si>
    <t>Scheme name 247</t>
  </si>
  <si>
    <t>7F.247</t>
  </si>
  <si>
    <t>Scheme name 248</t>
  </si>
  <si>
    <t>7F.248</t>
  </si>
  <si>
    <t>Scheme name 249</t>
  </si>
  <si>
    <t>7F.249</t>
  </si>
  <si>
    <t>Scheme name 250</t>
  </si>
  <si>
    <t>7F.250</t>
  </si>
  <si>
    <t>Scheme name 251</t>
  </si>
  <si>
    <t>7F.251</t>
  </si>
  <si>
    <t>Scheme name 252</t>
  </si>
  <si>
    <t>7F.252</t>
  </si>
  <si>
    <t>Scheme name 253</t>
  </si>
  <si>
    <t>7F.253</t>
  </si>
  <si>
    <t>Scheme name 254</t>
  </si>
  <si>
    <t>7F.254</t>
  </si>
  <si>
    <t>Scheme name 255</t>
  </si>
  <si>
    <t>7F.255</t>
  </si>
  <si>
    <t>Scheme name 256</t>
  </si>
  <si>
    <t>7F.256</t>
  </si>
  <si>
    <t>Scheme name 257</t>
  </si>
  <si>
    <t>7F.257</t>
  </si>
  <si>
    <t>Scheme name 258</t>
  </si>
  <si>
    <t>7F.258</t>
  </si>
  <si>
    <t>Scheme name 259</t>
  </si>
  <si>
    <t>7F.259</t>
  </si>
  <si>
    <t>Scheme name 260</t>
  </si>
  <si>
    <t>7F.260</t>
  </si>
  <si>
    <t>Scheme name 261</t>
  </si>
  <si>
    <t>7F.261</t>
  </si>
  <si>
    <t>Scheme name 262</t>
  </si>
  <si>
    <t>7F.262</t>
  </si>
  <si>
    <t>Scheme name 263</t>
  </si>
  <si>
    <t>7F.263</t>
  </si>
  <si>
    <t>Scheme name 264</t>
  </si>
  <si>
    <t>7F.264</t>
  </si>
  <si>
    <t>Scheme name 265</t>
  </si>
  <si>
    <t>7F.265</t>
  </si>
  <si>
    <t>Scheme name 266</t>
  </si>
  <si>
    <t>7F.266</t>
  </si>
  <si>
    <t>Scheme name 267</t>
  </si>
  <si>
    <t>7F.267</t>
  </si>
  <si>
    <t>Scheme name 268</t>
  </si>
  <si>
    <t>7F.268</t>
  </si>
  <si>
    <t>Scheme name 269</t>
  </si>
  <si>
    <t>7F.269</t>
  </si>
  <si>
    <t>Scheme name 270</t>
  </si>
  <si>
    <t>7F.270</t>
  </si>
  <si>
    <t>Scheme name 271</t>
  </si>
  <si>
    <t>7F.271</t>
  </si>
  <si>
    <t>Scheme name 272</t>
  </si>
  <si>
    <t>7F.272</t>
  </si>
  <si>
    <t>Scheme name 273</t>
  </si>
  <si>
    <t>7F.273</t>
  </si>
  <si>
    <t>Scheme name 274</t>
  </si>
  <si>
    <t>7F.274</t>
  </si>
  <si>
    <t>Scheme name 275</t>
  </si>
  <si>
    <t>7F.275</t>
  </si>
  <si>
    <t>Scheme name 276</t>
  </si>
  <si>
    <t>7F.276</t>
  </si>
  <si>
    <t>Scheme name 277</t>
  </si>
  <si>
    <t>7F.277</t>
  </si>
  <si>
    <t>Scheme name 278</t>
  </si>
  <si>
    <t>7F.278</t>
  </si>
  <si>
    <t>Scheme name 279</t>
  </si>
  <si>
    <t>7F.279</t>
  </si>
  <si>
    <t>Scheme name 280</t>
  </si>
  <si>
    <t>7F.280</t>
  </si>
  <si>
    <t>Scheme name 281</t>
  </si>
  <si>
    <t>7F.281</t>
  </si>
  <si>
    <t>Scheme name 282</t>
  </si>
  <si>
    <t>7F.282</t>
  </si>
  <si>
    <t>Scheme name 283</t>
  </si>
  <si>
    <t>7F.283</t>
  </si>
  <si>
    <t>Scheme name 284</t>
  </si>
  <si>
    <t>7F.284</t>
  </si>
  <si>
    <t>Scheme name 285</t>
  </si>
  <si>
    <t>7F.285</t>
  </si>
  <si>
    <t>Scheme name 286</t>
  </si>
  <si>
    <t>7F.286</t>
  </si>
  <si>
    <t>Scheme name 287</t>
  </si>
  <si>
    <t>7F.287</t>
  </si>
  <si>
    <t>Scheme name 288</t>
  </si>
  <si>
    <t>7F.288</t>
  </si>
  <si>
    <t>Scheme name 289</t>
  </si>
  <si>
    <t>7F.289</t>
  </si>
  <si>
    <t>Scheme name 290</t>
  </si>
  <si>
    <t>7F.290</t>
  </si>
  <si>
    <t>Scheme name 291</t>
  </si>
  <si>
    <t>7F.291</t>
  </si>
  <si>
    <t>Scheme name 292</t>
  </si>
  <si>
    <t>7F.292</t>
  </si>
  <si>
    <t>Scheme name 293</t>
  </si>
  <si>
    <t>7F.293</t>
  </si>
  <si>
    <t>Scheme name 294</t>
  </si>
  <si>
    <t>7F.294</t>
  </si>
  <si>
    <t>Scheme name 295</t>
  </si>
  <si>
    <t>7F.295</t>
  </si>
  <si>
    <t>Scheme name 296</t>
  </si>
  <si>
    <t>7F.296</t>
  </si>
  <si>
    <t>Scheme name 297</t>
  </si>
  <si>
    <t>7F.297</t>
  </si>
  <si>
    <t>Scheme name 298</t>
  </si>
  <si>
    <t>7F.298</t>
  </si>
  <si>
    <t>Scheme name 299</t>
  </si>
  <si>
    <t>7F.299</t>
  </si>
  <si>
    <t>Scheme name 300</t>
  </si>
  <si>
    <t>7F.300</t>
  </si>
  <si>
    <t>Scheme name 301</t>
  </si>
  <si>
    <t>7F.301</t>
  </si>
  <si>
    <t>Scheme name 302</t>
  </si>
  <si>
    <t>7F.302</t>
  </si>
  <si>
    <t>Scheme name 303</t>
  </si>
  <si>
    <t>7F.303</t>
  </si>
  <si>
    <t>Scheme name 304</t>
  </si>
  <si>
    <t>7F.304</t>
  </si>
  <si>
    <t>Scheme name 305</t>
  </si>
  <si>
    <t>7F.305</t>
  </si>
  <si>
    <t>Scheme name 306</t>
  </si>
  <si>
    <t>7F.306</t>
  </si>
  <si>
    <t>Scheme name 307</t>
  </si>
  <si>
    <t>7F.307</t>
  </si>
  <si>
    <t>Scheme name 308</t>
  </si>
  <si>
    <t>7F.308</t>
  </si>
  <si>
    <t>Scheme name 309</t>
  </si>
  <si>
    <t>7F.309</t>
  </si>
  <si>
    <t>Scheme name 310</t>
  </si>
  <si>
    <t>7F.310</t>
  </si>
  <si>
    <t>Scheme name 311</t>
  </si>
  <si>
    <t>7F.311</t>
  </si>
  <si>
    <t>Scheme name 312</t>
  </si>
  <si>
    <t>7F.312</t>
  </si>
  <si>
    <t>Scheme name 313</t>
  </si>
  <si>
    <t>7F.313</t>
  </si>
  <si>
    <t>Scheme name 314</t>
  </si>
  <si>
    <t>7F.314</t>
  </si>
  <si>
    <t>Scheme name 315</t>
  </si>
  <si>
    <t>7F.315</t>
  </si>
  <si>
    <t>Scheme name 316</t>
  </si>
  <si>
    <t>7F.316</t>
  </si>
  <si>
    <t>Scheme name 317</t>
  </si>
  <si>
    <t>7F.317</t>
  </si>
  <si>
    <t>Scheme name 318</t>
  </si>
  <si>
    <t>7F.318</t>
  </si>
  <si>
    <t>Scheme name 319</t>
  </si>
  <si>
    <t>7F.319</t>
  </si>
  <si>
    <t>Scheme name 320</t>
  </si>
  <si>
    <t>7F.320</t>
  </si>
  <si>
    <t>Scheme name 321</t>
  </si>
  <si>
    <t>7F.321</t>
  </si>
  <si>
    <t>Scheme name 322</t>
  </si>
  <si>
    <t>7F.322</t>
  </si>
  <si>
    <t>Scheme name 323</t>
  </si>
  <si>
    <t>7F.323</t>
  </si>
  <si>
    <t>Scheme name 324</t>
  </si>
  <si>
    <t>7F.324</t>
  </si>
  <si>
    <t>Scheme name 325</t>
  </si>
  <si>
    <t>7F.325</t>
  </si>
  <si>
    <t>Scheme name 326</t>
  </si>
  <si>
    <t>7F.326</t>
  </si>
  <si>
    <t>Scheme name 327</t>
  </si>
  <si>
    <t>7F.327</t>
  </si>
  <si>
    <t>Scheme name 328</t>
  </si>
  <si>
    <t>7F.328</t>
  </si>
  <si>
    <t>Scheme name 329</t>
  </si>
  <si>
    <t>7F.329</t>
  </si>
  <si>
    <t>Scheme name 330</t>
  </si>
  <si>
    <t>7F.330</t>
  </si>
  <si>
    <t>Scheme name 331</t>
  </si>
  <si>
    <t>7F.331</t>
  </si>
  <si>
    <t>Scheme name 332</t>
  </si>
  <si>
    <t>7F.332</t>
  </si>
  <si>
    <t>Scheme name 333</t>
  </si>
  <si>
    <t>7F.333</t>
  </si>
  <si>
    <t>Scheme name 334</t>
  </si>
  <si>
    <t>7F.334</t>
  </si>
  <si>
    <t>Scheme name 335</t>
  </si>
  <si>
    <t>7F.335</t>
  </si>
  <si>
    <t>Scheme name 336</t>
  </si>
  <si>
    <t>7F.336</t>
  </si>
  <si>
    <t>Scheme name 337</t>
  </si>
  <si>
    <t>7F.337</t>
  </si>
  <si>
    <t>Scheme name 338</t>
  </si>
  <si>
    <t>7F.338</t>
  </si>
  <si>
    <t>Scheme name 339</t>
  </si>
  <si>
    <t>7F.339</t>
  </si>
  <si>
    <t>Scheme name 340</t>
  </si>
  <si>
    <t>7F.340</t>
  </si>
  <si>
    <t>Scheme name 341</t>
  </si>
  <si>
    <t>7F.341</t>
  </si>
  <si>
    <t>Scheme name 342</t>
  </si>
  <si>
    <t>7F.342</t>
  </si>
  <si>
    <t>Scheme name 343</t>
  </si>
  <si>
    <t>7F.343</t>
  </si>
  <si>
    <t>Scheme name 344</t>
  </si>
  <si>
    <t>7F.344</t>
  </si>
  <si>
    <t>Scheme name 345</t>
  </si>
  <si>
    <t>7F.345</t>
  </si>
  <si>
    <t>Scheme name 346</t>
  </si>
  <si>
    <t>7F.346</t>
  </si>
  <si>
    <t>Scheme name 347</t>
  </si>
  <si>
    <t>7F.347</t>
  </si>
  <si>
    <t>Scheme name 348</t>
  </si>
  <si>
    <t>7F.348</t>
  </si>
  <si>
    <t>Scheme name 349</t>
  </si>
  <si>
    <t>7F.349</t>
  </si>
  <si>
    <t>Scheme name 350</t>
  </si>
  <si>
    <t>7F.350</t>
  </si>
  <si>
    <t>Scheme name 351</t>
  </si>
  <si>
    <t>7F.351</t>
  </si>
  <si>
    <t>Scheme name 352</t>
  </si>
  <si>
    <t>7F.352</t>
  </si>
  <si>
    <t>Scheme name 353</t>
  </si>
  <si>
    <t>7F.353</t>
  </si>
  <si>
    <t>Scheme name 354</t>
  </si>
  <si>
    <t>7F.354</t>
  </si>
  <si>
    <t>Scheme name 355</t>
  </si>
  <si>
    <t>7F.355</t>
  </si>
  <si>
    <t>Scheme name 356</t>
  </si>
  <si>
    <t>7F.356</t>
  </si>
  <si>
    <t>Scheme name 357</t>
  </si>
  <si>
    <t>7F.357</t>
  </si>
  <si>
    <t>Scheme name 358</t>
  </si>
  <si>
    <t>7F.358</t>
  </si>
  <si>
    <t>Scheme name 359</t>
  </si>
  <si>
    <t>7F.359</t>
  </si>
  <si>
    <t>Scheme name 360</t>
  </si>
  <si>
    <t>7F.360</t>
  </si>
  <si>
    <t>Scheme name 361</t>
  </si>
  <si>
    <t>7F.361</t>
  </si>
  <si>
    <t>Scheme name 362</t>
  </si>
  <si>
    <t>7F.362</t>
  </si>
  <si>
    <t>Scheme name 363</t>
  </si>
  <si>
    <t>7F.363</t>
  </si>
  <si>
    <t>Scheme name 364</t>
  </si>
  <si>
    <t>7F.364</t>
  </si>
  <si>
    <t>Scheme name 365</t>
  </si>
  <si>
    <t>7F.365</t>
  </si>
  <si>
    <t>Scheme name 366</t>
  </si>
  <si>
    <t>7F.366</t>
  </si>
  <si>
    <t>Scheme name 367</t>
  </si>
  <si>
    <t>7F.367</t>
  </si>
  <si>
    <t>Scheme name 368</t>
  </si>
  <si>
    <t>7F.368</t>
  </si>
  <si>
    <t>Scheme name 369</t>
  </si>
  <si>
    <t>7F.369</t>
  </si>
  <si>
    <t>Scheme name 370</t>
  </si>
  <si>
    <t>7F.370</t>
  </si>
  <si>
    <t>Scheme name 371</t>
  </si>
  <si>
    <t>7F.371</t>
  </si>
  <si>
    <t>Scheme name 372</t>
  </si>
  <si>
    <t>7F.372</t>
  </si>
  <si>
    <t>Scheme name 373</t>
  </si>
  <si>
    <t>7F.373</t>
  </si>
  <si>
    <t>Scheme name 374</t>
  </si>
  <si>
    <t>7F.374</t>
  </si>
  <si>
    <t>Scheme name 375</t>
  </si>
  <si>
    <t>7F.375</t>
  </si>
  <si>
    <t>Scheme name 376</t>
  </si>
  <si>
    <t>7F.376</t>
  </si>
  <si>
    <t>Scheme name 377</t>
  </si>
  <si>
    <t>7F.377</t>
  </si>
  <si>
    <t>Scheme name 378</t>
  </si>
  <si>
    <t>7F.378</t>
  </si>
  <si>
    <t>Scheme name 379</t>
  </si>
  <si>
    <t>7F.379</t>
  </si>
  <si>
    <t>Scheme name 380</t>
  </si>
  <si>
    <t>7F.380</t>
  </si>
  <si>
    <t>Scheme name 381</t>
  </si>
  <si>
    <t>7F.381</t>
  </si>
  <si>
    <t>Scheme name 382</t>
  </si>
  <si>
    <t>7F.382</t>
  </si>
  <si>
    <t>Scheme name 383</t>
  </si>
  <si>
    <t>7F.383</t>
  </si>
  <si>
    <t>Scheme name 384</t>
  </si>
  <si>
    <t>7F.384</t>
  </si>
  <si>
    <t>Scheme name 385</t>
  </si>
  <si>
    <t>7F.385</t>
  </si>
  <si>
    <t>Scheme name 386</t>
  </si>
  <si>
    <t>7F.386</t>
  </si>
  <si>
    <t>Scheme name 387</t>
  </si>
  <si>
    <t>7F.387</t>
  </si>
  <si>
    <t>Scheme name 388</t>
  </si>
  <si>
    <t>7F.388</t>
  </si>
  <si>
    <t>Scheme name 389</t>
  </si>
  <si>
    <t>7F.389</t>
  </si>
  <si>
    <t>Scheme name 390</t>
  </si>
  <si>
    <t>7F.390</t>
  </si>
  <si>
    <t>Scheme name 391</t>
  </si>
  <si>
    <t>7F.391</t>
  </si>
  <si>
    <t>Scheme name 392</t>
  </si>
  <si>
    <t>7F.392</t>
  </si>
  <si>
    <t>Scheme name 393</t>
  </si>
  <si>
    <t>7F.393</t>
  </si>
  <si>
    <t>Scheme name 394</t>
  </si>
  <si>
    <t>7F.394</t>
  </si>
  <si>
    <t>Scheme name 395</t>
  </si>
  <si>
    <t>7F.395</t>
  </si>
  <si>
    <t>Scheme name 396</t>
  </si>
  <si>
    <t>7F.396</t>
  </si>
  <si>
    <t>Scheme name 397</t>
  </si>
  <si>
    <t>7F.397</t>
  </si>
  <si>
    <t>Scheme name 398</t>
  </si>
  <si>
    <t>7F.398</t>
  </si>
  <si>
    <t>Scheme name 399</t>
  </si>
  <si>
    <t>7F.399</t>
  </si>
  <si>
    <t>Scheme name 400</t>
  </si>
  <si>
    <t>7F.400</t>
  </si>
  <si>
    <t>7F.401</t>
  </si>
  <si>
    <t>Pro forma 7G</t>
  </si>
  <si>
    <t>Wastewater network+ - WINEP / NEP sanitary parameters scheme costs and cost drivers</t>
  </si>
  <si>
    <t>Cost driver 12</t>
  </si>
  <si>
    <t>Cost driver 13</t>
  </si>
  <si>
    <t>Cost driver 14</t>
  </si>
  <si>
    <t>Cost driver 15</t>
  </si>
  <si>
    <t>Cost driver 16</t>
  </si>
  <si>
    <t>Historical permit level for BOD (mg/l)</t>
  </si>
  <si>
    <t>Enhanced permit level for BOD (mg/l)</t>
  </si>
  <si>
    <t>Historical permit level for ammonia (mg/l)</t>
  </si>
  <si>
    <t>Enhanced permit level for ammonia (mg/l)</t>
  </si>
  <si>
    <t>Historical permit level for suspended solids (mg/l)</t>
  </si>
  <si>
    <t>Enhanced permit level for suspended solids (mg/l)</t>
  </si>
  <si>
    <t>Is there a PR24 WINEP/NEP P or Total N enhancement at same site (Y/N)</t>
  </si>
  <si>
    <t>7G.1</t>
  </si>
  <si>
    <t>7G.2</t>
  </si>
  <si>
    <t>7G.3</t>
  </si>
  <si>
    <t>7G.4</t>
  </si>
  <si>
    <t>7G.5</t>
  </si>
  <si>
    <t>7G.6</t>
  </si>
  <si>
    <t>7G.7</t>
  </si>
  <si>
    <t>7G.8</t>
  </si>
  <si>
    <t>7G.9</t>
  </si>
  <si>
    <t>7G.10</t>
  </si>
  <si>
    <t>7G.11</t>
  </si>
  <si>
    <t>7G.12</t>
  </si>
  <si>
    <t>7G.13</t>
  </si>
  <si>
    <t>7G.14</t>
  </si>
  <si>
    <t>7G.15</t>
  </si>
  <si>
    <t>7G.16</t>
  </si>
  <si>
    <t>7G.17</t>
  </si>
  <si>
    <t>7G.18</t>
  </si>
  <si>
    <t>7G.19</t>
  </si>
  <si>
    <t>7G.20</t>
  </si>
  <si>
    <t>7G.21</t>
  </si>
  <si>
    <t>7G.22</t>
  </si>
  <si>
    <t>7G.23</t>
  </si>
  <si>
    <t>7G.24</t>
  </si>
  <si>
    <t>7G.25</t>
  </si>
  <si>
    <t>7G.26</t>
  </si>
  <si>
    <t>7G.27</t>
  </si>
  <si>
    <t>7G.28</t>
  </si>
  <si>
    <t>7G.29</t>
  </si>
  <si>
    <t>7G.30</t>
  </si>
  <si>
    <t>7G.31</t>
  </si>
  <si>
    <t>7G.32</t>
  </si>
  <si>
    <t>7G.33</t>
  </si>
  <si>
    <t>7G.34</t>
  </si>
  <si>
    <t>7G.35</t>
  </si>
  <si>
    <t>7G.36</t>
  </si>
  <si>
    <t>7G.37</t>
  </si>
  <si>
    <t>7G.38</t>
  </si>
  <si>
    <t>7G.39</t>
  </si>
  <si>
    <t>7G.40</t>
  </si>
  <si>
    <t>7G.41</t>
  </si>
  <si>
    <t>7G.42</t>
  </si>
  <si>
    <t>7G.43</t>
  </si>
  <si>
    <t>7G.44</t>
  </si>
  <si>
    <t>7G.45</t>
  </si>
  <si>
    <t>7G.46</t>
  </si>
  <si>
    <t>7G.47</t>
  </si>
  <si>
    <t>7G.48</t>
  </si>
  <si>
    <t>7G.49</t>
  </si>
  <si>
    <t>7G.50</t>
  </si>
  <si>
    <t>7G.51</t>
  </si>
  <si>
    <t>7G.52</t>
  </si>
  <si>
    <t>7G.53</t>
  </si>
  <si>
    <t>7G.54</t>
  </si>
  <si>
    <t>7G.55</t>
  </si>
  <si>
    <t>7G.56</t>
  </si>
  <si>
    <t>7G.57</t>
  </si>
  <si>
    <t>7G.58</t>
  </si>
  <si>
    <t>7G.59</t>
  </si>
  <si>
    <t>7G.60</t>
  </si>
  <si>
    <t>7G.61</t>
  </si>
  <si>
    <t>7G.62</t>
  </si>
  <si>
    <t>7G.63</t>
  </si>
  <si>
    <t>7G.64</t>
  </si>
  <si>
    <t>7G.65</t>
  </si>
  <si>
    <t>7G.66</t>
  </si>
  <si>
    <t>7G.67</t>
  </si>
  <si>
    <t>7G.68</t>
  </si>
  <si>
    <t>7G.69</t>
  </si>
  <si>
    <t>7G.70</t>
  </si>
  <si>
    <t>7G.71</t>
  </si>
  <si>
    <t>7G.72</t>
  </si>
  <si>
    <t>7G.73</t>
  </si>
  <si>
    <t>7G.74</t>
  </si>
  <si>
    <t>7G.75</t>
  </si>
  <si>
    <t>7G.76</t>
  </si>
  <si>
    <t>7G.77</t>
  </si>
  <si>
    <t>7G.78</t>
  </si>
  <si>
    <t>7G.79</t>
  </si>
  <si>
    <t>7G.80</t>
  </si>
  <si>
    <t>7G.81</t>
  </si>
  <si>
    <t>7G.82</t>
  </si>
  <si>
    <t>7G.83</t>
  </si>
  <si>
    <t>7G.84</t>
  </si>
  <si>
    <t>7G.85</t>
  </si>
  <si>
    <t>7G.86</t>
  </si>
  <si>
    <t>7G.87</t>
  </si>
  <si>
    <t>7G.88</t>
  </si>
  <si>
    <t>7G.89</t>
  </si>
  <si>
    <t>7G.90</t>
  </si>
  <si>
    <t>7G.91</t>
  </si>
  <si>
    <t>7G.92</t>
  </si>
  <si>
    <t>7G.93</t>
  </si>
  <si>
    <t>7G.94</t>
  </si>
  <si>
    <t>7G.95</t>
  </si>
  <si>
    <t>7G.96</t>
  </si>
  <si>
    <t>7G.97</t>
  </si>
  <si>
    <t>7G.98</t>
  </si>
  <si>
    <t>7G.99</t>
  </si>
  <si>
    <t>7G.100</t>
  </si>
  <si>
    <t>7G.101</t>
  </si>
  <si>
    <t>7G.102</t>
  </si>
  <si>
    <t>7G.103</t>
  </si>
  <si>
    <t>7G.104</t>
  </si>
  <si>
    <t>7G.105</t>
  </si>
  <si>
    <t>7G.106</t>
  </si>
  <si>
    <t>7G.107</t>
  </si>
  <si>
    <t>7G.108</t>
  </si>
  <si>
    <t>7G.109</t>
  </si>
  <si>
    <t>7G.110</t>
  </si>
  <si>
    <t>7G.111</t>
  </si>
  <si>
    <t>7G.112</t>
  </si>
  <si>
    <t>7G.113</t>
  </si>
  <si>
    <t>7G.114</t>
  </si>
  <si>
    <t>7G.115</t>
  </si>
  <si>
    <t>7G.116</t>
  </si>
  <si>
    <t>7G.117</t>
  </si>
  <si>
    <t>7G.118</t>
  </si>
  <si>
    <t>7G.119</t>
  </si>
  <si>
    <t>7G.120</t>
  </si>
  <si>
    <t>7G.121</t>
  </si>
  <si>
    <t>7G.122</t>
  </si>
  <si>
    <t>7G.123</t>
  </si>
  <si>
    <t>7G.124</t>
  </si>
  <si>
    <t>7G.125</t>
  </si>
  <si>
    <t>7G.126</t>
  </si>
  <si>
    <t>7G.127</t>
  </si>
  <si>
    <t>7G.128</t>
  </si>
  <si>
    <t>7G.129</t>
  </si>
  <si>
    <t>7G.130</t>
  </si>
  <si>
    <t>7G.131</t>
  </si>
  <si>
    <t>7G.132</t>
  </si>
  <si>
    <t>7G.133</t>
  </si>
  <si>
    <t>7G.134</t>
  </si>
  <si>
    <t>7G.135</t>
  </si>
  <si>
    <t>7G.136</t>
  </si>
  <si>
    <t>7G.137</t>
  </si>
  <si>
    <t>7G.138</t>
  </si>
  <si>
    <t>7G.139</t>
  </si>
  <si>
    <t>7G.140</t>
  </si>
  <si>
    <t>7G.141</t>
  </si>
  <si>
    <t>7G.142</t>
  </si>
  <si>
    <t>7G.143</t>
  </si>
  <si>
    <t>7G.144</t>
  </si>
  <si>
    <t>7G.145</t>
  </si>
  <si>
    <t>7G.146</t>
  </si>
  <si>
    <t>7G.147</t>
  </si>
  <si>
    <t>7G.148</t>
  </si>
  <si>
    <t>7G.149</t>
  </si>
  <si>
    <t>7G.150</t>
  </si>
  <si>
    <t>7G.151</t>
  </si>
  <si>
    <t>7G.152</t>
  </si>
  <si>
    <t>7G.153</t>
  </si>
  <si>
    <t>7G.154</t>
  </si>
  <si>
    <t>7G.155</t>
  </si>
  <si>
    <t>7G.156</t>
  </si>
  <si>
    <t>7G.157</t>
  </si>
  <si>
    <t>7G.158</t>
  </si>
  <si>
    <t>7G.159</t>
  </si>
  <si>
    <t>7G.160</t>
  </si>
  <si>
    <t>7G.161</t>
  </si>
  <si>
    <t>7G.162</t>
  </si>
  <si>
    <t>7G.163</t>
  </si>
  <si>
    <t>7G.164</t>
  </si>
  <si>
    <t>7G.165</t>
  </si>
  <si>
    <t>7G.166</t>
  </si>
  <si>
    <t>7G.167</t>
  </si>
  <si>
    <t>7G.168</t>
  </si>
  <si>
    <t>7G.169</t>
  </si>
  <si>
    <t>7G.170</t>
  </si>
  <si>
    <t>7G.171</t>
  </si>
  <si>
    <t>7G.172</t>
  </si>
  <si>
    <t>7G.173</t>
  </si>
  <si>
    <t>7G.174</t>
  </si>
  <si>
    <t>7G.175</t>
  </si>
  <si>
    <t>7G.176</t>
  </si>
  <si>
    <t>7G.177</t>
  </si>
  <si>
    <t>7G.178</t>
  </si>
  <si>
    <t>7G.179</t>
  </si>
  <si>
    <t>7G.180</t>
  </si>
  <si>
    <t>7G.181</t>
  </si>
  <si>
    <t>7G.182</t>
  </si>
  <si>
    <t>7G.183</t>
  </si>
  <si>
    <t>7G.184</t>
  </si>
  <si>
    <t>7G.185</t>
  </si>
  <si>
    <t>7G.186</t>
  </si>
  <si>
    <t>7G.187</t>
  </si>
  <si>
    <t>7G.188</t>
  </si>
  <si>
    <t>7G.189</t>
  </si>
  <si>
    <t>7G.190</t>
  </si>
  <si>
    <t>7G.191</t>
  </si>
  <si>
    <t>7G.192</t>
  </si>
  <si>
    <t>7G.193</t>
  </si>
  <si>
    <t>7G.194</t>
  </si>
  <si>
    <t>7G.195</t>
  </si>
  <si>
    <t>7G.196</t>
  </si>
  <si>
    <t>7G.197</t>
  </si>
  <si>
    <t>7G.198</t>
  </si>
  <si>
    <t>7G.199</t>
  </si>
  <si>
    <t>7G.200</t>
  </si>
  <si>
    <t>7G.201</t>
  </si>
  <si>
    <t>7G.202</t>
  </si>
  <si>
    <t>7G.203</t>
  </si>
  <si>
    <t>7G.204</t>
  </si>
  <si>
    <t>7G.205</t>
  </si>
  <si>
    <t>7G.206</t>
  </si>
  <si>
    <t>7G.207</t>
  </si>
  <si>
    <t>7G.208</t>
  </si>
  <si>
    <t>7G.209</t>
  </si>
  <si>
    <t>7G.210</t>
  </si>
  <si>
    <t>7G.211</t>
  </si>
  <si>
    <t>7G.212</t>
  </si>
  <si>
    <t>7G.213</t>
  </si>
  <si>
    <t>7G.214</t>
  </si>
  <si>
    <t>7G.215</t>
  </si>
  <si>
    <t>7G.216</t>
  </si>
  <si>
    <t>7G.217</t>
  </si>
  <si>
    <t>7G.218</t>
  </si>
  <si>
    <t>7G.219</t>
  </si>
  <si>
    <t>7G.220</t>
  </si>
  <si>
    <t>7G.221</t>
  </si>
  <si>
    <t>7G.222</t>
  </si>
  <si>
    <t>7G.223</t>
  </si>
  <si>
    <t>7G.224</t>
  </si>
  <si>
    <t>7G.225</t>
  </si>
  <si>
    <t>7G.226</t>
  </si>
  <si>
    <t>7G.227</t>
  </si>
  <si>
    <t>7G.228</t>
  </si>
  <si>
    <t>7G.229</t>
  </si>
  <si>
    <t>7G.230</t>
  </si>
  <si>
    <t>7G.231</t>
  </si>
  <si>
    <t>7G.232</t>
  </si>
  <si>
    <t>7G.233</t>
  </si>
  <si>
    <t>7G.234</t>
  </si>
  <si>
    <t>7G.235</t>
  </si>
  <si>
    <t>7G.236</t>
  </si>
  <si>
    <t>7G.237</t>
  </si>
  <si>
    <t>7G.238</t>
  </si>
  <si>
    <t>7G.239</t>
  </si>
  <si>
    <t>7G.240</t>
  </si>
  <si>
    <t>7G.241</t>
  </si>
  <si>
    <t>7G.242</t>
  </si>
  <si>
    <t>7G.243</t>
  </si>
  <si>
    <t>7G.244</t>
  </si>
  <si>
    <t>7G.245</t>
  </si>
  <si>
    <t>7G.246</t>
  </si>
  <si>
    <t>7G.247</t>
  </si>
  <si>
    <t>7G.248</t>
  </si>
  <si>
    <t>7G.249</t>
  </si>
  <si>
    <t>7G.250</t>
  </si>
  <si>
    <t>7G.251</t>
  </si>
  <si>
    <t>7G.252</t>
  </si>
  <si>
    <t>7G.253</t>
  </si>
  <si>
    <t>7G.254</t>
  </si>
  <si>
    <t>7G.255</t>
  </si>
  <si>
    <t>7G.256</t>
  </si>
  <si>
    <t>7G.257</t>
  </si>
  <si>
    <t>7G.258</t>
  </si>
  <si>
    <t>7G.259</t>
  </si>
  <si>
    <t>7G.260</t>
  </si>
  <si>
    <t>7G.261</t>
  </si>
  <si>
    <t>7G.262</t>
  </si>
  <si>
    <t>7G.263</t>
  </si>
  <si>
    <t>7G.264</t>
  </si>
  <si>
    <t>7G.265</t>
  </si>
  <si>
    <t>7G.266</t>
  </si>
  <si>
    <t>7G.267</t>
  </si>
  <si>
    <t>7G.268</t>
  </si>
  <si>
    <t>7G.269</t>
  </si>
  <si>
    <t>7G.270</t>
  </si>
  <si>
    <t>7G.271</t>
  </si>
  <si>
    <t>7G.272</t>
  </si>
  <si>
    <t>7G.273</t>
  </si>
  <si>
    <t>7G.274</t>
  </si>
  <si>
    <t>7G.275</t>
  </si>
  <si>
    <t>7G.276</t>
  </si>
  <si>
    <t>7G.277</t>
  </si>
  <si>
    <t>7G.278</t>
  </si>
  <si>
    <t>7G.279</t>
  </si>
  <si>
    <t>7G.280</t>
  </si>
  <si>
    <t>7G.281</t>
  </si>
  <si>
    <t>7G.282</t>
  </si>
  <si>
    <t>7G.283</t>
  </si>
  <si>
    <t>7G.284</t>
  </si>
  <si>
    <t>7G.285</t>
  </si>
  <si>
    <t>7G.286</t>
  </si>
  <si>
    <t>7G.287</t>
  </si>
  <si>
    <t>7G.288</t>
  </si>
  <si>
    <t>7G.289</t>
  </si>
  <si>
    <t>7G.290</t>
  </si>
  <si>
    <t>7G.291</t>
  </si>
  <si>
    <t>7G.292</t>
  </si>
  <si>
    <t>7G.293</t>
  </si>
  <si>
    <t>7G.294</t>
  </si>
  <si>
    <t>7G.295</t>
  </si>
  <si>
    <t>7G.296</t>
  </si>
  <si>
    <t>7G.297</t>
  </si>
  <si>
    <t>7G.298</t>
  </si>
  <si>
    <t>7G.299</t>
  </si>
  <si>
    <t>7G.300</t>
  </si>
  <si>
    <t>7G.301</t>
  </si>
  <si>
    <t>7G.302</t>
  </si>
  <si>
    <t>7G.303</t>
  </si>
  <si>
    <t>7G.304</t>
  </si>
  <si>
    <t>7G.305</t>
  </si>
  <si>
    <t>7G.306</t>
  </si>
  <si>
    <t>7G.307</t>
  </si>
  <si>
    <t>7G.308</t>
  </si>
  <si>
    <t>7G.309</t>
  </si>
  <si>
    <t>7G.310</t>
  </si>
  <si>
    <t>7G.311</t>
  </si>
  <si>
    <t>7G.312</t>
  </si>
  <si>
    <t>7G.313</t>
  </si>
  <si>
    <t>7G.314</t>
  </si>
  <si>
    <t>7G.315</t>
  </si>
  <si>
    <t>7G.316</t>
  </si>
  <si>
    <t>7G.317</t>
  </si>
  <si>
    <t>7G.318</t>
  </si>
  <si>
    <t>7G.319</t>
  </si>
  <si>
    <t>7G.320</t>
  </si>
  <si>
    <t>7G.321</t>
  </si>
  <si>
    <t>7G.322</t>
  </si>
  <si>
    <t>7G.323</t>
  </si>
  <si>
    <t>7G.324</t>
  </si>
  <si>
    <t>7G.325</t>
  </si>
  <si>
    <t>7G.326</t>
  </si>
  <si>
    <t>7G.327</t>
  </si>
  <si>
    <t>7G.328</t>
  </si>
  <si>
    <t>7G.329</t>
  </si>
  <si>
    <t>7G.330</t>
  </si>
  <si>
    <t>7G.331</t>
  </si>
  <si>
    <t>7G.332</t>
  </si>
  <si>
    <t>7G.333</t>
  </si>
  <si>
    <t>7G.334</t>
  </si>
  <si>
    <t>7G.335</t>
  </si>
  <si>
    <t>7G.336</t>
  </si>
  <si>
    <t>7G.337</t>
  </si>
  <si>
    <t>7G.338</t>
  </si>
  <si>
    <t>7G.339</t>
  </si>
  <si>
    <t>7G.340</t>
  </si>
  <si>
    <t>7G.341</t>
  </si>
  <si>
    <t>7G.342</t>
  </si>
  <si>
    <t>7G.343</t>
  </si>
  <si>
    <t>7G.344</t>
  </si>
  <si>
    <t>7G.345</t>
  </si>
  <si>
    <t>7G.346</t>
  </si>
  <si>
    <t>7G.347</t>
  </si>
  <si>
    <t>7G.348</t>
  </si>
  <si>
    <t>7G.349</t>
  </si>
  <si>
    <t>7G.350</t>
  </si>
  <si>
    <t>7G.351</t>
  </si>
  <si>
    <t>7G.352</t>
  </si>
  <si>
    <t>7G.353</t>
  </si>
  <si>
    <t>7G.354</t>
  </si>
  <si>
    <t>7G.355</t>
  </si>
  <si>
    <t>7G.356</t>
  </si>
  <si>
    <t>7G.357</t>
  </si>
  <si>
    <t>7G.358</t>
  </si>
  <si>
    <t>7G.359</t>
  </si>
  <si>
    <t>7G.360</t>
  </si>
  <si>
    <t>7G.361</t>
  </si>
  <si>
    <t>7G.362</t>
  </si>
  <si>
    <t>7G.363</t>
  </si>
  <si>
    <t>7G.364</t>
  </si>
  <si>
    <t>7G.365</t>
  </si>
  <si>
    <t>7G.366</t>
  </si>
  <si>
    <t>7G.367</t>
  </si>
  <si>
    <t>7G.368</t>
  </si>
  <si>
    <t>7G.369</t>
  </si>
  <si>
    <t>7G.370</t>
  </si>
  <si>
    <t>7G.371</t>
  </si>
  <si>
    <t>7G.372</t>
  </si>
  <si>
    <t>7G.373</t>
  </si>
  <si>
    <t>7G.374</t>
  </si>
  <si>
    <t>7G.375</t>
  </si>
  <si>
    <t>7G.376</t>
  </si>
  <si>
    <t>7G.377</t>
  </si>
  <si>
    <t>7G.378</t>
  </si>
  <si>
    <t>7G.379</t>
  </si>
  <si>
    <t>7G.380</t>
  </si>
  <si>
    <t>7G.381</t>
  </si>
  <si>
    <t>7G.382</t>
  </si>
  <si>
    <t>7G.383</t>
  </si>
  <si>
    <t>7G.384</t>
  </si>
  <si>
    <t>7G.385</t>
  </si>
  <si>
    <t>7G.386</t>
  </si>
  <si>
    <t>7G.387</t>
  </si>
  <si>
    <t>7G.388</t>
  </si>
  <si>
    <t>7G.389</t>
  </si>
  <si>
    <t>7G.390</t>
  </si>
  <si>
    <t>7G.391</t>
  </si>
  <si>
    <t>7G.392</t>
  </si>
  <si>
    <t>7G.393</t>
  </si>
  <si>
    <t>7G.394</t>
  </si>
  <si>
    <t>7G.395</t>
  </si>
  <si>
    <t>7G.396</t>
  </si>
  <si>
    <t>7G.397</t>
  </si>
  <si>
    <t>7G.398</t>
  </si>
  <si>
    <t>7G.399</t>
  </si>
  <si>
    <t>7G.400</t>
  </si>
  <si>
    <t>7G.401</t>
  </si>
  <si>
    <t>Pro forma 7H</t>
  </si>
  <si>
    <t>Wastewater network+ - WINEP / NEP nitrogen removal scheme costs and cost drivers</t>
  </si>
  <si>
    <t>Historical permit level for nitrogen (mg/L)</t>
  </si>
  <si>
    <t>Enhanced permit level for nitrogen (mg/L)</t>
  </si>
  <si>
    <t>7H.1</t>
  </si>
  <si>
    <t>7H.2</t>
  </si>
  <si>
    <t>7H.3</t>
  </si>
  <si>
    <t>7H.4</t>
  </si>
  <si>
    <t>7H.5</t>
  </si>
  <si>
    <t>7H.6</t>
  </si>
  <si>
    <t>7H.7</t>
  </si>
  <si>
    <t>7H.8</t>
  </si>
  <si>
    <t>7H.9</t>
  </si>
  <si>
    <t>7H.10</t>
  </si>
  <si>
    <t>7H.11</t>
  </si>
  <si>
    <t>7H.12</t>
  </si>
  <si>
    <t>7H.13</t>
  </si>
  <si>
    <t>7H.14</t>
  </si>
  <si>
    <t>7H.15</t>
  </si>
  <si>
    <t>7H.16</t>
  </si>
  <si>
    <t>7H.17</t>
  </si>
  <si>
    <t>7H.18</t>
  </si>
  <si>
    <t>7H.19</t>
  </si>
  <si>
    <t>7H.20</t>
  </si>
  <si>
    <t>7H.21</t>
  </si>
  <si>
    <t>7H.22</t>
  </si>
  <si>
    <t>7H.23</t>
  </si>
  <si>
    <t>7H.24</t>
  </si>
  <si>
    <t>7H.25</t>
  </si>
  <si>
    <t>7H.26</t>
  </si>
  <si>
    <t>7H.27</t>
  </si>
  <si>
    <t>7H.28</t>
  </si>
  <si>
    <t>7H.29</t>
  </si>
  <si>
    <t>7H.30</t>
  </si>
  <si>
    <t>7H.31</t>
  </si>
  <si>
    <t>7H.32</t>
  </si>
  <si>
    <t>7H.33</t>
  </si>
  <si>
    <t>7H.34</t>
  </si>
  <si>
    <t>7H.35</t>
  </si>
  <si>
    <t>7H.36</t>
  </si>
  <si>
    <t>7H.37</t>
  </si>
  <si>
    <t>7H.38</t>
  </si>
  <si>
    <t>7H.39</t>
  </si>
  <si>
    <t>7H.40</t>
  </si>
  <si>
    <t>7H.41</t>
  </si>
  <si>
    <t>7H.42</t>
  </si>
  <si>
    <t>7H.43</t>
  </si>
  <si>
    <t>7H.44</t>
  </si>
  <si>
    <t>7H.45</t>
  </si>
  <si>
    <t>7H.46</t>
  </si>
  <si>
    <t>7H.47</t>
  </si>
  <si>
    <t>7H.48</t>
  </si>
  <si>
    <t>7H.49</t>
  </si>
  <si>
    <t>7H.50</t>
  </si>
  <si>
    <t>7H.51</t>
  </si>
  <si>
    <t>7H.52</t>
  </si>
  <si>
    <t>7H.53</t>
  </si>
  <si>
    <t>7H.54</t>
  </si>
  <si>
    <t>7H.55</t>
  </si>
  <si>
    <t>7H.56</t>
  </si>
  <si>
    <t>7H.57</t>
  </si>
  <si>
    <t>7H.58</t>
  </si>
  <si>
    <t>7H.59</t>
  </si>
  <si>
    <t>7H.60</t>
  </si>
  <si>
    <t>7H.61</t>
  </si>
  <si>
    <t>7H.62</t>
  </si>
  <si>
    <t>7H.63</t>
  </si>
  <si>
    <t>7H.64</t>
  </si>
  <si>
    <t>7H.65</t>
  </si>
  <si>
    <t>7H.66</t>
  </si>
  <si>
    <t>7H.67</t>
  </si>
  <si>
    <t>7H.68</t>
  </si>
  <si>
    <t>7H.69</t>
  </si>
  <si>
    <t>7H.70</t>
  </si>
  <si>
    <t>7H.71</t>
  </si>
  <si>
    <t>7H.72</t>
  </si>
  <si>
    <t>7H.73</t>
  </si>
  <si>
    <t>7H.74</t>
  </si>
  <si>
    <t>7H.75</t>
  </si>
  <si>
    <t>7H.76</t>
  </si>
  <si>
    <t>7H.77</t>
  </si>
  <si>
    <t>7H.78</t>
  </si>
  <si>
    <t>7H.79</t>
  </si>
  <si>
    <t>7H.80</t>
  </si>
  <si>
    <t>7H.81</t>
  </si>
  <si>
    <t>7H.82</t>
  </si>
  <si>
    <t>7H.83</t>
  </si>
  <si>
    <t>7H.84</t>
  </si>
  <si>
    <t>7H.85</t>
  </si>
  <si>
    <t>7H.86</t>
  </si>
  <si>
    <t>7H.87</t>
  </si>
  <si>
    <t>7H.88</t>
  </si>
  <si>
    <t>7H.89</t>
  </si>
  <si>
    <t>7H.90</t>
  </si>
  <si>
    <t>7H.91</t>
  </si>
  <si>
    <t>7H.92</t>
  </si>
  <si>
    <t>7H.93</t>
  </si>
  <si>
    <t>7H.94</t>
  </si>
  <si>
    <t>7H.95</t>
  </si>
  <si>
    <t>7H.96</t>
  </si>
  <si>
    <t>7H.97</t>
  </si>
  <si>
    <t>7H.98</t>
  </si>
  <si>
    <t>7H.99</t>
  </si>
  <si>
    <t>7H.100</t>
  </si>
  <si>
    <t>7H.101</t>
  </si>
  <si>
    <t>7H.102</t>
  </si>
  <si>
    <t>7H.103</t>
  </si>
  <si>
    <t>7H.104</t>
  </si>
  <si>
    <t>7H.105</t>
  </si>
  <si>
    <t>7H.106</t>
  </si>
  <si>
    <t>7H.107</t>
  </si>
  <si>
    <t>7H.108</t>
  </si>
  <si>
    <t>7H.109</t>
  </si>
  <si>
    <t>7H.110</t>
  </si>
  <si>
    <t>7H.111</t>
  </si>
  <si>
    <t>7H.112</t>
  </si>
  <si>
    <t>7H.113</t>
  </si>
  <si>
    <t>7H.114</t>
  </si>
  <si>
    <t>7H.115</t>
  </si>
  <si>
    <t>7H.116</t>
  </si>
  <si>
    <t>7H.117</t>
  </si>
  <si>
    <t>7H.118</t>
  </si>
  <si>
    <t>7H.119</t>
  </si>
  <si>
    <t>7H.120</t>
  </si>
  <si>
    <t>7H.121</t>
  </si>
  <si>
    <t>7H.122</t>
  </si>
  <si>
    <t>7H.123</t>
  </si>
  <si>
    <t>7H.124</t>
  </si>
  <si>
    <t>7H.125</t>
  </si>
  <si>
    <t>7H.126</t>
  </si>
  <si>
    <t>7H.127</t>
  </si>
  <si>
    <t>7H.128</t>
  </si>
  <si>
    <t>7H.129</t>
  </si>
  <si>
    <t>7H.130</t>
  </si>
  <si>
    <t>7H.131</t>
  </si>
  <si>
    <t>7H.132</t>
  </si>
  <si>
    <t>7H.133</t>
  </si>
  <si>
    <t>7H.134</t>
  </si>
  <si>
    <t>7H.135</t>
  </si>
  <si>
    <t>7H.136</t>
  </si>
  <si>
    <t>7H.137</t>
  </si>
  <si>
    <t>7H.138</t>
  </si>
  <si>
    <t>7H.139</t>
  </si>
  <si>
    <t>7H.140</t>
  </si>
  <si>
    <t>7H.141</t>
  </si>
  <si>
    <t>7H.142</t>
  </si>
  <si>
    <t>7H.143</t>
  </si>
  <si>
    <t>7H.144</t>
  </si>
  <si>
    <t>7H.145</t>
  </si>
  <si>
    <t>7H.146</t>
  </si>
  <si>
    <t>7H.147</t>
  </si>
  <si>
    <t>7H.148</t>
  </si>
  <si>
    <t>7H.149</t>
  </si>
  <si>
    <t>7H.150</t>
  </si>
  <si>
    <t>7H.151</t>
  </si>
  <si>
    <t>7H.152</t>
  </si>
  <si>
    <t>7H.153</t>
  </si>
  <si>
    <t>7H.154</t>
  </si>
  <si>
    <t>7H.155</t>
  </si>
  <si>
    <t>7H.156</t>
  </si>
  <si>
    <t>7H.157</t>
  </si>
  <si>
    <t>7H.158</t>
  </si>
  <si>
    <t>7H.159</t>
  </si>
  <si>
    <t>7H.160</t>
  </si>
  <si>
    <t>7H.161</t>
  </si>
  <si>
    <t>7H.162</t>
  </si>
  <si>
    <t>7H.163</t>
  </si>
  <si>
    <t>7H.164</t>
  </si>
  <si>
    <t>7H.165</t>
  </si>
  <si>
    <t>7H.166</t>
  </si>
  <si>
    <t>7H.167</t>
  </si>
  <si>
    <t>7H.168</t>
  </si>
  <si>
    <t>7H.169</t>
  </si>
  <si>
    <t>7H.170</t>
  </si>
  <si>
    <t>7H.171</t>
  </si>
  <si>
    <t>7H.172</t>
  </si>
  <si>
    <t>7H.173</t>
  </si>
  <si>
    <t>7H.174</t>
  </si>
  <si>
    <t>7H.175</t>
  </si>
  <si>
    <t>7H.176</t>
  </si>
  <si>
    <t>7H.177</t>
  </si>
  <si>
    <t>7H.178</t>
  </si>
  <si>
    <t>7H.179</t>
  </si>
  <si>
    <t>7H.180</t>
  </si>
  <si>
    <t>7H.181</t>
  </si>
  <si>
    <t>7H.182</t>
  </si>
  <si>
    <t>7H.183</t>
  </si>
  <si>
    <t>7H.184</t>
  </si>
  <si>
    <t>7H.185</t>
  </si>
  <si>
    <t>7H.186</t>
  </si>
  <si>
    <t>7H.187</t>
  </si>
  <si>
    <t>7H.188</t>
  </si>
  <si>
    <t>7H.189</t>
  </si>
  <si>
    <t>7H.190</t>
  </si>
  <si>
    <t>7H.191</t>
  </si>
  <si>
    <t>7H.192</t>
  </si>
  <si>
    <t>7H.193</t>
  </si>
  <si>
    <t>7H.194</t>
  </si>
  <si>
    <t>7H.195</t>
  </si>
  <si>
    <t>7H.196</t>
  </si>
  <si>
    <t>7H.197</t>
  </si>
  <si>
    <t>7H.198</t>
  </si>
  <si>
    <t>7H.199</t>
  </si>
  <si>
    <t>7H.200</t>
  </si>
  <si>
    <t>7H.201</t>
  </si>
  <si>
    <t>7H.202</t>
  </si>
  <si>
    <t>7H.203</t>
  </si>
  <si>
    <t>7H.204</t>
  </si>
  <si>
    <t>7H.205</t>
  </si>
  <si>
    <t>7H.206</t>
  </si>
  <si>
    <t>7H.207</t>
  </si>
  <si>
    <t>7H.208</t>
  </si>
  <si>
    <t>7H.209</t>
  </si>
  <si>
    <t>7H.210</t>
  </si>
  <si>
    <t>7H.211</t>
  </si>
  <si>
    <t>7H.212</t>
  </si>
  <si>
    <t>7H.213</t>
  </si>
  <si>
    <t>7H.214</t>
  </si>
  <si>
    <t>7H.215</t>
  </si>
  <si>
    <t>7H.216</t>
  </si>
  <si>
    <t>7H.217</t>
  </si>
  <si>
    <t>7H.218</t>
  </si>
  <si>
    <t>7H.219</t>
  </si>
  <si>
    <t>7H.220</t>
  </si>
  <si>
    <t>7H.221</t>
  </si>
  <si>
    <t>7H.222</t>
  </si>
  <si>
    <t>7H.223</t>
  </si>
  <si>
    <t>7H.224</t>
  </si>
  <si>
    <t>7H.225</t>
  </si>
  <si>
    <t>7H.226</t>
  </si>
  <si>
    <t>7H.227</t>
  </si>
  <si>
    <t>7H.228</t>
  </si>
  <si>
    <t>7H.229</t>
  </si>
  <si>
    <t>7H.230</t>
  </si>
  <si>
    <t>7H.231</t>
  </si>
  <si>
    <t>7H.232</t>
  </si>
  <si>
    <t>7H.233</t>
  </si>
  <si>
    <t>7H.234</t>
  </si>
  <si>
    <t>7H.235</t>
  </si>
  <si>
    <t>7H.236</t>
  </si>
  <si>
    <t>7H.237</t>
  </si>
  <si>
    <t>7H.238</t>
  </si>
  <si>
    <t>7H.239</t>
  </si>
  <si>
    <t>7H.240</t>
  </si>
  <si>
    <t>7H.241</t>
  </si>
  <si>
    <t>7H.242</t>
  </si>
  <si>
    <t>7H.243</t>
  </si>
  <si>
    <t>7H.244</t>
  </si>
  <si>
    <t>7H.245</t>
  </si>
  <si>
    <t>7H.246</t>
  </si>
  <si>
    <t>7H.247</t>
  </si>
  <si>
    <t>7H.248</t>
  </si>
  <si>
    <t>7H.249</t>
  </si>
  <si>
    <t>7H.250</t>
  </si>
  <si>
    <t>7H.251</t>
  </si>
  <si>
    <t>7H.252</t>
  </si>
  <si>
    <t>7H.253</t>
  </si>
  <si>
    <t>7H.254</t>
  </si>
  <si>
    <t>7H.255</t>
  </si>
  <si>
    <t>7H.256</t>
  </si>
  <si>
    <t>7H.257</t>
  </si>
  <si>
    <t>7H.258</t>
  </si>
  <si>
    <t>7H.259</t>
  </si>
  <si>
    <t>7H.260</t>
  </si>
  <si>
    <t>7H.261</t>
  </si>
  <si>
    <t>7H.262</t>
  </si>
  <si>
    <t>7H.263</t>
  </si>
  <si>
    <t>7H.264</t>
  </si>
  <si>
    <t>7H.265</t>
  </si>
  <si>
    <t>7H.266</t>
  </si>
  <si>
    <t>7H.267</t>
  </si>
  <si>
    <t>7H.268</t>
  </si>
  <si>
    <t>7H.269</t>
  </si>
  <si>
    <t>7H.270</t>
  </si>
  <si>
    <t>7H.271</t>
  </si>
  <si>
    <t>7H.272</t>
  </si>
  <si>
    <t>7H.273</t>
  </si>
  <si>
    <t>7H.274</t>
  </si>
  <si>
    <t>7H.275</t>
  </si>
  <si>
    <t>7H.276</t>
  </si>
  <si>
    <t>7H.277</t>
  </si>
  <si>
    <t>7H.278</t>
  </si>
  <si>
    <t>7H.279</t>
  </si>
  <si>
    <t>7H.280</t>
  </si>
  <si>
    <t>7H.281</t>
  </si>
  <si>
    <t>7H.282</t>
  </si>
  <si>
    <t>7H.283</t>
  </si>
  <si>
    <t>7H.284</t>
  </si>
  <si>
    <t>7H.285</t>
  </si>
  <si>
    <t>7H.286</t>
  </si>
  <si>
    <t>7H.287</t>
  </si>
  <si>
    <t>7H.288</t>
  </si>
  <si>
    <t>7H.289</t>
  </si>
  <si>
    <t>7H.290</t>
  </si>
  <si>
    <t>7H.291</t>
  </si>
  <si>
    <t>7H.292</t>
  </si>
  <si>
    <t>7H.293</t>
  </si>
  <si>
    <t>7H.294</t>
  </si>
  <si>
    <t>7H.295</t>
  </si>
  <si>
    <t>7H.296</t>
  </si>
  <si>
    <t>7H.297</t>
  </si>
  <si>
    <t>7H.298</t>
  </si>
  <si>
    <t>7H.299</t>
  </si>
  <si>
    <t>7H.300</t>
  </si>
  <si>
    <t>7H.301</t>
  </si>
  <si>
    <t>7H.302</t>
  </si>
  <si>
    <t>7H.303</t>
  </si>
  <si>
    <t>7H.304</t>
  </si>
  <si>
    <t>7H.305</t>
  </si>
  <si>
    <t>7H.306</t>
  </si>
  <si>
    <t>7H.307</t>
  </si>
  <si>
    <t>7H.308</t>
  </si>
  <si>
    <t>7H.309</t>
  </si>
  <si>
    <t>7H.310</t>
  </si>
  <si>
    <t>7H.311</t>
  </si>
  <si>
    <t>7H.312</t>
  </si>
  <si>
    <t>7H.313</t>
  </si>
  <si>
    <t>7H.314</t>
  </si>
  <si>
    <t>7H.315</t>
  </si>
  <si>
    <t>7H.316</t>
  </si>
  <si>
    <t>7H.317</t>
  </si>
  <si>
    <t>7H.318</t>
  </si>
  <si>
    <t>7H.319</t>
  </si>
  <si>
    <t>7H.320</t>
  </si>
  <si>
    <t>7H.321</t>
  </si>
  <si>
    <t>7H.322</t>
  </si>
  <si>
    <t>7H.323</t>
  </si>
  <si>
    <t>7H.324</t>
  </si>
  <si>
    <t>7H.325</t>
  </si>
  <si>
    <t>7H.326</t>
  </si>
  <si>
    <t>7H.327</t>
  </si>
  <si>
    <t>7H.328</t>
  </si>
  <si>
    <t>7H.329</t>
  </si>
  <si>
    <t>7H.330</t>
  </si>
  <si>
    <t>7H.331</t>
  </si>
  <si>
    <t>7H.332</t>
  </si>
  <si>
    <t>7H.333</t>
  </si>
  <si>
    <t>7H.334</t>
  </si>
  <si>
    <t>7H.335</t>
  </si>
  <si>
    <t>7H.336</t>
  </si>
  <si>
    <t>7H.337</t>
  </si>
  <si>
    <t>7H.338</t>
  </si>
  <si>
    <t>7H.339</t>
  </si>
  <si>
    <t>7H.340</t>
  </si>
  <si>
    <t>7H.341</t>
  </si>
  <si>
    <t>7H.342</t>
  </si>
  <si>
    <t>7H.343</t>
  </si>
  <si>
    <t>7H.344</t>
  </si>
  <si>
    <t>7H.345</t>
  </si>
  <si>
    <t>7H.346</t>
  </si>
  <si>
    <t>7H.347</t>
  </si>
  <si>
    <t>7H.348</t>
  </si>
  <si>
    <t>7H.349</t>
  </si>
  <si>
    <t>7H.350</t>
  </si>
  <si>
    <t>7H.351</t>
  </si>
  <si>
    <t>7H.352</t>
  </si>
  <si>
    <t>7H.353</t>
  </si>
  <si>
    <t>7H.354</t>
  </si>
  <si>
    <t>7H.355</t>
  </si>
  <si>
    <t>7H.356</t>
  </si>
  <si>
    <t>7H.357</t>
  </si>
  <si>
    <t>7H.358</t>
  </si>
  <si>
    <t>7H.359</t>
  </si>
  <si>
    <t>7H.360</t>
  </si>
  <si>
    <t>7H.361</t>
  </si>
  <si>
    <t>7H.362</t>
  </si>
  <si>
    <t>7H.363</t>
  </si>
  <si>
    <t>7H.364</t>
  </si>
  <si>
    <t>7H.365</t>
  </si>
  <si>
    <t>7H.366</t>
  </si>
  <si>
    <t>7H.367</t>
  </si>
  <si>
    <t>7H.368</t>
  </si>
  <si>
    <t>7H.369</t>
  </si>
  <si>
    <t>7H.370</t>
  </si>
  <si>
    <t>7H.371</t>
  </si>
  <si>
    <t>7H.372</t>
  </si>
  <si>
    <t>7H.373</t>
  </si>
  <si>
    <t>7H.374</t>
  </si>
  <si>
    <t>7H.375</t>
  </si>
  <si>
    <t>7H.376</t>
  </si>
  <si>
    <t>7H.377</t>
  </si>
  <si>
    <t>7H.378</t>
  </si>
  <si>
    <t>7H.379</t>
  </si>
  <si>
    <t>7H.380</t>
  </si>
  <si>
    <t>7H.381</t>
  </si>
  <si>
    <t>7H.382</t>
  </si>
  <si>
    <t>7H.383</t>
  </si>
  <si>
    <t>7H.384</t>
  </si>
  <si>
    <t>7H.385</t>
  </si>
  <si>
    <t>7H.386</t>
  </si>
  <si>
    <t>7H.387</t>
  </si>
  <si>
    <t>7H.388</t>
  </si>
  <si>
    <t>7H.389</t>
  </si>
  <si>
    <t>7H.390</t>
  </si>
  <si>
    <t>7H.391</t>
  </si>
  <si>
    <t>7H.392</t>
  </si>
  <si>
    <t>7H.393</t>
  </si>
  <si>
    <t>7H.394</t>
  </si>
  <si>
    <t>7H.395</t>
  </si>
  <si>
    <t>7H.396</t>
  </si>
  <si>
    <t>7H.397</t>
  </si>
  <si>
    <t>7H.398</t>
  </si>
  <si>
    <t>7H.399</t>
  </si>
  <si>
    <t>7H.400</t>
  </si>
  <si>
    <t>7H.401</t>
  </si>
  <si>
    <t>Pro forma 7I</t>
  </si>
  <si>
    <t>Cost driver 17</t>
  </si>
  <si>
    <t>Cost driver 18</t>
  </si>
  <si>
    <t>Cost driver 19</t>
  </si>
  <si>
    <t>Cost driver 20</t>
  </si>
  <si>
    <t>Current DWF permit (m3/day)</t>
  </si>
  <si>
    <t>Expected DWF permit (m3/day)</t>
  </si>
  <si>
    <t>Current FFT permit (l/s)</t>
  </si>
  <si>
    <t>Expected FFT permit (l/s)</t>
  </si>
  <si>
    <t>Historical BOD permit (mg/l)</t>
  </si>
  <si>
    <t>Expected enhanced BOD permit (mg/l)</t>
  </si>
  <si>
    <t>Historical ammonia permit (mg/l)</t>
  </si>
  <si>
    <t>Expected enhanced ammonia permit (mg/l)</t>
  </si>
  <si>
    <t>Historical suspended solids permit (mg/l)</t>
  </si>
  <si>
    <t>Expected enhanced suspended solids permit (mg/l)</t>
  </si>
  <si>
    <t>Historical phosphorus permit (mg/l)</t>
  </si>
  <si>
    <t>Expected enhanced phosphorus permit (mg/l)</t>
  </si>
  <si>
    <t>Storm tank capacity added (m3)</t>
  </si>
  <si>
    <t xml:space="preserve">WINEP quality scheme at site (Y/N) </t>
  </si>
  <si>
    <t>Type of WINEP quality scheme at site</t>
  </si>
  <si>
    <t>Process capacity added to meet current quality permits (PE)</t>
  </si>
  <si>
    <t>Process capacity added to meet expected quality permits (PE)</t>
  </si>
  <si>
    <t>STW compliant with DWF permit in 2022 (Y/N)</t>
  </si>
  <si>
    <t>STW compliant with DWF permit under "3-in-5 rule" in 2022 (Y/N)</t>
  </si>
  <si>
    <t>7I.1</t>
  </si>
  <si>
    <t>7I.2</t>
  </si>
  <si>
    <t>7I.3</t>
  </si>
  <si>
    <t>7I.4</t>
  </si>
  <si>
    <t>7I.5</t>
  </si>
  <si>
    <t>7I.6</t>
  </si>
  <si>
    <t>7I.7</t>
  </si>
  <si>
    <t>7I.8</t>
  </si>
  <si>
    <t>7I.9</t>
  </si>
  <si>
    <t>7I.10</t>
  </si>
  <si>
    <t>7I.11</t>
  </si>
  <si>
    <t>7I.12</t>
  </si>
  <si>
    <t>7I.13</t>
  </si>
  <si>
    <t>7I.14</t>
  </si>
  <si>
    <t>7I.15</t>
  </si>
  <si>
    <t>7I.16</t>
  </si>
  <si>
    <t>7I.17</t>
  </si>
  <si>
    <t>7I.18</t>
  </si>
  <si>
    <t>7I.19</t>
  </si>
  <si>
    <t>7I.20</t>
  </si>
  <si>
    <t>7I.21</t>
  </si>
  <si>
    <t>7I.22</t>
  </si>
  <si>
    <t>7I.23</t>
  </si>
  <si>
    <t>7I.24</t>
  </si>
  <si>
    <t>7I.25</t>
  </si>
  <si>
    <t>7I.26</t>
  </si>
  <si>
    <t>7I.27</t>
  </si>
  <si>
    <t>7I.28</t>
  </si>
  <si>
    <t>7I.29</t>
  </si>
  <si>
    <t>7I.30</t>
  </si>
  <si>
    <t>7I.31</t>
  </si>
  <si>
    <t>7I.32</t>
  </si>
  <si>
    <t>7I.33</t>
  </si>
  <si>
    <t>7I.34</t>
  </si>
  <si>
    <t>7I.35</t>
  </si>
  <si>
    <t>7I.36</t>
  </si>
  <si>
    <t>7I.37</t>
  </si>
  <si>
    <t>7I.38</t>
  </si>
  <si>
    <t>7I.39</t>
  </si>
  <si>
    <t>7I.40</t>
  </si>
  <si>
    <t>7I.41</t>
  </si>
  <si>
    <t>7I.42</t>
  </si>
  <si>
    <t>7I.43</t>
  </si>
  <si>
    <t>7I.44</t>
  </si>
  <si>
    <t>7I.45</t>
  </si>
  <si>
    <t>7I.46</t>
  </si>
  <si>
    <t>7I.47</t>
  </si>
  <si>
    <t>7I.48</t>
  </si>
  <si>
    <t>7I.49</t>
  </si>
  <si>
    <t>7I.50</t>
  </si>
  <si>
    <t>7I.51</t>
  </si>
  <si>
    <t>7I.52</t>
  </si>
  <si>
    <t>7I.53</t>
  </si>
  <si>
    <t>7I.54</t>
  </si>
  <si>
    <t>7I.55</t>
  </si>
  <si>
    <t>7I.56</t>
  </si>
  <si>
    <t>7I.57</t>
  </si>
  <si>
    <t>7I.58</t>
  </si>
  <si>
    <t>7I.59</t>
  </si>
  <si>
    <t>7I.60</t>
  </si>
  <si>
    <t>7I.61</t>
  </si>
  <si>
    <t>7I.62</t>
  </si>
  <si>
    <t>7I.63</t>
  </si>
  <si>
    <t>7I.64</t>
  </si>
  <si>
    <t>7I.65</t>
  </si>
  <si>
    <t>7I.66</t>
  </si>
  <si>
    <t>7I.67</t>
  </si>
  <si>
    <t>7I.68</t>
  </si>
  <si>
    <t>7I.69</t>
  </si>
  <si>
    <t>7I.70</t>
  </si>
  <si>
    <t>7I.71</t>
  </si>
  <si>
    <t>7I.72</t>
  </si>
  <si>
    <t>7I.73</t>
  </si>
  <si>
    <t>7I.74</t>
  </si>
  <si>
    <t>7I.75</t>
  </si>
  <si>
    <t>7I.76</t>
  </si>
  <si>
    <t>7I.77</t>
  </si>
  <si>
    <t>7I.78</t>
  </si>
  <si>
    <t>7I.79</t>
  </si>
  <si>
    <t>7I.80</t>
  </si>
  <si>
    <t>7I.81</t>
  </si>
  <si>
    <t>7I.82</t>
  </si>
  <si>
    <t>7I.83</t>
  </si>
  <si>
    <t>7I.84</t>
  </si>
  <si>
    <t>7I.85</t>
  </si>
  <si>
    <t>7I.86</t>
  </si>
  <si>
    <t>7I.87</t>
  </si>
  <si>
    <t>7I.88</t>
  </si>
  <si>
    <t>7I.89</t>
  </si>
  <si>
    <t>7I.90</t>
  </si>
  <si>
    <t>7I.91</t>
  </si>
  <si>
    <t>7I.92</t>
  </si>
  <si>
    <t>7I.93</t>
  </si>
  <si>
    <t>7I.94</t>
  </si>
  <si>
    <t>7I.95</t>
  </si>
  <si>
    <t>7I.96</t>
  </si>
  <si>
    <t>7I.97</t>
  </si>
  <si>
    <t>7I.98</t>
  </si>
  <si>
    <t>7I.99</t>
  </si>
  <si>
    <t>7I.100</t>
  </si>
  <si>
    <t>7I.101</t>
  </si>
  <si>
    <t>7I.102</t>
  </si>
  <si>
    <t>7I.103</t>
  </si>
  <si>
    <t>7I.104</t>
  </si>
  <si>
    <t>7I.105</t>
  </si>
  <si>
    <t>7I.106</t>
  </si>
  <si>
    <t>7I.107</t>
  </si>
  <si>
    <t>7I.108</t>
  </si>
  <si>
    <t>7I.109</t>
  </si>
  <si>
    <t>7I.110</t>
  </si>
  <si>
    <t>7I.111</t>
  </si>
  <si>
    <t>7I.112</t>
  </si>
  <si>
    <t>7I.113</t>
  </si>
  <si>
    <t>7I.114</t>
  </si>
  <si>
    <t>7I.115</t>
  </si>
  <si>
    <t>7I.116</t>
  </si>
  <si>
    <t>7I.117</t>
  </si>
  <si>
    <t>7I.118</t>
  </si>
  <si>
    <t>7I.119</t>
  </si>
  <si>
    <t>7I.120</t>
  </si>
  <si>
    <t>7I.121</t>
  </si>
  <si>
    <t>7I.122</t>
  </si>
  <si>
    <t>7I.123</t>
  </si>
  <si>
    <t>7I.124</t>
  </si>
  <si>
    <t>7I.125</t>
  </si>
  <si>
    <t>7I.126</t>
  </si>
  <si>
    <t>7I.127</t>
  </si>
  <si>
    <t>7I.128</t>
  </si>
  <si>
    <t>7I.129</t>
  </si>
  <si>
    <t>7I.130</t>
  </si>
  <si>
    <t>7I.131</t>
  </si>
  <si>
    <t>7I.132</t>
  </si>
  <si>
    <t>7I.133</t>
  </si>
  <si>
    <t>7I.134</t>
  </si>
  <si>
    <t>7I.135</t>
  </si>
  <si>
    <t>7I.136</t>
  </si>
  <si>
    <t>7I.137</t>
  </si>
  <si>
    <t>7I.138</t>
  </si>
  <si>
    <t>7I.139</t>
  </si>
  <si>
    <t>7I.140</t>
  </si>
  <si>
    <t>7I.141</t>
  </si>
  <si>
    <t>7I.142</t>
  </si>
  <si>
    <t>7I.143</t>
  </si>
  <si>
    <t>7I.144</t>
  </si>
  <si>
    <t>7I.145</t>
  </si>
  <si>
    <t>7I.146</t>
  </si>
  <si>
    <t>7I.147</t>
  </si>
  <si>
    <t>7I.148</t>
  </si>
  <si>
    <t>7I.149</t>
  </si>
  <si>
    <t>7I.150</t>
  </si>
  <si>
    <t>7I.151</t>
  </si>
  <si>
    <t>7I.152</t>
  </si>
  <si>
    <t>7I.153</t>
  </si>
  <si>
    <t>7I.154</t>
  </si>
  <si>
    <t>7I.155</t>
  </si>
  <si>
    <t>7I.156</t>
  </si>
  <si>
    <t>7I.157</t>
  </si>
  <si>
    <t>7I.158</t>
  </si>
  <si>
    <t>7I.159</t>
  </si>
  <si>
    <t>7I.160</t>
  </si>
  <si>
    <t>7I.161</t>
  </si>
  <si>
    <t>7I.162</t>
  </si>
  <si>
    <t>7I.163</t>
  </si>
  <si>
    <t>7I.164</t>
  </si>
  <si>
    <t>7I.165</t>
  </si>
  <si>
    <t>7I.166</t>
  </si>
  <si>
    <t>7I.167</t>
  </si>
  <si>
    <t>7I.168</t>
  </si>
  <si>
    <t>7I.169</t>
  </si>
  <si>
    <t>7I.170</t>
  </si>
  <si>
    <t>7I.171</t>
  </si>
  <si>
    <t>7I.172</t>
  </si>
  <si>
    <t>7I.173</t>
  </si>
  <si>
    <t>7I.174</t>
  </si>
  <si>
    <t>7I.175</t>
  </si>
  <si>
    <t>7I.176</t>
  </si>
  <si>
    <t>7I.177</t>
  </si>
  <si>
    <t>7I.178</t>
  </si>
  <si>
    <t>7I.179</t>
  </si>
  <si>
    <t>7I.180</t>
  </si>
  <si>
    <t>7I.181</t>
  </si>
  <si>
    <t>7I.182</t>
  </si>
  <si>
    <t>7I.183</t>
  </si>
  <si>
    <t>7I.184</t>
  </si>
  <si>
    <t>7I.185</t>
  </si>
  <si>
    <t>7I.186</t>
  </si>
  <si>
    <t>7I.187</t>
  </si>
  <si>
    <t>7I.188</t>
  </si>
  <si>
    <t>7I.189</t>
  </si>
  <si>
    <t>7I.190</t>
  </si>
  <si>
    <t>7I.191</t>
  </si>
  <si>
    <t>7I.192</t>
  </si>
  <si>
    <t>7I.193</t>
  </si>
  <si>
    <t>7I.194</t>
  </si>
  <si>
    <t>7I.195</t>
  </si>
  <si>
    <t>7I.196</t>
  </si>
  <si>
    <t>7I.197</t>
  </si>
  <si>
    <t>7I.198</t>
  </si>
  <si>
    <t>7I.199</t>
  </si>
  <si>
    <t>7I.200</t>
  </si>
  <si>
    <t>7I.201</t>
  </si>
  <si>
    <t>7I.202</t>
  </si>
  <si>
    <t>7I.203</t>
  </si>
  <si>
    <t>7I.204</t>
  </si>
  <si>
    <t>7I.205</t>
  </si>
  <si>
    <t>7I.206</t>
  </si>
  <si>
    <t>7I.207</t>
  </si>
  <si>
    <t>7I.208</t>
  </si>
  <si>
    <t>7I.209</t>
  </si>
  <si>
    <t>7I.210</t>
  </si>
  <si>
    <t>7I.211</t>
  </si>
  <si>
    <t>7I.212</t>
  </si>
  <si>
    <t>7I.213</t>
  </si>
  <si>
    <t>7I.214</t>
  </si>
  <si>
    <t>7I.215</t>
  </si>
  <si>
    <t>7I.216</t>
  </si>
  <si>
    <t>7I.217</t>
  </si>
  <si>
    <t>7I.218</t>
  </si>
  <si>
    <t>7I.219</t>
  </si>
  <si>
    <t>7I.220</t>
  </si>
  <si>
    <t>7I.221</t>
  </si>
  <si>
    <t>7I.222</t>
  </si>
  <si>
    <t>7I.223</t>
  </si>
  <si>
    <t>7I.224</t>
  </si>
  <si>
    <t>7I.225</t>
  </si>
  <si>
    <t>7I.226</t>
  </si>
  <si>
    <t>7I.227</t>
  </si>
  <si>
    <t>7I.228</t>
  </si>
  <si>
    <t>7I.229</t>
  </si>
  <si>
    <t>7I.230</t>
  </si>
  <si>
    <t>7I.231</t>
  </si>
  <si>
    <t>7I.232</t>
  </si>
  <si>
    <t>7I.233</t>
  </si>
  <si>
    <t>7I.234</t>
  </si>
  <si>
    <t>7I.235</t>
  </si>
  <si>
    <t>7I.236</t>
  </si>
  <si>
    <t>7I.237</t>
  </si>
  <si>
    <t>7I.238</t>
  </si>
  <si>
    <t>7I.239</t>
  </si>
  <si>
    <t>7I.240</t>
  </si>
  <si>
    <t>7I.241</t>
  </si>
  <si>
    <t>7I.242</t>
  </si>
  <si>
    <t>7I.243</t>
  </si>
  <si>
    <t>7I.244</t>
  </si>
  <si>
    <t>7I.245</t>
  </si>
  <si>
    <t>7I.246</t>
  </si>
  <si>
    <t>7I.247</t>
  </si>
  <si>
    <t>7I.248</t>
  </si>
  <si>
    <t>7I.249</t>
  </si>
  <si>
    <t>7I.250</t>
  </si>
  <si>
    <t>7I.251</t>
  </si>
  <si>
    <t>7I.252</t>
  </si>
  <si>
    <t>7I.253</t>
  </si>
  <si>
    <t>7I.254</t>
  </si>
  <si>
    <t>7I.255</t>
  </si>
  <si>
    <t>7I.256</t>
  </si>
  <si>
    <t>7I.257</t>
  </si>
  <si>
    <t>7I.258</t>
  </si>
  <si>
    <t>7I.259</t>
  </si>
  <si>
    <t>7I.260</t>
  </si>
  <si>
    <t>7I.261</t>
  </si>
  <si>
    <t>7I.262</t>
  </si>
  <si>
    <t>7I.263</t>
  </si>
  <si>
    <t>7I.264</t>
  </si>
  <si>
    <t>7I.265</t>
  </si>
  <si>
    <t>7I.266</t>
  </si>
  <si>
    <t>7I.267</t>
  </si>
  <si>
    <t>7I.268</t>
  </si>
  <si>
    <t>7I.269</t>
  </si>
  <si>
    <t>7I.270</t>
  </si>
  <si>
    <t>7I.271</t>
  </si>
  <si>
    <t>7I.272</t>
  </si>
  <si>
    <t>7I.273</t>
  </si>
  <si>
    <t>7I.274</t>
  </si>
  <si>
    <t>7I.275</t>
  </si>
  <si>
    <t>7I.276</t>
  </si>
  <si>
    <t>7I.277</t>
  </si>
  <si>
    <t>7I.278</t>
  </si>
  <si>
    <t>7I.279</t>
  </si>
  <si>
    <t>7I.280</t>
  </si>
  <si>
    <t>7I.281</t>
  </si>
  <si>
    <t>7I.282</t>
  </si>
  <si>
    <t>7I.283</t>
  </si>
  <si>
    <t>7I.284</t>
  </si>
  <si>
    <t>7I.285</t>
  </si>
  <si>
    <t>7I.286</t>
  </si>
  <si>
    <t>7I.287</t>
  </si>
  <si>
    <t>7I.288</t>
  </si>
  <si>
    <t>7I.289</t>
  </si>
  <si>
    <t>7I.290</t>
  </si>
  <si>
    <t>7I.291</t>
  </si>
  <si>
    <t>7I.292</t>
  </si>
  <si>
    <t>7I.293</t>
  </si>
  <si>
    <t>7I.294</t>
  </si>
  <si>
    <t>7I.295</t>
  </si>
  <si>
    <t>7I.296</t>
  </si>
  <si>
    <t>7I.297</t>
  </si>
  <si>
    <t>7I.298</t>
  </si>
  <si>
    <t>7I.299</t>
  </si>
  <si>
    <t>7I.300</t>
  </si>
  <si>
    <t>7I.301</t>
  </si>
  <si>
    <t>7I.302</t>
  </si>
  <si>
    <t>7I.303</t>
  </si>
  <si>
    <t>7I.304</t>
  </si>
  <si>
    <t>7I.305</t>
  </si>
  <si>
    <t>7I.306</t>
  </si>
  <si>
    <t>7I.307</t>
  </si>
  <si>
    <t>7I.308</t>
  </si>
  <si>
    <t>7I.309</t>
  </si>
  <si>
    <t>7I.310</t>
  </si>
  <si>
    <t>7I.311</t>
  </si>
  <si>
    <t>7I.312</t>
  </si>
  <si>
    <t>7I.313</t>
  </si>
  <si>
    <t>7I.314</t>
  </si>
  <si>
    <t>7I.315</t>
  </si>
  <si>
    <t>7I.316</t>
  </si>
  <si>
    <t>7I.317</t>
  </si>
  <si>
    <t>7I.318</t>
  </si>
  <si>
    <t>7I.319</t>
  </si>
  <si>
    <t>7I.320</t>
  </si>
  <si>
    <t>7I.321</t>
  </si>
  <si>
    <t>7I.322</t>
  </si>
  <si>
    <t>7I.323</t>
  </si>
  <si>
    <t>7I.324</t>
  </si>
  <si>
    <t>7I.325</t>
  </si>
  <si>
    <t>7I.326</t>
  </si>
  <si>
    <t>7I.327</t>
  </si>
  <si>
    <t>7I.328</t>
  </si>
  <si>
    <t>7I.329</t>
  </si>
  <si>
    <t>7I.330</t>
  </si>
  <si>
    <t>7I.331</t>
  </si>
  <si>
    <t>7I.332</t>
  </si>
  <si>
    <t>7I.333</t>
  </si>
  <si>
    <t>7I.334</t>
  </si>
  <si>
    <t>7I.335</t>
  </si>
  <si>
    <t>7I.336</t>
  </si>
  <si>
    <t>7I.337</t>
  </si>
  <si>
    <t>7I.338</t>
  </si>
  <si>
    <t>7I.339</t>
  </si>
  <si>
    <t>7I.340</t>
  </si>
  <si>
    <t>7I.341</t>
  </si>
  <si>
    <t>7I.342</t>
  </si>
  <si>
    <t>7I.343</t>
  </si>
  <si>
    <t>7I.344</t>
  </si>
  <si>
    <t>7I.345</t>
  </si>
  <si>
    <t>7I.346</t>
  </si>
  <si>
    <t>7I.347</t>
  </si>
  <si>
    <t>7I.348</t>
  </si>
  <si>
    <t>7I.349</t>
  </si>
  <si>
    <t>7I.350</t>
  </si>
  <si>
    <t>7I.351</t>
  </si>
  <si>
    <t>7I.352</t>
  </si>
  <si>
    <t>7I.353</t>
  </si>
  <si>
    <t>7I.354</t>
  </si>
  <si>
    <t>7I.355</t>
  </si>
  <si>
    <t>7I.356</t>
  </si>
  <si>
    <t>7I.357</t>
  </si>
  <si>
    <t>7I.358</t>
  </si>
  <si>
    <t>7I.359</t>
  </si>
  <si>
    <t>7I.360</t>
  </si>
  <si>
    <t>7I.361</t>
  </si>
  <si>
    <t>7I.362</t>
  </si>
  <si>
    <t>7I.363</t>
  </si>
  <si>
    <t>7I.364</t>
  </si>
  <si>
    <t>7I.365</t>
  </si>
  <si>
    <t>7I.366</t>
  </si>
  <si>
    <t>7I.367</t>
  </si>
  <si>
    <t>7I.368</t>
  </si>
  <si>
    <t>7I.369</t>
  </si>
  <si>
    <t>7I.370</t>
  </si>
  <si>
    <t>7I.371</t>
  </si>
  <si>
    <t>7I.372</t>
  </si>
  <si>
    <t>7I.373</t>
  </si>
  <si>
    <t>7I.374</t>
  </si>
  <si>
    <t>7I.375</t>
  </si>
  <si>
    <t>7I.376</t>
  </si>
  <si>
    <t>7I.377</t>
  </si>
  <si>
    <t>7I.378</t>
  </si>
  <si>
    <t>7I.379</t>
  </si>
  <si>
    <t>7I.380</t>
  </si>
  <si>
    <t>7I.381</t>
  </si>
  <si>
    <t>7I.382</t>
  </si>
  <si>
    <t>7I.383</t>
  </si>
  <si>
    <t>7I.384</t>
  </si>
  <si>
    <t>7I.385</t>
  </si>
  <si>
    <t>7I.386</t>
  </si>
  <si>
    <t>7I.387</t>
  </si>
  <si>
    <t>7I.388</t>
  </si>
  <si>
    <t>7I.389</t>
  </si>
  <si>
    <t>7I.390</t>
  </si>
  <si>
    <t>7I.391</t>
  </si>
  <si>
    <t>7I.392</t>
  </si>
  <si>
    <t>7I.393</t>
  </si>
  <si>
    <t>7I.394</t>
  </si>
  <si>
    <t>7I.395</t>
  </si>
  <si>
    <t>7I.396</t>
  </si>
  <si>
    <t>7I.397</t>
  </si>
  <si>
    <t>7I.398</t>
  </si>
  <si>
    <t>7I.399</t>
  </si>
  <si>
    <t>7I.400</t>
  </si>
  <si>
    <t>7I.401</t>
  </si>
  <si>
    <t>Pro forma 7J</t>
  </si>
  <si>
    <t>Bioresources - Industrial Emissions Directive scheme costs and cost drivers</t>
  </si>
  <si>
    <t>IED Upgrade only sites</t>
  </si>
  <si>
    <t>Enhancement Capital expenditure -IED Specific</t>
  </si>
  <si>
    <t>Enhancement Operating expenditure - IED Specific</t>
  </si>
  <si>
    <t>Load</t>
  </si>
  <si>
    <t>Comments</t>
  </si>
  <si>
    <t>Site name</t>
  </si>
  <si>
    <t>TDS/y treated by the site (TDS/year)</t>
  </si>
  <si>
    <t>Individual site</t>
  </si>
  <si>
    <t>Site name 1</t>
  </si>
  <si>
    <t>7J.1</t>
  </si>
  <si>
    <t>Site name 2</t>
  </si>
  <si>
    <t>7J.2</t>
  </si>
  <si>
    <t>Site name 3</t>
  </si>
  <si>
    <t>7J.3</t>
  </si>
  <si>
    <t>Site name 4</t>
  </si>
  <si>
    <t>7J.4</t>
  </si>
  <si>
    <t>Site name 5</t>
  </si>
  <si>
    <t>7J.5</t>
  </si>
  <si>
    <t>Site name 6</t>
  </si>
  <si>
    <t>7J.6</t>
  </si>
  <si>
    <t>Site name 7</t>
  </si>
  <si>
    <t>7J.7</t>
  </si>
  <si>
    <t>Site name 8</t>
  </si>
  <si>
    <t>7J.8</t>
  </si>
  <si>
    <t>Site name 9</t>
  </si>
  <si>
    <t>7J.9</t>
  </si>
  <si>
    <t>Site name 10</t>
  </si>
  <si>
    <t>7J.10</t>
  </si>
  <si>
    <t>Site name 11</t>
  </si>
  <si>
    <t>7J.11</t>
  </si>
  <si>
    <t>Site name 12</t>
  </si>
  <si>
    <t>7J.12</t>
  </si>
  <si>
    <t>Site name 13</t>
  </si>
  <si>
    <t>7J.13</t>
  </si>
  <si>
    <t>Site name 14</t>
  </si>
  <si>
    <t>7J.14</t>
  </si>
  <si>
    <t>Site name 15</t>
  </si>
  <si>
    <t>7J.15</t>
  </si>
  <si>
    <t>Site name 16</t>
  </si>
  <si>
    <t>7J.16</t>
  </si>
  <si>
    <t>Site name 17</t>
  </si>
  <si>
    <t>7J.17</t>
  </si>
  <si>
    <t>Site name 18</t>
  </si>
  <si>
    <t>7J.18</t>
  </si>
  <si>
    <t>Site name 19</t>
  </si>
  <si>
    <t>7J.19</t>
  </si>
  <si>
    <t>Site name 20</t>
  </si>
  <si>
    <t>7J.20</t>
  </si>
  <si>
    <t>Site name 21</t>
  </si>
  <si>
    <t>7J.21</t>
  </si>
  <si>
    <t>Site name 22</t>
  </si>
  <si>
    <t>7J.22</t>
  </si>
  <si>
    <t>Site name 23</t>
  </si>
  <si>
    <t>7J.23</t>
  </si>
  <si>
    <t>Site name 24</t>
  </si>
  <si>
    <t>7J.24</t>
  </si>
  <si>
    <t>Site name 25</t>
  </si>
  <si>
    <t>7J.25</t>
  </si>
  <si>
    <t>Site name 26</t>
  </si>
  <si>
    <t>7J.26</t>
  </si>
  <si>
    <t>Site name 27</t>
  </si>
  <si>
    <t>7J.27</t>
  </si>
  <si>
    <t>Site name 28</t>
  </si>
  <si>
    <t>7J.28</t>
  </si>
  <si>
    <t>7J.29</t>
  </si>
  <si>
    <t>Site rationalisation</t>
  </si>
  <si>
    <t xml:space="preserve">Site rationalisation -Allocation to Base  Capital expenditure </t>
  </si>
  <si>
    <t xml:space="preserve">Site Rationalisation - Base Operating expenditure </t>
  </si>
  <si>
    <t>Site rationalisation- Allocation to IED enhancement  - Capital expenditure</t>
  </si>
  <si>
    <t xml:space="preserve">Site Rationalisation- Allocation to IED enhancement  - Operating expenditure </t>
  </si>
  <si>
    <t>Enhancement Capital expenditure -IED specific</t>
  </si>
  <si>
    <t>Enhancement Operating expenditure -IED specific</t>
  </si>
  <si>
    <t>Enhancement Capital expenditure - IED specific (additional ringfenced  scope items)</t>
  </si>
  <si>
    <t>Enhancement Operating expenditure -IED specific (additional ringfenced scope items)</t>
  </si>
  <si>
    <t>Site name (Sites upgraded under site rationalisation)</t>
  </si>
  <si>
    <t>Upgraded rationalised site name 1</t>
  </si>
  <si>
    <t>7J.30</t>
  </si>
  <si>
    <t>Upgraded rationalised site name 2</t>
  </si>
  <si>
    <t>7J.31</t>
  </si>
  <si>
    <t>Upgraded rationalised site name 3</t>
  </si>
  <si>
    <t>7J.32</t>
  </si>
  <si>
    <t>Upgraded rationalised site name 4</t>
  </si>
  <si>
    <t>7J.33</t>
  </si>
  <si>
    <t>Upgraded rationalised site name 5</t>
  </si>
  <si>
    <t>7J.34</t>
  </si>
  <si>
    <t>Upgraded rationalised site name 6</t>
  </si>
  <si>
    <t>7J.35</t>
  </si>
  <si>
    <t>Upgraded rationalised site name 7</t>
  </si>
  <si>
    <t>7J.36</t>
  </si>
  <si>
    <t>Upgraded rationalised site name 8</t>
  </si>
  <si>
    <t>7J.37</t>
  </si>
  <si>
    <t>Upgraded rationalised site name 9</t>
  </si>
  <si>
    <t>7J.38</t>
  </si>
  <si>
    <t>Upgraded rationalised site name 10</t>
  </si>
  <si>
    <t>7J.39</t>
  </si>
  <si>
    <t>Upgraded rationalised site name 11</t>
  </si>
  <si>
    <t>7J.40</t>
  </si>
  <si>
    <t>Upgraded rationalised site name 12</t>
  </si>
  <si>
    <t>7J.41</t>
  </si>
  <si>
    <t>Upgraded rationalised site name 13</t>
  </si>
  <si>
    <t>7J.42</t>
  </si>
  <si>
    <t>Upgraded rationalised site name 14</t>
  </si>
  <si>
    <t>7J.43</t>
  </si>
  <si>
    <t>Upgraded rationalised site name 15</t>
  </si>
  <si>
    <t>7J.44</t>
  </si>
  <si>
    <t>Upgraded rationalised site name 16</t>
  </si>
  <si>
    <t>7J.45</t>
  </si>
  <si>
    <t>Total (rationalisation)</t>
  </si>
  <si>
    <t>7J.46</t>
  </si>
  <si>
    <t>Pro forma 7K</t>
  </si>
  <si>
    <t>Wastewater network+ - WINEP storm overflow scheme costs and cost drivers</t>
  </si>
  <si>
    <t>Line Description / Storm Overflow Name</t>
  </si>
  <si>
    <t>Asset Type 
(STW storm overflow/ Network storm overflow)</t>
  </si>
  <si>
    <t>Unique ID
 (from Storm Overflow Action Plan or unique NEP ID)</t>
  </si>
  <si>
    <t>Driver</t>
  </si>
  <si>
    <t>Total Equivalent Storage (m3)</t>
  </si>
  <si>
    <t>Equivalent Storage delivered through Grey solutions (7E.10, 7E.12) (m3)</t>
  </si>
  <si>
    <t>Equivalent Storage delivered through green solutions (7E.11, 7E.13) (m3)</t>
  </si>
  <si>
    <t xml:space="preserve">Equivalent Storage delivered through other solutions (m3) </t>
  </si>
  <si>
    <t>Priority site (yes/no)</t>
  </si>
  <si>
    <t>Existing permit (y/n)</t>
  </si>
  <si>
    <t>Existing permit ref</t>
  </si>
  <si>
    <t>Screen totex (£m)</t>
  </si>
  <si>
    <t>Related FFT increase to reduce SO spills or allow storage discharge (l/s)</t>
  </si>
  <si>
    <t>FFT increase location</t>
  </si>
  <si>
    <t>FFT increase totex (£m)</t>
  </si>
  <si>
    <t xml:space="preserve">Surface water separation (ha removed) </t>
  </si>
  <si>
    <t>Surface water separation totex (£m)</t>
  </si>
  <si>
    <t>Wetland area (ha)</t>
  </si>
  <si>
    <t>Wetland totex (£m)</t>
  </si>
  <si>
    <t>Forecast / Actual scheme completion date</t>
  </si>
  <si>
    <t>Combined scheme (provide name of combined scheme)</t>
  </si>
  <si>
    <t>Current delivery Status of Scheme</t>
  </si>
  <si>
    <t>7K.1</t>
  </si>
  <si>
    <t>7K.2</t>
  </si>
  <si>
    <t>7K.3</t>
  </si>
  <si>
    <t>7K.4</t>
  </si>
  <si>
    <t>7K.5</t>
  </si>
  <si>
    <t>7K.6</t>
  </si>
  <si>
    <t>7K.7</t>
  </si>
  <si>
    <t>7K.8</t>
  </si>
  <si>
    <t>7K.9</t>
  </si>
  <si>
    <t>7K.10</t>
  </si>
  <si>
    <t>7K.11</t>
  </si>
  <si>
    <t>7K.12</t>
  </si>
  <si>
    <t>7K.13</t>
  </si>
  <si>
    <t>7K.14</t>
  </si>
  <si>
    <t>7K.15</t>
  </si>
  <si>
    <t>7K.16</t>
  </si>
  <si>
    <t>7K.17</t>
  </si>
  <si>
    <t>7K.18</t>
  </si>
  <si>
    <t>7K.19</t>
  </si>
  <si>
    <t>7K.20</t>
  </si>
  <si>
    <t>7K.21</t>
  </si>
  <si>
    <t>7K.22</t>
  </si>
  <si>
    <t>7K.23</t>
  </si>
  <si>
    <t>7K.24</t>
  </si>
  <si>
    <t>7K.25</t>
  </si>
  <si>
    <t>7K.26</t>
  </si>
  <si>
    <t>7K.27</t>
  </si>
  <si>
    <t>7K.28</t>
  </si>
  <si>
    <t>7K.29</t>
  </si>
  <si>
    <t>7K.30</t>
  </si>
  <si>
    <t>7K.31</t>
  </si>
  <si>
    <t>7K.32</t>
  </si>
  <si>
    <t>7K.33</t>
  </si>
  <si>
    <t>7K.34</t>
  </si>
  <si>
    <t>7K.35</t>
  </si>
  <si>
    <t>7K.36</t>
  </si>
  <si>
    <t>7K.37</t>
  </si>
  <si>
    <t>7K.38</t>
  </si>
  <si>
    <t>7K.39</t>
  </si>
  <si>
    <t>7K.40</t>
  </si>
  <si>
    <t>7K.41</t>
  </si>
  <si>
    <t>7K.42</t>
  </si>
  <si>
    <t>7K.43</t>
  </si>
  <si>
    <t>7K.44</t>
  </si>
  <si>
    <t>7K.45</t>
  </si>
  <si>
    <t>7K.46</t>
  </si>
  <si>
    <t>7K.47</t>
  </si>
  <si>
    <t>7K.48</t>
  </si>
  <si>
    <t>7K.49</t>
  </si>
  <si>
    <t>7K.50</t>
  </si>
  <si>
    <t>7K.51</t>
  </si>
  <si>
    <t>7K.52</t>
  </si>
  <si>
    <t>7K.53</t>
  </si>
  <si>
    <t>7K.54</t>
  </si>
  <si>
    <t>7K.55</t>
  </si>
  <si>
    <t>7K.56</t>
  </si>
  <si>
    <t>7K.57</t>
  </si>
  <si>
    <t>7K.58</t>
  </si>
  <si>
    <t>7K.59</t>
  </si>
  <si>
    <t>7K.60</t>
  </si>
  <si>
    <t>7K.61</t>
  </si>
  <si>
    <t>7K.62</t>
  </si>
  <si>
    <t>7K.63</t>
  </si>
  <si>
    <t>7K.64</t>
  </si>
  <si>
    <t>7K.65</t>
  </si>
  <si>
    <t>7K.66</t>
  </si>
  <si>
    <t>7K.67</t>
  </si>
  <si>
    <t>7K.68</t>
  </si>
  <si>
    <t>7K.69</t>
  </si>
  <si>
    <t>7K.70</t>
  </si>
  <si>
    <t>7K.71</t>
  </si>
  <si>
    <t>7K.72</t>
  </si>
  <si>
    <t>7K.73</t>
  </si>
  <si>
    <t>7K.74</t>
  </si>
  <si>
    <t>7K.75</t>
  </si>
  <si>
    <t>7K.76</t>
  </si>
  <si>
    <t>7K.77</t>
  </si>
  <si>
    <t>7K.78</t>
  </si>
  <si>
    <t>7K.79</t>
  </si>
  <si>
    <t>7K.80</t>
  </si>
  <si>
    <t>7K.81</t>
  </si>
  <si>
    <t>7K.82</t>
  </si>
  <si>
    <t>7K.83</t>
  </si>
  <si>
    <t>7K.84</t>
  </si>
  <si>
    <t>7K.85</t>
  </si>
  <si>
    <t>7K.86</t>
  </si>
  <si>
    <t>7K.87</t>
  </si>
  <si>
    <t>7K.88</t>
  </si>
  <si>
    <t>7K.89</t>
  </si>
  <si>
    <t>7K.90</t>
  </si>
  <si>
    <t>7K.91</t>
  </si>
  <si>
    <t>7K.92</t>
  </si>
  <si>
    <t>7K.93</t>
  </si>
  <si>
    <t>7K.94</t>
  </si>
  <si>
    <t>7K.95</t>
  </si>
  <si>
    <t>7K.96</t>
  </si>
  <si>
    <t>7K.97</t>
  </si>
  <si>
    <t>7K.98</t>
  </si>
  <si>
    <t>7K.99</t>
  </si>
  <si>
    <t>7K.100</t>
  </si>
  <si>
    <t>7K.101</t>
  </si>
  <si>
    <t>7K.102</t>
  </si>
  <si>
    <t>7K.103</t>
  </si>
  <si>
    <t>7K.104</t>
  </si>
  <si>
    <t>7K.105</t>
  </si>
  <si>
    <t>7K.106</t>
  </si>
  <si>
    <t>7K.107</t>
  </si>
  <si>
    <t>7K.108</t>
  </si>
  <si>
    <t>7K.109</t>
  </si>
  <si>
    <t>7K.110</t>
  </si>
  <si>
    <t>7K.111</t>
  </si>
  <si>
    <t>7K.112</t>
  </si>
  <si>
    <t>7K.113</t>
  </si>
  <si>
    <t>7K.114</t>
  </si>
  <si>
    <t>7K.115</t>
  </si>
  <si>
    <t>7K.116</t>
  </si>
  <si>
    <t>7K.117</t>
  </si>
  <si>
    <t>7K.118</t>
  </si>
  <si>
    <t>7K.119</t>
  </si>
  <si>
    <t>7K.120</t>
  </si>
  <si>
    <t>7K.121</t>
  </si>
  <si>
    <t>7K.122</t>
  </si>
  <si>
    <t>7K.123</t>
  </si>
  <si>
    <t>7K.124</t>
  </si>
  <si>
    <t>7K.125</t>
  </si>
  <si>
    <t>7K.126</t>
  </si>
  <si>
    <t>7K.127</t>
  </si>
  <si>
    <t>7K.128</t>
  </si>
  <si>
    <t>7K.129</t>
  </si>
  <si>
    <t>7K.130</t>
  </si>
  <si>
    <t>7K.131</t>
  </si>
  <si>
    <t>7K.132</t>
  </si>
  <si>
    <t>7K.133</t>
  </si>
  <si>
    <t>7K.134</t>
  </si>
  <si>
    <t>7K.135</t>
  </si>
  <si>
    <t>7K.136</t>
  </si>
  <si>
    <t>7K.137</t>
  </si>
  <si>
    <t>7K.138</t>
  </si>
  <si>
    <t>7K.139</t>
  </si>
  <si>
    <t>7K.140</t>
  </si>
  <si>
    <t>7K.141</t>
  </si>
  <si>
    <t>7K.142</t>
  </si>
  <si>
    <t>7K.143</t>
  </si>
  <si>
    <t>7K.144</t>
  </si>
  <si>
    <t>7K.145</t>
  </si>
  <si>
    <t>7K.146</t>
  </si>
  <si>
    <t>7K.147</t>
  </si>
  <si>
    <t>7K.148</t>
  </si>
  <si>
    <t>7K.149</t>
  </si>
  <si>
    <t>7K.150</t>
  </si>
  <si>
    <t>7K.151</t>
  </si>
  <si>
    <t>7K.152</t>
  </si>
  <si>
    <t>7K.153</t>
  </si>
  <si>
    <t>7K.154</t>
  </si>
  <si>
    <t>7K.155</t>
  </si>
  <si>
    <t>7K.156</t>
  </si>
  <si>
    <t>7K.157</t>
  </si>
  <si>
    <t>7K.158</t>
  </si>
  <si>
    <t>7K.159</t>
  </si>
  <si>
    <t>7K.160</t>
  </si>
  <si>
    <t>7K.161</t>
  </si>
  <si>
    <t>7K.162</t>
  </si>
  <si>
    <t>7K.163</t>
  </si>
  <si>
    <t>7K.164</t>
  </si>
  <si>
    <t>7K.165</t>
  </si>
  <si>
    <t>7K.166</t>
  </si>
  <si>
    <t>7K.167</t>
  </si>
  <si>
    <t>7K.168</t>
  </si>
  <si>
    <t>7K.169</t>
  </si>
  <si>
    <t>7K.170</t>
  </si>
  <si>
    <t>7K.171</t>
  </si>
  <si>
    <t>7K.172</t>
  </si>
  <si>
    <t>7K.173</t>
  </si>
  <si>
    <t>7K.174</t>
  </si>
  <si>
    <t>7K.175</t>
  </si>
  <si>
    <t>7K.176</t>
  </si>
  <si>
    <t>7K.177</t>
  </si>
  <si>
    <t>7K.178</t>
  </si>
  <si>
    <t>7K.179</t>
  </si>
  <si>
    <t>7K.180</t>
  </si>
  <si>
    <t>7K.181</t>
  </si>
  <si>
    <t>7K.182</t>
  </si>
  <si>
    <t>7K.183</t>
  </si>
  <si>
    <t>7K.184</t>
  </si>
  <si>
    <t>7K.185</t>
  </si>
  <si>
    <t>7K.186</t>
  </si>
  <si>
    <t>7K.187</t>
  </si>
  <si>
    <t>7K.188</t>
  </si>
  <si>
    <t>7K.189</t>
  </si>
  <si>
    <t>7K.190</t>
  </si>
  <si>
    <t>7K.191</t>
  </si>
  <si>
    <t>7K.192</t>
  </si>
  <si>
    <t>7K.193</t>
  </si>
  <si>
    <t>7K.194</t>
  </si>
  <si>
    <t>7K.195</t>
  </si>
  <si>
    <t>7K.196</t>
  </si>
  <si>
    <t>7K.197</t>
  </si>
  <si>
    <t>7K.198</t>
  </si>
  <si>
    <t>7K.199</t>
  </si>
  <si>
    <t>7K.200</t>
  </si>
  <si>
    <t>7K.201</t>
  </si>
  <si>
    <t>7K.202</t>
  </si>
  <si>
    <t>7K.203</t>
  </si>
  <si>
    <t>7K.204</t>
  </si>
  <si>
    <t>7K.205</t>
  </si>
  <si>
    <t>7K.206</t>
  </si>
  <si>
    <t>7K.207</t>
  </si>
  <si>
    <t>7K.208</t>
  </si>
  <si>
    <t>7K.209</t>
  </si>
  <si>
    <t>7K.210</t>
  </si>
  <si>
    <t>7K.211</t>
  </si>
  <si>
    <t>7K.212</t>
  </si>
  <si>
    <t>7K.213</t>
  </si>
  <si>
    <t>7K.214</t>
  </si>
  <si>
    <t>7K.215</t>
  </si>
  <si>
    <t>7K.216</t>
  </si>
  <si>
    <t>7K.217</t>
  </si>
  <si>
    <t>7K.218</t>
  </si>
  <si>
    <t>7K.219</t>
  </si>
  <si>
    <t>7K.220</t>
  </si>
  <si>
    <t>7K.221</t>
  </si>
  <si>
    <t>7K.222</t>
  </si>
  <si>
    <t>7K.223</t>
  </si>
  <si>
    <t>7K.224</t>
  </si>
  <si>
    <t>7K.225</t>
  </si>
  <si>
    <t>7K.226</t>
  </si>
  <si>
    <t>7K.227</t>
  </si>
  <si>
    <t>7K.228</t>
  </si>
  <si>
    <t>7K.229</t>
  </si>
  <si>
    <t>7K.230</t>
  </si>
  <si>
    <t>7K.231</t>
  </si>
  <si>
    <t>7K.232</t>
  </si>
  <si>
    <t>7K.233</t>
  </si>
  <si>
    <t>7K.234</t>
  </si>
  <si>
    <t>7K.235</t>
  </si>
  <si>
    <t>7K.236</t>
  </si>
  <si>
    <t>7K.237</t>
  </si>
  <si>
    <t>7K.238</t>
  </si>
  <si>
    <t>7K.239</t>
  </si>
  <si>
    <t>7K.240</t>
  </si>
  <si>
    <t>7K.241</t>
  </si>
  <si>
    <t>7K.242</t>
  </si>
  <si>
    <t>7K.243</t>
  </si>
  <si>
    <t>7K.244</t>
  </si>
  <si>
    <t>7K.245</t>
  </si>
  <si>
    <t>7K.246</t>
  </si>
  <si>
    <t>7K.247</t>
  </si>
  <si>
    <t>7K.248</t>
  </si>
  <si>
    <t>7K.249</t>
  </si>
  <si>
    <t>7K.250</t>
  </si>
  <si>
    <t>7K.251</t>
  </si>
  <si>
    <t>7K.252</t>
  </si>
  <si>
    <t>7K.253</t>
  </si>
  <si>
    <t>7K.254</t>
  </si>
  <si>
    <t>7K.255</t>
  </si>
  <si>
    <t>7K.256</t>
  </si>
  <si>
    <t>7K.257</t>
  </si>
  <si>
    <t>7K.258</t>
  </si>
  <si>
    <t>7K.259</t>
  </si>
  <si>
    <t>7K.260</t>
  </si>
  <si>
    <t>7K.261</t>
  </si>
  <si>
    <t>7K.262</t>
  </si>
  <si>
    <t>7K.263</t>
  </si>
  <si>
    <t>7K.264</t>
  </si>
  <si>
    <t>7K.265</t>
  </si>
  <si>
    <t>7K.266</t>
  </si>
  <si>
    <t>7K.267</t>
  </si>
  <si>
    <t>7K.268</t>
  </si>
  <si>
    <t>7K.269</t>
  </si>
  <si>
    <t>7K.270</t>
  </si>
  <si>
    <t>7K.271</t>
  </si>
  <si>
    <t>7K.272</t>
  </si>
  <si>
    <t>7K.273</t>
  </si>
  <si>
    <t>7K.274</t>
  </si>
  <si>
    <t>7K.275</t>
  </si>
  <si>
    <t>7K.276</t>
  </si>
  <si>
    <t>7K.277</t>
  </si>
  <si>
    <t>7K.278</t>
  </si>
  <si>
    <t>7K.279</t>
  </si>
  <si>
    <t>7K.280</t>
  </si>
  <si>
    <t>7K.281</t>
  </si>
  <si>
    <t>7K.282</t>
  </si>
  <si>
    <t>7K.283</t>
  </si>
  <si>
    <t>7K.284</t>
  </si>
  <si>
    <t>7K.285</t>
  </si>
  <si>
    <t>7K.286</t>
  </si>
  <si>
    <t>7K.287</t>
  </si>
  <si>
    <t>7K.288</t>
  </si>
  <si>
    <t>7K.289</t>
  </si>
  <si>
    <t>7K.290</t>
  </si>
  <si>
    <t>7K.291</t>
  </si>
  <si>
    <t>7K.292</t>
  </si>
  <si>
    <t>7K.293</t>
  </si>
  <si>
    <t>7K.294</t>
  </si>
  <si>
    <t>7K.295</t>
  </si>
  <si>
    <t>7K.296</t>
  </si>
  <si>
    <t>7K.297</t>
  </si>
  <si>
    <t>7K.298</t>
  </si>
  <si>
    <t>7K.299</t>
  </si>
  <si>
    <t>7K.300</t>
  </si>
  <si>
    <t>7K.301</t>
  </si>
  <si>
    <t>7K.302</t>
  </si>
  <si>
    <t>7K.303</t>
  </si>
  <si>
    <t>7K.304</t>
  </si>
  <si>
    <t>7K.305</t>
  </si>
  <si>
    <t>7K.306</t>
  </si>
  <si>
    <t>7K.307</t>
  </si>
  <si>
    <t>7K.308</t>
  </si>
  <si>
    <t>7K.309</t>
  </si>
  <si>
    <t>7K.310</t>
  </si>
  <si>
    <t>7K.311</t>
  </si>
  <si>
    <t>7K.312</t>
  </si>
  <si>
    <t>7K.313</t>
  </si>
  <si>
    <t>7K.314</t>
  </si>
  <si>
    <t>7K.315</t>
  </si>
  <si>
    <t>7K.316</t>
  </si>
  <si>
    <t>7K.317</t>
  </si>
  <si>
    <t>7K.318</t>
  </si>
  <si>
    <t>7K.319</t>
  </si>
  <si>
    <t>7K.320</t>
  </si>
  <si>
    <t>7K.321</t>
  </si>
  <si>
    <t>7K.322</t>
  </si>
  <si>
    <t>7K.323</t>
  </si>
  <si>
    <t>7K.324</t>
  </si>
  <si>
    <t>7K.325</t>
  </si>
  <si>
    <t>7K.326</t>
  </si>
  <si>
    <t>7K.327</t>
  </si>
  <si>
    <t>7K.328</t>
  </si>
  <si>
    <t>7K.329</t>
  </si>
  <si>
    <t>7K.330</t>
  </si>
  <si>
    <t>7K.331</t>
  </si>
  <si>
    <t>7K.332</t>
  </si>
  <si>
    <t>7K.333</t>
  </si>
  <si>
    <t>7K.334</t>
  </si>
  <si>
    <t>7K.335</t>
  </si>
  <si>
    <t>7K.336</t>
  </si>
  <si>
    <t>7K.337</t>
  </si>
  <si>
    <t>7K.338</t>
  </si>
  <si>
    <t>7K.339</t>
  </si>
  <si>
    <t>7K.340</t>
  </si>
  <si>
    <t>7K.341</t>
  </si>
  <si>
    <t>7K.342</t>
  </si>
  <si>
    <t>7K.343</t>
  </si>
  <si>
    <t>7K.344</t>
  </si>
  <si>
    <t>7K.345</t>
  </si>
  <si>
    <t>7K.346</t>
  </si>
  <si>
    <t>7K.347</t>
  </si>
  <si>
    <t>7K.348</t>
  </si>
  <si>
    <t>7K.349</t>
  </si>
  <si>
    <t>7K.350</t>
  </si>
  <si>
    <t>7K.351</t>
  </si>
  <si>
    <t>7K.352</t>
  </si>
  <si>
    <t>7K.353</t>
  </si>
  <si>
    <t>7K.354</t>
  </si>
  <si>
    <t>7K.355</t>
  </si>
  <si>
    <t>7K.356</t>
  </si>
  <si>
    <t>7K.357</t>
  </si>
  <si>
    <t>7K.358</t>
  </si>
  <si>
    <t>7K.359</t>
  </si>
  <si>
    <t>7K.360</t>
  </si>
  <si>
    <t>7K.361</t>
  </si>
  <si>
    <t>7K.362</t>
  </si>
  <si>
    <t>7K.363</t>
  </si>
  <si>
    <t>7K.364</t>
  </si>
  <si>
    <t>7K.365</t>
  </si>
  <si>
    <t>7K.366</t>
  </si>
  <si>
    <t>7K.367</t>
  </si>
  <si>
    <t>7K.368</t>
  </si>
  <si>
    <t>7K.369</t>
  </si>
  <si>
    <t>7K.370</t>
  </si>
  <si>
    <t>7K.371</t>
  </si>
  <si>
    <t>7K.372</t>
  </si>
  <si>
    <t>7K.373</t>
  </si>
  <si>
    <t>7K.374</t>
  </si>
  <si>
    <t>7K.375</t>
  </si>
  <si>
    <t>7K.376</t>
  </si>
  <si>
    <t>7K.377</t>
  </si>
  <si>
    <t>7K.378</t>
  </si>
  <si>
    <t>7K.379</t>
  </si>
  <si>
    <t>7K.380</t>
  </si>
  <si>
    <t>7K.381</t>
  </si>
  <si>
    <t>7K.382</t>
  </si>
  <si>
    <t>7K.383</t>
  </si>
  <si>
    <t>7K.384</t>
  </si>
  <si>
    <t>7K.385</t>
  </si>
  <si>
    <t>7K.386</t>
  </si>
  <si>
    <t>7K.387</t>
  </si>
  <si>
    <t>7K.388</t>
  </si>
  <si>
    <t>7K.389</t>
  </si>
  <si>
    <t>7K.390</t>
  </si>
  <si>
    <t>7K.391</t>
  </si>
  <si>
    <t>7K.392</t>
  </si>
  <si>
    <t>7K.393</t>
  </si>
  <si>
    <t>7K.394</t>
  </si>
  <si>
    <t>7K.395</t>
  </si>
  <si>
    <t>7K.396</t>
  </si>
  <si>
    <t>7K.397</t>
  </si>
  <si>
    <t>7K.398</t>
  </si>
  <si>
    <t>7K.399</t>
  </si>
  <si>
    <t>7K.400</t>
  </si>
  <si>
    <t>Scheme name 401</t>
  </si>
  <si>
    <t>7K.401</t>
  </si>
  <si>
    <t>Scheme name 402</t>
  </si>
  <si>
    <t>7K.402</t>
  </si>
  <si>
    <t>Scheme name 403</t>
  </si>
  <si>
    <t>7K.403</t>
  </si>
  <si>
    <t>Scheme name 404</t>
  </si>
  <si>
    <t>7K.404</t>
  </si>
  <si>
    <t>Scheme name 405</t>
  </si>
  <si>
    <t>7K.405</t>
  </si>
  <si>
    <t>Scheme name 406</t>
  </si>
  <si>
    <t>7K.406</t>
  </si>
  <si>
    <t>Scheme name 407</t>
  </si>
  <si>
    <t>7K.407</t>
  </si>
  <si>
    <t>Scheme name 408</t>
  </si>
  <si>
    <t>7K.408</t>
  </si>
  <si>
    <t>Scheme name 409</t>
  </si>
  <si>
    <t>7K.409</t>
  </si>
  <si>
    <t>Scheme name 410</t>
  </si>
  <si>
    <t>7K.410</t>
  </si>
  <si>
    <t>Scheme name 411</t>
  </si>
  <si>
    <t>7K.411</t>
  </si>
  <si>
    <t>Scheme name 412</t>
  </si>
  <si>
    <t>7K.412</t>
  </si>
  <si>
    <t>Scheme name 413</t>
  </si>
  <si>
    <t>7K.413</t>
  </si>
  <si>
    <t>Scheme name 414</t>
  </si>
  <si>
    <t>7K.414</t>
  </si>
  <si>
    <t>Scheme name 415</t>
  </si>
  <si>
    <t>7K.415</t>
  </si>
  <si>
    <t>Scheme name 416</t>
  </si>
  <si>
    <t>7K.416</t>
  </si>
  <si>
    <t>Scheme name 417</t>
  </si>
  <si>
    <t>7K.417</t>
  </si>
  <si>
    <t>Scheme name 418</t>
  </si>
  <si>
    <t>7K.418</t>
  </si>
  <si>
    <t>Scheme name 419</t>
  </si>
  <si>
    <t>7K.419</t>
  </si>
  <si>
    <t>Scheme name 420</t>
  </si>
  <si>
    <t>7K.420</t>
  </si>
  <si>
    <t>Scheme name 421</t>
  </si>
  <si>
    <t>7K.421</t>
  </si>
  <si>
    <t>Scheme name 422</t>
  </si>
  <si>
    <t>7K.422</t>
  </si>
  <si>
    <t>Scheme name 423</t>
  </si>
  <si>
    <t>7K.423</t>
  </si>
  <si>
    <t>Scheme name 424</t>
  </si>
  <si>
    <t>7K.424</t>
  </si>
  <si>
    <t>Scheme name 425</t>
  </si>
  <si>
    <t>7K.425</t>
  </si>
  <si>
    <t>Scheme name 426</t>
  </si>
  <si>
    <t>7K.426</t>
  </si>
  <si>
    <t>Scheme name 427</t>
  </si>
  <si>
    <t>7K.427</t>
  </si>
  <si>
    <t>Scheme name 428</t>
  </si>
  <si>
    <t>7K.428</t>
  </si>
  <si>
    <t>Scheme name 429</t>
  </si>
  <si>
    <t>7K.429</t>
  </si>
  <si>
    <t>Scheme name 430</t>
  </si>
  <si>
    <t>7K.430</t>
  </si>
  <si>
    <t>Scheme name 431</t>
  </si>
  <si>
    <t>7K.431</t>
  </si>
  <si>
    <t>Scheme name 432</t>
  </si>
  <si>
    <t>7K.432</t>
  </si>
  <si>
    <t>Scheme name 433</t>
  </si>
  <si>
    <t>7K.433</t>
  </si>
  <si>
    <t>Scheme name 434</t>
  </si>
  <si>
    <t>7K.434</t>
  </si>
  <si>
    <t>Scheme name 435</t>
  </si>
  <si>
    <t>7K.435</t>
  </si>
  <si>
    <t>Scheme name 436</t>
  </si>
  <si>
    <t>7K.436</t>
  </si>
  <si>
    <t>Scheme name 437</t>
  </si>
  <si>
    <t>7K.437</t>
  </si>
  <si>
    <t>Scheme name 438</t>
  </si>
  <si>
    <t>7K.438</t>
  </si>
  <si>
    <t>Scheme name 439</t>
  </si>
  <si>
    <t>7K.439</t>
  </si>
  <si>
    <t>Scheme name 440</t>
  </si>
  <si>
    <t>7K.440</t>
  </si>
  <si>
    <t>Scheme name 441</t>
  </si>
  <si>
    <t>7K.441</t>
  </si>
  <si>
    <t>Scheme name 442</t>
  </si>
  <si>
    <t>7K.442</t>
  </si>
  <si>
    <t>Scheme name 443</t>
  </si>
  <si>
    <t>7K.443</t>
  </si>
  <si>
    <t>Scheme name 444</t>
  </si>
  <si>
    <t>7K.444</t>
  </si>
  <si>
    <t>Scheme name 445</t>
  </si>
  <si>
    <t>7K.445</t>
  </si>
  <si>
    <t>Scheme name 446</t>
  </si>
  <si>
    <t>7K.446</t>
  </si>
  <si>
    <t>Scheme name 447</t>
  </si>
  <si>
    <t>7K.447</t>
  </si>
  <si>
    <t>Scheme name 448</t>
  </si>
  <si>
    <t>7K.448</t>
  </si>
  <si>
    <t>Scheme name 449</t>
  </si>
  <si>
    <t>7K.449</t>
  </si>
  <si>
    <t>Scheme name 450</t>
  </si>
  <si>
    <t>7K.450</t>
  </si>
  <si>
    <t>Scheme name 451</t>
  </si>
  <si>
    <t>7K.451</t>
  </si>
  <si>
    <t>Scheme name 452</t>
  </si>
  <si>
    <t>7K.452</t>
  </si>
  <si>
    <t>Scheme name 453</t>
  </si>
  <si>
    <t>7K.453</t>
  </si>
  <si>
    <t>Scheme name 454</t>
  </si>
  <si>
    <t>7K.454</t>
  </si>
  <si>
    <t>Scheme name 455</t>
  </si>
  <si>
    <t>7K.455</t>
  </si>
  <si>
    <t>Scheme name 456</t>
  </si>
  <si>
    <t>7K.456</t>
  </si>
  <si>
    <t>Scheme name 457</t>
  </si>
  <si>
    <t>7K.457</t>
  </si>
  <si>
    <t>Scheme name 458</t>
  </si>
  <si>
    <t>7K.458</t>
  </si>
  <si>
    <t>Scheme name 459</t>
  </si>
  <si>
    <t>7K.459</t>
  </si>
  <si>
    <t>Scheme name 460</t>
  </si>
  <si>
    <t>7K.460</t>
  </si>
  <si>
    <t>Scheme name 461</t>
  </si>
  <si>
    <t>7K.461</t>
  </si>
  <si>
    <t>Scheme name 462</t>
  </si>
  <si>
    <t>7K.462</t>
  </si>
  <si>
    <t>Scheme name 463</t>
  </si>
  <si>
    <t>7K.463</t>
  </si>
  <si>
    <t>Scheme name 464</t>
  </si>
  <si>
    <t>7K.464</t>
  </si>
  <si>
    <t>Scheme name 465</t>
  </si>
  <si>
    <t>7K.465</t>
  </si>
  <si>
    <t>Scheme name 466</t>
  </si>
  <si>
    <t>7K.466</t>
  </si>
  <si>
    <t>Scheme name 467</t>
  </si>
  <si>
    <t>7K.467</t>
  </si>
  <si>
    <t>Scheme name 468</t>
  </si>
  <si>
    <t>7K.468</t>
  </si>
  <si>
    <t>Scheme name 469</t>
  </si>
  <si>
    <t>7K.469</t>
  </si>
  <si>
    <t>Scheme name 470</t>
  </si>
  <si>
    <t>7K.470</t>
  </si>
  <si>
    <t>Scheme name 471</t>
  </si>
  <si>
    <t>7K.471</t>
  </si>
  <si>
    <t>Scheme name 472</t>
  </si>
  <si>
    <t>7K.472</t>
  </si>
  <si>
    <t>Scheme name 473</t>
  </si>
  <si>
    <t>7K.473</t>
  </si>
  <si>
    <t>Scheme name 474</t>
  </si>
  <si>
    <t>7K.474</t>
  </si>
  <si>
    <t>Scheme name 475</t>
  </si>
  <si>
    <t>7K.475</t>
  </si>
  <si>
    <t>Scheme name 476</t>
  </si>
  <si>
    <t>7K.476</t>
  </si>
  <si>
    <t>Scheme name 477</t>
  </si>
  <si>
    <t>7K.477</t>
  </si>
  <si>
    <t>Scheme name 478</t>
  </si>
  <si>
    <t>7K.478</t>
  </si>
  <si>
    <t>Scheme name 479</t>
  </si>
  <si>
    <t>7K.479</t>
  </si>
  <si>
    <t>Scheme name 480</t>
  </si>
  <si>
    <t>7K.480</t>
  </si>
  <si>
    <t>Scheme name 481</t>
  </si>
  <si>
    <t>7K.481</t>
  </si>
  <si>
    <t>Scheme name 482</t>
  </si>
  <si>
    <t>7K.482</t>
  </si>
  <si>
    <t>Scheme name 483</t>
  </si>
  <si>
    <t>7K.483</t>
  </si>
  <si>
    <t>Scheme name 484</t>
  </si>
  <si>
    <t>7K.484</t>
  </si>
  <si>
    <t>Scheme name 485</t>
  </si>
  <si>
    <t>7K.485</t>
  </si>
  <si>
    <t>Scheme name 486</t>
  </si>
  <si>
    <t>7K.486</t>
  </si>
  <si>
    <t>Scheme name 487</t>
  </si>
  <si>
    <t>7K.487</t>
  </si>
  <si>
    <t>Scheme name 488</t>
  </si>
  <si>
    <t>7K.488</t>
  </si>
  <si>
    <t>Scheme name 489</t>
  </si>
  <si>
    <t>7K.489</t>
  </si>
  <si>
    <t>Scheme name 490</t>
  </si>
  <si>
    <t>7K.490</t>
  </si>
  <si>
    <t>Scheme name 491</t>
  </si>
  <si>
    <t>7K.491</t>
  </si>
  <si>
    <t>Scheme name 492</t>
  </si>
  <si>
    <t>7K.492</t>
  </si>
  <si>
    <t>Scheme name 493</t>
  </si>
  <si>
    <t>7K.493</t>
  </si>
  <si>
    <t>Scheme name 494</t>
  </si>
  <si>
    <t>7K.494</t>
  </si>
  <si>
    <t>Scheme name 495</t>
  </si>
  <si>
    <t>7K.495</t>
  </si>
  <si>
    <t>Scheme name 496</t>
  </si>
  <si>
    <t>7K.496</t>
  </si>
  <si>
    <t>Scheme name 497</t>
  </si>
  <si>
    <t>7K.497</t>
  </si>
  <si>
    <t>Scheme name 498</t>
  </si>
  <si>
    <t>7K.498</t>
  </si>
  <si>
    <t>Scheme name 499</t>
  </si>
  <si>
    <t>7K.499</t>
  </si>
  <si>
    <t>Scheme name 500</t>
  </si>
  <si>
    <t>7K.500</t>
  </si>
  <si>
    <t>Scheme name 501</t>
  </si>
  <si>
    <t>7K.501</t>
  </si>
  <si>
    <t>Scheme name 502</t>
  </si>
  <si>
    <t>7K.502</t>
  </si>
  <si>
    <t>Scheme name 503</t>
  </si>
  <si>
    <t>7K.503</t>
  </si>
  <si>
    <t>Scheme name 504</t>
  </si>
  <si>
    <t>7K.504</t>
  </si>
  <si>
    <t>Scheme name 505</t>
  </si>
  <si>
    <t>7K.505</t>
  </si>
  <si>
    <t>Scheme name 506</t>
  </si>
  <si>
    <t>7K.506</t>
  </si>
  <si>
    <t>Scheme name 507</t>
  </si>
  <si>
    <t>7K.507</t>
  </si>
  <si>
    <t>Scheme name 508</t>
  </si>
  <si>
    <t>7K.508</t>
  </si>
  <si>
    <t>Scheme name 509</t>
  </si>
  <si>
    <t>7K.509</t>
  </si>
  <si>
    <t>Scheme name 510</t>
  </si>
  <si>
    <t>7K.510</t>
  </si>
  <si>
    <t>Scheme name 511</t>
  </si>
  <si>
    <t>7K.511</t>
  </si>
  <si>
    <t>Scheme name 512</t>
  </si>
  <si>
    <t>7K.512</t>
  </si>
  <si>
    <t>Scheme name 513</t>
  </si>
  <si>
    <t>7K.513</t>
  </si>
  <si>
    <t>Scheme name 514</t>
  </si>
  <si>
    <t>7K.514</t>
  </si>
  <si>
    <t>Scheme name 515</t>
  </si>
  <si>
    <t>7K.515</t>
  </si>
  <si>
    <t>Scheme name 516</t>
  </si>
  <si>
    <t>7K.516</t>
  </si>
  <si>
    <t>Scheme name 517</t>
  </si>
  <si>
    <t>7K.517</t>
  </si>
  <si>
    <t>Scheme name 518</t>
  </si>
  <si>
    <t>7K.518</t>
  </si>
  <si>
    <t>Scheme name 519</t>
  </si>
  <si>
    <t>7K.519</t>
  </si>
  <si>
    <t>Scheme name 520</t>
  </si>
  <si>
    <t>7K.520</t>
  </si>
  <si>
    <t>Scheme name 521</t>
  </si>
  <si>
    <t>7K.521</t>
  </si>
  <si>
    <t>Scheme name 522</t>
  </si>
  <si>
    <t>7K.522</t>
  </si>
  <si>
    <t>Scheme name 523</t>
  </si>
  <si>
    <t>7K.523</t>
  </si>
  <si>
    <t>Scheme name 524</t>
  </si>
  <si>
    <t>7K.524</t>
  </si>
  <si>
    <t>Scheme name 525</t>
  </si>
  <si>
    <t>7K.525</t>
  </si>
  <si>
    <t>Scheme name 526</t>
  </si>
  <si>
    <t>7K.526</t>
  </si>
  <si>
    <t>Scheme name 527</t>
  </si>
  <si>
    <t>7K.527</t>
  </si>
  <si>
    <t>Scheme name 528</t>
  </si>
  <si>
    <t>7K.528</t>
  </si>
  <si>
    <t>Scheme name 529</t>
  </si>
  <si>
    <t>7K.529</t>
  </si>
  <si>
    <t>Scheme name 530</t>
  </si>
  <si>
    <t>7K.530</t>
  </si>
  <si>
    <t>Scheme name 531</t>
  </si>
  <si>
    <t>7K.531</t>
  </si>
  <si>
    <t>Scheme name 532</t>
  </si>
  <si>
    <t>7K.532</t>
  </si>
  <si>
    <t>Scheme name 533</t>
  </si>
  <si>
    <t>7K.533</t>
  </si>
  <si>
    <t>Scheme name 534</t>
  </si>
  <si>
    <t>7K.534</t>
  </si>
  <si>
    <t>Scheme name 535</t>
  </si>
  <si>
    <t>7K.535</t>
  </si>
  <si>
    <t>Scheme name 536</t>
  </si>
  <si>
    <t>7K.536</t>
  </si>
  <si>
    <t>Scheme name 537</t>
  </si>
  <si>
    <t>7K.537</t>
  </si>
  <si>
    <t>Scheme name 538</t>
  </si>
  <si>
    <t>7K.538</t>
  </si>
  <si>
    <t>Scheme name 539</t>
  </si>
  <si>
    <t>7K.539</t>
  </si>
  <si>
    <t>Scheme name 540</t>
  </si>
  <si>
    <t>7K.540</t>
  </si>
  <si>
    <t>Scheme name 541</t>
  </si>
  <si>
    <t>7K.541</t>
  </si>
  <si>
    <t>Scheme name 542</t>
  </si>
  <si>
    <t>7K.542</t>
  </si>
  <si>
    <t>Scheme name 543</t>
  </si>
  <si>
    <t>7K.543</t>
  </si>
  <si>
    <t>Scheme name 544</t>
  </si>
  <si>
    <t>7K.544</t>
  </si>
  <si>
    <t>Scheme name 545</t>
  </si>
  <si>
    <t>7K.545</t>
  </si>
  <si>
    <t>Scheme name 546</t>
  </si>
  <si>
    <t>7K.546</t>
  </si>
  <si>
    <t>Scheme name 547</t>
  </si>
  <si>
    <t>7K.547</t>
  </si>
  <si>
    <t>Scheme name 548</t>
  </si>
  <si>
    <t>7K.548</t>
  </si>
  <si>
    <t>Scheme name 549</t>
  </si>
  <si>
    <t>7K.549</t>
  </si>
  <si>
    <t>Scheme name 550</t>
  </si>
  <si>
    <t>7K.550</t>
  </si>
  <si>
    <t>Scheme name 551</t>
  </si>
  <si>
    <t>7K.551</t>
  </si>
  <si>
    <t>Scheme name 552</t>
  </si>
  <si>
    <t>7K.552</t>
  </si>
  <si>
    <t>Scheme name 553</t>
  </si>
  <si>
    <t>7K.553</t>
  </si>
  <si>
    <t>Scheme name 554</t>
  </si>
  <si>
    <t>7K.554</t>
  </si>
  <si>
    <t>Scheme name 555</t>
  </si>
  <si>
    <t>7K.555</t>
  </si>
  <si>
    <t>Scheme name 556</t>
  </si>
  <si>
    <t>7K.556</t>
  </si>
  <si>
    <t>Scheme name 557</t>
  </si>
  <si>
    <t>7K.557</t>
  </si>
  <si>
    <t>Scheme name 558</t>
  </si>
  <si>
    <t>7K.558</t>
  </si>
  <si>
    <t>Scheme name 559</t>
  </si>
  <si>
    <t>7K.559</t>
  </si>
  <si>
    <t>Scheme name 560</t>
  </si>
  <si>
    <t>7K.560</t>
  </si>
  <si>
    <t>Scheme name 561</t>
  </si>
  <si>
    <t>7K.561</t>
  </si>
  <si>
    <t>Scheme name 562</t>
  </si>
  <si>
    <t>7K.562</t>
  </si>
  <si>
    <t>Scheme name 563</t>
  </si>
  <si>
    <t>7K.563</t>
  </si>
  <si>
    <t>Scheme name 564</t>
  </si>
  <si>
    <t>7K.564</t>
  </si>
  <si>
    <t>Scheme name 565</t>
  </si>
  <si>
    <t>7K.565</t>
  </si>
  <si>
    <t>Scheme name 566</t>
  </si>
  <si>
    <t>7K.566</t>
  </si>
  <si>
    <t>Scheme name 567</t>
  </si>
  <si>
    <t>7K.567</t>
  </si>
  <si>
    <t>Scheme name 568</t>
  </si>
  <si>
    <t>7K.568</t>
  </si>
  <si>
    <t>Scheme name 569</t>
  </si>
  <si>
    <t>7K.569</t>
  </si>
  <si>
    <t>Scheme name 570</t>
  </si>
  <si>
    <t>7K.570</t>
  </si>
  <si>
    <t>Scheme name 571</t>
  </si>
  <si>
    <t>7K.571</t>
  </si>
  <si>
    <t>Scheme name 572</t>
  </si>
  <si>
    <t>7K.572</t>
  </si>
  <si>
    <t>Scheme name 573</t>
  </si>
  <si>
    <t>7K.573</t>
  </si>
  <si>
    <t>Scheme name 574</t>
  </si>
  <si>
    <t>7K.574</t>
  </si>
  <si>
    <t>Scheme name 575</t>
  </si>
  <si>
    <t>7K.575</t>
  </si>
  <si>
    <t>Scheme name 576</t>
  </si>
  <si>
    <t>7K.576</t>
  </si>
  <si>
    <t>Scheme name 577</t>
  </si>
  <si>
    <t>7K.577</t>
  </si>
  <si>
    <t>Scheme name 578</t>
  </si>
  <si>
    <t>7K.578</t>
  </si>
  <si>
    <t>Scheme name 579</t>
  </si>
  <si>
    <t>7K.579</t>
  </si>
  <si>
    <t>Scheme name 580</t>
  </si>
  <si>
    <t>7K.580</t>
  </si>
  <si>
    <t>Scheme name 581</t>
  </si>
  <si>
    <t>7K.581</t>
  </si>
  <si>
    <t>Scheme name 582</t>
  </si>
  <si>
    <t>7K.582</t>
  </si>
  <si>
    <t>Scheme name 583</t>
  </si>
  <si>
    <t>7K.583</t>
  </si>
  <si>
    <t>Scheme name 584</t>
  </si>
  <si>
    <t>7K.584</t>
  </si>
  <si>
    <t>Scheme name 585</t>
  </si>
  <si>
    <t>7K.585</t>
  </si>
  <si>
    <t>Scheme name 586</t>
  </si>
  <si>
    <t>7K.586</t>
  </si>
  <si>
    <t>Scheme name 587</t>
  </si>
  <si>
    <t>7K.587</t>
  </si>
  <si>
    <t>Scheme name 588</t>
  </si>
  <si>
    <t>7K.588</t>
  </si>
  <si>
    <t>Scheme name 589</t>
  </si>
  <si>
    <t>7K.589</t>
  </si>
  <si>
    <t>Scheme name 590</t>
  </si>
  <si>
    <t>7K.590</t>
  </si>
  <si>
    <t>Scheme name 591</t>
  </si>
  <si>
    <t>7K.591</t>
  </si>
  <si>
    <t>Scheme name 592</t>
  </si>
  <si>
    <t>7K.592</t>
  </si>
  <si>
    <t>Scheme name 593</t>
  </si>
  <si>
    <t>7K.593</t>
  </si>
  <si>
    <t>Scheme name 594</t>
  </si>
  <si>
    <t>7K.594</t>
  </si>
  <si>
    <t>Scheme name 595</t>
  </si>
  <si>
    <t>7K.595</t>
  </si>
  <si>
    <t>Scheme name 596</t>
  </si>
  <si>
    <t>7K.596</t>
  </si>
  <si>
    <t>Scheme name 597</t>
  </si>
  <si>
    <t>7K.597</t>
  </si>
  <si>
    <t>Scheme name 598</t>
  </si>
  <si>
    <t>7K.598</t>
  </si>
  <si>
    <t>Scheme name 599</t>
  </si>
  <si>
    <t>7K.599</t>
  </si>
  <si>
    <t>Scheme name 600</t>
  </si>
  <si>
    <t>7K.600</t>
  </si>
  <si>
    <t>Scheme name 601</t>
  </si>
  <si>
    <t>7K.601</t>
  </si>
  <si>
    <t>Scheme name 602</t>
  </si>
  <si>
    <t>7K.602</t>
  </si>
  <si>
    <t>Scheme name 603</t>
  </si>
  <si>
    <t>7K.603</t>
  </si>
  <si>
    <t>Scheme name 604</t>
  </si>
  <si>
    <t>7K.604</t>
  </si>
  <si>
    <t>Scheme name 605</t>
  </si>
  <si>
    <t>7K.605</t>
  </si>
  <si>
    <t>Scheme name 606</t>
  </si>
  <si>
    <t>7K.606</t>
  </si>
  <si>
    <t>Scheme name 607</t>
  </si>
  <si>
    <t>7K.607</t>
  </si>
  <si>
    <t>Scheme name 608</t>
  </si>
  <si>
    <t>7K.608</t>
  </si>
  <si>
    <t>Scheme name 609</t>
  </si>
  <si>
    <t>7K.609</t>
  </si>
  <si>
    <t>Scheme name 610</t>
  </si>
  <si>
    <t>7K.610</t>
  </si>
  <si>
    <t>Scheme name 611</t>
  </si>
  <si>
    <t>7K.611</t>
  </si>
  <si>
    <t>Scheme name 612</t>
  </si>
  <si>
    <t>7K.612</t>
  </si>
  <si>
    <t>Scheme name 613</t>
  </si>
  <si>
    <t>7K.613</t>
  </si>
  <si>
    <t>Scheme name 614</t>
  </si>
  <si>
    <t>7K.614</t>
  </si>
  <si>
    <t>Scheme name 615</t>
  </si>
  <si>
    <t>7K.615</t>
  </si>
  <si>
    <t>Scheme name 616</t>
  </si>
  <si>
    <t>7K.616</t>
  </si>
  <si>
    <t>Scheme name 617</t>
  </si>
  <si>
    <t>7K.617</t>
  </si>
  <si>
    <t>Scheme name 618</t>
  </si>
  <si>
    <t>7K.618</t>
  </si>
  <si>
    <t>Scheme name 619</t>
  </si>
  <si>
    <t>7K.619</t>
  </si>
  <si>
    <t>Scheme name 620</t>
  </si>
  <si>
    <t>7K.620</t>
  </si>
  <si>
    <t>Scheme name 621</t>
  </si>
  <si>
    <t>7K.621</t>
  </si>
  <si>
    <t>Scheme name 622</t>
  </si>
  <si>
    <t>7K.622</t>
  </si>
  <si>
    <t>Scheme name 623</t>
  </si>
  <si>
    <t>7K.623</t>
  </si>
  <si>
    <t>Scheme name 624</t>
  </si>
  <si>
    <t>7K.624</t>
  </si>
  <si>
    <t>Scheme name 625</t>
  </si>
  <si>
    <t>7K.625</t>
  </si>
  <si>
    <t>Scheme name 626</t>
  </si>
  <si>
    <t>7K.626</t>
  </si>
  <si>
    <t>Scheme name 627</t>
  </si>
  <si>
    <t>7K.627</t>
  </si>
  <si>
    <t>Scheme name 628</t>
  </si>
  <si>
    <t>7K.628</t>
  </si>
  <si>
    <t>Scheme name 629</t>
  </si>
  <si>
    <t>7K.629</t>
  </si>
  <si>
    <t>Scheme name 630</t>
  </si>
  <si>
    <t>7K.630</t>
  </si>
  <si>
    <t>Scheme name 631</t>
  </si>
  <si>
    <t>7K.631</t>
  </si>
  <si>
    <t>Scheme name 632</t>
  </si>
  <si>
    <t>7K.632</t>
  </si>
  <si>
    <t>Scheme name 633</t>
  </si>
  <si>
    <t>7K.633</t>
  </si>
  <si>
    <t>Scheme name 634</t>
  </si>
  <si>
    <t>7K.634</t>
  </si>
  <si>
    <t>Scheme name 635</t>
  </si>
  <si>
    <t>7K.635</t>
  </si>
  <si>
    <t>Scheme name 636</t>
  </si>
  <si>
    <t>7K.636</t>
  </si>
  <si>
    <t>Scheme name 637</t>
  </si>
  <si>
    <t>7K.637</t>
  </si>
  <si>
    <t>Scheme name 638</t>
  </si>
  <si>
    <t>7K.638</t>
  </si>
  <si>
    <t>Scheme name 639</t>
  </si>
  <si>
    <t>7K.639</t>
  </si>
  <si>
    <t>Scheme name 640</t>
  </si>
  <si>
    <t>7K.640</t>
  </si>
  <si>
    <t>Scheme name 641</t>
  </si>
  <si>
    <t>7K.641</t>
  </si>
  <si>
    <t>Scheme name 642</t>
  </si>
  <si>
    <t>7K.642</t>
  </si>
  <si>
    <t>Scheme name 643</t>
  </si>
  <si>
    <t>7K.643</t>
  </si>
  <si>
    <t>Scheme name 644</t>
  </si>
  <si>
    <t>7K.644</t>
  </si>
  <si>
    <t>Scheme name 645</t>
  </si>
  <si>
    <t>7K.645</t>
  </si>
  <si>
    <t>Scheme name 646</t>
  </si>
  <si>
    <t>7K.646</t>
  </si>
  <si>
    <t>Scheme name 647</t>
  </si>
  <si>
    <t>7K.647</t>
  </si>
  <si>
    <t>Scheme name 648</t>
  </si>
  <si>
    <t>7K.648</t>
  </si>
  <si>
    <t>Scheme name 649</t>
  </si>
  <si>
    <t>7K.649</t>
  </si>
  <si>
    <t>Scheme name 650</t>
  </si>
  <si>
    <t>7K.650</t>
  </si>
  <si>
    <t>Scheme name 651</t>
  </si>
  <si>
    <t>7K.651</t>
  </si>
  <si>
    <t>Scheme name 652</t>
  </si>
  <si>
    <t>7K.652</t>
  </si>
  <si>
    <t>Scheme name 653</t>
  </si>
  <si>
    <t>7K.653</t>
  </si>
  <si>
    <t>Scheme name 654</t>
  </si>
  <si>
    <t>7K.654</t>
  </si>
  <si>
    <t>Scheme name 655</t>
  </si>
  <si>
    <t>7K.655</t>
  </si>
  <si>
    <t>Scheme name 656</t>
  </si>
  <si>
    <t>7K.656</t>
  </si>
  <si>
    <t>Scheme name 657</t>
  </si>
  <si>
    <t>7K.657</t>
  </si>
  <si>
    <t>Scheme name 658</t>
  </si>
  <si>
    <t>7K.658</t>
  </si>
  <si>
    <t>Scheme name 659</t>
  </si>
  <si>
    <t>7K.659</t>
  </si>
  <si>
    <t>Scheme name 660</t>
  </si>
  <si>
    <t>7K.660</t>
  </si>
  <si>
    <t>Scheme name 661</t>
  </si>
  <si>
    <t>7K.661</t>
  </si>
  <si>
    <t>Scheme name 662</t>
  </si>
  <si>
    <t>7K.662</t>
  </si>
  <si>
    <t>Scheme name 663</t>
  </si>
  <si>
    <t>7K.663</t>
  </si>
  <si>
    <t>Scheme name 664</t>
  </si>
  <si>
    <t>7K.664</t>
  </si>
  <si>
    <t>Scheme name 665</t>
  </si>
  <si>
    <t>7K.665</t>
  </si>
  <si>
    <t>Scheme name 666</t>
  </si>
  <si>
    <t>7K.666</t>
  </si>
  <si>
    <t>Scheme name 667</t>
  </si>
  <si>
    <t>7K.667</t>
  </si>
  <si>
    <t>Scheme name 668</t>
  </si>
  <si>
    <t>7K.668</t>
  </si>
  <si>
    <t>Scheme name 669</t>
  </si>
  <si>
    <t>7K.669</t>
  </si>
  <si>
    <t>Scheme name 670</t>
  </si>
  <si>
    <t>7K.670</t>
  </si>
  <si>
    <t>Scheme name 671</t>
  </si>
  <si>
    <t>7K.671</t>
  </si>
  <si>
    <t>Scheme name 672</t>
  </si>
  <si>
    <t>7K.672</t>
  </si>
  <si>
    <t>Scheme name 673</t>
  </si>
  <si>
    <t>7K.673</t>
  </si>
  <si>
    <t>Scheme name 674</t>
  </si>
  <si>
    <t>7K.674</t>
  </si>
  <si>
    <t>Scheme name 675</t>
  </si>
  <si>
    <t>7K.675</t>
  </si>
  <si>
    <t>Scheme name 676</t>
  </si>
  <si>
    <t>7K.676</t>
  </si>
  <si>
    <t>Scheme name 677</t>
  </si>
  <si>
    <t>7K.677</t>
  </si>
  <si>
    <t>Scheme name 678</t>
  </si>
  <si>
    <t>7K.678</t>
  </si>
  <si>
    <t>Scheme name 679</t>
  </si>
  <si>
    <t>7K.679</t>
  </si>
  <si>
    <t>Scheme name 680</t>
  </si>
  <si>
    <t>7K.680</t>
  </si>
  <si>
    <t>Scheme name 681</t>
  </si>
  <si>
    <t>7K.681</t>
  </si>
  <si>
    <t>Scheme name 682</t>
  </si>
  <si>
    <t>7K.682</t>
  </si>
  <si>
    <t>Scheme name 683</t>
  </si>
  <si>
    <t>7K.683</t>
  </si>
  <si>
    <t>Scheme name 684</t>
  </si>
  <si>
    <t>7K.684</t>
  </si>
  <si>
    <t>Scheme name 685</t>
  </si>
  <si>
    <t>7K.685</t>
  </si>
  <si>
    <t>Scheme name 686</t>
  </si>
  <si>
    <t>7K.686</t>
  </si>
  <si>
    <t>Scheme name 687</t>
  </si>
  <si>
    <t>7K.687</t>
  </si>
  <si>
    <t>Scheme name 688</t>
  </si>
  <si>
    <t>7K.688</t>
  </si>
  <si>
    <t>Scheme name 689</t>
  </si>
  <si>
    <t>7K.689</t>
  </si>
  <si>
    <t>Scheme name 690</t>
  </si>
  <si>
    <t>7K.690</t>
  </si>
  <si>
    <t>Scheme name 691</t>
  </si>
  <si>
    <t>7K.691</t>
  </si>
  <si>
    <t>Scheme name 692</t>
  </si>
  <si>
    <t>7K.692</t>
  </si>
  <si>
    <t>Scheme name 693</t>
  </si>
  <si>
    <t>7K.693</t>
  </si>
  <si>
    <t>Scheme name 694</t>
  </si>
  <si>
    <t>7K.694</t>
  </si>
  <si>
    <t>Scheme name 695</t>
  </si>
  <si>
    <t>7K.695</t>
  </si>
  <si>
    <t>Scheme name 696</t>
  </si>
  <si>
    <t>7K.696</t>
  </si>
  <si>
    <t>Scheme name 697</t>
  </si>
  <si>
    <t>7K.697</t>
  </si>
  <si>
    <t>Scheme name 698</t>
  </si>
  <si>
    <t>7K.698</t>
  </si>
  <si>
    <t>Scheme name 699</t>
  </si>
  <si>
    <t>7K.699</t>
  </si>
  <si>
    <t>Scheme name 700</t>
  </si>
  <si>
    <t>7K.700</t>
  </si>
  <si>
    <t>7K.701</t>
  </si>
  <si>
    <t>Pro forma 7L</t>
  </si>
  <si>
    <t>7L.1</t>
  </si>
  <si>
    <t>7L.2</t>
  </si>
  <si>
    <t>7L.3</t>
  </si>
  <si>
    <t>7L.4</t>
  </si>
  <si>
    <t>7L.5</t>
  </si>
  <si>
    <t>7L.6</t>
  </si>
  <si>
    <t>7L.7</t>
  </si>
  <si>
    <t>7L.8</t>
  </si>
  <si>
    <t>7L.9</t>
  </si>
  <si>
    <t>7L.10</t>
  </si>
  <si>
    <t>7L.11</t>
  </si>
  <si>
    <t>7L.12</t>
  </si>
  <si>
    <t>7L.13</t>
  </si>
  <si>
    <t>7L.14</t>
  </si>
  <si>
    <t>7L.15</t>
  </si>
  <si>
    <t>7L.16</t>
  </si>
  <si>
    <t>7L.17</t>
  </si>
  <si>
    <t>7L.18</t>
  </si>
  <si>
    <t>7L.19</t>
  </si>
  <si>
    <t>7L.20</t>
  </si>
  <si>
    <t>7L.21</t>
  </si>
  <si>
    <t>7L.22</t>
  </si>
  <si>
    <t>7L.23</t>
  </si>
  <si>
    <t>7L.24</t>
  </si>
  <si>
    <t>7L.25</t>
  </si>
  <si>
    <t>7L.26</t>
  </si>
  <si>
    <t>7L.27</t>
  </si>
  <si>
    <t>7L.28</t>
  </si>
  <si>
    <t>7L.29</t>
  </si>
  <si>
    <t>7L.30</t>
  </si>
  <si>
    <t>7L.31</t>
  </si>
  <si>
    <t>7L.32</t>
  </si>
  <si>
    <t>7L.33</t>
  </si>
  <si>
    <t>7L.34</t>
  </si>
  <si>
    <t>7L.35</t>
  </si>
  <si>
    <t>7L.36</t>
  </si>
  <si>
    <t>7L.37</t>
  </si>
  <si>
    <t>7L.38</t>
  </si>
  <si>
    <t>7L.39</t>
  </si>
  <si>
    <t>7L.40</t>
  </si>
  <si>
    <t>7L.41</t>
  </si>
  <si>
    <t>7L.42</t>
  </si>
  <si>
    <t>7L.43</t>
  </si>
  <si>
    <t>7L.44</t>
  </si>
  <si>
    <t>7L.45</t>
  </si>
  <si>
    <t>7L.46</t>
  </si>
  <si>
    <t>7L.47</t>
  </si>
  <si>
    <t>7L.48</t>
  </si>
  <si>
    <t>7L.49</t>
  </si>
  <si>
    <t>7L.50</t>
  </si>
  <si>
    <t>7L.51</t>
  </si>
  <si>
    <t>7L.52</t>
  </si>
  <si>
    <t>7L.53</t>
  </si>
  <si>
    <t>7L.54</t>
  </si>
  <si>
    <t>7L.55</t>
  </si>
  <si>
    <t>7L.56</t>
  </si>
  <si>
    <t>7L.57</t>
  </si>
  <si>
    <t>7L.58</t>
  </si>
  <si>
    <t>7L.59</t>
  </si>
  <si>
    <t>7L.60</t>
  </si>
  <si>
    <t>7L.61</t>
  </si>
  <si>
    <t>7L.62</t>
  </si>
  <si>
    <t>7L.63</t>
  </si>
  <si>
    <t>7L.64</t>
  </si>
  <si>
    <t>7L.65</t>
  </si>
  <si>
    <t>7L.66</t>
  </si>
  <si>
    <t>7L.67</t>
  </si>
  <si>
    <t>7L.68</t>
  </si>
  <si>
    <t>7L.69</t>
  </si>
  <si>
    <t>7L.70</t>
  </si>
  <si>
    <t>7L.71</t>
  </si>
  <si>
    <t>7L.72</t>
  </si>
  <si>
    <t>7L.73</t>
  </si>
  <si>
    <t>7L.74</t>
  </si>
  <si>
    <t>7L.75</t>
  </si>
  <si>
    <t>7L.76</t>
  </si>
  <si>
    <t>7L.77</t>
  </si>
  <si>
    <t>7L.78</t>
  </si>
  <si>
    <t>7L.79</t>
  </si>
  <si>
    <t>7L.80</t>
  </si>
  <si>
    <t>7L.81</t>
  </si>
  <si>
    <t>7L.82</t>
  </si>
  <si>
    <t>7L.83</t>
  </si>
  <si>
    <t>7L.84</t>
  </si>
  <si>
    <t>7L.85</t>
  </si>
  <si>
    <t>7L.86</t>
  </si>
  <si>
    <t>7L.87</t>
  </si>
  <si>
    <t>7L.88</t>
  </si>
  <si>
    <t>7L.89</t>
  </si>
  <si>
    <t>7L.90</t>
  </si>
  <si>
    <t>7L.91</t>
  </si>
  <si>
    <t>7L.92</t>
  </si>
  <si>
    <t>7L.93</t>
  </si>
  <si>
    <t>7L.94</t>
  </si>
  <si>
    <t>7L.95</t>
  </si>
  <si>
    <t>7L.96</t>
  </si>
  <si>
    <t>7L.97</t>
  </si>
  <si>
    <t>7L.98</t>
  </si>
  <si>
    <t>7L.99</t>
  </si>
  <si>
    <t>7L.100</t>
  </si>
  <si>
    <t>7L.101</t>
  </si>
  <si>
    <t>7L.102</t>
  </si>
  <si>
    <t>7L.103</t>
  </si>
  <si>
    <t>7L.104</t>
  </si>
  <si>
    <t>7L.105</t>
  </si>
  <si>
    <t>7L.106</t>
  </si>
  <si>
    <t>7L.107</t>
  </si>
  <si>
    <t>7L.108</t>
  </si>
  <si>
    <t>7L.109</t>
  </si>
  <si>
    <t>7L.110</t>
  </si>
  <si>
    <t>7L.111</t>
  </si>
  <si>
    <t>7L.112</t>
  </si>
  <si>
    <t>7L.113</t>
  </si>
  <si>
    <t>7L.114</t>
  </si>
  <si>
    <t>7L.115</t>
  </si>
  <si>
    <t>7L.116</t>
  </si>
  <si>
    <t>7L.117</t>
  </si>
  <si>
    <t>7L.118</t>
  </si>
  <si>
    <t>7L.119</t>
  </si>
  <si>
    <t>7L.120</t>
  </si>
  <si>
    <t>7L.121</t>
  </si>
  <si>
    <t>7L.122</t>
  </si>
  <si>
    <t>7L.123</t>
  </si>
  <si>
    <t>7L.124</t>
  </si>
  <si>
    <t>7L.125</t>
  </si>
  <si>
    <t>7L.126</t>
  </si>
  <si>
    <t>7L.127</t>
  </si>
  <si>
    <t>7L.128</t>
  </si>
  <si>
    <t>7L.129</t>
  </si>
  <si>
    <t>7L.130</t>
  </si>
  <si>
    <t>7L.131</t>
  </si>
  <si>
    <t>7L.132</t>
  </si>
  <si>
    <t>7L.133</t>
  </si>
  <si>
    <t>7L.134</t>
  </si>
  <si>
    <t>7L.135</t>
  </si>
  <si>
    <t>7L.136</t>
  </si>
  <si>
    <t>7L.137</t>
  </si>
  <si>
    <t>7L.138</t>
  </si>
  <si>
    <t>7L.139</t>
  </si>
  <si>
    <t>7L.140</t>
  </si>
  <si>
    <t>7L.141</t>
  </si>
  <si>
    <t>7L.142</t>
  </si>
  <si>
    <t>7L.143</t>
  </si>
  <si>
    <t>7L.144</t>
  </si>
  <si>
    <t>7L.145</t>
  </si>
  <si>
    <t>7L.146</t>
  </si>
  <si>
    <t>7L.147</t>
  </si>
  <si>
    <t>7L.148</t>
  </si>
  <si>
    <t>7L.149</t>
  </si>
  <si>
    <t>7L.150</t>
  </si>
  <si>
    <t>7L.151</t>
  </si>
  <si>
    <t>7L.152</t>
  </si>
  <si>
    <t>7L.153</t>
  </si>
  <si>
    <t>7L.154</t>
  </si>
  <si>
    <t>7L.155</t>
  </si>
  <si>
    <t>7L.156</t>
  </si>
  <si>
    <t>7L.157</t>
  </si>
  <si>
    <t>7L.158</t>
  </si>
  <si>
    <t>7L.159</t>
  </si>
  <si>
    <t>7L.160</t>
  </si>
  <si>
    <t>7L.161</t>
  </si>
  <si>
    <t>7L.162</t>
  </si>
  <si>
    <t>7L.163</t>
  </si>
  <si>
    <t>7L.164</t>
  </si>
  <si>
    <t>7L.165</t>
  </si>
  <si>
    <t>7L.166</t>
  </si>
  <si>
    <t>7L.167</t>
  </si>
  <si>
    <t>7L.168</t>
  </si>
  <si>
    <t>7L.169</t>
  </si>
  <si>
    <t>7L.170</t>
  </si>
  <si>
    <t>7L.171</t>
  </si>
  <si>
    <t>7L.172</t>
  </si>
  <si>
    <t>7L.173</t>
  </si>
  <si>
    <t>7L.174</t>
  </si>
  <si>
    <t>7L.175</t>
  </si>
  <si>
    <t>7L.176</t>
  </si>
  <si>
    <t>7L.177</t>
  </si>
  <si>
    <t>7L.178</t>
  </si>
  <si>
    <t>7L.179</t>
  </si>
  <si>
    <t>7L.180</t>
  </si>
  <si>
    <t>7L.181</t>
  </si>
  <si>
    <t>7L.182</t>
  </si>
  <si>
    <t>7L.183</t>
  </si>
  <si>
    <t>7L.184</t>
  </si>
  <si>
    <t>7L.185</t>
  </si>
  <si>
    <t>7L.186</t>
  </si>
  <si>
    <t>7L.187</t>
  </si>
  <si>
    <t>7L.188</t>
  </si>
  <si>
    <t>7L.189</t>
  </si>
  <si>
    <t>7L.190</t>
  </si>
  <si>
    <t>7L.191</t>
  </si>
  <si>
    <t>7L.192</t>
  </si>
  <si>
    <t>7L.193</t>
  </si>
  <si>
    <t>7L.194</t>
  </si>
  <si>
    <t>7L.195</t>
  </si>
  <si>
    <t>7L.196</t>
  </si>
  <si>
    <t>7L.197</t>
  </si>
  <si>
    <t>7L.198</t>
  </si>
  <si>
    <t>7L.199</t>
  </si>
  <si>
    <t>7L.200</t>
  </si>
  <si>
    <t>7L.201</t>
  </si>
  <si>
    <t>7L.202</t>
  </si>
  <si>
    <t>7L.203</t>
  </si>
  <si>
    <t>7L.204</t>
  </si>
  <si>
    <t>7L.205</t>
  </si>
  <si>
    <t>7L.206</t>
  </si>
  <si>
    <t>7L.207</t>
  </si>
  <si>
    <t>7L.208</t>
  </si>
  <si>
    <t>7L.209</t>
  </si>
  <si>
    <t>7L.210</t>
  </si>
  <si>
    <t>7L.211</t>
  </si>
  <si>
    <t>7L.212</t>
  </si>
  <si>
    <t>7L.213</t>
  </si>
  <si>
    <t>7L.214</t>
  </si>
  <si>
    <t>7L.215</t>
  </si>
  <si>
    <t>7L.216</t>
  </si>
  <si>
    <t>7L.217</t>
  </si>
  <si>
    <t>7L.218</t>
  </si>
  <si>
    <t>7L.219</t>
  </si>
  <si>
    <t>7L.220</t>
  </si>
  <si>
    <t>7L.221</t>
  </si>
  <si>
    <t>7L.222</t>
  </si>
  <si>
    <t>7L.223</t>
  </si>
  <si>
    <t>7L.224</t>
  </si>
  <si>
    <t>7L.225</t>
  </si>
  <si>
    <t>7L.226</t>
  </si>
  <si>
    <t>7L.227</t>
  </si>
  <si>
    <t>7L.228</t>
  </si>
  <si>
    <t>7L.229</t>
  </si>
  <si>
    <t>7L.230</t>
  </si>
  <si>
    <t>7L.231</t>
  </si>
  <si>
    <t>7L.232</t>
  </si>
  <si>
    <t>7L.233</t>
  </si>
  <si>
    <t>7L.234</t>
  </si>
  <si>
    <t>7L.235</t>
  </si>
  <si>
    <t>7L.236</t>
  </si>
  <si>
    <t>7L.237</t>
  </si>
  <si>
    <t>7L.238</t>
  </si>
  <si>
    <t>7L.239</t>
  </si>
  <si>
    <t>7L.240</t>
  </si>
  <si>
    <t>7L.241</t>
  </si>
  <si>
    <t>7L.242</t>
  </si>
  <si>
    <t>7L.243</t>
  </si>
  <si>
    <t>7L.244</t>
  </si>
  <si>
    <t>7L.245</t>
  </si>
  <si>
    <t>7L.246</t>
  </si>
  <si>
    <t>7L.247</t>
  </si>
  <si>
    <t>7L.248</t>
  </si>
  <si>
    <t>7L.249</t>
  </si>
  <si>
    <t>7L.250</t>
  </si>
  <si>
    <t>7L.251</t>
  </si>
  <si>
    <t>7L.252</t>
  </si>
  <si>
    <t>7L.253</t>
  </si>
  <si>
    <t>7L.254</t>
  </si>
  <si>
    <t>7L.255</t>
  </si>
  <si>
    <t>7L.256</t>
  </si>
  <si>
    <t>7L.257</t>
  </si>
  <si>
    <t>7L.258</t>
  </si>
  <si>
    <t>7L.259</t>
  </si>
  <si>
    <t>7L.260</t>
  </si>
  <si>
    <t>7L.261</t>
  </si>
  <si>
    <t>7L.262</t>
  </si>
  <si>
    <t>7L.263</t>
  </si>
  <si>
    <t>7L.264</t>
  </si>
  <si>
    <t>7L.265</t>
  </si>
  <si>
    <t>7L.266</t>
  </si>
  <si>
    <t>7L.267</t>
  </si>
  <si>
    <t>7L.268</t>
  </si>
  <si>
    <t>7L.269</t>
  </si>
  <si>
    <t>7L.270</t>
  </si>
  <si>
    <t>7L.271</t>
  </si>
  <si>
    <t>7L.272</t>
  </si>
  <si>
    <t>7L.273</t>
  </si>
  <si>
    <t>7L.274</t>
  </si>
  <si>
    <t>7L.275</t>
  </si>
  <si>
    <t>7L.276</t>
  </si>
  <si>
    <t>7L.277</t>
  </si>
  <si>
    <t>7L.278</t>
  </si>
  <si>
    <t>7L.279</t>
  </si>
  <si>
    <t>7L.280</t>
  </si>
  <si>
    <t>7L.281</t>
  </si>
  <si>
    <t>7L.282</t>
  </si>
  <si>
    <t>7L.283</t>
  </si>
  <si>
    <t>7L.284</t>
  </si>
  <si>
    <t>7L.285</t>
  </si>
  <si>
    <t>7L.286</t>
  </si>
  <si>
    <t>7L.287</t>
  </si>
  <si>
    <t>7L.288</t>
  </si>
  <si>
    <t>7L.289</t>
  </si>
  <si>
    <t>7L.290</t>
  </si>
  <si>
    <t>7L.291</t>
  </si>
  <si>
    <t>7L.292</t>
  </si>
  <si>
    <t>7L.293</t>
  </si>
  <si>
    <t>7L.294</t>
  </si>
  <si>
    <t>7L.295</t>
  </si>
  <si>
    <t>7L.296</t>
  </si>
  <si>
    <t>7L.297</t>
  </si>
  <si>
    <t>7L.298</t>
  </si>
  <si>
    <t>7L.299</t>
  </si>
  <si>
    <t>7L.300</t>
  </si>
  <si>
    <t>7L.301</t>
  </si>
  <si>
    <t>7L.302</t>
  </si>
  <si>
    <t>7L.303</t>
  </si>
  <si>
    <t>7L.304</t>
  </si>
  <si>
    <t>7L.305</t>
  </si>
  <si>
    <t>7L.306</t>
  </si>
  <si>
    <t>7L.307</t>
  </si>
  <si>
    <t>7L.308</t>
  </si>
  <si>
    <t>7L.309</t>
  </si>
  <si>
    <t>7L.310</t>
  </si>
  <si>
    <t>7L.311</t>
  </si>
  <si>
    <t>7L.312</t>
  </si>
  <si>
    <t>7L.313</t>
  </si>
  <si>
    <t>7L.314</t>
  </si>
  <si>
    <t>7L.315</t>
  </si>
  <si>
    <t>7L.316</t>
  </si>
  <si>
    <t>7L.317</t>
  </si>
  <si>
    <t>7L.318</t>
  </si>
  <si>
    <t>7L.319</t>
  </si>
  <si>
    <t>7L.320</t>
  </si>
  <si>
    <t>7L.321</t>
  </si>
  <si>
    <t>7L.322</t>
  </si>
  <si>
    <t>7L.323</t>
  </si>
  <si>
    <t>7L.324</t>
  </si>
  <si>
    <t>7L.325</t>
  </si>
  <si>
    <t>7L.326</t>
  </si>
  <si>
    <t>7L.327</t>
  </si>
  <si>
    <t>7L.328</t>
  </si>
  <si>
    <t>7L.329</t>
  </si>
  <si>
    <t>7L.330</t>
  </si>
  <si>
    <t>7L.331</t>
  </si>
  <si>
    <t>7L.332</t>
  </si>
  <si>
    <t>7L.333</t>
  </si>
  <si>
    <t>7L.334</t>
  </si>
  <si>
    <t>7L.335</t>
  </si>
  <si>
    <t>7L.336</t>
  </si>
  <si>
    <t>7L.337</t>
  </si>
  <si>
    <t>7L.338</t>
  </si>
  <si>
    <t>7L.339</t>
  </si>
  <si>
    <t>7L.340</t>
  </si>
  <si>
    <t>7L.341</t>
  </si>
  <si>
    <t>7L.342</t>
  </si>
  <si>
    <t>7L.343</t>
  </si>
  <si>
    <t>7L.344</t>
  </si>
  <si>
    <t>7L.345</t>
  </si>
  <si>
    <t>7L.346</t>
  </si>
  <si>
    <t>7L.347</t>
  </si>
  <si>
    <t>7L.348</t>
  </si>
  <si>
    <t>7L.349</t>
  </si>
  <si>
    <t>7L.350</t>
  </si>
  <si>
    <t>7L.351</t>
  </si>
  <si>
    <t>7L.352</t>
  </si>
  <si>
    <t>7L.353</t>
  </si>
  <si>
    <t>7L.354</t>
  </si>
  <si>
    <t>7L.355</t>
  </si>
  <si>
    <t>7L.356</t>
  </si>
  <si>
    <t>7L.357</t>
  </si>
  <si>
    <t>7L.358</t>
  </si>
  <si>
    <t>7L.359</t>
  </si>
  <si>
    <t>7L.360</t>
  </si>
  <si>
    <t>7L.361</t>
  </si>
  <si>
    <t>7L.362</t>
  </si>
  <si>
    <t>7L.363</t>
  </si>
  <si>
    <t>7L.364</t>
  </si>
  <si>
    <t>7L.365</t>
  </si>
  <si>
    <t>7L.366</t>
  </si>
  <si>
    <t>7L.367</t>
  </si>
  <si>
    <t>7L.368</t>
  </si>
  <si>
    <t>7L.369</t>
  </si>
  <si>
    <t>7L.370</t>
  </si>
  <si>
    <t>7L.371</t>
  </si>
  <si>
    <t>7L.372</t>
  </si>
  <si>
    <t>7L.373</t>
  </si>
  <si>
    <t>7L.374</t>
  </si>
  <si>
    <t>7L.375</t>
  </si>
  <si>
    <t>7L.376</t>
  </si>
  <si>
    <t>7L.377</t>
  </si>
  <si>
    <t>7L.378</t>
  </si>
  <si>
    <t>7L.379</t>
  </si>
  <si>
    <t>7L.380</t>
  </si>
  <si>
    <t>7L.381</t>
  </si>
  <si>
    <t>7L.382</t>
  </si>
  <si>
    <t>7L.383</t>
  </si>
  <si>
    <t>7L.384</t>
  </si>
  <si>
    <t>7L.385</t>
  </si>
  <si>
    <t>7L.386</t>
  </si>
  <si>
    <t>7L.387</t>
  </si>
  <si>
    <t>7L.388</t>
  </si>
  <si>
    <t>7L.389</t>
  </si>
  <si>
    <t>7L.390</t>
  </si>
  <si>
    <t>7L.391</t>
  </si>
  <si>
    <t>7L.392</t>
  </si>
  <si>
    <t>7L.393</t>
  </si>
  <si>
    <t>7L.394</t>
  </si>
  <si>
    <t>7L.395</t>
  </si>
  <si>
    <t>7L.396</t>
  </si>
  <si>
    <t>7L.397</t>
  </si>
  <si>
    <t>7L.398</t>
  </si>
  <si>
    <t>7L.399</t>
  </si>
  <si>
    <t>7L.400</t>
  </si>
  <si>
    <t>7L.401</t>
  </si>
  <si>
    <t>Pro forma 8A</t>
  </si>
  <si>
    <t>Bioresources sludge data for the 12 months ended 31 March 2026</t>
  </si>
  <si>
    <t>Total sewage sludge produced, treated by incumbents</t>
  </si>
  <si>
    <t>ttds/ year</t>
  </si>
  <si>
    <t>8A.1</t>
  </si>
  <si>
    <r>
      <t>Total sewage sludge produced, treated by 3</t>
    </r>
    <r>
      <rPr>
        <vertAlign val="superscript"/>
        <sz val="12"/>
        <rFont val="Arial"/>
        <family val="2"/>
        <scheme val="minor"/>
      </rPr>
      <t>rd</t>
    </r>
    <r>
      <rPr>
        <sz val="12"/>
        <rFont val="Arial"/>
        <family val="2"/>
        <scheme val="minor"/>
      </rPr>
      <t xml:space="preserve"> party sludge service provider</t>
    </r>
  </si>
  <si>
    <t>8A.2</t>
  </si>
  <si>
    <t xml:space="preserve">Total sewage sludge produced </t>
  </si>
  <si>
    <t>8A.3</t>
  </si>
  <si>
    <t>Total sewage sludge produced from non-appointed liquid waste treatment</t>
  </si>
  <si>
    <t>8A.4</t>
  </si>
  <si>
    <t>Percentage of sludge produced and treated at a site of STW and STC co-location</t>
  </si>
  <si>
    <t>8A.5</t>
  </si>
  <si>
    <t>Total sewage sludge disposed by incumbents</t>
  </si>
  <si>
    <t>8A.6</t>
  </si>
  <si>
    <r>
      <t>Total sewage sludge disposed by 3</t>
    </r>
    <r>
      <rPr>
        <vertAlign val="superscript"/>
        <sz val="12"/>
        <rFont val="Arial"/>
        <family val="2"/>
        <scheme val="minor"/>
      </rPr>
      <t>rd</t>
    </r>
    <r>
      <rPr>
        <sz val="12"/>
        <rFont val="Arial"/>
        <family val="2"/>
        <scheme val="minor"/>
      </rPr>
      <t xml:space="preserve"> party sludge service provider</t>
    </r>
  </si>
  <si>
    <t>8A.7</t>
  </si>
  <si>
    <t>Total sewage sludge disposed</t>
  </si>
  <si>
    <t>8A.8</t>
  </si>
  <si>
    <t>Total measure of intersiting 'work' done by pipeline</t>
  </si>
  <si>
    <t>ttds*km/year</t>
  </si>
  <si>
    <t>8A.9</t>
  </si>
  <si>
    <t>Total measure of intersiting 'work' done by tanker</t>
  </si>
  <si>
    <t>8A.10</t>
  </si>
  <si>
    <t>Total measure of intersiting 'work' done by truck</t>
  </si>
  <si>
    <t>8A.11</t>
  </si>
  <si>
    <t>Total measure of intersiting 'work' done (all forms of transportation)</t>
  </si>
  <si>
    <t>8A.12</t>
  </si>
  <si>
    <t xml:space="preserve">Total measure of intersiting 'work' done by tanker (by volume transported) </t>
  </si>
  <si>
    <r>
      <t>m</t>
    </r>
    <r>
      <rPr>
        <vertAlign val="superscript"/>
        <sz val="12"/>
        <rFont val="Arial"/>
        <family val="2"/>
        <scheme val="minor"/>
      </rPr>
      <t>3</t>
    </r>
    <r>
      <rPr>
        <sz val="12"/>
        <rFont val="Arial"/>
        <family val="2"/>
        <scheme val="minor"/>
      </rPr>
      <t>*km/yr</t>
    </r>
  </si>
  <si>
    <t>8A.13</t>
  </si>
  <si>
    <t>Total measure of 'work' done in sludge disposal operations by pipeline</t>
  </si>
  <si>
    <t>8A.14</t>
  </si>
  <si>
    <t>Total measure of 'work' done in sludge disposal operations by tanker</t>
  </si>
  <si>
    <t>8A.15</t>
  </si>
  <si>
    <t>Total measure of 'work' done in sludge disposal operations by truck</t>
  </si>
  <si>
    <t>8A.16</t>
  </si>
  <si>
    <t>Total measure of 'work' done in sludge disposal operations (all forms of transportation)</t>
  </si>
  <si>
    <t>8A.17</t>
  </si>
  <si>
    <t>Total measure of 'work' done by tanker in sludge disposal operations (by volume transported)</t>
  </si>
  <si>
    <t>8A.18</t>
  </si>
  <si>
    <t>Chemical P sludge as % of sludge produced at STWs</t>
  </si>
  <si>
    <t>8A.19</t>
  </si>
  <si>
    <t>Pro forma 8C</t>
  </si>
  <si>
    <t>Bioresources energy and liquors analysis for the 12 months ended 31 March 2026</t>
  </si>
  <si>
    <t>Electricity</t>
  </si>
  <si>
    <t>Heat</t>
  </si>
  <si>
    <t>Biomethane</t>
  </si>
  <si>
    <t>MWh (0 DPs)</t>
  </si>
  <si>
    <t>£m (3 DPs)</t>
  </si>
  <si>
    <t>Energy</t>
  </si>
  <si>
    <t>Energy consumption - bioresources</t>
  </si>
  <si>
    <t>8C.1</t>
  </si>
  <si>
    <t>Energy generated by and used in bioresources control</t>
  </si>
  <si>
    <t>8C.2</t>
  </si>
  <si>
    <t>Energy generated by bioresources and used in network plus control</t>
  </si>
  <si>
    <t>8C.3</t>
  </si>
  <si>
    <t>Energy generated by bioresources and exported to the grid or third party</t>
  </si>
  <si>
    <t>8C.4</t>
  </si>
  <si>
    <t>Energy generated by bioresources that is unused</t>
  </si>
  <si>
    <t>8C.5</t>
  </si>
  <si>
    <t>Energy bought from grid or third party and used in bioresources control</t>
  </si>
  <si>
    <t>8C.6</t>
  </si>
  <si>
    <t>Income from renewable energy subsidies</t>
  </si>
  <si>
    <t>Income claimed from Renewable Energy Certificates (ROCs)</t>
  </si>
  <si>
    <t>8C.7</t>
  </si>
  <si>
    <t>Income claimed from Renewable Heat Incentives (RHIs)</t>
  </si>
  <si>
    <t>8C.8</t>
  </si>
  <si>
    <t>Income claimed from [other renewable energy subsidy (1)]</t>
  </si>
  <si>
    <t>8C.9</t>
  </si>
  <si>
    <t>Income claimed from [other renewable energy subsidy (2)]</t>
  </si>
  <si>
    <t>8C.10</t>
  </si>
  <si>
    <t>Income claimed from [other renewable energy subsidy (3)]</t>
  </si>
  <si>
    <t>8C.11</t>
  </si>
  <si>
    <t>Total income claimed from renewable energy subsidies</t>
  </si>
  <si>
    <t>8C.12</t>
  </si>
  <si>
    <t>Percentage of total number of renewable energy subsidies due to expire in the next 2 financial years</t>
  </si>
  <si>
    <t>8C.13</t>
  </si>
  <si>
    <t>This year’s value of renewable energy subsidies due to expire in the next 2 financial years</t>
  </si>
  <si>
    <t>8C.14</t>
  </si>
  <si>
    <t>Note: Companies to input specific subsidy which is being referenced in lines 8C.8 - 8C.10.</t>
  </si>
  <si>
    <t xml:space="preserve">Bioresources liquors treated by network plus (shadow reported) </t>
  </si>
  <si>
    <t>BOD load of liquor or partially treated liquor returned from bioresources to network plus</t>
  </si>
  <si>
    <t>kg/d</t>
  </si>
  <si>
    <t>8C.15</t>
  </si>
  <si>
    <t>Ammonia load of liquor or partially treated liquor returned from bioresources to network plus</t>
  </si>
  <si>
    <t>kg Amm-N/d</t>
  </si>
  <si>
    <t>8C.16</t>
  </si>
  <si>
    <t>Recharge to Bioresources by network plus for costs of handling and treating bioresources liquors</t>
  </si>
  <si>
    <t>8C.17</t>
  </si>
  <si>
    <t>Percentage of bioresources energy consumption that is metered</t>
  </si>
  <si>
    <t>8C.18</t>
  </si>
  <si>
    <t>Pro forma 8D</t>
  </si>
  <si>
    <t>Bioresources sludge treatment and disposal data for the 12 months ended 31 March 2026</t>
  </si>
  <si>
    <t>By incumbent</t>
  </si>
  <si>
    <t>By 3rd party sludge service providers</t>
  </si>
  <si>
    <t>Sludge treatment process</t>
  </si>
  <si>
    <t>% Sludge - untreated</t>
  </si>
  <si>
    <t>8D.1</t>
  </si>
  <si>
    <t>% Sludge treatment process - raw sludge liming</t>
  </si>
  <si>
    <t>8D.2</t>
  </si>
  <si>
    <t>% Sludge treatment process - conventional AD</t>
  </si>
  <si>
    <t>8D.3</t>
  </si>
  <si>
    <t>% Sludge treatment process - advanced AD</t>
  </si>
  <si>
    <t>8D.4</t>
  </si>
  <si>
    <t>% Sludge treatment process - incineration of raw sludge</t>
  </si>
  <si>
    <t>8D.5</t>
  </si>
  <si>
    <t>% Sludge treatment process - other (specify)</t>
  </si>
  <si>
    <t>8D.6</t>
  </si>
  <si>
    <t>% Sludge treatment process - Total</t>
  </si>
  <si>
    <t>8D.7</t>
  </si>
  <si>
    <t>(Un-incinerated) sludge disposal and recycling route</t>
  </si>
  <si>
    <t>% Sludge disposal route - landfill, raw</t>
  </si>
  <si>
    <t>8D.8</t>
  </si>
  <si>
    <t>% Sludge disposal route - landfill, partly treated</t>
  </si>
  <si>
    <t>8D.9</t>
  </si>
  <si>
    <t>% Sludge disposal route - land restoration/ reclamation</t>
  </si>
  <si>
    <t>8D.10</t>
  </si>
  <si>
    <t>% Sludge disposal route - sludge recycled to farmland</t>
  </si>
  <si>
    <t>8D.11</t>
  </si>
  <si>
    <t>% Sludge disposal route - other (specify)</t>
  </si>
  <si>
    <t>8D.12</t>
  </si>
  <si>
    <t>% Sludge disposal route - Total</t>
  </si>
  <si>
    <t>8D.13</t>
  </si>
  <si>
    <t>Pro forma 9A</t>
  </si>
  <si>
    <t>Innovation competition</t>
  </si>
  <si>
    <t>Allowed</t>
  </si>
  <si>
    <t>9A.1</t>
  </si>
  <si>
    <t>Revenue collected for the purposes of the innovation competition</t>
  </si>
  <si>
    <t>9A.2</t>
  </si>
  <si>
    <t>9A.3</t>
  </si>
  <si>
    <t>9A.4</t>
  </si>
  <si>
    <t>9A.5</t>
  </si>
  <si>
    <t>9A.6</t>
  </si>
  <si>
    <t>9A.7</t>
  </si>
  <si>
    <t>Administration</t>
  </si>
  <si>
    <t>Total amount of funding awarded to the lead company through the innovation fund</t>
  </si>
  <si>
    <t>Total amount of inflation top-up funding received</t>
  </si>
  <si>
    <t>Forecast expenditure on innovation fund projects in year (excl 10% partnership contribution)</t>
  </si>
  <si>
    <t>Actual expenditure on innovation fund projects in year (excl 10% partnership contribution)</t>
  </si>
  <si>
    <t xml:space="preserve">Difference between actual and forecast expenditure </t>
  </si>
  <si>
    <t>Forecast project lifecycle expenditure on innovation fund projects (excl 10% partnership contribution)</t>
  </si>
  <si>
    <t>Cumulative actual expenditure on innovation fund projects (excl 10% partnership contribution)</t>
  </si>
  <si>
    <t>Allowed future expenditure on innovation fund projects (excl 10% partnership contribution)</t>
  </si>
  <si>
    <t>In year expenditure on 
innovation projects funded by 
shareholders of the lead water company</t>
  </si>
  <si>
    <t>In year expenditure on 
innovation projects funded by project  partner contributions</t>
  </si>
  <si>
    <t>Cumulative expenditure on innovation projects funded by shareholders of the lead water company</t>
  </si>
  <si>
    <t>Cumulative expenditure on innovation projects funded by project partner contributions</t>
  </si>
  <si>
    <t>Total remaining funds (unspent) for completed projects</t>
  </si>
  <si>
    <t>9A.9</t>
  </si>
  <si>
    <t>9A.10</t>
  </si>
  <si>
    <t>Innovation project 3</t>
  </si>
  <si>
    <t>9A.11</t>
  </si>
  <si>
    <t>Innovation project 4</t>
  </si>
  <si>
    <t>9A.12</t>
  </si>
  <si>
    <t>Innovation project 5</t>
  </si>
  <si>
    <t>9A.13</t>
  </si>
  <si>
    <t>Innovation project 6</t>
  </si>
  <si>
    <t>9A.14</t>
  </si>
  <si>
    <t>Innovation project 7</t>
  </si>
  <si>
    <t>9A.15</t>
  </si>
  <si>
    <t>Innovation project 8</t>
  </si>
  <si>
    <t>9A.16</t>
  </si>
  <si>
    <t>Innovation project 9</t>
  </si>
  <si>
    <t>9A.17</t>
  </si>
  <si>
    <t>Innovation project 10</t>
  </si>
  <si>
    <t>9A.18</t>
  </si>
  <si>
    <t>Innovation project 11</t>
  </si>
  <si>
    <t>9A.19</t>
  </si>
  <si>
    <t>Innovation project 12</t>
  </si>
  <si>
    <t>9A.20</t>
  </si>
  <si>
    <t>Innovation project 13</t>
  </si>
  <si>
    <t>9A.21</t>
  </si>
  <si>
    <t>Innovation project 14</t>
  </si>
  <si>
    <t>9A.22</t>
  </si>
  <si>
    <t>Innovation project 15</t>
  </si>
  <si>
    <t>9A.23</t>
  </si>
  <si>
    <t>Pro forma 11A</t>
  </si>
  <si>
    <t>Greenhouse gas emissions reporting for the 12 months ended 31 March 2026</t>
  </si>
  <si>
    <t>Burning of fossil fuels (location-based)</t>
  </si>
  <si>
    <t>11A.1</t>
  </si>
  <si>
    <t>Process and fugitive emissions</t>
  </si>
  <si>
    <t>11A.2</t>
  </si>
  <si>
    <t>Vehicle transport</t>
  </si>
  <si>
    <t>11A.3</t>
  </si>
  <si>
    <t>11A.4</t>
  </si>
  <si>
    <t>Total scope one emissions (location-based)</t>
  </si>
  <si>
    <t>11A.5</t>
  </si>
  <si>
    <r>
      <t>Scope one emissions; GHG type CO</t>
    </r>
    <r>
      <rPr>
        <vertAlign val="subscript"/>
        <sz val="12"/>
        <color rgb="FF000000"/>
        <rFont val="Arial"/>
        <family val="2"/>
        <scheme val="minor"/>
      </rPr>
      <t>2</t>
    </r>
  </si>
  <si>
    <t>11A.6</t>
  </si>
  <si>
    <r>
      <t>Scope one emissions; GHG type CH</t>
    </r>
    <r>
      <rPr>
        <vertAlign val="subscript"/>
        <sz val="12"/>
        <color rgb="FF000000"/>
        <rFont val="Arial"/>
        <family val="2"/>
        <scheme val="minor"/>
      </rPr>
      <t>4</t>
    </r>
  </si>
  <si>
    <t>11A.7</t>
  </si>
  <si>
    <r>
      <t>Scope one emissions; GHG type N</t>
    </r>
    <r>
      <rPr>
        <vertAlign val="subscript"/>
        <sz val="12"/>
        <color rgb="FF000000"/>
        <rFont val="Arial"/>
        <family val="2"/>
        <scheme val="minor"/>
      </rPr>
      <t>2</t>
    </r>
    <r>
      <rPr>
        <sz val="12"/>
        <color rgb="FF000000"/>
        <rFont val="Arial"/>
        <family val="2"/>
        <scheme val="minor"/>
      </rPr>
      <t>O</t>
    </r>
  </si>
  <si>
    <t>11A.8</t>
  </si>
  <si>
    <t>Scope one emissions; GHG other types</t>
  </si>
  <si>
    <t>11A.9</t>
  </si>
  <si>
    <t>11A.10</t>
  </si>
  <si>
    <t>Purchased electricity (market-based)</t>
  </si>
  <si>
    <t>11A.11</t>
  </si>
  <si>
    <t>11A.12</t>
  </si>
  <si>
    <t>11A.13</t>
  </si>
  <si>
    <t>Removal of electricity to charge electric vehicles at site</t>
  </si>
  <si>
    <t>11A.14</t>
  </si>
  <si>
    <t>Total scope two emissions (location-based)</t>
  </si>
  <si>
    <t>11A.15</t>
  </si>
  <si>
    <t>Total scope two emissions (market-based)</t>
  </si>
  <si>
    <t>11A.16</t>
  </si>
  <si>
    <r>
      <t>Scope two emissions; GHG type CO</t>
    </r>
    <r>
      <rPr>
        <vertAlign val="subscript"/>
        <sz val="12"/>
        <color rgb="FF000000"/>
        <rFont val="Arial"/>
        <family val="2"/>
        <scheme val="minor"/>
      </rPr>
      <t>2</t>
    </r>
  </si>
  <si>
    <t>11A.17</t>
  </si>
  <si>
    <r>
      <t>Scope two emissions; GHG type CH</t>
    </r>
    <r>
      <rPr>
        <vertAlign val="subscript"/>
        <sz val="12"/>
        <color rgb="FF000000"/>
        <rFont val="Arial"/>
        <family val="2"/>
        <scheme val="minor"/>
      </rPr>
      <t>4</t>
    </r>
  </si>
  <si>
    <t>11A.18</t>
  </si>
  <si>
    <r>
      <t>Scope two emissions; GHG type N</t>
    </r>
    <r>
      <rPr>
        <vertAlign val="subscript"/>
        <sz val="12"/>
        <color rgb="FF000000"/>
        <rFont val="Arial"/>
        <family val="2"/>
        <scheme val="minor"/>
      </rPr>
      <t>2</t>
    </r>
    <r>
      <rPr>
        <sz val="12"/>
        <color rgb="FF000000"/>
        <rFont val="Arial"/>
        <family val="2"/>
        <scheme val="minor"/>
      </rPr>
      <t>O</t>
    </r>
  </si>
  <si>
    <t>11A.19</t>
  </si>
  <si>
    <t>Scope two emissions: GHG other types</t>
  </si>
  <si>
    <t>11A.20</t>
  </si>
  <si>
    <t>Business travel</t>
  </si>
  <si>
    <t>11A.21</t>
  </si>
  <si>
    <t>11A.22</t>
  </si>
  <si>
    <t>Purchased electricity; extraction, production, transmission and distribution (location-based)</t>
  </si>
  <si>
    <t>11A.23</t>
  </si>
  <si>
    <t>Purchased heat; extraction, production, transmission and distribution</t>
  </si>
  <si>
    <t>11A.24</t>
  </si>
  <si>
    <t>Purchased fuels; extraction, production, transmission and distribution</t>
  </si>
  <si>
    <t>11A.25</t>
  </si>
  <si>
    <t>Chemicals</t>
  </si>
  <si>
    <t>11A.26</t>
  </si>
  <si>
    <t>Disposal of waste</t>
  </si>
  <si>
    <t>11A.27</t>
  </si>
  <si>
    <t>Total scope three emissions (location-based)</t>
  </si>
  <si>
    <t>11A.28</t>
  </si>
  <si>
    <r>
      <t>Scope three emissions; GHG type CO</t>
    </r>
    <r>
      <rPr>
        <vertAlign val="subscript"/>
        <sz val="12"/>
        <color rgb="FF000000"/>
        <rFont val="Arial"/>
        <family val="2"/>
        <scheme val="minor"/>
      </rPr>
      <t>2</t>
    </r>
  </si>
  <si>
    <t>11A.29</t>
  </si>
  <si>
    <r>
      <t>Scope three emissions; GHG type CH</t>
    </r>
    <r>
      <rPr>
        <vertAlign val="subscript"/>
        <sz val="12"/>
        <color rgb="FF000000"/>
        <rFont val="Arial"/>
        <family val="2"/>
        <scheme val="minor"/>
      </rPr>
      <t>4</t>
    </r>
  </si>
  <si>
    <t>11A.30</t>
  </si>
  <si>
    <r>
      <t>Scope three emissions; GHG type N</t>
    </r>
    <r>
      <rPr>
        <vertAlign val="subscript"/>
        <sz val="12"/>
        <color rgb="FF000000"/>
        <rFont val="Arial"/>
        <family val="2"/>
        <scheme val="minor"/>
      </rPr>
      <t>2</t>
    </r>
    <r>
      <rPr>
        <sz val="12"/>
        <color rgb="FF000000"/>
        <rFont val="Arial"/>
        <family val="2"/>
        <scheme val="minor"/>
      </rPr>
      <t>O</t>
    </r>
  </si>
  <si>
    <t>11A.31</t>
  </si>
  <si>
    <t>Scope three emissions: GHG other types</t>
  </si>
  <si>
    <t>11A.32</t>
  </si>
  <si>
    <t>Gross operational emissions (Scopes 1,2 and 3)</t>
  </si>
  <si>
    <t>Gross operational emissions (location-based)</t>
  </si>
  <si>
    <t>11A.33</t>
  </si>
  <si>
    <t>Gross operational emissions (market-based)</t>
  </si>
  <si>
    <t>11A.34</t>
  </si>
  <si>
    <t>Emissions reductions</t>
  </si>
  <si>
    <t>Exported renewables</t>
  </si>
  <si>
    <t>11A.35</t>
  </si>
  <si>
    <t>Exported biomethane</t>
  </si>
  <si>
    <t>11A.36</t>
  </si>
  <si>
    <t>11A.37</t>
  </si>
  <si>
    <t>Other emissions reductions</t>
  </si>
  <si>
    <t>11A.38</t>
  </si>
  <si>
    <t>11A.39</t>
  </si>
  <si>
    <t>Green tariff electricity</t>
  </si>
  <si>
    <t>11A.40</t>
  </si>
  <si>
    <t>Net annual emissions</t>
  </si>
  <si>
    <t>Net annual emissions (location-based)</t>
  </si>
  <si>
    <t>11A.41</t>
  </si>
  <si>
    <t>GHG intensity ratios</t>
  </si>
  <si>
    <t>Emissions per Ml of treated water</t>
  </si>
  <si>
    <t>11A.42</t>
  </si>
  <si>
    <t>Emissions per Ml of sewage treated</t>
  </si>
  <si>
    <t>11A.43</t>
  </si>
  <si>
    <t>Embedded emissions</t>
  </si>
  <si>
    <t>Capital projects</t>
  </si>
  <si>
    <t>Capital projects (cradle-to-gate)</t>
  </si>
  <si>
    <t>11A.44</t>
  </si>
  <si>
    <t>Capital projects (cradle-to-build)</t>
  </si>
  <si>
    <t>11A.45</t>
  </si>
  <si>
    <t>Purchased goods and services</t>
  </si>
  <si>
    <t>11A.46</t>
  </si>
  <si>
    <t>Pro forma 11B</t>
  </si>
  <si>
    <t>Reporting Year Progress</t>
  </si>
  <si>
    <t>Technology delivered as proposed*
(Yes, No)</t>
  </si>
  <si>
    <t>Totex 
(£m)</t>
  </si>
  <si>
    <t>Totex delivered as forcast*
(Yes, No)</t>
  </si>
  <si>
    <t>Carbon benefit
(tCO2e)</t>
  </si>
  <si>
    <t>Carbon benefit delivered as forecast*
(Yes, No)</t>
  </si>
  <si>
    <t>No. of sites / 
No. of hectares for peatlands</t>
  </si>
  <si>
    <t xml:space="preserve">No. of sites / No. of hectares delivered as forecast*
(Yes, No) </t>
  </si>
  <si>
    <t>Scheme ID</t>
  </si>
  <si>
    <t xml:space="preserve">Scheme Name </t>
  </si>
  <si>
    <t>11B.1</t>
  </si>
  <si>
    <t>11B.2</t>
  </si>
  <si>
    <t>11B.3</t>
  </si>
  <si>
    <t>11B.4</t>
  </si>
  <si>
    <t>11B.5</t>
  </si>
  <si>
    <t>11B.6</t>
  </si>
  <si>
    <t>11B.7</t>
  </si>
  <si>
    <t>11B.8</t>
  </si>
  <si>
    <t>11B.9</t>
  </si>
  <si>
    <t>11B.10</t>
  </si>
  <si>
    <t>11B.11</t>
  </si>
  <si>
    <t>11B.12</t>
  </si>
  <si>
    <t>11B.13</t>
  </si>
  <si>
    <t>11B.14</t>
  </si>
  <si>
    <t>11B.15</t>
  </si>
  <si>
    <t>11B.16</t>
  </si>
  <si>
    <t>11B.17</t>
  </si>
  <si>
    <t>11B.18</t>
  </si>
  <si>
    <t>Reporting year net zero cost adjustment totex</t>
  </si>
  <si>
    <t>Net zero base cost adjustment totex</t>
  </si>
  <si>
    <t>11B.19</t>
  </si>
  <si>
    <t>Company</t>
  </si>
  <si>
    <t>CWW22.1</t>
  </si>
  <si>
    <t>CWW22.14</t>
  </si>
  <si>
    <t>CWW22.15</t>
  </si>
  <si>
    <t>CWW22.16</t>
  </si>
  <si>
    <t>CWW22.18</t>
  </si>
  <si>
    <t>CWW22.19</t>
  </si>
  <si>
    <t>CWW22.20</t>
  </si>
  <si>
    <t>CWW22.21</t>
  </si>
  <si>
    <t>CWW22.22</t>
  </si>
  <si>
    <t>CWW22.23</t>
  </si>
  <si>
    <t>CWW22.24</t>
  </si>
  <si>
    <t>CWW22.25</t>
  </si>
  <si>
    <t>CWW22.26</t>
  </si>
  <si>
    <t>CWW22.27</t>
  </si>
  <si>
    <t>CWW22.28</t>
  </si>
  <si>
    <t>CWW22.29</t>
  </si>
  <si>
    <t>CWW22.36</t>
  </si>
  <si>
    <t>CWW22.45</t>
  </si>
  <si>
    <t>NZ#1</t>
  </si>
  <si>
    <t>NZ#2</t>
  </si>
  <si>
    <t>NZ#3</t>
  </si>
  <si>
    <t>NZ#4</t>
  </si>
  <si>
    <t>NZ#9</t>
  </si>
  <si>
    <t>E00001339</t>
  </si>
  <si>
    <t>E00001425</t>
  </si>
  <si>
    <t>E00001344</t>
  </si>
  <si>
    <t>CWW22_2</t>
  </si>
  <si>
    <t>CW21_2</t>
  </si>
  <si>
    <t>CWW22_3</t>
  </si>
  <si>
    <t>CWW22-2</t>
  </si>
  <si>
    <t>CWW22-3</t>
  </si>
  <si>
    <t>Difference in billable developer activity against forecast in year</t>
  </si>
  <si>
    <t>Difference in infrastructure reinforcement activity against forecast in year</t>
  </si>
  <si>
    <t>Revenue impact of charge element which corrects previous years variance</t>
  </si>
  <si>
    <t>Variance movement in year</t>
  </si>
  <si>
    <t>2K.6</t>
  </si>
  <si>
    <t>2K.7</t>
  </si>
  <si>
    <t>2K.8</t>
  </si>
  <si>
    <t>Sludge investigation and monitoring schemes (NEP only)</t>
  </si>
  <si>
    <t>AMP8 revenue adjustments</t>
  </si>
  <si>
    <t>2M.12</t>
  </si>
  <si>
    <t>2M.13</t>
  </si>
  <si>
    <t>Uninvoiced revenue due from retailers</t>
  </si>
  <si>
    <t>Competitively Appointed Provider charges</t>
  </si>
  <si>
    <t>Sludge treatment schemes (Other)</t>
  </si>
  <si>
    <t>Bank Base Rate (long term)</t>
  </si>
  <si>
    <t>Amount used to calculate nominal, long term and cash interest cost (GBP)</t>
  </si>
  <si>
    <t>Resident population
(thousands)</t>
  </si>
  <si>
    <t>-</t>
  </si>
  <si>
    <t>Capital carbon [SVE]</t>
  </si>
  <si>
    <t>Lower carbon concrete [ANH]</t>
  </si>
  <si>
    <t>Low pressure [AFW]</t>
  </si>
  <si>
    <t>Streetworks collaboration [TMS]</t>
  </si>
  <si>
    <t>Wonderful Windermere [UUW]</t>
  </si>
  <si>
    <t>Total number of bathing sites</t>
  </si>
  <si>
    <t>Company land area (100km2)</t>
  </si>
  <si>
    <t>Supply points compliance risk index score</t>
  </si>
  <si>
    <t>Number of internal sewer flooding incidents with root cause not specified above</t>
  </si>
  <si>
    <t>3C.34</t>
  </si>
  <si>
    <t>3C.35</t>
  </si>
  <si>
    <t>Number of external sewer flooding incidents with root cause not specified above</t>
  </si>
  <si>
    <t>Total funding from shareholders to support household debt matching schemes</t>
  </si>
  <si>
    <t>Total funding from shareholders to support all other household affordability schemes, excluding social tariffs and debt matching</t>
  </si>
  <si>
    <t xml:space="preserve">Section A - other direct bill reduction schemes for household customers struggling to pay. These should exclude any of the table 2N schemes. </t>
  </si>
  <si>
    <t>Other household affordability schemes supported with funding from shareholders</t>
  </si>
  <si>
    <t>Other household affordability schemes supported with funding from customers</t>
  </si>
  <si>
    <t>Average funding from customers to support each water only social tariffs customer</t>
  </si>
  <si>
    <t>Average funding from customers to support each wastewater only social tariffs customer</t>
  </si>
  <si>
    <t>Average funding from customers to support each dual service social tariffs customer</t>
  </si>
  <si>
    <t>Average funding from shareholders to support each water only social tariffs customer</t>
  </si>
  <si>
    <t>Average funding from shareholders to support each wastewater only social tariffs customer</t>
  </si>
  <si>
    <t>Average funding from shareholders to support each dual service social tariffs customer</t>
  </si>
  <si>
    <t>RPI % (latest March, annualised)</t>
  </si>
  <si>
    <t>CPI % (latest March, annualised)</t>
  </si>
  <si>
    <t>Average discount received by each water only social tariffs customer</t>
  </si>
  <si>
    <t>Average discount received by each wastewater only social tariffs customer</t>
  </si>
  <si>
    <t>Average discount received by each dual service social tariffs customer</t>
  </si>
  <si>
    <t>Funding from shareholders to support social tariffs</t>
  </si>
  <si>
    <t>Total funding from customers to support water only social tariffs</t>
  </si>
  <si>
    <t>Total funding from customers to support wastewater only social tariffs</t>
  </si>
  <si>
    <t>Total funding from customers to support dual service social tariffs</t>
  </si>
  <si>
    <t>Total funding from shareholders to support water only social tariffs</t>
  </si>
  <si>
    <t>Total funding from shareholders to support wastewater only social tariffs</t>
  </si>
  <si>
    <t>Total funding from shareholders to support dual service social tariffs</t>
  </si>
  <si>
    <t>Number of unique household customers that benefitted from the funding from shareholders to support debt matching schemes</t>
  </si>
  <si>
    <t>Number of unique household customers that benefitted from the funding from shareholders to support all other household affordability schemes, excluding social tariffs and debt matching</t>
  </si>
  <si>
    <t>Low water pressure</t>
  </si>
  <si>
    <t>Supply  restoration – each full 12-hr period</t>
  </si>
  <si>
    <t>Number and value of payments made to household customers for additional GSS standards that came into effect from 1 October 2025</t>
  </si>
  <si>
    <t>Water quality notices</t>
  </si>
  <si>
    <t>Number and value of payments made to household customers for events that are not part of the GSS</t>
  </si>
  <si>
    <t>Column 1
Total number of payments for all events that are not part of the GSS scheme</t>
  </si>
  <si>
    <t>Column 5
Number of households on the PSR over a two year period</t>
  </si>
  <si>
    <t>Column 7
Actual contacts over a two-year period</t>
  </si>
  <si>
    <t>column 8
PSR - Actual contacts</t>
  </si>
  <si>
    <t>Column 1
Medical / Health (non-water dependent)</t>
  </si>
  <si>
    <t>Column 2
Communication and Non-Physical Accessibility Needs</t>
  </si>
  <si>
    <t>Column 3
Safety and Practical Support</t>
  </si>
  <si>
    <t>Column 4
Temporary Circumstances</t>
  </si>
  <si>
    <t>Column 5
Dependency on Water Supply</t>
  </si>
  <si>
    <t>Column 6
Other</t>
  </si>
  <si>
    <t xml:space="preserve">Different broad categories of PSR support
</t>
  </si>
  <si>
    <t xml:space="preserve">PSR reach, attempted contacts and actual contacts
</t>
  </si>
  <si>
    <t>Column 6
PSR - Attempted contacts over a two-year period</t>
  </si>
  <si>
    <t xml:space="preserve">% reduction of three-year average business demand </t>
  </si>
  <si>
    <t>Number of customer contacts per 1000 population 
(Ml/d)</t>
  </si>
  <si>
    <t>Total number of monitored spills</t>
  </si>
  <si>
    <t>Total number of storm overflows</t>
  </si>
  <si>
    <t>Uptime</t>
  </si>
  <si>
    <t>Unmonitored storm overflows adjustment</t>
  </si>
  <si>
    <t xml:space="preserve">Number </t>
  </si>
  <si>
    <t>Allocated innovation revenue collection by PR24</t>
  </si>
  <si>
    <t xml:space="preserve">Actual Innovation Fund income drawn down from customers </t>
  </si>
  <si>
    <t>Total amount awarded to fund innovation projects the company is leading on</t>
  </si>
  <si>
    <t>Funding allocated for the current year as part of the Inflation Top-up Mechanism</t>
  </si>
  <si>
    <t>Administration charge for Innovation Fund delivery partner(s)</t>
  </si>
  <si>
    <t>Total amount transferred to MOSL as part of the Innovation Fund</t>
  </si>
  <si>
    <t>Non-price control revenue  (e.g. royalties, assets sold that were purchased using innovation funding)</t>
  </si>
  <si>
    <t xml:space="preserve">Operational Emissions </t>
  </si>
  <si>
    <t>Income offset – water</t>
  </si>
  <si>
    <t>3I.P8</t>
  </si>
  <si>
    <t>3I.P9</t>
  </si>
  <si>
    <t>3I.P10</t>
  </si>
  <si>
    <t>3I.H1</t>
  </si>
  <si>
    <t>3I.H2</t>
  </si>
  <si>
    <t>3I.H3</t>
  </si>
  <si>
    <t>3I.H4</t>
  </si>
  <si>
    <t>3I.H5</t>
  </si>
  <si>
    <t>3I.H6</t>
  </si>
  <si>
    <t>3I.H7</t>
  </si>
  <si>
    <t>3I.H8</t>
  </si>
  <si>
    <t>3I.H9</t>
  </si>
  <si>
    <t>3I.H10</t>
  </si>
  <si>
    <t>3I.P3</t>
  </si>
  <si>
    <t>3I.P4</t>
  </si>
  <si>
    <t>3I.P5</t>
  </si>
  <si>
    <t>3I.P6</t>
  </si>
  <si>
    <t>3I.P7</t>
  </si>
  <si>
    <t>3I.1</t>
  </si>
  <si>
    <t>3I.2</t>
  </si>
  <si>
    <t>3I.P1</t>
  </si>
  <si>
    <t>3I.P2</t>
  </si>
  <si>
    <t>Pro forma 3I</t>
  </si>
  <si>
    <t>tCO2e / £m</t>
  </si>
  <si>
    <t>kgCO2e/Ml</t>
  </si>
  <si>
    <t>Leakage activity</t>
  </si>
  <si>
    <t>Business customer and retailer measure of experience (BR-MeX)</t>
  </si>
  <si>
    <t>Annual customer satisfaction score for the Business customer contact survey (B-Mex)</t>
  </si>
  <si>
    <t>Annual retailer satisfaction score for the Retailer experience survey (R-Mex)</t>
  </si>
  <si>
    <t>Annual MPF Score</t>
  </si>
  <si>
    <t>Annual BR-MeX score</t>
  </si>
  <si>
    <t>3B.15</t>
  </si>
  <si>
    <t>3B.16</t>
  </si>
  <si>
    <t>Business customers in Wales measure of experience</t>
  </si>
  <si>
    <t>Net debt analysis at 31 March 2026</t>
  </si>
  <si>
    <t>3B.17</t>
  </si>
  <si>
    <t>3B.18</t>
  </si>
  <si>
    <t>Cotton Valley STC - Centrate quality</t>
  </si>
  <si>
    <t>Basildon STC Fugitive emissions N2O</t>
  </si>
  <si>
    <t>Colchester STC Fugitive emissions N2O</t>
  </si>
  <si>
    <t>Cliff Quay STC Fugitive emissions N2O</t>
  </si>
  <si>
    <t>Cotton Valley WRC Fugitive emissions N2O</t>
  </si>
  <si>
    <t>Great Billing WRC Fugitive Emissions N2O</t>
  </si>
  <si>
    <t>Basildon WRC Fugitive Emissions N2O</t>
  </si>
  <si>
    <t>Bedford WRC Fugitive Emissions N2O</t>
  </si>
  <si>
    <t>Kings Lynn WRC Fugitive Emissions N2O</t>
  </si>
  <si>
    <t>Newton Marsh WRC Fugitive Emissions N2O</t>
  </si>
  <si>
    <t>Broadholme WRC Fugitive Emissions N2O</t>
  </si>
  <si>
    <t>Letchworth WRC Fugitive emissions N2O</t>
  </si>
  <si>
    <t>Newmarket WRC Fugitive Emissions N2O</t>
  </si>
  <si>
    <t>Hitchin WRC Fugitive emissions N2O</t>
  </si>
  <si>
    <t>Dunstable WRC Fugitive Emissions N2O</t>
  </si>
  <si>
    <t>Flitwick WRC Fugitive Emissions N2O</t>
  </si>
  <si>
    <t>Huntingdon WRC Fugitive Emissions N2O</t>
  </si>
  <si>
    <t>Colchester WRC Fugitive Emissions N2O</t>
  </si>
  <si>
    <t>Process Emissions Reduction</t>
  </si>
  <si>
    <t>Digital Twin</t>
  </si>
  <si>
    <t>Cover &amp; Treat</t>
  </si>
  <si>
    <t>ASP Intensification</t>
  </si>
  <si>
    <t>Active gas capture</t>
  </si>
  <si>
    <t>Process Optimisation</t>
  </si>
  <si>
    <t>Process emissions (Wastewater)</t>
  </si>
  <si>
    <t>Net zero catchment strategy</t>
  </si>
  <si>
    <t>Peatland restoration</t>
  </si>
  <si>
    <t>Net Zero Carbon Strategy:  Reduction of Process Emissions</t>
  </si>
  <si>
    <t>Net Zero Carbon Strategy:  Carbon Work Package 6 (Peatland &amp; Woodland Restoration)</t>
  </si>
  <si>
    <t>Nitrous oxide - standard enhancement</t>
  </si>
  <si>
    <t>Nitrous oxide - NZ challenge</t>
  </si>
  <si>
    <t>Methane reduction</t>
  </si>
  <si>
    <t>Nitrous oxide reduction</t>
  </si>
  <si>
    <t>Pro forma 4AC</t>
  </si>
  <si>
    <t>Pro forma 4AD</t>
  </si>
  <si>
    <t>Revenue analysis &amp; wholesale control reconciliation for the 12 months ended 31 March 20xx</t>
  </si>
  <si>
    <t>% Revenue collected</t>
  </si>
  <si>
    <t>Total funding from shareholders to support all affordability schemes</t>
  </si>
  <si>
    <t>Value per balance sheet at 31 March 2026</t>
  </si>
  <si>
    <t>Fair value of debt at 31 March 2026</t>
  </si>
  <si>
    <t>4K.40</t>
  </si>
  <si>
    <t>Number and value of statutory GSS penalty payments made to household customers</t>
  </si>
  <si>
    <t>9A.8</t>
  </si>
  <si>
    <t>Totex analysis for the 12 months ended 31 March 2026 - by wholesale price controls</t>
  </si>
  <si>
    <t>Historic cost analysis of tangible fixed assets by price control at 31 March 2026</t>
  </si>
  <si>
    <t>Historic cost analysis of intangible fixed assets - by price control</t>
  </si>
  <si>
    <t>Underlying calculations and supplementary data - customer facing performance commitments</t>
  </si>
  <si>
    <t>Underlying calculations and supplementary data - demand common performance commitments</t>
  </si>
  <si>
    <t>Underlying calculations and supplementary data - environmental common performance commitments</t>
  </si>
  <si>
    <t>Base expenditure analysis for the 12 months ended 31 March 2026 -  wholesale water</t>
  </si>
  <si>
    <t>Base expenditure analysis for the 12 months ended 31 March 2026 -  wholesale wastewater</t>
  </si>
  <si>
    <t>Site-specific developer services expenditure services expenditure for the 12 months ended 31 March 2026 - network+</t>
  </si>
  <si>
    <t>Developer services - new connections, properties and mains</t>
  </si>
  <si>
    <t>Non-financial information - connected properties, customers and population</t>
  </si>
  <si>
    <t>Defined Benefit Pension Scheme - additional Information</t>
  </si>
  <si>
    <t>Household bill reduction schemes, debt, Guaranteed Standards Scheme payments and Priority Service Register data</t>
  </si>
  <si>
    <t>Third-party services water expenditure for the 12 months ended 31 March 2026</t>
  </si>
  <si>
    <t>Third-party services wastewater expenditure for the 12 months ended 31 March 2026</t>
  </si>
  <si>
    <t>Base expenditure analysis for the 12 months ended 31 March 2026 - water asset refurbishment and replacement</t>
  </si>
  <si>
    <t>Base expenditure analysis for the 12 months ended 31 March 2026 - wastewater asset refurbishment and replacement</t>
  </si>
  <si>
    <t>Water network+ - mains, communication pipes and other data for the 12 months ended 31 March 2026</t>
  </si>
  <si>
    <t>Demand management - metering and leakage activities for the 12 months ended 31 March 2026</t>
  </si>
  <si>
    <t>Wastewater network+ - functional expenditure for the 12 months ended 31 March 2026</t>
  </si>
  <si>
    <t>Wastewater network+ - large sewage treatment works for the 12 months ended 31 March 2026</t>
  </si>
  <si>
    <t>Wastewater network+ - sewer and volume data for the 12 months ended 31 March 2026</t>
  </si>
  <si>
    <t>Wastewater network+ - sewage treatment works data for the 12 months ended 31 March 2026</t>
  </si>
  <si>
    <t>Wastewater network+ - other data including energy consumption and scheme delivery for the 12 months ended 31 March 2026</t>
  </si>
  <si>
    <t>Wastewater network+ - growth at STWs scheme costs and cost drivers</t>
  </si>
  <si>
    <t>Wastewater network+ - sewage pumping mains renewals for the 12 months ended 31 March 2026</t>
  </si>
  <si>
    <t>Net Zero enhancement reporting for the 12 months ended 31 March 2026</t>
  </si>
  <si>
    <t>Completion Summary</t>
  </si>
  <si>
    <t>Completion Summary of missing table items</t>
  </si>
  <si>
    <t>Section 1</t>
  </si>
  <si>
    <t>Section 2</t>
  </si>
  <si>
    <t>Section 3</t>
  </si>
  <si>
    <t>Section 4</t>
  </si>
  <si>
    <t>Section 5</t>
  </si>
  <si>
    <t>Section 6</t>
  </si>
  <si>
    <t>Section 7</t>
  </si>
  <si>
    <t>Section 8</t>
  </si>
  <si>
    <t>Section 9</t>
  </si>
  <si>
    <t>Section 10</t>
  </si>
  <si>
    <t>Section 11</t>
  </si>
  <si>
    <t>1A</t>
  </si>
  <si>
    <t>2A</t>
  </si>
  <si>
    <t>3A</t>
  </si>
  <si>
    <t>4A</t>
  </si>
  <si>
    <t>5A</t>
  </si>
  <si>
    <t>6A</t>
  </si>
  <si>
    <t>7A</t>
  </si>
  <si>
    <t>8A</t>
  </si>
  <si>
    <t>9A</t>
  </si>
  <si>
    <t>11A</t>
  </si>
  <si>
    <t>1B</t>
  </si>
  <si>
    <t>2B</t>
  </si>
  <si>
    <t>3B</t>
  </si>
  <si>
    <t>4B</t>
  </si>
  <si>
    <t>6B</t>
  </si>
  <si>
    <t>7B</t>
  </si>
  <si>
    <t>11B</t>
  </si>
  <si>
    <t>1C</t>
  </si>
  <si>
    <t>2C</t>
  </si>
  <si>
    <t>3C</t>
  </si>
  <si>
    <t>4C</t>
  </si>
  <si>
    <t>6C</t>
  </si>
  <si>
    <t>7C</t>
  </si>
  <si>
    <t>8C</t>
  </si>
  <si>
    <t>1D</t>
  </si>
  <si>
    <t>2D</t>
  </si>
  <si>
    <t>3D</t>
  </si>
  <si>
    <t>4D</t>
  </si>
  <si>
    <t>6D</t>
  </si>
  <si>
    <t>7D</t>
  </si>
  <si>
    <t>8D</t>
  </si>
  <si>
    <t>1E</t>
  </si>
  <si>
    <t>2E</t>
  </si>
  <si>
    <t>3E</t>
  </si>
  <si>
    <t>4E</t>
  </si>
  <si>
    <t>6E</t>
  </si>
  <si>
    <t>7E</t>
  </si>
  <si>
    <t>1F</t>
  </si>
  <si>
    <t>2F</t>
  </si>
  <si>
    <t>3F</t>
  </si>
  <si>
    <t>4F</t>
  </si>
  <si>
    <t>2G</t>
  </si>
  <si>
    <t>3G</t>
  </si>
  <si>
    <t>4G</t>
  </si>
  <si>
    <t>2H</t>
  </si>
  <si>
    <t>3H</t>
  </si>
  <si>
    <t>4H</t>
  </si>
  <si>
    <t>7H</t>
  </si>
  <si>
    <t>2I</t>
  </si>
  <si>
    <t>4I</t>
  </si>
  <si>
    <t>7I</t>
  </si>
  <si>
    <t>4J</t>
  </si>
  <si>
    <t>7J</t>
  </si>
  <si>
    <t>2K</t>
  </si>
  <si>
    <t>3J</t>
  </si>
  <si>
    <t>4K</t>
  </si>
  <si>
    <t>7K</t>
  </si>
  <si>
    <t>2L</t>
  </si>
  <si>
    <t>4L</t>
  </si>
  <si>
    <t>7L</t>
  </si>
  <si>
    <t>2M</t>
  </si>
  <si>
    <t>4M</t>
  </si>
  <si>
    <t>2N</t>
  </si>
  <si>
    <t>4N</t>
  </si>
  <si>
    <t>2O</t>
  </si>
  <si>
    <t>4O</t>
  </si>
  <si>
    <t>2P</t>
  </si>
  <si>
    <t>4P</t>
  </si>
  <si>
    <t>2R</t>
  </si>
  <si>
    <t>4Q</t>
  </si>
  <si>
    <t>4R</t>
  </si>
  <si>
    <t>4V</t>
  </si>
  <si>
    <t>4W</t>
  </si>
  <si>
    <t>4Z</t>
  </si>
  <si>
    <t>4AA</t>
  </si>
  <si>
    <t>4AB</t>
  </si>
  <si>
    <t>3I</t>
  </si>
  <si>
    <t>4AC</t>
  </si>
  <si>
    <t>4AD</t>
  </si>
  <si>
    <t>Table name</t>
  </si>
  <si>
    <t>Rows incomplete</t>
  </si>
  <si>
    <t>Companies are required to prepare an annual performance report for which we have set out the minimum requirement in the Regulatory Accounting Guidelines. The purpose of this spreadsheet is to allow companies to submit the tables required as part of that report in a format to allow us to process the data provided. Companies should complete these tables and return them to us at the same time as they submit their annual performance report. This should be as soon as reasonably practicable and no later than Wednesday 15 July 2026.
Companies should ensure that they use the latest version of this file as advised by Ofwat - we may not be able to accept submissions which use the wrong version.</t>
  </si>
  <si>
    <t>Companies should have particular regard to the Regulatory Accounting Guidelines set out for each table when preparing their submission.
The company name should be selected from the drop-down list in the 'SelectCompany' worksheet.
The 'CompletionSummary' worksheet provides a list of all tables (with names) and the number of rows not completed for each table - although not every table or every row will need to be completed for each company and this is to provide a guide only to help companies track completion.
Cell colours:
Input cells are yellow.
Calculation cells are blue.
Cells which are copied from elsewhere within the table or from another table are pink.
Cells which are not required to be filled in are grey.
Decimal places: Ofwat will collect the input value in full as provided by companies; the number of decimal places stated is use for Ofwat's internal database view only.
Comment column: This is not to be used for commentaries which are required by RAG 3 – it is for companies' internal use only and to flag any technical issues they have with this spreadsheet. Companies should not use it to comment in response to the general instructions set out in RAG 4.
Cells requiring a '%' entry: We have set these as a 'percentage' rather than as a 'number' format. The underlying data saved will be between a figure of 0 and 1 but will be displayed as a percentage. For example, an input of '10', will display as 10%, but will hold an underlying value of 0.1.
For the inputs that are not relevant to your company, please leave blank.</t>
  </si>
  <si>
    <t>2025-26-APR-tables_v1.0.xlsx</t>
  </si>
  <si>
    <t>RAG 4.14 – Guideline for the table definitions in the annual performance report https://www.ofwat.gov.uk/publication/rag-4-14-guideline-for-the-table-definitions-in-the-annual-performance-report/</t>
  </si>
  <si>
    <t>ssc</t>
  </si>
  <si>
    <t>.</t>
  </si>
  <si>
    <t>Baa2 (stable)</t>
  </si>
  <si>
    <t>BBB+ (Stable)</t>
  </si>
  <si>
    <t>Recovering energy from water</t>
  </si>
  <si>
    <t>Space Eye</t>
  </si>
  <si>
    <t>2.9%</t>
  </si>
  <si>
    <t>3.75%</t>
  </si>
  <si>
    <t>4.02%</t>
  </si>
  <si>
    <t>Analysis of variance movement in year</t>
  </si>
  <si>
    <t>Yes</t>
  </si>
  <si>
    <t>Non qualifying bulks pre 2015</t>
  </si>
  <si>
    <t>Business demand South Staffs region</t>
  </si>
  <si>
    <t>Business demand Cambridge region</t>
  </si>
  <si>
    <t>No</t>
  </si>
  <si>
    <t>W1.1 Pre-development enquiry – reports issued within target</t>
  </si>
  <si>
    <t>W3.1 s45 quotations - within target</t>
  </si>
  <si>
    <t>W4.1 s45 service pipe connections - within target</t>
  </si>
  <si>
    <t xml:space="preserve">W6.1 Mains design &lt;500 plots - quotations within target </t>
  </si>
  <si>
    <t>W8.1 Mains construction within target</t>
  </si>
  <si>
    <t>W17.1 Mains diversions (without constraints) - quotations within target</t>
  </si>
  <si>
    <t>W17.2 Mains diversions (with constraints) - quotations within target</t>
  </si>
  <si>
    <t>W18.1 Mains diversions - construction/commissioning within target</t>
  </si>
  <si>
    <t xml:space="preserve">WN1.1 % of confirmations issued to the applicant within target period </t>
  </si>
  <si>
    <t xml:space="preserve">WN2.2 % Bulk supply offer letters issued to  the applicant within target period </t>
  </si>
  <si>
    <t xml:space="preserve">WN4.1 % of main laying schemes constructed and commissioned within the target period </t>
  </si>
  <si>
    <t>SLPM - S2/2a Provide design</t>
  </si>
  <si>
    <t>SLPM - S2/2b Water Company to Provide design acceptance</t>
  </si>
  <si>
    <t>SLPM - S3 Review / revise Water Adoption Agreement</t>
  </si>
  <si>
    <t>SLPM - S1/2 Review PoC proposal</t>
  </si>
  <si>
    <t>SLPM - S4/1 Source of Water Delivery Date</t>
  </si>
  <si>
    <t>SLPM - S5/1a Review request and carry out Final Connection</t>
  </si>
  <si>
    <t>SLPM - S7/1 Validate notification and provide consent to progress with 
connection</t>
  </si>
  <si>
    <t>Water efficiency - SST</t>
  </si>
  <si>
    <t>2021-012</t>
  </si>
  <si>
    <t>2025/26</t>
  </si>
  <si>
    <t>Water efficiency - CAM</t>
  </si>
  <si>
    <t>Water efficiency NHH - SST</t>
  </si>
  <si>
    <t>2021-015</t>
  </si>
  <si>
    <t>Water efficiency NHH - CAM</t>
  </si>
  <si>
    <t>CAM NHH enhanced review</t>
  </si>
  <si>
    <t>2021-130</t>
  </si>
  <si>
    <t>Grafham Water transfer</t>
  </si>
  <si>
    <t>CW2475DiiiOp2</t>
  </si>
  <si>
    <t>2031/32</t>
  </si>
  <si>
    <t>Fens Reservoir</t>
  </si>
  <si>
    <t>CW2473A</t>
  </si>
  <si>
    <t>2036/27</t>
  </si>
  <si>
    <t>Fenstanton to St Ives</t>
  </si>
  <si>
    <t>CW2401A</t>
  </si>
  <si>
    <t>2029/30</t>
  </si>
  <si>
    <t>inc. above</t>
  </si>
  <si>
    <t>Various</t>
  </si>
  <si>
    <t>Perpetual</t>
  </si>
  <si>
    <t>GBP</t>
  </si>
  <si>
    <t>Pricoa</t>
  </si>
  <si>
    <t>Bullet</t>
  </si>
  <si>
    <t>RCF £75.0m</t>
  </si>
  <si>
    <t>RPI Index Linked Bond</t>
  </si>
  <si>
    <t>Artesian Finance</t>
  </si>
  <si>
    <t>Citibank</t>
  </si>
  <si>
    <t>Water Companies Pension Scheme - South Staffordshire PLC</t>
  </si>
  <si>
    <t>Water Companies Pension Scheme - Cambridge Water PLC Section</t>
  </si>
  <si>
    <t>Closed</t>
  </si>
  <si>
    <t xml:space="preserve"> </t>
  </si>
  <si>
    <t>Advisor Error</t>
  </si>
  <si>
    <t>Discretionary - Arrears on A/C</t>
  </si>
  <si>
    <t>GSS - Arrears on A/C</t>
  </si>
  <si>
    <t>GSS: Payment Arrgt Request Not Actioned - Credit to Account</t>
  </si>
  <si>
    <t>Inadequate Pressure: Failure to maintain</t>
  </si>
  <si>
    <t>Penalty Payment</t>
  </si>
  <si>
    <t>Poor Service</t>
  </si>
  <si>
    <t>Written Complaints: Failure to respond</t>
  </si>
  <si>
    <t>GSS: Account Queries Not Actioned - Credit to Account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</si>
</sst>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43" formatCode="_(* #,##0.00_);_(* \(#,##0.00\);_(* &quot;-&quot;??_);_(@_)"/>
    <numFmt numFmtId="164" formatCode="&quot;£&quot;#,##0;[Red]\-&quot;£&quot;#,##0"/>
    <numFmt numFmtId="165" formatCode="_-* #,##0.00_-;\-* #,##0.00_-;_-* &quot;-&quot;??_-;_-@_-"/>
    <numFmt numFmtId="166" formatCode="0.0"/>
    <numFmt numFmtId="167" formatCode="0.000"/>
    <numFmt numFmtId="168" formatCode="_-* #,##0_-;\-* #,##0_-;_-* &quot;-&quot;??_-;_-@_-"/>
    <numFmt numFmtId="169" formatCode="#,##0_);\(#,##0\);&quot;-  &quot;;&quot; &quot;@&quot; &quot;"/>
    <numFmt numFmtId="170" formatCode="&quot;£&quot;#,##0.00"/>
    <numFmt numFmtId="171" formatCode="0.000%"/>
    <numFmt numFmtId="172" formatCode="#,##0.000"/>
    <numFmt numFmtId="173" formatCode="_-* #,##0.000_-;\-* #,##0.000_-;_-* &quot;-&quot;??_-;_-@_-"/>
    <numFmt numFmtId="174" formatCode="_-* #,##0.00000_-;\-* #,##0.00000_-;_-* &quot;-&quot;??_-;_-@_-"/>
    <numFmt numFmtId="175" formatCode="0.0%"/>
    <numFmt numFmtId="176" formatCode="#,##0.0"/>
    <numFmt numFmtId="177" formatCode="#,##0_ ;\-#,##0\ "/>
    <numFmt numFmtId="178" formatCode="[$-F400]h:mm:ss\ AM/PM"/>
    <numFmt numFmtId="179" formatCode="[mm]"/>
    <numFmt numFmtId="180" formatCode="0.0000"/>
    <numFmt numFmtId="181" formatCode="#,##0.000_ ;\-#,##0.000\ "/>
    <numFmt numFmtId="182" formatCode="0.00000000%"/>
    <numFmt numFmtId="183" formatCode="_(* #,##0.000_);_(* \(#,##0.000\);_(* &quot;-&quot;??_);_(@_)"/>
  </numFmts>
  <fonts count="314">
    <font>
      <sz val="11"/>
      <color theme="1"/>
      <name val="Arial"/>
      <family val="2"/>
    </font>
    <font>
      <sz val="11"/>
      <color theme="1"/>
      <name val="Calibri"/>
      <family val="2"/>
    </font>
    <font>
      <sz val="10"/>
      <name val="Arial"/>
      <family val="2"/>
    </font>
    <font>
      <sz val="10"/>
      <color rgb="FF000000"/>
      <name val="Arial"/>
      <family val="2"/>
    </font>
    <font>
      <sz val="11"/>
      <color theme="1"/>
      <name val="Arial"/>
      <family val="2"/>
    </font>
    <font>
      <sz val="11"/>
      <name val="Arial"/>
      <family val="2"/>
    </font>
    <font>
      <b/>
      <sz val="10"/>
      <name val="Arial"/>
      <family val="2"/>
    </font>
    <font>
      <b/>
      <sz val="10"/>
      <color indexed="18"/>
      <name val="Arial"/>
      <family val="2"/>
    </font>
    <font>
      <b/>
      <sz val="20"/>
      <name val="Arial"/>
      <family val="2"/>
    </font>
    <font>
      <sz val="18"/>
      <name val="Arial MT"/>
      <family val="2"/>
    </font>
    <font>
      <sz val="12"/>
      <name val="Arial MT"/>
    </font>
    <font>
      <sz val="11"/>
      <color rgb="FF000000"/>
      <name val="Calibri"/>
      <family val="2"/>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b/>
      <sz val="16"/>
      <color indexed="9"/>
      <name val="Arial"/>
      <family val="2"/>
    </font>
    <font>
      <sz val="11"/>
      <color indexed="18"/>
      <name val="Arial"/>
      <family val="2"/>
    </font>
    <font>
      <b/>
      <sz val="15"/>
      <color theme="3"/>
      <name val="Arial"/>
      <family val="2"/>
    </font>
    <font>
      <b/>
      <sz val="13"/>
      <color theme="3"/>
      <name val="Arial"/>
      <family val="2"/>
    </font>
    <font>
      <b/>
      <sz val="11"/>
      <color theme="3"/>
      <name val="Arial"/>
      <family val="2"/>
    </font>
    <font>
      <sz val="11"/>
      <color theme="1"/>
      <name val="Verdana"/>
      <family val="2"/>
    </font>
    <font>
      <b/>
      <sz val="11"/>
      <color theme="1"/>
      <name val="Calibri"/>
      <family val="2"/>
    </font>
    <font>
      <sz val="12"/>
      <color theme="1"/>
      <name val="Calibri"/>
      <family val="2"/>
    </font>
    <font>
      <sz val="10"/>
      <color theme="1"/>
      <name val="Calibri"/>
      <family val="2"/>
    </font>
    <font>
      <b/>
      <sz val="12"/>
      <color theme="3"/>
      <name val="Calibri"/>
      <family val="2"/>
    </font>
    <font>
      <b/>
      <sz val="12"/>
      <color theme="1"/>
      <name val="Calibri"/>
      <family val="2"/>
    </font>
    <font>
      <b/>
      <sz val="13"/>
      <color theme="3"/>
      <name val="Calibri"/>
      <family val="2"/>
    </font>
    <font>
      <sz val="11"/>
      <color rgb="FF002664"/>
      <name val="Calibri"/>
      <family val="2"/>
    </font>
    <font>
      <sz val="15"/>
      <color theme="0"/>
      <name val="Franklin Gothic Demi"/>
      <family val="2"/>
    </font>
    <font>
      <sz val="10"/>
      <color rgb="FF0078C9"/>
      <name val="Franklin Gothic Demi"/>
      <family val="2"/>
    </font>
    <font>
      <sz val="9"/>
      <color theme="1"/>
      <name val="Arial"/>
      <family val="2"/>
    </font>
    <font>
      <sz val="11"/>
      <color indexed="8"/>
      <name val="Arial"/>
      <family val="2"/>
      <scheme val="minor"/>
    </font>
    <font>
      <sz val="11"/>
      <color theme="1"/>
      <name val="Arial"/>
      <family val="2"/>
      <scheme val="minor"/>
    </font>
    <font>
      <sz val="8"/>
      <color theme="1"/>
      <name val="Arial"/>
      <family val="2"/>
      <scheme val="minor"/>
    </font>
    <font>
      <sz val="8"/>
      <name val="Arial"/>
      <family val="2"/>
    </font>
    <font>
      <sz val="12"/>
      <color rgb="FF0078C9"/>
      <name val="Arial"/>
      <family val="2"/>
      <scheme val="minor"/>
    </font>
    <font>
      <sz val="12"/>
      <color theme="1"/>
      <name val="Arial"/>
      <family val="2"/>
      <scheme val="minor"/>
    </font>
    <font>
      <sz val="12"/>
      <color theme="4"/>
      <name val="Arial"/>
      <family val="2"/>
      <scheme val="minor"/>
    </font>
    <font>
      <b/>
      <sz val="12"/>
      <name val="Arial"/>
      <family val="2"/>
      <scheme val="minor"/>
    </font>
    <font>
      <sz val="12"/>
      <name val="Arial"/>
      <family val="2"/>
      <scheme val="minor"/>
    </font>
    <font>
      <sz val="12"/>
      <color theme="3"/>
      <name val="Arial"/>
      <family val="2"/>
      <scheme val="minor"/>
    </font>
    <font>
      <sz val="12"/>
      <color rgb="FF000000"/>
      <name val="Arial"/>
      <family val="2"/>
      <scheme val="minor"/>
    </font>
    <font>
      <b/>
      <sz val="12"/>
      <color rgb="FF000000"/>
      <name val="Arial"/>
      <family val="2"/>
      <scheme val="minor"/>
    </font>
    <font>
      <sz val="12"/>
      <color rgb="FF003479"/>
      <name val="Arial"/>
      <family val="2"/>
      <scheme val="minor"/>
    </font>
    <font>
      <b/>
      <sz val="12"/>
      <color theme="1"/>
      <name val="Arial"/>
      <family val="2"/>
      <scheme val="minor"/>
    </font>
    <font>
      <b/>
      <sz val="12"/>
      <color theme="3"/>
      <name val="Arial"/>
      <family val="2"/>
      <scheme val="minor"/>
    </font>
    <font>
      <b/>
      <sz val="12"/>
      <color theme="0"/>
      <name val="Arial"/>
      <family val="2"/>
      <scheme val="minor"/>
    </font>
    <font>
      <sz val="12"/>
      <color rgb="FFFF0000"/>
      <name val="Arial"/>
      <family val="2"/>
      <scheme val="minor"/>
    </font>
    <font>
      <sz val="12"/>
      <color theme="0" tint="-0.249977111117893"/>
      <name val="Arial"/>
      <family val="2"/>
      <scheme val="minor"/>
    </font>
    <font>
      <sz val="12"/>
      <color rgb="FF003595"/>
      <name val="Arial"/>
      <family val="2"/>
      <scheme val="minor"/>
    </font>
    <font>
      <b/>
      <sz val="15"/>
      <color theme="0"/>
      <name val="Arial"/>
      <family val="2"/>
      <scheme val="minor"/>
    </font>
    <font>
      <sz val="10"/>
      <color theme="1"/>
      <name val="Arial"/>
      <family val="2"/>
      <scheme val="minor"/>
    </font>
    <font>
      <sz val="11"/>
      <name val="Arial"/>
      <family val="2"/>
      <scheme val="minor"/>
    </font>
    <font>
      <sz val="10"/>
      <color rgb="FF0078C9"/>
      <name val="Arial"/>
      <family val="2"/>
      <scheme val="minor"/>
    </font>
    <font>
      <sz val="18"/>
      <color theme="3"/>
      <name val="Arial"/>
      <family val="2"/>
      <scheme val="minor"/>
    </font>
    <font>
      <b/>
      <sz val="13"/>
      <color theme="3"/>
      <name val="Arial"/>
      <family val="2"/>
      <scheme val="minor"/>
    </font>
    <font>
      <b/>
      <sz val="11"/>
      <color theme="3"/>
      <name val="Arial"/>
      <family val="2"/>
      <scheme val="minor"/>
    </font>
    <font>
      <sz val="10"/>
      <name val="Arial"/>
      <family val="2"/>
      <scheme val="minor"/>
    </font>
    <font>
      <sz val="12"/>
      <color rgb="FF002664"/>
      <name val="Arial"/>
      <family val="2"/>
      <scheme val="minor"/>
    </font>
    <font>
      <sz val="15"/>
      <color theme="0"/>
      <name val="Arial"/>
      <family val="2"/>
      <scheme val="minor"/>
    </font>
    <font>
      <b/>
      <sz val="12"/>
      <color rgb="FF002664"/>
      <name val="Arial"/>
      <family val="2"/>
      <scheme val="minor"/>
    </font>
    <font>
      <sz val="12"/>
      <color rgb="FF0070C0"/>
      <name val="Arial"/>
      <family val="2"/>
      <scheme val="minor"/>
    </font>
    <font>
      <sz val="12"/>
      <color theme="4" tint="-0.499984740745262"/>
      <name val="Arial"/>
      <family val="2"/>
      <scheme val="minor"/>
    </font>
    <font>
      <sz val="12"/>
      <color theme="1" tint="4.9989318521683403E-2"/>
      <name val="Arial"/>
      <family val="2"/>
      <scheme val="minor"/>
    </font>
    <font>
      <b/>
      <sz val="12"/>
      <color rgb="FF0078C9"/>
      <name val="Arial"/>
      <family val="2"/>
      <scheme val="minor"/>
    </font>
    <font>
      <sz val="11"/>
      <color rgb="FFFF0000"/>
      <name val="Arial"/>
      <family val="2"/>
      <scheme val="minor"/>
    </font>
    <font>
      <sz val="18"/>
      <color rgb="FF002664"/>
      <name val="Arial"/>
      <family val="2"/>
      <scheme val="minor"/>
    </font>
    <font>
      <b/>
      <sz val="12"/>
      <color theme="1" tint="4.9989318521683403E-2"/>
      <name val="Arial"/>
      <family val="2"/>
      <scheme val="minor"/>
    </font>
    <font>
      <sz val="12"/>
      <color indexed="8"/>
      <name val="Arial"/>
      <family val="2"/>
      <scheme val="minor"/>
    </font>
    <font>
      <sz val="12"/>
      <color rgb="FF18497A"/>
      <name val="Arial"/>
      <family val="2"/>
      <scheme val="minor"/>
    </font>
    <font>
      <b/>
      <sz val="11"/>
      <color indexed="8"/>
      <name val="Arial"/>
      <family val="2"/>
      <scheme val="minor"/>
    </font>
    <font>
      <b/>
      <sz val="12"/>
      <color rgb="FFFF0000"/>
      <name val="Arial"/>
      <family val="2"/>
      <scheme val="minor"/>
    </font>
    <font>
      <strike/>
      <sz val="12"/>
      <color rgb="FFFF0000"/>
      <name val="Arial"/>
      <family val="2"/>
      <scheme val="minor"/>
    </font>
    <font>
      <b/>
      <sz val="15"/>
      <color rgb="FF002664"/>
      <name val="Arial"/>
      <family val="2"/>
      <scheme val="minor"/>
    </font>
    <font>
      <b/>
      <sz val="12"/>
      <color rgb="FF18497A"/>
      <name val="Arial"/>
      <family val="2"/>
      <scheme val="minor"/>
    </font>
    <font>
      <sz val="12"/>
      <color theme="0"/>
      <name val="Arial"/>
      <family val="2"/>
      <scheme val="minor"/>
    </font>
    <font>
      <sz val="8"/>
      <name val="Arial"/>
      <family val="2"/>
      <scheme val="minor"/>
    </font>
    <font>
      <i/>
      <sz val="12"/>
      <color theme="1"/>
      <name val="Arial"/>
      <family val="2"/>
      <scheme val="minor"/>
    </font>
    <font>
      <sz val="8"/>
      <color theme="3"/>
      <name val="Arial"/>
      <family val="2"/>
      <scheme val="minor"/>
    </font>
    <font>
      <sz val="8"/>
      <color rgb="FF000000"/>
      <name val="Arial"/>
      <family val="2"/>
      <scheme val="minor"/>
    </font>
    <font>
      <b/>
      <sz val="15"/>
      <name val="Arial"/>
      <family val="2"/>
      <scheme val="minor"/>
    </font>
    <font>
      <b/>
      <sz val="13"/>
      <color rgb="FFFF0000"/>
      <name val="Arial"/>
      <family val="2"/>
      <scheme val="minor"/>
    </font>
    <font>
      <i/>
      <vertAlign val="subscript"/>
      <sz val="12"/>
      <color theme="1"/>
      <name val="Arial"/>
      <family val="2"/>
      <scheme val="minor"/>
    </font>
    <font>
      <vertAlign val="superscript"/>
      <sz val="12"/>
      <name val="Arial"/>
      <family val="2"/>
      <scheme val="minor"/>
    </font>
    <font>
      <vertAlign val="subscript"/>
      <sz val="12"/>
      <name val="Arial"/>
      <family val="2"/>
      <scheme val="minor"/>
    </font>
    <font>
      <vertAlign val="subscript"/>
      <sz val="12"/>
      <color rgb="FF0078C9"/>
      <name val="Arial"/>
      <family val="2"/>
      <scheme val="minor"/>
    </font>
    <font>
      <vertAlign val="subscript"/>
      <sz val="12"/>
      <color indexed="8"/>
      <name val="Arial"/>
      <family val="2"/>
      <scheme val="minor"/>
    </font>
    <font>
      <sz val="11"/>
      <color rgb="FF18497A"/>
      <name val="Arial"/>
      <family val="2"/>
      <scheme val="minor"/>
    </font>
    <font>
      <vertAlign val="subscript"/>
      <sz val="12"/>
      <color rgb="FF000000"/>
      <name val="Arial"/>
      <family val="2"/>
      <scheme val="minor"/>
    </font>
    <font>
      <sz val="10"/>
      <color rgb="FF000000"/>
      <name val="Calibri"/>
      <family val="2"/>
    </font>
    <font>
      <b/>
      <sz val="16"/>
      <color theme="0"/>
      <name val="Arial"/>
      <family val="2"/>
      <scheme val="minor"/>
    </font>
    <font>
      <sz val="12"/>
      <color rgb="FF000000"/>
      <name val="Arial"/>
      <family val="2"/>
    </font>
    <font>
      <sz val="12"/>
      <color rgb="FF0078C9"/>
      <name val="Arial"/>
      <family val="2"/>
    </font>
    <font>
      <sz val="11"/>
      <color theme="1"/>
      <name val="Calibri"/>
      <family val="2"/>
    </font>
    <font>
      <b/>
      <sz val="12"/>
      <color theme="3"/>
      <name val="Calibri"/>
      <family val="2"/>
    </font>
    <font>
      <b/>
      <sz val="13"/>
      <color theme="3"/>
      <name val="Calibri"/>
      <family val="2"/>
    </font>
    <font>
      <sz val="12"/>
      <color theme="1"/>
      <name val="Calibri"/>
      <family val="2"/>
    </font>
    <font>
      <sz val="11"/>
      <name val="Calibri"/>
      <family val="2"/>
    </font>
    <font>
      <b/>
      <sz val="22.5"/>
      <color rgb="FFFFFFFF"/>
      <name val="Franklin Gothic Demi"/>
      <family val="2"/>
    </font>
    <font>
      <i/>
      <sz val="12"/>
      <color rgb="FFFFFFFF"/>
      <name val="Franklin Gothic Demi"/>
      <family val="2"/>
    </font>
    <font>
      <sz val="12"/>
      <color rgb="FFFFFFFF"/>
      <name val="Franklin Gothic Demi"/>
      <family val="2"/>
    </font>
    <font>
      <u/>
      <sz val="11"/>
      <color theme="10"/>
      <name val="Arial"/>
      <family val="2"/>
    </font>
    <font>
      <sz val="12"/>
      <color theme="1"/>
      <name val="Arial"/>
      <family val="2"/>
    </font>
    <font>
      <sz val="14"/>
      <color theme="0"/>
      <name val="Arial"/>
      <family val="2"/>
      <scheme val="minor"/>
    </font>
    <font>
      <sz val="11"/>
      <color theme="1"/>
      <name val="Calibri"/>
      <family val="2"/>
    </font>
    <font>
      <sz val="11"/>
      <color rgb="FFFF0000"/>
      <name val="Arial"/>
      <family val="2"/>
    </font>
    <font>
      <sz val="11"/>
      <color rgb="FFFF0000"/>
      <name val="Calibri"/>
      <family val="2"/>
    </font>
    <font>
      <sz val="18"/>
      <color theme="3"/>
      <name val="Franklin Gothic Demi"/>
      <family val="2"/>
      <scheme val="major"/>
    </font>
    <font>
      <sz val="18"/>
      <color theme="3"/>
      <name val="Krub SemiBold"/>
      <charset val="222"/>
    </font>
    <font>
      <b/>
      <sz val="14"/>
      <color theme="3"/>
      <name val="Arial"/>
      <family val="2"/>
    </font>
    <font>
      <b/>
      <sz val="12"/>
      <color theme="3"/>
      <name val="Arial"/>
      <family val="2"/>
    </font>
    <font>
      <b/>
      <sz val="12"/>
      <color theme="1"/>
      <name val="Arial"/>
      <family val="2"/>
    </font>
    <font>
      <sz val="16"/>
      <color theme="3"/>
      <name val="Krub SemiBold"/>
      <charset val="222"/>
    </font>
    <font>
      <sz val="15"/>
      <color theme="0"/>
      <name val="Calibri"/>
      <family val="2"/>
    </font>
    <font>
      <sz val="11"/>
      <color theme="0"/>
      <name val="Calibri"/>
      <family val="2"/>
    </font>
    <font>
      <sz val="11"/>
      <color theme="0" tint="-0.249977111117893"/>
      <name val="Calibri"/>
      <family val="2"/>
    </font>
    <font>
      <sz val="10"/>
      <color rgb="FF003595"/>
      <name val="Calibri"/>
      <family val="2"/>
    </font>
    <font>
      <sz val="12"/>
      <color rgb="FF003595"/>
      <name val="Calibri"/>
      <family val="2"/>
    </font>
    <font>
      <sz val="11"/>
      <color rgb="FF003595"/>
      <name val="Calibri"/>
      <family val="2"/>
    </font>
    <font>
      <sz val="8"/>
      <color theme="1"/>
      <name val="Calibri"/>
      <family val="2"/>
    </font>
    <font>
      <sz val="10"/>
      <name val="Calibri"/>
      <family val="2"/>
    </font>
    <font>
      <sz val="8"/>
      <color theme="3"/>
      <name val="Calibri"/>
      <family val="2"/>
    </font>
    <font>
      <sz val="8"/>
      <color theme="0"/>
      <name val="Calibri"/>
      <family val="2"/>
    </font>
    <font>
      <sz val="8"/>
      <color rgb="FFFF0000"/>
      <name val="Calibri"/>
      <family val="2"/>
    </font>
    <font>
      <sz val="10"/>
      <color rgb="FFFF0000"/>
      <name val="Calibri"/>
      <family val="2"/>
    </font>
    <font>
      <sz val="9"/>
      <color theme="1"/>
      <name val="Calibri"/>
      <family val="2"/>
    </font>
    <font>
      <sz val="18"/>
      <color rgb="FFFF0000"/>
      <name val="Franklin Gothic Demi"/>
      <family val="2"/>
      <scheme val="major"/>
    </font>
    <font>
      <sz val="12"/>
      <name val="Arial"/>
      <family val="2"/>
    </font>
    <font>
      <sz val="12"/>
      <name val="Calibri"/>
      <family val="2"/>
    </font>
    <font>
      <b/>
      <sz val="12"/>
      <color theme="0"/>
      <name val="Calibri"/>
      <family val="2"/>
    </font>
    <font>
      <b/>
      <sz val="10"/>
      <color indexed="81"/>
      <name val="Calibri"/>
      <family val="2"/>
    </font>
    <font>
      <sz val="10"/>
      <color indexed="81"/>
      <name val="Calibri"/>
      <family val="2"/>
    </font>
    <font>
      <u/>
      <sz val="10"/>
      <color indexed="81"/>
      <name val="Calibri"/>
      <family val="2"/>
    </font>
    <font>
      <sz val="14"/>
      <color rgb="FFFF0000"/>
      <name val="Franklin Gothic Demi"/>
      <family val="2"/>
      <scheme val="major"/>
    </font>
    <font>
      <b/>
      <sz val="12"/>
      <color rgb="FFFF0000"/>
      <name val="Arial"/>
      <family val="2"/>
    </font>
    <font>
      <sz val="12"/>
      <color theme="3"/>
      <name val="Arial"/>
      <family val="2"/>
    </font>
    <font>
      <sz val="12"/>
      <color rgb="FFFF0000"/>
      <name val="Arial"/>
      <family val="2"/>
    </font>
    <font>
      <sz val="10"/>
      <color theme="3"/>
      <name val="Calibri"/>
      <family val="2"/>
    </font>
    <font>
      <sz val="12"/>
      <color theme="4"/>
      <name val="Arial"/>
      <family val="2"/>
    </font>
    <font>
      <sz val="12"/>
      <color rgb="FF003595"/>
      <name val="Arial"/>
      <family val="2"/>
    </font>
    <font>
      <sz val="16"/>
      <color theme="3"/>
      <name val="Arial"/>
      <family val="2"/>
    </font>
    <font>
      <b/>
      <sz val="16"/>
      <color theme="0"/>
      <name val="Arial"/>
      <family val="2"/>
    </font>
    <font>
      <sz val="11"/>
      <color rgb="FF000000"/>
      <name val="Arial"/>
      <family val="2"/>
    </font>
    <font>
      <sz val="16"/>
      <color theme="1"/>
      <name val="Arial"/>
      <family val="2"/>
    </font>
    <font>
      <sz val="16"/>
      <name val="Arial"/>
      <family val="2"/>
    </font>
    <font>
      <b/>
      <sz val="16"/>
      <color rgb="FF002664"/>
      <name val="Arial"/>
      <family val="2"/>
    </font>
    <font>
      <b/>
      <sz val="16"/>
      <color theme="3"/>
      <name val="Arial"/>
      <family val="2"/>
    </font>
    <font>
      <sz val="18"/>
      <color theme="3"/>
      <name val="Arial"/>
      <family val="2"/>
    </font>
    <font>
      <b/>
      <sz val="15"/>
      <color rgb="FF002664"/>
      <name val="Arial"/>
      <family val="2"/>
    </font>
    <font>
      <b/>
      <sz val="12"/>
      <color rgb="FF002664"/>
      <name val="Arial"/>
      <family val="2"/>
    </font>
    <font>
      <sz val="8"/>
      <color theme="1"/>
      <name val="Arial"/>
      <family val="2"/>
    </font>
    <font>
      <b/>
      <sz val="12"/>
      <name val="Arial"/>
      <family val="2"/>
    </font>
    <font>
      <sz val="11"/>
      <color theme="1"/>
      <name val="Calibri"/>
      <family val="2"/>
    </font>
    <font>
      <sz val="11"/>
      <color rgb="FFFF0000"/>
      <name val="Calibri"/>
      <family val="2"/>
    </font>
    <font>
      <b/>
      <sz val="12"/>
      <color rgb="FF003595"/>
      <name val="Calibri"/>
      <family val="2"/>
    </font>
    <font>
      <b/>
      <sz val="12"/>
      <color rgb="FFFFFFFF"/>
      <name val="Calibri"/>
      <family val="2"/>
    </font>
    <font>
      <sz val="11"/>
      <color theme="1"/>
      <name val="Calibri"/>
      <family val="2"/>
    </font>
    <font>
      <b/>
      <sz val="10"/>
      <color theme="1"/>
      <name val="Calibri"/>
      <family val="2"/>
    </font>
    <font>
      <b/>
      <sz val="10"/>
      <color theme="3"/>
      <name val="Calibri"/>
      <family val="2"/>
    </font>
    <font>
      <sz val="10"/>
      <color theme="0"/>
      <name val="Calibri"/>
      <family val="2"/>
    </font>
    <font>
      <sz val="10"/>
      <color rgb="FF0078C9"/>
      <name val="Calibri"/>
      <family val="2"/>
    </font>
    <font>
      <b/>
      <sz val="11"/>
      <color theme="1"/>
      <name val="Arial"/>
      <family val="2"/>
    </font>
    <font>
      <sz val="8"/>
      <color theme="0" tint="-4.9989318521683403E-2"/>
      <name val="Arial"/>
      <family val="2"/>
      <scheme val="minor"/>
    </font>
    <font>
      <sz val="8"/>
      <color theme="0" tint="-0.14999847407452621"/>
      <name val="Arial"/>
      <family val="2"/>
      <scheme val="minor"/>
    </font>
    <font>
      <b/>
      <sz val="8"/>
      <color theme="0" tint="-0.14999847407452621"/>
      <name val="Arial"/>
      <family val="2"/>
      <scheme val="minor"/>
    </font>
    <font>
      <sz val="11"/>
      <color theme="0" tint="-0.14999847407452621"/>
      <name val="Arial"/>
      <family val="2"/>
    </font>
    <font>
      <sz val="8"/>
      <color theme="0" tint="-0.14999847407452621"/>
      <name val="Arial"/>
      <family val="2"/>
    </font>
    <font>
      <sz val="8"/>
      <color theme="0" tint="-0.14999847407452621"/>
      <name val="Calibri"/>
      <family val="2"/>
    </font>
    <font>
      <sz val="11"/>
      <color theme="0"/>
      <name val="Arial"/>
      <family val="2"/>
    </font>
    <font>
      <sz val="8"/>
      <color theme="0"/>
      <name val="Arial"/>
      <family val="2"/>
      <scheme val="minor"/>
    </font>
    <font>
      <b/>
      <sz val="8"/>
      <color theme="0"/>
      <name val="Arial"/>
      <family val="2"/>
      <scheme val="minor"/>
    </font>
    <font>
      <sz val="8"/>
      <color theme="0" tint="-4.9989318521683403E-2"/>
      <name val="Arial"/>
      <family val="2"/>
    </font>
    <font>
      <b/>
      <sz val="15"/>
      <color theme="0"/>
      <name val="Arial"/>
      <family val="2"/>
    </font>
    <font>
      <sz val="18"/>
      <color rgb="FF203764"/>
      <name val="Arial"/>
      <family val="2"/>
    </font>
    <font>
      <sz val="11"/>
      <color rgb="FF002664"/>
      <name val="Arial"/>
      <family val="2"/>
    </font>
    <font>
      <sz val="12"/>
      <color rgb="FF002664"/>
      <name val="Arial"/>
      <family val="2"/>
    </font>
    <font>
      <sz val="12"/>
      <color theme="1" tint="4.9989318521683403E-2"/>
      <name val="Arial"/>
      <family val="2"/>
    </font>
    <font>
      <b/>
      <sz val="12"/>
      <color rgb="FF0078C9"/>
      <name val="Arial"/>
      <family val="2"/>
    </font>
    <font>
      <sz val="15"/>
      <color theme="0"/>
      <name val="Arial"/>
      <family val="2"/>
    </font>
    <font>
      <sz val="12"/>
      <color rgb="FF0070C0"/>
      <name val="Arial"/>
      <family val="2"/>
    </font>
    <font>
      <sz val="18"/>
      <color rgb="FF002664"/>
      <name val="Arial"/>
      <family val="2"/>
    </font>
    <font>
      <sz val="18"/>
      <color rgb="FFFF0000"/>
      <name val="Arial"/>
      <family val="2"/>
    </font>
    <font>
      <sz val="12"/>
      <color rgb="FF18497A"/>
      <name val="Arial"/>
      <family val="2"/>
    </font>
    <font>
      <sz val="15"/>
      <color theme="1"/>
      <name val="Arial"/>
      <family val="2"/>
    </font>
    <font>
      <sz val="15"/>
      <color theme="3"/>
      <name val="Arial"/>
      <family val="2"/>
    </font>
    <font>
      <b/>
      <sz val="11"/>
      <color indexed="8"/>
      <name val="Arial"/>
      <family val="2"/>
    </font>
    <font>
      <b/>
      <sz val="16"/>
      <color theme="1"/>
      <name val="Arial"/>
      <family val="2"/>
    </font>
    <font>
      <b/>
      <sz val="16"/>
      <color rgb="FFFFFFFF"/>
      <name val="Arial"/>
      <family val="2"/>
    </font>
    <font>
      <b/>
      <sz val="16"/>
      <name val="Arial"/>
      <family val="2"/>
    </font>
    <font>
      <b/>
      <sz val="12"/>
      <color rgb="FF18497A"/>
      <name val="Arial"/>
      <family val="2"/>
    </font>
    <font>
      <sz val="18"/>
      <color rgb="FF18497A"/>
      <name val="Arial"/>
      <family val="2"/>
    </font>
    <font>
      <b/>
      <sz val="12"/>
      <color rgb="FF000000"/>
      <name val="Arial"/>
      <family val="2"/>
    </font>
    <font>
      <sz val="16"/>
      <color theme="0"/>
      <name val="Arial"/>
      <family val="2"/>
    </font>
    <font>
      <sz val="8"/>
      <color theme="3"/>
      <name val="Arial"/>
      <family val="2"/>
    </font>
    <font>
      <sz val="16"/>
      <color rgb="FF003479"/>
      <name val="Arial"/>
      <family val="2"/>
    </font>
    <font>
      <sz val="12"/>
      <color rgb="FF003479"/>
      <name val="Arial"/>
      <family val="2"/>
    </font>
    <font>
      <strike/>
      <sz val="12"/>
      <color rgb="FFFF0000"/>
      <name val="Arial"/>
      <family val="2"/>
    </font>
    <font>
      <strike/>
      <sz val="12"/>
      <name val="Arial"/>
      <family val="2"/>
    </font>
    <font>
      <i/>
      <sz val="11"/>
      <color theme="1"/>
      <name val="Arial"/>
      <family val="2"/>
    </font>
    <font>
      <b/>
      <strike/>
      <sz val="12"/>
      <color rgb="FFFF0000"/>
      <name val="Arial"/>
      <family val="2"/>
    </font>
    <font>
      <i/>
      <sz val="11"/>
      <color rgb="FFFF0000"/>
      <name val="Arial"/>
      <family val="2"/>
    </font>
    <font>
      <i/>
      <sz val="12"/>
      <color theme="1"/>
      <name val="Arial"/>
      <family val="2"/>
    </font>
    <font>
      <u/>
      <sz val="16"/>
      <color theme="10"/>
      <name val="Arial"/>
      <family val="2"/>
    </font>
    <font>
      <sz val="16"/>
      <color rgb="FF000000"/>
      <name val="Arial"/>
      <family val="2"/>
    </font>
    <font>
      <b/>
      <sz val="12"/>
      <color rgb="FF003479"/>
      <name val="Arial"/>
      <family val="2"/>
    </font>
    <font>
      <sz val="12"/>
      <color rgb="FF002060"/>
      <name val="Arial"/>
      <family val="2"/>
    </font>
    <font>
      <sz val="12"/>
      <color indexed="8"/>
      <name val="Arial"/>
      <family val="2"/>
    </font>
    <font>
      <sz val="12"/>
      <color theme="9"/>
      <name val="Arial"/>
      <family val="2"/>
    </font>
    <font>
      <sz val="12"/>
      <color rgb="FF4472C4"/>
      <name val="Arial"/>
      <family val="2"/>
    </font>
    <font>
      <b/>
      <sz val="16"/>
      <color rgb="FFFF0000"/>
      <name val="Arial"/>
      <family val="2"/>
    </font>
    <font>
      <sz val="11"/>
      <color theme="3"/>
      <name val="Arial"/>
      <family val="2"/>
    </font>
    <font>
      <b/>
      <sz val="12"/>
      <color rgb="FF002060"/>
      <name val="Arial"/>
      <family val="2"/>
    </font>
    <font>
      <sz val="16"/>
      <color theme="1"/>
      <name val="Arial"/>
      <family val="2"/>
      <scheme val="minor"/>
    </font>
    <font>
      <b/>
      <sz val="16"/>
      <color rgb="FF003479"/>
      <name val="Arial"/>
      <family val="2"/>
    </font>
    <font>
      <sz val="8"/>
      <color rgb="FF003479"/>
      <name val="Arial"/>
      <family val="2"/>
    </font>
    <font>
      <vertAlign val="superscript"/>
      <sz val="12"/>
      <name val="Arial"/>
      <family val="2"/>
    </font>
    <font>
      <sz val="11"/>
      <color theme="3"/>
      <name val="Calibri"/>
      <family val="2"/>
    </font>
    <font>
      <sz val="12"/>
      <color theme="3"/>
      <name val="Calibri"/>
      <family val="2"/>
    </font>
    <font>
      <sz val="11"/>
      <color theme="4"/>
      <name val="Arial"/>
      <family val="2"/>
    </font>
    <font>
      <sz val="11"/>
      <color rgb="FF0078C9"/>
      <name val="Arial"/>
      <family val="2"/>
    </font>
    <font>
      <sz val="12"/>
      <color rgb="FF003592"/>
      <name val="Arial"/>
      <family val="2"/>
    </font>
    <font>
      <b/>
      <sz val="15"/>
      <color rgb="FFFFFFFF"/>
      <name val="Arial"/>
      <family val="2"/>
    </font>
    <font>
      <sz val="18"/>
      <color rgb="FF003592"/>
      <name val="Arial"/>
      <family val="2"/>
    </font>
    <font>
      <sz val="11"/>
      <color rgb="FF18497A"/>
      <name val="Arial"/>
      <family val="2"/>
    </font>
    <font>
      <b/>
      <sz val="12"/>
      <color theme="4"/>
      <name val="Arial"/>
      <family val="2"/>
    </font>
    <font>
      <sz val="18"/>
      <color rgb="FF003479"/>
      <name val="Arial"/>
      <family val="2"/>
    </font>
    <font>
      <sz val="8"/>
      <color theme="0"/>
      <name val="Arial"/>
      <family val="2"/>
    </font>
    <font>
      <sz val="12"/>
      <color theme="0"/>
      <name val="Arial"/>
      <family val="2"/>
    </font>
    <font>
      <sz val="12"/>
      <color theme="0"/>
      <name val="Calibri"/>
      <family val="2"/>
    </font>
    <font>
      <b/>
      <sz val="12"/>
      <color theme="0"/>
      <name val="Arial"/>
      <family val="2"/>
    </font>
    <font>
      <sz val="9"/>
      <color theme="0"/>
      <name val="Calibri"/>
      <family val="2"/>
    </font>
    <font>
      <sz val="8"/>
      <name val="Calibri"/>
      <family val="2"/>
    </font>
    <font>
      <b/>
      <sz val="8"/>
      <color theme="0" tint="-0.14999847407452621"/>
      <name val="Calibri"/>
      <family val="2"/>
    </font>
    <font>
      <b/>
      <sz val="8"/>
      <color theme="0"/>
      <name val="Calibri"/>
      <family val="2"/>
    </font>
    <font>
      <b/>
      <sz val="8"/>
      <color theme="0" tint="-0.14999847407452621"/>
      <name val="Arial"/>
      <family val="2"/>
    </font>
    <font>
      <b/>
      <sz val="8"/>
      <name val="Arial"/>
      <family val="2"/>
    </font>
    <font>
      <b/>
      <sz val="8"/>
      <color theme="1"/>
      <name val="Arial"/>
      <family val="2"/>
    </font>
    <font>
      <b/>
      <sz val="8"/>
      <color theme="0"/>
      <name val="Arial"/>
      <family val="2"/>
    </font>
    <font>
      <sz val="10"/>
      <color theme="0" tint="-0.14999847407452621"/>
      <name val="Arial"/>
      <family val="2"/>
    </font>
    <font>
      <b/>
      <sz val="8"/>
      <color theme="2"/>
      <name val="Arial"/>
      <family val="2"/>
    </font>
    <font>
      <b/>
      <sz val="8"/>
      <color rgb="FF002664"/>
      <name val="Arial"/>
      <family val="2"/>
    </font>
    <font>
      <sz val="8"/>
      <color rgb="FF000000"/>
      <name val="Arial"/>
      <family val="2"/>
    </font>
    <font>
      <b/>
      <sz val="8"/>
      <color theme="2"/>
      <name val="Arial"/>
      <family val="2"/>
      <scheme val="minor"/>
    </font>
    <font>
      <sz val="8"/>
      <color theme="2"/>
      <name val="Arial"/>
      <family val="2"/>
      <scheme val="minor"/>
    </font>
    <font>
      <b/>
      <sz val="8"/>
      <color theme="3"/>
      <name val="Arial"/>
      <family val="2"/>
      <scheme val="minor"/>
    </font>
    <font>
      <sz val="8"/>
      <color rgb="FFFF0000"/>
      <name val="Arial"/>
      <family val="2"/>
      <scheme val="minor"/>
    </font>
    <font>
      <b/>
      <sz val="8"/>
      <color theme="1"/>
      <name val="Arial"/>
      <family val="2"/>
      <scheme val="minor"/>
    </font>
    <font>
      <b/>
      <sz val="8"/>
      <color theme="3"/>
      <name val="Arial"/>
      <family val="2"/>
    </font>
    <font>
      <sz val="8"/>
      <color theme="4"/>
      <name val="Arial"/>
      <family val="2"/>
    </font>
    <font>
      <sz val="8"/>
      <color theme="2"/>
      <name val="Arial"/>
      <family val="2"/>
    </font>
    <font>
      <b/>
      <sz val="8"/>
      <color rgb="FF18497A"/>
      <name val="Arial"/>
      <family val="2"/>
    </font>
    <font>
      <sz val="8"/>
      <color rgb="FFFF0000"/>
      <name val="Arial"/>
      <family val="2"/>
    </font>
    <font>
      <b/>
      <strike/>
      <sz val="8"/>
      <color rgb="FFFF0000"/>
      <name val="Arial"/>
      <family val="2"/>
    </font>
    <font>
      <b/>
      <strike/>
      <sz val="8"/>
      <color theme="0" tint="-0.14999847407452621"/>
      <name val="Arial"/>
      <family val="2"/>
    </font>
    <font>
      <b/>
      <sz val="8"/>
      <color rgb="FF002060"/>
      <name val="Arial"/>
      <family val="2"/>
    </font>
    <font>
      <b/>
      <sz val="8"/>
      <color rgb="FFFFFFFF"/>
      <name val="Arial"/>
      <family val="2"/>
    </font>
    <font>
      <b/>
      <sz val="8"/>
      <color rgb="FF18497A"/>
      <name val="Arial"/>
      <family val="2"/>
      <scheme val="minor"/>
    </font>
    <font>
      <b/>
      <sz val="8"/>
      <name val="Arial"/>
      <family val="2"/>
      <scheme val="minor"/>
    </font>
    <font>
      <sz val="8"/>
      <color theme="4"/>
      <name val="Arial"/>
      <family val="2"/>
      <scheme val="minor"/>
    </font>
    <font>
      <sz val="8"/>
      <color rgb="FF002664"/>
      <name val="Arial"/>
      <family val="2"/>
      <scheme val="minor"/>
    </font>
    <font>
      <b/>
      <sz val="8"/>
      <color rgb="FF002664"/>
      <name val="Arial"/>
      <family val="2"/>
      <scheme val="minor"/>
    </font>
    <font>
      <sz val="8"/>
      <color theme="4" tint="-0.499984740745262"/>
      <name val="Arial"/>
      <family val="2"/>
      <scheme val="minor"/>
    </font>
    <font>
      <sz val="8"/>
      <color rgb="FF0078C9"/>
      <name val="Arial"/>
      <family val="2"/>
    </font>
    <font>
      <sz val="8"/>
      <color theme="1"/>
      <name val="Arial"/>
      <family val="2"/>
      <scheme val="minor"/>
    </font>
    <font>
      <sz val="8"/>
      <color theme="0"/>
      <name val="Arial"/>
      <family val="2"/>
      <scheme val="minor"/>
    </font>
    <font>
      <sz val="8"/>
      <color rgb="FF000000"/>
      <name val="Calibri"/>
      <family val="2"/>
    </font>
    <font>
      <sz val="8"/>
      <color rgb="FF003595"/>
      <name val="Calibri"/>
      <family val="2"/>
    </font>
    <font>
      <b/>
      <sz val="8"/>
      <color rgb="FF003595"/>
      <name val="Calibri"/>
      <family val="2"/>
    </font>
    <font>
      <b/>
      <sz val="8"/>
      <color rgb="FFFF0000"/>
      <name val="Arial"/>
      <family val="2"/>
      <scheme val="minor"/>
    </font>
    <font>
      <b/>
      <sz val="8"/>
      <color theme="3"/>
      <name val="Calibri"/>
      <family val="2"/>
    </font>
    <font>
      <b/>
      <sz val="8"/>
      <color rgb="FFFF0000"/>
      <name val="Arial"/>
      <family val="2"/>
    </font>
    <font>
      <i/>
      <sz val="8"/>
      <color rgb="FFFF0000"/>
      <name val="Arial"/>
      <family val="2"/>
    </font>
    <font>
      <b/>
      <sz val="8"/>
      <color indexed="8"/>
      <name val="Arial"/>
      <family val="2"/>
    </font>
    <font>
      <b/>
      <sz val="8"/>
      <color theme="1"/>
      <name val="Calibri"/>
      <family val="2"/>
    </font>
    <font>
      <sz val="12"/>
      <color theme="0" tint="-0.14999847407452621"/>
      <name val="Arial"/>
      <family val="2"/>
      <scheme val="minor"/>
    </font>
    <font>
      <b/>
      <sz val="14"/>
      <color theme="0"/>
      <name val="Arial"/>
      <family val="2"/>
      <scheme val="minor"/>
    </font>
    <font>
      <i/>
      <sz val="12"/>
      <color rgb="FF808080"/>
      <name val="Arial"/>
      <family val="2"/>
      <scheme val="minor"/>
    </font>
    <font>
      <i/>
      <sz val="12"/>
      <name val="Arial"/>
      <family val="2"/>
      <scheme val="minor"/>
    </font>
    <font>
      <b/>
      <sz val="12"/>
      <color rgb="FFFFFFFF"/>
      <name val="Arial"/>
      <family val="2"/>
      <scheme val="minor"/>
    </font>
    <font>
      <sz val="16"/>
      <color theme="0" tint="-0.14999847407452621"/>
      <name val="Arial"/>
      <family val="2"/>
      <scheme val="minor"/>
    </font>
    <font>
      <sz val="16"/>
      <color theme="0"/>
      <name val="Arial"/>
      <family val="2"/>
      <scheme val="minor"/>
    </font>
    <font>
      <sz val="12"/>
      <color rgb="FF808080"/>
      <name val="Arial"/>
      <family val="2"/>
      <scheme val="minor"/>
    </font>
    <font>
      <b/>
      <sz val="18"/>
      <color theme="3"/>
      <name val="Arial"/>
      <family val="2"/>
    </font>
    <font>
      <sz val="8"/>
      <color theme="1"/>
      <name val="Arial"/>
      <family val="2"/>
      <scheme val="minor"/>
    </font>
    <font>
      <sz val="12"/>
      <color rgb="FF000000"/>
      <name val="Arial"/>
      <family val="2"/>
    </font>
    <font>
      <sz val="12"/>
      <name val="Arial"/>
      <family val="2"/>
      <scheme val="minor"/>
    </font>
    <font>
      <sz val="12"/>
      <color theme="1"/>
      <name val="Arial"/>
      <family val="2"/>
      <scheme val="minor"/>
    </font>
    <font>
      <sz val="12"/>
      <color theme="4"/>
      <name val="Arial"/>
      <family val="2"/>
      <scheme val="minor"/>
    </font>
    <font>
      <sz val="12"/>
      <color rgb="FF000000"/>
      <name val="Arial"/>
      <family val="2"/>
      <scheme val="minor"/>
    </font>
    <font>
      <sz val="8"/>
      <color theme="0" tint="-0.14999847407452621"/>
      <name val="Calibri"/>
      <family val="2"/>
    </font>
    <font>
      <sz val="11"/>
      <color theme="1"/>
      <name val="Calibri"/>
      <family val="2"/>
    </font>
    <font>
      <sz val="12"/>
      <color rgb="FF003595"/>
      <name val="Arial"/>
      <family val="2"/>
      <scheme val="minor"/>
    </font>
    <font>
      <sz val="8"/>
      <color theme="1"/>
      <name val="Calibri"/>
      <family val="2"/>
    </font>
    <font>
      <sz val="8"/>
      <color theme="0"/>
      <name val="Calibri"/>
      <family val="2"/>
    </font>
    <font>
      <sz val="12"/>
      <color theme="0" tint="-0.249977111117893"/>
      <name val="Arial"/>
      <family val="2"/>
      <scheme val="minor"/>
    </font>
    <font>
      <sz val="11"/>
      <color theme="0"/>
      <name val="Calibri"/>
      <family val="2"/>
    </font>
    <font>
      <b/>
      <sz val="12"/>
      <color theme="0"/>
      <name val="Arial"/>
      <family val="2"/>
      <scheme val="minor"/>
    </font>
    <font>
      <sz val="12"/>
      <name val="Calibri"/>
      <family val="2"/>
    </font>
    <font>
      <sz val="12"/>
      <color rgb="FFE0DCD8"/>
      <name val="Arial"/>
      <family val="2"/>
      <scheme val="minor"/>
    </font>
    <font>
      <sz val="12"/>
      <color rgb="FF84CEFF"/>
      <name val="Arial"/>
      <family val="2"/>
    </font>
    <font>
      <b/>
      <sz val="14"/>
      <color theme="0"/>
      <name val="Arial"/>
      <family val="2"/>
      <scheme val="minor"/>
    </font>
    <font>
      <b/>
      <sz val="12"/>
      <color theme="0"/>
      <name val="Arial"/>
      <family val="2"/>
      <scheme val="minor"/>
    </font>
    <font>
      <sz val="12"/>
      <color theme="4"/>
      <name val="Arial"/>
      <family val="2"/>
      <scheme val="minor"/>
    </font>
    <font>
      <sz val="12"/>
      <name val="Arial"/>
      <family val="2"/>
      <scheme val="minor"/>
    </font>
    <font>
      <sz val="11"/>
      <color rgb="FF003592"/>
      <name val="Arial"/>
      <family val="2"/>
    </font>
    <font>
      <sz val="8"/>
      <color rgb="FF003592"/>
      <name val="Arial"/>
      <family val="2"/>
      <scheme val="minor"/>
    </font>
    <font>
      <sz val="12"/>
      <color theme="1"/>
      <name val="Arial"/>
      <family val="2"/>
      <scheme val="minor"/>
    </font>
    <font>
      <sz val="11"/>
      <color theme="1"/>
      <name val="Calibri"/>
      <family val="2"/>
    </font>
    <font>
      <sz val="8"/>
      <color theme="1"/>
      <name val="Arial"/>
      <family val="2"/>
      <scheme val="minor"/>
    </font>
    <font>
      <sz val="8"/>
      <color theme="0"/>
      <name val="Arial"/>
      <family val="2"/>
      <scheme val="minor"/>
    </font>
    <font>
      <sz val="8"/>
      <color theme="0" tint="-0.14999847407452621"/>
      <name val="Arial"/>
      <family val="2"/>
      <scheme val="minor"/>
    </font>
    <font>
      <sz val="8"/>
      <color theme="0" tint="-0.249977111117893"/>
      <name val="Arial"/>
      <family val="2"/>
      <scheme val="minor"/>
    </font>
    <font>
      <b/>
      <sz val="11"/>
      <color theme="0"/>
      <name val="Arial"/>
      <family val="2"/>
    </font>
  </fonts>
  <fills count="32">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18"/>
        <bgColor indexed="64"/>
      </patternFill>
    </fill>
    <fill>
      <patternFill patternType="solid">
        <fgColor theme="0"/>
        <bgColor indexed="64"/>
      </patternFill>
    </fill>
    <fill>
      <patternFill patternType="solid">
        <fgColor theme="0" tint="-0.14999847407452621"/>
        <bgColor indexed="64"/>
      </patternFill>
    </fill>
    <fill>
      <patternFill patternType="solid">
        <fgColor rgb="FFFFFFFF"/>
        <bgColor indexed="64"/>
      </patternFill>
    </fill>
    <fill>
      <patternFill patternType="solid">
        <fgColor rgb="FF003479"/>
        <bgColor indexed="64"/>
      </patternFill>
    </fill>
    <fill>
      <patternFill patternType="solid">
        <fgColor rgb="FFE0DCD8"/>
        <bgColor indexed="64"/>
      </patternFill>
    </fill>
    <fill>
      <patternFill patternType="solid">
        <fgColor rgb="FF003595"/>
        <bgColor indexed="64"/>
      </patternFill>
    </fill>
    <fill>
      <patternFill patternType="solid">
        <fgColor theme="6" tint="0.79998168889431442"/>
        <bgColor indexed="64"/>
      </patternFill>
    </fill>
    <fill>
      <patternFill patternType="solid">
        <fgColor theme="4" tint="0.59999389629810485"/>
        <bgColor indexed="64"/>
      </patternFill>
    </fill>
    <fill>
      <patternFill patternType="solid">
        <fgColor rgb="FF003592"/>
        <bgColor indexed="64"/>
      </patternFill>
    </fill>
    <fill>
      <patternFill patternType="solid">
        <fgColor rgb="FFFE4819"/>
        <bgColor indexed="64"/>
      </patternFill>
    </fill>
    <fill>
      <patternFill patternType="solid">
        <fgColor theme="8" tint="0.59999389629810485"/>
        <bgColor indexed="64"/>
      </patternFill>
    </fill>
    <fill>
      <patternFill patternType="solid">
        <fgColor rgb="FF84CEFF"/>
        <bgColor indexed="64"/>
      </patternFill>
    </fill>
    <fill>
      <patternFill patternType="solid">
        <fgColor rgb="FFFFEFCA"/>
        <bgColor indexed="64"/>
      </patternFill>
    </fill>
    <fill>
      <patternFill patternType="solid">
        <fgColor rgb="FFE0DCD8"/>
        <bgColor rgb="FF000000"/>
      </patternFill>
    </fill>
    <fill>
      <patternFill patternType="solid">
        <fgColor rgb="FFFF84D3"/>
        <bgColor indexed="64"/>
      </patternFill>
    </fill>
    <fill>
      <patternFill patternType="solid">
        <fgColor theme="4" tint="0.59999389629810485"/>
        <bgColor rgb="FF000000"/>
      </patternFill>
    </fill>
    <fill>
      <patternFill patternType="solid">
        <fgColor theme="6" tint="0.79998168889431442"/>
        <bgColor rgb="FF000000"/>
      </patternFill>
    </fill>
    <fill>
      <patternFill patternType="solid">
        <fgColor theme="8" tint="0.59999389629810485"/>
        <bgColor rgb="FF000000"/>
      </patternFill>
    </fill>
    <fill>
      <patternFill patternType="solid">
        <fgColor rgb="FF003595"/>
        <bgColor rgb="FF000000"/>
      </patternFill>
    </fill>
    <fill>
      <patternFill patternType="lightUp">
        <fgColor rgb="FF000000"/>
        <bgColor rgb="FF003479"/>
      </patternFill>
    </fill>
    <fill>
      <patternFill patternType="lightUp">
        <fgColor rgb="FF000000"/>
        <bgColor theme="3"/>
      </patternFill>
    </fill>
    <fill>
      <patternFill patternType="solid">
        <fgColor rgb="FFFFFFFF"/>
        <bgColor rgb="FF000000"/>
      </patternFill>
    </fill>
    <fill>
      <patternFill patternType="solid">
        <fgColor theme="0"/>
        <bgColor rgb="FF000000"/>
      </patternFill>
    </fill>
    <fill>
      <patternFill patternType="solid">
        <fgColor rgb="FFFF0000"/>
        <bgColor indexed="64"/>
      </patternFill>
    </fill>
    <fill>
      <patternFill patternType="solid">
        <fgColor rgb="FFFFEFCA"/>
        <bgColor rgb="FF000000"/>
      </patternFill>
    </fill>
    <fill>
      <patternFill patternType="solid">
        <fgColor rgb="FF84CEFF"/>
        <bgColor rgb="FF000000"/>
      </patternFill>
    </fill>
    <fill>
      <patternFill patternType="solid">
        <fgColor theme="0" tint="-0.14999847407452621"/>
        <bgColor rgb="FF000000"/>
      </patternFill>
    </fill>
  </fills>
  <borders count="400">
    <border>
      <left/>
      <right/>
      <top/>
      <bottom/>
      <diagonal/>
    </border>
    <border>
      <left/>
      <right style="thin">
        <color indexed="64"/>
      </right>
      <top/>
      <bottom/>
      <diagonal/>
    </border>
    <border>
      <left style="thin">
        <color indexed="62"/>
      </left>
      <right/>
      <top/>
      <bottom/>
      <diagonal/>
    </border>
    <border>
      <left/>
      <right/>
      <top style="thin">
        <color indexed="18"/>
      </top>
      <bottom style="thin">
        <color indexed="18"/>
      </bottom>
      <diagonal/>
    </border>
    <border>
      <left style="medium">
        <color indexed="64"/>
      </left>
      <right/>
      <top style="medium">
        <color indexed="64"/>
      </top>
      <bottom/>
      <diagonal/>
    </border>
    <border>
      <left style="thick">
        <color indexed="64"/>
      </left>
      <right/>
      <top/>
      <bottom/>
      <diagonal/>
    </border>
    <border>
      <left/>
      <right style="thin">
        <color indexed="18"/>
      </right>
      <top/>
      <bottom/>
      <diagonal/>
    </border>
    <border>
      <left/>
      <right/>
      <top style="thin">
        <color indexed="62"/>
      </top>
      <bottom style="thin">
        <color indexed="6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style="thin">
        <color auto="1"/>
      </right>
      <top/>
      <bottom/>
      <diagonal/>
    </border>
    <border>
      <left style="thin">
        <color theme="0"/>
      </left>
      <right style="thin">
        <color theme="0"/>
      </right>
      <top style="thin">
        <color theme="0"/>
      </top>
      <bottom style="thin">
        <color theme="0"/>
      </bottom>
      <diagonal/>
    </border>
    <border>
      <left style="medium">
        <color rgb="FF857362"/>
      </left>
      <right style="medium">
        <color rgb="FF857362"/>
      </right>
      <top style="medium">
        <color rgb="FF857362"/>
      </top>
      <bottom style="medium">
        <color rgb="FF8573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medium">
        <color theme="0" tint="-0.499984740745262"/>
      </top>
      <bottom style="medium">
        <color theme="0" tint="-0.499984740745262"/>
      </bottom>
      <diagonal/>
    </border>
    <border>
      <left style="thin">
        <color theme="0" tint="-0.499984740745262"/>
      </left>
      <right style="medium">
        <color theme="0" tint="-0.499984740745262"/>
      </right>
      <top style="medium">
        <color theme="0" tint="-0.499984740745262"/>
      </top>
      <bottom style="medium">
        <color theme="0" tint="-0.499984740745262"/>
      </bottom>
      <diagonal/>
    </border>
    <border>
      <left style="thin">
        <color theme="0" tint="-0.499984740745262"/>
      </left>
      <right style="thin">
        <color theme="0" tint="-0.499984740745262"/>
      </right>
      <top style="medium">
        <color theme="0" tint="-0.499984740745262"/>
      </top>
      <bottom style="medium">
        <color theme="0" tint="-0.499984740745262"/>
      </bottom>
      <diagonal/>
    </border>
    <border>
      <left style="thin">
        <color theme="0" tint="-0.499984740745262"/>
      </left>
      <right style="medium">
        <color theme="0" tint="-0.499984740745262"/>
      </right>
      <top/>
      <bottom style="thin">
        <color theme="0" tint="-0.499984740745262"/>
      </bottom>
      <diagonal/>
    </border>
    <border>
      <left style="medium">
        <color theme="0" tint="-0.499984740745262"/>
      </left>
      <right style="thin">
        <color theme="0" tint="-0.499984740745262"/>
      </right>
      <top/>
      <bottom style="thin">
        <color theme="0" tint="-0.499984740745262"/>
      </bottom>
      <diagonal/>
    </border>
    <border>
      <left style="thin">
        <color theme="0"/>
      </left>
      <right/>
      <top/>
      <bottom/>
      <diagonal/>
    </border>
    <border>
      <left style="thin">
        <color theme="0" tint="-0.499984740745262"/>
      </left>
      <right style="thin">
        <color theme="0" tint="-0.499984740745262"/>
      </right>
      <top/>
      <bottom style="thin">
        <color theme="0" tint="-0.499984740745262"/>
      </bottom>
      <diagonal/>
    </border>
    <border>
      <left style="thin">
        <color rgb="FF808080"/>
      </left>
      <right style="thin">
        <color rgb="FF808080"/>
      </right>
      <top style="thin">
        <color rgb="FF808080"/>
      </top>
      <bottom style="thin">
        <color rgb="FF808080"/>
      </bottom>
      <diagonal/>
    </border>
    <border>
      <left style="thin">
        <color rgb="FF000000"/>
      </left>
      <right style="thin">
        <color rgb="FF000000"/>
      </right>
      <top style="thin">
        <color rgb="FF000000"/>
      </top>
      <bottom style="thin">
        <color rgb="FF000000"/>
      </bottom>
      <diagonal/>
    </border>
    <border>
      <left style="thick">
        <color rgb="FF808080"/>
      </left>
      <right style="thick">
        <color rgb="FF808080"/>
      </right>
      <top style="thick">
        <color rgb="FF808080"/>
      </top>
      <bottom style="thick">
        <color rgb="FF808080"/>
      </bottom>
      <diagonal/>
    </border>
    <border>
      <left style="thick">
        <color rgb="FF808080"/>
      </left>
      <right style="thin">
        <color rgb="FF808080"/>
      </right>
      <top style="thick">
        <color rgb="FF808080"/>
      </top>
      <bottom/>
      <diagonal/>
    </border>
    <border>
      <left style="thin">
        <color rgb="FF808080"/>
      </left>
      <right style="thin">
        <color rgb="FF808080"/>
      </right>
      <top style="thick">
        <color rgb="FF808080"/>
      </top>
      <bottom/>
      <diagonal/>
    </border>
    <border>
      <left style="thin">
        <color rgb="FF808080"/>
      </left>
      <right style="thick">
        <color rgb="FF808080"/>
      </right>
      <top style="thick">
        <color rgb="FF808080"/>
      </top>
      <bottom/>
      <diagonal/>
    </border>
    <border>
      <left style="thick">
        <color rgb="FF808080"/>
      </left>
      <right style="thin">
        <color rgb="FF808080"/>
      </right>
      <top style="thick">
        <color rgb="FF808080"/>
      </top>
      <bottom style="thin">
        <color rgb="FF808080"/>
      </bottom>
      <diagonal/>
    </border>
    <border>
      <left style="thin">
        <color rgb="FF808080"/>
      </left>
      <right style="thin">
        <color rgb="FF808080"/>
      </right>
      <top style="thick">
        <color rgb="FF808080"/>
      </top>
      <bottom style="thin">
        <color rgb="FF808080"/>
      </bottom>
      <diagonal/>
    </border>
    <border>
      <left style="thin">
        <color rgb="FF808080"/>
      </left>
      <right style="thick">
        <color rgb="FF808080"/>
      </right>
      <top style="thick">
        <color rgb="FF808080"/>
      </top>
      <bottom style="thin">
        <color rgb="FF808080"/>
      </bottom>
      <diagonal/>
    </border>
    <border>
      <left style="thick">
        <color rgb="FF808080"/>
      </left>
      <right style="thin">
        <color rgb="FF808080"/>
      </right>
      <top style="thin">
        <color rgb="FF808080"/>
      </top>
      <bottom style="thick">
        <color rgb="FF808080"/>
      </bottom>
      <diagonal/>
    </border>
    <border>
      <left style="thin">
        <color rgb="FF808080"/>
      </left>
      <right style="thin">
        <color rgb="FF808080"/>
      </right>
      <top style="thin">
        <color rgb="FF808080"/>
      </top>
      <bottom style="thick">
        <color rgb="FF808080"/>
      </bottom>
      <diagonal/>
    </border>
    <border>
      <left style="thin">
        <color rgb="FF808080"/>
      </left>
      <right style="thick">
        <color rgb="FF808080"/>
      </right>
      <top style="thin">
        <color rgb="FF808080"/>
      </top>
      <bottom style="thick">
        <color rgb="FF808080"/>
      </bottom>
      <diagonal/>
    </border>
    <border>
      <left style="thick">
        <color rgb="FF808080"/>
      </left>
      <right style="thick">
        <color rgb="FF808080"/>
      </right>
      <top style="thick">
        <color rgb="FF808080"/>
      </top>
      <bottom/>
      <diagonal/>
    </border>
    <border>
      <left style="thick">
        <color rgb="FF808080"/>
      </left>
      <right style="thick">
        <color rgb="FF808080"/>
      </right>
      <top style="thick">
        <color rgb="FF808080"/>
      </top>
      <bottom style="thin">
        <color rgb="FF808080"/>
      </bottom>
      <diagonal/>
    </border>
    <border>
      <left style="thick">
        <color rgb="FF808080"/>
      </left>
      <right style="thick">
        <color rgb="FF808080"/>
      </right>
      <top style="thin">
        <color rgb="FF808080"/>
      </top>
      <bottom style="thick">
        <color rgb="FF808080"/>
      </bottom>
      <diagonal/>
    </border>
    <border>
      <left style="thick">
        <color rgb="FF808080"/>
      </left>
      <right style="thin">
        <color rgb="FF808080"/>
      </right>
      <top style="thin">
        <color rgb="FF808080"/>
      </top>
      <bottom style="thin">
        <color rgb="FF808080"/>
      </bottom>
      <diagonal/>
    </border>
    <border>
      <left style="thin">
        <color rgb="FF808080"/>
      </left>
      <right style="thick">
        <color rgb="FF808080"/>
      </right>
      <top style="thin">
        <color rgb="FF808080"/>
      </top>
      <bottom style="thin">
        <color rgb="FF808080"/>
      </bottom>
      <diagonal/>
    </border>
    <border>
      <left style="thick">
        <color rgb="FF808080"/>
      </left>
      <right style="thick">
        <color rgb="FF808080"/>
      </right>
      <top style="thin">
        <color rgb="FF808080"/>
      </top>
      <bottom style="thin">
        <color rgb="FF808080"/>
      </bottom>
      <diagonal/>
    </border>
    <border>
      <left style="thick">
        <color rgb="FF808080"/>
      </left>
      <right style="thin">
        <color rgb="FF808080"/>
      </right>
      <top style="thick">
        <color rgb="FF808080"/>
      </top>
      <bottom style="thick">
        <color rgb="FF808080"/>
      </bottom>
      <diagonal/>
    </border>
    <border>
      <left style="thin">
        <color rgb="FF808080"/>
      </left>
      <right style="thick">
        <color rgb="FF808080"/>
      </right>
      <top style="thick">
        <color rgb="FF808080"/>
      </top>
      <bottom style="thick">
        <color rgb="FF808080"/>
      </bottom>
      <diagonal/>
    </border>
    <border>
      <left style="thin">
        <color rgb="FF808080"/>
      </left>
      <right style="thin">
        <color rgb="FF808080"/>
      </right>
      <top style="thick">
        <color rgb="FF808080"/>
      </top>
      <bottom style="thick">
        <color rgb="FF808080"/>
      </bottom>
      <diagonal/>
    </border>
    <border>
      <left style="thick">
        <color rgb="FF808080"/>
      </left>
      <right/>
      <top style="thick">
        <color rgb="FF808080"/>
      </top>
      <bottom style="thin">
        <color rgb="FF808080"/>
      </bottom>
      <diagonal/>
    </border>
    <border>
      <left style="thin">
        <color rgb="FF808080"/>
      </left>
      <right style="thin">
        <color rgb="FF808080"/>
      </right>
      <top/>
      <bottom/>
      <diagonal/>
    </border>
    <border>
      <left style="thin">
        <color rgb="FF808080"/>
      </left>
      <right style="thick">
        <color rgb="FF808080"/>
      </right>
      <top/>
      <bottom/>
      <diagonal/>
    </border>
    <border>
      <left style="thick">
        <color rgb="FF808080"/>
      </left>
      <right style="thin">
        <color rgb="FF808080"/>
      </right>
      <top style="thin">
        <color rgb="FF808080"/>
      </top>
      <bottom/>
      <diagonal/>
    </border>
    <border>
      <left style="thin">
        <color rgb="FF808080"/>
      </left>
      <right style="thin">
        <color rgb="FF808080"/>
      </right>
      <top style="thin">
        <color rgb="FF808080"/>
      </top>
      <bottom/>
      <diagonal/>
    </border>
    <border>
      <left style="thin">
        <color rgb="FF808080"/>
      </left>
      <right style="thick">
        <color rgb="FF808080"/>
      </right>
      <top style="thin">
        <color rgb="FF808080"/>
      </top>
      <bottom/>
      <diagonal/>
    </border>
    <border>
      <left style="thick">
        <color theme="0" tint="-0.499984740745262"/>
      </left>
      <right style="thick">
        <color theme="0" tint="-0.499984740745262"/>
      </right>
      <top style="thick">
        <color theme="0" tint="-0.499984740745262"/>
      </top>
      <bottom style="thick">
        <color theme="0" tint="-0.499984740745262"/>
      </bottom>
      <diagonal/>
    </border>
    <border>
      <left style="thick">
        <color theme="0" tint="-0.499984740745262"/>
      </left>
      <right style="thin">
        <color theme="0" tint="-0.499984740745262"/>
      </right>
      <top style="thick">
        <color theme="0" tint="-0.499984740745262"/>
      </top>
      <bottom style="thin">
        <color theme="0" tint="-0.499984740745262"/>
      </bottom>
      <diagonal/>
    </border>
    <border>
      <left style="thin">
        <color theme="0" tint="-0.499984740745262"/>
      </left>
      <right style="thin">
        <color theme="0" tint="-0.499984740745262"/>
      </right>
      <top style="thick">
        <color theme="0" tint="-0.499984740745262"/>
      </top>
      <bottom style="thin">
        <color theme="0" tint="-0.499984740745262"/>
      </bottom>
      <diagonal/>
    </border>
    <border>
      <left style="thin">
        <color theme="0" tint="-0.499984740745262"/>
      </left>
      <right style="thick">
        <color theme="0" tint="-0.499984740745262"/>
      </right>
      <top style="thick">
        <color theme="0" tint="-0.499984740745262"/>
      </top>
      <bottom style="thin">
        <color theme="0" tint="-0.499984740745262"/>
      </bottom>
      <diagonal/>
    </border>
    <border>
      <left style="thick">
        <color theme="0" tint="-0.499984740745262"/>
      </left>
      <right style="thin">
        <color theme="0" tint="-0.499984740745262"/>
      </right>
      <top style="thin">
        <color theme="0" tint="-0.499984740745262"/>
      </top>
      <bottom style="thick">
        <color theme="0" tint="-0.499984740745262"/>
      </bottom>
      <diagonal/>
    </border>
    <border>
      <left style="thin">
        <color theme="0" tint="-0.499984740745262"/>
      </left>
      <right style="thin">
        <color theme="0" tint="-0.499984740745262"/>
      </right>
      <top style="thin">
        <color theme="0" tint="-0.499984740745262"/>
      </top>
      <bottom style="thick">
        <color theme="0" tint="-0.499984740745262"/>
      </bottom>
      <diagonal/>
    </border>
    <border>
      <left style="thin">
        <color theme="0" tint="-0.499984740745262"/>
      </left>
      <right style="thick">
        <color theme="0" tint="-0.499984740745262"/>
      </right>
      <top style="thin">
        <color theme="0" tint="-0.499984740745262"/>
      </top>
      <bottom style="thick">
        <color theme="0" tint="-0.499984740745262"/>
      </bottom>
      <diagonal/>
    </border>
    <border>
      <left style="thick">
        <color theme="0" tint="-0.499984740745262"/>
      </left>
      <right style="thick">
        <color theme="0" tint="-0.499984740745262"/>
      </right>
      <top style="thick">
        <color theme="0" tint="-0.499984740745262"/>
      </top>
      <bottom style="thin">
        <color theme="0" tint="-0.499984740745262"/>
      </bottom>
      <diagonal/>
    </border>
    <border>
      <left style="thick">
        <color theme="0" tint="-0.499984740745262"/>
      </left>
      <right style="thick">
        <color theme="0" tint="-0.499984740745262"/>
      </right>
      <top style="thin">
        <color theme="0" tint="-0.499984740745262"/>
      </top>
      <bottom style="thick">
        <color theme="0" tint="-0.499984740745262"/>
      </bottom>
      <diagonal/>
    </border>
    <border>
      <left style="thick">
        <color theme="0" tint="-0.499984740745262"/>
      </left>
      <right style="thick">
        <color theme="0" tint="-0.499984740745262"/>
      </right>
      <top style="thick">
        <color theme="0" tint="-0.499984740745262"/>
      </top>
      <bottom/>
      <diagonal/>
    </border>
    <border>
      <left style="thick">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ck">
        <color theme="0" tint="-0.499984740745262"/>
      </right>
      <top style="thin">
        <color theme="0" tint="-0.499984740745262"/>
      </top>
      <bottom style="thin">
        <color theme="0" tint="-0.499984740745262"/>
      </bottom>
      <diagonal/>
    </border>
    <border>
      <left style="thick">
        <color theme="0" tint="-0.499984740745262"/>
      </left>
      <right style="thick">
        <color theme="0" tint="-0.499984740745262"/>
      </right>
      <top style="thin">
        <color theme="0" tint="-0.499984740745262"/>
      </top>
      <bottom style="thin">
        <color theme="0" tint="-0.499984740745262"/>
      </bottom>
      <diagonal/>
    </border>
    <border>
      <left style="thick">
        <color theme="0" tint="-0.499984740745262"/>
      </left>
      <right style="thin">
        <color theme="0" tint="-0.499984740745262"/>
      </right>
      <top style="thick">
        <color theme="0" tint="-0.499984740745262"/>
      </top>
      <bottom style="thick">
        <color theme="0" tint="-0.499984740745262"/>
      </bottom>
      <diagonal/>
    </border>
    <border>
      <left style="thin">
        <color theme="0" tint="-0.499984740745262"/>
      </left>
      <right style="thin">
        <color theme="0" tint="-0.499984740745262"/>
      </right>
      <top style="thick">
        <color theme="0" tint="-0.499984740745262"/>
      </top>
      <bottom style="thick">
        <color theme="0" tint="-0.499984740745262"/>
      </bottom>
      <diagonal/>
    </border>
    <border>
      <left style="thin">
        <color theme="0" tint="-0.499984740745262"/>
      </left>
      <right style="thick">
        <color theme="0" tint="-0.499984740745262"/>
      </right>
      <top style="thick">
        <color theme="0" tint="-0.499984740745262"/>
      </top>
      <bottom style="thick">
        <color theme="0" tint="-0.499984740745262"/>
      </bottom>
      <diagonal/>
    </border>
    <border>
      <left style="thick">
        <color theme="0" tint="-0.499984740745262"/>
      </left>
      <right style="thin">
        <color theme="0" tint="-0.499984740745262"/>
      </right>
      <top style="thick">
        <color theme="0" tint="-0.499984740745262"/>
      </top>
      <bottom/>
      <diagonal/>
    </border>
    <border>
      <left style="thin">
        <color theme="0" tint="-0.499984740745262"/>
      </left>
      <right style="thin">
        <color theme="0" tint="-0.499984740745262"/>
      </right>
      <top style="thick">
        <color theme="0" tint="-0.499984740745262"/>
      </top>
      <bottom/>
      <diagonal/>
    </border>
    <border>
      <left style="thin">
        <color theme="0" tint="-0.499984740745262"/>
      </left>
      <right style="thick">
        <color theme="0" tint="-0.499984740745262"/>
      </right>
      <top style="thick">
        <color theme="0" tint="-0.499984740745262"/>
      </top>
      <bottom/>
      <diagonal/>
    </border>
    <border>
      <left style="thick">
        <color rgb="FF808080"/>
      </left>
      <right/>
      <top style="thin">
        <color rgb="FF808080"/>
      </top>
      <bottom style="thick">
        <color rgb="FF808080"/>
      </bottom>
      <diagonal/>
    </border>
    <border>
      <left style="thick">
        <color rgb="FF808080"/>
      </left>
      <right/>
      <top style="thin">
        <color rgb="FF808080"/>
      </top>
      <bottom style="thin">
        <color rgb="FF808080"/>
      </bottom>
      <diagonal/>
    </border>
    <border>
      <left/>
      <right style="thin">
        <color rgb="FF808080"/>
      </right>
      <top style="thin">
        <color rgb="FF808080"/>
      </top>
      <bottom style="thin">
        <color rgb="FF808080"/>
      </bottom>
      <diagonal/>
    </border>
    <border>
      <left style="thick">
        <color rgb="FF808080"/>
      </left>
      <right style="thick">
        <color rgb="FF808080"/>
      </right>
      <top/>
      <bottom/>
      <diagonal/>
    </border>
    <border>
      <left style="thick">
        <color rgb="FF808080"/>
      </left>
      <right style="thick">
        <color rgb="FF808080"/>
      </right>
      <top/>
      <bottom style="thick">
        <color rgb="FF808080"/>
      </bottom>
      <diagonal/>
    </border>
    <border>
      <left style="thin">
        <color rgb="FF808080"/>
      </left>
      <right/>
      <top style="thick">
        <color rgb="FF808080"/>
      </top>
      <bottom style="thin">
        <color rgb="FF808080"/>
      </bottom>
      <diagonal/>
    </border>
    <border>
      <left style="thin">
        <color rgb="FF808080"/>
      </left>
      <right/>
      <top style="thin">
        <color rgb="FF808080"/>
      </top>
      <bottom style="thick">
        <color rgb="FF808080"/>
      </bottom>
      <diagonal/>
    </border>
    <border>
      <left/>
      <right/>
      <top style="thick">
        <color rgb="FF808080"/>
      </top>
      <bottom style="thin">
        <color rgb="FF808080"/>
      </bottom>
      <diagonal/>
    </border>
    <border>
      <left/>
      <right style="thick">
        <color rgb="FF808080"/>
      </right>
      <top style="thick">
        <color rgb="FF808080"/>
      </top>
      <bottom style="thin">
        <color rgb="FF808080"/>
      </bottom>
      <diagonal/>
    </border>
    <border>
      <left/>
      <right/>
      <top style="thin">
        <color rgb="FF808080"/>
      </top>
      <bottom style="thick">
        <color rgb="FF808080"/>
      </bottom>
      <diagonal/>
    </border>
    <border>
      <left/>
      <right style="thick">
        <color rgb="FF808080"/>
      </right>
      <top style="thin">
        <color rgb="FF808080"/>
      </top>
      <bottom style="thick">
        <color rgb="FF808080"/>
      </bottom>
      <diagonal/>
    </border>
    <border>
      <left style="thick">
        <color rgb="FF808080"/>
      </left>
      <right/>
      <top style="thick">
        <color rgb="FF808080"/>
      </top>
      <bottom style="thick">
        <color rgb="FF808080"/>
      </bottom>
      <diagonal/>
    </border>
    <border>
      <left/>
      <right/>
      <top style="thick">
        <color rgb="FF808080"/>
      </top>
      <bottom style="thick">
        <color rgb="FF808080"/>
      </bottom>
      <diagonal/>
    </border>
    <border>
      <left/>
      <right style="thick">
        <color rgb="FF808080"/>
      </right>
      <top style="thick">
        <color rgb="FF808080"/>
      </top>
      <bottom style="thick">
        <color rgb="FF808080"/>
      </bottom>
      <diagonal/>
    </border>
    <border>
      <left/>
      <right/>
      <top style="thin">
        <color rgb="FF808080"/>
      </top>
      <bottom style="thin">
        <color rgb="FF808080"/>
      </bottom>
      <diagonal/>
    </border>
    <border>
      <left style="thick">
        <color rgb="FF808080"/>
      </left>
      <right style="thin">
        <color rgb="FF808080"/>
      </right>
      <top/>
      <bottom style="thin">
        <color rgb="FF808080"/>
      </bottom>
      <diagonal/>
    </border>
    <border>
      <left style="thin">
        <color rgb="FF808080"/>
      </left>
      <right style="thin">
        <color rgb="FF808080"/>
      </right>
      <top/>
      <bottom style="thin">
        <color rgb="FF808080"/>
      </bottom>
      <diagonal/>
    </border>
    <border>
      <left style="thin">
        <color rgb="FF808080"/>
      </left>
      <right style="thick">
        <color rgb="FF808080"/>
      </right>
      <top/>
      <bottom style="thin">
        <color rgb="FF808080"/>
      </bottom>
      <diagonal/>
    </border>
    <border>
      <left style="thick">
        <color rgb="FF808080"/>
      </left>
      <right style="thick">
        <color rgb="FF808080"/>
      </right>
      <top/>
      <bottom style="thin">
        <color rgb="FF808080"/>
      </bottom>
      <diagonal/>
    </border>
    <border>
      <left/>
      <right style="thin">
        <color rgb="FF808080"/>
      </right>
      <top style="thick">
        <color rgb="FF808080"/>
      </top>
      <bottom style="thin">
        <color rgb="FF808080"/>
      </bottom>
      <diagonal/>
    </border>
    <border>
      <left/>
      <right style="thin">
        <color rgb="FF808080"/>
      </right>
      <top style="thin">
        <color rgb="FF808080"/>
      </top>
      <bottom style="thick">
        <color rgb="FF808080"/>
      </bottom>
      <diagonal/>
    </border>
    <border>
      <left style="thin">
        <color rgb="FF808080"/>
      </left>
      <right/>
      <top style="thin">
        <color rgb="FF808080"/>
      </top>
      <bottom style="thin">
        <color rgb="FF808080"/>
      </bottom>
      <diagonal/>
    </border>
    <border>
      <left/>
      <right style="thin">
        <color rgb="FF000000"/>
      </right>
      <top style="thin">
        <color rgb="FF000000"/>
      </top>
      <bottom style="thin">
        <color rgb="FF000000"/>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ck">
        <color rgb="FF808080"/>
      </left>
      <right/>
      <top style="thick">
        <color rgb="FF808080"/>
      </top>
      <bottom/>
      <diagonal/>
    </border>
    <border>
      <left style="thin">
        <color rgb="FF808080"/>
      </left>
      <right/>
      <top style="thick">
        <color rgb="FF808080"/>
      </top>
      <bottom style="thick">
        <color rgb="FF808080"/>
      </bottom>
      <diagonal/>
    </border>
    <border>
      <left/>
      <right style="thin">
        <color rgb="FF808080"/>
      </right>
      <top style="thick">
        <color rgb="FF808080"/>
      </top>
      <bottom style="thick">
        <color rgb="FF808080"/>
      </bottom>
      <diagonal/>
    </border>
    <border>
      <left style="thick">
        <color rgb="FF808080"/>
      </left>
      <right style="thick">
        <color rgb="FF808080"/>
      </right>
      <top style="thin">
        <color rgb="FF808080"/>
      </top>
      <bottom/>
      <diagonal/>
    </border>
    <border>
      <left style="thin">
        <color rgb="FF808080"/>
      </left>
      <right style="thick">
        <color rgb="FF808080"/>
      </right>
      <top/>
      <bottom style="thick">
        <color rgb="FF808080"/>
      </bottom>
      <diagonal/>
    </border>
    <border>
      <left style="thick">
        <color rgb="FF808080"/>
      </left>
      <right style="thick">
        <color rgb="FF808080"/>
      </right>
      <top style="thin">
        <color indexed="64"/>
      </top>
      <bottom style="thin">
        <color indexed="64"/>
      </bottom>
      <diagonal/>
    </border>
    <border>
      <left style="thin">
        <color theme="0" tint="-0.499984740745262"/>
      </left>
      <right/>
      <top style="thick">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ck">
        <color rgb="FF808080"/>
      </left>
      <right/>
      <top/>
      <bottom/>
      <diagonal/>
    </border>
    <border>
      <left style="thick">
        <color rgb="FF808080"/>
      </left>
      <right style="thin">
        <color rgb="FF808080"/>
      </right>
      <top/>
      <bottom style="thick">
        <color rgb="FF808080"/>
      </bottom>
      <diagonal/>
    </border>
    <border>
      <left style="thin">
        <color rgb="FF808080"/>
      </left>
      <right style="thin">
        <color rgb="FF808080"/>
      </right>
      <top/>
      <bottom style="thick">
        <color rgb="FF808080"/>
      </bottom>
      <diagonal/>
    </border>
    <border>
      <left style="thick">
        <color rgb="FF808080"/>
      </left>
      <right style="thick">
        <color rgb="FF808080"/>
      </right>
      <top style="thick">
        <color rgb="FF808080"/>
      </top>
      <bottom style="thin">
        <color indexed="64"/>
      </bottom>
      <diagonal/>
    </border>
    <border>
      <left style="thin">
        <color theme="0" tint="-0.499984740745262"/>
      </left>
      <right style="thick">
        <color theme="0" tint="-0.499984740745262"/>
      </right>
      <top style="thin">
        <color theme="0" tint="-0.499984740745262"/>
      </top>
      <bottom/>
      <diagonal/>
    </border>
    <border>
      <left style="thin">
        <color theme="0" tint="-0.499984740745262"/>
      </left>
      <right style="thin">
        <color theme="0" tint="-0.499984740745262"/>
      </right>
      <top/>
      <bottom style="thick">
        <color theme="0" tint="-0.499984740745262"/>
      </bottom>
      <diagonal/>
    </border>
    <border>
      <left style="thin">
        <color theme="0" tint="-0.499984740745262"/>
      </left>
      <right style="thick">
        <color theme="0" tint="-0.499984740745262"/>
      </right>
      <top/>
      <bottom style="thick">
        <color theme="0" tint="-0.499984740745262"/>
      </bottom>
      <diagonal/>
    </border>
    <border>
      <left/>
      <right/>
      <top/>
      <bottom style="thick">
        <color rgb="FF99CCFF"/>
      </bottom>
      <diagonal/>
    </border>
    <border>
      <left/>
      <right/>
      <top style="thick">
        <color rgb="FF99CCFF"/>
      </top>
      <bottom/>
      <diagonal/>
    </border>
    <border>
      <left style="medium">
        <color theme="0" tint="-0.499984740745262"/>
      </left>
      <right/>
      <top style="medium">
        <color theme="0" tint="-0.499984740745262"/>
      </top>
      <bottom style="medium">
        <color theme="0" tint="-0.499984740745262"/>
      </bottom>
      <diagonal/>
    </border>
    <border>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style="medium">
        <color theme="0" tint="-0.499984740745262"/>
      </left>
      <right/>
      <top/>
      <bottom/>
      <diagonal/>
    </border>
    <border>
      <left/>
      <right style="medium">
        <color theme="0" tint="-0.499984740745262"/>
      </right>
      <top/>
      <bottom/>
      <diagonal/>
    </border>
    <border>
      <left style="medium">
        <color theme="0" tint="-0.499984740745262"/>
      </left>
      <right/>
      <top style="medium">
        <color theme="0" tint="-0.499984740745262"/>
      </top>
      <bottom/>
      <diagonal/>
    </border>
    <border>
      <left/>
      <right/>
      <top style="medium">
        <color theme="0" tint="-0.499984740745262"/>
      </top>
      <bottom/>
      <diagonal/>
    </border>
    <border>
      <left/>
      <right style="medium">
        <color theme="0" tint="-0.499984740745262"/>
      </right>
      <top style="medium">
        <color theme="0" tint="-0.499984740745262"/>
      </top>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
      <left style="thin">
        <color rgb="FF808080"/>
      </left>
      <right/>
      <top/>
      <bottom style="thin">
        <color rgb="FF808080"/>
      </bottom>
      <diagonal/>
    </border>
    <border>
      <left/>
      <right style="thin">
        <color theme="0" tint="-0.499984740745262"/>
      </right>
      <top style="thick">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ck">
        <color theme="0" tint="-0.499984740745262"/>
      </bottom>
      <diagonal/>
    </border>
    <border>
      <left/>
      <right style="thin">
        <color theme="0" tint="-0.499984740745262"/>
      </right>
      <top style="thick">
        <color theme="0" tint="-0.499984740745262"/>
      </top>
      <bottom style="thick">
        <color theme="0" tint="-0.499984740745262"/>
      </bottom>
      <diagonal/>
    </border>
    <border>
      <left style="thin">
        <color rgb="FF808080"/>
      </left>
      <right/>
      <top style="thin">
        <color rgb="FF808080"/>
      </top>
      <bottom/>
      <diagonal/>
    </border>
    <border>
      <left style="thin">
        <color theme="0" tint="-0.499984740745262"/>
      </left>
      <right style="thin">
        <color theme="0" tint="-0.499984740745262"/>
      </right>
      <top style="thin">
        <color rgb="FF808080"/>
      </top>
      <bottom style="thin">
        <color rgb="FF808080"/>
      </bottom>
      <diagonal/>
    </border>
    <border>
      <left style="thick">
        <color theme="0" tint="-0.499984740745262"/>
      </left>
      <right style="thick">
        <color theme="0" tint="-0.499984740745262"/>
      </right>
      <top/>
      <bottom style="thin">
        <color theme="0" tint="-0.499984740745262"/>
      </bottom>
      <diagonal/>
    </border>
    <border>
      <left style="thick">
        <color theme="0" tint="-0.499984740745262"/>
      </left>
      <right style="thin">
        <color rgb="FF808080"/>
      </right>
      <top style="thick">
        <color theme="0" tint="-0.499984740745262"/>
      </top>
      <bottom style="thin">
        <color rgb="FF808080"/>
      </bottom>
      <diagonal/>
    </border>
    <border>
      <left style="thin">
        <color rgb="FF808080"/>
      </left>
      <right style="thin">
        <color rgb="FF808080"/>
      </right>
      <top style="thick">
        <color theme="0" tint="-0.499984740745262"/>
      </top>
      <bottom style="thin">
        <color rgb="FF808080"/>
      </bottom>
      <diagonal/>
    </border>
    <border>
      <left style="thin">
        <color rgb="FF808080"/>
      </left>
      <right style="thick">
        <color theme="0" tint="-0.499984740745262"/>
      </right>
      <top style="thick">
        <color theme="0" tint="-0.499984740745262"/>
      </top>
      <bottom style="thin">
        <color rgb="FF808080"/>
      </bottom>
      <diagonal/>
    </border>
    <border>
      <left style="thin">
        <color theme="0" tint="-0.499984740745262"/>
      </left>
      <right style="thin">
        <color theme="0" tint="-0.499984740745262"/>
      </right>
      <top style="thin">
        <color theme="0" tint="-0.499984740745262"/>
      </top>
      <bottom/>
      <diagonal/>
    </border>
    <border>
      <left style="thick">
        <color theme="0" tint="-0.499984740745262"/>
      </left>
      <right style="thin">
        <color theme="0" tint="-0.499984740745262"/>
      </right>
      <top style="thin">
        <color theme="0" tint="-0.499984740745262"/>
      </top>
      <bottom/>
      <diagonal/>
    </border>
    <border>
      <left/>
      <right/>
      <top style="thick">
        <color rgb="FF808080"/>
      </top>
      <bottom/>
      <diagonal/>
    </border>
    <border>
      <left style="thick">
        <color rgb="FF808080"/>
      </left>
      <right/>
      <top/>
      <bottom style="thin">
        <color rgb="FF808080"/>
      </bottom>
      <diagonal/>
    </border>
    <border>
      <left style="thick">
        <color theme="0" tint="-0.499984740745262"/>
      </left>
      <right style="thick">
        <color theme="0" tint="-0.499984740745262"/>
      </right>
      <top style="thin">
        <color theme="0" tint="-0.499984740745262"/>
      </top>
      <bottom/>
      <diagonal/>
    </border>
    <border>
      <left/>
      <right/>
      <top style="thick">
        <color theme="0" tint="-0.499984740745262"/>
      </top>
      <bottom/>
      <diagonal/>
    </border>
    <border>
      <left/>
      <right style="thin">
        <color rgb="FFE61A63"/>
      </right>
      <top/>
      <bottom/>
      <diagonal/>
    </border>
    <border>
      <left style="thin">
        <color indexed="64"/>
      </left>
      <right style="thin">
        <color indexed="64"/>
      </right>
      <top style="thick">
        <color rgb="FF808080"/>
      </top>
      <bottom style="thin">
        <color indexed="64"/>
      </bottom>
      <diagonal/>
    </border>
    <border>
      <left style="thick">
        <color rgb="FF808080"/>
      </left>
      <right style="thin">
        <color indexed="64"/>
      </right>
      <top style="thick">
        <color rgb="FF808080"/>
      </top>
      <bottom style="thin">
        <color indexed="64"/>
      </bottom>
      <diagonal/>
    </border>
    <border>
      <left style="thin">
        <color indexed="64"/>
      </left>
      <right style="thick">
        <color rgb="FF808080"/>
      </right>
      <top style="thick">
        <color rgb="FF808080"/>
      </top>
      <bottom style="thin">
        <color indexed="64"/>
      </bottom>
      <diagonal/>
    </border>
    <border>
      <left style="thin">
        <color theme="0" tint="-0.499984740745262"/>
      </left>
      <right/>
      <top style="thick">
        <color theme="0" tint="-0.499984740745262"/>
      </top>
      <bottom style="thick">
        <color theme="0" tint="-0.499984740745262"/>
      </bottom>
      <diagonal/>
    </border>
    <border>
      <left style="thin">
        <color theme="0" tint="-0.499984740745262"/>
      </left>
      <right style="thick">
        <color rgb="FF808080"/>
      </right>
      <top style="thin">
        <color theme="0" tint="-0.499984740745262"/>
      </top>
      <bottom style="thin">
        <color theme="0" tint="-0.499984740745262"/>
      </bottom>
      <diagonal/>
    </border>
    <border>
      <left style="thin">
        <color theme="0" tint="-0.499984740745262"/>
      </left>
      <right/>
      <top style="thin">
        <color theme="0" tint="-0.499984740745262"/>
      </top>
      <bottom style="thick">
        <color theme="0" tint="-0.499984740745262"/>
      </bottom>
      <diagonal/>
    </border>
    <border>
      <left style="thick">
        <color theme="0" tint="-0.499984740745262"/>
      </left>
      <right style="thin">
        <color theme="0" tint="-0.499984740745262"/>
      </right>
      <top/>
      <bottom style="thin">
        <color theme="0" tint="-0.499984740745262"/>
      </bottom>
      <diagonal/>
    </border>
    <border>
      <left style="thick">
        <color theme="0" tint="-0.499984740745262"/>
      </left>
      <right style="thin">
        <color theme="0" tint="-0.499984740745262"/>
      </right>
      <top/>
      <bottom style="thick">
        <color theme="0" tint="-0.499984740745262"/>
      </bottom>
      <diagonal/>
    </border>
    <border>
      <left/>
      <right style="thick">
        <color theme="0" tint="-0.499984740745262"/>
      </right>
      <top style="thick">
        <color theme="0" tint="-0.499984740745262"/>
      </top>
      <bottom style="thin">
        <color theme="0" tint="-0.499984740745262"/>
      </bottom>
      <diagonal/>
    </border>
    <border>
      <left style="medium">
        <color theme="0" tint="-0.499984740745262"/>
      </left>
      <right style="medium">
        <color theme="0" tint="-0.499984740745262"/>
      </right>
      <top style="medium">
        <color theme="0" tint="-0.499984740745262"/>
      </top>
      <bottom style="medium">
        <color theme="0" tint="-0.499984740745262"/>
      </bottom>
      <diagonal/>
    </border>
    <border>
      <left style="medium">
        <color theme="0" tint="-0.499984740745262"/>
      </left>
      <right style="medium">
        <color theme="0" tint="-0.499984740745262"/>
      </right>
      <top/>
      <bottom/>
      <diagonal/>
    </border>
    <border>
      <left/>
      <right style="thick">
        <color rgb="FF808080"/>
      </right>
      <top style="thick">
        <color rgb="FF808080"/>
      </top>
      <bottom/>
      <diagonal/>
    </border>
    <border>
      <left style="thin">
        <color theme="0" tint="-0.499984740745262"/>
      </left>
      <right style="thick">
        <color rgb="FF808080"/>
      </right>
      <top style="thick">
        <color rgb="FF808080"/>
      </top>
      <bottom style="thin">
        <color theme="0" tint="-0.499984740745262"/>
      </bottom>
      <diagonal/>
    </border>
    <border>
      <left style="thin">
        <color theme="0" tint="-0.499984740745262"/>
      </left>
      <right style="thick">
        <color rgb="FF808080"/>
      </right>
      <top style="thin">
        <color theme="0" tint="-0.499984740745262"/>
      </top>
      <bottom style="thick">
        <color rgb="FF808080"/>
      </bottom>
      <diagonal/>
    </border>
    <border>
      <left style="thin">
        <color theme="0" tint="-0.499984740745262"/>
      </left>
      <right style="thin">
        <color theme="0" tint="-0.499984740745262"/>
      </right>
      <top style="thick">
        <color rgb="FF808080"/>
      </top>
      <bottom style="thin">
        <color theme="0" tint="-0.499984740745262"/>
      </bottom>
      <diagonal/>
    </border>
    <border>
      <left style="thin">
        <color theme="0" tint="-0.499984740745262"/>
      </left>
      <right style="thin">
        <color theme="0" tint="-0.499984740745262"/>
      </right>
      <top style="thin">
        <color theme="0" tint="-0.499984740745262"/>
      </top>
      <bottom style="thick">
        <color rgb="FF808080"/>
      </bottom>
      <diagonal/>
    </border>
    <border>
      <left style="thick">
        <color rgb="FF808080"/>
      </left>
      <right style="thick">
        <color rgb="FF808080"/>
      </right>
      <top style="thick">
        <color rgb="FF808080"/>
      </top>
      <bottom style="thin">
        <color theme="0" tint="-0.499984740745262"/>
      </bottom>
      <diagonal/>
    </border>
    <border>
      <left style="thick">
        <color rgb="FF808080"/>
      </left>
      <right style="thick">
        <color rgb="FF808080"/>
      </right>
      <top style="thin">
        <color theme="0" tint="-0.499984740745262"/>
      </top>
      <bottom style="thin">
        <color theme="0" tint="-0.499984740745262"/>
      </bottom>
      <diagonal/>
    </border>
    <border>
      <left style="thick">
        <color rgb="FF808080"/>
      </left>
      <right style="thick">
        <color rgb="FF808080"/>
      </right>
      <top style="thin">
        <color theme="0" tint="-0.499984740745262"/>
      </top>
      <bottom style="thick">
        <color rgb="FF80808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ck">
        <color rgb="FF808080"/>
      </left>
      <right/>
      <top/>
      <bottom style="thick">
        <color rgb="FF808080"/>
      </bottom>
      <diagonal/>
    </border>
    <border>
      <left style="thin">
        <color rgb="FF003595"/>
      </left>
      <right style="thin">
        <color rgb="FF003595"/>
      </right>
      <top style="thin">
        <color rgb="FF003595"/>
      </top>
      <bottom style="thin">
        <color rgb="FF003595"/>
      </bottom>
      <diagonal/>
    </border>
    <border>
      <left/>
      <right/>
      <top style="thin">
        <color theme="3"/>
      </top>
      <bottom/>
      <diagonal/>
    </border>
    <border>
      <left style="thick">
        <color theme="0" tint="-0.499984740745262"/>
      </left>
      <right style="thick">
        <color theme="0" tint="-0.499984740745262"/>
      </right>
      <top/>
      <bottom style="thick">
        <color theme="0" tint="-0.499984740745262"/>
      </bottom>
      <diagonal/>
    </border>
    <border>
      <left/>
      <right/>
      <top style="thin">
        <color theme="0" tint="-0.499984740745262"/>
      </top>
      <bottom/>
      <diagonal/>
    </border>
    <border>
      <left/>
      <right/>
      <top style="thick">
        <color theme="0" tint="-0.499984740745262"/>
      </top>
      <bottom style="thick">
        <color theme="0" tint="-0.499984740745262"/>
      </bottom>
      <diagonal/>
    </border>
    <border>
      <left style="thin">
        <color rgb="FF003595"/>
      </left>
      <right/>
      <top/>
      <bottom/>
      <diagonal/>
    </border>
    <border>
      <left style="thin">
        <color auto="1"/>
      </left>
      <right style="thin">
        <color auto="1"/>
      </right>
      <top/>
      <bottom style="thin">
        <color auto="1"/>
      </bottom>
      <diagonal/>
    </border>
    <border>
      <left style="thin">
        <color indexed="64"/>
      </left>
      <right style="thick">
        <color rgb="FF808080"/>
      </right>
      <top/>
      <bottom style="thin">
        <color indexed="64"/>
      </bottom>
      <diagonal/>
    </border>
    <border>
      <left style="thick">
        <color rgb="FF808080"/>
      </left>
      <right style="thin">
        <color rgb="FF808080"/>
      </right>
      <top/>
      <bottom/>
      <diagonal/>
    </border>
    <border>
      <left/>
      <right/>
      <top/>
      <bottom style="thick">
        <color rgb="FF808080"/>
      </bottom>
      <diagonal/>
    </border>
    <border>
      <left style="thick">
        <color theme="0" tint="-0.499984740745262"/>
      </left>
      <right style="thick">
        <color theme="0" tint="-0.499984740745262"/>
      </right>
      <top/>
      <bottom/>
      <diagonal/>
    </border>
    <border>
      <left/>
      <right/>
      <top/>
      <bottom style="thin">
        <color theme="0" tint="-0.499984740745262"/>
      </bottom>
      <diagonal/>
    </border>
    <border>
      <left/>
      <right style="thick">
        <color rgb="FF808080"/>
      </right>
      <top/>
      <bottom/>
      <diagonal/>
    </border>
    <border>
      <left style="medium">
        <color rgb="FF808080"/>
      </left>
      <right/>
      <top style="thick">
        <color rgb="FF808080"/>
      </top>
      <bottom style="thin">
        <color rgb="FF808080"/>
      </bottom>
      <diagonal/>
    </border>
    <border>
      <left style="medium">
        <color rgb="FF808080"/>
      </left>
      <right style="thin">
        <color rgb="FF808080"/>
      </right>
      <top style="thick">
        <color rgb="FF808080"/>
      </top>
      <bottom style="thin">
        <color rgb="FF808080"/>
      </bottom>
      <diagonal/>
    </border>
    <border>
      <left style="medium">
        <color rgb="FF808080"/>
      </left>
      <right style="thin">
        <color rgb="FF808080"/>
      </right>
      <top style="thin">
        <color rgb="FF808080"/>
      </top>
      <bottom style="thick">
        <color rgb="FF808080"/>
      </bottom>
      <diagonal/>
    </border>
    <border>
      <left style="thin">
        <color rgb="FF808080"/>
      </left>
      <right/>
      <top style="thick">
        <color rgb="FF808080"/>
      </top>
      <bottom/>
      <diagonal/>
    </border>
    <border>
      <left/>
      <right style="thin">
        <color theme="0" tint="-0.499984740745262"/>
      </right>
      <top style="thick">
        <color rgb="FF808080"/>
      </top>
      <bottom/>
      <diagonal/>
    </border>
    <border>
      <left/>
      <right/>
      <top style="thick">
        <color theme="0" tint="-0.499984740745262"/>
      </top>
      <bottom style="thin">
        <color theme="0" tint="-0.499984740745262"/>
      </bottom>
      <diagonal/>
    </border>
    <border>
      <left style="thick">
        <color theme="0" tint="-0.499984740745262"/>
      </left>
      <right style="thin">
        <color theme="0" tint="-0.499984740745262"/>
      </right>
      <top/>
      <bottom/>
      <diagonal/>
    </border>
    <border>
      <left style="thin">
        <color theme="0" tint="-0.499984740745262"/>
      </left>
      <right style="thin">
        <color theme="0" tint="-0.499984740745262"/>
      </right>
      <top/>
      <bottom/>
      <diagonal/>
    </border>
    <border>
      <left style="thin">
        <color theme="0" tint="-0.499984740745262"/>
      </left>
      <right style="thick">
        <color theme="0" tint="-0.499984740745262"/>
      </right>
      <top/>
      <bottom/>
      <diagonal/>
    </border>
    <border>
      <left style="thick">
        <color rgb="FF808080"/>
      </left>
      <right style="thick">
        <color rgb="FF808080"/>
      </right>
      <top style="thin">
        <color theme="0" tint="-0.499984740745262"/>
      </top>
      <bottom/>
      <diagonal/>
    </border>
    <border>
      <left style="thick">
        <color rgb="FF808080"/>
      </left>
      <right style="thick">
        <color theme="0" tint="-0.499984740745262"/>
      </right>
      <top style="thick">
        <color rgb="FF808080"/>
      </top>
      <bottom style="thick">
        <color rgb="FF808080"/>
      </bottom>
      <diagonal/>
    </border>
    <border>
      <left style="thick">
        <color theme="0" tint="-0.499984740745262"/>
      </left>
      <right style="thick">
        <color theme="0" tint="-0.499984740745262"/>
      </right>
      <top style="thin">
        <color rgb="FF808080"/>
      </top>
      <bottom style="thin">
        <color rgb="FF808080"/>
      </bottom>
      <diagonal/>
    </border>
    <border>
      <left style="thin">
        <color rgb="FF808080"/>
      </left>
      <right style="thin">
        <color theme="0" tint="-0.499984740745262"/>
      </right>
      <top style="thick">
        <color rgb="FF808080"/>
      </top>
      <bottom style="thin">
        <color rgb="FF808080"/>
      </bottom>
      <diagonal/>
    </border>
    <border>
      <left style="thin">
        <color theme="0" tint="-0.499984740745262"/>
      </left>
      <right style="thin">
        <color theme="0" tint="-0.499984740745262"/>
      </right>
      <top style="thick">
        <color rgb="FF808080"/>
      </top>
      <bottom style="thin">
        <color rgb="FF808080"/>
      </bottom>
      <diagonal/>
    </border>
    <border>
      <left style="thin">
        <color theme="0" tint="-0.499984740745262"/>
      </left>
      <right style="thin">
        <color rgb="FF808080"/>
      </right>
      <top style="thick">
        <color rgb="FF808080"/>
      </top>
      <bottom style="thin">
        <color rgb="FF808080"/>
      </bottom>
      <diagonal/>
    </border>
    <border>
      <left style="thin">
        <color rgb="FF808080"/>
      </left>
      <right style="thin">
        <color theme="0" tint="-0.499984740745262"/>
      </right>
      <top style="thin">
        <color rgb="FF808080"/>
      </top>
      <bottom style="thin">
        <color rgb="FF808080"/>
      </bottom>
      <diagonal/>
    </border>
    <border>
      <left style="thin">
        <color theme="0" tint="-0.499984740745262"/>
      </left>
      <right style="thin">
        <color rgb="FF808080"/>
      </right>
      <top style="thin">
        <color rgb="FF808080"/>
      </top>
      <bottom style="thin">
        <color rgb="FF808080"/>
      </bottom>
      <diagonal/>
    </border>
    <border>
      <left style="thin">
        <color rgb="FF808080"/>
      </left>
      <right style="thin">
        <color theme="0" tint="-0.499984740745262"/>
      </right>
      <top style="thin">
        <color rgb="FF808080"/>
      </top>
      <bottom style="thick">
        <color rgb="FF808080"/>
      </bottom>
      <diagonal/>
    </border>
    <border>
      <left style="thin">
        <color theme="0" tint="-0.499984740745262"/>
      </left>
      <right style="thin">
        <color theme="0" tint="-0.499984740745262"/>
      </right>
      <top style="thin">
        <color rgb="FF808080"/>
      </top>
      <bottom style="thick">
        <color rgb="FF808080"/>
      </bottom>
      <diagonal/>
    </border>
    <border>
      <left style="thin">
        <color theme="0" tint="-0.499984740745262"/>
      </left>
      <right style="thin">
        <color rgb="FF808080"/>
      </right>
      <top style="thin">
        <color rgb="FF808080"/>
      </top>
      <bottom style="thick">
        <color rgb="FF808080"/>
      </bottom>
      <diagonal/>
    </border>
    <border>
      <left style="thin">
        <color rgb="FF808080"/>
      </left>
      <right style="thin">
        <color theme="0" tint="-0.499984740745262"/>
      </right>
      <top style="thick">
        <color rgb="FF808080"/>
      </top>
      <bottom style="thick">
        <color rgb="FF808080"/>
      </bottom>
      <diagonal/>
    </border>
    <border>
      <left style="thick">
        <color theme="0" tint="-0.499984740745262"/>
      </left>
      <right/>
      <top style="thick">
        <color theme="0" tint="-0.499984740745262"/>
      </top>
      <bottom style="thin">
        <color theme="0" tint="-0.499984740745262"/>
      </bottom>
      <diagonal/>
    </border>
    <border>
      <left/>
      <right style="thin">
        <color rgb="FF808080"/>
      </right>
      <top style="thick">
        <color rgb="FF808080"/>
      </top>
      <bottom/>
      <diagonal/>
    </border>
    <border>
      <left style="thick">
        <color rgb="FF808080"/>
      </left>
      <right style="thin">
        <color rgb="FF808080"/>
      </right>
      <top style="thin">
        <color indexed="64"/>
      </top>
      <bottom style="medium">
        <color indexed="64"/>
      </bottom>
      <diagonal/>
    </border>
    <border>
      <left style="thin">
        <color rgb="FF808080"/>
      </left>
      <right style="thin">
        <color rgb="FF808080"/>
      </right>
      <top style="thin">
        <color indexed="64"/>
      </top>
      <bottom style="medium">
        <color indexed="64"/>
      </bottom>
      <diagonal/>
    </border>
    <border>
      <left style="thin">
        <color rgb="FF808080"/>
      </left>
      <right style="thick">
        <color rgb="FF808080"/>
      </right>
      <top style="thin">
        <color indexed="64"/>
      </top>
      <bottom style="medium">
        <color indexed="64"/>
      </bottom>
      <diagonal/>
    </border>
    <border>
      <left style="thick">
        <color rgb="FF808080"/>
      </left>
      <right style="thick">
        <color rgb="FF808080"/>
      </right>
      <top style="thin">
        <color rgb="FF808080"/>
      </top>
      <bottom style="medium">
        <color indexed="64"/>
      </bottom>
      <diagonal/>
    </border>
    <border>
      <left style="thick">
        <color rgb="FF808080"/>
      </left>
      <right style="thin">
        <color indexed="64"/>
      </right>
      <top style="thick">
        <color rgb="FF808080"/>
      </top>
      <bottom style="thick">
        <color rgb="FF808080"/>
      </bottom>
      <diagonal/>
    </border>
    <border>
      <left style="thick">
        <color theme="0" tint="-0.499984740745262"/>
      </left>
      <right style="thick">
        <color theme="0" tint="-0.499984740745262"/>
      </right>
      <top style="thin">
        <color rgb="FF808080"/>
      </top>
      <bottom style="thick">
        <color theme="0" tint="-0.499984740745262"/>
      </bottom>
      <diagonal/>
    </border>
    <border>
      <left style="thick">
        <color theme="0" tint="-0.499984740745262"/>
      </left>
      <right/>
      <top style="thick">
        <color theme="0" tint="-0.499984740745262"/>
      </top>
      <bottom/>
      <diagonal/>
    </border>
    <border>
      <left style="thin">
        <color indexed="64"/>
      </left>
      <right style="thick">
        <color rgb="FF808080"/>
      </right>
      <top style="thick">
        <color rgb="FF808080"/>
      </top>
      <bottom style="thick">
        <color rgb="FF808080"/>
      </bottom>
      <diagonal/>
    </border>
    <border>
      <left/>
      <right style="thin">
        <color rgb="FF808080"/>
      </right>
      <top/>
      <bottom style="thin">
        <color rgb="FF808080"/>
      </bottom>
      <diagonal/>
    </border>
    <border>
      <left style="thick">
        <color theme="0" tint="-0.499984740745262"/>
      </left>
      <right/>
      <top/>
      <bottom/>
      <diagonal/>
    </border>
    <border>
      <left/>
      <right style="thin">
        <color theme="0" tint="-0.499984740745262"/>
      </right>
      <top style="medium">
        <color theme="0" tint="-0.499984740745262"/>
      </top>
      <bottom style="medium">
        <color theme="0" tint="-0.499984740745262"/>
      </bottom>
      <diagonal/>
    </border>
    <border>
      <left style="medium">
        <color rgb="FF808080"/>
      </left>
      <right style="thick">
        <color theme="0" tint="-0.499984740745262"/>
      </right>
      <top style="thick">
        <color theme="0" tint="-0.499984740745262"/>
      </top>
      <bottom style="thin">
        <color theme="0" tint="-0.499984740745262"/>
      </bottom>
      <diagonal/>
    </border>
    <border>
      <left/>
      <right style="thin">
        <color rgb="FF808080"/>
      </right>
      <top style="thin">
        <color rgb="FF808080"/>
      </top>
      <bottom/>
      <diagonal/>
    </border>
    <border>
      <left style="thin">
        <color theme="0" tint="-0.499984740745262"/>
      </left>
      <right style="thin">
        <color rgb="FF808080"/>
      </right>
      <top style="thick">
        <color theme="0" tint="-0.499984740745262"/>
      </top>
      <bottom style="thin">
        <color theme="0" tint="-0.499984740745262"/>
      </bottom>
      <diagonal/>
    </border>
    <border>
      <left/>
      <right style="thick">
        <color rgb="FF808080"/>
      </right>
      <top style="thick">
        <color theme="0" tint="-0.499984740745262"/>
      </top>
      <bottom/>
      <diagonal/>
    </border>
    <border>
      <left style="thin">
        <color theme="0" tint="-0.499984740745262"/>
      </left>
      <right style="thin">
        <color rgb="FF808080"/>
      </right>
      <top style="thin">
        <color theme="0" tint="-0.499984740745262"/>
      </top>
      <bottom style="thin">
        <color theme="0" tint="-0.499984740745262"/>
      </bottom>
      <diagonal/>
    </border>
    <border>
      <left style="thin">
        <color rgb="FF808080"/>
      </left>
      <right style="thin">
        <color rgb="FF808080"/>
      </right>
      <top style="thin">
        <color theme="0" tint="-0.499984740745262"/>
      </top>
      <bottom style="thin">
        <color theme="0" tint="-0.499984740745262"/>
      </bottom>
      <diagonal/>
    </border>
    <border>
      <left style="thin">
        <color rgb="FF808080"/>
      </left>
      <right style="thick">
        <color rgb="FF808080"/>
      </right>
      <top style="thick">
        <color rgb="FF808080"/>
      </top>
      <bottom style="thin">
        <color theme="0" tint="-0.499984740745262"/>
      </bottom>
      <diagonal/>
    </border>
    <border>
      <left style="thin">
        <color rgb="FF808080"/>
      </left>
      <right style="thick">
        <color rgb="FF808080"/>
      </right>
      <top style="thin">
        <color theme="0" tint="-0.499984740745262"/>
      </top>
      <bottom style="thin">
        <color theme="0" tint="-0.499984740745262"/>
      </bottom>
      <diagonal/>
    </border>
    <border>
      <left/>
      <right style="medium">
        <color rgb="FF808080"/>
      </right>
      <top/>
      <bottom/>
      <diagonal/>
    </border>
    <border>
      <left style="thick">
        <color rgb="FF808080"/>
      </left>
      <right style="medium">
        <color rgb="FF808080"/>
      </right>
      <top/>
      <bottom/>
      <diagonal/>
    </border>
    <border>
      <left style="medium">
        <color rgb="FF808080"/>
      </left>
      <right style="thick">
        <color theme="0" tint="-0.499984740745262"/>
      </right>
      <top style="thin">
        <color theme="0" tint="-0.499984740745262"/>
      </top>
      <bottom style="thick">
        <color theme="0" tint="-0.499984740745262"/>
      </bottom>
      <diagonal/>
    </border>
    <border>
      <left style="thin">
        <color rgb="FF808080"/>
      </left>
      <right style="thin">
        <color rgb="FF808080"/>
      </right>
      <top style="thin">
        <color rgb="FF808080"/>
      </top>
      <bottom style="thin">
        <color theme="0" tint="-0.499984740745262"/>
      </bottom>
      <diagonal/>
    </border>
    <border>
      <left style="thick">
        <color rgb="FF808080"/>
      </left>
      <right style="thick">
        <color theme="0" tint="-0.499984740745262"/>
      </right>
      <top style="thick">
        <color theme="0" tint="-0.499984740745262"/>
      </top>
      <bottom/>
      <diagonal/>
    </border>
    <border>
      <left style="thick">
        <color rgb="FF808080"/>
      </left>
      <right style="thick">
        <color theme="0" tint="-0.499984740745262"/>
      </right>
      <top/>
      <bottom style="thick">
        <color theme="0" tint="-0.499984740745262"/>
      </bottom>
      <diagonal/>
    </border>
    <border>
      <left style="thin">
        <color theme="1" tint="0.499984740745262"/>
      </left>
      <right style="thin">
        <color theme="1" tint="0.499984740745262"/>
      </right>
      <top style="thick">
        <color rgb="FF808080"/>
      </top>
      <bottom style="thin">
        <color rgb="FF808080"/>
      </bottom>
      <diagonal/>
    </border>
    <border>
      <left style="thick">
        <color rgb="FF808080"/>
      </left>
      <right style="thin">
        <color theme="1" tint="0.499984740745262"/>
      </right>
      <top style="thick">
        <color rgb="FF808080"/>
      </top>
      <bottom style="thin">
        <color rgb="FF808080"/>
      </bottom>
      <diagonal/>
    </border>
    <border>
      <left style="thick">
        <color theme="0" tint="-0.499984740745262"/>
      </left>
      <right style="thick">
        <color theme="0" tint="-0.499984740745262"/>
      </right>
      <top/>
      <bottom style="thick">
        <color rgb="FF808080"/>
      </bottom>
      <diagonal/>
    </border>
    <border>
      <left style="thin">
        <color theme="1" tint="0.499984740745262"/>
      </left>
      <right style="thick">
        <color rgb="FF808080"/>
      </right>
      <top style="thick">
        <color rgb="FF808080"/>
      </top>
      <bottom style="thin">
        <color rgb="FF808080"/>
      </bottom>
      <diagonal/>
    </border>
    <border>
      <left style="thick">
        <color rgb="FF808080"/>
      </left>
      <right/>
      <top style="thin">
        <color indexed="64"/>
      </top>
      <bottom style="thin">
        <color auto="1"/>
      </bottom>
      <diagonal/>
    </border>
    <border>
      <left style="thick">
        <color rgb="FF808080"/>
      </left>
      <right/>
      <top style="thick">
        <color rgb="FF808080"/>
      </top>
      <bottom style="thin">
        <color indexed="64"/>
      </bottom>
      <diagonal/>
    </border>
    <border>
      <left style="thick">
        <color rgb="FF808080"/>
      </left>
      <right/>
      <top style="thin">
        <color indexed="64"/>
      </top>
      <bottom style="thick">
        <color rgb="FF808080"/>
      </bottom>
      <diagonal/>
    </border>
    <border>
      <left style="thick">
        <color theme="0" tint="-0.499984740745262"/>
      </left>
      <right/>
      <top style="thin">
        <color theme="0" tint="-0.499984740745262"/>
      </top>
      <bottom style="thin">
        <color theme="0" tint="-0.499984740745262"/>
      </bottom>
      <diagonal/>
    </border>
    <border>
      <left style="thick">
        <color rgb="FF808080"/>
      </left>
      <right style="thin">
        <color rgb="FF808080"/>
      </right>
      <top style="thin">
        <color indexed="64"/>
      </top>
      <bottom style="thick">
        <color rgb="FF808080"/>
      </bottom>
      <diagonal/>
    </border>
    <border>
      <left style="thin">
        <color rgb="FF808080"/>
      </left>
      <right style="thin">
        <color rgb="FF808080"/>
      </right>
      <top style="thin">
        <color indexed="64"/>
      </top>
      <bottom style="thick">
        <color rgb="FF808080"/>
      </bottom>
      <diagonal/>
    </border>
    <border>
      <left style="thin">
        <color rgb="FF808080"/>
      </left>
      <right style="thick">
        <color rgb="FF808080"/>
      </right>
      <top style="thin">
        <color indexed="64"/>
      </top>
      <bottom style="thick">
        <color rgb="FF808080"/>
      </bottom>
      <diagonal/>
    </border>
    <border>
      <left style="thick">
        <color rgb="FF808080"/>
      </left>
      <right style="thick">
        <color rgb="FF808080"/>
      </right>
      <top style="thin">
        <color auto="1"/>
      </top>
      <bottom style="thick">
        <color rgb="FF808080"/>
      </bottom>
      <diagonal/>
    </border>
    <border>
      <left style="thin">
        <color theme="2" tint="-0.499984740745262"/>
      </left>
      <right style="thin">
        <color theme="2" tint="-0.499984740745262"/>
      </right>
      <top style="thin">
        <color theme="2" tint="-0.499984740745262"/>
      </top>
      <bottom style="thin">
        <color theme="2" tint="-0.499984740745262"/>
      </bottom>
      <diagonal/>
    </border>
    <border>
      <left/>
      <right/>
      <top style="thin">
        <color rgb="FF808080"/>
      </top>
      <bottom/>
      <diagonal/>
    </border>
    <border>
      <left style="thin">
        <color theme="0" tint="-0.499984740745262"/>
      </left>
      <right/>
      <top/>
      <bottom style="thick">
        <color theme="0" tint="-0.499984740745262"/>
      </bottom>
      <diagonal/>
    </border>
    <border>
      <left style="medium">
        <color theme="0" tint="-0.499984740745262"/>
      </left>
      <right style="thin">
        <color theme="0" tint="-0.499984740745262"/>
      </right>
      <top style="medium">
        <color theme="0" tint="-0.499984740745262"/>
      </top>
      <bottom/>
      <diagonal/>
    </border>
    <border>
      <left/>
      <right/>
      <top/>
      <bottom style="thin">
        <color rgb="FF808080"/>
      </bottom>
      <diagonal/>
    </border>
    <border>
      <left/>
      <right style="thick">
        <color rgb="FF808080"/>
      </right>
      <top/>
      <bottom style="thin">
        <color rgb="FF808080"/>
      </bottom>
      <diagonal/>
    </border>
    <border>
      <left style="thick">
        <color rgb="FF808080"/>
      </left>
      <right style="thick">
        <color rgb="FF808080"/>
      </right>
      <top style="thin">
        <color rgb="FF003595"/>
      </top>
      <bottom style="thin">
        <color rgb="FF003595"/>
      </bottom>
      <diagonal/>
    </border>
    <border>
      <left style="thick">
        <color rgb="FF808080"/>
      </left>
      <right style="thick">
        <color rgb="FF808080"/>
      </right>
      <top style="thin">
        <color rgb="FF003595"/>
      </top>
      <bottom style="thick">
        <color rgb="FF808080"/>
      </bottom>
      <diagonal/>
    </border>
    <border>
      <left style="thin">
        <color rgb="FF003595"/>
      </left>
      <right style="thin">
        <color rgb="FF808080"/>
      </right>
      <top style="thin">
        <color rgb="FF808080"/>
      </top>
      <bottom style="thin">
        <color rgb="FF808080"/>
      </bottom>
      <diagonal/>
    </border>
    <border>
      <left style="thick">
        <color rgb="FF808080"/>
      </left>
      <right style="thick">
        <color rgb="FF808080"/>
      </right>
      <top style="thin">
        <color rgb="FF003595"/>
      </top>
      <bottom style="thin">
        <color theme="3"/>
      </bottom>
      <diagonal/>
    </border>
    <border>
      <left style="thick">
        <color rgb="FF808080"/>
      </left>
      <right style="thick">
        <color rgb="FF808080"/>
      </right>
      <top style="thin">
        <color theme="3"/>
      </top>
      <bottom style="thin">
        <color rgb="FF003595"/>
      </bottom>
      <diagonal/>
    </border>
    <border>
      <left style="thick">
        <color rgb="FF808080"/>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ck">
        <color rgb="FF808080"/>
      </right>
      <top style="thin">
        <color auto="1"/>
      </top>
      <bottom style="thin">
        <color auto="1"/>
      </bottom>
      <diagonal/>
    </border>
    <border>
      <left style="thick">
        <color rgb="FF808080"/>
      </left>
      <right style="thin">
        <color auto="1"/>
      </right>
      <top style="thin">
        <color auto="1"/>
      </top>
      <bottom style="thick">
        <color rgb="FF808080"/>
      </bottom>
      <diagonal/>
    </border>
    <border>
      <left style="thin">
        <color auto="1"/>
      </left>
      <right style="thin">
        <color auto="1"/>
      </right>
      <top style="thin">
        <color auto="1"/>
      </top>
      <bottom style="thick">
        <color rgb="FF808080"/>
      </bottom>
      <diagonal/>
    </border>
    <border>
      <left style="thin">
        <color auto="1"/>
      </left>
      <right style="thick">
        <color rgb="FF808080"/>
      </right>
      <top style="thin">
        <color auto="1"/>
      </top>
      <bottom style="thick">
        <color rgb="FF808080"/>
      </bottom>
      <diagonal/>
    </border>
    <border>
      <left/>
      <right style="thin">
        <color auto="1"/>
      </right>
      <top style="thin">
        <color auto="1"/>
      </top>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style="thick">
        <color rgb="FF808080"/>
      </left>
      <right style="thick">
        <color theme="0" tint="-0.499984740745262"/>
      </right>
      <top/>
      <bottom style="thick">
        <color rgb="FF808080"/>
      </bottom>
      <diagonal/>
    </border>
    <border>
      <left style="thick">
        <color rgb="FF808080"/>
      </left>
      <right style="thin">
        <color indexed="64"/>
      </right>
      <top/>
      <bottom style="thin">
        <color indexed="64"/>
      </bottom>
      <diagonal/>
    </border>
    <border>
      <left/>
      <right style="thin">
        <color theme="0" tint="-0.499984740745262"/>
      </right>
      <top/>
      <bottom style="thick">
        <color theme="0" tint="-0.499984740745262"/>
      </bottom>
      <diagonal/>
    </border>
    <border>
      <left style="thin">
        <color theme="0" tint="-0.499984740745262"/>
      </left>
      <right/>
      <top style="thin">
        <color theme="0" tint="-0.499984740745262"/>
      </top>
      <bottom/>
      <diagonal/>
    </border>
    <border>
      <left style="thin">
        <color theme="0" tint="-0.499984740745262"/>
      </left>
      <right style="thick">
        <color rgb="FF808080"/>
      </right>
      <top style="thick">
        <color theme="0" tint="-0.499984740745262"/>
      </top>
      <bottom style="thin">
        <color theme="0" tint="-0.499984740745262"/>
      </bottom>
      <diagonal/>
    </border>
    <border>
      <left style="thick">
        <color theme="0" tint="-0.499984740745262"/>
      </left>
      <right style="thick">
        <color rgb="FF808080"/>
      </right>
      <top style="thick">
        <color theme="0" tint="-0.499984740745262"/>
      </top>
      <bottom style="thick">
        <color theme="0" tint="-0.499984740745262"/>
      </bottom>
      <diagonal/>
    </border>
    <border>
      <left/>
      <right style="thin">
        <color theme="0" tint="-0.499984740745262"/>
      </right>
      <top style="thick">
        <color rgb="FF808080"/>
      </top>
      <bottom style="thin">
        <color theme="0" tint="-0.499984740745262"/>
      </bottom>
      <diagonal/>
    </border>
    <border>
      <left/>
      <right style="thin">
        <color theme="0" tint="-0.499984740745262"/>
      </right>
      <top style="thin">
        <color theme="0" tint="-0.499984740745262"/>
      </top>
      <bottom style="thick">
        <color rgb="FF808080"/>
      </bottom>
      <diagonal/>
    </border>
    <border>
      <left style="thin">
        <color theme="0" tint="-0.499984740745262"/>
      </left>
      <right style="thin">
        <color theme="0" tint="-0.499984740745262"/>
      </right>
      <top/>
      <bottom style="thick">
        <color rgb="FF808080"/>
      </bottom>
      <diagonal/>
    </border>
    <border>
      <left style="thin">
        <color theme="0" tint="-0.499984740745262"/>
      </left>
      <right/>
      <top/>
      <bottom style="thick">
        <color rgb="FF808080"/>
      </bottom>
      <diagonal/>
    </border>
    <border>
      <left style="thick">
        <color theme="0" tint="-0.499984740745262"/>
      </left>
      <right style="thin">
        <color theme="0" tint="-0.499984740745262"/>
      </right>
      <top/>
      <bottom style="thick">
        <color rgb="FF808080"/>
      </bottom>
      <diagonal/>
    </border>
    <border>
      <left style="thin">
        <color theme="0" tint="-0.499984740745262"/>
      </left>
      <right style="thick">
        <color rgb="FF808080"/>
      </right>
      <top/>
      <bottom style="thick">
        <color rgb="FF808080"/>
      </bottom>
      <diagonal/>
    </border>
    <border>
      <left style="thick">
        <color rgb="FF808080"/>
      </left>
      <right/>
      <top style="thin">
        <color rgb="FF808080"/>
      </top>
      <bottom/>
      <diagonal/>
    </border>
    <border>
      <left/>
      <right style="thin">
        <color theme="0" tint="-0.499984740745262"/>
      </right>
      <top/>
      <bottom style="thick">
        <color rgb="FF808080"/>
      </bottom>
      <diagonal/>
    </border>
    <border>
      <left style="thick">
        <color theme="0" tint="-0.499984740745262"/>
      </left>
      <right style="thin">
        <color theme="0" tint="-0.499984740745262"/>
      </right>
      <top style="thin">
        <color theme="0" tint="-0.499984740745262"/>
      </top>
      <bottom style="thick">
        <color theme="2" tint="-0.499984740745262"/>
      </bottom>
      <diagonal/>
    </border>
    <border>
      <left style="thin">
        <color theme="0" tint="-0.499984740745262"/>
      </left>
      <right style="thick">
        <color theme="0" tint="-0.499984740745262"/>
      </right>
      <top style="thin">
        <color theme="0" tint="-0.499984740745262"/>
      </top>
      <bottom style="thick">
        <color theme="2" tint="-0.499984740745262"/>
      </bottom>
      <diagonal/>
    </border>
    <border>
      <left/>
      <right/>
      <top style="thick">
        <color theme="2" tint="-0.499984740745262"/>
      </top>
      <bottom/>
      <diagonal/>
    </border>
    <border>
      <left style="thick">
        <color theme="2" tint="-0.499984740745262"/>
      </left>
      <right style="thin">
        <color theme="0" tint="-0.499984740745262"/>
      </right>
      <top style="thin">
        <color theme="2" tint="-0.499984740745262"/>
      </top>
      <bottom style="thick">
        <color theme="2" tint="-0.499984740745262"/>
      </bottom>
      <diagonal/>
    </border>
    <border>
      <left style="thin">
        <color theme="0" tint="-0.499984740745262"/>
      </left>
      <right style="thin">
        <color theme="0" tint="-0.499984740745262"/>
      </right>
      <top style="thin">
        <color theme="2" tint="-0.499984740745262"/>
      </top>
      <bottom style="thick">
        <color theme="2" tint="-0.499984740745262"/>
      </bottom>
      <diagonal/>
    </border>
    <border>
      <left style="thin">
        <color theme="0" tint="-0.499984740745262"/>
      </left>
      <right/>
      <top style="thin">
        <color theme="2" tint="-0.499984740745262"/>
      </top>
      <bottom style="thick">
        <color theme="2" tint="-0.499984740745262"/>
      </bottom>
      <diagonal/>
    </border>
    <border>
      <left style="thick">
        <color theme="2" tint="-0.499984740745262"/>
      </left>
      <right style="thick">
        <color theme="0" tint="-0.499984740745262"/>
      </right>
      <top/>
      <bottom/>
      <diagonal/>
    </border>
    <border>
      <left/>
      <right/>
      <top/>
      <bottom style="thick">
        <color theme="2" tint="-0.499984740745262"/>
      </bottom>
      <diagonal/>
    </border>
    <border>
      <left style="thin">
        <color theme="0" tint="-0.499984740745262"/>
      </left>
      <right style="thin">
        <color theme="0" tint="-0.499984740745262"/>
      </right>
      <top style="thin">
        <color theme="0" tint="-0.499984740745262"/>
      </top>
      <bottom style="thick">
        <color theme="2" tint="-0.499984740745262"/>
      </bottom>
      <diagonal/>
    </border>
    <border>
      <left style="thick">
        <color theme="1" tint="0.499984740745262"/>
      </left>
      <right style="thick">
        <color theme="1" tint="0.499984740745262"/>
      </right>
      <top style="thick">
        <color theme="1" tint="0.499984740745262"/>
      </top>
      <bottom/>
      <diagonal/>
    </border>
    <border>
      <left style="thick">
        <color theme="1" tint="0.499984740745262"/>
      </left>
      <right style="thick">
        <color theme="1" tint="0.499984740745262"/>
      </right>
      <top/>
      <bottom/>
      <diagonal/>
    </border>
    <border>
      <left style="thick">
        <color theme="1" tint="0.499984740745262"/>
      </left>
      <right style="thick">
        <color theme="1" tint="0.499984740745262"/>
      </right>
      <top/>
      <bottom style="thick">
        <color theme="1" tint="0.499984740745262"/>
      </bottom>
      <diagonal/>
    </border>
    <border>
      <left style="thick">
        <color theme="1" tint="0.499984740745262"/>
      </left>
      <right style="thin">
        <color rgb="FF808080"/>
      </right>
      <top style="thick">
        <color theme="1" tint="0.499984740745262"/>
      </top>
      <bottom style="thin">
        <color rgb="FF808080"/>
      </bottom>
      <diagonal/>
    </border>
    <border>
      <left style="thin">
        <color rgb="FF808080"/>
      </left>
      <right style="thin">
        <color rgb="FF808080"/>
      </right>
      <top style="thick">
        <color theme="1" tint="0.499984740745262"/>
      </top>
      <bottom style="thin">
        <color rgb="FF808080"/>
      </bottom>
      <diagonal/>
    </border>
    <border>
      <left style="thin">
        <color rgb="FF808080"/>
      </left>
      <right/>
      <top style="thick">
        <color theme="1" tint="0.499984740745262"/>
      </top>
      <bottom style="thin">
        <color rgb="FF808080"/>
      </bottom>
      <diagonal/>
    </border>
    <border>
      <left style="thick">
        <color theme="1" tint="0.499984740745262"/>
      </left>
      <right style="thin">
        <color rgb="FF808080"/>
      </right>
      <top style="thin">
        <color rgb="FF808080"/>
      </top>
      <bottom style="thin">
        <color rgb="FF808080"/>
      </bottom>
      <diagonal/>
    </border>
    <border>
      <left style="thick">
        <color theme="1" tint="0.499984740745262"/>
      </left>
      <right style="thin">
        <color rgb="FF808080"/>
      </right>
      <top style="thin">
        <color rgb="FF808080"/>
      </top>
      <bottom style="thick">
        <color theme="1" tint="0.499984740745262"/>
      </bottom>
      <diagonal/>
    </border>
    <border>
      <left style="thin">
        <color rgb="FF808080"/>
      </left>
      <right style="thin">
        <color rgb="FF808080"/>
      </right>
      <top style="thin">
        <color rgb="FF808080"/>
      </top>
      <bottom style="thick">
        <color theme="1" tint="0.499984740745262"/>
      </bottom>
      <diagonal/>
    </border>
    <border>
      <left style="thin">
        <color rgb="FF808080"/>
      </left>
      <right/>
      <top style="thin">
        <color rgb="FF808080"/>
      </top>
      <bottom style="thick">
        <color theme="1" tint="0.499984740745262"/>
      </bottom>
      <diagonal/>
    </border>
    <border>
      <left style="thin">
        <color theme="0" tint="-0.499984740745262"/>
      </left>
      <right style="thin">
        <color theme="0" tint="-0.499984740745262"/>
      </right>
      <top style="thick">
        <color theme="1"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ck">
        <color theme="1" tint="0.499984740745262"/>
      </bottom>
      <diagonal/>
    </border>
    <border>
      <left style="thin">
        <color theme="0" tint="-0.499984740745262"/>
      </left>
      <right/>
      <top style="thick">
        <color theme="1" tint="0.499984740745262"/>
      </top>
      <bottom style="thin">
        <color theme="0" tint="-0.499984740745262"/>
      </bottom>
      <diagonal/>
    </border>
    <border>
      <left style="thin">
        <color theme="0" tint="-0.499984740745262"/>
      </left>
      <right style="thick">
        <color theme="0" tint="-0.499984740745262"/>
      </right>
      <top/>
      <bottom style="thin">
        <color theme="0" tint="-0.499984740745262"/>
      </bottom>
      <diagonal/>
    </border>
    <border>
      <left style="thin">
        <color theme="0" tint="-0.499984740745262"/>
      </left>
      <right style="thick">
        <color theme="0" tint="-0.499984740745262"/>
      </right>
      <top style="thick">
        <color theme="1" tint="0.499984740745262"/>
      </top>
      <bottom style="thin">
        <color theme="0" tint="-0.499984740745262"/>
      </bottom>
      <diagonal/>
    </border>
    <border>
      <left style="thin">
        <color rgb="FF808080"/>
      </left>
      <right style="thick">
        <color theme="1" tint="0.499984740745262"/>
      </right>
      <top style="thick">
        <color theme="1" tint="0.499984740745262"/>
      </top>
      <bottom style="thin">
        <color rgb="FF808080"/>
      </bottom>
      <diagonal/>
    </border>
    <border>
      <left style="thin">
        <color rgb="FF808080"/>
      </left>
      <right style="thick">
        <color theme="1" tint="0.499984740745262"/>
      </right>
      <top style="thin">
        <color rgb="FF808080"/>
      </top>
      <bottom style="thin">
        <color rgb="FF808080"/>
      </bottom>
      <diagonal/>
    </border>
    <border>
      <left style="thin">
        <color rgb="FF808080"/>
      </left>
      <right style="thin">
        <color rgb="FF808080"/>
      </right>
      <top/>
      <bottom style="thick">
        <color theme="1" tint="0.499984740745262"/>
      </bottom>
      <diagonal/>
    </border>
    <border>
      <left style="thin">
        <color rgb="FF808080"/>
      </left>
      <right style="thick">
        <color theme="1" tint="0.499984740745262"/>
      </right>
      <top style="thin">
        <color rgb="FF808080"/>
      </top>
      <bottom style="thick">
        <color theme="1" tint="0.499984740745262"/>
      </bottom>
      <diagonal/>
    </border>
    <border>
      <left style="thick">
        <color theme="1" tint="0.499984740745262"/>
      </left>
      <right style="thick">
        <color theme="1" tint="0.499984740745262"/>
      </right>
      <top style="thick">
        <color theme="1" tint="0.499984740745262"/>
      </top>
      <bottom style="thin">
        <color rgb="FF808080"/>
      </bottom>
      <diagonal/>
    </border>
    <border>
      <left style="thick">
        <color theme="1" tint="0.499984740745262"/>
      </left>
      <right style="thick">
        <color theme="1" tint="0.499984740745262"/>
      </right>
      <top style="thin">
        <color rgb="FF808080"/>
      </top>
      <bottom style="thin">
        <color rgb="FF808080"/>
      </bottom>
      <diagonal/>
    </border>
    <border>
      <left style="thick">
        <color theme="1" tint="0.499984740745262"/>
      </left>
      <right style="thick">
        <color theme="1" tint="0.499984740745262"/>
      </right>
      <top style="thin">
        <color rgb="FF808080"/>
      </top>
      <bottom style="thick">
        <color theme="1" tint="0.499984740745262"/>
      </bottom>
      <diagonal/>
    </border>
    <border>
      <left style="thick">
        <color theme="1" tint="0.499984740745262"/>
      </left>
      <right style="thick">
        <color theme="1" tint="0.499984740745262"/>
      </right>
      <top style="thin">
        <color rgb="FF808080"/>
      </top>
      <bottom/>
      <diagonal/>
    </border>
    <border>
      <left style="thick">
        <color theme="1" tint="0.499984740745262"/>
      </left>
      <right style="thick">
        <color theme="1" tint="0.499984740745262"/>
      </right>
      <top/>
      <bottom style="thin">
        <color rgb="FF808080"/>
      </bottom>
      <diagonal/>
    </border>
    <border>
      <left style="thin">
        <color theme="0" tint="-0.499984740745262"/>
      </left>
      <right style="thick">
        <color theme="1" tint="0.499984740745262"/>
      </right>
      <top style="thick">
        <color theme="1" tint="0.499984740745262"/>
      </top>
      <bottom style="thin">
        <color theme="0" tint="-0.499984740745262"/>
      </bottom>
      <diagonal/>
    </border>
    <border>
      <left style="thick">
        <color theme="1" tint="0.499984740745262"/>
      </left>
      <right style="thin">
        <color theme="0" tint="-0.499984740745262"/>
      </right>
      <top style="thin">
        <color theme="0" tint="-0.499984740745262"/>
      </top>
      <bottom style="thick">
        <color theme="1" tint="0.499984740745262"/>
      </bottom>
      <diagonal/>
    </border>
    <border>
      <left style="thin">
        <color theme="0" tint="-0.499984740745262"/>
      </left>
      <right/>
      <top style="thin">
        <color theme="0" tint="-0.499984740745262"/>
      </top>
      <bottom style="thick">
        <color theme="1" tint="0.499984740745262"/>
      </bottom>
      <diagonal/>
    </border>
    <border>
      <left style="thick">
        <color theme="0" tint="-0.499984740745262"/>
      </left>
      <right style="thick">
        <color theme="0" tint="-0.499984740745262"/>
      </right>
      <top style="thin">
        <color theme="0" tint="-0.499984740745262"/>
      </top>
      <bottom style="thick">
        <color theme="1" tint="0.499984740745262"/>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808080"/>
      </left>
      <right style="thin">
        <color rgb="FF808080"/>
      </right>
      <top style="medium">
        <color rgb="FF808080"/>
      </top>
      <bottom style="thin">
        <color rgb="FF808080"/>
      </bottom>
      <diagonal/>
    </border>
    <border>
      <left style="thin">
        <color rgb="FF808080"/>
      </left>
      <right style="thin">
        <color rgb="FF808080"/>
      </right>
      <top style="medium">
        <color rgb="FF808080"/>
      </top>
      <bottom style="thin">
        <color rgb="FF808080"/>
      </bottom>
      <diagonal/>
    </border>
    <border>
      <left style="thin">
        <color rgb="FF808080"/>
      </left>
      <right style="medium">
        <color rgb="FF808080"/>
      </right>
      <top style="medium">
        <color rgb="FF808080"/>
      </top>
      <bottom style="thin">
        <color rgb="FF808080"/>
      </bottom>
      <diagonal/>
    </border>
    <border>
      <left style="medium">
        <color rgb="FF808080"/>
      </left>
      <right style="thin">
        <color rgb="FF808080"/>
      </right>
      <top style="thin">
        <color rgb="FF808080"/>
      </top>
      <bottom style="thin">
        <color rgb="FF808080"/>
      </bottom>
      <diagonal/>
    </border>
    <border>
      <left style="thin">
        <color rgb="FF808080"/>
      </left>
      <right style="medium">
        <color rgb="FF808080"/>
      </right>
      <top/>
      <bottom/>
      <diagonal/>
    </border>
    <border>
      <left style="thin">
        <color rgb="FF808080"/>
      </left>
      <right style="medium">
        <color rgb="FF808080"/>
      </right>
      <top style="thin">
        <color rgb="FF808080"/>
      </top>
      <bottom style="thin">
        <color rgb="FF808080"/>
      </bottom>
      <diagonal/>
    </border>
    <border>
      <left style="medium">
        <color rgb="FF808080"/>
      </left>
      <right style="thin">
        <color rgb="FF808080"/>
      </right>
      <top/>
      <bottom style="thin">
        <color rgb="FF808080"/>
      </bottom>
      <diagonal/>
    </border>
    <border>
      <left style="medium">
        <color rgb="FF808080"/>
      </left>
      <right style="thin">
        <color rgb="FF808080"/>
      </right>
      <top style="thin">
        <color rgb="FF808080"/>
      </top>
      <bottom style="medium">
        <color rgb="FF808080"/>
      </bottom>
      <diagonal/>
    </border>
    <border>
      <left style="thin">
        <color rgb="FF808080"/>
      </left>
      <right style="thin">
        <color rgb="FF808080"/>
      </right>
      <top style="thin">
        <color rgb="FF808080"/>
      </top>
      <bottom style="medium">
        <color rgb="FF808080"/>
      </bottom>
      <diagonal/>
    </border>
    <border>
      <left style="thin">
        <color rgb="FF808080"/>
      </left>
      <right style="thin">
        <color rgb="FF808080"/>
      </right>
      <top/>
      <bottom style="medium">
        <color rgb="FF808080"/>
      </bottom>
      <diagonal/>
    </border>
    <border>
      <left/>
      <right/>
      <top/>
      <bottom style="medium">
        <color rgb="FF808080"/>
      </bottom>
      <diagonal/>
    </border>
    <border>
      <left style="thin">
        <color rgb="FF808080"/>
      </left>
      <right style="medium">
        <color rgb="FF808080"/>
      </right>
      <top/>
      <bottom style="medium">
        <color rgb="FF808080"/>
      </bottom>
      <diagonal/>
    </border>
    <border>
      <left style="thick">
        <color theme="1" tint="0.499984740745262"/>
      </left>
      <right style="thick">
        <color theme="1" tint="0.499984740745262"/>
      </right>
      <top style="thick">
        <color theme="1" tint="0.499984740745262"/>
      </top>
      <bottom style="thick">
        <color theme="1" tint="0.499984740745262"/>
      </bottom>
      <diagonal/>
    </border>
    <border>
      <left style="thick">
        <color theme="0" tint="-0.499984740745262"/>
      </left>
      <right/>
      <top style="thick">
        <color rgb="FF808080"/>
      </top>
      <bottom/>
      <diagonal/>
    </border>
    <border>
      <left style="medium">
        <color rgb="FF808080"/>
      </left>
      <right/>
      <top style="thick">
        <color rgb="FF808080"/>
      </top>
      <bottom/>
      <diagonal/>
    </border>
    <border>
      <left style="thick">
        <color theme="1" tint="0.499984740745262"/>
      </left>
      <right style="thin">
        <color theme="0" tint="-0.499984740745262"/>
      </right>
      <top style="thick">
        <color theme="1" tint="0.499984740745262"/>
      </top>
      <bottom style="thick">
        <color theme="1" tint="0.499984740745262"/>
      </bottom>
      <diagonal/>
    </border>
    <border>
      <left style="thin">
        <color theme="0" tint="-0.499984740745262"/>
      </left>
      <right style="thin">
        <color theme="0" tint="-0.499984740745262"/>
      </right>
      <top style="thick">
        <color theme="1" tint="0.499984740745262"/>
      </top>
      <bottom style="thick">
        <color theme="1" tint="0.499984740745262"/>
      </bottom>
      <diagonal/>
    </border>
    <border>
      <left style="thin">
        <color theme="0" tint="-0.499984740745262"/>
      </left>
      <right/>
      <top style="thick">
        <color theme="1" tint="0.499984740745262"/>
      </top>
      <bottom style="thick">
        <color theme="1" tint="0.499984740745262"/>
      </bottom>
      <diagonal/>
    </border>
    <border>
      <left style="thick">
        <color theme="0" tint="-0.499984740745262"/>
      </left>
      <right style="thin">
        <color theme="0" tint="-0.499984740745262"/>
      </right>
      <top style="thick">
        <color theme="1" tint="0.499984740745262"/>
      </top>
      <bottom style="thick">
        <color theme="1" tint="0.499984740745262"/>
      </bottom>
      <diagonal/>
    </border>
    <border>
      <left style="thin">
        <color theme="0" tint="-0.499984740745262"/>
      </left>
      <right style="thick">
        <color rgb="FF808080"/>
      </right>
      <top style="thick">
        <color theme="1" tint="0.499984740745262"/>
      </top>
      <bottom style="thick">
        <color theme="1" tint="0.499984740745262"/>
      </bottom>
      <diagonal/>
    </border>
    <border>
      <left/>
      <right style="thin">
        <color theme="0" tint="-0.499984740745262"/>
      </right>
      <top style="thick">
        <color theme="1" tint="0.499984740745262"/>
      </top>
      <bottom style="thick">
        <color theme="1" tint="0.499984740745262"/>
      </bottom>
      <diagonal/>
    </border>
    <border>
      <left style="thin">
        <color theme="0" tint="-0.499984740745262"/>
      </left>
      <right style="thick">
        <color theme="1" tint="0.499984740745262"/>
      </right>
      <top style="thick">
        <color theme="1" tint="0.499984740745262"/>
      </top>
      <bottom style="thick">
        <color theme="1" tint="0.499984740745262"/>
      </bottom>
      <diagonal/>
    </border>
    <border>
      <left style="thin">
        <color theme="0" tint="-0.499984740745262"/>
      </left>
      <right style="thick">
        <color theme="1" tint="0.499984740745262"/>
      </right>
      <top style="thick">
        <color theme="0" tint="-0.499984740745262"/>
      </top>
      <bottom style="thick">
        <color theme="0" tint="-0.499984740745262"/>
      </bottom>
      <diagonal/>
    </border>
    <border>
      <left style="thick">
        <color theme="1" tint="0.499984740745262"/>
      </left>
      <right style="thin">
        <color indexed="64"/>
      </right>
      <top style="thick">
        <color theme="1" tint="0.499984740745262"/>
      </top>
      <bottom style="thin">
        <color indexed="64"/>
      </bottom>
      <diagonal/>
    </border>
    <border>
      <left style="thin">
        <color indexed="64"/>
      </left>
      <right style="thin">
        <color indexed="64"/>
      </right>
      <top style="thick">
        <color theme="1" tint="0.499984740745262"/>
      </top>
      <bottom style="thin">
        <color indexed="64"/>
      </bottom>
      <diagonal/>
    </border>
    <border>
      <left style="thin">
        <color indexed="64"/>
      </left>
      <right style="thick">
        <color theme="1" tint="0.499984740745262"/>
      </right>
      <top style="thick">
        <color theme="1" tint="0.499984740745262"/>
      </top>
      <bottom style="thin">
        <color indexed="64"/>
      </bottom>
      <diagonal/>
    </border>
    <border>
      <left style="thick">
        <color theme="1" tint="0.499984740745262"/>
      </left>
      <right style="thin">
        <color indexed="64"/>
      </right>
      <top style="thin">
        <color indexed="64"/>
      </top>
      <bottom style="thin">
        <color indexed="64"/>
      </bottom>
      <diagonal/>
    </border>
    <border>
      <left style="thin">
        <color indexed="64"/>
      </left>
      <right style="thick">
        <color theme="1" tint="0.499984740745262"/>
      </right>
      <top style="thin">
        <color indexed="64"/>
      </top>
      <bottom style="thin">
        <color indexed="64"/>
      </bottom>
      <diagonal/>
    </border>
    <border>
      <left style="thick">
        <color theme="1" tint="0.499984740745262"/>
      </left>
      <right style="thin">
        <color indexed="64"/>
      </right>
      <top style="thin">
        <color indexed="64"/>
      </top>
      <bottom style="thick">
        <color theme="1" tint="0.499984740745262"/>
      </bottom>
      <diagonal/>
    </border>
    <border>
      <left style="thin">
        <color indexed="64"/>
      </left>
      <right style="thin">
        <color indexed="64"/>
      </right>
      <top style="thin">
        <color indexed="64"/>
      </top>
      <bottom style="thick">
        <color theme="1" tint="0.499984740745262"/>
      </bottom>
      <diagonal/>
    </border>
    <border>
      <left style="thin">
        <color indexed="64"/>
      </left>
      <right style="thick">
        <color theme="1" tint="0.499984740745262"/>
      </right>
      <top style="thin">
        <color indexed="64"/>
      </top>
      <bottom style="thick">
        <color theme="1" tint="0.499984740745262"/>
      </bottom>
      <diagonal/>
    </border>
    <border>
      <left style="thin">
        <color theme="0" tint="-0.499984740745262"/>
      </left>
      <right style="thick">
        <color theme="1" tint="0.499984740745262"/>
      </right>
      <top style="thick">
        <color theme="1" tint="0.499984740745262"/>
      </top>
      <bottom style="thick">
        <color theme="0" tint="-0.499984740745262"/>
      </bottom>
      <diagonal/>
    </border>
    <border>
      <left style="thin">
        <color theme="0" tint="-0.499984740745262"/>
      </left>
      <right style="thick">
        <color rgb="FF808080"/>
      </right>
      <top/>
      <bottom style="thick">
        <color theme="0" tint="-0.499984740745262"/>
      </bottom>
      <diagonal/>
    </border>
    <border>
      <left style="thick">
        <color theme="1" tint="0.499984740745262"/>
      </left>
      <right style="thin">
        <color theme="0" tint="-0.499984740745262"/>
      </right>
      <top style="thick">
        <color theme="1" tint="0.499984740745262"/>
      </top>
      <bottom style="thin">
        <color theme="0" tint="-0.499984740745262"/>
      </bottom>
      <diagonal/>
    </border>
    <border>
      <left style="thick">
        <color theme="0" tint="-0.499984740745262"/>
      </left>
      <right style="thin">
        <color theme="0" tint="-0.499984740745262"/>
      </right>
      <top style="thick">
        <color theme="1" tint="0.499984740745262"/>
      </top>
      <bottom style="thin">
        <color theme="0" tint="-0.499984740745262"/>
      </bottom>
      <diagonal/>
    </border>
    <border>
      <left style="thin">
        <color theme="0" tint="-0.499984740745262"/>
      </left>
      <right style="thick">
        <color rgb="FF808080"/>
      </right>
      <top style="thick">
        <color theme="1" tint="0.499984740745262"/>
      </top>
      <bottom style="thin">
        <color theme="0" tint="-0.499984740745262"/>
      </bottom>
      <diagonal/>
    </border>
    <border>
      <left style="thick">
        <color theme="1"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ck">
        <color theme="1" tint="0.499984740745262"/>
      </right>
      <top style="thin">
        <color theme="0" tint="-0.499984740745262"/>
      </top>
      <bottom style="thin">
        <color theme="0" tint="-0.499984740745262"/>
      </bottom>
      <diagonal/>
    </border>
    <border>
      <left style="thick">
        <color theme="0" tint="-0.499984740745262"/>
      </left>
      <right style="thin">
        <color theme="0" tint="-0.499984740745262"/>
      </right>
      <top style="thin">
        <color theme="0" tint="-0.499984740745262"/>
      </top>
      <bottom style="thick">
        <color theme="1" tint="0.499984740745262"/>
      </bottom>
      <diagonal/>
    </border>
    <border>
      <left style="thin">
        <color theme="0" tint="-0.499984740745262"/>
      </left>
      <right style="thick">
        <color rgb="FF808080"/>
      </right>
      <top style="thin">
        <color theme="0" tint="-0.499984740745262"/>
      </top>
      <bottom style="thick">
        <color theme="1" tint="0.499984740745262"/>
      </bottom>
      <diagonal/>
    </border>
    <border>
      <left style="thin">
        <color theme="0" tint="-0.499984740745262"/>
      </left>
      <right style="thick">
        <color theme="1" tint="0.499984740745262"/>
      </right>
      <top style="thin">
        <color theme="0" tint="-0.499984740745262"/>
      </top>
      <bottom style="thick">
        <color theme="1" tint="0.499984740745262"/>
      </bottom>
      <diagonal/>
    </border>
    <border>
      <left style="thick">
        <color theme="1" tint="0.499984740745262"/>
      </left>
      <right style="thick">
        <color theme="1" tint="0.499984740745262"/>
      </right>
      <top style="thick">
        <color theme="1" tint="0.499984740745262"/>
      </top>
      <bottom style="thin">
        <color theme="0" tint="-0.499984740745262"/>
      </bottom>
      <diagonal/>
    </border>
    <border>
      <left style="thick">
        <color theme="1" tint="0.499984740745262"/>
      </left>
      <right style="thick">
        <color theme="1" tint="0.499984740745262"/>
      </right>
      <top style="thin">
        <color theme="0" tint="-0.499984740745262"/>
      </top>
      <bottom style="thin">
        <color theme="0" tint="-0.499984740745262"/>
      </bottom>
      <diagonal/>
    </border>
    <border>
      <left style="thick">
        <color theme="1" tint="0.499984740745262"/>
      </left>
      <right style="thick">
        <color theme="1" tint="0.499984740745262"/>
      </right>
      <top style="thin">
        <color theme="0" tint="-0.499984740745262"/>
      </top>
      <bottom/>
      <diagonal/>
    </border>
    <border>
      <left style="thick">
        <color theme="1" tint="0.499984740745262"/>
      </left>
      <right style="thick">
        <color theme="1" tint="0.499984740745262"/>
      </right>
      <top style="thin">
        <color theme="0" tint="-0.499984740745262"/>
      </top>
      <bottom style="thick">
        <color theme="1" tint="0.499984740745262"/>
      </bottom>
      <diagonal/>
    </border>
    <border>
      <left style="thick">
        <color rgb="FF808080"/>
      </left>
      <right style="thick">
        <color theme="1" tint="0.499984740745262"/>
      </right>
      <top style="thin">
        <color rgb="FF808080"/>
      </top>
      <bottom style="thick">
        <color rgb="FF808080"/>
      </bottom>
      <diagonal/>
    </border>
    <border>
      <left style="thin">
        <color theme="0" tint="-0.499984740745262"/>
      </left>
      <right style="thick">
        <color rgb="FF808080"/>
      </right>
      <top style="thin">
        <color theme="0" tint="-0.499984740745262"/>
      </top>
      <bottom/>
      <diagonal/>
    </border>
    <border>
      <left style="thick">
        <color theme="0" tint="-0.499984740745262"/>
      </left>
      <right style="thick">
        <color theme="1" tint="0.499984740745262"/>
      </right>
      <top/>
      <bottom style="thick">
        <color theme="0" tint="-0.499984740745262"/>
      </bottom>
      <diagonal/>
    </border>
    <border>
      <left style="thick">
        <color theme="1" tint="0.499984740745262"/>
      </left>
      <right/>
      <top style="thick">
        <color theme="1" tint="0.499984740745262"/>
      </top>
      <bottom style="thick">
        <color theme="1" tint="0.499984740745262"/>
      </bottom>
      <diagonal/>
    </border>
    <border>
      <left/>
      <right/>
      <top style="thick">
        <color theme="1" tint="0.499984740745262"/>
      </top>
      <bottom style="thick">
        <color theme="1" tint="0.499984740745262"/>
      </bottom>
      <diagonal/>
    </border>
    <border>
      <left/>
      <right style="thick">
        <color theme="1" tint="0.499984740745262"/>
      </right>
      <top style="thick">
        <color theme="1" tint="0.499984740745262"/>
      </top>
      <bottom style="thick">
        <color theme="1" tint="0.499984740745262"/>
      </bottom>
      <diagonal/>
    </border>
    <border>
      <left style="thick">
        <color rgb="FF808080"/>
      </left>
      <right style="thick">
        <color theme="1" tint="0.499984740745262"/>
      </right>
      <top style="thick">
        <color theme="0" tint="-0.499984740745262"/>
      </top>
      <bottom style="thick">
        <color theme="1" tint="0.499984740745262"/>
      </bottom>
      <diagonal/>
    </border>
    <border>
      <left style="thick">
        <color theme="0" tint="-0.499984740745262"/>
      </left>
      <right style="thin">
        <color rgb="FF808080"/>
      </right>
      <top style="thin">
        <color rgb="FF808080"/>
      </top>
      <bottom style="thin">
        <color rgb="FF808080"/>
      </bottom>
      <diagonal/>
    </border>
    <border>
      <left style="thin">
        <color rgb="FF808080"/>
      </left>
      <right/>
      <top style="thick">
        <color theme="0" tint="-0.499984740745262"/>
      </top>
      <bottom style="thin">
        <color rgb="FF808080"/>
      </bottom>
      <diagonal/>
    </border>
    <border>
      <left style="thin">
        <color indexed="64"/>
      </left>
      <right style="thin">
        <color rgb="FF808080"/>
      </right>
      <top style="thin">
        <color indexed="64"/>
      </top>
      <bottom style="thin">
        <color indexed="64"/>
      </bottom>
      <diagonal/>
    </border>
    <border>
      <left style="thin">
        <color rgb="FF808080"/>
      </left>
      <right style="thin">
        <color rgb="FF808080"/>
      </right>
      <top style="thin">
        <color indexed="64"/>
      </top>
      <bottom style="thin">
        <color indexed="64"/>
      </bottom>
      <diagonal/>
    </border>
    <border>
      <left style="thin">
        <color auto="1"/>
      </left>
      <right style="thin">
        <color rgb="FF808080"/>
      </right>
      <top style="thin">
        <color auto="1"/>
      </top>
      <bottom style="thick">
        <color rgb="FF808080"/>
      </bottom>
      <diagonal/>
    </border>
    <border>
      <left style="thin">
        <color theme="0" tint="-0.499984740745262"/>
      </left>
      <right/>
      <top style="thick">
        <color theme="0" tint="-0.499984740745262"/>
      </top>
      <bottom style="thin">
        <color rgb="FF808080"/>
      </bottom>
      <diagonal/>
    </border>
    <border>
      <left style="thin">
        <color rgb="FF808080"/>
      </left>
      <right/>
      <top style="thin">
        <color theme="0" tint="-0.499984740745262"/>
      </top>
      <bottom style="thin">
        <color theme="0" tint="-0.499984740745262"/>
      </bottom>
      <diagonal/>
    </border>
    <border>
      <left style="thin">
        <color theme="0" tint="-0.499984740745262"/>
      </left>
      <right style="thick">
        <color rgb="FF808080"/>
      </right>
      <top style="thick">
        <color theme="0" tint="-0.499984740745262"/>
      </top>
      <bottom/>
      <diagonal/>
    </border>
    <border>
      <left style="thin">
        <color theme="0" tint="-0.499984740745262"/>
      </left>
      <right style="thick">
        <color rgb="FF808080"/>
      </right>
      <top style="thin">
        <color rgb="FF808080"/>
      </top>
      <bottom style="thick">
        <color rgb="FF808080"/>
      </bottom>
      <diagonal/>
    </border>
    <border>
      <left style="thin">
        <color theme="0" tint="-0.499984740745262"/>
      </left>
      <right style="thick">
        <color rgb="FF808080"/>
      </right>
      <top style="thin">
        <color rgb="FF808080"/>
      </top>
      <bottom style="thin">
        <color rgb="FF808080"/>
      </bottom>
      <diagonal/>
    </border>
    <border>
      <left style="thick">
        <color theme="2" tint="-0.499984740745262"/>
      </left>
      <right style="thick">
        <color theme="2" tint="-0.499984740745262"/>
      </right>
      <top style="thick">
        <color theme="2" tint="-0.499984740745262"/>
      </top>
      <bottom style="thick">
        <color theme="2" tint="-0.499984740745262"/>
      </bottom>
      <diagonal/>
    </border>
    <border>
      <left style="thick">
        <color theme="2" tint="-0.499984740745262"/>
      </left>
      <right style="thin">
        <color theme="2" tint="-0.499984740745262"/>
      </right>
      <top style="thick">
        <color theme="2" tint="-0.499984740745262"/>
      </top>
      <bottom style="thin">
        <color theme="2" tint="-0.499984740745262"/>
      </bottom>
      <diagonal/>
    </border>
    <border>
      <left style="thin">
        <color theme="2" tint="-0.499984740745262"/>
      </left>
      <right style="thin">
        <color theme="2" tint="-0.499984740745262"/>
      </right>
      <top style="thick">
        <color theme="2" tint="-0.499984740745262"/>
      </top>
      <bottom style="thin">
        <color theme="2" tint="-0.499984740745262"/>
      </bottom>
      <diagonal/>
    </border>
    <border>
      <left style="thin">
        <color theme="2" tint="-0.499984740745262"/>
      </left>
      <right style="thick">
        <color theme="2" tint="-0.499984740745262"/>
      </right>
      <top style="thick">
        <color theme="2" tint="-0.499984740745262"/>
      </top>
      <bottom style="thin">
        <color theme="2" tint="-0.499984740745262"/>
      </bottom>
      <diagonal/>
    </border>
    <border>
      <left style="thick">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style="thick">
        <color theme="2" tint="-0.499984740745262"/>
      </right>
      <top style="thin">
        <color theme="2" tint="-0.499984740745262"/>
      </top>
      <bottom style="thin">
        <color theme="2" tint="-0.499984740745262"/>
      </bottom>
      <diagonal/>
    </border>
    <border>
      <left style="thick">
        <color theme="2" tint="-0.499984740745262"/>
      </left>
      <right style="thin">
        <color theme="2" tint="-0.499984740745262"/>
      </right>
      <top style="thin">
        <color theme="2" tint="-0.499984740745262"/>
      </top>
      <bottom style="thick">
        <color theme="2" tint="-0.499984740745262"/>
      </bottom>
      <diagonal/>
    </border>
    <border>
      <left style="thin">
        <color theme="2" tint="-0.499984740745262"/>
      </left>
      <right style="thin">
        <color theme="2" tint="-0.499984740745262"/>
      </right>
      <top style="thin">
        <color theme="2" tint="-0.499984740745262"/>
      </top>
      <bottom style="thick">
        <color theme="2" tint="-0.499984740745262"/>
      </bottom>
      <diagonal/>
    </border>
    <border>
      <left style="thin">
        <color theme="2" tint="-0.499984740745262"/>
      </left>
      <right style="thick">
        <color theme="2" tint="-0.499984740745262"/>
      </right>
      <top style="thin">
        <color theme="2" tint="-0.499984740745262"/>
      </top>
      <bottom style="thick">
        <color theme="2" tint="-0.499984740745262"/>
      </bottom>
      <diagonal/>
    </border>
    <border>
      <left style="thick">
        <color theme="2" tint="-0.499984740745262"/>
      </left>
      <right style="thick">
        <color theme="2" tint="-0.499984740745262"/>
      </right>
      <top style="thick">
        <color theme="2" tint="-0.499984740745262"/>
      </top>
      <bottom style="thin">
        <color rgb="FF808080"/>
      </bottom>
      <diagonal/>
    </border>
    <border>
      <left style="thick">
        <color theme="2" tint="-0.499984740745262"/>
      </left>
      <right style="thick">
        <color theme="2" tint="-0.499984740745262"/>
      </right>
      <top style="thick">
        <color rgb="FF808080"/>
      </top>
      <bottom style="thin">
        <color rgb="FF808080"/>
      </bottom>
      <diagonal/>
    </border>
    <border>
      <left style="thick">
        <color theme="2" tint="-0.499984740745262"/>
      </left>
      <right style="thick">
        <color theme="2" tint="-0.499984740745262"/>
      </right>
      <top style="thick">
        <color rgb="FF808080"/>
      </top>
      <bottom style="thick">
        <color theme="2" tint="-0.499984740745262"/>
      </bottom>
      <diagonal/>
    </border>
    <border>
      <left style="medium">
        <color theme="2" tint="-0.499984740745262"/>
      </left>
      <right style="thin">
        <color theme="2" tint="-0.499984740745262"/>
      </right>
      <top style="thick">
        <color theme="2" tint="-0.499984740745262"/>
      </top>
      <bottom style="thick">
        <color theme="2" tint="-0.499984740745262"/>
      </bottom>
      <diagonal/>
    </border>
    <border>
      <left style="thin">
        <color theme="2" tint="-0.499984740745262"/>
      </left>
      <right style="thick">
        <color theme="2" tint="-0.499984740745262"/>
      </right>
      <top style="thick">
        <color theme="2" tint="-0.499984740745262"/>
      </top>
      <bottom style="thick">
        <color theme="2" tint="-0.499984740745262"/>
      </bottom>
      <diagonal/>
    </border>
    <border>
      <left style="thick">
        <color theme="2" tint="-0.499984740745262"/>
      </left>
      <right style="thick">
        <color theme="2" tint="-0.499984740745262"/>
      </right>
      <top style="thick">
        <color theme="2" tint="-0.499984740745262"/>
      </top>
      <bottom style="thin">
        <color theme="2" tint="-0.499984740745262"/>
      </bottom>
      <diagonal/>
    </border>
    <border>
      <left style="thick">
        <color theme="2" tint="-0.499984740745262"/>
      </left>
      <right style="thick">
        <color theme="2" tint="-0.499984740745262"/>
      </right>
      <top style="thin">
        <color theme="2" tint="-0.499984740745262"/>
      </top>
      <bottom style="thin">
        <color theme="2" tint="-0.499984740745262"/>
      </bottom>
      <diagonal/>
    </border>
    <border>
      <left style="thick">
        <color theme="2" tint="-0.499984740745262"/>
      </left>
      <right style="thick">
        <color theme="2" tint="-0.499984740745262"/>
      </right>
      <top style="thin">
        <color theme="2" tint="-0.499984740745262"/>
      </top>
      <bottom style="thick">
        <color theme="2" tint="-0.499984740745262"/>
      </bottom>
      <diagonal/>
    </border>
    <border>
      <left style="thick">
        <color rgb="FF808080"/>
      </left>
      <right style="thick">
        <color rgb="FF808080"/>
      </right>
      <top style="thin">
        <color rgb="FF003595"/>
      </top>
      <bottom/>
      <diagonal/>
    </border>
    <border>
      <left style="thick">
        <color rgb="FF808080"/>
      </left>
      <right style="thick">
        <color rgb="FF808080"/>
      </right>
      <top/>
      <bottom style="thin">
        <color rgb="FF003595"/>
      </bottom>
      <diagonal/>
    </border>
    <border>
      <left style="thick">
        <color rgb="FF808080"/>
      </left>
      <right style="thick">
        <color rgb="FF808080"/>
      </right>
      <top style="thin">
        <color rgb="FF003595"/>
      </top>
      <bottom style="thin">
        <color rgb="FF808080"/>
      </bottom>
      <diagonal/>
    </border>
    <border>
      <left style="thick">
        <color rgb="FF808080"/>
      </left>
      <right style="thick">
        <color rgb="FF808080"/>
      </right>
      <top style="thin">
        <color rgb="FF808080"/>
      </top>
      <bottom style="thin">
        <color rgb="FF003595"/>
      </bottom>
      <diagonal/>
    </border>
    <border>
      <left/>
      <right style="thick">
        <color theme="0" tint="-0.499984740745262"/>
      </right>
      <top style="thin">
        <color theme="0" tint="-0.499984740745262"/>
      </top>
      <bottom style="thin">
        <color theme="0" tint="-0.499984740745262"/>
      </bottom>
      <diagonal/>
    </border>
    <border>
      <left/>
      <right style="thick">
        <color theme="0" tint="-0.499984740745262"/>
      </right>
      <top style="thin">
        <color theme="0" tint="-0.499984740745262"/>
      </top>
      <bottom style="thick">
        <color theme="0" tint="-0.499984740745262"/>
      </bottom>
      <diagonal/>
    </border>
  </borders>
  <cellStyleXfs count="118">
    <xf numFmtId="0" fontId="0" fillId="0" borderId="0"/>
    <xf numFmtId="0" fontId="2" fillId="0" borderId="0" applyNumberFormat="0" applyFont="0" applyFill="0" applyBorder="0" applyAlignment="0" applyProtection="0"/>
    <xf numFmtId="0" fontId="2" fillId="0" borderId="0"/>
    <xf numFmtId="0" fontId="2" fillId="0" borderId="0"/>
    <xf numFmtId="0" fontId="2" fillId="0" borderId="0" applyNumberFormat="0" applyFont="0" applyFill="0" applyBorder="0" applyAlignment="0" applyProtection="0"/>
    <xf numFmtId="37" fontId="6" fillId="3" borderId="2">
      <alignment horizontal="left"/>
    </xf>
    <xf numFmtId="37" fontId="7" fillId="3" borderId="3"/>
    <xf numFmtId="0" fontId="2" fillId="3" borderId="4" applyNumberFormat="0" applyBorder="0"/>
    <xf numFmtId="0" fontId="2" fillId="3" borderId="4" applyNumberFormat="0" applyBorder="0"/>
    <xf numFmtId="43" fontId="2" fillId="0" borderId="0" applyFont="0" applyFill="0" applyBorder="0" applyAlignment="0" applyProtection="0"/>
    <xf numFmtId="0" fontId="8" fillId="3" borderId="5"/>
    <xf numFmtId="37" fontId="2" fillId="3" borderId="0">
      <alignment horizontal="right"/>
    </xf>
    <xf numFmtId="37" fontId="2" fillId="3" borderId="0">
      <alignment horizontal="right"/>
    </xf>
    <xf numFmtId="0" fontId="9" fillId="0" borderId="0"/>
    <xf numFmtId="0" fontId="3" fillId="0" borderId="0" applyNumberFormat="0" applyBorder="0" applyProtection="0"/>
    <xf numFmtId="0" fontId="4" fillId="0" borderId="0"/>
    <xf numFmtId="0" fontId="2" fillId="0" borderId="0"/>
    <xf numFmtId="0" fontId="2" fillId="0" borderId="0"/>
    <xf numFmtId="0" fontId="10" fillId="0" borderId="0"/>
    <xf numFmtId="0" fontId="11" fillId="0" borderId="0"/>
    <xf numFmtId="40" fontId="12" fillId="2" borderId="0">
      <alignment horizontal="right"/>
    </xf>
    <xf numFmtId="0" fontId="13" fillId="2" borderId="0">
      <alignment horizontal="right"/>
    </xf>
    <xf numFmtId="0" fontId="14" fillId="2" borderId="1"/>
    <xf numFmtId="0" fontId="14" fillId="0" borderId="0" applyBorder="0">
      <alignment horizontal="centerContinuous"/>
    </xf>
    <xf numFmtId="0" fontId="15" fillId="0" borderId="0" applyBorder="0">
      <alignment horizontal="centerContinuous"/>
    </xf>
    <xf numFmtId="9" fontId="2" fillId="0" borderId="0" applyFont="0" applyFill="0" applyBorder="0" applyAlignment="0" applyProtection="0"/>
    <xf numFmtId="37" fontId="16" fillId="4" borderId="6"/>
    <xf numFmtId="0" fontId="17" fillId="0" borderId="7">
      <alignment horizontal="right"/>
    </xf>
    <xf numFmtId="0" fontId="2" fillId="0" borderId="0"/>
    <xf numFmtId="0" fontId="18" fillId="0" borderId="8" applyNumberFormat="0" applyFill="0" applyAlignment="0" applyProtection="0"/>
    <xf numFmtId="0" fontId="19" fillId="0" borderId="9" applyNumberFormat="0" applyFill="0" applyAlignment="0" applyProtection="0"/>
    <xf numFmtId="0" fontId="20" fillId="0" borderId="10" applyNumberFormat="0" applyFill="0" applyAlignment="0" applyProtection="0"/>
    <xf numFmtId="0" fontId="5" fillId="0" borderId="0"/>
    <xf numFmtId="0" fontId="14" fillId="2" borderId="11"/>
    <xf numFmtId="0" fontId="10" fillId="0" borderId="0"/>
    <xf numFmtId="0" fontId="4" fillId="0" borderId="0"/>
    <xf numFmtId="0" fontId="4" fillId="0" borderId="0"/>
    <xf numFmtId="0" fontId="19" fillId="0" borderId="9" applyNumberFormat="0" applyFill="0" applyAlignment="0" applyProtection="0"/>
    <xf numFmtId="9" fontId="4" fillId="0" borderId="0" applyFont="0" applyFill="0" applyBorder="0" applyAlignment="0" applyProtection="0"/>
    <xf numFmtId="43" fontId="4" fillId="0" borderId="0" applyFont="0" applyFill="0" applyBorder="0" applyAlignment="0" applyProtection="0"/>
    <xf numFmtId="0" fontId="4" fillId="0" borderId="0"/>
    <xf numFmtId="9" fontId="21"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0" fontId="21" fillId="0" borderId="0"/>
    <xf numFmtId="0" fontId="4" fillId="0" borderId="0"/>
    <xf numFmtId="169" fontId="4" fillId="0" borderId="0" applyFont="0" applyFill="0" applyBorder="0" applyProtection="0">
      <alignment vertical="top"/>
    </xf>
    <xf numFmtId="9" fontId="4" fillId="0" borderId="0" applyFont="0" applyFill="0" applyBorder="0" applyAlignment="0" applyProtection="0"/>
    <xf numFmtId="0" fontId="31" fillId="14" borderId="0" applyBorder="0"/>
    <xf numFmtId="170" fontId="29" fillId="8" borderId="0" applyNumberFormat="0">
      <alignment horizontal="left"/>
    </xf>
    <xf numFmtId="0" fontId="30" fillId="9" borderId="0" applyNumberFormat="0"/>
    <xf numFmtId="0" fontId="4" fillId="0" borderId="0"/>
    <xf numFmtId="0" fontId="10" fillId="0" borderId="0"/>
    <xf numFmtId="43" fontId="21" fillId="0" borderId="0" applyFont="0" applyFill="0" applyBorder="0" applyAlignment="0" applyProtection="0"/>
    <xf numFmtId="0" fontId="32" fillId="0" borderId="0"/>
    <xf numFmtId="0" fontId="33" fillId="0" borderId="0"/>
    <xf numFmtId="0" fontId="18" fillId="0" borderId="8" applyNumberFormat="0" applyFill="0" applyAlignment="0" applyProtection="0"/>
    <xf numFmtId="165" fontId="4" fillId="0" borderId="0" applyFont="0" applyFill="0" applyBorder="0" applyAlignment="0" applyProtection="0"/>
    <xf numFmtId="0" fontId="102" fillId="0" borderId="0" applyNumberFormat="0" applyFill="0" applyBorder="0" applyAlignment="0" applyProtection="0"/>
    <xf numFmtId="43" fontId="4" fillId="0" borderId="0" applyFont="0" applyFill="0" applyBorder="0" applyAlignment="0" applyProtection="0"/>
    <xf numFmtId="0" fontId="4" fillId="0" borderId="0"/>
    <xf numFmtId="169" fontId="4" fillId="0" borderId="0" applyFont="0" applyFill="0" applyBorder="0" applyProtection="0">
      <alignment vertical="top"/>
    </xf>
    <xf numFmtId="0" fontId="4" fillId="0" borderId="0"/>
    <xf numFmtId="0" fontId="4" fillId="0" borderId="0"/>
    <xf numFmtId="9" fontId="33"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169" fontId="4" fillId="0" borderId="0" applyFont="0" applyFill="0" applyBorder="0" applyProtection="0">
      <alignment vertical="top"/>
    </xf>
    <xf numFmtId="0" fontId="4" fillId="0" borderId="0"/>
    <xf numFmtId="165"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102" fillId="0" borderId="0" applyNumberForma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9" fontId="33"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165" fontId="4" fillId="0" borderId="0" applyFont="0" applyFill="0" applyBorder="0" applyAlignment="0" applyProtection="0"/>
    <xf numFmtId="0" fontId="4" fillId="0" borderId="0"/>
  </cellStyleXfs>
  <cellXfs count="5427">
    <xf numFmtId="0" fontId="0" fillId="0" borderId="0" xfId="0"/>
    <xf numFmtId="0" fontId="25" fillId="0" borderId="0" xfId="30" applyFont="1" applyFill="1" applyBorder="1" applyAlignment="1">
      <alignment vertical="center" wrapText="1"/>
    </xf>
    <xf numFmtId="0" fontId="23" fillId="0" borderId="0" xfId="0" applyFont="1" applyAlignment="1">
      <alignment vertical="center"/>
    </xf>
    <xf numFmtId="0" fontId="27" fillId="0" borderId="0" xfId="30" applyFont="1" applyBorder="1" applyAlignment="1">
      <alignment vertical="center"/>
    </xf>
    <xf numFmtId="0" fontId="27" fillId="0" borderId="0" xfId="30" applyFont="1" applyFill="1" applyBorder="1" applyAlignment="1">
      <alignment vertical="center"/>
    </xf>
    <xf numFmtId="0" fontId="26" fillId="0" borderId="0" xfId="0" applyFont="1" applyAlignment="1">
      <alignment vertical="center"/>
    </xf>
    <xf numFmtId="0" fontId="23" fillId="0" borderId="0" xfId="0" applyFont="1"/>
    <xf numFmtId="0" fontId="28" fillId="0" borderId="0" xfId="0" applyFont="1" applyAlignment="1">
      <alignment vertical="center"/>
    </xf>
    <xf numFmtId="0" fontId="22" fillId="0" borderId="0" xfId="0" applyFont="1" applyAlignment="1">
      <alignment vertical="center"/>
    </xf>
    <xf numFmtId="0" fontId="25" fillId="0" borderId="0" xfId="30" applyFont="1" applyBorder="1" applyAlignment="1">
      <alignment vertical="center"/>
    </xf>
    <xf numFmtId="0" fontId="1" fillId="0" borderId="0" xfId="0" applyFont="1"/>
    <xf numFmtId="0" fontId="1" fillId="0" borderId="0" xfId="0" applyFont="1" applyAlignment="1">
      <alignment vertical="center"/>
    </xf>
    <xf numFmtId="0" fontId="1" fillId="0" borderId="0" xfId="0" applyFont="1" applyAlignment="1">
      <alignment horizontal="center" vertical="center"/>
    </xf>
    <xf numFmtId="169" fontId="1" fillId="5" borderId="0" xfId="46" applyFont="1" applyFill="1">
      <alignment vertical="top"/>
    </xf>
    <xf numFmtId="169" fontId="4" fillId="5" borderId="0" xfId="46" applyFill="1">
      <alignment vertical="top"/>
    </xf>
    <xf numFmtId="0" fontId="36" fillId="9" borderId="55" xfId="3" applyFont="1" applyFill="1" applyBorder="1" applyAlignment="1">
      <alignment horizontal="center" vertical="center" wrapText="1"/>
    </xf>
    <xf numFmtId="0" fontId="36" fillId="9" borderId="56" xfId="3" applyFont="1" applyFill="1" applyBorder="1" applyAlignment="1">
      <alignment horizontal="center" vertical="center" wrapText="1"/>
    </xf>
    <xf numFmtId="0" fontId="36" fillId="9" borderId="57" xfId="3" applyFont="1" applyFill="1" applyBorder="1" applyAlignment="1">
      <alignment horizontal="center" vertical="center" wrapText="1"/>
    </xf>
    <xf numFmtId="169" fontId="37" fillId="5" borderId="0" xfId="46" applyFont="1" applyFill="1">
      <alignment vertical="top"/>
    </xf>
    <xf numFmtId="0" fontId="36" fillId="9" borderId="58" xfId="3" applyFont="1" applyFill="1" applyBorder="1" applyAlignment="1">
      <alignment horizontal="center" vertical="center" wrapText="1"/>
    </xf>
    <xf numFmtId="0" fontId="36" fillId="9" borderId="59" xfId="3" applyFont="1" applyFill="1" applyBorder="1" applyAlignment="1">
      <alignment horizontal="center" vertical="center" wrapText="1"/>
    </xf>
    <xf numFmtId="0" fontId="36" fillId="9" borderId="60" xfId="3" applyFont="1" applyFill="1" applyBorder="1" applyAlignment="1">
      <alignment horizontal="center" vertical="center" wrapText="1"/>
    </xf>
    <xf numFmtId="0" fontId="37" fillId="5" borderId="0" xfId="40" applyFont="1" applyFill="1"/>
    <xf numFmtId="0" fontId="38" fillId="9" borderId="63" xfId="0" applyFont="1" applyFill="1" applyBorder="1" applyAlignment="1">
      <alignment horizontal="left" vertical="center" wrapText="1"/>
    </xf>
    <xf numFmtId="169" fontId="37" fillId="5" borderId="0" xfId="46" applyFont="1" applyFill="1" applyAlignment="1">
      <alignment horizontal="left" vertical="top"/>
    </xf>
    <xf numFmtId="0" fontId="41" fillId="0" borderId="61" xfId="30" applyFont="1" applyBorder="1" applyAlignment="1">
      <alignment horizontal="center" vertical="center" wrapText="1"/>
    </xf>
    <xf numFmtId="0" fontId="41" fillId="0" borderId="66" xfId="30" applyFont="1" applyBorder="1" applyAlignment="1">
      <alignment horizontal="center" vertical="center" wrapText="1"/>
    </xf>
    <xf numFmtId="0" fontId="41" fillId="0" borderId="62" xfId="30" applyFont="1" applyBorder="1" applyAlignment="1">
      <alignment horizontal="center" vertical="center" wrapText="1"/>
    </xf>
    <xf numFmtId="0" fontId="39" fillId="5" borderId="0" xfId="40" applyFont="1" applyFill="1" applyAlignment="1">
      <alignment vertical="center"/>
    </xf>
    <xf numFmtId="0" fontId="39" fillId="5" borderId="0" xfId="40" applyFont="1" applyFill="1"/>
    <xf numFmtId="0" fontId="40" fillId="5" borderId="67" xfId="40" applyFont="1" applyFill="1" applyBorder="1" applyAlignment="1">
      <alignment horizontal="left"/>
    </xf>
    <xf numFmtId="0" fontId="40" fillId="5" borderId="55" xfId="40" applyFont="1" applyFill="1" applyBorder="1" applyAlignment="1">
      <alignment horizontal="left"/>
    </xf>
    <xf numFmtId="10" fontId="40" fillId="11" borderId="56" xfId="47" applyNumberFormat="1" applyFont="1" applyFill="1" applyBorder="1" applyAlignment="1" applyProtection="1">
      <alignment horizontal="right"/>
      <protection locked="0"/>
    </xf>
    <xf numFmtId="0" fontId="40" fillId="5" borderId="58" xfId="40" applyFont="1" applyFill="1" applyBorder="1" applyAlignment="1">
      <alignment horizontal="left"/>
    </xf>
    <xf numFmtId="0" fontId="37" fillId="5" borderId="55" xfId="40" applyFont="1" applyFill="1" applyBorder="1" applyAlignment="1">
      <alignment vertical="center"/>
    </xf>
    <xf numFmtId="169" fontId="37" fillId="5" borderId="0" xfId="46" applyFont="1" applyFill="1" applyAlignment="1">
      <alignment vertical="center"/>
    </xf>
    <xf numFmtId="0" fontId="37" fillId="5" borderId="64" xfId="40" applyFont="1" applyFill="1" applyBorder="1" applyAlignment="1">
      <alignment vertical="center"/>
    </xf>
    <xf numFmtId="0" fontId="37" fillId="5" borderId="64" xfId="40" applyFont="1" applyFill="1" applyBorder="1" applyAlignment="1">
      <alignment vertical="center" wrapText="1"/>
    </xf>
    <xf numFmtId="0" fontId="37" fillId="5" borderId="58" xfId="40" applyFont="1" applyFill="1" applyBorder="1" applyAlignment="1">
      <alignment vertical="center"/>
    </xf>
    <xf numFmtId="0" fontId="39" fillId="5" borderId="0" xfId="40" applyFont="1" applyFill="1" applyAlignment="1">
      <alignment horizontal="left"/>
    </xf>
    <xf numFmtId="0" fontId="42" fillId="0" borderId="0" xfId="0" applyFont="1" applyAlignment="1">
      <alignment horizontal="center" vertical="center" wrapText="1"/>
    </xf>
    <xf numFmtId="0" fontId="42" fillId="0" borderId="0" xfId="0" applyFont="1" applyAlignment="1">
      <alignment horizontal="center" vertical="center"/>
    </xf>
    <xf numFmtId="0" fontId="40" fillId="0" borderId="0" xfId="0" applyFont="1" applyAlignment="1">
      <alignment horizontal="center" vertical="center"/>
    </xf>
    <xf numFmtId="0" fontId="42" fillId="0" borderId="56" xfId="0" applyFont="1" applyBorder="1" applyAlignment="1">
      <alignment horizontal="center" vertical="center" wrapText="1"/>
    </xf>
    <xf numFmtId="0" fontId="42" fillId="0" borderId="14" xfId="0" applyFont="1" applyBorder="1" applyAlignment="1">
      <alignment horizontal="center" vertical="center" wrapText="1"/>
    </xf>
    <xf numFmtId="0" fontId="42" fillId="0" borderId="59" xfId="0" applyFont="1" applyBorder="1" applyAlignment="1">
      <alignment horizontal="center" vertical="center" wrapText="1"/>
    </xf>
    <xf numFmtId="0" fontId="40" fillId="0" borderId="0" xfId="0" applyFont="1" applyAlignment="1">
      <alignment vertical="center"/>
    </xf>
    <xf numFmtId="0" fontId="40" fillId="0" borderId="0" xfId="3" applyFont="1" applyAlignment="1">
      <alignment horizontal="center" vertical="center"/>
    </xf>
    <xf numFmtId="0" fontId="37" fillId="0" borderId="0" xfId="15" applyFont="1" applyAlignment="1">
      <alignment horizontal="center" vertical="center"/>
    </xf>
    <xf numFmtId="0" fontId="38" fillId="9" borderId="68" xfId="0" applyFont="1" applyFill="1" applyBorder="1" applyAlignment="1">
      <alignment horizontal="center" vertical="center" wrapText="1"/>
    </xf>
    <xf numFmtId="0" fontId="38" fillId="9" borderId="69" xfId="0" applyFont="1" applyFill="1" applyBorder="1" applyAlignment="1">
      <alignment horizontal="center" vertical="center" wrapText="1"/>
    </xf>
    <xf numFmtId="0" fontId="47" fillId="0" borderId="0" xfId="16" applyFont="1" applyAlignment="1">
      <alignment horizontal="center" vertical="center" wrapText="1"/>
    </xf>
    <xf numFmtId="0" fontId="41" fillId="0" borderId="0" xfId="30" applyFont="1" applyFill="1" applyBorder="1" applyAlignment="1">
      <alignment horizontal="center" vertical="center" wrapText="1"/>
    </xf>
    <xf numFmtId="0" fontId="37" fillId="0" borderId="0" xfId="0" applyFont="1" applyAlignment="1">
      <alignment horizontal="center" vertical="center"/>
    </xf>
    <xf numFmtId="0" fontId="49" fillId="0" borderId="0" xfId="0" applyFont="1" applyAlignment="1">
      <alignment horizontal="center"/>
    </xf>
    <xf numFmtId="0" fontId="37" fillId="0" borderId="0" xfId="0" applyFont="1" applyAlignment="1">
      <alignment vertical="center"/>
    </xf>
    <xf numFmtId="0" fontId="48" fillId="0" borderId="0" xfId="0" applyFont="1" applyAlignment="1">
      <alignment vertical="center"/>
    </xf>
    <xf numFmtId="0" fontId="37" fillId="0" borderId="0" xfId="15" applyFont="1" applyAlignment="1">
      <alignment vertical="center"/>
    </xf>
    <xf numFmtId="0" fontId="33" fillId="0" borderId="0" xfId="0" applyFont="1" applyAlignment="1">
      <alignment horizontal="left"/>
    </xf>
    <xf numFmtId="0" fontId="33" fillId="0" borderId="0" xfId="0" applyFont="1"/>
    <xf numFmtId="0" fontId="52" fillId="0" borderId="0" xfId="0" applyFont="1" applyAlignment="1">
      <alignment horizontal="left"/>
    </xf>
    <xf numFmtId="0" fontId="36" fillId="9" borderId="20" xfId="50" applyFont="1" applyBorder="1" applyAlignment="1">
      <alignment vertical="center" wrapText="1"/>
    </xf>
    <xf numFmtId="0" fontId="36" fillId="9" borderId="22" xfId="50" applyFont="1" applyBorder="1" applyAlignment="1">
      <alignment vertical="center" wrapText="1"/>
    </xf>
    <xf numFmtId="0" fontId="36" fillId="9" borderId="21" xfId="50" applyFont="1" applyBorder="1" applyAlignment="1">
      <alignment vertical="center" wrapText="1"/>
    </xf>
    <xf numFmtId="0" fontId="33" fillId="0" borderId="0" xfId="0" applyFont="1" applyAlignment="1">
      <alignment vertical="center"/>
    </xf>
    <xf numFmtId="0" fontId="33" fillId="0" borderId="24" xfId="0" applyFont="1" applyBorder="1" applyAlignment="1">
      <alignment horizontal="left" vertical="top"/>
    </xf>
    <xf numFmtId="0" fontId="33" fillId="0" borderId="26" xfId="0" applyFont="1" applyBorder="1" applyAlignment="1">
      <alignment horizontal="left" vertical="top"/>
    </xf>
    <xf numFmtId="0" fontId="33" fillId="0" borderId="23" xfId="0" applyFont="1" applyBorder="1" applyAlignment="1">
      <alignment horizontal="left" vertical="top"/>
    </xf>
    <xf numFmtId="0" fontId="33" fillId="0" borderId="0" xfId="0" applyFont="1" applyAlignment="1">
      <alignment horizontal="left" vertical="top"/>
    </xf>
    <xf numFmtId="0" fontId="33" fillId="0" borderId="28" xfId="0" applyFont="1" applyBorder="1" applyAlignment="1">
      <alignment vertical="center"/>
    </xf>
    <xf numFmtId="0" fontId="33" fillId="0" borderId="18" xfId="0" applyFont="1" applyBorder="1" applyAlignment="1">
      <alignment horizontal="left" vertical="top"/>
    </xf>
    <xf numFmtId="0" fontId="33" fillId="0" borderId="14" xfId="0" applyFont="1" applyBorder="1" applyAlignment="1">
      <alignment horizontal="left" vertical="top"/>
    </xf>
    <xf numFmtId="0" fontId="33" fillId="0" borderId="19" xfId="0" applyFont="1" applyBorder="1" applyAlignment="1">
      <alignment horizontal="left" vertical="top"/>
    </xf>
    <xf numFmtId="0" fontId="33" fillId="0" borderId="28" xfId="0" applyFont="1" applyBorder="1" applyAlignment="1">
      <alignment horizontal="left" vertical="top"/>
    </xf>
    <xf numFmtId="0" fontId="33" fillId="0" borderId="28" xfId="0" applyFont="1" applyBorder="1"/>
    <xf numFmtId="0" fontId="33" fillId="0" borderId="15" xfId="0" applyFont="1" applyBorder="1" applyAlignment="1">
      <alignment horizontal="left" vertical="top"/>
    </xf>
    <xf numFmtId="0" fontId="33" fillId="0" borderId="16" xfId="0" applyFont="1" applyBorder="1" applyAlignment="1">
      <alignment horizontal="left" vertical="top"/>
    </xf>
    <xf numFmtId="0" fontId="33" fillId="0" borderId="17" xfId="0" applyFont="1" applyBorder="1" applyAlignment="1">
      <alignment horizontal="left" vertical="top"/>
    </xf>
    <xf numFmtId="0" fontId="37" fillId="0" borderId="0" xfId="0" applyFont="1"/>
    <xf numFmtId="0" fontId="52" fillId="0" borderId="0" xfId="15" applyFont="1" applyAlignment="1">
      <alignment vertical="center"/>
    </xf>
    <xf numFmtId="0" fontId="33" fillId="11" borderId="13" xfId="0" applyFont="1" applyFill="1" applyBorder="1" applyAlignment="1" applyProtection="1">
      <alignment horizontal="center" vertical="center"/>
      <protection locked="0"/>
    </xf>
    <xf numFmtId="0" fontId="33" fillId="0" borderId="0" xfId="0" applyFont="1" applyAlignment="1">
      <alignment horizontal="left" vertical="center"/>
    </xf>
    <xf numFmtId="0" fontId="33" fillId="0" borderId="0" xfId="0" applyFont="1" applyAlignment="1">
      <alignment wrapText="1"/>
    </xf>
    <xf numFmtId="0" fontId="33" fillId="0" borderId="0" xfId="0" applyFont="1" applyAlignment="1">
      <alignment horizontal="center" vertical="center"/>
    </xf>
    <xf numFmtId="0" fontId="46" fillId="0" borderId="0" xfId="30" applyFont="1" applyBorder="1" applyAlignment="1">
      <alignment vertical="center"/>
    </xf>
    <xf numFmtId="0" fontId="46" fillId="0" borderId="0" xfId="30" applyFont="1" applyBorder="1" applyAlignment="1">
      <alignment vertical="center" wrapText="1"/>
    </xf>
    <xf numFmtId="0" fontId="46" fillId="0" borderId="0" xfId="30" applyFont="1" applyFill="1" applyBorder="1" applyAlignment="1">
      <alignment vertical="center" wrapText="1"/>
    </xf>
    <xf numFmtId="0" fontId="56" fillId="0" borderId="0" xfId="30" applyFont="1" applyBorder="1" applyAlignment="1">
      <alignment vertical="center"/>
    </xf>
    <xf numFmtId="0" fontId="42" fillId="0" borderId="0" xfId="0" applyFont="1" applyAlignment="1">
      <alignment horizontal="justify" vertical="center" wrapText="1"/>
    </xf>
    <xf numFmtId="0" fontId="33" fillId="5" borderId="0" xfId="0" applyFont="1" applyFill="1" applyAlignment="1">
      <alignment vertical="center"/>
    </xf>
    <xf numFmtId="0" fontId="38" fillId="0" borderId="0" xfId="30" applyFont="1" applyFill="1" applyBorder="1" applyAlignment="1">
      <alignment horizontal="center" vertical="center" wrapText="1"/>
    </xf>
    <xf numFmtId="0" fontId="34" fillId="0" borderId="0" xfId="15" applyFont="1" applyAlignment="1">
      <alignment vertical="center"/>
    </xf>
    <xf numFmtId="0" fontId="38" fillId="9" borderId="37" xfId="0" applyFont="1" applyFill="1" applyBorder="1" applyAlignment="1">
      <alignment horizontal="center" vertical="center" wrapText="1"/>
    </xf>
    <xf numFmtId="0" fontId="37" fillId="5" borderId="0" xfId="0" applyFont="1" applyFill="1" applyAlignment="1">
      <alignment vertical="center"/>
    </xf>
    <xf numFmtId="0" fontId="38" fillId="5" borderId="0" xfId="30" applyFont="1" applyFill="1" applyBorder="1" applyAlignment="1">
      <alignment horizontal="center" vertical="center" wrapText="1"/>
    </xf>
    <xf numFmtId="0" fontId="38" fillId="5" borderId="0" xfId="0" applyFont="1" applyFill="1" applyAlignment="1">
      <alignment horizontal="center" vertical="center" wrapText="1"/>
    </xf>
    <xf numFmtId="0" fontId="42" fillId="0" borderId="34" xfId="0" applyFont="1" applyBorder="1" applyAlignment="1">
      <alignment horizontal="center" vertical="center" wrapText="1"/>
    </xf>
    <xf numFmtId="172" fontId="42" fillId="11" borderId="34" xfId="39" applyNumberFormat="1" applyFont="1" applyFill="1" applyBorder="1" applyAlignment="1" applyProtection="1">
      <alignment horizontal="center" vertical="center" wrapText="1"/>
      <protection locked="0"/>
    </xf>
    <xf numFmtId="0" fontId="41" fillId="0" borderId="40" xfId="30" applyFont="1" applyBorder="1" applyAlignment="1">
      <alignment horizontal="center" vertical="center" wrapText="1"/>
    </xf>
    <xf numFmtId="0" fontId="41" fillId="0" borderId="0" xfId="30" applyFont="1" applyBorder="1" applyAlignment="1">
      <alignment horizontal="center" vertical="center" wrapText="1"/>
    </xf>
    <xf numFmtId="0" fontId="41" fillId="0" borderId="40" xfId="30" applyFont="1" applyBorder="1" applyAlignment="1" applyProtection="1">
      <alignment horizontal="center" vertical="center" wrapText="1"/>
      <protection locked="0"/>
    </xf>
    <xf numFmtId="0" fontId="34" fillId="14" borderId="12" xfId="48" applyFont="1" applyBorder="1" applyAlignment="1">
      <alignment horizontal="center" vertical="center"/>
    </xf>
    <xf numFmtId="0" fontId="42" fillId="0" borderId="27" xfId="0" applyFont="1" applyBorder="1" applyAlignment="1">
      <alignment horizontal="center" vertical="center" wrapText="1"/>
    </xf>
    <xf numFmtId="172" fontId="42" fillId="11" borderId="27" xfId="39" applyNumberFormat="1" applyFont="1" applyFill="1" applyBorder="1" applyAlignment="1" applyProtection="1">
      <alignment horizontal="center" vertical="center" wrapText="1"/>
      <protection locked="0"/>
    </xf>
    <xf numFmtId="172" fontId="42" fillId="12" borderId="43" xfId="39" applyNumberFormat="1" applyFont="1" applyFill="1" applyBorder="1" applyAlignment="1">
      <alignment horizontal="center" vertical="center" wrapText="1"/>
    </xf>
    <xf numFmtId="0" fontId="41" fillId="0" borderId="44" xfId="30" applyFont="1" applyBorder="1" applyAlignment="1">
      <alignment horizontal="center" vertical="center" wrapText="1"/>
    </xf>
    <xf numFmtId="0" fontId="41" fillId="0" borderId="44" xfId="30" applyFont="1" applyBorder="1" applyAlignment="1" applyProtection="1">
      <alignment horizontal="center" vertical="center" wrapText="1"/>
      <protection locked="0"/>
    </xf>
    <xf numFmtId="0" fontId="42" fillId="0" borderId="27" xfId="0" applyFont="1" applyBorder="1" applyAlignment="1">
      <alignment horizontal="center" vertical="center"/>
    </xf>
    <xf numFmtId="0" fontId="40" fillId="2" borderId="27" xfId="2" applyFont="1" applyFill="1" applyBorder="1" applyAlignment="1">
      <alignment horizontal="center" vertical="center"/>
    </xf>
    <xf numFmtId="0" fontId="40" fillId="0" borderId="27" xfId="2" applyFont="1" applyBorder="1" applyAlignment="1">
      <alignment horizontal="center" vertical="center"/>
    </xf>
    <xf numFmtId="0" fontId="40" fillId="2" borderId="27" xfId="2" applyFont="1" applyFill="1" applyBorder="1" applyAlignment="1">
      <alignment horizontal="center" vertical="center" wrapText="1"/>
    </xf>
    <xf numFmtId="0" fontId="40" fillId="2" borderId="37" xfId="2" applyFont="1" applyFill="1" applyBorder="1" applyAlignment="1">
      <alignment horizontal="center" vertical="center"/>
    </xf>
    <xf numFmtId="172" fontId="42" fillId="11" borderId="37" xfId="39" applyNumberFormat="1" applyFont="1" applyFill="1" applyBorder="1" applyAlignment="1" applyProtection="1">
      <alignment horizontal="center" vertical="center" wrapText="1"/>
      <protection locked="0"/>
    </xf>
    <xf numFmtId="172" fontId="42" fillId="12" borderId="38" xfId="39" applyNumberFormat="1" applyFont="1" applyFill="1" applyBorder="1" applyAlignment="1">
      <alignment horizontal="center" vertical="center" wrapText="1"/>
    </xf>
    <xf numFmtId="0" fontId="59" fillId="0" borderId="41" xfId="30" applyFont="1" applyBorder="1" applyAlignment="1">
      <alignment horizontal="center" vertical="center" wrapText="1"/>
    </xf>
    <xf numFmtId="0" fontId="59" fillId="0" borderId="0" xfId="30" applyFont="1" applyBorder="1" applyAlignment="1">
      <alignment horizontal="center" vertical="center" wrapText="1"/>
    </xf>
    <xf numFmtId="0" fontId="41" fillId="0" borderId="41" xfId="30" applyFont="1" applyBorder="1" applyAlignment="1" applyProtection="1">
      <alignment horizontal="center" vertical="center" wrapText="1"/>
      <protection locked="0"/>
    </xf>
    <xf numFmtId="0" fontId="41" fillId="0" borderId="0" xfId="30" applyFont="1" applyBorder="1" applyAlignment="1">
      <alignment vertical="center" wrapText="1"/>
    </xf>
    <xf numFmtId="172" fontId="37" fillId="0" borderId="0" xfId="39" applyNumberFormat="1" applyFont="1" applyAlignment="1">
      <alignment vertical="center"/>
    </xf>
    <xf numFmtId="0" fontId="59" fillId="0" borderId="0" xfId="0" applyFont="1" applyAlignment="1">
      <alignment horizontal="center" vertical="center"/>
    </xf>
    <xf numFmtId="0" fontId="34" fillId="9" borderId="0" xfId="35" applyFont="1" applyFill="1" applyAlignment="1">
      <alignment horizontal="center" vertical="center"/>
    </xf>
    <xf numFmtId="172" fontId="40" fillId="0" borderId="0" xfId="39" applyNumberFormat="1" applyFont="1" applyAlignment="1">
      <alignment vertical="center"/>
    </xf>
    <xf numFmtId="0" fontId="40" fillId="2" borderId="34" xfId="2" applyFont="1" applyFill="1" applyBorder="1" applyAlignment="1">
      <alignment horizontal="center" vertical="center"/>
    </xf>
    <xf numFmtId="0" fontId="40" fillId="0" borderId="27" xfId="0" applyFont="1" applyBorder="1" applyAlignment="1">
      <alignment horizontal="center" vertical="center"/>
    </xf>
    <xf numFmtId="172" fontId="38" fillId="0" borderId="0" xfId="39" applyNumberFormat="1" applyFont="1" applyAlignment="1">
      <alignment horizontal="center" vertical="center" wrapText="1"/>
    </xf>
    <xf numFmtId="0" fontId="40" fillId="0" borderId="34" xfId="0" applyFont="1" applyBorder="1" applyAlignment="1">
      <alignment horizontal="center" vertical="center" wrapText="1"/>
    </xf>
    <xf numFmtId="0" fontId="59" fillId="0" borderId="40" xfId="30" applyFont="1" applyBorder="1" applyAlignment="1">
      <alignment horizontal="center" vertical="center" wrapText="1"/>
    </xf>
    <xf numFmtId="0" fontId="59" fillId="0" borderId="40" xfId="30" applyFont="1" applyBorder="1" applyAlignment="1" applyProtection="1">
      <alignment horizontal="center" vertical="center" wrapText="1"/>
      <protection locked="0"/>
    </xf>
    <xf numFmtId="0" fontId="40" fillId="0" borderId="27" xfId="0" applyFont="1" applyBorder="1" applyAlignment="1">
      <alignment horizontal="center" vertical="center" wrapText="1"/>
    </xf>
    <xf numFmtId="0" fontId="59" fillId="0" borderId="44" xfId="30" applyFont="1" applyBorder="1" applyAlignment="1">
      <alignment horizontal="center" vertical="center" wrapText="1"/>
    </xf>
    <xf numFmtId="0" fontId="59" fillId="0" borderId="44" xfId="30" applyFont="1" applyBorder="1" applyAlignment="1" applyProtection="1">
      <alignment horizontal="center" vertical="center" wrapText="1"/>
      <protection locked="0"/>
    </xf>
    <xf numFmtId="0" fontId="40" fillId="0" borderId="37" xfId="0" applyFont="1" applyBorder="1" applyAlignment="1">
      <alignment horizontal="center" vertical="center" wrapText="1"/>
    </xf>
    <xf numFmtId="0" fontId="39" fillId="0" borderId="0" xfId="29" applyFont="1" applyBorder="1" applyAlignment="1">
      <alignment horizontal="left" vertical="center" wrapText="1"/>
    </xf>
    <xf numFmtId="0" fontId="39" fillId="0" borderId="0" xfId="31" applyFont="1" applyBorder="1" applyAlignment="1">
      <alignment horizontal="center" vertical="center" wrapText="1"/>
    </xf>
    <xf numFmtId="0" fontId="38" fillId="0" borderId="0" xfId="0" applyFont="1" applyAlignment="1">
      <alignment vertical="center" wrapText="1"/>
    </xf>
    <xf numFmtId="0" fontId="43" fillId="0" borderId="0" xfId="0" applyFont="1" applyAlignment="1">
      <alignment vertical="center" wrapText="1"/>
    </xf>
    <xf numFmtId="0" fontId="40" fillId="0" borderId="0" xfId="0" applyFont="1" applyAlignment="1">
      <alignment horizontal="center" vertical="center" wrapText="1"/>
    </xf>
    <xf numFmtId="0" fontId="42" fillId="0" borderId="42" xfId="0" applyFont="1" applyBorder="1" applyAlignment="1">
      <alignment horizontal="left" vertical="center"/>
    </xf>
    <xf numFmtId="0" fontId="42" fillId="0" borderId="27" xfId="0" applyFont="1" applyBorder="1" applyAlignment="1">
      <alignment horizontal="left" vertical="center" wrapText="1"/>
    </xf>
    <xf numFmtId="0" fontId="42" fillId="0" borderId="37" xfId="0" applyFont="1" applyBorder="1" applyAlignment="1">
      <alignment horizontal="center" vertical="center" wrapText="1"/>
    </xf>
    <xf numFmtId="0" fontId="41" fillId="0" borderId="41" xfId="30" applyFont="1" applyBorder="1" applyAlignment="1">
      <alignment horizontal="center" vertical="center" wrapText="1"/>
    </xf>
    <xf numFmtId="0" fontId="39" fillId="2" borderId="0" xfId="2" applyFont="1" applyFill="1" applyAlignment="1">
      <alignment horizontal="left" vertical="center"/>
    </xf>
    <xf numFmtId="0" fontId="42" fillId="0" borderId="0" xfId="0" applyFont="1" applyAlignment="1">
      <alignment vertical="center" wrapText="1"/>
    </xf>
    <xf numFmtId="0" fontId="34" fillId="0" borderId="0" xfId="35" applyFont="1" applyAlignment="1">
      <alignment horizontal="center" vertical="center"/>
    </xf>
    <xf numFmtId="0" fontId="53" fillId="0" borderId="0" xfId="0" applyFont="1" applyAlignment="1">
      <alignment vertical="center"/>
    </xf>
    <xf numFmtId="0" fontId="38" fillId="0" borderId="0" xfId="30" applyFont="1" applyFill="1" applyBorder="1" applyAlignment="1">
      <alignment horizontal="left" vertical="center" wrapText="1"/>
    </xf>
    <xf numFmtId="0" fontId="42" fillId="0" borderId="37" xfId="0" applyFont="1" applyBorder="1" applyAlignment="1">
      <alignment horizontal="center" vertical="center"/>
    </xf>
    <xf numFmtId="0" fontId="42" fillId="0" borderId="0" xfId="0" applyFont="1" applyAlignment="1">
      <alignment horizontal="left" vertical="center" wrapText="1"/>
    </xf>
    <xf numFmtId="172" fontId="42" fillId="0" borderId="0" xfId="39" applyNumberFormat="1" applyFont="1" applyAlignment="1">
      <alignment horizontal="center" vertical="center" wrapText="1"/>
    </xf>
    <xf numFmtId="172" fontId="40" fillId="0" borderId="0" xfId="39" applyNumberFormat="1" applyFont="1" applyAlignment="1">
      <alignment horizontal="center" vertical="center" wrapText="1"/>
    </xf>
    <xf numFmtId="0" fontId="46" fillId="0" borderId="0" xfId="30" applyFont="1" applyBorder="1" applyAlignment="1">
      <alignment horizontal="center" vertical="center" wrapText="1"/>
    </xf>
    <xf numFmtId="0" fontId="40" fillId="2" borderId="0" xfId="2" applyFont="1" applyFill="1" applyAlignment="1">
      <alignment horizontal="left" vertical="center" wrapText="1"/>
    </xf>
    <xf numFmtId="0" fontId="42" fillId="0" borderId="47" xfId="0" applyFont="1" applyBorder="1" applyAlignment="1">
      <alignment horizontal="center" vertical="center" wrapText="1"/>
    </xf>
    <xf numFmtId="167" fontId="42" fillId="12" borderId="47" xfId="0" applyNumberFormat="1" applyFont="1" applyFill="1" applyBorder="1" applyAlignment="1">
      <alignment horizontal="center" vertical="center" wrapText="1"/>
    </xf>
    <xf numFmtId="167" fontId="40" fillId="12" borderId="46" xfId="0" applyNumberFormat="1" applyFont="1" applyFill="1" applyBorder="1" applyAlignment="1">
      <alignment horizontal="center" vertical="center" wrapText="1"/>
    </xf>
    <xf numFmtId="0" fontId="41" fillId="0" borderId="29" xfId="30" applyFont="1" applyBorder="1" applyAlignment="1">
      <alignment horizontal="center" vertical="center" wrapText="1"/>
    </xf>
    <xf numFmtId="0" fontId="41" fillId="0" borderId="29" xfId="30" applyFont="1" applyBorder="1" applyAlignment="1" applyProtection="1">
      <alignment horizontal="center" vertical="center" wrapText="1"/>
      <protection locked="0"/>
    </xf>
    <xf numFmtId="0" fontId="40" fillId="2" borderId="0" xfId="2" applyFont="1" applyFill="1" applyAlignment="1">
      <alignment horizontal="left" vertical="center"/>
    </xf>
    <xf numFmtId="0" fontId="40" fillId="0" borderId="0" xfId="0" applyFont="1" applyAlignment="1">
      <alignment horizontal="justify" vertical="center" wrapText="1"/>
    </xf>
    <xf numFmtId="0" fontId="61" fillId="0" borderId="0" xfId="30" applyFont="1" applyBorder="1" applyAlignment="1">
      <alignment horizontal="center" vertical="center" wrapText="1"/>
    </xf>
    <xf numFmtId="0" fontId="40" fillId="0" borderId="0" xfId="2" applyFont="1" applyAlignment="1">
      <alignment horizontal="left" vertical="center"/>
    </xf>
    <xf numFmtId="0" fontId="40" fillId="0" borderId="37" xfId="2" applyFont="1" applyBorder="1" applyAlignment="1">
      <alignment horizontal="center" vertical="center" wrapText="1"/>
    </xf>
    <xf numFmtId="0" fontId="40" fillId="0" borderId="47" xfId="0" applyFont="1" applyBorder="1" applyAlignment="1">
      <alignment horizontal="center" vertical="center" wrapText="1"/>
    </xf>
    <xf numFmtId="0" fontId="42" fillId="0" borderId="0" xfId="0" applyFont="1" applyAlignment="1">
      <alignment vertical="center"/>
    </xf>
    <xf numFmtId="0" fontId="34" fillId="0" borderId="12" xfId="48" applyFont="1" applyFill="1" applyBorder="1" applyAlignment="1">
      <alignment horizontal="center" vertical="center"/>
    </xf>
    <xf numFmtId="0" fontId="45" fillId="0" borderId="0" xfId="0" applyFont="1" applyAlignment="1">
      <alignment vertical="center"/>
    </xf>
    <xf numFmtId="0" fontId="46" fillId="0" borderId="0" xfId="29" applyFont="1" applyBorder="1" applyAlignment="1">
      <alignment horizontal="left" vertical="center" wrapText="1"/>
    </xf>
    <xf numFmtId="0" fontId="62" fillId="9" borderId="37" xfId="0" applyFont="1" applyFill="1" applyBorder="1" applyAlignment="1">
      <alignment horizontal="center" vertical="center" wrapText="1"/>
    </xf>
    <xf numFmtId="0" fontId="38" fillId="9" borderId="39" xfId="0" applyFont="1" applyFill="1" applyBorder="1" applyAlignment="1">
      <alignment horizontal="left" vertical="center" wrapText="1"/>
    </xf>
    <xf numFmtId="0" fontId="38" fillId="0" borderId="0" xfId="0" applyFont="1" applyAlignment="1">
      <alignment horizontal="left" vertical="center" wrapText="1"/>
    </xf>
    <xf numFmtId="0" fontId="61" fillId="0" borderId="0" xfId="0" applyFont="1" applyAlignment="1">
      <alignment vertical="center" wrapText="1"/>
    </xf>
    <xf numFmtId="0" fontId="42" fillId="0" borderId="33" xfId="0" applyFont="1" applyBorder="1" applyAlignment="1">
      <alignment vertical="center" wrapText="1"/>
    </xf>
    <xf numFmtId="0" fontId="40" fillId="0" borderId="42" xfId="0" applyFont="1" applyBorder="1" applyAlignment="1">
      <alignment vertical="center" wrapText="1"/>
    </xf>
    <xf numFmtId="172" fontId="42" fillId="9" borderId="27" xfId="39" applyNumberFormat="1" applyFont="1" applyFill="1" applyBorder="1" applyAlignment="1">
      <alignment horizontal="center" vertical="center" wrapText="1"/>
    </xf>
    <xf numFmtId="172" fontId="42" fillId="15" borderId="43" xfId="39" applyNumberFormat="1" applyFont="1" applyFill="1" applyBorder="1" applyAlignment="1">
      <alignment horizontal="center" vertical="center" wrapText="1"/>
    </xf>
    <xf numFmtId="0" fontId="42" fillId="0" borderId="42" xfId="0" applyFont="1" applyBorder="1" applyAlignment="1">
      <alignment vertical="center"/>
    </xf>
    <xf numFmtId="0" fontId="42" fillId="0" borderId="42" xfId="0" applyFont="1" applyBorder="1" applyAlignment="1">
      <alignment vertical="center" wrapText="1"/>
    </xf>
    <xf numFmtId="172" fontId="42" fillId="11" borderId="43" xfId="39" applyNumberFormat="1" applyFont="1" applyFill="1" applyBorder="1" applyAlignment="1" applyProtection="1">
      <alignment horizontal="center" vertical="center" wrapText="1"/>
      <protection locked="0"/>
    </xf>
    <xf numFmtId="0" fontId="42" fillId="0" borderId="36" xfId="0" applyFont="1" applyBorder="1" applyAlignment="1">
      <alignment vertical="center" wrapText="1"/>
    </xf>
    <xf numFmtId="172" fontId="42" fillId="9" borderId="37" xfId="39" applyNumberFormat="1" applyFont="1" applyFill="1" applyBorder="1" applyAlignment="1">
      <alignment horizontal="center" vertical="center" wrapText="1"/>
    </xf>
    <xf numFmtId="0" fontId="40" fillId="0" borderId="36" xfId="0" applyFont="1" applyBorder="1" applyAlignment="1">
      <alignment vertical="center" wrapText="1"/>
    </xf>
    <xf numFmtId="171" fontId="42" fillId="11" borderId="38" xfId="38" applyNumberFormat="1" applyFont="1" applyFill="1" applyBorder="1" applyAlignment="1" applyProtection="1">
      <alignment horizontal="center" vertical="center" wrapText="1"/>
      <protection locked="0"/>
    </xf>
    <xf numFmtId="0" fontId="40" fillId="0" borderId="0" xfId="0" applyFont="1" applyAlignment="1">
      <alignment vertical="center" wrapText="1"/>
    </xf>
    <xf numFmtId="167" fontId="42" fillId="12" borderId="35" xfId="0" applyNumberFormat="1" applyFont="1" applyFill="1" applyBorder="1" applyAlignment="1">
      <alignment horizontal="center" vertical="center" wrapText="1"/>
    </xf>
    <xf numFmtId="167" fontId="42" fillId="12" borderId="38" xfId="0" applyNumberFormat="1" applyFont="1" applyFill="1" applyBorder="1" applyAlignment="1">
      <alignment horizontal="center" vertical="center" wrapText="1"/>
    </xf>
    <xf numFmtId="0" fontId="42" fillId="0" borderId="45" xfId="0" applyFont="1" applyBorder="1" applyAlignment="1">
      <alignment vertical="center" wrapText="1"/>
    </xf>
    <xf numFmtId="172" fontId="42" fillId="11" borderId="47" xfId="39" applyNumberFormat="1" applyFont="1" applyFill="1" applyBorder="1" applyAlignment="1" applyProtection="1">
      <alignment horizontal="center" vertical="center" wrapText="1"/>
      <protection locked="0"/>
    </xf>
    <xf numFmtId="0" fontId="63" fillId="0" borderId="0" xfId="0" applyFont="1"/>
    <xf numFmtId="0" fontId="55" fillId="0" borderId="0" xfId="29" applyFont="1" applyBorder="1" applyAlignment="1">
      <alignment horizontal="left" vertical="center" wrapText="1"/>
    </xf>
    <xf numFmtId="0" fontId="48" fillId="0" borderId="0" xfId="0" applyFont="1"/>
    <xf numFmtId="0" fontId="38" fillId="9" borderId="27" xfId="0" applyFont="1" applyFill="1" applyBorder="1" applyAlignment="1">
      <alignment horizontal="center" vertical="center" wrapText="1"/>
    </xf>
    <xf numFmtId="0" fontId="38" fillId="9" borderId="43" xfId="0" applyFont="1" applyFill="1" applyBorder="1" applyAlignment="1">
      <alignment horizontal="center" vertical="center" wrapText="1"/>
    </xf>
    <xf numFmtId="0" fontId="38" fillId="9" borderId="42" xfId="0" applyFont="1" applyFill="1" applyBorder="1" applyAlignment="1">
      <alignment horizontal="center" vertical="center" wrapText="1"/>
    </xf>
    <xf numFmtId="0" fontId="38" fillId="9" borderId="36" xfId="0" applyFont="1" applyFill="1" applyBorder="1" applyAlignment="1">
      <alignment horizontal="center" vertical="center" wrapText="1"/>
    </xf>
    <xf numFmtId="0" fontId="40" fillId="0" borderId="0" xfId="15" applyFont="1" applyAlignment="1">
      <alignment horizontal="center" vertical="center"/>
    </xf>
    <xf numFmtId="172" fontId="48" fillId="0" borderId="0" xfId="39" applyNumberFormat="1" applyFont="1" applyAlignment="1">
      <alignment horizontal="center" vertical="center"/>
    </xf>
    <xf numFmtId="172" fontId="40" fillId="0" borderId="0" xfId="39" applyNumberFormat="1" applyFont="1" applyFill="1" applyBorder="1" applyAlignment="1">
      <alignment horizontal="center" vertical="center"/>
    </xf>
    <xf numFmtId="0" fontId="38" fillId="9" borderId="45" xfId="0" applyFont="1" applyFill="1" applyBorder="1" applyAlignment="1">
      <alignment horizontal="center" vertical="center" wrapText="1"/>
    </xf>
    <xf numFmtId="0" fontId="38" fillId="9" borderId="47" xfId="0" applyFont="1" applyFill="1" applyBorder="1" applyAlignment="1">
      <alignment horizontal="center" vertical="center" wrapText="1"/>
    </xf>
    <xf numFmtId="0" fontId="38" fillId="9" borderId="46" xfId="0" applyFont="1" applyFill="1" applyBorder="1" applyAlignment="1">
      <alignment horizontal="center" vertical="center" wrapText="1"/>
    </xf>
    <xf numFmtId="0" fontId="38" fillId="9" borderId="29" xfId="30" applyFont="1" applyFill="1" applyBorder="1" applyAlignment="1">
      <alignment horizontal="center" vertical="center" wrapText="1"/>
    </xf>
    <xf numFmtId="0" fontId="38" fillId="9" borderId="29" xfId="0" applyFont="1" applyFill="1" applyBorder="1" applyAlignment="1">
      <alignment horizontal="center" vertical="center" wrapText="1"/>
    </xf>
    <xf numFmtId="0" fontId="42" fillId="0" borderId="33" xfId="0" applyFont="1" applyBorder="1" applyAlignment="1">
      <alignment horizontal="left" vertical="center" wrapText="1"/>
    </xf>
    <xf numFmtId="0" fontId="40" fillId="0" borderId="36" xfId="0" applyFont="1" applyBorder="1" applyAlignment="1">
      <alignment horizontal="left" vertical="center" wrapText="1"/>
    </xf>
    <xf numFmtId="0" fontId="40" fillId="0" borderId="0" xfId="0" applyFont="1" applyAlignment="1">
      <alignment horizontal="left" vertical="center" wrapText="1"/>
    </xf>
    <xf numFmtId="0" fontId="42" fillId="0" borderId="42" xfId="0" applyFont="1" applyBorder="1" applyAlignment="1">
      <alignment horizontal="left" vertical="center" wrapText="1"/>
    </xf>
    <xf numFmtId="0" fontId="42" fillId="0" borderId="36" xfId="0" applyFont="1" applyBorder="1" applyAlignment="1">
      <alignment horizontal="left" vertical="center" wrapText="1"/>
    </xf>
    <xf numFmtId="0" fontId="42" fillId="0" borderId="45" xfId="0" applyFont="1" applyBorder="1" applyAlignment="1">
      <alignment horizontal="left" vertical="center" wrapText="1"/>
    </xf>
    <xf numFmtId="172" fontId="42" fillId="12" borderId="46" xfId="39" applyNumberFormat="1" applyFont="1" applyFill="1" applyBorder="1" applyAlignment="1">
      <alignment horizontal="center" vertical="center" wrapText="1"/>
    </xf>
    <xf numFmtId="173" fontId="33" fillId="0" borderId="0" xfId="39" applyNumberFormat="1" applyFont="1" applyAlignment="1">
      <alignment vertical="center"/>
    </xf>
    <xf numFmtId="172" fontId="37" fillId="0" borderId="0" xfId="39" applyNumberFormat="1" applyFont="1" applyAlignment="1">
      <alignment horizontal="center" vertical="center"/>
    </xf>
    <xf numFmtId="0" fontId="55" fillId="0" borderId="0" xfId="0" applyFont="1" applyAlignment="1">
      <alignment vertical="center" wrapText="1"/>
    </xf>
    <xf numFmtId="0" fontId="60" fillId="0" borderId="0" xfId="29" applyFont="1" applyFill="1" applyBorder="1" applyAlignment="1">
      <alignment horizontal="center" vertical="center" wrapText="1"/>
    </xf>
    <xf numFmtId="0" fontId="38" fillId="0" borderId="0" xfId="0" applyFont="1" applyAlignment="1">
      <alignment horizontal="center" vertical="center" wrapText="1"/>
    </xf>
    <xf numFmtId="0" fontId="64" fillId="0" borderId="33" xfId="0" applyFont="1" applyBorder="1" applyAlignment="1">
      <alignment horizontal="left" vertical="center" wrapText="1"/>
    </xf>
    <xf numFmtId="0" fontId="64" fillId="0" borderId="34" xfId="0" applyFont="1" applyBorder="1" applyAlignment="1">
      <alignment horizontal="center" vertical="center" wrapText="1"/>
    </xf>
    <xf numFmtId="0" fontId="64" fillId="0" borderId="0" xfId="0" applyFont="1" applyAlignment="1">
      <alignment horizontal="center" vertical="center" wrapText="1"/>
    </xf>
    <xf numFmtId="0" fontId="64" fillId="0" borderId="42" xfId="0" applyFont="1" applyBorder="1" applyAlignment="1">
      <alignment horizontal="left" vertical="center" wrapText="1"/>
    </xf>
    <xf numFmtId="0" fontId="64" fillId="0" borderId="27" xfId="0" applyFont="1" applyBorder="1" applyAlignment="1">
      <alignment horizontal="center" vertical="center" wrapText="1"/>
    </xf>
    <xf numFmtId="0" fontId="64" fillId="0" borderId="36" xfId="0" applyFont="1" applyBorder="1" applyAlignment="1">
      <alignment horizontal="left" vertical="center" wrapText="1"/>
    </xf>
    <xf numFmtId="172" fontId="64" fillId="12" borderId="38" xfId="39" applyNumberFormat="1" applyFont="1" applyFill="1" applyBorder="1" applyAlignment="1">
      <alignment horizontal="center" vertical="center" wrapText="1"/>
    </xf>
    <xf numFmtId="0" fontId="64" fillId="0" borderId="37" xfId="0" applyFont="1" applyBorder="1" applyAlignment="1">
      <alignment horizontal="center" vertical="center" wrapText="1"/>
    </xf>
    <xf numFmtId="0" fontId="64" fillId="0" borderId="45" xfId="0" applyFont="1" applyBorder="1" applyAlignment="1">
      <alignment vertical="center" wrapText="1"/>
    </xf>
    <xf numFmtId="0" fontId="64" fillId="0" borderId="47" xfId="0" applyFont="1" applyBorder="1" applyAlignment="1">
      <alignment horizontal="center" vertical="center" wrapText="1"/>
    </xf>
    <xf numFmtId="172" fontId="64" fillId="11" borderId="47" xfId="39" applyNumberFormat="1" applyFont="1" applyFill="1" applyBorder="1" applyAlignment="1" applyProtection="1">
      <alignment horizontal="center" vertical="center" wrapText="1"/>
      <protection locked="0"/>
    </xf>
    <xf numFmtId="172" fontId="64" fillId="12" borderId="46" xfId="39" applyNumberFormat="1" applyFont="1" applyFill="1" applyBorder="1" applyAlignment="1">
      <alignment horizontal="center" vertical="center" wrapText="1"/>
    </xf>
    <xf numFmtId="0" fontId="46" fillId="0" borderId="0" xfId="0" applyFont="1" applyAlignment="1">
      <alignment horizontal="left" vertical="center"/>
    </xf>
    <xf numFmtId="0" fontId="46" fillId="0" borderId="0" xfId="0" applyFont="1" applyAlignment="1">
      <alignment horizontal="left" vertical="center" wrapText="1"/>
    </xf>
    <xf numFmtId="0" fontId="67" fillId="0" borderId="0" xfId="0" applyFont="1" applyAlignment="1">
      <alignment horizontal="center" vertical="center" wrapText="1"/>
    </xf>
    <xf numFmtId="0" fontId="62" fillId="0" borderId="0" xfId="0" applyFont="1" applyAlignment="1">
      <alignment vertical="center"/>
    </xf>
    <xf numFmtId="0" fontId="62" fillId="0" borderId="0" xfId="0" applyFont="1" applyAlignment="1">
      <alignment vertical="center" wrapText="1"/>
    </xf>
    <xf numFmtId="0" fontId="62" fillId="0" borderId="0" xfId="30" applyFont="1" applyFill="1" applyBorder="1" applyAlignment="1">
      <alignment horizontal="center" vertical="center" textRotation="90" wrapText="1"/>
    </xf>
    <xf numFmtId="0" fontId="62" fillId="0" borderId="0" xfId="30" applyFont="1" applyFill="1" applyBorder="1" applyAlignment="1">
      <alignment horizontal="center" vertical="center" wrapText="1"/>
    </xf>
    <xf numFmtId="0" fontId="64" fillId="0" borderId="36" xfId="0" applyFont="1" applyBorder="1" applyAlignment="1">
      <alignment vertical="center" wrapText="1"/>
    </xf>
    <xf numFmtId="0" fontId="64" fillId="0" borderId="11" xfId="0" applyFont="1" applyBorder="1" applyAlignment="1">
      <alignment vertical="center" wrapText="1"/>
    </xf>
    <xf numFmtId="0" fontId="64" fillId="0" borderId="0" xfId="0" applyFont="1" applyAlignment="1">
      <alignment vertical="center" wrapText="1"/>
    </xf>
    <xf numFmtId="172" fontId="64" fillId="0" borderId="0" xfId="39" applyNumberFormat="1" applyFont="1" applyAlignment="1">
      <alignment horizontal="center" vertical="center"/>
    </xf>
    <xf numFmtId="172" fontId="64" fillId="12" borderId="47" xfId="39" applyNumberFormat="1" applyFont="1" applyFill="1" applyBorder="1" applyAlignment="1">
      <alignment horizontal="center" vertical="center"/>
    </xf>
    <xf numFmtId="172" fontId="64" fillId="12" borderId="46" xfId="39" applyNumberFormat="1" applyFont="1" applyFill="1" applyBorder="1" applyAlignment="1">
      <alignment horizontal="center" vertical="center"/>
    </xf>
    <xf numFmtId="0" fontId="64" fillId="0" borderId="0" xfId="0" applyFont="1" applyAlignment="1">
      <alignment horizontal="left" vertical="center" wrapText="1"/>
    </xf>
    <xf numFmtId="172" fontId="64" fillId="0" borderId="0" xfId="39" applyNumberFormat="1" applyFont="1" applyAlignment="1">
      <alignment horizontal="center" vertical="center" wrapText="1"/>
    </xf>
    <xf numFmtId="0" fontId="64" fillId="0" borderId="45" xfId="0" applyFont="1" applyBorder="1" applyAlignment="1">
      <alignment horizontal="left" vertical="center" wrapText="1"/>
    </xf>
    <xf numFmtId="172" fontId="64" fillId="12" borderId="47" xfId="39" applyNumberFormat="1" applyFont="1" applyFill="1" applyBorder="1" applyAlignment="1">
      <alignment horizontal="center" vertical="center" wrapText="1"/>
    </xf>
    <xf numFmtId="0" fontId="64" fillId="9" borderId="39" xfId="0" applyFont="1" applyFill="1" applyBorder="1" applyAlignment="1">
      <alignment horizontal="left" vertical="center" wrapText="1"/>
    </xf>
    <xf numFmtId="172" fontId="68" fillId="0" borderId="0" xfId="39" applyNumberFormat="1" applyFont="1" applyBorder="1" applyAlignment="1">
      <alignment vertical="center" wrapText="1"/>
    </xf>
    <xf numFmtId="172" fontId="68" fillId="0" borderId="0" xfId="39" applyNumberFormat="1" applyFont="1" applyAlignment="1">
      <alignment horizontal="center" vertical="center"/>
    </xf>
    <xf numFmtId="172" fontId="42" fillId="0" borderId="0" xfId="39" applyNumberFormat="1" applyFont="1" applyFill="1" applyBorder="1" applyAlignment="1">
      <alignment horizontal="center" vertical="center" wrapText="1"/>
    </xf>
    <xf numFmtId="0" fontId="40" fillId="0" borderId="0" xfId="0" quotePrefix="1" applyFont="1" applyAlignment="1">
      <alignment horizontal="left" vertical="center" wrapText="1"/>
    </xf>
    <xf numFmtId="0" fontId="41" fillId="0" borderId="40" xfId="30" applyFont="1" applyFill="1" applyBorder="1" applyAlignment="1" applyProtection="1">
      <alignment horizontal="center" vertical="center" wrapText="1"/>
      <protection locked="0"/>
    </xf>
    <xf numFmtId="0" fontId="41" fillId="0" borderId="44" xfId="30" applyFont="1" applyFill="1" applyBorder="1" applyAlignment="1" applyProtection="1">
      <alignment horizontal="center" vertical="center" wrapText="1"/>
      <protection locked="0"/>
    </xf>
    <xf numFmtId="0" fontId="41" fillId="0" borderId="41" xfId="30" applyFont="1" applyFill="1" applyBorder="1" applyAlignment="1" applyProtection="1">
      <alignment horizontal="center" vertical="center" wrapText="1"/>
      <protection locked="0"/>
    </xf>
    <xf numFmtId="0" fontId="55" fillId="0" borderId="0" xfId="29" applyFont="1" applyBorder="1" applyAlignment="1">
      <alignment vertical="center" wrapText="1"/>
    </xf>
    <xf numFmtId="0" fontId="61" fillId="0" borderId="0" xfId="30" applyFont="1" applyBorder="1" applyAlignment="1">
      <alignment vertical="center" wrapText="1"/>
    </xf>
    <xf numFmtId="0" fontId="42" fillId="0" borderId="41" xfId="0" applyFont="1" applyBorder="1" applyAlignment="1">
      <alignment horizontal="center" vertical="center" wrapText="1"/>
    </xf>
    <xf numFmtId="0" fontId="40" fillId="0" borderId="45" xfId="0" applyFont="1" applyBorder="1" applyAlignment="1">
      <alignment vertical="center" wrapText="1"/>
    </xf>
    <xf numFmtId="0" fontId="59" fillId="0" borderId="0" xfId="0" applyFont="1" applyAlignment="1">
      <alignment vertical="center"/>
    </xf>
    <xf numFmtId="0" fontId="39" fillId="0" borderId="0" xfId="30" applyFont="1" applyBorder="1" applyAlignment="1">
      <alignment vertical="center" wrapText="1"/>
    </xf>
    <xf numFmtId="173" fontId="46" fillId="0" borderId="0" xfId="39" applyNumberFormat="1" applyFont="1" applyAlignment="1">
      <alignment horizontal="left" vertical="center" wrapText="1"/>
    </xf>
    <xf numFmtId="173" fontId="60" fillId="0" borderId="0" xfId="39" applyNumberFormat="1" applyFont="1" applyFill="1" applyBorder="1" applyAlignment="1">
      <alignment horizontal="center" vertical="center" wrapText="1"/>
    </xf>
    <xf numFmtId="43" fontId="34" fillId="14" borderId="12" xfId="39" applyFont="1" applyFill="1" applyBorder="1" applyAlignment="1">
      <alignment horizontal="center" vertical="center"/>
    </xf>
    <xf numFmtId="172" fontId="42" fillId="9" borderId="47" xfId="39" applyNumberFormat="1" applyFont="1" applyFill="1" applyBorder="1" applyAlignment="1">
      <alignment horizontal="center" vertical="center" wrapText="1"/>
    </xf>
    <xf numFmtId="0" fontId="46" fillId="0" borderId="0" xfId="30" applyFont="1" applyFill="1" applyBorder="1" applyAlignment="1">
      <alignment vertical="center"/>
    </xf>
    <xf numFmtId="0" fontId="56" fillId="0" borderId="0" xfId="30" applyFont="1" applyFill="1" applyBorder="1" applyAlignment="1">
      <alignment vertical="center"/>
    </xf>
    <xf numFmtId="0" fontId="38" fillId="9" borderId="33" xfId="0" applyFont="1" applyFill="1" applyBorder="1" applyAlignment="1">
      <alignment horizontal="center" vertical="center" wrapText="1"/>
    </xf>
    <xf numFmtId="172" fontId="38" fillId="9" borderId="34" xfId="39" applyNumberFormat="1" applyFont="1" applyFill="1" applyBorder="1" applyAlignment="1">
      <alignment horizontal="center" vertical="center" wrapText="1"/>
    </xf>
    <xf numFmtId="172" fontId="38" fillId="9" borderId="35" xfId="39" applyNumberFormat="1" applyFont="1" applyFill="1" applyBorder="1" applyAlignment="1">
      <alignment horizontal="center" vertical="center" wrapText="1"/>
    </xf>
    <xf numFmtId="172" fontId="38" fillId="9" borderId="27" xfId="39" applyNumberFormat="1" applyFont="1" applyFill="1" applyBorder="1" applyAlignment="1">
      <alignment horizontal="center" vertical="center" wrapText="1"/>
    </xf>
    <xf numFmtId="172" fontId="38" fillId="9" borderId="43" xfId="39" applyNumberFormat="1" applyFont="1" applyFill="1" applyBorder="1" applyAlignment="1">
      <alignment horizontal="center" vertical="center" wrapText="1"/>
    </xf>
    <xf numFmtId="0" fontId="38" fillId="9" borderId="37" xfId="39" applyNumberFormat="1" applyFont="1" applyFill="1" applyBorder="1" applyAlignment="1">
      <alignment horizontal="center" vertical="center" wrapText="1"/>
    </xf>
    <xf numFmtId="0" fontId="38" fillId="9" borderId="38" xfId="39" applyNumberFormat="1" applyFont="1" applyFill="1" applyBorder="1" applyAlignment="1">
      <alignment horizontal="center" vertical="center" wrapText="1"/>
    </xf>
    <xf numFmtId="0" fontId="38" fillId="0" borderId="0" xfId="32" applyFont="1" applyAlignment="1">
      <alignment horizontal="left" vertical="center"/>
    </xf>
    <xf numFmtId="172" fontId="40" fillId="0" borderId="0" xfId="39" applyNumberFormat="1" applyFont="1" applyAlignment="1">
      <alignment horizontal="center" vertical="center" textRotation="90" wrapText="1"/>
    </xf>
    <xf numFmtId="172" fontId="42" fillId="9" borderId="34" xfId="39" applyNumberFormat="1" applyFont="1" applyFill="1" applyBorder="1" applyAlignment="1">
      <alignment horizontal="center" vertical="center" wrapText="1"/>
    </xf>
    <xf numFmtId="172" fontId="42" fillId="9" borderId="35" xfId="39" applyNumberFormat="1" applyFont="1" applyFill="1" applyBorder="1" applyAlignment="1">
      <alignment horizontal="center" vertical="center" wrapText="1"/>
    </xf>
    <xf numFmtId="172" fontId="48" fillId="9" borderId="27" xfId="39" applyNumberFormat="1" applyFont="1" applyFill="1" applyBorder="1" applyAlignment="1">
      <alignment horizontal="center" vertical="center" wrapText="1"/>
    </xf>
    <xf numFmtId="172" fontId="42" fillId="9" borderId="43" xfId="39" applyNumberFormat="1" applyFont="1" applyFill="1" applyBorder="1" applyAlignment="1">
      <alignment horizontal="center" vertical="center" wrapText="1"/>
    </xf>
    <xf numFmtId="172" fontId="42" fillId="9" borderId="38" xfId="39" applyNumberFormat="1" applyFont="1" applyFill="1" applyBorder="1" applyAlignment="1">
      <alignment horizontal="center" vertical="center" wrapText="1"/>
    </xf>
    <xf numFmtId="0" fontId="38" fillId="9" borderId="34" xfId="0" applyFont="1" applyFill="1" applyBorder="1" applyAlignment="1">
      <alignment horizontal="center" vertical="center" wrapText="1"/>
    </xf>
    <xf numFmtId="0" fontId="38" fillId="9" borderId="35" xfId="0" applyFont="1" applyFill="1" applyBorder="1" applyAlignment="1">
      <alignment horizontal="center" vertical="center" wrapText="1"/>
    </xf>
    <xf numFmtId="0" fontId="38" fillId="9" borderId="38" xfId="0" applyFont="1" applyFill="1" applyBorder="1" applyAlignment="1">
      <alignment horizontal="center" vertical="center" wrapText="1"/>
    </xf>
    <xf numFmtId="167" fontId="42" fillId="12" borderId="34" xfId="0" applyNumberFormat="1" applyFont="1" applyFill="1" applyBorder="1" applyAlignment="1">
      <alignment horizontal="center" vertical="center" wrapText="1"/>
    </xf>
    <xf numFmtId="167" fontId="42" fillId="12" borderId="27" xfId="0" applyNumberFormat="1" applyFont="1" applyFill="1" applyBorder="1" applyAlignment="1">
      <alignment horizontal="center" vertical="center" wrapText="1"/>
    </xf>
    <xf numFmtId="167" fontId="42" fillId="12" borderId="37" xfId="0" applyNumberFormat="1" applyFont="1" applyFill="1" applyBorder="1" applyAlignment="1">
      <alignment horizontal="center" vertical="center" wrapText="1"/>
    </xf>
    <xf numFmtId="0" fontId="55" fillId="0" borderId="0" xfId="0" applyFont="1" applyAlignment="1">
      <alignment horizontal="center" vertical="center" wrapText="1"/>
    </xf>
    <xf numFmtId="0" fontId="48" fillId="0" borderId="0" xfId="0" applyFont="1" applyAlignment="1">
      <alignment horizontal="center" vertical="center"/>
    </xf>
    <xf numFmtId="172" fontId="42" fillId="11" borderId="34" xfId="0" applyNumberFormat="1" applyFont="1" applyFill="1" applyBorder="1" applyAlignment="1" applyProtection="1">
      <alignment horizontal="center" vertical="center" wrapText="1"/>
      <protection locked="0"/>
    </xf>
    <xf numFmtId="172" fontId="42" fillId="11" borderId="35" xfId="0" applyNumberFormat="1" applyFont="1" applyFill="1" applyBorder="1" applyAlignment="1" applyProtection="1">
      <alignment horizontal="center" vertical="center" wrapText="1"/>
      <protection locked="0"/>
    </xf>
    <xf numFmtId="172" fontId="42" fillId="11" borderId="27" xfId="0" applyNumberFormat="1" applyFont="1" applyFill="1" applyBorder="1" applyAlignment="1" applyProtection="1">
      <alignment horizontal="center" vertical="center" wrapText="1"/>
      <protection locked="0"/>
    </xf>
    <xf numFmtId="172" fontId="42" fillId="11" borderId="43" xfId="0" applyNumberFormat="1" applyFont="1" applyFill="1" applyBorder="1" applyAlignment="1" applyProtection="1">
      <alignment horizontal="center" vertical="center" wrapText="1"/>
      <protection locked="0"/>
    </xf>
    <xf numFmtId="172" fontId="42" fillId="11" borderId="47" xfId="0" applyNumberFormat="1" applyFont="1" applyFill="1" applyBorder="1" applyAlignment="1" applyProtection="1">
      <alignment horizontal="center" vertical="center" wrapText="1"/>
      <protection locked="0"/>
    </xf>
    <xf numFmtId="172" fontId="42" fillId="16" borderId="37" xfId="39" applyNumberFormat="1" applyFont="1" applyFill="1" applyBorder="1" applyAlignment="1">
      <alignment horizontal="center" vertical="center" wrapText="1"/>
    </xf>
    <xf numFmtId="172" fontId="42" fillId="16" borderId="38" xfId="39" applyNumberFormat="1" applyFont="1" applyFill="1" applyBorder="1" applyAlignment="1">
      <alignment horizontal="center" vertical="center" wrapText="1"/>
    </xf>
    <xf numFmtId="0" fontId="70" fillId="0" borderId="29" xfId="0" applyFont="1" applyBorder="1" applyAlignment="1">
      <alignment horizontal="center" vertical="center" wrapText="1"/>
    </xf>
    <xf numFmtId="172" fontId="42" fillId="11" borderId="35" xfId="39" applyNumberFormat="1" applyFont="1" applyFill="1" applyBorder="1" applyAlignment="1" applyProtection="1">
      <alignment horizontal="center" vertical="center" wrapText="1"/>
      <protection locked="0"/>
    </xf>
    <xf numFmtId="172" fontId="42" fillId="11" borderId="38" xfId="39" applyNumberFormat="1" applyFont="1" applyFill="1" applyBorder="1" applyAlignment="1" applyProtection="1">
      <alignment horizontal="center" vertical="center" wrapText="1"/>
      <protection locked="0"/>
    </xf>
    <xf numFmtId="172" fontId="42" fillId="11" borderId="46" xfId="39" applyNumberFormat="1" applyFont="1" applyFill="1" applyBorder="1" applyAlignment="1" applyProtection="1">
      <alignment horizontal="center" vertical="center" wrapText="1"/>
      <protection locked="0"/>
    </xf>
    <xf numFmtId="0" fontId="55" fillId="0" borderId="0" xfId="0" applyFont="1" applyAlignment="1">
      <alignment horizontal="left" vertical="center" wrapText="1"/>
    </xf>
    <xf numFmtId="172" fontId="38" fillId="0" borderId="0" xfId="0" applyNumberFormat="1" applyFont="1" applyAlignment="1">
      <alignment horizontal="left" vertical="center" wrapText="1"/>
    </xf>
    <xf numFmtId="0" fontId="61" fillId="0" borderId="0" xfId="0" applyFont="1" applyAlignment="1">
      <alignment vertical="center"/>
    </xf>
    <xf numFmtId="49" fontId="40" fillId="0" borderId="0" xfId="1" applyNumberFormat="1" applyFont="1" applyBorder="1" applyAlignment="1">
      <alignment vertical="center"/>
    </xf>
    <xf numFmtId="0" fontId="40" fillId="0" borderId="0" xfId="28" applyFont="1" applyAlignment="1">
      <alignment horizontal="center" vertical="center" wrapText="1"/>
    </xf>
    <xf numFmtId="0" fontId="71" fillId="0" borderId="0" xfId="0" applyFont="1"/>
    <xf numFmtId="0" fontId="72" fillId="0" borderId="0" xfId="30" applyFont="1" applyBorder="1" applyAlignment="1">
      <alignment vertical="center" wrapText="1"/>
    </xf>
    <xf numFmtId="0" fontId="37" fillId="0" borderId="0" xfId="0" applyFont="1" applyAlignment="1">
      <alignment horizontal="left" vertical="center" wrapText="1"/>
    </xf>
    <xf numFmtId="172" fontId="40" fillId="11" borderId="34" xfId="39" applyNumberFormat="1" applyFont="1" applyFill="1" applyBorder="1" applyAlignment="1" applyProtection="1">
      <alignment horizontal="center" vertical="center" wrapText="1"/>
      <protection locked="0"/>
    </xf>
    <xf numFmtId="172" fontId="40" fillId="11" borderId="27" xfId="39" applyNumberFormat="1" applyFont="1" applyFill="1" applyBorder="1" applyAlignment="1" applyProtection="1">
      <alignment horizontal="center" vertical="center" wrapText="1"/>
      <protection locked="0"/>
    </xf>
    <xf numFmtId="0" fontId="46" fillId="0" borderId="0" xfId="30" applyFont="1" applyFill="1" applyBorder="1" applyAlignment="1">
      <alignment horizontal="center" vertical="center" wrapText="1"/>
    </xf>
    <xf numFmtId="0" fontId="40" fillId="0" borderId="0" xfId="28" applyFont="1" applyAlignment="1">
      <alignment horizontal="center" vertical="center"/>
    </xf>
    <xf numFmtId="3" fontId="42" fillId="0" borderId="33" xfId="0" applyNumberFormat="1" applyFont="1" applyBorder="1" applyAlignment="1" applyProtection="1">
      <alignment horizontal="left" vertical="center" wrapText="1"/>
      <protection locked="0"/>
    </xf>
    <xf numFmtId="3" fontId="42" fillId="0" borderId="42" xfId="0" applyNumberFormat="1" applyFont="1" applyBorder="1" applyAlignment="1" applyProtection="1">
      <alignment horizontal="left" vertical="center" wrapText="1"/>
      <protection locked="0"/>
    </xf>
    <xf numFmtId="172" fontId="42" fillId="11" borderId="27" xfId="39" applyNumberFormat="1" applyFont="1" applyFill="1" applyBorder="1" applyAlignment="1" applyProtection="1">
      <alignment horizontal="left" vertical="center" wrapText="1"/>
      <protection locked="0"/>
    </xf>
    <xf numFmtId="172" fontId="42" fillId="11" borderId="43" xfId="39" applyNumberFormat="1" applyFont="1" applyFill="1" applyBorder="1" applyAlignment="1" applyProtection="1">
      <alignment horizontal="left" vertical="center" wrapText="1"/>
      <protection locked="0"/>
    </xf>
    <xf numFmtId="0" fontId="73" fillId="0" borderId="0" xfId="0" applyFont="1" applyAlignment="1">
      <alignment vertical="center"/>
    </xf>
    <xf numFmtId="0" fontId="41" fillId="0" borderId="0" xfId="30" applyFont="1" applyBorder="1" applyAlignment="1" applyProtection="1">
      <alignment horizontal="center" vertical="center" wrapText="1"/>
      <protection locked="0"/>
    </xf>
    <xf numFmtId="172" fontId="38" fillId="0" borderId="0" xfId="39" applyNumberFormat="1" applyFont="1" applyFill="1" applyBorder="1" applyAlignment="1">
      <alignment horizontal="center" vertical="center" wrapText="1"/>
    </xf>
    <xf numFmtId="0" fontId="70" fillId="0" borderId="0" xfId="0" applyFont="1" applyAlignment="1">
      <alignment horizontal="center" vertical="center"/>
    </xf>
    <xf numFmtId="0" fontId="42" fillId="0" borderId="33" xfId="0" applyFont="1" applyBorder="1" applyAlignment="1" applyProtection="1">
      <alignment horizontal="left" vertical="center" wrapText="1"/>
      <protection locked="0"/>
    </xf>
    <xf numFmtId="0" fontId="42" fillId="0" borderId="42" xfId="0" applyFont="1" applyBorder="1" applyAlignment="1" applyProtection="1">
      <alignment horizontal="left" vertical="center" wrapText="1"/>
      <protection locked="0"/>
    </xf>
    <xf numFmtId="169" fontId="33" fillId="5" borderId="0" xfId="46" applyFont="1" applyFill="1">
      <alignment vertical="top"/>
    </xf>
    <xf numFmtId="173" fontId="33" fillId="5" borderId="0" xfId="46" applyNumberFormat="1" applyFont="1" applyFill="1">
      <alignment vertical="top"/>
    </xf>
    <xf numFmtId="0" fontId="36" fillId="9" borderId="39" xfId="0" applyFont="1" applyFill="1" applyBorder="1" applyAlignment="1">
      <alignment horizontal="left" vertical="center" wrapText="1"/>
    </xf>
    <xf numFmtId="0" fontId="37" fillId="0" borderId="34" xfId="0" applyFont="1" applyBorder="1" applyAlignment="1">
      <alignment horizontal="center" vertical="center" wrapText="1"/>
    </xf>
    <xf numFmtId="0" fontId="40" fillId="0" borderId="42" xfId="0" applyFont="1" applyBorder="1" applyAlignment="1">
      <alignment horizontal="left" vertical="center" wrapText="1"/>
    </xf>
    <xf numFmtId="0" fontId="40" fillId="0" borderId="33" xfId="0" applyFont="1" applyBorder="1" applyAlignment="1">
      <alignment horizontal="left" vertical="center" wrapText="1"/>
    </xf>
    <xf numFmtId="0" fontId="40" fillId="0" borderId="45" xfId="0" applyFont="1" applyBorder="1" applyAlignment="1">
      <alignment horizontal="left" vertical="center" wrapText="1"/>
    </xf>
    <xf numFmtId="0" fontId="61" fillId="0" borderId="0" xfId="37" applyFont="1" applyBorder="1" applyAlignment="1">
      <alignment vertical="center" wrapText="1"/>
    </xf>
    <xf numFmtId="0" fontId="74" fillId="0" borderId="0" xfId="0" applyFont="1" applyAlignment="1">
      <alignment vertical="center"/>
    </xf>
    <xf numFmtId="0" fontId="37" fillId="6" borderId="0" xfId="0" applyFont="1" applyFill="1" applyAlignment="1">
      <alignment vertical="center"/>
    </xf>
    <xf numFmtId="0" fontId="37" fillId="0" borderId="27" xfId="0" applyFont="1" applyBorder="1" applyAlignment="1">
      <alignment horizontal="center" vertical="center" wrapText="1"/>
    </xf>
    <xf numFmtId="0" fontId="37" fillId="0" borderId="27" xfId="0" applyFont="1" applyBorder="1" applyAlignment="1">
      <alignment horizontal="center" vertical="center"/>
    </xf>
    <xf numFmtId="0" fontId="37" fillId="0" borderId="44" xfId="0" applyFont="1" applyBorder="1" applyAlignment="1" applyProtection="1">
      <alignment vertical="center"/>
      <protection locked="0"/>
    </xf>
    <xf numFmtId="0" fontId="37" fillId="0" borderId="36" xfId="0" applyFont="1" applyBorder="1" applyAlignment="1">
      <alignment vertical="center" wrapText="1"/>
    </xf>
    <xf numFmtId="0" fontId="37" fillId="0" borderId="37" xfId="0" applyFont="1" applyBorder="1" applyAlignment="1">
      <alignment horizontal="center" vertical="center" wrapText="1"/>
    </xf>
    <xf numFmtId="0" fontId="37" fillId="0" borderId="40" xfId="0" applyFont="1" applyBorder="1" applyAlignment="1" applyProtection="1">
      <alignment vertical="center"/>
      <protection locked="0"/>
    </xf>
    <xf numFmtId="0" fontId="48" fillId="5" borderId="0" xfId="0" applyFont="1" applyFill="1" applyAlignment="1">
      <alignment vertical="center"/>
    </xf>
    <xf numFmtId="167" fontId="37" fillId="0" borderId="0" xfId="0" applyNumberFormat="1" applyFont="1" applyAlignment="1">
      <alignment vertical="center"/>
    </xf>
    <xf numFmtId="0" fontId="37" fillId="0" borderId="0" xfId="0" applyFont="1" applyAlignment="1">
      <alignment horizontal="center" vertical="center" wrapText="1"/>
    </xf>
    <xf numFmtId="0" fontId="70" fillId="0" borderId="0" xfId="0" applyFont="1" applyAlignment="1">
      <alignment vertical="center"/>
    </xf>
    <xf numFmtId="0" fontId="58" fillId="0" borderId="0" xfId="3" applyFont="1" applyAlignment="1">
      <alignment vertical="center"/>
    </xf>
    <xf numFmtId="0" fontId="53" fillId="0" borderId="0" xfId="3" applyFont="1" applyAlignment="1">
      <alignment vertical="center"/>
    </xf>
    <xf numFmtId="0" fontId="36" fillId="9" borderId="37" xfId="15" applyFont="1" applyFill="1" applyBorder="1" applyAlignment="1">
      <alignment horizontal="center" vertical="center" wrapText="1"/>
    </xf>
    <xf numFmtId="0" fontId="65" fillId="0" borderId="0" xfId="36" applyFont="1"/>
    <xf numFmtId="0" fontId="40" fillId="0" borderId="0" xfId="3" applyFont="1" applyAlignment="1">
      <alignment vertical="center"/>
    </xf>
    <xf numFmtId="167" fontId="42" fillId="11" borderId="34" xfId="0" applyNumberFormat="1" applyFont="1" applyFill="1" applyBorder="1" applyAlignment="1" applyProtection="1">
      <alignment horizontal="center" vertical="center" wrapText="1"/>
      <protection locked="0"/>
    </xf>
    <xf numFmtId="167" fontId="42" fillId="11" borderId="27" xfId="0" applyNumberFormat="1" applyFont="1" applyFill="1" applyBorder="1" applyAlignment="1" applyProtection="1">
      <alignment horizontal="center" vertical="center" wrapText="1"/>
      <protection locked="0"/>
    </xf>
    <xf numFmtId="167" fontId="42" fillId="12" borderId="43" xfId="0" applyNumberFormat="1" applyFont="1" applyFill="1" applyBorder="1" applyAlignment="1">
      <alignment horizontal="center" vertical="center" wrapText="1"/>
    </xf>
    <xf numFmtId="0" fontId="42" fillId="0" borderId="0" xfId="3" applyFont="1" applyAlignment="1">
      <alignment vertical="center" wrapText="1"/>
    </xf>
    <xf numFmtId="167" fontId="40" fillId="0" borderId="0" xfId="3" applyNumberFormat="1" applyFont="1" applyAlignment="1">
      <alignment horizontal="center" vertical="center"/>
    </xf>
    <xf numFmtId="167" fontId="38" fillId="0" borderId="0" xfId="0" applyNumberFormat="1" applyFont="1" applyAlignment="1">
      <alignment horizontal="center" vertical="center" wrapText="1"/>
    </xf>
    <xf numFmtId="167" fontId="40" fillId="0" borderId="0" xfId="3" applyNumberFormat="1" applyFont="1" applyAlignment="1">
      <alignment vertical="center"/>
    </xf>
    <xf numFmtId="0" fontId="37" fillId="0" borderId="0" xfId="36" applyFont="1"/>
    <xf numFmtId="0" fontId="76" fillId="0" borderId="0" xfId="3" applyFont="1" applyAlignment="1">
      <alignment horizontal="center" vertical="center"/>
    </xf>
    <xf numFmtId="0" fontId="76" fillId="0" borderId="0" xfId="36" applyFont="1"/>
    <xf numFmtId="0" fontId="39" fillId="0" borderId="0" xfId="3" applyFont="1" applyAlignment="1">
      <alignment horizontal="left" vertical="center"/>
    </xf>
    <xf numFmtId="0" fontId="55" fillId="0" borderId="0" xfId="0" applyFont="1"/>
    <xf numFmtId="0" fontId="52" fillId="0" borderId="0" xfId="36" applyFont="1"/>
    <xf numFmtId="0" fontId="33" fillId="0" borderId="0" xfId="0" applyFont="1" applyAlignment="1">
      <alignment horizontal="center" vertical="center" wrapText="1"/>
    </xf>
    <xf numFmtId="0" fontId="38" fillId="9" borderId="67" xfId="0" applyFont="1" applyFill="1" applyBorder="1" applyAlignment="1">
      <alignment horizontal="center" vertical="center" wrapText="1"/>
    </xf>
    <xf numFmtId="0" fontId="38" fillId="9" borderId="54" xfId="0" applyFont="1" applyFill="1" applyBorder="1" applyAlignment="1">
      <alignment horizontal="center" vertical="center" wrapText="1"/>
    </xf>
    <xf numFmtId="0" fontId="46" fillId="0" borderId="0" xfId="30" applyFont="1" applyFill="1" applyBorder="1" applyAlignment="1">
      <alignment horizontal="left" vertical="center" wrapText="1"/>
    </xf>
    <xf numFmtId="0" fontId="39" fillId="0" borderId="0" xfId="30" applyFont="1" applyFill="1" applyBorder="1" applyAlignment="1">
      <alignment horizontal="left" vertical="center" wrapText="1"/>
    </xf>
    <xf numFmtId="0" fontId="40" fillId="0" borderId="55" xfId="0" applyFont="1" applyBorder="1" applyAlignment="1">
      <alignment vertical="center" wrapText="1"/>
    </xf>
    <xf numFmtId="0" fontId="40" fillId="0" borderId="56" xfId="0" applyFont="1" applyBorder="1" applyAlignment="1">
      <alignment horizontal="center" vertical="center" wrapText="1"/>
    </xf>
    <xf numFmtId="167" fontId="40" fillId="15" borderId="56" xfId="0" applyNumberFormat="1" applyFont="1" applyFill="1" applyBorder="1" applyAlignment="1">
      <alignment horizontal="center" vertical="center" wrapText="1"/>
    </xf>
    <xf numFmtId="0" fontId="40" fillId="9" borderId="57" xfId="0" applyFont="1" applyFill="1" applyBorder="1" applyAlignment="1">
      <alignment horizontal="center" vertical="center" wrapText="1"/>
    </xf>
    <xf numFmtId="0" fontId="41" fillId="0" borderId="61" xfId="30" applyFont="1" applyBorder="1" applyAlignment="1" applyProtection="1">
      <alignment horizontal="center" vertical="center" wrapText="1"/>
      <protection locked="0"/>
    </xf>
    <xf numFmtId="0" fontId="77" fillId="0" borderId="0" xfId="30" applyFont="1" applyFill="1" applyBorder="1" applyAlignment="1">
      <alignment horizontal="center" vertical="center" wrapText="1"/>
    </xf>
    <xf numFmtId="0" fontId="40" fillId="0" borderId="64" xfId="0" applyFont="1" applyBorder="1" applyAlignment="1">
      <alignment vertical="center" wrapText="1"/>
    </xf>
    <xf numFmtId="0" fontId="40" fillId="0" borderId="14" xfId="0" applyFont="1" applyBorder="1" applyAlignment="1">
      <alignment horizontal="center" vertical="center" wrapText="1"/>
    </xf>
    <xf numFmtId="2" fontId="40" fillId="12" borderId="14" xfId="0" applyNumberFormat="1" applyFont="1" applyFill="1" applyBorder="1" applyAlignment="1">
      <alignment horizontal="center" vertical="center" wrapText="1"/>
    </xf>
    <xf numFmtId="0" fontId="40" fillId="9" borderId="65" xfId="0" applyFont="1" applyFill="1" applyBorder="1" applyAlignment="1">
      <alignment horizontal="center" vertical="center" wrapText="1"/>
    </xf>
    <xf numFmtId="0" fontId="41" fillId="0" borderId="66" xfId="30" applyFont="1" applyBorder="1" applyAlignment="1" applyProtection="1">
      <alignment horizontal="center" vertical="center" wrapText="1"/>
      <protection locked="0"/>
    </xf>
    <xf numFmtId="10" fontId="40" fillId="12" borderId="14" xfId="38" applyNumberFormat="1" applyFont="1" applyFill="1" applyBorder="1" applyAlignment="1">
      <alignment horizontal="center" vertical="center" wrapText="1"/>
    </xf>
    <xf numFmtId="10" fontId="40" fillId="9" borderId="65" xfId="38" applyNumberFormat="1" applyFont="1" applyFill="1" applyBorder="1" applyAlignment="1">
      <alignment horizontal="center" vertical="center" wrapText="1"/>
    </xf>
    <xf numFmtId="10" fontId="40" fillId="11" borderId="14" xfId="38" applyNumberFormat="1" applyFont="1" applyFill="1" applyBorder="1" applyAlignment="1" applyProtection="1">
      <alignment horizontal="center" vertical="center" wrapText="1"/>
      <protection locked="0"/>
    </xf>
    <xf numFmtId="10" fontId="40" fillId="15" borderId="14" xfId="38" applyNumberFormat="1" applyFont="1" applyFill="1" applyBorder="1" applyAlignment="1">
      <alignment horizontal="center" vertical="center" wrapText="1"/>
    </xf>
    <xf numFmtId="10" fontId="40" fillId="15" borderId="65" xfId="38" applyNumberFormat="1" applyFont="1" applyFill="1" applyBorder="1" applyAlignment="1">
      <alignment horizontal="center" vertical="center" wrapText="1"/>
    </xf>
    <xf numFmtId="0" fontId="72" fillId="0" borderId="0" xfId="30" applyFont="1" applyFill="1" applyBorder="1" applyAlignment="1">
      <alignment vertical="center" wrapText="1"/>
    </xf>
    <xf numFmtId="0" fontId="40" fillId="11" borderId="14" xfId="0" applyFont="1" applyFill="1" applyBorder="1" applyAlignment="1" applyProtection="1">
      <alignment horizontal="center" vertical="center" wrapText="1"/>
      <protection locked="0"/>
    </xf>
    <xf numFmtId="43" fontId="40" fillId="11" borderId="14" xfId="39" applyFont="1" applyFill="1" applyBorder="1" applyAlignment="1" applyProtection="1">
      <alignment horizontal="center" vertical="center" wrapText="1"/>
      <protection locked="0"/>
    </xf>
    <xf numFmtId="0" fontId="40" fillId="0" borderId="58" xfId="0" applyFont="1" applyBorder="1" applyAlignment="1">
      <alignment vertical="center" wrapText="1"/>
    </xf>
    <xf numFmtId="0" fontId="40" fillId="0" borderId="59" xfId="0" applyFont="1" applyBorder="1" applyAlignment="1">
      <alignment horizontal="center" vertical="center" wrapText="1"/>
    </xf>
    <xf numFmtId="2" fontId="40" fillId="12" borderId="59" xfId="0" applyNumberFormat="1" applyFont="1" applyFill="1" applyBorder="1" applyAlignment="1">
      <alignment horizontal="center" vertical="center" wrapText="1"/>
    </xf>
    <xf numFmtId="0" fontId="40" fillId="9" borderId="60" xfId="0" applyFont="1" applyFill="1" applyBorder="1" applyAlignment="1">
      <alignment horizontal="center" vertical="center" wrapText="1"/>
    </xf>
    <xf numFmtId="0" fontId="41" fillId="0" borderId="62" xfId="30" applyFont="1" applyBorder="1" applyAlignment="1" applyProtection="1">
      <alignment horizontal="center" vertical="center" wrapText="1"/>
      <protection locked="0"/>
    </xf>
    <xf numFmtId="0" fontId="37" fillId="0" borderId="0" xfId="0" applyFont="1" applyAlignment="1" applyProtection="1">
      <alignment vertical="center"/>
      <protection locked="0"/>
    </xf>
    <xf numFmtId="0" fontId="39" fillId="0" borderId="0" xfId="30" applyFont="1" applyFill="1" applyBorder="1" applyAlignment="1">
      <alignment vertical="center" wrapText="1"/>
    </xf>
    <xf numFmtId="0" fontId="42" fillId="0" borderId="55" xfId="0" applyFont="1" applyBorder="1" applyAlignment="1">
      <alignment vertical="center" wrapText="1"/>
    </xf>
    <xf numFmtId="10" fontId="40" fillId="12" borderId="56" xfId="38" applyNumberFormat="1" applyFont="1" applyFill="1" applyBorder="1" applyAlignment="1">
      <alignment horizontal="center" vertical="center" wrapText="1"/>
    </xf>
    <xf numFmtId="0" fontId="42" fillId="9" borderId="57" xfId="0" applyFont="1" applyFill="1" applyBorder="1" applyAlignment="1">
      <alignment horizontal="center" vertical="center" wrapText="1"/>
    </xf>
    <xf numFmtId="0" fontId="42" fillId="0" borderId="64" xfId="0" applyFont="1" applyBorder="1" applyAlignment="1">
      <alignment vertical="center" wrapText="1"/>
    </xf>
    <xf numFmtId="0" fontId="42" fillId="9" borderId="65" xfId="0" applyFont="1" applyFill="1" applyBorder="1" applyAlignment="1">
      <alignment horizontal="center" vertical="center" wrapText="1"/>
    </xf>
    <xf numFmtId="0" fontId="42" fillId="0" borderId="58" xfId="0" applyFont="1" applyBorder="1" applyAlignment="1">
      <alignment vertical="center" wrapText="1"/>
    </xf>
    <xf numFmtId="10" fontId="40" fillId="11" borderId="59" xfId="38" applyNumberFormat="1" applyFont="1" applyFill="1" applyBorder="1" applyAlignment="1" applyProtection="1">
      <alignment horizontal="center" vertical="center" wrapText="1"/>
      <protection locked="0"/>
    </xf>
    <xf numFmtId="0" fontId="42" fillId="9" borderId="60" xfId="0" applyFont="1" applyFill="1" applyBorder="1" applyAlignment="1">
      <alignment horizontal="center" vertical="center" wrapText="1"/>
    </xf>
    <xf numFmtId="0" fontId="78" fillId="0" borderId="0" xfId="0" applyFont="1" applyAlignment="1">
      <alignment vertical="center"/>
    </xf>
    <xf numFmtId="0" fontId="70" fillId="0" borderId="0" xfId="0" applyFont="1"/>
    <xf numFmtId="0" fontId="60" fillId="0" borderId="0" xfId="15" applyFont="1" applyAlignment="1">
      <alignment horizontal="center" vertical="center"/>
    </xf>
    <xf numFmtId="0" fontId="40" fillId="5" borderId="0" xfId="15" applyFont="1" applyFill="1" applyAlignment="1">
      <alignment vertical="center"/>
    </xf>
    <xf numFmtId="0" fontId="40" fillId="5" borderId="0" xfId="15" applyFont="1" applyFill="1" applyAlignment="1">
      <alignment horizontal="center" vertical="center"/>
    </xf>
    <xf numFmtId="0" fontId="79" fillId="0" borderId="0" xfId="30" applyFont="1" applyFill="1" applyBorder="1" applyAlignment="1">
      <alignment horizontal="center" vertical="center" wrapText="1"/>
    </xf>
    <xf numFmtId="0" fontId="80" fillId="0" borderId="0" xfId="0" applyFont="1" applyAlignment="1">
      <alignment horizontal="center" vertical="center" wrapText="1"/>
    </xf>
    <xf numFmtId="0" fontId="40" fillId="5" borderId="0" xfId="0" applyFont="1" applyFill="1" applyAlignment="1">
      <alignment vertical="center"/>
    </xf>
    <xf numFmtId="0" fontId="45" fillId="0" borderId="29" xfId="0" applyFont="1" applyBorder="1" applyAlignment="1" applyProtection="1">
      <alignment vertical="center"/>
      <protection locked="0"/>
    </xf>
    <xf numFmtId="0" fontId="37" fillId="5" borderId="0" xfId="15" applyFont="1" applyFill="1" applyAlignment="1">
      <alignment vertical="center"/>
    </xf>
    <xf numFmtId="0" fontId="37" fillId="0" borderId="0" xfId="15" applyFont="1" applyAlignment="1">
      <alignment vertical="center" wrapText="1"/>
    </xf>
    <xf numFmtId="0" fontId="40" fillId="5" borderId="0" xfId="0" applyFont="1" applyFill="1" applyAlignment="1">
      <alignment horizontal="center" vertical="center" wrapText="1"/>
    </xf>
    <xf numFmtId="0" fontId="40" fillId="5" borderId="0" xfId="0" applyFont="1" applyFill="1" applyAlignment="1">
      <alignment horizontal="center" vertical="center"/>
    </xf>
    <xf numFmtId="0" fontId="79" fillId="5" borderId="0" xfId="30" applyFont="1" applyFill="1" applyBorder="1" applyAlignment="1">
      <alignment horizontal="center" vertical="center" wrapText="1"/>
    </xf>
    <xf numFmtId="0" fontId="41" fillId="5" borderId="0" xfId="30" applyFont="1" applyFill="1" applyBorder="1" applyAlignment="1">
      <alignment horizontal="center" vertical="center" wrapText="1"/>
    </xf>
    <xf numFmtId="0" fontId="38" fillId="5" borderId="0" xfId="0" applyFont="1" applyFill="1" applyAlignment="1">
      <alignment horizontal="left" vertical="center" wrapText="1"/>
    </xf>
    <xf numFmtId="0" fontId="42" fillId="5" borderId="0" xfId="0" applyFont="1" applyFill="1" applyAlignment="1">
      <alignment horizontal="center" vertical="center" wrapText="1"/>
    </xf>
    <xf numFmtId="0" fontId="41" fillId="0" borderId="40" xfId="30" applyFont="1" applyFill="1" applyBorder="1" applyAlignment="1">
      <alignment horizontal="center" vertical="center" wrapText="1"/>
    </xf>
    <xf numFmtId="0" fontId="41" fillId="0" borderId="44" xfId="30" applyFont="1" applyFill="1" applyBorder="1" applyAlignment="1">
      <alignment horizontal="center" vertical="center" wrapText="1"/>
    </xf>
    <xf numFmtId="0" fontId="41" fillId="0" borderId="41" xfId="30" applyFont="1" applyFill="1" applyBorder="1" applyAlignment="1">
      <alignment horizontal="center" vertical="center" wrapText="1"/>
    </xf>
    <xf numFmtId="0" fontId="41" fillId="0" borderId="29" xfId="30" applyFont="1" applyFill="1" applyBorder="1" applyAlignment="1">
      <alignment horizontal="center" vertical="center" wrapText="1"/>
    </xf>
    <xf numFmtId="0" fontId="37" fillId="9" borderId="0" xfId="0" applyFont="1" applyFill="1" applyAlignment="1">
      <alignment vertical="center"/>
    </xf>
    <xf numFmtId="0" fontId="37" fillId="0" borderId="0" xfId="0" applyFont="1" applyAlignment="1">
      <alignment wrapText="1"/>
    </xf>
    <xf numFmtId="0" fontId="42" fillId="0" borderId="34" xfId="0" applyFont="1" applyBorder="1" applyAlignment="1">
      <alignment horizontal="left" vertical="center" wrapText="1"/>
    </xf>
    <xf numFmtId="0" fontId="42" fillId="0" borderId="37" xfId="0" applyFont="1" applyBorder="1" applyAlignment="1">
      <alignment horizontal="left" vertical="center" wrapText="1"/>
    </xf>
    <xf numFmtId="0" fontId="37" fillId="0" borderId="0" xfId="0" applyFont="1" applyAlignment="1">
      <alignment vertical="top"/>
    </xf>
    <xf numFmtId="0" fontId="40" fillId="9" borderId="0" xfId="0" applyFont="1" applyFill="1" applyAlignment="1">
      <alignment vertical="center"/>
    </xf>
    <xf numFmtId="0" fontId="37" fillId="0" borderId="44" xfId="0" applyFont="1" applyBorder="1"/>
    <xf numFmtId="0" fontId="55" fillId="0" borderId="0" xfId="29" applyFont="1" applyFill="1" applyBorder="1" applyAlignment="1">
      <alignment vertical="center" wrapText="1"/>
    </xf>
    <xf numFmtId="0" fontId="37" fillId="0" borderId="40" xfId="0" applyFont="1" applyBorder="1" applyProtection="1">
      <protection locked="0"/>
    </xf>
    <xf numFmtId="0" fontId="77" fillId="14" borderId="0" xfId="48" applyFont="1" applyBorder="1" applyAlignment="1">
      <alignment horizontal="center" vertical="center"/>
    </xf>
    <xf numFmtId="0" fontId="37" fillId="0" borderId="44" xfId="0" applyFont="1" applyBorder="1" applyProtection="1">
      <protection locked="0"/>
    </xf>
    <xf numFmtId="0" fontId="37" fillId="0" borderId="41" xfId="0" applyFont="1" applyBorder="1" applyProtection="1">
      <protection locked="0"/>
    </xf>
    <xf numFmtId="0" fontId="46" fillId="0" borderId="0" xfId="0" applyFont="1" applyAlignment="1">
      <alignment horizontal="center" vertical="center" wrapText="1"/>
    </xf>
    <xf numFmtId="0" fontId="39" fillId="0" borderId="0" xfId="0" applyFont="1" applyAlignment="1">
      <alignment vertical="center"/>
    </xf>
    <xf numFmtId="0" fontId="38" fillId="9" borderId="52" xfId="0" applyFont="1" applyFill="1" applyBorder="1" applyAlignment="1">
      <alignment horizontal="center" vertical="center" wrapText="1"/>
    </xf>
    <xf numFmtId="0" fontId="38" fillId="9" borderId="53" xfId="0" applyFont="1" applyFill="1" applyBorder="1" applyAlignment="1">
      <alignment horizontal="center" vertical="center" wrapText="1"/>
    </xf>
    <xf numFmtId="0" fontId="40" fillId="0" borderId="0" xfId="3" applyFont="1" applyAlignment="1">
      <alignment vertical="center" wrapText="1"/>
    </xf>
    <xf numFmtId="0" fontId="75" fillId="0" borderId="0" xfId="30" applyFont="1" applyFill="1" applyBorder="1" applyAlignment="1">
      <alignment vertical="center" wrapText="1"/>
    </xf>
    <xf numFmtId="0" fontId="33" fillId="0" borderId="0" xfId="55"/>
    <xf numFmtId="0" fontId="39" fillId="0" borderId="0" xfId="0" applyFont="1" applyAlignment="1">
      <alignment horizontal="left" vertical="center" wrapText="1"/>
    </xf>
    <xf numFmtId="0" fontId="81" fillId="0" borderId="0" xfId="0" applyFont="1" applyAlignment="1">
      <alignment vertical="center" wrapText="1"/>
    </xf>
    <xf numFmtId="0" fontId="40" fillId="0" borderId="0" xfId="3" applyFont="1" applyAlignment="1">
      <alignment horizontal="center" vertical="center" wrapText="1"/>
    </xf>
    <xf numFmtId="0" fontId="37" fillId="0" borderId="0" xfId="0" applyFont="1" applyAlignment="1">
      <alignment horizontal="center"/>
    </xf>
    <xf numFmtId="172" fontId="42" fillId="15" borderId="35" xfId="39" applyNumberFormat="1" applyFont="1" applyFill="1" applyBorder="1" applyAlignment="1">
      <alignment horizontal="center" vertical="center" wrapText="1"/>
    </xf>
    <xf numFmtId="172" fontId="42" fillId="15" borderId="38" xfId="39" applyNumberFormat="1" applyFont="1" applyFill="1" applyBorder="1" applyAlignment="1">
      <alignment horizontal="center" vertical="center" wrapText="1"/>
    </xf>
    <xf numFmtId="0" fontId="66" fillId="0" borderId="0" xfId="0" applyFont="1" applyAlignment="1">
      <alignment horizontal="center" vertical="center"/>
    </xf>
    <xf numFmtId="0" fontId="82" fillId="0" borderId="0" xfId="30" applyFont="1" applyBorder="1" applyAlignment="1">
      <alignment vertical="center"/>
    </xf>
    <xf numFmtId="0" fontId="56" fillId="0" borderId="0" xfId="30" applyFont="1" applyBorder="1" applyAlignment="1">
      <alignment horizontal="left" vertical="center" wrapText="1"/>
    </xf>
    <xf numFmtId="0" fontId="42" fillId="0" borderId="0" xfId="3" applyFont="1" applyAlignment="1">
      <alignment horizontal="center" vertical="center" wrapText="1"/>
    </xf>
    <xf numFmtId="0" fontId="37" fillId="0" borderId="40" xfId="0" applyFont="1" applyBorder="1" applyAlignment="1" applyProtection="1">
      <alignment horizontal="left" vertical="top"/>
      <protection locked="0"/>
    </xf>
    <xf numFmtId="0" fontId="42" fillId="0" borderId="44" xfId="0" applyFont="1" applyBorder="1" applyAlignment="1" applyProtection="1">
      <alignment horizontal="center" vertical="center" wrapText="1"/>
      <protection locked="0"/>
    </xf>
    <xf numFmtId="0" fontId="37" fillId="0" borderId="41" xfId="0" applyFont="1" applyBorder="1" applyAlignment="1" applyProtection="1">
      <alignment vertical="center"/>
      <protection locked="0"/>
    </xf>
    <xf numFmtId="0" fontId="42" fillId="5" borderId="0" xfId="3" applyFont="1" applyFill="1" applyAlignment="1">
      <alignment vertical="center" wrapText="1"/>
    </xf>
    <xf numFmtId="0" fontId="40" fillId="5" borderId="0" xfId="3" applyFont="1" applyFill="1" applyAlignment="1">
      <alignment horizontal="center" vertical="center"/>
    </xf>
    <xf numFmtId="0" fontId="42" fillId="5" borderId="0" xfId="0" applyFont="1" applyFill="1" applyAlignment="1">
      <alignment vertical="center" wrapText="1"/>
    </xf>
    <xf numFmtId="1" fontId="37" fillId="0" borderId="0" xfId="0" applyNumberFormat="1" applyFont="1" applyAlignment="1">
      <alignment vertical="center"/>
    </xf>
    <xf numFmtId="0" fontId="37" fillId="0" borderId="44" xfId="0" applyFont="1" applyBorder="1" applyAlignment="1" applyProtection="1">
      <alignment wrapText="1"/>
      <protection locked="0"/>
    </xf>
    <xf numFmtId="3" fontId="42" fillId="11" borderId="43" xfId="0" applyNumberFormat="1" applyFont="1" applyFill="1" applyBorder="1" applyAlignment="1" applyProtection="1">
      <alignment horizontal="center" vertical="center" wrapText="1"/>
      <protection locked="0"/>
    </xf>
    <xf numFmtId="0" fontId="42" fillId="0" borderId="44" xfId="0" applyFont="1" applyBorder="1" applyAlignment="1" applyProtection="1">
      <alignment wrapText="1"/>
      <protection locked="0"/>
    </xf>
    <xf numFmtId="4" fontId="42" fillId="11" borderId="43" xfId="0" applyNumberFormat="1" applyFont="1" applyFill="1" applyBorder="1" applyAlignment="1" applyProtection="1">
      <alignment horizontal="center" vertical="center" wrapText="1"/>
      <protection locked="0"/>
    </xf>
    <xf numFmtId="9" fontId="40" fillId="0" borderId="0" xfId="3" applyNumberFormat="1" applyFont="1" applyAlignment="1">
      <alignment horizontal="center" vertical="center" wrapText="1"/>
    </xf>
    <xf numFmtId="0" fontId="45" fillId="0" borderId="0" xfId="0" applyFont="1" applyAlignment="1">
      <alignment horizontal="left" vertical="center"/>
    </xf>
    <xf numFmtId="0" fontId="45" fillId="0" borderId="0" xfId="0" applyFont="1" applyAlignment="1">
      <alignment horizontal="left" vertical="center" textRotation="90"/>
    </xf>
    <xf numFmtId="0" fontId="37" fillId="0" borderId="0" xfId="0" applyFont="1" applyAlignment="1">
      <alignment vertical="center" textRotation="90"/>
    </xf>
    <xf numFmtId="0" fontId="37" fillId="0" borderId="0" xfId="15" applyFont="1" applyAlignment="1">
      <alignment horizontal="center" vertical="center" wrapText="1"/>
    </xf>
    <xf numFmtId="0" fontId="37" fillId="0" borderId="0" xfId="15" applyFont="1" applyAlignment="1">
      <alignment horizontal="center" vertical="center" textRotation="90" wrapText="1"/>
    </xf>
    <xf numFmtId="0" fontId="46" fillId="0" borderId="0" xfId="0" applyFont="1" applyAlignment="1">
      <alignment vertical="center"/>
    </xf>
    <xf numFmtId="0" fontId="37" fillId="0" borderId="29" xfId="0" applyFont="1" applyBorder="1" applyProtection="1">
      <protection locked="0"/>
    </xf>
    <xf numFmtId="3" fontId="42" fillId="11" borderId="46" xfId="0" applyNumberFormat="1" applyFont="1" applyFill="1" applyBorder="1" applyAlignment="1" applyProtection="1">
      <alignment horizontal="center" vertical="center" wrapText="1"/>
      <protection locked="0"/>
    </xf>
    <xf numFmtId="0" fontId="46" fillId="5" borderId="0" xfId="0" applyFont="1" applyFill="1" applyAlignment="1">
      <alignment horizontal="left" vertical="center" wrapText="1"/>
    </xf>
    <xf numFmtId="0" fontId="40" fillId="0" borderId="0" xfId="0" applyFont="1" applyAlignment="1">
      <alignment vertical="top" wrapText="1"/>
    </xf>
    <xf numFmtId="0" fontId="40" fillId="0" borderId="0" xfId="0" applyFont="1" applyAlignment="1">
      <alignment horizontal="center" vertical="top" wrapText="1"/>
    </xf>
    <xf numFmtId="0" fontId="75" fillId="0" borderId="0" xfId="30" applyFont="1" applyBorder="1" applyAlignment="1">
      <alignment vertical="center" wrapText="1"/>
    </xf>
    <xf numFmtId="0" fontId="45" fillId="0" borderId="0" xfId="15" applyFont="1" applyAlignment="1">
      <alignment vertical="center" wrapText="1"/>
    </xf>
    <xf numFmtId="0" fontId="88" fillId="0" borderId="0" xfId="0" applyFont="1"/>
    <xf numFmtId="0" fontId="33" fillId="0" borderId="0" xfId="0" applyFont="1" applyAlignment="1">
      <alignment vertical="top"/>
    </xf>
    <xf numFmtId="0" fontId="55" fillId="0" borderId="0" xfId="29" applyFont="1" applyFill="1" applyBorder="1" applyAlignment="1">
      <alignment horizontal="center" vertical="center" wrapText="1"/>
    </xf>
    <xf numFmtId="0" fontId="39" fillId="0" borderId="0" xfId="30" applyFont="1" applyBorder="1" applyAlignment="1">
      <alignment horizontal="left" vertical="top" wrapText="1"/>
    </xf>
    <xf numFmtId="0" fontId="39" fillId="0" borderId="0" xfId="30" applyFont="1" applyBorder="1" applyAlignment="1">
      <alignment horizontal="center" vertical="top" wrapText="1"/>
    </xf>
    <xf numFmtId="0" fontId="75" fillId="0" borderId="0" xfId="30" applyFont="1" applyFill="1" applyBorder="1" applyAlignment="1">
      <alignment vertical="top" wrapText="1"/>
    </xf>
    <xf numFmtId="0" fontId="37" fillId="0" borderId="34" xfId="0" applyFont="1" applyBorder="1" applyAlignment="1">
      <alignment horizontal="center" vertical="top"/>
    </xf>
    <xf numFmtId="0" fontId="37" fillId="0" borderId="27" xfId="0" applyFont="1" applyBorder="1" applyAlignment="1">
      <alignment horizontal="center" vertical="top"/>
    </xf>
    <xf numFmtId="0" fontId="37" fillId="0" borderId="37" xfId="0" applyFont="1" applyBorder="1" applyAlignment="1">
      <alignment horizontal="center" vertical="top"/>
    </xf>
    <xf numFmtId="0" fontId="37" fillId="0" borderId="0" xfId="0" applyFont="1" applyAlignment="1">
      <alignment horizontal="center" vertical="top"/>
    </xf>
    <xf numFmtId="0" fontId="33" fillId="0" borderId="0" xfId="0" applyFont="1" applyAlignment="1">
      <alignment horizontal="center" vertical="top"/>
    </xf>
    <xf numFmtId="172" fontId="42" fillId="12" borderId="47" xfId="0" applyNumberFormat="1" applyFont="1" applyFill="1" applyBorder="1" applyAlignment="1">
      <alignment horizontal="center" vertical="center" wrapText="1"/>
    </xf>
    <xf numFmtId="172" fontId="42" fillId="12" borderId="37" xfId="0" applyNumberFormat="1" applyFont="1" applyFill="1" applyBorder="1" applyAlignment="1">
      <alignment horizontal="center" vertical="center" wrapText="1"/>
    </xf>
    <xf numFmtId="172" fontId="42" fillId="12" borderId="34" xfId="0" applyNumberFormat="1" applyFont="1" applyFill="1" applyBorder="1" applyAlignment="1">
      <alignment horizontal="center" vertical="center" wrapText="1"/>
    </xf>
    <xf numFmtId="172" fontId="42" fillId="12" borderId="35" xfId="0" applyNumberFormat="1" applyFont="1" applyFill="1" applyBorder="1" applyAlignment="1">
      <alignment horizontal="center" vertical="center" wrapText="1"/>
    </xf>
    <xf numFmtId="172" fontId="42" fillId="12" borderId="27" xfId="0" applyNumberFormat="1" applyFont="1" applyFill="1" applyBorder="1" applyAlignment="1">
      <alignment horizontal="center" vertical="center" wrapText="1"/>
    </xf>
    <xf numFmtId="172" fontId="42" fillId="12" borderId="43" xfId="0" applyNumberFormat="1" applyFont="1" applyFill="1" applyBorder="1" applyAlignment="1">
      <alignment horizontal="center" vertical="center" wrapText="1"/>
    </xf>
    <xf numFmtId="172" fontId="42" fillId="12" borderId="38" xfId="0" applyNumberFormat="1" applyFont="1" applyFill="1" applyBorder="1" applyAlignment="1">
      <alignment horizontal="center" vertical="center" wrapText="1"/>
    </xf>
    <xf numFmtId="172" fontId="40" fillId="0" borderId="0" xfId="3" applyNumberFormat="1" applyFont="1" applyAlignment="1">
      <alignment horizontal="center" vertical="center"/>
    </xf>
    <xf numFmtId="172" fontId="40" fillId="0" borderId="0" xfId="3" applyNumberFormat="1" applyFont="1" applyAlignment="1">
      <alignment vertical="center"/>
    </xf>
    <xf numFmtId="172" fontId="40" fillId="12" borderId="14" xfId="0" applyNumberFormat="1" applyFont="1" applyFill="1" applyBorder="1" applyAlignment="1">
      <alignment horizontal="center" vertical="center" wrapText="1"/>
    </xf>
    <xf numFmtId="172" fontId="40" fillId="5" borderId="0" xfId="0" applyNumberFormat="1" applyFont="1" applyFill="1" applyAlignment="1">
      <alignment vertical="center"/>
    </xf>
    <xf numFmtId="172" fontId="40" fillId="5" borderId="0" xfId="35" applyNumberFormat="1" applyFont="1" applyFill="1" applyAlignment="1">
      <alignment vertical="center"/>
    </xf>
    <xf numFmtId="172" fontId="40" fillId="5" borderId="0" xfId="15" applyNumberFormat="1" applyFont="1" applyFill="1" applyAlignment="1">
      <alignment vertical="center"/>
    </xf>
    <xf numFmtId="172" fontId="40" fillId="0" borderId="0" xfId="15" applyNumberFormat="1" applyFont="1" applyAlignment="1">
      <alignment vertical="center"/>
    </xf>
    <xf numFmtId="172" fontId="40" fillId="5" borderId="0" xfId="2" applyNumberFormat="1" applyFont="1" applyFill="1" applyAlignment="1" applyProtection="1">
      <alignment horizontal="center" vertical="center"/>
      <protection locked="0"/>
    </xf>
    <xf numFmtId="172" fontId="37" fillId="5" borderId="0" xfId="0" applyNumberFormat="1" applyFont="1" applyFill="1" applyAlignment="1">
      <alignment vertical="center"/>
    </xf>
    <xf numFmtId="171" fontId="42" fillId="11" borderId="34" xfId="0" applyNumberFormat="1" applyFont="1" applyFill="1" applyBorder="1" applyAlignment="1" applyProtection="1">
      <alignment horizontal="center" vertical="center" wrapText="1"/>
      <protection locked="0"/>
    </xf>
    <xf numFmtId="171" fontId="42" fillId="11" borderId="35" xfId="0" applyNumberFormat="1" applyFont="1" applyFill="1" applyBorder="1" applyAlignment="1" applyProtection="1">
      <alignment horizontal="center" vertical="center" wrapText="1"/>
      <protection locked="0"/>
    </xf>
    <xf numFmtId="171" fontId="42" fillId="11" borderId="27" xfId="0" applyNumberFormat="1" applyFont="1" applyFill="1" applyBorder="1" applyAlignment="1" applyProtection="1">
      <alignment horizontal="center" vertical="center" wrapText="1"/>
      <protection locked="0"/>
    </xf>
    <xf numFmtId="171" fontId="42" fillId="11" borderId="43" xfId="0" applyNumberFormat="1" applyFont="1" applyFill="1" applyBorder="1" applyAlignment="1" applyProtection="1">
      <alignment horizontal="center" vertical="center" wrapText="1"/>
      <protection locked="0"/>
    </xf>
    <xf numFmtId="171" fontId="40" fillId="9" borderId="37" xfId="0" applyNumberFormat="1" applyFont="1" applyFill="1" applyBorder="1" applyAlignment="1">
      <alignment vertical="center"/>
    </xf>
    <xf numFmtId="171" fontId="40" fillId="9" borderId="38" xfId="0" applyNumberFormat="1" applyFont="1" applyFill="1" applyBorder="1" applyAlignment="1">
      <alignment vertical="center"/>
    </xf>
    <xf numFmtId="171" fontId="40" fillId="5" borderId="0" xfId="0" applyNumberFormat="1" applyFont="1" applyFill="1" applyAlignment="1">
      <alignment vertical="center"/>
    </xf>
    <xf numFmtId="171" fontId="40" fillId="9" borderId="34" xfId="0" applyNumberFormat="1" applyFont="1" applyFill="1" applyBorder="1" applyAlignment="1">
      <alignment vertical="center"/>
    </xf>
    <xf numFmtId="171" fontId="40" fillId="9" borderId="35" xfId="0" applyNumberFormat="1" applyFont="1" applyFill="1" applyBorder="1" applyAlignment="1">
      <alignment vertical="center"/>
    </xf>
    <xf numFmtId="171" fontId="40" fillId="9" borderId="27" xfId="0" applyNumberFormat="1" applyFont="1" applyFill="1" applyBorder="1" applyAlignment="1">
      <alignment vertical="center"/>
    </xf>
    <xf numFmtId="171" fontId="40" fillId="9" borderId="43" xfId="0" applyNumberFormat="1" applyFont="1" applyFill="1" applyBorder="1" applyAlignment="1">
      <alignment vertical="center"/>
    </xf>
    <xf numFmtId="171" fontId="40" fillId="9" borderId="47" xfId="0" applyNumberFormat="1" applyFont="1" applyFill="1" applyBorder="1" applyAlignment="1">
      <alignment vertical="center"/>
    </xf>
    <xf numFmtId="171" fontId="40" fillId="9" borderId="46" xfId="0" applyNumberFormat="1" applyFont="1" applyFill="1" applyBorder="1" applyAlignment="1">
      <alignment vertical="center"/>
    </xf>
    <xf numFmtId="171" fontId="45" fillId="9" borderId="47" xfId="0" applyNumberFormat="1" applyFont="1" applyFill="1" applyBorder="1" applyAlignment="1">
      <alignment vertical="center"/>
    </xf>
    <xf numFmtId="171" fontId="45" fillId="9" borderId="46" xfId="0" applyNumberFormat="1" applyFont="1" applyFill="1" applyBorder="1" applyAlignment="1">
      <alignment vertical="center"/>
    </xf>
    <xf numFmtId="172" fontId="40" fillId="5" borderId="0" xfId="0" applyNumberFormat="1" applyFont="1" applyFill="1" applyAlignment="1">
      <alignment horizontal="center" vertical="center"/>
    </xf>
    <xf numFmtId="172" fontId="42" fillId="11" borderId="37" xfId="0" applyNumberFormat="1" applyFont="1" applyFill="1" applyBorder="1" applyAlignment="1" applyProtection="1">
      <alignment horizontal="center" vertical="center" wrapText="1"/>
      <protection locked="0"/>
    </xf>
    <xf numFmtId="172" fontId="38" fillId="5" borderId="0" xfId="0" applyNumberFormat="1" applyFont="1" applyFill="1" applyAlignment="1">
      <alignment horizontal="center" vertical="center" wrapText="1"/>
    </xf>
    <xf numFmtId="3" fontId="42" fillId="11" borderId="27" xfId="0" applyNumberFormat="1" applyFont="1" applyFill="1" applyBorder="1" applyAlignment="1" applyProtection="1">
      <alignment horizontal="center" vertical="center" wrapText="1"/>
      <protection locked="0"/>
    </xf>
    <xf numFmtId="3" fontId="42" fillId="12" borderId="27" xfId="0" applyNumberFormat="1" applyFont="1" applyFill="1" applyBorder="1" applyAlignment="1">
      <alignment horizontal="center" vertical="center" wrapText="1"/>
    </xf>
    <xf numFmtId="3" fontId="42" fillId="11" borderId="37" xfId="0" applyNumberFormat="1" applyFont="1" applyFill="1" applyBorder="1" applyAlignment="1" applyProtection="1">
      <alignment horizontal="center" vertical="center" wrapText="1"/>
      <protection locked="0"/>
    </xf>
    <xf numFmtId="3" fontId="40" fillId="5" borderId="0" xfId="0" applyNumberFormat="1" applyFont="1" applyFill="1" applyAlignment="1">
      <alignment horizontal="center" vertical="center" wrapText="1"/>
    </xf>
    <xf numFmtId="3" fontId="40" fillId="0" borderId="0" xfId="0" applyNumberFormat="1" applyFont="1" applyAlignment="1">
      <alignment horizontal="center" vertical="center" wrapText="1"/>
    </xf>
    <xf numFmtId="3" fontId="39" fillId="0" borderId="0" xfId="30" applyNumberFormat="1" applyFont="1" applyBorder="1" applyAlignment="1">
      <alignment vertical="center" wrapText="1"/>
    </xf>
    <xf numFmtId="3" fontId="46" fillId="0" borderId="0" xfId="39" applyNumberFormat="1" applyFont="1" applyBorder="1" applyAlignment="1">
      <alignment vertical="center" wrapText="1"/>
    </xf>
    <xf numFmtId="3" fontId="42" fillId="11" borderId="34" xfId="0" applyNumberFormat="1" applyFont="1" applyFill="1" applyBorder="1" applyAlignment="1" applyProtection="1">
      <alignment horizontal="center" vertical="center" wrapText="1"/>
      <protection locked="0"/>
    </xf>
    <xf numFmtId="3" fontId="42" fillId="12" borderId="37" xfId="0" applyNumberFormat="1" applyFont="1" applyFill="1" applyBorder="1" applyAlignment="1">
      <alignment horizontal="center" vertical="center" wrapText="1"/>
    </xf>
    <xf numFmtId="4" fontId="42" fillId="11" borderId="27" xfId="0" applyNumberFormat="1" applyFont="1" applyFill="1" applyBorder="1" applyAlignment="1" applyProtection="1">
      <alignment horizontal="center" vertical="center" wrapText="1"/>
      <protection locked="0"/>
    </xf>
    <xf numFmtId="3" fontId="42" fillId="11" borderId="35" xfId="0" applyNumberFormat="1" applyFont="1" applyFill="1" applyBorder="1" applyAlignment="1" applyProtection="1">
      <alignment horizontal="center" vertical="center" wrapText="1"/>
      <protection locked="0"/>
    </xf>
    <xf numFmtId="3" fontId="42" fillId="12" borderId="43" xfId="0" applyNumberFormat="1" applyFont="1" applyFill="1" applyBorder="1" applyAlignment="1">
      <alignment horizontal="center" vertical="center" wrapText="1"/>
    </xf>
    <xf numFmtId="3" fontId="42" fillId="11" borderId="38" xfId="0" applyNumberFormat="1" applyFont="1" applyFill="1" applyBorder="1" applyAlignment="1" applyProtection="1">
      <alignment horizontal="center" vertical="center" wrapText="1"/>
      <protection locked="0"/>
    </xf>
    <xf numFmtId="3" fontId="42" fillId="12" borderId="35" xfId="0" applyNumberFormat="1" applyFont="1" applyFill="1" applyBorder="1" applyAlignment="1">
      <alignment horizontal="center" vertical="center" wrapText="1"/>
    </xf>
    <xf numFmtId="3" fontId="37" fillId="0" borderId="0" xfId="15" applyNumberFormat="1" applyFont="1" applyAlignment="1">
      <alignment horizontal="center" vertical="center"/>
    </xf>
    <xf numFmtId="3" fontId="42" fillId="11" borderId="33" xfId="0" applyNumberFormat="1" applyFont="1" applyFill="1" applyBorder="1" applyAlignment="1" applyProtection="1">
      <alignment horizontal="center" vertical="center" wrapText="1"/>
      <protection locked="0"/>
    </xf>
    <xf numFmtId="3" fontId="42" fillId="12" borderId="34" xfId="0" applyNumberFormat="1" applyFont="1" applyFill="1" applyBorder="1" applyAlignment="1">
      <alignment horizontal="center" vertical="center" wrapText="1"/>
    </xf>
    <xf numFmtId="3" fontId="42" fillId="11" borderId="42" xfId="0" applyNumberFormat="1" applyFont="1" applyFill="1" applyBorder="1" applyAlignment="1" applyProtection="1">
      <alignment horizontal="center" vertical="center" wrapText="1"/>
      <protection locked="0"/>
    </xf>
    <xf numFmtId="3" fontId="40" fillId="0" borderId="0" xfId="15" applyNumberFormat="1" applyFont="1" applyAlignment="1">
      <alignment horizontal="center" vertical="center"/>
    </xf>
    <xf numFmtId="3" fontId="42" fillId="0" borderId="0" xfId="0" applyNumberFormat="1" applyFont="1" applyAlignment="1">
      <alignment horizontal="center" vertical="center" wrapText="1"/>
    </xf>
    <xf numFmtId="3" fontId="42" fillId="12" borderId="42" xfId="0" applyNumberFormat="1" applyFont="1" applyFill="1" applyBorder="1" applyAlignment="1">
      <alignment horizontal="center" vertical="center" wrapText="1"/>
    </xf>
    <xf numFmtId="3" fontId="42" fillId="9" borderId="37" xfId="0" applyNumberFormat="1" applyFont="1" applyFill="1" applyBorder="1" applyAlignment="1">
      <alignment horizontal="center" vertical="center" wrapText="1"/>
    </xf>
    <xf numFmtId="3" fontId="40" fillId="0" borderId="0" xfId="3" applyNumberFormat="1" applyFont="1" applyAlignment="1">
      <alignment horizontal="center" vertical="center"/>
    </xf>
    <xf numFmtId="3" fontId="37" fillId="0" borderId="0" xfId="0" applyNumberFormat="1" applyFont="1" applyAlignment="1">
      <alignment vertical="center"/>
    </xf>
    <xf numFmtId="3" fontId="37" fillId="0" borderId="0" xfId="0" applyNumberFormat="1" applyFont="1"/>
    <xf numFmtId="3" fontId="42" fillId="12" borderId="38" xfId="0" applyNumberFormat="1" applyFont="1" applyFill="1" applyBorder="1" applyAlignment="1">
      <alignment horizontal="center" vertical="center" wrapText="1"/>
    </xf>
    <xf numFmtId="3" fontId="42" fillId="12" borderId="36" xfId="0" applyNumberFormat="1" applyFont="1" applyFill="1" applyBorder="1" applyAlignment="1">
      <alignment horizontal="center" vertical="center" wrapText="1"/>
    </xf>
    <xf numFmtId="176" fontId="42" fillId="11" borderId="35" xfId="0" applyNumberFormat="1" applyFont="1" applyFill="1" applyBorder="1" applyAlignment="1" applyProtection="1">
      <alignment horizontal="center" vertical="center" wrapText="1"/>
      <protection locked="0"/>
    </xf>
    <xf numFmtId="176" fontId="42" fillId="11" borderId="43" xfId="0" applyNumberFormat="1" applyFont="1" applyFill="1" applyBorder="1" applyAlignment="1" applyProtection="1">
      <alignment horizontal="center" vertical="center" wrapText="1"/>
      <protection locked="0"/>
    </xf>
    <xf numFmtId="176" fontId="42" fillId="12" borderId="43" xfId="0" applyNumberFormat="1" applyFont="1" applyFill="1" applyBorder="1" applyAlignment="1">
      <alignment horizontal="center" vertical="center" wrapText="1"/>
    </xf>
    <xf numFmtId="176" fontId="42" fillId="11" borderId="38" xfId="0" applyNumberFormat="1" applyFont="1" applyFill="1" applyBorder="1" applyAlignment="1" applyProtection="1">
      <alignment horizontal="center" vertical="center" wrapText="1"/>
      <protection locked="0"/>
    </xf>
    <xf numFmtId="176" fontId="42" fillId="12" borderId="38" xfId="0" applyNumberFormat="1" applyFont="1" applyFill="1" applyBorder="1" applyAlignment="1">
      <alignment horizontal="center" vertical="center" wrapText="1"/>
    </xf>
    <xf numFmtId="4" fontId="42" fillId="11" borderId="46" xfId="0" applyNumberFormat="1" applyFont="1" applyFill="1" applyBorder="1" applyAlignment="1" applyProtection="1">
      <alignment horizontal="center" vertical="center" wrapText="1"/>
      <protection locked="0"/>
    </xf>
    <xf numFmtId="4" fontId="42" fillId="11" borderId="38" xfId="0" applyNumberFormat="1" applyFont="1" applyFill="1" applyBorder="1" applyAlignment="1" applyProtection="1">
      <alignment horizontal="center" vertical="center" wrapText="1"/>
      <protection locked="0"/>
    </xf>
    <xf numFmtId="175" fontId="42" fillId="11" borderId="34" xfId="0" applyNumberFormat="1" applyFont="1" applyFill="1" applyBorder="1" applyAlignment="1" applyProtection="1">
      <alignment horizontal="center" vertical="center" wrapText="1"/>
      <protection locked="0"/>
    </xf>
    <xf numFmtId="175" fontId="42" fillId="11" borderId="35" xfId="0" applyNumberFormat="1" applyFont="1" applyFill="1" applyBorder="1" applyAlignment="1" applyProtection="1">
      <alignment horizontal="center" vertical="center" wrapText="1"/>
      <protection locked="0"/>
    </xf>
    <xf numFmtId="175" fontId="42" fillId="11" borderId="27" xfId="0" applyNumberFormat="1" applyFont="1" applyFill="1" applyBorder="1" applyAlignment="1" applyProtection="1">
      <alignment horizontal="center" vertical="center" wrapText="1"/>
      <protection locked="0"/>
    </xf>
    <xf numFmtId="175" fontId="42" fillId="11" borderId="43" xfId="0" applyNumberFormat="1" applyFont="1" applyFill="1" applyBorder="1" applyAlignment="1" applyProtection="1">
      <alignment horizontal="center" vertical="center" wrapText="1"/>
      <protection locked="0"/>
    </xf>
    <xf numFmtId="175" fontId="42" fillId="12" borderId="37" xfId="0" applyNumberFormat="1" applyFont="1" applyFill="1" applyBorder="1" applyAlignment="1">
      <alignment horizontal="center" vertical="center" wrapText="1"/>
    </xf>
    <xf numFmtId="175" fontId="42" fillId="12" borderId="38" xfId="0" applyNumberFormat="1" applyFont="1" applyFill="1" applyBorder="1" applyAlignment="1">
      <alignment horizontal="center" vertical="center" wrapText="1"/>
    </xf>
    <xf numFmtId="175" fontId="37" fillId="0" borderId="0" xfId="15" applyNumberFormat="1" applyFont="1" applyAlignment="1">
      <alignment horizontal="center" vertical="center"/>
    </xf>
    <xf numFmtId="175" fontId="38" fillId="0" borderId="0" xfId="0" applyNumberFormat="1" applyFont="1" applyAlignment="1">
      <alignment horizontal="center" vertical="center" wrapText="1"/>
    </xf>
    <xf numFmtId="0" fontId="41" fillId="0" borderId="0" xfId="30" applyFont="1" applyFill="1" applyBorder="1" applyAlignment="1" applyProtection="1">
      <alignment horizontal="center" vertical="center" wrapText="1"/>
      <protection locked="0"/>
    </xf>
    <xf numFmtId="0" fontId="37" fillId="0" borderId="41" xfId="0" applyFont="1" applyBorder="1"/>
    <xf numFmtId="0" fontId="37" fillId="0" borderId="40" xfId="0" applyFont="1" applyBorder="1"/>
    <xf numFmtId="0" fontId="41" fillId="5" borderId="0" xfId="15" applyFont="1" applyFill="1" applyAlignment="1">
      <alignment vertical="center"/>
    </xf>
    <xf numFmtId="0" fontId="37" fillId="5" borderId="0" xfId="0" applyFont="1" applyFill="1"/>
    <xf numFmtId="0" fontId="42" fillId="5" borderId="0" xfId="15" applyFont="1" applyFill="1" applyAlignment="1">
      <alignment vertical="center"/>
    </xf>
    <xf numFmtId="0" fontId="42" fillId="0" borderId="0" xfId="15" applyFont="1" applyAlignment="1">
      <alignment vertical="center"/>
    </xf>
    <xf numFmtId="0" fontId="44" fillId="0" borderId="29" xfId="30" applyFont="1" applyFill="1" applyBorder="1" applyAlignment="1">
      <alignment horizontal="center" vertical="center" wrapText="1"/>
    </xf>
    <xf numFmtId="0" fontId="37" fillId="0" borderId="29" xfId="0" applyFont="1" applyBorder="1"/>
    <xf numFmtId="0" fontId="42" fillId="0" borderId="45" xfId="15" applyFont="1" applyBorder="1" applyAlignment="1">
      <alignment vertical="center"/>
    </xf>
    <xf numFmtId="0" fontId="44" fillId="5" borderId="0" xfId="30" applyFont="1" applyFill="1" applyBorder="1" applyAlignment="1">
      <alignment horizontal="center" vertical="center" wrapText="1"/>
    </xf>
    <xf numFmtId="0" fontId="42" fillId="5" borderId="0" xfId="15" applyFont="1" applyFill="1" applyAlignment="1">
      <alignment horizontal="center" vertical="center"/>
    </xf>
    <xf numFmtId="167" fontId="42" fillId="5" borderId="0" xfId="15" applyNumberFormat="1" applyFont="1" applyFill="1" applyAlignment="1">
      <alignment vertical="center"/>
    </xf>
    <xf numFmtId="0" fontId="42" fillId="0" borderId="33" xfId="15" applyFont="1" applyBorder="1" applyAlignment="1">
      <alignment vertical="center"/>
    </xf>
    <xf numFmtId="0" fontId="44" fillId="0" borderId="40" xfId="30" applyFont="1" applyFill="1" applyBorder="1" applyAlignment="1">
      <alignment horizontal="center" vertical="center" wrapText="1"/>
    </xf>
    <xf numFmtId="0" fontId="42" fillId="0" borderId="42" xfId="15" applyFont="1" applyBorder="1" applyAlignment="1">
      <alignment vertical="center"/>
    </xf>
    <xf numFmtId="0" fontId="44" fillId="0" borderId="44" xfId="30" applyFont="1" applyFill="1" applyBorder="1" applyAlignment="1">
      <alignment horizontal="center" vertical="center" wrapText="1"/>
    </xf>
    <xf numFmtId="0" fontId="42" fillId="0" borderId="36" xfId="15" applyFont="1" applyBorder="1" applyAlignment="1">
      <alignment vertical="center"/>
    </xf>
    <xf numFmtId="0" fontId="44" fillId="0" borderId="41" xfId="30" applyFont="1" applyFill="1" applyBorder="1" applyAlignment="1">
      <alignment horizontal="center" vertical="center" wrapText="1"/>
    </xf>
    <xf numFmtId="0" fontId="42" fillId="0" borderId="0" xfId="15" applyFont="1" applyAlignment="1">
      <alignment horizontal="center" vertical="center"/>
    </xf>
    <xf numFmtId="0" fontId="42" fillId="0" borderId="84" xfId="15" applyFont="1" applyBorder="1" applyAlignment="1">
      <alignment vertical="center"/>
    </xf>
    <xf numFmtId="0" fontId="42" fillId="0" borderId="88" xfId="0" applyFont="1" applyBorder="1" applyAlignment="1">
      <alignment horizontal="left" vertical="center" wrapText="1"/>
    </xf>
    <xf numFmtId="0" fontId="42" fillId="0" borderId="89" xfId="0" applyFont="1" applyBorder="1" applyAlignment="1">
      <alignment horizontal="center" vertical="center" wrapText="1"/>
    </xf>
    <xf numFmtId="0" fontId="37" fillId="0" borderId="91" xfId="0" applyFont="1" applyBorder="1" applyAlignment="1" applyProtection="1">
      <alignment horizontal="left" vertical="top"/>
      <protection locked="0"/>
    </xf>
    <xf numFmtId="0" fontId="51" fillId="13" borderId="0" xfId="49" applyNumberFormat="1" applyFont="1" applyFill="1" applyAlignment="1">
      <alignment horizontal="left" vertical="center"/>
    </xf>
    <xf numFmtId="0" fontId="33" fillId="0" borderId="95" xfId="0" applyFont="1" applyBorder="1"/>
    <xf numFmtId="172" fontId="37" fillId="0" borderId="0" xfId="39" applyNumberFormat="1" applyFont="1" applyAlignment="1" applyProtection="1">
      <alignment vertical="center"/>
      <protection locked="0"/>
    </xf>
    <xf numFmtId="172" fontId="40" fillId="0" borderId="0" xfId="39" applyNumberFormat="1" applyFont="1" applyAlignment="1" applyProtection="1">
      <alignment vertical="center"/>
      <protection locked="0"/>
    </xf>
    <xf numFmtId="172" fontId="38" fillId="0" borderId="0" xfId="39" applyNumberFormat="1" applyFont="1" applyAlignment="1" applyProtection="1">
      <alignment horizontal="center" vertical="center" wrapText="1"/>
      <protection locked="0"/>
    </xf>
    <xf numFmtId="172" fontId="40" fillId="12" borderId="37" xfId="39" applyNumberFormat="1" applyFont="1" applyFill="1" applyBorder="1" applyAlignment="1" applyProtection="1">
      <alignment horizontal="center" vertical="center" wrapText="1"/>
    </xf>
    <xf numFmtId="172" fontId="40" fillId="12" borderId="38" xfId="39" applyNumberFormat="1" applyFont="1" applyFill="1" applyBorder="1" applyAlignment="1" applyProtection="1">
      <alignment horizontal="center" vertical="center" wrapText="1"/>
    </xf>
    <xf numFmtId="172" fontId="42" fillId="12" borderId="34" xfId="39" applyNumberFormat="1" applyFont="1" applyFill="1" applyBorder="1" applyAlignment="1" applyProtection="1">
      <alignment horizontal="center" vertical="center" wrapText="1"/>
    </xf>
    <xf numFmtId="172" fontId="42" fillId="12" borderId="35" xfId="39" applyNumberFormat="1" applyFont="1" applyFill="1" applyBorder="1" applyAlignment="1" applyProtection="1">
      <alignment horizontal="center" vertical="center" wrapText="1"/>
    </xf>
    <xf numFmtId="172" fontId="40" fillId="12" borderId="27" xfId="39" applyNumberFormat="1" applyFont="1" applyFill="1" applyBorder="1" applyAlignment="1" applyProtection="1">
      <alignment horizontal="center" vertical="center" wrapText="1"/>
    </xf>
    <xf numFmtId="172" fontId="40" fillId="12" borderId="43" xfId="39" applyNumberFormat="1" applyFont="1" applyFill="1" applyBorder="1" applyAlignment="1" applyProtection="1">
      <alignment horizontal="center" vertical="center" wrapText="1"/>
    </xf>
    <xf numFmtId="172" fontId="42" fillId="12" borderId="27" xfId="39" applyNumberFormat="1" applyFont="1" applyFill="1" applyBorder="1" applyAlignment="1" applyProtection="1">
      <alignment horizontal="center" vertical="center" wrapText="1"/>
    </xf>
    <xf numFmtId="172" fontId="42" fillId="12" borderId="43" xfId="39" applyNumberFormat="1" applyFont="1" applyFill="1" applyBorder="1" applyAlignment="1" applyProtection="1">
      <alignment horizontal="center" vertical="center" wrapText="1"/>
    </xf>
    <xf numFmtId="172" fontId="42" fillId="12" borderId="37" xfId="39" applyNumberFormat="1" applyFont="1" applyFill="1" applyBorder="1" applyAlignment="1" applyProtection="1">
      <alignment horizontal="center" vertical="center" wrapText="1"/>
    </xf>
    <xf numFmtId="172" fontId="42" fillId="12" borderId="38" xfId="39" applyNumberFormat="1" applyFont="1" applyFill="1" applyBorder="1" applyAlignment="1" applyProtection="1">
      <alignment horizontal="center" vertical="center" wrapText="1"/>
    </xf>
    <xf numFmtId="0" fontId="33" fillId="0" borderId="96" xfId="0" applyFont="1" applyBorder="1"/>
    <xf numFmtId="0" fontId="33" fillId="0" borderId="97" xfId="0" applyFont="1" applyBorder="1"/>
    <xf numFmtId="0" fontId="33" fillId="0" borderId="98" xfId="0" applyFont="1" applyBorder="1"/>
    <xf numFmtId="0" fontId="33" fillId="0" borderId="0" xfId="0" applyFont="1" applyAlignment="1">
      <alignment horizontal="center"/>
    </xf>
    <xf numFmtId="172" fontId="42" fillId="15" borderId="34" xfId="39" applyNumberFormat="1" applyFont="1" applyFill="1" applyBorder="1" applyAlignment="1" applyProtection="1">
      <alignment horizontal="center" vertical="center" wrapText="1"/>
    </xf>
    <xf numFmtId="172" fontId="40" fillId="12" borderId="35" xfId="39" applyNumberFormat="1" applyFont="1" applyFill="1" applyBorder="1" applyAlignment="1" applyProtection="1">
      <alignment horizontal="center" vertical="center" wrapText="1"/>
    </xf>
    <xf numFmtId="172" fontId="42" fillId="0" borderId="0" xfId="39" applyNumberFormat="1" applyFont="1" applyAlignment="1" applyProtection="1">
      <alignment horizontal="center" vertical="center" wrapText="1"/>
      <protection locked="0"/>
    </xf>
    <xf numFmtId="172" fontId="40" fillId="0" borderId="0" xfId="39" applyNumberFormat="1" applyFont="1" applyAlignment="1" applyProtection="1">
      <alignment horizontal="center" vertical="center" wrapText="1"/>
      <protection locked="0"/>
    </xf>
    <xf numFmtId="172" fontId="42" fillId="15" borderId="27" xfId="39" applyNumberFormat="1" applyFont="1" applyFill="1" applyBorder="1" applyAlignment="1" applyProtection="1">
      <alignment horizontal="center" vertical="center" wrapText="1"/>
    </xf>
    <xf numFmtId="172" fontId="42" fillId="12" borderId="47" xfId="39" applyNumberFormat="1" applyFont="1" applyFill="1" applyBorder="1" applyAlignment="1" applyProtection="1">
      <alignment horizontal="center" vertical="center" wrapText="1"/>
    </xf>
    <xf numFmtId="172" fontId="40" fillId="12" borderId="46" xfId="39" applyNumberFormat="1" applyFont="1" applyFill="1" applyBorder="1" applyAlignment="1" applyProtection="1">
      <alignment horizontal="center" vertical="center" wrapText="1"/>
    </xf>
    <xf numFmtId="172" fontId="42" fillId="9" borderId="27" xfId="39" applyNumberFormat="1" applyFont="1" applyFill="1" applyBorder="1" applyAlignment="1" applyProtection="1">
      <alignment horizontal="center" vertical="center" wrapText="1"/>
      <protection locked="0"/>
    </xf>
    <xf numFmtId="172" fontId="42" fillId="9" borderId="27" xfId="39" applyNumberFormat="1" applyFont="1" applyFill="1" applyBorder="1" applyAlignment="1" applyProtection="1">
      <alignment vertical="center" wrapText="1"/>
      <protection locked="0"/>
    </xf>
    <xf numFmtId="172" fontId="42" fillId="9" borderId="37" xfId="39" applyNumberFormat="1" applyFont="1" applyFill="1" applyBorder="1" applyAlignment="1" applyProtection="1">
      <alignment vertical="center" wrapText="1"/>
      <protection locked="0"/>
    </xf>
    <xf numFmtId="172" fontId="42" fillId="9" borderId="37" xfId="39" applyNumberFormat="1" applyFont="1" applyFill="1" applyBorder="1" applyAlignment="1" applyProtection="1">
      <alignment horizontal="center" vertical="center" wrapText="1"/>
      <protection locked="0"/>
    </xf>
    <xf numFmtId="0" fontId="42" fillId="0" borderId="0" xfId="0" applyFont="1" applyAlignment="1" applyProtection="1">
      <alignment vertical="center" wrapText="1"/>
      <protection locked="0"/>
    </xf>
    <xf numFmtId="0" fontId="42" fillId="0" borderId="0" xfId="0" applyFont="1" applyAlignment="1" applyProtection="1">
      <alignment horizontal="center" vertical="center" wrapText="1"/>
      <protection locked="0"/>
    </xf>
    <xf numFmtId="0" fontId="38" fillId="0" borderId="0" xfId="0" applyFont="1" applyAlignment="1" applyProtection="1">
      <alignment vertical="center" wrapText="1"/>
      <protection locked="0"/>
    </xf>
    <xf numFmtId="0" fontId="61" fillId="0" borderId="0" xfId="0" applyFont="1" applyAlignment="1" applyProtection="1">
      <alignment vertical="center" wrapText="1"/>
      <protection locked="0"/>
    </xf>
    <xf numFmtId="0" fontId="42" fillId="9" borderId="34" xfId="0" applyFont="1" applyFill="1" applyBorder="1" applyAlignment="1" applyProtection="1">
      <alignment horizontal="center" vertical="center" wrapText="1"/>
      <protection locked="0"/>
    </xf>
    <xf numFmtId="0" fontId="40" fillId="9" borderId="37" xfId="0" applyFont="1" applyFill="1" applyBorder="1" applyAlignment="1" applyProtection="1">
      <alignment vertical="center" wrapText="1"/>
      <protection locked="0"/>
    </xf>
    <xf numFmtId="0" fontId="42" fillId="9" borderId="37" xfId="0" applyFont="1" applyFill="1" applyBorder="1" applyAlignment="1" applyProtection="1">
      <alignment horizontal="center" vertical="center" wrapText="1"/>
      <protection locked="0"/>
    </xf>
    <xf numFmtId="0" fontId="40" fillId="0" borderId="0" xfId="0" applyFont="1" applyAlignment="1" applyProtection="1">
      <alignment vertical="center" wrapText="1"/>
      <protection locked="0"/>
    </xf>
    <xf numFmtId="0" fontId="40" fillId="0" borderId="0" xfId="0" applyFont="1" applyAlignment="1" applyProtection="1">
      <alignment vertical="center"/>
      <protection locked="0"/>
    </xf>
    <xf numFmtId="0" fontId="40" fillId="0" borderId="0" xfId="0" applyFont="1" applyAlignment="1" applyProtection="1">
      <alignment horizontal="center" vertical="center" wrapText="1"/>
      <protection locked="0"/>
    </xf>
    <xf numFmtId="172" fontId="42" fillId="12" borderId="46" xfId="39" applyNumberFormat="1" applyFont="1" applyFill="1" applyBorder="1" applyAlignment="1" applyProtection="1">
      <alignment horizontal="center" vertical="center" wrapText="1"/>
    </xf>
    <xf numFmtId="10" fontId="42" fillId="21" borderId="47" xfId="38" applyNumberFormat="1" applyFont="1" applyFill="1" applyBorder="1" applyAlignment="1" applyProtection="1">
      <alignment vertical="center"/>
      <protection locked="0"/>
    </xf>
    <xf numFmtId="10" fontId="42" fillId="5" borderId="0" xfId="38" applyNumberFormat="1" applyFont="1" applyFill="1" applyBorder="1" applyAlignment="1" applyProtection="1">
      <alignment vertical="center"/>
      <protection locked="0"/>
    </xf>
    <xf numFmtId="10" fontId="42" fillId="5" borderId="0" xfId="38" applyNumberFormat="1" applyFont="1" applyFill="1" applyBorder="1" applyAlignment="1" applyProtection="1">
      <alignment horizontal="right" vertical="center"/>
      <protection locked="0"/>
    </xf>
    <xf numFmtId="10" fontId="42" fillId="18" borderId="47" xfId="38" applyNumberFormat="1" applyFont="1" applyFill="1" applyBorder="1" applyAlignment="1" applyProtection="1">
      <alignment vertical="center"/>
      <protection locked="0"/>
    </xf>
    <xf numFmtId="10" fontId="42" fillId="20" borderId="47" xfId="38" applyNumberFormat="1" applyFont="1" applyFill="1" applyBorder="1" applyAlignment="1" applyProtection="1">
      <alignment vertical="center"/>
    </xf>
    <xf numFmtId="10" fontId="42" fillId="20" borderId="34" xfId="38" applyNumberFormat="1" applyFont="1" applyFill="1" applyBorder="1" applyAlignment="1" applyProtection="1">
      <alignment vertical="center"/>
    </xf>
    <xf numFmtId="10" fontId="42" fillId="20" borderId="27" xfId="38" applyNumberFormat="1" applyFont="1" applyFill="1" applyBorder="1" applyAlignment="1" applyProtection="1">
      <alignment vertical="center"/>
    </xf>
    <xf numFmtId="10" fontId="42" fillId="20" borderId="37" xfId="38" applyNumberFormat="1" applyFont="1" applyFill="1" applyBorder="1" applyAlignment="1" applyProtection="1">
      <alignment vertical="center"/>
    </xf>
    <xf numFmtId="10" fontId="42" fillId="22" borderId="47" xfId="38" applyNumberFormat="1" applyFont="1" applyFill="1" applyBorder="1" applyAlignment="1" applyProtection="1">
      <alignment vertical="center"/>
    </xf>
    <xf numFmtId="172" fontId="40" fillId="5" borderId="0" xfId="2" applyNumberFormat="1" applyFont="1" applyFill="1" applyAlignment="1">
      <alignment horizontal="center" vertical="center"/>
    </xf>
    <xf numFmtId="172" fontId="42" fillId="12" borderId="37" xfId="0" applyNumberFormat="1" applyFont="1" applyFill="1" applyBorder="1" applyAlignment="1">
      <alignment vertical="center" wrapText="1"/>
    </xf>
    <xf numFmtId="172" fontId="42" fillId="12" borderId="47" xfId="0" applyNumberFormat="1" applyFont="1" applyFill="1" applyBorder="1" applyAlignment="1">
      <alignment vertical="center" wrapText="1"/>
    </xf>
    <xf numFmtId="0" fontId="46" fillId="0" borderId="0" xfId="30" applyFont="1" applyBorder="1" applyAlignment="1" applyProtection="1">
      <alignment vertical="center" wrapText="1"/>
    </xf>
    <xf numFmtId="0" fontId="39" fillId="5" borderId="0" xfId="40" applyFont="1" applyFill="1" applyAlignment="1" applyProtection="1">
      <alignment vertical="center"/>
      <protection locked="0"/>
    </xf>
    <xf numFmtId="0" fontId="39" fillId="5" borderId="0" xfId="40" applyFont="1" applyFill="1" applyAlignment="1" applyProtection="1">
      <alignment horizontal="right" vertical="center"/>
      <protection locked="0"/>
    </xf>
    <xf numFmtId="0" fontId="39" fillId="5" borderId="0" xfId="40" applyFont="1" applyFill="1" applyAlignment="1" applyProtection="1">
      <alignment horizontal="right"/>
      <protection locked="0"/>
    </xf>
    <xf numFmtId="0" fontId="39" fillId="5" borderId="0" xfId="40" applyFont="1" applyFill="1" applyProtection="1">
      <protection locked="0"/>
    </xf>
    <xf numFmtId="0" fontId="39" fillId="5" borderId="0" xfId="40" applyFont="1" applyFill="1" applyAlignment="1" applyProtection="1">
      <alignment horizontal="left" vertical="center"/>
      <protection locked="0"/>
    </xf>
    <xf numFmtId="169" fontId="37" fillId="5" borderId="0" xfId="46" applyFont="1" applyFill="1" applyProtection="1">
      <alignment vertical="top"/>
      <protection locked="0"/>
    </xf>
    <xf numFmtId="0" fontId="37" fillId="0" borderId="0" xfId="40" applyFont="1" applyProtection="1">
      <protection locked="0"/>
    </xf>
    <xf numFmtId="172" fontId="42" fillId="11" borderId="34" xfId="0" applyNumberFormat="1" applyFont="1" applyFill="1" applyBorder="1" applyAlignment="1" applyProtection="1">
      <alignment vertical="center" wrapText="1"/>
      <protection locked="0"/>
    </xf>
    <xf numFmtId="172" fontId="42" fillId="11" borderId="27" xfId="0" applyNumberFormat="1" applyFont="1" applyFill="1" applyBorder="1" applyAlignment="1" applyProtection="1">
      <alignment vertical="center" wrapText="1"/>
      <protection locked="0"/>
    </xf>
    <xf numFmtId="172" fontId="37" fillId="5" borderId="0" xfId="15" applyNumberFormat="1" applyFont="1" applyFill="1" applyAlignment="1" applyProtection="1">
      <alignment vertical="center"/>
      <protection locked="0"/>
    </xf>
    <xf numFmtId="172" fontId="37" fillId="5" borderId="0" xfId="0" applyNumberFormat="1" applyFont="1" applyFill="1" applyAlignment="1" applyProtection="1">
      <alignment vertical="center"/>
      <protection locked="0"/>
    </xf>
    <xf numFmtId="0" fontId="51" fillId="10" borderId="0" xfId="29" applyFont="1" applyFill="1" applyBorder="1" applyAlignment="1">
      <alignment vertical="center"/>
    </xf>
    <xf numFmtId="0" fontId="38" fillId="9" borderId="99" xfId="0" applyFont="1" applyFill="1" applyBorder="1" applyAlignment="1">
      <alignment horizontal="left" vertical="center" wrapText="1"/>
    </xf>
    <xf numFmtId="10" fontId="40" fillId="18" borderId="34" xfId="38" applyNumberFormat="1" applyFont="1" applyFill="1" applyBorder="1" applyAlignment="1" applyProtection="1">
      <alignment horizontal="center" vertical="center"/>
      <protection locked="0"/>
    </xf>
    <xf numFmtId="10" fontId="40" fillId="18" borderId="27" xfId="38" applyNumberFormat="1" applyFont="1" applyFill="1" applyBorder="1" applyAlignment="1" applyProtection="1">
      <alignment horizontal="center" vertical="center"/>
      <protection locked="0"/>
    </xf>
    <xf numFmtId="10" fontId="40" fillId="18" borderId="37" xfId="38" applyNumberFormat="1" applyFont="1" applyFill="1" applyBorder="1" applyAlignment="1" applyProtection="1">
      <alignment horizontal="center" vertical="center"/>
      <protection locked="0"/>
    </xf>
    <xf numFmtId="10" fontId="42" fillId="5" borderId="0" xfId="15" applyNumberFormat="1" applyFont="1" applyFill="1" applyAlignment="1" applyProtection="1">
      <alignment vertical="center"/>
      <protection locked="0"/>
    </xf>
    <xf numFmtId="10" fontId="42" fillId="5" borderId="0" xfId="15" applyNumberFormat="1" applyFont="1" applyFill="1" applyAlignment="1">
      <alignment vertical="center"/>
    </xf>
    <xf numFmtId="10" fontId="42" fillId="5" borderId="0" xfId="39" applyNumberFormat="1" applyFont="1" applyFill="1" applyBorder="1" applyAlignment="1" applyProtection="1">
      <alignment vertical="center"/>
      <protection locked="0"/>
    </xf>
    <xf numFmtId="10" fontId="37" fillId="5" borderId="0" xfId="0" applyNumberFormat="1" applyFont="1" applyFill="1" applyProtection="1">
      <protection locked="0"/>
    </xf>
    <xf numFmtId="10" fontId="42" fillId="0" borderId="0" xfId="15" applyNumberFormat="1" applyFont="1" applyAlignment="1" applyProtection="1">
      <alignment vertical="center"/>
      <protection locked="0"/>
    </xf>
    <xf numFmtId="0" fontId="42" fillId="0" borderId="100" xfId="15" applyFont="1" applyBorder="1" applyAlignment="1">
      <alignment horizontal="center" vertical="center"/>
    </xf>
    <xf numFmtId="0" fontId="42" fillId="0" borderId="101" xfId="15" applyFont="1" applyBorder="1" applyAlignment="1">
      <alignment horizontal="center" vertical="center"/>
    </xf>
    <xf numFmtId="167" fontId="42" fillId="22" borderId="47" xfId="39" applyNumberFormat="1" applyFont="1" applyFill="1" applyBorder="1" applyAlignment="1" applyProtection="1">
      <alignment vertical="center"/>
    </xf>
    <xf numFmtId="167" fontId="42" fillId="5" borderId="0" xfId="15" applyNumberFormat="1" applyFont="1" applyFill="1" applyAlignment="1" applyProtection="1">
      <alignment vertical="center"/>
      <protection locked="0"/>
    </xf>
    <xf numFmtId="167" fontId="42" fillId="20" borderId="47" xfId="38" applyNumberFormat="1" applyFont="1" applyFill="1" applyBorder="1" applyAlignment="1" applyProtection="1">
      <alignment vertical="center"/>
    </xf>
    <xf numFmtId="167" fontId="42" fillId="22" borderId="47" xfId="38" applyNumberFormat="1" applyFont="1" applyFill="1" applyBorder="1" applyAlignment="1" applyProtection="1">
      <alignment vertical="center"/>
    </xf>
    <xf numFmtId="167" fontId="40" fillId="18" borderId="34" xfId="38" applyNumberFormat="1" applyFont="1" applyFill="1" applyBorder="1" applyAlignment="1" applyProtection="1">
      <alignment horizontal="center" vertical="center"/>
      <protection locked="0"/>
    </xf>
    <xf numFmtId="167" fontId="42" fillId="20" borderId="34" xfId="39" applyNumberFormat="1" applyFont="1" applyFill="1" applyBorder="1" applyAlignment="1" applyProtection="1">
      <alignment vertical="center"/>
    </xf>
    <xf numFmtId="167" fontId="40" fillId="18" borderId="27" xfId="38" applyNumberFormat="1" applyFont="1" applyFill="1" applyBorder="1" applyAlignment="1" applyProtection="1">
      <alignment horizontal="center" vertical="center"/>
      <protection locked="0"/>
    </xf>
    <xf numFmtId="167" fontId="42" fillId="22" borderId="27" xfId="39" applyNumberFormat="1" applyFont="1" applyFill="1" applyBorder="1" applyAlignment="1" applyProtection="1">
      <alignment vertical="center"/>
    </xf>
    <xf numFmtId="167" fontId="42" fillId="21" borderId="27" xfId="38" applyNumberFormat="1" applyFont="1" applyFill="1" applyBorder="1" applyAlignment="1" applyProtection="1">
      <alignment vertical="center"/>
      <protection locked="0"/>
    </xf>
    <xf numFmtId="167" fontId="40" fillId="18" borderId="37" xfId="38" applyNumberFormat="1" applyFont="1" applyFill="1" applyBorder="1" applyAlignment="1" applyProtection="1">
      <alignment horizontal="center" vertical="center"/>
      <protection locked="0"/>
    </xf>
    <xf numFmtId="167" fontId="42" fillId="5" borderId="0" xfId="39" applyNumberFormat="1" applyFont="1" applyFill="1" applyBorder="1" applyAlignment="1" applyProtection="1">
      <alignment vertical="center"/>
      <protection locked="0"/>
    </xf>
    <xf numFmtId="167" fontId="42" fillId="20" borderId="47" xfId="39" applyNumberFormat="1" applyFont="1" applyFill="1" applyBorder="1" applyAlignment="1" applyProtection="1">
      <alignment vertical="center"/>
    </xf>
    <xf numFmtId="167" fontId="37" fillId="5" borderId="0" xfId="39" applyNumberFormat="1" applyFont="1" applyFill="1" applyBorder="1" applyProtection="1">
      <protection locked="0"/>
    </xf>
    <xf numFmtId="167" fontId="40" fillId="18" borderId="34" xfId="38" applyNumberFormat="1" applyFont="1" applyFill="1" applyBorder="1" applyAlignment="1" applyProtection="1">
      <alignment horizontal="center" vertical="center"/>
    </xf>
    <xf numFmtId="167" fontId="42" fillId="22" borderId="34" xfId="39" applyNumberFormat="1" applyFont="1" applyFill="1" applyBorder="1" applyAlignment="1" applyProtection="1">
      <alignment vertical="center"/>
    </xf>
    <xf numFmtId="167" fontId="40" fillId="18" borderId="27" xfId="38" applyNumberFormat="1" applyFont="1" applyFill="1" applyBorder="1" applyAlignment="1" applyProtection="1">
      <alignment horizontal="center" vertical="center"/>
    </xf>
    <xf numFmtId="167" fontId="40" fillId="18" borderId="37" xfId="38" applyNumberFormat="1" applyFont="1" applyFill="1" applyBorder="1" applyAlignment="1" applyProtection="1">
      <alignment horizontal="center" vertical="center"/>
    </xf>
    <xf numFmtId="167" fontId="42" fillId="20" borderId="37" xfId="39" applyNumberFormat="1" applyFont="1" applyFill="1" applyBorder="1" applyAlignment="1" applyProtection="1">
      <alignment vertical="center"/>
    </xf>
    <xf numFmtId="167" fontId="42" fillId="18" borderId="47" xfId="39" applyNumberFormat="1" applyFont="1" applyFill="1" applyBorder="1" applyAlignment="1" applyProtection="1">
      <alignment vertical="center"/>
      <protection locked="0"/>
    </xf>
    <xf numFmtId="167" fontId="42" fillId="21" borderId="47" xfId="39" applyNumberFormat="1" applyFont="1" applyFill="1" applyBorder="1" applyAlignment="1" applyProtection="1">
      <alignment vertical="center"/>
      <protection locked="0"/>
    </xf>
    <xf numFmtId="167" fontId="37" fillId="5" borderId="0" xfId="0" applyNumberFormat="1" applyFont="1" applyFill="1" applyProtection="1">
      <protection locked="0"/>
    </xf>
    <xf numFmtId="167" fontId="42" fillId="0" borderId="0" xfId="39" applyNumberFormat="1" applyFont="1" applyFill="1" applyBorder="1" applyAlignment="1" applyProtection="1">
      <alignment vertical="center"/>
      <protection locked="0"/>
    </xf>
    <xf numFmtId="167" fontId="42" fillId="20" borderId="46" xfId="38" applyNumberFormat="1" applyFont="1" applyFill="1" applyBorder="1" applyAlignment="1" applyProtection="1">
      <alignment vertical="center"/>
    </xf>
    <xf numFmtId="167" fontId="42" fillId="20" borderId="46" xfId="39" applyNumberFormat="1" applyFont="1" applyFill="1" applyBorder="1" applyAlignment="1" applyProtection="1">
      <alignment vertical="center"/>
    </xf>
    <xf numFmtId="167" fontId="42" fillId="20" borderId="38" xfId="39" applyNumberFormat="1" applyFont="1" applyFill="1" applyBorder="1" applyAlignment="1" applyProtection="1">
      <alignment vertical="center"/>
    </xf>
    <xf numFmtId="0" fontId="38" fillId="0" borderId="107" xfId="0" applyFont="1" applyBorder="1" applyAlignment="1">
      <alignment horizontal="center" vertical="center" wrapText="1"/>
    </xf>
    <xf numFmtId="0" fontId="94" fillId="0" borderId="0" xfId="0" applyFont="1" applyAlignment="1">
      <alignment vertical="center"/>
    </xf>
    <xf numFmtId="0" fontId="41" fillId="0" borderId="102" xfId="30" applyFont="1" applyFill="1" applyBorder="1" applyAlignment="1" applyProtection="1">
      <alignment horizontal="center" vertical="center" wrapText="1"/>
      <protection locked="0"/>
    </xf>
    <xf numFmtId="173" fontId="37" fillId="0" borderId="0" xfId="0" applyNumberFormat="1" applyFont="1"/>
    <xf numFmtId="172" fontId="42" fillId="12" borderId="27" xfId="39" applyNumberFormat="1" applyFont="1" applyFill="1" applyBorder="1" applyAlignment="1" applyProtection="1">
      <alignment vertical="center"/>
      <protection locked="0"/>
    </xf>
    <xf numFmtId="171" fontId="42" fillId="12" borderId="34" xfId="38" applyNumberFormat="1" applyFont="1" applyFill="1" applyBorder="1" applyAlignment="1" applyProtection="1">
      <alignment horizontal="center" vertical="center" wrapText="1"/>
      <protection locked="0"/>
    </xf>
    <xf numFmtId="171" fontId="42" fillId="12" borderId="35" xfId="38" applyNumberFormat="1" applyFont="1" applyFill="1" applyBorder="1" applyAlignment="1" applyProtection="1">
      <alignment horizontal="center" vertical="center" wrapText="1"/>
      <protection locked="0"/>
    </xf>
    <xf numFmtId="171" fontId="42" fillId="12" borderId="37" xfId="38" applyNumberFormat="1" applyFont="1" applyFill="1" applyBorder="1" applyAlignment="1" applyProtection="1">
      <alignment horizontal="center" vertical="center" wrapText="1"/>
      <protection locked="0"/>
    </xf>
    <xf numFmtId="171" fontId="42" fillId="12" borderId="38" xfId="38" applyNumberFormat="1" applyFont="1" applyFill="1" applyBorder="1" applyAlignment="1" applyProtection="1">
      <alignment horizontal="center" vertical="center" wrapText="1"/>
      <protection locked="0"/>
    </xf>
    <xf numFmtId="169" fontId="4" fillId="0" borderId="0" xfId="46" applyFill="1">
      <alignment vertical="top"/>
    </xf>
    <xf numFmtId="0" fontId="95" fillId="0" borderId="0" xfId="30" applyFont="1" applyFill="1" applyBorder="1" applyAlignment="1">
      <alignment vertical="center"/>
    </xf>
    <xf numFmtId="0" fontId="96" fillId="0" borderId="0" xfId="30" applyFont="1" applyFill="1" applyBorder="1" applyAlignment="1">
      <alignment vertical="center"/>
    </xf>
    <xf numFmtId="0" fontId="97" fillId="0" borderId="0" xfId="0" applyFont="1" applyAlignment="1">
      <alignment vertical="center"/>
    </xf>
    <xf numFmtId="172" fontId="42" fillId="17" borderId="34" xfId="0" applyNumberFormat="1" applyFont="1" applyFill="1" applyBorder="1" applyAlignment="1" applyProtection="1">
      <alignment horizontal="center" vertical="center" wrapText="1"/>
      <protection locked="0"/>
    </xf>
    <xf numFmtId="172" fontId="42" fillId="16" borderId="34" xfId="0" applyNumberFormat="1" applyFont="1" applyFill="1" applyBorder="1" applyAlignment="1" applyProtection="1">
      <alignment horizontal="center" vertical="center" wrapText="1"/>
      <protection locked="0"/>
    </xf>
    <xf numFmtId="172" fontId="42" fillId="17" borderId="78" xfId="0" applyNumberFormat="1" applyFont="1" applyFill="1" applyBorder="1" applyAlignment="1" applyProtection="1">
      <alignment horizontal="center" vertical="center" wrapText="1"/>
      <protection locked="0"/>
    </xf>
    <xf numFmtId="172" fontId="42" fillId="16" borderId="35" xfId="0" applyNumberFormat="1" applyFont="1" applyFill="1" applyBorder="1" applyAlignment="1">
      <alignment horizontal="center" vertical="center" wrapText="1"/>
    </xf>
    <xf numFmtId="172" fontId="42" fillId="17" borderId="27" xfId="0" applyNumberFormat="1" applyFont="1" applyFill="1" applyBorder="1" applyAlignment="1" applyProtection="1">
      <alignment horizontal="center" vertical="center" wrapText="1"/>
      <protection locked="0"/>
    </xf>
    <xf numFmtId="172" fontId="42" fillId="16" borderId="27" xfId="0" applyNumberFormat="1" applyFont="1" applyFill="1" applyBorder="1" applyAlignment="1" applyProtection="1">
      <alignment horizontal="center" vertical="center" wrapText="1"/>
      <protection locked="0"/>
    </xf>
    <xf numFmtId="172" fontId="42" fillId="17" borderId="94" xfId="0" applyNumberFormat="1" applyFont="1" applyFill="1" applyBorder="1" applyAlignment="1" applyProtection="1">
      <alignment horizontal="center" vertical="center" wrapText="1"/>
      <protection locked="0"/>
    </xf>
    <xf numFmtId="172" fontId="42" fillId="16" borderId="43" xfId="0" applyNumberFormat="1" applyFont="1" applyFill="1" applyBorder="1" applyAlignment="1">
      <alignment horizontal="center" vertical="center" wrapText="1"/>
    </xf>
    <xf numFmtId="172" fontId="42" fillId="16" borderId="37" xfId="0" applyNumberFormat="1" applyFont="1" applyFill="1" applyBorder="1" applyAlignment="1">
      <alignment horizontal="center" vertical="center" wrapText="1"/>
    </xf>
    <xf numFmtId="172" fontId="42" fillId="16" borderId="79" xfId="0" applyNumberFormat="1" applyFont="1" applyFill="1" applyBorder="1" applyAlignment="1">
      <alignment horizontal="center" vertical="center" wrapText="1"/>
    </xf>
    <xf numFmtId="172" fontId="42" fillId="16" borderId="38" xfId="0" applyNumberFormat="1" applyFont="1" applyFill="1" applyBorder="1" applyAlignment="1">
      <alignment horizontal="center" vertical="center" wrapText="1"/>
    </xf>
    <xf numFmtId="0" fontId="42" fillId="0" borderId="93" xfId="0" applyFont="1" applyBorder="1" applyAlignment="1">
      <alignment horizontal="center" vertical="center" wrapText="1"/>
    </xf>
    <xf numFmtId="0" fontId="0" fillId="5" borderId="0" xfId="0" applyFill="1"/>
    <xf numFmtId="0" fontId="0" fillId="5" borderId="0" xfId="0" applyFill="1" applyAlignment="1">
      <alignment horizontal="center"/>
    </xf>
    <xf numFmtId="0" fontId="77" fillId="14" borderId="12" xfId="48" applyFont="1" applyBorder="1" applyAlignment="1">
      <alignment horizontal="center" vertical="center"/>
    </xf>
    <xf numFmtId="0" fontId="42" fillId="0" borderId="51" xfId="0" applyFont="1" applyBorder="1" applyAlignment="1">
      <alignment horizontal="left" vertical="center" wrapText="1"/>
    </xf>
    <xf numFmtId="0" fontId="37" fillId="9" borderId="33" xfId="15" applyFont="1" applyFill="1" applyBorder="1" applyAlignment="1">
      <alignment horizontal="center" vertical="center"/>
    </xf>
    <xf numFmtId="0" fontId="37" fillId="9" borderId="34" xfId="15" applyFont="1" applyFill="1" applyBorder="1" applyAlignment="1">
      <alignment horizontal="center" vertical="center"/>
    </xf>
    <xf numFmtId="0" fontId="37" fillId="9" borderId="35" xfId="15" applyFont="1" applyFill="1" applyBorder="1" applyAlignment="1">
      <alignment horizontal="center" vertical="center"/>
    </xf>
    <xf numFmtId="0" fontId="37" fillId="9" borderId="42" xfId="15" applyFont="1" applyFill="1" applyBorder="1" applyAlignment="1">
      <alignment horizontal="center" vertical="center"/>
    </xf>
    <xf numFmtId="0" fontId="37" fillId="9" borderId="27" xfId="15" applyFont="1" applyFill="1" applyBorder="1" applyAlignment="1">
      <alignment horizontal="center" vertical="center"/>
    </xf>
    <xf numFmtId="0" fontId="37" fillId="9" borderId="43" xfId="15" applyFont="1" applyFill="1" applyBorder="1" applyAlignment="1">
      <alignment horizontal="center" vertical="center"/>
    </xf>
    <xf numFmtId="0" fontId="37" fillId="9" borderId="36" xfId="15" applyFont="1" applyFill="1" applyBorder="1" applyAlignment="1">
      <alignment horizontal="center" vertical="center"/>
    </xf>
    <xf numFmtId="0" fontId="37" fillId="9" borderId="37" xfId="15" applyFont="1" applyFill="1" applyBorder="1" applyAlignment="1">
      <alignment horizontal="center" vertical="center"/>
    </xf>
    <xf numFmtId="0" fontId="37" fillId="9" borderId="38" xfId="15" applyFont="1" applyFill="1" applyBorder="1" applyAlignment="1">
      <alignment horizontal="center" vertical="center"/>
    </xf>
    <xf numFmtId="0" fontId="37" fillId="9" borderId="34" xfId="0" applyFont="1" applyFill="1" applyBorder="1"/>
    <xf numFmtId="0" fontId="37" fillId="9" borderId="35" xfId="0" applyFont="1" applyFill="1" applyBorder="1"/>
    <xf numFmtId="0" fontId="37" fillId="9" borderId="27" xfId="0" applyFont="1" applyFill="1" applyBorder="1"/>
    <xf numFmtId="0" fontId="37" fillId="9" borderId="43" xfId="0" applyFont="1" applyFill="1" applyBorder="1"/>
    <xf numFmtId="0" fontId="37" fillId="9" borderId="37" xfId="0" applyFont="1" applyFill="1" applyBorder="1"/>
    <xf numFmtId="0" fontId="37" fillId="9" borderId="38" xfId="0" applyFont="1" applyFill="1" applyBorder="1"/>
    <xf numFmtId="0" fontId="37" fillId="0" borderId="29" xfId="0" applyFont="1" applyBorder="1" applyAlignment="1" applyProtection="1">
      <alignment vertical="top"/>
      <protection locked="0"/>
    </xf>
    <xf numFmtId="0" fontId="37" fillId="0" borderId="47" xfId="0" applyFont="1" applyBorder="1" applyAlignment="1">
      <alignment horizontal="center" vertical="top"/>
    </xf>
    <xf numFmtId="0" fontId="46" fillId="0" borderId="44" xfId="30" applyFont="1" applyFill="1" applyBorder="1" applyAlignment="1">
      <alignment vertical="center" wrapText="1"/>
    </xf>
    <xf numFmtId="0" fontId="46" fillId="5" borderId="0" xfId="30" applyFont="1" applyFill="1" applyBorder="1" applyAlignment="1">
      <alignment vertical="center"/>
    </xf>
    <xf numFmtId="0" fontId="55" fillId="5" borderId="0" xfId="0" applyFont="1" applyFill="1"/>
    <xf numFmtId="0" fontId="33" fillId="5" borderId="0" xfId="0" applyFont="1" applyFill="1"/>
    <xf numFmtId="0" fontId="56" fillId="5" borderId="0" xfId="30" applyFont="1" applyFill="1" applyBorder="1" applyAlignment="1">
      <alignment vertical="center"/>
    </xf>
    <xf numFmtId="0" fontId="60" fillId="5" borderId="0" xfId="15" applyFont="1" applyFill="1" applyAlignment="1">
      <alignment horizontal="center" vertical="center"/>
    </xf>
    <xf numFmtId="0" fontId="46" fillId="5" borderId="0" xfId="30" applyFont="1" applyFill="1" applyBorder="1" applyAlignment="1">
      <alignment vertical="center" wrapText="1"/>
    </xf>
    <xf numFmtId="0" fontId="42" fillId="0" borderId="92" xfId="0" applyFont="1" applyBorder="1" applyAlignment="1">
      <alignment horizontal="center" vertical="center" wrapText="1"/>
    </xf>
    <xf numFmtId="0" fontId="42" fillId="0" borderId="75" xfId="0" applyFont="1" applyBorder="1" applyAlignment="1">
      <alignment horizontal="center" vertical="center" wrapText="1"/>
    </xf>
    <xf numFmtId="0" fontId="1" fillId="5" borderId="0" xfId="0" applyFont="1" applyFill="1" applyAlignment="1">
      <alignment vertical="center"/>
    </xf>
    <xf numFmtId="0" fontId="47" fillId="5" borderId="0" xfId="16" applyFont="1" applyFill="1" applyAlignment="1">
      <alignment horizontal="center" vertical="center" wrapText="1"/>
    </xf>
    <xf numFmtId="172" fontId="42" fillId="17" borderId="35" xfId="0" applyNumberFormat="1" applyFont="1" applyFill="1" applyBorder="1" applyAlignment="1" applyProtection="1">
      <alignment horizontal="center" vertical="center" wrapText="1"/>
      <protection locked="0"/>
    </xf>
    <xf numFmtId="172" fontId="42" fillId="17" borderId="38" xfId="0" applyNumberFormat="1" applyFont="1" applyFill="1" applyBorder="1" applyAlignment="1" applyProtection="1">
      <alignment horizontal="center" vertical="center" wrapText="1"/>
      <protection locked="0"/>
    </xf>
    <xf numFmtId="172" fontId="40" fillId="5" borderId="0" xfId="35" applyNumberFormat="1" applyFont="1" applyFill="1" applyAlignment="1">
      <alignment horizontal="center" vertical="center"/>
    </xf>
    <xf numFmtId="172" fontId="42" fillId="17" borderId="43" xfId="0" applyNumberFormat="1" applyFont="1" applyFill="1" applyBorder="1" applyAlignment="1" applyProtection="1">
      <alignment horizontal="center" vertical="center" wrapText="1"/>
      <protection locked="0"/>
    </xf>
    <xf numFmtId="172" fontId="42" fillId="16" borderId="52" xfId="0" applyNumberFormat="1" applyFont="1" applyFill="1" applyBorder="1" applyAlignment="1">
      <alignment horizontal="center" vertical="center" wrapText="1"/>
    </xf>
    <xf numFmtId="172" fontId="42" fillId="16" borderId="53" xfId="0" applyNumberFormat="1" applyFont="1" applyFill="1" applyBorder="1" applyAlignment="1">
      <alignment horizontal="center" vertical="center" wrapText="1"/>
    </xf>
    <xf numFmtId="172" fontId="40" fillId="5" borderId="0" xfId="15" applyNumberFormat="1" applyFont="1" applyFill="1" applyAlignment="1">
      <alignment horizontal="center" vertical="center"/>
    </xf>
    <xf numFmtId="0" fontId="38" fillId="9" borderId="100" xfId="0" applyFont="1" applyFill="1" applyBorder="1" applyAlignment="1">
      <alignment horizontal="center" vertical="center" wrapText="1"/>
    </xf>
    <xf numFmtId="172" fontId="42" fillId="11" borderId="46" xfId="0" applyNumberFormat="1" applyFont="1" applyFill="1" applyBorder="1" applyAlignment="1" applyProtection="1">
      <alignment horizontal="center" vertical="center" wrapText="1"/>
      <protection locked="0"/>
    </xf>
    <xf numFmtId="172" fontId="40" fillId="0" borderId="0" xfId="0" applyNumberFormat="1" applyFont="1" applyAlignment="1" applyProtection="1">
      <alignment horizontal="center" vertical="top" wrapText="1"/>
      <protection locked="0"/>
    </xf>
    <xf numFmtId="172" fontId="37" fillId="0" borderId="0" xfId="0" applyNumberFormat="1" applyFont="1" applyAlignment="1" applyProtection="1">
      <alignment vertical="top"/>
      <protection locked="0"/>
    </xf>
    <xf numFmtId="0" fontId="99" fillId="24" borderId="114" xfId="0" applyFont="1" applyFill="1" applyBorder="1" applyAlignment="1">
      <alignment vertical="top"/>
    </xf>
    <xf numFmtId="0" fontId="100" fillId="24" borderId="114" xfId="0" applyFont="1" applyFill="1" applyBorder="1" applyAlignment="1">
      <alignment vertical="top"/>
    </xf>
    <xf numFmtId="0" fontId="100" fillId="24" borderId="0" xfId="0" applyFont="1" applyFill="1" applyAlignment="1">
      <alignment vertical="top"/>
    </xf>
    <xf numFmtId="0" fontId="101" fillId="24" borderId="0" xfId="0" applyFont="1" applyFill="1" applyAlignment="1">
      <alignment vertical="top"/>
    </xf>
    <xf numFmtId="0" fontId="101" fillId="24" borderId="0" xfId="0" applyFont="1" applyFill="1" applyAlignment="1">
      <alignment horizontal="left" vertical="top"/>
    </xf>
    <xf numFmtId="0" fontId="102" fillId="24" borderId="0" xfId="58" applyFill="1" applyAlignment="1">
      <alignment horizontal="left" vertical="top"/>
    </xf>
    <xf numFmtId="0" fontId="38" fillId="9" borderId="78" xfId="0" applyFont="1" applyFill="1" applyBorder="1" applyAlignment="1">
      <alignment horizontal="center" vertical="center" wrapText="1"/>
    </xf>
    <xf numFmtId="0" fontId="38" fillId="9" borderId="94" xfId="0" applyFont="1" applyFill="1" applyBorder="1" applyAlignment="1">
      <alignment horizontal="center" vertical="center" wrapText="1"/>
    </xf>
    <xf numFmtId="0" fontId="38" fillId="9" borderId="79" xfId="0" applyFont="1" applyFill="1" applyBorder="1" applyAlignment="1">
      <alignment horizontal="center" vertical="center" wrapText="1"/>
    </xf>
    <xf numFmtId="0" fontId="39" fillId="0" borderId="0" xfId="30" applyFont="1" applyFill="1" applyBorder="1" applyAlignment="1">
      <alignment horizontal="left" vertical="top" wrapText="1"/>
    </xf>
    <xf numFmtId="172" fontId="42" fillId="11" borderId="78" xfId="0" applyNumberFormat="1" applyFont="1" applyFill="1" applyBorder="1" applyAlignment="1" applyProtection="1">
      <alignment horizontal="center" vertical="center" wrapText="1"/>
      <protection locked="0"/>
    </xf>
    <xf numFmtId="172" fontId="42" fillId="11" borderId="94" xfId="0" applyNumberFormat="1" applyFont="1" applyFill="1" applyBorder="1" applyAlignment="1" applyProtection="1">
      <alignment horizontal="center" vertical="center" wrapText="1"/>
      <protection locked="0"/>
    </xf>
    <xf numFmtId="0" fontId="40" fillId="5" borderId="42" xfId="0" applyFont="1" applyFill="1" applyBorder="1" applyAlignment="1">
      <alignment horizontal="left" vertical="center" wrapText="1"/>
    </xf>
    <xf numFmtId="3" fontId="42" fillId="16" borderId="43" xfId="0" applyNumberFormat="1" applyFont="1" applyFill="1" applyBorder="1" applyAlignment="1">
      <alignment horizontal="center" vertical="center" wrapText="1"/>
    </xf>
    <xf numFmtId="172" fontId="42" fillId="19" borderId="43" xfId="39" applyNumberFormat="1" applyFont="1" applyFill="1" applyBorder="1" applyAlignment="1">
      <alignment horizontal="center" vertical="center" wrapText="1"/>
    </xf>
    <xf numFmtId="0" fontId="41" fillId="0" borderId="102" xfId="30" applyFont="1" applyBorder="1" applyAlignment="1" applyProtection="1">
      <alignment horizontal="center" vertical="center" wrapText="1"/>
      <protection locked="0"/>
    </xf>
    <xf numFmtId="0" fontId="41" fillId="0" borderId="41" xfId="0" applyFont="1" applyBorder="1" applyAlignment="1">
      <alignment horizontal="center" vertical="center" wrapText="1"/>
    </xf>
    <xf numFmtId="166" fontId="101" fillId="24" borderId="0" xfId="0" applyNumberFormat="1" applyFont="1" applyFill="1" applyAlignment="1">
      <alignment horizontal="left" vertical="top"/>
    </xf>
    <xf numFmtId="0" fontId="54" fillId="0" borderId="0" xfId="15" applyFont="1" applyAlignment="1">
      <alignment horizontal="center" vertical="center" wrapText="1"/>
    </xf>
    <xf numFmtId="0" fontId="60" fillId="0" borderId="0" xfId="29" applyFont="1" applyBorder="1" applyAlignment="1">
      <alignment horizontal="center" vertical="center" wrapText="1"/>
    </xf>
    <xf numFmtId="172" fontId="37" fillId="0" borderId="0" xfId="39" applyNumberFormat="1" applyFont="1"/>
    <xf numFmtId="172" fontId="37" fillId="9" borderId="35" xfId="39" applyNumberFormat="1" applyFont="1" applyFill="1" applyBorder="1"/>
    <xf numFmtId="172" fontId="37" fillId="9" borderId="43" xfId="39" applyNumberFormat="1" applyFont="1" applyFill="1" applyBorder="1"/>
    <xf numFmtId="172" fontId="42" fillId="0" borderId="0" xfId="39" applyNumberFormat="1" applyFont="1" applyFill="1" applyBorder="1" applyAlignment="1" applyProtection="1">
      <alignment horizontal="center" vertical="center" wrapText="1"/>
      <protection locked="0"/>
    </xf>
    <xf numFmtId="0" fontId="38" fillId="9" borderId="132" xfId="0" applyFont="1" applyFill="1" applyBorder="1" applyAlignment="1">
      <alignment horizontal="center" vertical="center" wrapText="1"/>
    </xf>
    <xf numFmtId="172" fontId="42" fillId="11" borderId="90" xfId="39" applyNumberFormat="1" applyFont="1" applyFill="1" applyBorder="1" applyAlignment="1" applyProtection="1">
      <alignment horizontal="center" vertical="center" wrapText="1"/>
      <protection locked="0"/>
    </xf>
    <xf numFmtId="172" fontId="42" fillId="11" borderId="89" xfId="39" applyNumberFormat="1" applyFont="1" applyFill="1" applyBorder="1" applyAlignment="1" applyProtection="1">
      <alignment horizontal="center" vertical="center" wrapText="1"/>
      <protection locked="0"/>
    </xf>
    <xf numFmtId="172" fontId="42" fillId="11" borderId="53" xfId="39" applyNumberFormat="1" applyFont="1" applyFill="1" applyBorder="1" applyAlignment="1" applyProtection="1">
      <alignment horizontal="center" vertical="center" wrapText="1"/>
      <protection locked="0"/>
    </xf>
    <xf numFmtId="172" fontId="40" fillId="11" borderId="38" xfId="39" applyNumberFormat="1" applyFont="1" applyFill="1" applyBorder="1" applyAlignment="1" applyProtection="1">
      <alignment horizontal="center" vertical="center" wrapText="1"/>
      <protection locked="0"/>
    </xf>
    <xf numFmtId="0" fontId="41" fillId="0" borderId="102" xfId="30" applyFont="1" applyBorder="1" applyAlignment="1">
      <alignment horizontal="center" vertical="center" wrapText="1"/>
    </xf>
    <xf numFmtId="0" fontId="79" fillId="0" borderId="0" xfId="30" applyFont="1" applyBorder="1" applyAlignment="1">
      <alignment horizontal="center" vertical="center" wrapText="1"/>
    </xf>
    <xf numFmtId="15" fontId="101" fillId="25" borderId="0" xfId="0" applyNumberFormat="1" applyFont="1" applyFill="1" applyAlignment="1">
      <alignment horizontal="left" vertical="top"/>
    </xf>
    <xf numFmtId="0" fontId="101" fillId="25" borderId="0" xfId="0" applyFont="1" applyFill="1" applyAlignment="1">
      <alignment horizontal="left" vertical="top"/>
    </xf>
    <xf numFmtId="3" fontId="42" fillId="11" borderId="53" xfId="0" applyNumberFormat="1" applyFont="1" applyFill="1" applyBorder="1" applyAlignment="1" applyProtection="1">
      <alignment horizontal="center" vertical="center" wrapText="1"/>
      <protection locked="0"/>
    </xf>
    <xf numFmtId="10" fontId="42" fillId="11" borderId="43" xfId="0" applyNumberFormat="1" applyFont="1" applyFill="1" applyBorder="1" applyAlignment="1" applyProtection="1">
      <alignment horizontal="center" vertical="center" wrapText="1"/>
      <protection locked="0"/>
    </xf>
    <xf numFmtId="169" fontId="4" fillId="5" borderId="0" xfId="61" applyFill="1">
      <alignment vertical="top"/>
    </xf>
    <xf numFmtId="0" fontId="38" fillId="9" borderId="56" xfId="60" applyFont="1" applyFill="1" applyBorder="1" applyAlignment="1">
      <alignment horizontal="left" vertical="center" wrapText="1"/>
    </xf>
    <xf numFmtId="0" fontId="38" fillId="9" borderId="55" xfId="60" applyFont="1" applyFill="1" applyBorder="1" applyAlignment="1">
      <alignment horizontal="left" vertical="center" wrapText="1"/>
    </xf>
    <xf numFmtId="0" fontId="38" fillId="9" borderId="57" xfId="60" applyFont="1" applyFill="1" applyBorder="1" applyAlignment="1">
      <alignment horizontal="left" vertical="center" wrapText="1"/>
    </xf>
    <xf numFmtId="169" fontId="33" fillId="0" borderId="0" xfId="46" applyFont="1" applyFill="1">
      <alignment vertical="top"/>
    </xf>
    <xf numFmtId="0" fontId="39" fillId="0" borderId="0" xfId="40" applyFont="1" applyAlignment="1">
      <alignment horizontal="left" vertical="center"/>
    </xf>
    <xf numFmtId="0" fontId="37" fillId="0" borderId="0" xfId="40" applyFont="1"/>
    <xf numFmtId="169" fontId="37" fillId="0" borderId="0" xfId="46" applyFont="1" applyFill="1">
      <alignment vertical="top"/>
    </xf>
    <xf numFmtId="169" fontId="0" fillId="5" borderId="0" xfId="46" applyFont="1" applyFill="1">
      <alignment vertical="top"/>
    </xf>
    <xf numFmtId="0" fontId="105" fillId="0" borderId="0" xfId="0" applyFont="1"/>
    <xf numFmtId="0" fontId="48" fillId="0" borderId="44" xfId="30" applyFont="1" applyBorder="1" applyAlignment="1" applyProtection="1">
      <alignment horizontal="center" vertical="center" wrapText="1"/>
      <protection locked="0"/>
    </xf>
    <xf numFmtId="0" fontId="107" fillId="0" borderId="0" xfId="0" applyFont="1"/>
    <xf numFmtId="0" fontId="48" fillId="0" borderId="40" xfId="30" applyFont="1" applyBorder="1" applyAlignment="1" applyProtection="1">
      <alignment horizontal="center" vertical="center" wrapText="1"/>
      <protection locked="0"/>
    </xf>
    <xf numFmtId="0" fontId="48" fillId="0" borderId="91" xfId="30" applyFont="1" applyBorder="1" applyAlignment="1" applyProtection="1">
      <alignment horizontal="center" vertical="center" wrapText="1"/>
      <protection locked="0"/>
    </xf>
    <xf numFmtId="0" fontId="38" fillId="9" borderId="89" xfId="0" applyFont="1" applyFill="1" applyBorder="1" applyAlignment="1">
      <alignment horizontal="center" vertical="center" wrapText="1"/>
    </xf>
    <xf numFmtId="0" fontId="48" fillId="0" borderId="0" xfId="30" applyFont="1" applyFill="1" applyBorder="1" applyAlignment="1">
      <alignment horizontal="center" vertical="center" wrapText="1"/>
    </xf>
    <xf numFmtId="167" fontId="42" fillId="18" borderId="47" xfId="39" applyNumberFormat="1" applyFont="1" applyFill="1" applyBorder="1" applyAlignment="1" applyProtection="1">
      <alignment vertical="center"/>
    </xf>
    <xf numFmtId="167" fontId="42" fillId="18" borderId="46" xfId="39" applyNumberFormat="1" applyFont="1" applyFill="1" applyBorder="1" applyAlignment="1" applyProtection="1">
      <alignment vertical="center"/>
    </xf>
    <xf numFmtId="172" fontId="42" fillId="9" borderId="81" xfId="39" applyNumberFormat="1" applyFont="1" applyFill="1" applyBorder="1" applyAlignment="1">
      <alignment horizontal="center" vertical="center" wrapText="1"/>
    </xf>
    <xf numFmtId="172" fontId="40" fillId="9" borderId="35" xfId="39" applyNumberFormat="1" applyFont="1" applyFill="1" applyBorder="1" applyAlignment="1">
      <alignment horizontal="center" vertical="center"/>
    </xf>
    <xf numFmtId="172" fontId="40" fillId="9" borderId="43" xfId="39" applyNumberFormat="1" applyFont="1" applyFill="1" applyBorder="1" applyAlignment="1">
      <alignment horizontal="center" vertical="center"/>
    </xf>
    <xf numFmtId="172" fontId="40" fillId="9" borderId="38" xfId="39" applyNumberFormat="1" applyFont="1" applyFill="1" applyBorder="1" applyAlignment="1">
      <alignment horizontal="center" vertical="center"/>
    </xf>
    <xf numFmtId="0" fontId="39" fillId="9" borderId="60" xfId="40" applyFont="1" applyFill="1" applyBorder="1" applyAlignment="1" applyProtection="1">
      <alignment horizontal="left" vertical="top" wrapText="1"/>
      <protection locked="0"/>
    </xf>
    <xf numFmtId="0" fontId="39" fillId="9" borderId="56" xfId="40" applyFont="1" applyFill="1" applyBorder="1" applyAlignment="1" applyProtection="1">
      <alignment horizontal="left" vertical="top" wrapText="1"/>
      <protection locked="0"/>
    </xf>
    <xf numFmtId="0" fontId="39" fillId="9" borderId="57" xfId="40" applyFont="1" applyFill="1" applyBorder="1" applyAlignment="1" applyProtection="1">
      <alignment horizontal="left" vertical="top" wrapText="1"/>
      <protection locked="0"/>
    </xf>
    <xf numFmtId="0" fontId="39" fillId="9" borderId="59" xfId="40" applyFont="1" applyFill="1" applyBorder="1" applyAlignment="1" applyProtection="1">
      <alignment horizontal="left" vertical="top" wrapText="1"/>
      <protection locked="0"/>
    </xf>
    <xf numFmtId="0" fontId="39" fillId="9" borderId="14" xfId="40" applyFont="1" applyFill="1" applyBorder="1" applyAlignment="1" applyProtection="1">
      <alignment horizontal="left" vertical="top" wrapText="1"/>
      <protection locked="0"/>
    </xf>
    <xf numFmtId="0" fontId="39" fillId="9" borderId="65" xfId="40" applyFont="1" applyFill="1" applyBorder="1" applyAlignment="1" applyProtection="1">
      <alignment horizontal="left" vertical="top" wrapText="1"/>
      <protection locked="0"/>
    </xf>
    <xf numFmtId="0" fontId="90" fillId="9" borderId="27" xfId="0" applyFont="1" applyFill="1" applyBorder="1" applyAlignment="1" applyProtection="1">
      <alignment horizontal="center" vertical="center" wrapText="1"/>
      <protection locked="0"/>
    </xf>
    <xf numFmtId="3" fontId="42" fillId="9" borderId="90" xfId="0" applyNumberFormat="1" applyFont="1" applyFill="1" applyBorder="1" applyAlignment="1">
      <alignment horizontal="center" vertical="center" wrapText="1"/>
    </xf>
    <xf numFmtId="3" fontId="42" fillId="9" borderId="35" xfId="0" applyNumberFormat="1" applyFont="1" applyFill="1" applyBorder="1" applyAlignment="1">
      <alignment horizontal="center" vertical="center" wrapText="1"/>
    </xf>
    <xf numFmtId="3" fontId="42" fillId="9" borderId="43" xfId="0" applyNumberFormat="1" applyFont="1" applyFill="1" applyBorder="1" applyAlignment="1">
      <alignment horizontal="center" vertical="center" wrapText="1"/>
    </xf>
    <xf numFmtId="4" fontId="42" fillId="9" borderId="43" xfId="0" applyNumberFormat="1" applyFont="1" applyFill="1" applyBorder="1" applyAlignment="1">
      <alignment horizontal="center" vertical="center" wrapText="1"/>
    </xf>
    <xf numFmtId="3" fontId="42" fillId="9" borderId="43" xfId="39" applyNumberFormat="1" applyFont="1" applyFill="1" applyBorder="1" applyAlignment="1">
      <alignment horizontal="center" vertical="center" wrapText="1"/>
    </xf>
    <xf numFmtId="3" fontId="42" fillId="9" borderId="38" xfId="39" applyNumberFormat="1" applyFont="1" applyFill="1" applyBorder="1" applyAlignment="1" applyProtection="1">
      <alignment horizontal="center" vertical="center" wrapText="1"/>
      <protection locked="0"/>
    </xf>
    <xf numFmtId="3" fontId="42" fillId="9" borderId="36" xfId="0" applyNumberFormat="1" applyFont="1" applyFill="1" applyBorder="1" applyAlignment="1">
      <alignment horizontal="center" vertical="center" wrapText="1"/>
    </xf>
    <xf numFmtId="3" fontId="37" fillId="9" borderId="37" xfId="0" applyNumberFormat="1" applyFont="1" applyFill="1" applyBorder="1"/>
    <xf numFmtId="3" fontId="37" fillId="9" borderId="38" xfId="0" applyNumberFormat="1" applyFont="1" applyFill="1" applyBorder="1"/>
    <xf numFmtId="167" fontId="42" fillId="21" borderId="35" xfId="38" applyNumberFormat="1" applyFont="1" applyFill="1" applyBorder="1" applyAlignment="1" applyProtection="1">
      <alignment vertical="center"/>
      <protection locked="0"/>
    </xf>
    <xf numFmtId="167" fontId="42" fillId="21" borderId="43" xfId="38" applyNumberFormat="1" applyFont="1" applyFill="1" applyBorder="1" applyAlignment="1" applyProtection="1">
      <alignment vertical="center"/>
      <protection locked="0"/>
    </xf>
    <xf numFmtId="167" fontId="42" fillId="21" borderId="37" xfId="38" applyNumberFormat="1" applyFont="1" applyFill="1" applyBorder="1" applyAlignment="1" applyProtection="1">
      <alignment vertical="center"/>
      <protection locked="0"/>
    </xf>
    <xf numFmtId="167" fontId="42" fillId="21" borderId="38" xfId="38" applyNumberFormat="1" applyFont="1" applyFill="1" applyBorder="1" applyAlignment="1" applyProtection="1">
      <alignment vertical="center"/>
      <protection locked="0"/>
    </xf>
    <xf numFmtId="167" fontId="42" fillId="21" borderId="34" xfId="38" applyNumberFormat="1" applyFont="1" applyFill="1" applyBorder="1" applyAlignment="1" applyProtection="1">
      <alignment vertical="center"/>
      <protection locked="0"/>
    </xf>
    <xf numFmtId="10" fontId="42" fillId="21" borderId="46" xfId="38" applyNumberFormat="1" applyFont="1" applyFill="1" applyBorder="1" applyAlignment="1" applyProtection="1">
      <alignment vertical="center"/>
      <protection locked="0"/>
    </xf>
    <xf numFmtId="0" fontId="42" fillId="0" borderId="78" xfId="0" applyFont="1" applyBorder="1" applyAlignment="1">
      <alignment horizontal="center" vertical="center" wrapText="1"/>
    </xf>
    <xf numFmtId="0" fontId="42" fillId="0" borderId="94" xfId="0" applyFont="1" applyBorder="1" applyAlignment="1">
      <alignment horizontal="center" vertical="center" wrapText="1"/>
    </xf>
    <xf numFmtId="172" fontId="42" fillId="12" borderId="92" xfId="39" applyNumberFormat="1" applyFont="1" applyFill="1" applyBorder="1" applyAlignment="1" applyProtection="1">
      <alignment horizontal="center" vertical="center" wrapText="1"/>
    </xf>
    <xf numFmtId="172" fontId="42" fillId="12" borderId="75" xfId="39" applyNumberFormat="1" applyFont="1" applyFill="1" applyBorder="1" applyAlignment="1" applyProtection="1">
      <alignment horizontal="center" vertical="center" wrapText="1"/>
    </xf>
    <xf numFmtId="172" fontId="42" fillId="12" borderId="89" xfId="39" applyNumberFormat="1" applyFont="1" applyFill="1" applyBorder="1" applyAlignment="1" applyProtection="1">
      <alignment horizontal="center" vertical="center" wrapText="1"/>
    </xf>
    <xf numFmtId="172" fontId="42" fillId="11" borderId="145" xfId="39" applyNumberFormat="1" applyFont="1" applyFill="1" applyBorder="1" applyAlignment="1" applyProtection="1">
      <alignment horizontal="center" vertical="center" wrapText="1"/>
      <protection locked="0"/>
    </xf>
    <xf numFmtId="172" fontId="64" fillId="11" borderId="145" xfId="39" applyNumberFormat="1" applyFont="1" applyFill="1" applyBorder="1" applyAlignment="1" applyProtection="1">
      <alignment horizontal="center" vertical="center" wrapText="1"/>
      <protection locked="0"/>
    </xf>
    <xf numFmtId="0" fontId="64" fillId="0" borderId="78" xfId="0" applyFont="1" applyBorder="1" applyAlignment="1">
      <alignment horizontal="center" vertical="center" wrapText="1"/>
    </xf>
    <xf numFmtId="172" fontId="64" fillId="12" borderId="81" xfId="39" applyNumberFormat="1" applyFont="1" applyFill="1" applyBorder="1" applyAlignment="1">
      <alignment horizontal="center" vertical="center" wrapText="1"/>
    </xf>
    <xf numFmtId="172" fontId="64" fillId="11" borderId="109" xfId="39" applyNumberFormat="1" applyFont="1" applyFill="1" applyBorder="1" applyAlignment="1" applyProtection="1">
      <alignment horizontal="center" vertical="center" wrapText="1"/>
      <protection locked="0"/>
    </xf>
    <xf numFmtId="14" fontId="40" fillId="11" borderId="69" xfId="47" applyNumberFormat="1" applyFont="1" applyFill="1" applyBorder="1" applyAlignment="1" applyProtection="1">
      <alignment horizontal="right"/>
      <protection locked="0"/>
    </xf>
    <xf numFmtId="0" fontId="38" fillId="9" borderId="40" xfId="0" applyFont="1" applyFill="1" applyBorder="1" applyAlignment="1">
      <alignment horizontal="center" vertical="center" wrapText="1"/>
    </xf>
    <xf numFmtId="0" fontId="38" fillId="9" borderId="44" xfId="0" applyFont="1" applyFill="1" applyBorder="1" applyAlignment="1">
      <alignment horizontal="center" vertical="center" wrapText="1"/>
    </xf>
    <xf numFmtId="0" fontId="38" fillId="9" borderId="41" xfId="0" applyFont="1" applyFill="1" applyBorder="1" applyAlignment="1">
      <alignment horizontal="center" vertical="center" wrapText="1"/>
    </xf>
    <xf numFmtId="172" fontId="42" fillId="9" borderId="145" xfId="39" applyNumberFormat="1" applyFont="1" applyFill="1" applyBorder="1" applyAlignment="1">
      <alignment horizontal="center" vertical="center" wrapText="1"/>
    </xf>
    <xf numFmtId="172" fontId="42" fillId="9" borderId="147" xfId="39" applyNumberFormat="1" applyFont="1" applyFill="1" applyBorder="1" applyAlignment="1">
      <alignment horizontal="center" vertical="center" wrapText="1"/>
    </xf>
    <xf numFmtId="172" fontId="42" fillId="11" borderId="147" xfId="39" applyNumberFormat="1" applyFont="1" applyFill="1" applyBorder="1" applyAlignment="1" applyProtection="1">
      <alignment horizontal="center" vertical="center" wrapText="1"/>
      <protection locked="0"/>
    </xf>
    <xf numFmtId="169" fontId="48" fillId="0" borderId="0" xfId="46" applyFont="1" applyFill="1" applyBorder="1">
      <alignment vertical="top"/>
    </xf>
    <xf numFmtId="0" fontId="33" fillId="0" borderId="164" xfId="0" applyFont="1" applyBorder="1"/>
    <xf numFmtId="0" fontId="33" fillId="0" borderId="165" xfId="0" applyFont="1" applyBorder="1"/>
    <xf numFmtId="49" fontId="40" fillId="11" borderId="56" xfId="3" applyNumberFormat="1" applyFont="1" applyFill="1" applyBorder="1" applyAlignment="1" applyProtection="1">
      <alignment horizontal="left" vertical="top"/>
      <protection locked="0"/>
    </xf>
    <xf numFmtId="14" fontId="40" fillId="11" borderId="56" xfId="3" applyNumberFormat="1" applyFont="1" applyFill="1" applyBorder="1" applyAlignment="1" applyProtection="1">
      <alignment horizontal="left" vertical="top"/>
      <protection locked="0"/>
    </xf>
    <xf numFmtId="166" fontId="40" fillId="11" borderId="56" xfId="3" applyNumberFormat="1" applyFont="1" applyFill="1" applyBorder="1" applyAlignment="1" applyProtection="1">
      <alignment horizontal="left" vertical="top"/>
      <protection locked="0"/>
    </xf>
    <xf numFmtId="166" fontId="37" fillId="11" borderId="56" xfId="40" applyNumberFormat="1" applyFont="1" applyFill="1" applyBorder="1" applyAlignment="1" applyProtection="1">
      <alignment horizontal="left" vertical="top"/>
      <protection locked="0"/>
    </xf>
    <xf numFmtId="10" fontId="40" fillId="11" borderId="56" xfId="47" applyNumberFormat="1" applyFont="1" applyFill="1" applyBorder="1" applyAlignment="1" applyProtection="1">
      <alignment horizontal="left" vertical="top"/>
      <protection locked="0"/>
    </xf>
    <xf numFmtId="167" fontId="40" fillId="11" borderId="57" xfId="3" applyNumberFormat="1" applyFont="1" applyFill="1" applyBorder="1" applyAlignment="1" applyProtection="1">
      <alignment horizontal="left" vertical="top"/>
      <protection locked="0"/>
    </xf>
    <xf numFmtId="49" fontId="40" fillId="11" borderId="14" xfId="3" applyNumberFormat="1" applyFont="1" applyFill="1" applyBorder="1" applyAlignment="1" applyProtection="1">
      <alignment horizontal="left" vertical="top"/>
      <protection locked="0"/>
    </xf>
    <xf numFmtId="14" fontId="40" fillId="11" borderId="14" xfId="3" applyNumberFormat="1" applyFont="1" applyFill="1" applyBorder="1" applyAlignment="1" applyProtection="1">
      <alignment horizontal="left" vertical="top"/>
      <protection locked="0"/>
    </xf>
    <xf numFmtId="166" fontId="40" fillId="11" borderId="14" xfId="3" applyNumberFormat="1" applyFont="1" applyFill="1" applyBorder="1" applyAlignment="1" applyProtection="1">
      <alignment horizontal="left" vertical="top"/>
      <protection locked="0"/>
    </xf>
    <xf numFmtId="166" fontId="37" fillId="11" borderId="14" xfId="40" applyNumberFormat="1" applyFont="1" applyFill="1" applyBorder="1" applyAlignment="1" applyProtection="1">
      <alignment horizontal="left" vertical="top"/>
      <protection locked="0"/>
    </xf>
    <xf numFmtId="10" fontId="40" fillId="11" borderId="14" xfId="47" applyNumberFormat="1" applyFont="1" applyFill="1" applyBorder="1" applyAlignment="1" applyProtection="1">
      <alignment horizontal="left" vertical="top"/>
      <protection locked="0"/>
    </xf>
    <xf numFmtId="167" fontId="40" fillId="11" borderId="65" xfId="3" applyNumberFormat="1" applyFont="1" applyFill="1" applyBorder="1" applyAlignment="1" applyProtection="1">
      <alignment horizontal="left" vertical="top"/>
      <protection locked="0"/>
    </xf>
    <xf numFmtId="0" fontId="38" fillId="9" borderId="63" xfId="60" applyFont="1" applyFill="1" applyBorder="1" applyAlignment="1">
      <alignment horizontal="left" vertical="center" wrapText="1"/>
    </xf>
    <xf numFmtId="0" fontId="41" fillId="0" borderId="134" xfId="30" applyFont="1" applyBorder="1" applyAlignment="1">
      <alignment horizontal="center" vertical="center" wrapText="1"/>
    </xf>
    <xf numFmtId="0" fontId="41" fillId="0" borderId="142" xfId="30" applyFont="1" applyBorder="1" applyAlignment="1">
      <alignment horizontal="center" vertical="center" wrapText="1"/>
    </xf>
    <xf numFmtId="0" fontId="38" fillId="9" borderId="27" xfId="0" quotePrefix="1" applyFont="1" applyFill="1" applyBorder="1" applyAlignment="1">
      <alignment horizontal="center" vertical="center" wrapText="1"/>
    </xf>
    <xf numFmtId="49" fontId="40" fillId="17" borderId="56" xfId="3" applyNumberFormat="1" applyFont="1" applyFill="1" applyBorder="1" applyAlignment="1" applyProtection="1">
      <alignment horizontal="left" vertical="top"/>
      <protection locked="0"/>
    </xf>
    <xf numFmtId="49" fontId="40" fillId="17" borderId="14" xfId="3" applyNumberFormat="1" applyFont="1" applyFill="1" applyBorder="1" applyAlignment="1" applyProtection="1">
      <alignment horizontal="left" vertical="top"/>
      <protection locked="0"/>
    </xf>
    <xf numFmtId="0" fontId="41" fillId="0" borderId="29" xfId="30" applyFont="1" applyFill="1" applyBorder="1" applyAlignment="1" applyProtection="1">
      <alignment horizontal="center" vertical="center" wrapText="1"/>
      <protection locked="0"/>
    </xf>
    <xf numFmtId="0" fontId="37" fillId="0" borderId="64" xfId="40" applyFont="1" applyBorder="1" applyAlignment="1">
      <alignment vertical="center"/>
    </xf>
    <xf numFmtId="0" fontId="37" fillId="0" borderId="64" xfId="40" applyFont="1" applyBorder="1" applyAlignment="1">
      <alignment vertical="center" wrapText="1"/>
    </xf>
    <xf numFmtId="0" fontId="112" fillId="5" borderId="0" xfId="0" applyFont="1" applyFill="1" applyAlignment="1">
      <alignment vertical="center"/>
    </xf>
    <xf numFmtId="0" fontId="115" fillId="5" borderId="0" xfId="0" applyFont="1" applyFill="1" applyAlignment="1">
      <alignment vertical="center"/>
    </xf>
    <xf numFmtId="0" fontId="117" fillId="5" borderId="0" xfId="0" applyFont="1" applyFill="1" applyAlignment="1">
      <alignment horizontal="center" vertical="center" wrapText="1"/>
    </xf>
    <xf numFmtId="0" fontId="122" fillId="5" borderId="0" xfId="30" applyFont="1" applyFill="1" applyBorder="1" applyAlignment="1">
      <alignment horizontal="center" vertical="center" wrapText="1"/>
    </xf>
    <xf numFmtId="0" fontId="23" fillId="5" borderId="0" xfId="0" applyFont="1" applyFill="1" applyAlignment="1">
      <alignment vertical="center"/>
    </xf>
    <xf numFmtId="0" fontId="0" fillId="0" borderId="0" xfId="0" applyAlignment="1">
      <alignment vertical="center"/>
    </xf>
    <xf numFmtId="0" fontId="0" fillId="5" borderId="0" xfId="0" applyFill="1" applyAlignment="1">
      <alignment vertical="center"/>
    </xf>
    <xf numFmtId="0" fontId="121" fillId="17" borderId="167" xfId="0" applyFont="1" applyFill="1" applyBorder="1" applyAlignment="1">
      <alignment horizontal="center" vertical="center" wrapText="1"/>
    </xf>
    <xf numFmtId="0" fontId="121" fillId="19" borderId="167" xfId="0" applyFont="1" applyFill="1" applyBorder="1" applyAlignment="1">
      <alignment horizontal="center" vertical="center" wrapText="1"/>
    </xf>
    <xf numFmtId="0" fontId="121" fillId="16" borderId="167" xfId="0" applyFont="1" applyFill="1" applyBorder="1" applyAlignment="1">
      <alignment horizontal="center" vertical="center" wrapText="1"/>
    </xf>
    <xf numFmtId="0" fontId="126" fillId="5" borderId="0" xfId="0" applyFont="1" applyFill="1" applyAlignment="1">
      <alignment horizontal="right" vertical="center"/>
    </xf>
    <xf numFmtId="0" fontId="126" fillId="5" borderId="0" xfId="0" applyFont="1" applyFill="1" applyAlignment="1">
      <alignment vertical="center"/>
    </xf>
    <xf numFmtId="0" fontId="128" fillId="0" borderId="0" xfId="0" applyFont="1" applyAlignment="1">
      <alignment vertical="center"/>
    </xf>
    <xf numFmtId="0" fontId="129" fillId="0" borderId="0" xfId="0" applyFont="1" applyAlignment="1">
      <alignment vertical="center"/>
    </xf>
    <xf numFmtId="0" fontId="118" fillId="5" borderId="0" xfId="0" applyFont="1" applyFill="1" applyAlignment="1">
      <alignment vertical="center"/>
    </xf>
    <xf numFmtId="0" fontId="129" fillId="5" borderId="0" xfId="0" applyFont="1" applyFill="1" applyAlignment="1">
      <alignment vertical="center"/>
    </xf>
    <xf numFmtId="0" fontId="119" fillId="5" borderId="0" xfId="0" applyFont="1" applyFill="1"/>
    <xf numFmtId="0" fontId="119" fillId="5" borderId="0" xfId="0" applyFont="1" applyFill="1" applyAlignment="1">
      <alignment vertical="center"/>
    </xf>
    <xf numFmtId="0" fontId="130" fillId="0" borderId="0" xfId="16" applyFont="1" applyAlignment="1">
      <alignment horizontal="center" vertical="center" wrapText="1"/>
    </xf>
    <xf numFmtId="0" fontId="107" fillId="5" borderId="0" xfId="0" applyFont="1" applyFill="1" applyAlignment="1">
      <alignment vertical="center"/>
    </xf>
    <xf numFmtId="0" fontId="116" fillId="5" borderId="0" xfId="0" applyFont="1" applyFill="1" applyAlignment="1">
      <alignment horizontal="center"/>
    </xf>
    <xf numFmtId="0" fontId="121" fillId="5" borderId="0" xfId="0" applyFont="1" applyFill="1" applyAlignment="1" applyProtection="1">
      <alignment horizontal="center" vertical="center" wrapText="1"/>
      <protection locked="0"/>
    </xf>
    <xf numFmtId="0" fontId="103" fillId="5" borderId="0" xfId="0" applyFont="1" applyFill="1" applyProtection="1">
      <protection locked="0"/>
    </xf>
    <xf numFmtId="167" fontId="128" fillId="5" borderId="0" xfId="0" applyNumberFormat="1" applyFont="1" applyFill="1" applyAlignment="1" applyProtection="1">
      <alignment horizontal="center" vertical="center" wrapText="1"/>
      <protection locked="0"/>
    </xf>
    <xf numFmtId="0" fontId="137" fillId="5" borderId="0" xfId="0" applyFont="1" applyFill="1" applyAlignment="1" applyProtection="1">
      <alignment vertical="center"/>
      <protection locked="0"/>
    </xf>
    <xf numFmtId="167" fontId="92" fillId="5" borderId="0" xfId="0" applyNumberFormat="1" applyFont="1" applyFill="1" applyAlignment="1" applyProtection="1">
      <alignment vertical="center" wrapText="1"/>
      <protection locked="0"/>
    </xf>
    <xf numFmtId="1" fontId="128" fillId="5" borderId="0" xfId="0" applyNumberFormat="1" applyFont="1" applyFill="1" applyAlignment="1" applyProtection="1">
      <alignment horizontal="center" vertical="center" wrapText="1"/>
      <protection locked="0"/>
    </xf>
    <xf numFmtId="0" fontId="128" fillId="5" borderId="0" xfId="0" applyFont="1" applyFill="1" applyAlignment="1" applyProtection="1">
      <alignment horizontal="center" vertical="center" wrapText="1"/>
      <protection locked="0"/>
    </xf>
    <xf numFmtId="2" fontId="128" fillId="5" borderId="0" xfId="0" applyNumberFormat="1" applyFont="1" applyFill="1" applyAlignment="1" applyProtection="1">
      <alignment horizontal="center" vertical="center" wrapText="1"/>
      <protection locked="0"/>
    </xf>
    <xf numFmtId="167" fontId="121" fillId="5" borderId="0" xfId="0" applyNumberFormat="1" applyFont="1" applyFill="1" applyAlignment="1" applyProtection="1">
      <alignment horizontal="left" vertical="center" wrapText="1"/>
      <protection locked="0"/>
    </xf>
    <xf numFmtId="0" fontId="90" fillId="5" borderId="0" xfId="0" applyFont="1" applyFill="1" applyAlignment="1">
      <alignment vertical="center" wrapText="1"/>
    </xf>
    <xf numFmtId="0" fontId="41" fillId="0" borderId="169" xfId="30" applyFont="1" applyBorder="1" applyAlignment="1">
      <alignment horizontal="center" vertical="center" wrapText="1"/>
    </xf>
    <xf numFmtId="0" fontId="41" fillId="0" borderId="170" xfId="30" applyFont="1" applyBorder="1" applyAlignment="1">
      <alignment horizontal="center" vertical="center" wrapText="1"/>
    </xf>
    <xf numFmtId="169" fontId="1" fillId="5" borderId="0" xfId="46" applyFont="1" applyFill="1" applyBorder="1">
      <alignment vertical="top"/>
    </xf>
    <xf numFmtId="0" fontId="41" fillId="0" borderId="171" xfId="30" applyFont="1" applyBorder="1" applyAlignment="1">
      <alignment horizontal="center" vertical="center" wrapText="1"/>
    </xf>
    <xf numFmtId="1" fontId="121" fillId="5" borderId="0" xfId="0" applyNumberFormat="1" applyFont="1" applyFill="1" applyAlignment="1" applyProtection="1">
      <alignment horizontal="center" vertical="center" wrapText="1"/>
      <protection locked="0"/>
    </xf>
    <xf numFmtId="2" fontId="121" fillId="5" borderId="0" xfId="0" applyNumberFormat="1" applyFont="1" applyFill="1" applyAlignment="1" applyProtection="1">
      <alignment horizontal="center" vertical="center" wrapText="1"/>
      <protection locked="0"/>
    </xf>
    <xf numFmtId="2" fontId="121" fillId="5" borderId="0" xfId="0" applyNumberFormat="1" applyFont="1" applyFill="1" applyAlignment="1">
      <alignment horizontal="center" vertical="center" wrapText="1"/>
    </xf>
    <xf numFmtId="0" fontId="139" fillId="9" borderId="47" xfId="62" applyFont="1" applyFill="1" applyBorder="1" applyAlignment="1">
      <alignment horizontal="center" vertical="center" wrapText="1"/>
    </xf>
    <xf numFmtId="0" fontId="140" fillId="0" borderId="44" xfId="30" applyFont="1" applyBorder="1" applyAlignment="1">
      <alignment horizontal="center" vertical="center" wrapText="1"/>
    </xf>
    <xf numFmtId="0" fontId="140" fillId="0" borderId="41" xfId="30" applyFont="1" applyBorder="1" applyAlignment="1">
      <alignment horizontal="center" vertical="center" wrapText="1"/>
    </xf>
    <xf numFmtId="0" fontId="140" fillId="0" borderId="40" xfId="30" applyFont="1" applyBorder="1" applyAlignment="1">
      <alignment horizontal="center" vertical="center" wrapText="1"/>
    </xf>
    <xf numFmtId="0" fontId="141" fillId="0" borderId="0" xfId="29" applyFont="1" applyBorder="1" applyAlignment="1">
      <alignment vertical="center" wrapText="1"/>
    </xf>
    <xf numFmtId="0" fontId="144" fillId="0" borderId="0" xfId="62" applyFont="1"/>
    <xf numFmtId="0" fontId="145" fillId="0" borderId="0" xfId="62" applyFont="1" applyAlignment="1">
      <alignment vertical="center"/>
    </xf>
    <xf numFmtId="0" fontId="146" fillId="0" borderId="0" xfId="30" applyFont="1" applyBorder="1" applyAlignment="1">
      <alignment vertical="center" wrapText="1"/>
    </xf>
    <xf numFmtId="0" fontId="147" fillId="0" borderId="0" xfId="62" applyFont="1" applyAlignment="1">
      <alignment horizontal="left" vertical="center" wrapText="1"/>
    </xf>
    <xf numFmtId="0" fontId="148" fillId="0" borderId="0" xfId="62" applyFont="1" applyAlignment="1">
      <alignment horizontal="center" vertical="center" wrapText="1"/>
    </xf>
    <xf numFmtId="0" fontId="149" fillId="0" borderId="0" xfId="62" applyFont="1" applyAlignment="1">
      <alignment vertical="center"/>
    </xf>
    <xf numFmtId="0" fontId="111" fillId="0" borderId="0" xfId="30" applyFont="1" applyBorder="1" applyAlignment="1">
      <alignment vertical="center" wrapText="1"/>
    </xf>
    <xf numFmtId="0" fontId="103" fillId="0" borderId="0" xfId="62" applyFont="1"/>
    <xf numFmtId="0" fontId="139" fillId="9" borderId="45" xfId="62" applyFont="1" applyFill="1" applyBorder="1" applyAlignment="1">
      <alignment horizontal="center" vertical="center" wrapText="1"/>
    </xf>
    <xf numFmtId="0" fontId="139" fillId="9" borderId="46" xfId="62" applyFont="1" applyFill="1" applyBorder="1" applyAlignment="1">
      <alignment horizontal="center" vertical="center" wrapText="1"/>
    </xf>
    <xf numFmtId="0" fontId="150" fillId="0" borderId="0" xfId="62" applyFont="1" applyAlignment="1">
      <alignment vertical="center"/>
    </xf>
    <xf numFmtId="0" fontId="139" fillId="9" borderId="29" xfId="62" applyFont="1" applyFill="1" applyBorder="1" applyAlignment="1">
      <alignment horizontal="center" vertical="center" wrapText="1"/>
    </xf>
    <xf numFmtId="0" fontId="136" fillId="0" borderId="0" xfId="62" applyFont="1" applyAlignment="1">
      <alignment horizontal="center" vertical="center" wrapText="1"/>
    </xf>
    <xf numFmtId="0" fontId="139" fillId="0" borderId="0" xfId="62" applyFont="1" applyAlignment="1">
      <alignment horizontal="center" vertical="center" wrapText="1"/>
    </xf>
    <xf numFmtId="0" fontId="152" fillId="0" borderId="0" xfId="62" applyFont="1" applyAlignment="1">
      <alignment vertical="center"/>
    </xf>
    <xf numFmtId="0" fontId="150" fillId="0" borderId="0" xfId="30" applyFont="1" applyBorder="1" applyAlignment="1">
      <alignment vertical="center" wrapText="1"/>
    </xf>
    <xf numFmtId="0" fontId="112" fillId="0" borderId="0" xfId="62" applyFont="1" applyAlignment="1">
      <alignment vertical="center"/>
    </xf>
    <xf numFmtId="0" fontId="103" fillId="0" borderId="40" xfId="62" applyFont="1" applyBorder="1" applyProtection="1">
      <protection locked="0"/>
    </xf>
    <xf numFmtId="0" fontId="103" fillId="0" borderId="44" xfId="62" applyFont="1" applyBorder="1" applyProtection="1">
      <protection locked="0"/>
    </xf>
    <xf numFmtId="0" fontId="103" fillId="0" borderId="41" xfId="62" applyFont="1" applyBorder="1" applyProtection="1">
      <protection locked="0"/>
    </xf>
    <xf numFmtId="0" fontId="140" fillId="0" borderId="29" xfId="30" applyFont="1" applyBorder="1" applyAlignment="1">
      <alignment horizontal="center" vertical="center" wrapText="1"/>
    </xf>
    <xf numFmtId="0" fontId="103" fillId="0" borderId="0" xfId="62" applyFont="1" applyProtection="1">
      <protection locked="0"/>
    </xf>
    <xf numFmtId="0" fontId="103" fillId="0" borderId="91" xfId="62" applyFont="1" applyBorder="1" applyProtection="1">
      <protection locked="0"/>
    </xf>
    <xf numFmtId="0" fontId="153" fillId="0" borderId="0" xfId="0" applyFont="1"/>
    <xf numFmtId="0" fontId="153" fillId="0" borderId="0" xfId="0" applyFont="1" applyAlignment="1">
      <alignment vertical="center"/>
    </xf>
    <xf numFmtId="0" fontId="154" fillId="0" borderId="0" xfId="0" applyFont="1" applyAlignment="1">
      <alignment vertical="center"/>
    </xf>
    <xf numFmtId="0" fontId="155" fillId="5" borderId="0" xfId="16" applyFont="1" applyFill="1" applyAlignment="1">
      <alignment horizontal="center" vertical="center" wrapText="1"/>
    </xf>
    <xf numFmtId="167" fontId="92" fillId="5" borderId="0" xfId="0" applyNumberFormat="1" applyFont="1" applyFill="1" applyAlignment="1" applyProtection="1">
      <alignment horizontal="left" vertical="center" wrapText="1"/>
      <protection locked="0"/>
    </xf>
    <xf numFmtId="0" fontId="90" fillId="5" borderId="0" xfId="0" applyFont="1" applyFill="1" applyAlignment="1">
      <alignment horizontal="left" vertical="center" wrapText="1"/>
    </xf>
    <xf numFmtId="0" fontId="38" fillId="9" borderId="34" xfId="0" applyFont="1" applyFill="1" applyBorder="1" applyAlignment="1">
      <alignment horizontal="center" vertical="top" wrapText="1"/>
    </xf>
    <xf numFmtId="0" fontId="38" fillId="9" borderId="92" xfId="0" applyFont="1" applyFill="1" applyBorder="1" applyAlignment="1">
      <alignment horizontal="center" vertical="top" wrapText="1"/>
    </xf>
    <xf numFmtId="0" fontId="128" fillId="5" borderId="0" xfId="0" applyFont="1" applyFill="1" applyAlignment="1">
      <alignment vertical="center"/>
    </xf>
    <xf numFmtId="2" fontId="90" fillId="5" borderId="0" xfId="0" applyNumberFormat="1" applyFont="1" applyFill="1" applyAlignment="1" applyProtection="1">
      <alignment horizontal="center" vertical="center" wrapText="1"/>
      <protection locked="0"/>
    </xf>
    <xf numFmtId="0" fontId="120" fillId="5" borderId="0" xfId="0" applyFont="1" applyFill="1" applyAlignment="1">
      <alignment vertical="center"/>
    </xf>
    <xf numFmtId="0" fontId="121" fillId="5" borderId="0" xfId="0" applyFont="1" applyFill="1" applyAlignment="1">
      <alignment vertical="center"/>
    </xf>
    <xf numFmtId="0" fontId="117" fillId="5" borderId="0" xfId="0" applyFont="1" applyFill="1" applyAlignment="1">
      <alignment vertical="center" wrapText="1"/>
    </xf>
    <xf numFmtId="0" fontId="24" fillId="5" borderId="0" xfId="0" applyFont="1" applyFill="1" applyAlignment="1">
      <alignment vertical="center"/>
    </xf>
    <xf numFmtId="0" fontId="24" fillId="0" borderId="0" xfId="0" applyFont="1" applyAlignment="1">
      <alignment vertical="center"/>
    </xf>
    <xf numFmtId="167" fontId="90" fillId="5" borderId="0" xfId="0" applyNumberFormat="1" applyFont="1" applyFill="1" applyAlignment="1" applyProtection="1">
      <alignment horizontal="left" vertical="center" wrapText="1"/>
      <protection locked="0"/>
    </xf>
    <xf numFmtId="167" fontId="90" fillId="5" borderId="0" xfId="0" applyNumberFormat="1" applyFont="1" applyFill="1" applyAlignment="1" applyProtection="1">
      <alignment horizontal="center" vertical="center" wrapText="1"/>
      <protection locked="0"/>
    </xf>
    <xf numFmtId="180" fontId="121" fillId="5" borderId="0" xfId="0" applyNumberFormat="1" applyFont="1" applyFill="1" applyAlignment="1" applyProtection="1">
      <alignment horizontal="center" vertical="center" wrapText="1"/>
      <protection locked="0"/>
    </xf>
    <xf numFmtId="0" fontId="1" fillId="5" borderId="0" xfId="0" applyFont="1" applyFill="1"/>
    <xf numFmtId="0" fontId="90" fillId="5" borderId="0" xfId="0" applyFont="1" applyFill="1" applyAlignment="1">
      <alignment horizontal="center" vertical="center" wrapText="1"/>
    </xf>
    <xf numFmtId="0" fontId="117" fillId="5" borderId="0" xfId="0" applyFont="1" applyFill="1" applyAlignment="1">
      <alignment horizontal="left" vertical="center" wrapText="1"/>
    </xf>
    <xf numFmtId="0" fontId="107" fillId="5" borderId="0" xfId="0" applyFont="1" applyFill="1"/>
    <xf numFmtId="0" fontId="130" fillId="5" borderId="0" xfId="16" applyFont="1" applyFill="1" applyAlignment="1">
      <alignment horizontal="center" vertical="center" wrapText="1"/>
    </xf>
    <xf numFmtId="0" fontId="24" fillId="5" borderId="0" xfId="0" applyFont="1" applyFill="1" applyAlignment="1">
      <alignment vertical="center" wrapText="1"/>
    </xf>
    <xf numFmtId="0" fontId="123" fillId="5" borderId="0" xfId="30" applyNumberFormat="1" applyFont="1" applyFill="1" applyBorder="1" applyAlignment="1">
      <alignment horizontal="center" vertical="center" wrapText="1"/>
    </xf>
    <xf numFmtId="0" fontId="24" fillId="5" borderId="0" xfId="0" applyFont="1" applyFill="1" applyProtection="1">
      <protection locked="0"/>
    </xf>
    <xf numFmtId="0" fontId="157" fillId="0" borderId="0" xfId="0" applyFont="1" applyAlignment="1">
      <alignment vertical="center"/>
    </xf>
    <xf numFmtId="0" fontId="117" fillId="5" borderId="0" xfId="0" applyFont="1" applyFill="1"/>
    <xf numFmtId="0" fontId="117" fillId="5" borderId="0" xfId="0" applyFont="1" applyFill="1" applyAlignment="1">
      <alignment vertical="center"/>
    </xf>
    <xf numFmtId="0" fontId="24" fillId="5" borderId="0" xfId="0" applyFont="1" applyFill="1"/>
    <xf numFmtId="0" fontId="158" fillId="5" borderId="0" xfId="0" applyFont="1" applyFill="1" applyAlignment="1">
      <alignment vertical="center"/>
    </xf>
    <xf numFmtId="0" fontId="138" fillId="5" borderId="0" xfId="30" applyFont="1" applyFill="1" applyBorder="1" applyAlignment="1">
      <alignment horizontal="center" vertical="center" wrapText="1"/>
    </xf>
    <xf numFmtId="0" fontId="161" fillId="5" borderId="0" xfId="0" applyFont="1" applyFill="1" applyAlignment="1">
      <alignment horizontal="center" vertical="center" wrapText="1"/>
    </xf>
    <xf numFmtId="10" fontId="90" fillId="5" borderId="0" xfId="38" applyNumberFormat="1" applyFont="1" applyFill="1" applyBorder="1" applyAlignment="1" applyProtection="1">
      <alignment horizontal="center" vertical="center" wrapText="1"/>
      <protection locked="0"/>
    </xf>
    <xf numFmtId="0" fontId="125" fillId="0" borderId="0" xfId="0" applyFont="1" applyAlignment="1">
      <alignment vertical="center"/>
    </xf>
    <xf numFmtId="0" fontId="125" fillId="5" borderId="0" xfId="0" applyFont="1" applyFill="1" applyAlignment="1">
      <alignment vertical="center"/>
    </xf>
    <xf numFmtId="0" fontId="24" fillId="5" borderId="0" xfId="0" applyFont="1" applyFill="1" applyAlignment="1">
      <alignment horizontal="right" vertical="center"/>
    </xf>
    <xf numFmtId="0" fontId="42" fillId="0" borderId="74" xfId="0" applyFont="1" applyBorder="1" applyAlignment="1">
      <alignment horizontal="left" vertical="center"/>
    </xf>
    <xf numFmtId="0" fontId="42" fillId="0" borderId="36" xfId="0" applyFont="1" applyBorder="1" applyAlignment="1">
      <alignment horizontal="left" vertical="center"/>
    </xf>
    <xf numFmtId="0" fontId="163" fillId="0" borderId="0" xfId="0" applyFont="1" applyAlignment="1">
      <alignment vertical="center"/>
    </xf>
    <xf numFmtId="0" fontId="164" fillId="0" borderId="0" xfId="0" applyFont="1" applyAlignment="1">
      <alignment vertical="center"/>
    </xf>
    <xf numFmtId="0" fontId="164" fillId="0" borderId="0" xfId="30" applyFont="1" applyFill="1" applyBorder="1" applyAlignment="1">
      <alignment vertical="center"/>
    </xf>
    <xf numFmtId="0" fontId="164" fillId="0" borderId="0" xfId="0" applyFont="1"/>
    <xf numFmtId="0" fontId="167" fillId="0" borderId="0" xfId="0" applyFont="1"/>
    <xf numFmtId="0" fontId="40" fillId="0" borderId="45" xfId="0" applyFont="1" applyBorder="1" applyAlignment="1">
      <alignment vertical="center"/>
    </xf>
    <xf numFmtId="43" fontId="164" fillId="0" borderId="0" xfId="39" applyFont="1" applyFill="1" applyBorder="1" applyAlignment="1">
      <alignment vertical="center"/>
    </xf>
    <xf numFmtId="167" fontId="42" fillId="11" borderId="47" xfId="0" applyNumberFormat="1" applyFont="1" applyFill="1" applyBorder="1" applyAlignment="1" applyProtection="1">
      <alignment horizontal="center" vertical="center" wrapText="1"/>
      <protection locked="0"/>
    </xf>
    <xf numFmtId="0" fontId="164" fillId="0" borderId="0" xfId="28" applyFont="1"/>
    <xf numFmtId="0" fontId="168" fillId="0" borderId="0" xfId="0" applyFont="1"/>
    <xf numFmtId="0" fontId="41" fillId="0" borderId="110" xfId="30" applyFont="1" applyBorder="1" applyAlignment="1" applyProtection="1">
      <alignment horizontal="center" vertical="center" wrapText="1"/>
      <protection locked="0"/>
    </xf>
    <xf numFmtId="0" fontId="41" fillId="0" borderId="104" xfId="30" applyFont="1" applyBorder="1" applyAlignment="1" applyProtection="1">
      <alignment horizontal="center" vertical="center" wrapText="1"/>
      <protection locked="0"/>
    </xf>
    <xf numFmtId="0" fontId="41" fillId="0" borderId="110" xfId="30" applyFont="1" applyBorder="1" applyAlignment="1">
      <alignment horizontal="center" vertical="center" wrapText="1"/>
    </xf>
    <xf numFmtId="0" fontId="41" fillId="0" borderId="104" xfId="30" applyFont="1" applyBorder="1" applyAlignment="1">
      <alignment horizontal="center" vertical="center" wrapText="1"/>
    </xf>
    <xf numFmtId="0" fontId="40" fillId="5" borderId="0" xfId="0" applyFont="1" applyFill="1"/>
    <xf numFmtId="0" fontId="170" fillId="6" borderId="0" xfId="0" applyFont="1" applyFill="1" applyAlignment="1">
      <alignment vertical="center"/>
    </xf>
    <xf numFmtId="0" fontId="76" fillId="9" borderId="0" xfId="0" applyFont="1" applyFill="1" applyAlignment="1">
      <alignment vertical="center"/>
    </xf>
    <xf numFmtId="0" fontId="170" fillId="9" borderId="0" xfId="0" applyFont="1" applyFill="1" applyAlignment="1">
      <alignment vertical="center"/>
    </xf>
    <xf numFmtId="0" fontId="170" fillId="9" borderId="0" xfId="0" applyFont="1" applyFill="1"/>
    <xf numFmtId="0" fontId="170" fillId="0" borderId="0" xfId="0" applyFont="1"/>
    <xf numFmtId="0" fontId="170" fillId="0" borderId="0" xfId="0" applyFont="1" applyAlignment="1">
      <alignment vertical="center"/>
    </xf>
    <xf numFmtId="172" fontId="42" fillId="11" borderId="94" xfId="39" applyNumberFormat="1" applyFont="1" applyFill="1" applyBorder="1" applyAlignment="1" applyProtection="1">
      <alignment horizontal="center" vertical="center" wrapText="1"/>
      <protection locked="0"/>
    </xf>
    <xf numFmtId="172" fontId="42" fillId="11" borderId="79" xfId="39" applyNumberFormat="1" applyFont="1" applyFill="1" applyBorder="1" applyAlignment="1" applyProtection="1">
      <alignment horizontal="center" vertical="center" wrapText="1"/>
      <protection locked="0"/>
    </xf>
    <xf numFmtId="172" fontId="48" fillId="0" borderId="0" xfId="39" applyNumberFormat="1" applyFont="1" applyFill="1" applyBorder="1" applyAlignment="1" applyProtection="1">
      <alignment horizontal="center" vertical="center" wrapText="1"/>
      <protection locked="0"/>
    </xf>
    <xf numFmtId="0" fontId="38" fillId="9" borderId="35" xfId="0" applyFont="1" applyFill="1" applyBorder="1" applyAlignment="1">
      <alignment horizontal="center" vertical="top" wrapText="1"/>
    </xf>
    <xf numFmtId="0" fontId="38" fillId="9" borderId="145" xfId="0" applyFont="1" applyFill="1" applyBorder="1" applyAlignment="1">
      <alignment horizontal="center" vertical="top" wrapText="1"/>
    </xf>
    <xf numFmtId="0" fontId="38" fillId="9" borderId="147" xfId="0" applyFont="1" applyFill="1" applyBorder="1" applyAlignment="1">
      <alignment horizontal="center" vertical="top" wrapText="1"/>
    </xf>
    <xf numFmtId="0" fontId="170" fillId="6" borderId="0" xfId="0" applyFont="1" applyFill="1"/>
    <xf numFmtId="0" fontId="164" fillId="0" borderId="0" xfId="55" applyFont="1"/>
    <xf numFmtId="0" fontId="170" fillId="6" borderId="0" xfId="15" applyFont="1" applyFill="1" applyAlignment="1">
      <alignment vertical="center"/>
    </xf>
    <xf numFmtId="0" fontId="115" fillId="0" borderId="0" xfId="0" applyFont="1" applyAlignment="1">
      <alignment vertical="center"/>
    </xf>
    <xf numFmtId="0" fontId="4" fillId="0" borderId="0" xfId="66" applyAlignment="1">
      <alignment vertical="center"/>
    </xf>
    <xf numFmtId="0" fontId="4" fillId="0" borderId="0" xfId="36" applyAlignment="1">
      <alignment vertical="center"/>
    </xf>
    <xf numFmtId="0" fontId="103" fillId="0" borderId="0" xfId="66" applyFont="1" applyAlignment="1">
      <alignment vertical="center"/>
    </xf>
    <xf numFmtId="0" fontId="151" fillId="0" borderId="12" xfId="48" applyFont="1" applyFill="1" applyBorder="1" applyAlignment="1">
      <alignment horizontal="center" vertical="center"/>
    </xf>
    <xf numFmtId="0" fontId="151" fillId="14" borderId="12" xfId="48" applyFont="1" applyBorder="1" applyAlignment="1">
      <alignment horizontal="center" vertical="center"/>
    </xf>
    <xf numFmtId="172" fontId="128" fillId="0" borderId="0" xfId="68" applyNumberFormat="1" applyFont="1" applyFill="1" applyAlignment="1">
      <alignment horizontal="center" vertical="center" wrapText="1"/>
    </xf>
    <xf numFmtId="172" fontId="103" fillId="0" borderId="0" xfId="68" applyNumberFormat="1" applyFont="1" applyFill="1" applyAlignment="1">
      <alignment vertical="center"/>
    </xf>
    <xf numFmtId="0" fontId="92" fillId="0" borderId="0" xfId="66" applyFont="1" applyAlignment="1">
      <alignment vertical="center" wrapText="1"/>
    </xf>
    <xf numFmtId="0" fontId="136" fillId="0" borderId="0" xfId="30" applyFont="1" applyFill="1" applyBorder="1" applyAlignment="1">
      <alignment horizontal="center" vertical="center" wrapText="1"/>
    </xf>
    <xf numFmtId="172" fontId="92" fillId="12" borderId="46" xfId="68" applyNumberFormat="1" applyFont="1" applyFill="1" applyBorder="1" applyAlignment="1">
      <alignment horizontal="center" vertical="center" wrapText="1"/>
    </xf>
    <xf numFmtId="172" fontId="92" fillId="12" borderId="47" xfId="68" applyNumberFormat="1" applyFont="1" applyFill="1" applyBorder="1" applyAlignment="1">
      <alignment horizontal="center" vertical="center" wrapText="1"/>
    </xf>
    <xf numFmtId="0" fontId="92" fillId="0" borderId="45" xfId="66" applyFont="1" applyBorder="1" applyAlignment="1">
      <alignment horizontal="left" vertical="center" wrapText="1"/>
    </xf>
    <xf numFmtId="0" fontId="136" fillId="0" borderId="29" xfId="30" applyFont="1" applyBorder="1" applyAlignment="1" applyProtection="1">
      <alignment horizontal="center" vertical="center" wrapText="1"/>
      <protection locked="0"/>
    </xf>
    <xf numFmtId="0" fontId="136" fillId="0" borderId="29" xfId="30" applyFont="1" applyBorder="1" applyAlignment="1">
      <alignment horizontal="center" vertical="center" wrapText="1"/>
    </xf>
    <xf numFmtId="0" fontId="92" fillId="0" borderId="47" xfId="66" applyFont="1" applyBorder="1" applyAlignment="1">
      <alignment horizontal="center" vertical="center" wrapText="1"/>
    </xf>
    <xf numFmtId="172" fontId="92" fillId="0" borderId="0" xfId="68" applyNumberFormat="1" applyFont="1" applyAlignment="1">
      <alignment horizontal="center" vertical="center" wrapText="1"/>
    </xf>
    <xf numFmtId="0" fontId="92" fillId="0" borderId="0" xfId="66" applyFont="1" applyAlignment="1">
      <alignment horizontal="left" vertical="center" wrapText="1"/>
    </xf>
    <xf numFmtId="0" fontId="136" fillId="0" borderId="0" xfId="30" applyFont="1" applyBorder="1" applyAlignment="1">
      <alignment horizontal="center" vertical="center" wrapText="1"/>
    </xf>
    <xf numFmtId="172" fontId="128" fillId="0" borderId="0" xfId="68" applyNumberFormat="1" applyFont="1" applyAlignment="1">
      <alignment horizontal="center" vertical="center" wrapText="1"/>
    </xf>
    <xf numFmtId="172" fontId="128" fillId="11" borderId="47" xfId="68" applyNumberFormat="1" applyFont="1" applyFill="1" applyBorder="1" applyAlignment="1" applyProtection="1">
      <alignment horizontal="center" vertical="center" wrapText="1"/>
      <protection locked="0"/>
    </xf>
    <xf numFmtId="172" fontId="92" fillId="12" borderId="38" xfId="68" applyNumberFormat="1" applyFont="1" applyFill="1" applyBorder="1" applyAlignment="1">
      <alignment horizontal="center" vertical="center" wrapText="1"/>
    </xf>
    <xf numFmtId="0" fontId="92" fillId="0" borderId="36" xfId="66" applyFont="1" applyBorder="1" applyAlignment="1">
      <alignment horizontal="left" vertical="center" wrapText="1"/>
    </xf>
    <xf numFmtId="0" fontId="136" fillId="0" borderId="41" xfId="30" applyFont="1" applyBorder="1" applyAlignment="1" applyProtection="1">
      <alignment horizontal="center" vertical="center" wrapText="1"/>
      <protection locked="0"/>
    </xf>
    <xf numFmtId="0" fontId="137" fillId="0" borderId="0" xfId="66" applyFont="1" applyAlignment="1">
      <alignment vertical="center"/>
    </xf>
    <xf numFmtId="0" fontId="136" fillId="0" borderId="41" xfId="30" applyFont="1" applyBorder="1" applyAlignment="1">
      <alignment horizontal="center" vertical="center" wrapText="1"/>
    </xf>
    <xf numFmtId="0" fontId="92" fillId="0" borderId="37" xfId="66" applyFont="1" applyBorder="1" applyAlignment="1">
      <alignment horizontal="center" vertical="center" wrapText="1"/>
    </xf>
    <xf numFmtId="172" fontId="92" fillId="12" borderId="35" xfId="68" applyNumberFormat="1" applyFont="1" applyFill="1" applyBorder="1" applyAlignment="1">
      <alignment horizontal="center" vertical="center" wrapText="1"/>
    </xf>
    <xf numFmtId="0" fontId="92" fillId="0" borderId="33" xfId="66" applyFont="1" applyBorder="1" applyAlignment="1">
      <alignment horizontal="left" vertical="center" wrapText="1"/>
    </xf>
    <xf numFmtId="0" fontId="136" fillId="0" borderId="40" xfId="30" applyFont="1" applyBorder="1" applyAlignment="1" applyProtection="1">
      <alignment horizontal="center" vertical="center" wrapText="1"/>
      <protection locked="0"/>
    </xf>
    <xf numFmtId="0" fontId="136" fillId="0" borderId="40" xfId="30" applyFont="1" applyBorder="1" applyAlignment="1">
      <alignment horizontal="center" vertical="center" wrapText="1"/>
    </xf>
    <xf numFmtId="0" fontId="92" fillId="0" borderId="34" xfId="66" applyFont="1" applyBorder="1" applyAlignment="1">
      <alignment horizontal="center" vertical="center" wrapText="1"/>
    </xf>
    <xf numFmtId="172" fontId="92" fillId="0" borderId="0" xfId="68" applyNumberFormat="1" applyFont="1" applyAlignment="1">
      <alignment horizontal="center" vertical="center"/>
    </xf>
    <xf numFmtId="172" fontId="92" fillId="12" borderId="38" xfId="68" applyNumberFormat="1" applyFont="1" applyFill="1" applyBorder="1" applyAlignment="1">
      <alignment horizontal="center" vertical="center"/>
    </xf>
    <xf numFmtId="172" fontId="92" fillId="12" borderId="37" xfId="68" applyNumberFormat="1" applyFont="1" applyFill="1" applyBorder="1" applyAlignment="1">
      <alignment horizontal="center" vertical="center" wrapText="1"/>
    </xf>
    <xf numFmtId="172" fontId="92" fillId="12" borderId="37" xfId="68" applyNumberFormat="1" applyFont="1" applyFill="1" applyBorder="1" applyAlignment="1">
      <alignment horizontal="center" vertical="center"/>
    </xf>
    <xf numFmtId="172" fontId="128" fillId="12" borderId="37" xfId="68" applyNumberFormat="1" applyFont="1" applyFill="1" applyBorder="1" applyAlignment="1">
      <alignment horizontal="center" vertical="center" wrapText="1"/>
    </xf>
    <xf numFmtId="172" fontId="92" fillId="12" borderId="43" xfId="68" applyNumberFormat="1" applyFont="1" applyFill="1" applyBorder="1" applyAlignment="1">
      <alignment horizontal="center" vertical="center"/>
    </xf>
    <xf numFmtId="172" fontId="92" fillId="12" borderId="27" xfId="68" applyNumberFormat="1" applyFont="1" applyFill="1" applyBorder="1" applyAlignment="1">
      <alignment horizontal="center" vertical="center" wrapText="1"/>
    </xf>
    <xf numFmtId="172" fontId="92" fillId="12" borderId="27" xfId="68" applyNumberFormat="1" applyFont="1" applyFill="1" applyBorder="1" applyAlignment="1">
      <alignment horizontal="center" vertical="center"/>
    </xf>
    <xf numFmtId="0" fontId="92" fillId="0" borderId="42" xfId="66" applyFont="1" applyBorder="1" applyAlignment="1">
      <alignment horizontal="left" vertical="center" wrapText="1"/>
    </xf>
    <xf numFmtId="0" fontId="136" fillId="0" borderId="44" xfId="30" applyFont="1" applyBorder="1" applyAlignment="1" applyProtection="1">
      <alignment horizontal="center" vertical="center" wrapText="1"/>
      <protection locked="0"/>
    </xf>
    <xf numFmtId="0" fontId="136" fillId="0" borderId="44" xfId="30" applyFont="1" applyBorder="1" applyAlignment="1">
      <alignment horizontal="center" vertical="center" wrapText="1"/>
    </xf>
    <xf numFmtId="172" fontId="128" fillId="12" borderId="27" xfId="68" applyNumberFormat="1" applyFont="1" applyFill="1" applyBorder="1" applyAlignment="1">
      <alignment horizontal="center" vertical="center" wrapText="1"/>
    </xf>
    <xf numFmtId="0" fontId="92" fillId="0" borderId="27" xfId="66" applyFont="1" applyBorder="1" applyAlignment="1">
      <alignment horizontal="center" vertical="center" wrapText="1"/>
    </xf>
    <xf numFmtId="172" fontId="92" fillId="12" borderId="35" xfId="68" applyNumberFormat="1" applyFont="1" applyFill="1" applyBorder="1" applyAlignment="1">
      <alignment horizontal="center" vertical="center"/>
    </xf>
    <xf numFmtId="172" fontId="92" fillId="12" borderId="34" xfId="68" applyNumberFormat="1" applyFont="1" applyFill="1" applyBorder="1" applyAlignment="1">
      <alignment horizontal="center" vertical="center"/>
    </xf>
    <xf numFmtId="172" fontId="92" fillId="11" borderId="34" xfId="68" applyNumberFormat="1" applyFont="1" applyFill="1" applyBorder="1" applyAlignment="1" applyProtection="1">
      <alignment horizontal="center" vertical="center" wrapText="1"/>
      <protection locked="0"/>
    </xf>
    <xf numFmtId="0" fontId="128" fillId="0" borderId="0" xfId="66" applyFont="1" applyAlignment="1">
      <alignment horizontal="left" vertical="center" wrapText="1"/>
    </xf>
    <xf numFmtId="0" fontId="128" fillId="0" borderId="36" xfId="66" applyFont="1" applyBorder="1" applyAlignment="1">
      <alignment horizontal="left" vertical="center" wrapText="1"/>
    </xf>
    <xf numFmtId="0" fontId="128" fillId="0" borderId="37" xfId="66" applyFont="1" applyBorder="1" applyAlignment="1">
      <alignment horizontal="center" vertical="center" wrapText="1"/>
    </xf>
    <xf numFmtId="0" fontId="92" fillId="0" borderId="175" xfId="66" applyFont="1" applyBorder="1" applyAlignment="1">
      <alignment horizontal="left" vertical="center" wrapText="1"/>
    </xf>
    <xf numFmtId="0" fontId="136" fillId="0" borderId="76" xfId="30" applyFont="1" applyBorder="1" applyAlignment="1">
      <alignment horizontal="center" vertical="center" wrapText="1"/>
    </xf>
    <xf numFmtId="0" fontId="128" fillId="0" borderId="0" xfId="66" applyFont="1" applyAlignment="1">
      <alignment horizontal="center" vertical="center" wrapText="1"/>
    </xf>
    <xf numFmtId="0" fontId="92" fillId="0" borderId="0" xfId="66" applyFont="1" applyAlignment="1">
      <alignment horizontal="center" vertical="center" wrapText="1"/>
    </xf>
    <xf numFmtId="0" fontId="139" fillId="0" borderId="0" xfId="66" applyFont="1" applyAlignment="1">
      <alignment vertical="center" wrapText="1"/>
    </xf>
    <xf numFmtId="0" fontId="139" fillId="0" borderId="0" xfId="30" applyFont="1" applyFill="1" applyBorder="1" applyAlignment="1">
      <alignment vertical="center" wrapText="1"/>
    </xf>
    <xf numFmtId="0" fontId="139" fillId="9" borderId="46" xfId="66" applyFont="1" applyFill="1" applyBorder="1" applyAlignment="1">
      <alignment horizontal="center" vertical="center" wrapText="1"/>
    </xf>
    <xf numFmtId="0" fontId="139" fillId="9" borderId="47" xfId="66" applyFont="1" applyFill="1" applyBorder="1" applyAlignment="1">
      <alignment horizontal="center" vertical="center" wrapText="1"/>
    </xf>
    <xf numFmtId="0" fontId="139" fillId="9" borderId="45" xfId="66" applyFont="1" applyFill="1" applyBorder="1" applyAlignment="1">
      <alignment horizontal="center" vertical="center" wrapText="1"/>
    </xf>
    <xf numFmtId="0" fontId="151" fillId="0" borderId="0" xfId="36" applyFont="1" applyAlignment="1">
      <alignment vertical="center"/>
    </xf>
    <xf numFmtId="0" fontId="139" fillId="9" borderId="29" xfId="66" applyFont="1" applyFill="1" applyBorder="1" applyAlignment="1">
      <alignment horizontal="center" vertical="center" wrapText="1"/>
    </xf>
    <xf numFmtId="0" fontId="139" fillId="9" borderId="29" xfId="30" applyFont="1" applyFill="1" applyBorder="1" applyAlignment="1">
      <alignment horizontal="center" vertical="center" wrapText="1"/>
    </xf>
    <xf numFmtId="0" fontId="152" fillId="0" borderId="0" xfId="66" applyFont="1" applyAlignment="1">
      <alignment horizontal="center" vertical="center" wrapText="1"/>
    </xf>
    <xf numFmtId="0" fontId="92" fillId="0" borderId="0" xfId="66" applyFont="1" applyAlignment="1">
      <alignment horizontal="justify" vertical="center" wrapText="1"/>
    </xf>
    <xf numFmtId="0" fontId="112" fillId="0" borderId="0" xfId="66" applyFont="1" applyAlignment="1">
      <alignment vertical="center"/>
    </xf>
    <xf numFmtId="0" fontId="111" fillId="0" borderId="0" xfId="30" applyFont="1" applyBorder="1" applyAlignment="1">
      <alignment vertical="center"/>
    </xf>
    <xf numFmtId="0" fontId="111" fillId="0" borderId="0" xfId="29" applyFont="1" applyBorder="1" applyAlignment="1">
      <alignment horizontal="left" vertical="center" wrapText="1"/>
    </xf>
    <xf numFmtId="0" fontId="174" fillId="0" borderId="0" xfId="29" applyFont="1" applyBorder="1" applyAlignment="1">
      <alignment horizontal="left" vertical="center" wrapText="1"/>
    </xf>
    <xf numFmtId="0" fontId="148" fillId="0" borderId="0" xfId="29" applyFont="1" applyBorder="1" applyAlignment="1">
      <alignment horizontal="left" vertical="center" wrapText="1"/>
    </xf>
    <xf numFmtId="0" fontId="152" fillId="0" borderId="0" xfId="29" applyFont="1" applyBorder="1" applyAlignment="1">
      <alignment horizontal="left" vertical="center" wrapText="1"/>
    </xf>
    <xf numFmtId="0" fontId="4" fillId="0" borderId="0" xfId="36" applyAlignment="1">
      <alignment vertical="center" wrapText="1"/>
    </xf>
    <xf numFmtId="0" fontId="175" fillId="0" borderId="0" xfId="36" applyFont="1" applyAlignment="1">
      <alignment horizontal="left" vertical="center"/>
    </xf>
    <xf numFmtId="0" fontId="103" fillId="0" borderId="0" xfId="36" applyFont="1" applyAlignment="1">
      <alignment vertical="center"/>
    </xf>
    <xf numFmtId="0" fontId="176" fillId="0" borderId="0" xfId="36" applyFont="1" applyAlignment="1">
      <alignment horizontal="left" vertical="center"/>
    </xf>
    <xf numFmtId="0" fontId="103" fillId="0" borderId="0" xfId="36" applyFont="1" applyAlignment="1">
      <alignment vertical="center" wrapText="1"/>
    </xf>
    <xf numFmtId="0" fontId="128" fillId="0" borderId="0" xfId="36" applyFont="1" applyAlignment="1">
      <alignment vertical="center"/>
    </xf>
    <xf numFmtId="0" fontId="128" fillId="0" borderId="0" xfId="36" applyFont="1" applyAlignment="1">
      <alignment vertical="center" wrapText="1"/>
    </xf>
    <xf numFmtId="0" fontId="92" fillId="0" borderId="36" xfId="36" applyFont="1" applyBorder="1" applyAlignment="1">
      <alignment horizontal="left" vertical="center" wrapText="1"/>
    </xf>
    <xf numFmtId="0" fontId="140" fillId="0" borderId="41" xfId="36" applyFont="1" applyBorder="1" applyAlignment="1">
      <alignment horizontal="center" vertical="center" wrapText="1"/>
    </xf>
    <xf numFmtId="172" fontId="92" fillId="12" borderId="38" xfId="68" applyNumberFormat="1" applyFont="1" applyFill="1" applyBorder="1" applyAlignment="1" applyProtection="1">
      <alignment horizontal="center" vertical="center" wrapText="1"/>
    </xf>
    <xf numFmtId="172" fontId="92" fillId="12" borderId="37" xfId="68" applyNumberFormat="1" applyFont="1" applyFill="1" applyBorder="1" applyAlignment="1" applyProtection="1">
      <alignment horizontal="center" vertical="center" wrapText="1"/>
    </xf>
    <xf numFmtId="0" fontId="92" fillId="0" borderId="37" xfId="36" applyFont="1" applyBorder="1" applyAlignment="1">
      <alignment horizontal="center" vertical="center" wrapText="1"/>
    </xf>
    <xf numFmtId="0" fontId="92" fillId="0" borderId="42" xfId="36" applyFont="1" applyBorder="1" applyAlignment="1">
      <alignment horizontal="left" vertical="center" wrapText="1"/>
    </xf>
    <xf numFmtId="0" fontId="140" fillId="0" borderId="44" xfId="36" applyFont="1" applyBorder="1" applyAlignment="1">
      <alignment horizontal="center" vertical="center" wrapText="1"/>
    </xf>
    <xf numFmtId="172" fontId="92" fillId="12" borderId="43" xfId="68" applyNumberFormat="1" applyFont="1" applyFill="1" applyBorder="1" applyAlignment="1" applyProtection="1">
      <alignment horizontal="center" vertical="center" wrapText="1"/>
    </xf>
    <xf numFmtId="0" fontId="92" fillId="0" borderId="27" xfId="36" applyFont="1" applyBorder="1" applyAlignment="1">
      <alignment horizontal="center" vertical="center" wrapText="1"/>
    </xf>
    <xf numFmtId="0" fontId="92" fillId="0" borderId="33" xfId="36" applyFont="1" applyBorder="1" applyAlignment="1">
      <alignment horizontal="left" vertical="center" wrapText="1"/>
    </xf>
    <xf numFmtId="0" fontId="140" fillId="0" borderId="40" xfId="36" applyFont="1" applyBorder="1" applyAlignment="1">
      <alignment horizontal="center" vertical="center" wrapText="1"/>
    </xf>
    <xf numFmtId="172" fontId="92" fillId="12" borderId="35" xfId="68" applyNumberFormat="1" applyFont="1" applyFill="1" applyBorder="1" applyAlignment="1" applyProtection="1">
      <alignment horizontal="center" vertical="center" wrapText="1"/>
    </xf>
    <xf numFmtId="0" fontId="92" fillId="0" borderId="34" xfId="36" applyFont="1" applyBorder="1" applyAlignment="1">
      <alignment horizontal="center" vertical="center" wrapText="1"/>
    </xf>
    <xf numFmtId="0" fontId="139" fillId="9" borderId="39" xfId="36" applyFont="1" applyFill="1" applyBorder="1" applyAlignment="1">
      <alignment horizontal="left" vertical="center" wrapText="1"/>
    </xf>
    <xf numFmtId="0" fontId="178" fillId="0" borderId="0" xfId="30" applyFont="1" applyBorder="1" applyAlignment="1">
      <alignment horizontal="left" vertical="center" wrapText="1"/>
    </xf>
    <xf numFmtId="172" fontId="128" fillId="0" borderId="0" xfId="68" applyNumberFormat="1" applyFont="1" applyAlignment="1" applyProtection="1">
      <alignment horizontal="center" vertical="center" wrapText="1"/>
    </xf>
    <xf numFmtId="0" fontId="139" fillId="0" borderId="0" xfId="36" applyFont="1" applyAlignment="1">
      <alignment horizontal="left" vertical="center" wrapText="1"/>
    </xf>
    <xf numFmtId="0" fontId="92" fillId="0" borderId="45" xfId="36" applyFont="1" applyBorder="1" applyAlignment="1">
      <alignment vertical="center" wrapText="1"/>
    </xf>
    <xf numFmtId="0" fontId="137" fillId="0" borderId="29" xfId="30" applyFont="1" applyBorder="1" applyAlignment="1" applyProtection="1">
      <alignment horizontal="center" vertical="center" wrapText="1"/>
      <protection locked="0"/>
    </xf>
    <xf numFmtId="0" fontId="140" fillId="0" borderId="29" xfId="36" applyFont="1" applyBorder="1" applyAlignment="1">
      <alignment horizontal="center" vertical="center" wrapText="1"/>
    </xf>
    <xf numFmtId="172" fontId="92" fillId="12" borderId="46" xfId="68" applyNumberFormat="1" applyFont="1" applyFill="1" applyBorder="1" applyAlignment="1" applyProtection="1">
      <alignment horizontal="center" vertical="center" wrapText="1"/>
    </xf>
    <xf numFmtId="172" fontId="92" fillId="12" borderId="47" xfId="68" applyNumberFormat="1" applyFont="1" applyFill="1" applyBorder="1" applyAlignment="1" applyProtection="1">
      <alignment horizontal="center" vertical="center" wrapText="1"/>
    </xf>
    <xf numFmtId="0" fontId="92" fillId="0" borderId="47" xfId="36" applyFont="1" applyBorder="1" applyAlignment="1">
      <alignment horizontal="center" vertical="center" wrapText="1"/>
    </xf>
    <xf numFmtId="172" fontId="128" fillId="0" borderId="0" xfId="68" applyNumberFormat="1" applyFont="1" applyAlignment="1">
      <alignment vertical="center"/>
    </xf>
    <xf numFmtId="172" fontId="128" fillId="0" borderId="0" xfId="68" applyNumberFormat="1" applyFont="1" applyAlignment="1" applyProtection="1">
      <alignment vertical="center"/>
    </xf>
    <xf numFmtId="0" fontId="177" fillId="0" borderId="36" xfId="36" applyFont="1" applyBorder="1" applyAlignment="1">
      <alignment horizontal="left" vertical="center" wrapText="1"/>
    </xf>
    <xf numFmtId="0" fontId="177" fillId="0" borderId="0" xfId="36" applyFont="1" applyAlignment="1">
      <alignment vertical="center"/>
    </xf>
    <xf numFmtId="0" fontId="177" fillId="0" borderId="47" xfId="36" applyFont="1" applyBorder="1" applyAlignment="1">
      <alignment horizontal="center" vertical="center" wrapText="1"/>
    </xf>
    <xf numFmtId="0" fontId="177" fillId="0" borderId="45" xfId="36" applyFont="1" applyBorder="1" applyAlignment="1">
      <alignment horizontal="left" vertical="center" wrapText="1"/>
    </xf>
    <xf numFmtId="0" fontId="139" fillId="0" borderId="0" xfId="36" applyFont="1" applyAlignment="1">
      <alignment horizontal="center" vertical="center" wrapText="1"/>
    </xf>
    <xf numFmtId="0" fontId="177" fillId="0" borderId="0" xfId="36" applyFont="1" applyAlignment="1">
      <alignment horizontal="left" vertical="center" wrapText="1"/>
    </xf>
    <xf numFmtId="0" fontId="136" fillId="0" borderId="0" xfId="30" applyFont="1" applyFill="1" applyBorder="1" applyAlignment="1" applyProtection="1">
      <alignment horizontal="center" vertical="center" wrapText="1"/>
      <protection locked="0"/>
    </xf>
    <xf numFmtId="0" fontId="140" fillId="0" borderId="0" xfId="36" applyFont="1" applyAlignment="1">
      <alignment horizontal="center" vertical="center" wrapText="1"/>
    </xf>
    <xf numFmtId="172" fontId="177" fillId="0" borderId="0" xfId="68" applyNumberFormat="1" applyFont="1" applyFill="1" applyBorder="1" applyAlignment="1" applyProtection="1">
      <alignment horizontal="center" vertical="center" wrapText="1"/>
    </xf>
    <xf numFmtId="0" fontId="177" fillId="0" borderId="0" xfId="36" applyFont="1" applyAlignment="1">
      <alignment horizontal="center" vertical="center" wrapText="1"/>
    </xf>
    <xf numFmtId="0" fontId="137" fillId="0" borderId="41" xfId="30" applyFont="1" applyBorder="1" applyAlignment="1" applyProtection="1">
      <alignment horizontal="center" vertical="center" wrapText="1"/>
      <protection locked="0"/>
    </xf>
    <xf numFmtId="172" fontId="177" fillId="12" borderId="38" xfId="68" applyNumberFormat="1" applyFont="1" applyFill="1" applyBorder="1" applyAlignment="1" applyProtection="1">
      <alignment horizontal="center" vertical="center" wrapText="1"/>
    </xf>
    <xf numFmtId="172" fontId="177" fillId="15" borderId="37" xfId="68" applyNumberFormat="1" applyFont="1" applyFill="1" applyBorder="1" applyAlignment="1" applyProtection="1">
      <alignment horizontal="center" vertical="center" wrapText="1"/>
    </xf>
    <xf numFmtId="0" fontId="177" fillId="0" borderId="37" xfId="36" applyFont="1" applyBorder="1" applyAlignment="1">
      <alignment horizontal="center" vertical="center" wrapText="1"/>
    </xf>
    <xf numFmtId="0" fontId="137" fillId="0" borderId="40" xfId="30" applyFont="1" applyBorder="1" applyAlignment="1" applyProtection="1">
      <alignment horizontal="center" vertical="center" wrapText="1"/>
      <protection locked="0"/>
    </xf>
    <xf numFmtId="172" fontId="177" fillId="12" borderId="35" xfId="68" applyNumberFormat="1" applyFont="1" applyFill="1" applyBorder="1" applyAlignment="1" applyProtection="1">
      <alignment horizontal="center" vertical="center" wrapText="1"/>
    </xf>
    <xf numFmtId="172" fontId="177" fillId="15" borderId="34" xfId="68" applyNumberFormat="1" applyFont="1" applyFill="1" applyBorder="1" applyAlignment="1" applyProtection="1">
      <alignment horizontal="center" vertical="center" wrapText="1"/>
    </xf>
    <xf numFmtId="0" fontId="177" fillId="0" borderId="34" xfId="36" applyFont="1" applyBorder="1" applyAlignment="1">
      <alignment horizontal="center" vertical="center" wrapText="1"/>
    </xf>
    <xf numFmtId="0" fontId="177" fillId="0" borderId="33" xfId="36" applyFont="1" applyBorder="1" applyAlignment="1">
      <alignment horizontal="left" vertical="center" wrapText="1"/>
    </xf>
    <xf numFmtId="0" fontId="92" fillId="0" borderId="0" xfId="36" applyFont="1" applyAlignment="1">
      <alignment horizontal="left" vertical="center" wrapText="1"/>
    </xf>
    <xf numFmtId="172" fontId="92" fillId="0" borderId="0" xfId="68" applyNumberFormat="1" applyFont="1" applyAlignment="1" applyProtection="1">
      <alignment horizontal="center" vertical="center" wrapText="1"/>
    </xf>
    <xf numFmtId="172" fontId="177" fillId="12" borderId="46" xfId="68" applyNumberFormat="1" applyFont="1" applyFill="1" applyBorder="1" applyAlignment="1" applyProtection="1">
      <alignment horizontal="center" vertical="center" wrapText="1"/>
    </xf>
    <xf numFmtId="172" fontId="177" fillId="15" borderId="47" xfId="68" applyNumberFormat="1" applyFont="1" applyFill="1" applyBorder="1" applyAlignment="1" applyProtection="1">
      <alignment horizontal="center" vertical="center" wrapText="1"/>
    </xf>
    <xf numFmtId="172" fontId="128" fillId="0" borderId="0" xfId="68" applyNumberFormat="1" applyFont="1" applyFill="1" applyAlignment="1">
      <alignment vertical="center"/>
    </xf>
    <xf numFmtId="0" fontId="137" fillId="0" borderId="0" xfId="36" applyFont="1" applyAlignment="1">
      <alignment vertical="center" wrapText="1"/>
    </xf>
    <xf numFmtId="0" fontId="178" fillId="0" borderId="0" xfId="30" applyFont="1" applyFill="1" applyBorder="1" applyAlignment="1">
      <alignment horizontal="left" vertical="center" wrapText="1"/>
    </xf>
    <xf numFmtId="172" fontId="128" fillId="0" borderId="0" xfId="68" applyNumberFormat="1" applyFont="1" applyFill="1" applyAlignment="1" applyProtection="1">
      <alignment vertical="center"/>
    </xf>
    <xf numFmtId="0" fontId="137" fillId="0" borderId="0" xfId="36" applyFont="1" applyAlignment="1">
      <alignment vertical="center"/>
    </xf>
    <xf numFmtId="0" fontId="152" fillId="0" borderId="0" xfId="36" applyFont="1" applyAlignment="1">
      <alignment horizontal="center" vertical="center" wrapText="1"/>
    </xf>
    <xf numFmtId="0" fontId="111" fillId="0" borderId="0" xfId="36" applyFont="1" applyAlignment="1">
      <alignment vertical="center" wrapText="1"/>
    </xf>
    <xf numFmtId="0" fontId="92" fillId="0" borderId="0" xfId="36" applyFont="1" applyAlignment="1">
      <alignment horizontal="justify" vertical="center" wrapText="1"/>
    </xf>
    <xf numFmtId="0" fontId="139" fillId="9" borderId="46" xfId="36" applyFont="1" applyFill="1" applyBorder="1" applyAlignment="1">
      <alignment horizontal="center" vertical="center" wrapText="1"/>
    </xf>
    <xf numFmtId="0" fontId="139" fillId="9" borderId="47" xfId="36" applyFont="1" applyFill="1" applyBorder="1" applyAlignment="1">
      <alignment horizontal="center" vertical="center" wrapText="1"/>
    </xf>
    <xf numFmtId="0" fontId="139" fillId="9" borderId="45" xfId="36" applyFont="1" applyFill="1" applyBorder="1" applyAlignment="1">
      <alignment horizontal="center" vertical="center" wrapText="1"/>
    </xf>
    <xf numFmtId="0" fontId="139" fillId="9" borderId="29" xfId="36" applyFont="1" applyFill="1" applyBorder="1" applyAlignment="1">
      <alignment horizontal="center" vertical="center" wrapText="1"/>
    </xf>
    <xf numFmtId="0" fontId="179" fillId="0" borderId="0" xfId="29" applyFont="1" applyFill="1" applyBorder="1" applyAlignment="1">
      <alignment horizontal="center" vertical="center" wrapText="1"/>
    </xf>
    <xf numFmtId="0" fontId="112" fillId="0" borderId="0" xfId="36" applyFont="1" applyAlignment="1">
      <alignment vertical="center"/>
    </xf>
    <xf numFmtId="0" fontId="4" fillId="0" borderId="0" xfId="69" applyAlignment="1">
      <alignment vertical="center"/>
    </xf>
    <xf numFmtId="0" fontId="4" fillId="0" borderId="0" xfId="70" applyAlignment="1">
      <alignment vertical="center"/>
    </xf>
    <xf numFmtId="0" fontId="175" fillId="0" borderId="0" xfId="69" applyFont="1" applyAlignment="1">
      <alignment vertical="center"/>
    </xf>
    <xf numFmtId="43" fontId="4" fillId="0" borderId="0" xfId="71" applyFont="1" applyAlignment="1">
      <alignment vertical="center"/>
    </xf>
    <xf numFmtId="0" fontId="103" fillId="0" borderId="0" xfId="69" applyFont="1" applyAlignment="1">
      <alignment vertical="center"/>
    </xf>
    <xf numFmtId="0" fontId="176" fillId="0" borderId="0" xfId="69" applyFont="1" applyAlignment="1">
      <alignment vertical="center"/>
    </xf>
    <xf numFmtId="43" fontId="103" fillId="0" borderId="0" xfId="71" applyFont="1" applyAlignment="1">
      <alignment vertical="center"/>
    </xf>
    <xf numFmtId="0" fontId="92" fillId="0" borderId="36" xfId="70" applyFont="1" applyBorder="1" applyAlignment="1">
      <alignment horizontal="left" vertical="center" wrapText="1"/>
    </xf>
    <xf numFmtId="0" fontId="103" fillId="0" borderId="0" xfId="70" applyFont="1" applyAlignment="1">
      <alignment vertical="center"/>
    </xf>
    <xf numFmtId="0" fontId="128" fillId="0" borderId="0" xfId="70" applyFont="1" applyAlignment="1">
      <alignment vertical="center"/>
    </xf>
    <xf numFmtId="172" fontId="92" fillId="12" borderId="38" xfId="71" applyNumberFormat="1" applyFont="1" applyFill="1" applyBorder="1" applyAlignment="1">
      <alignment horizontal="center" vertical="center" wrapText="1"/>
    </xf>
    <xf numFmtId="172" fontId="92" fillId="11" borderId="37" xfId="71" applyNumberFormat="1" applyFont="1" applyFill="1" applyBorder="1" applyAlignment="1" applyProtection="1">
      <alignment horizontal="center" vertical="center" wrapText="1"/>
      <protection locked="0"/>
    </xf>
    <xf numFmtId="0" fontId="92" fillId="0" borderId="37" xfId="70" applyFont="1" applyBorder="1" applyAlignment="1">
      <alignment horizontal="center" vertical="center" wrapText="1"/>
    </xf>
    <xf numFmtId="0" fontId="92" fillId="0" borderId="42" xfId="70" applyFont="1" applyBorder="1" applyAlignment="1">
      <alignment horizontal="left" vertical="center" wrapText="1"/>
    </xf>
    <xf numFmtId="172" fontId="92" fillId="12" borderId="43" xfId="71" applyNumberFormat="1" applyFont="1" applyFill="1" applyBorder="1" applyAlignment="1">
      <alignment horizontal="center" vertical="center" wrapText="1"/>
    </xf>
    <xf numFmtId="172" fontId="92" fillId="11" borderId="27" xfId="71" applyNumberFormat="1" applyFont="1" applyFill="1" applyBorder="1" applyAlignment="1" applyProtection="1">
      <alignment horizontal="center" vertical="center" wrapText="1"/>
      <protection locked="0"/>
    </xf>
    <xf numFmtId="0" fontId="92" fillId="0" borderId="27" xfId="70" applyFont="1" applyBorder="1" applyAlignment="1">
      <alignment horizontal="center" vertical="center" wrapText="1"/>
    </xf>
    <xf numFmtId="0" fontId="92" fillId="0" borderId="33" xfId="70" applyFont="1" applyBorder="1" applyAlignment="1">
      <alignment horizontal="left" vertical="center" wrapText="1"/>
    </xf>
    <xf numFmtId="172" fontId="92" fillId="12" borderId="35" xfId="71" applyNumberFormat="1" applyFont="1" applyFill="1" applyBorder="1" applyAlignment="1">
      <alignment horizontal="center" vertical="center" wrapText="1"/>
    </xf>
    <xf numFmtId="172" fontId="92" fillId="11" borderId="34" xfId="71" applyNumberFormat="1" applyFont="1" applyFill="1" applyBorder="1" applyAlignment="1" applyProtection="1">
      <alignment horizontal="center" vertical="center" wrapText="1"/>
      <protection locked="0"/>
    </xf>
    <xf numFmtId="0" fontId="92" fillId="0" borderId="34" xfId="70" applyFont="1" applyBorder="1" applyAlignment="1">
      <alignment horizontal="center" vertical="center" wrapText="1"/>
    </xf>
    <xf numFmtId="172" fontId="128" fillId="0" borderId="0" xfId="71" applyNumberFormat="1" applyFont="1" applyAlignment="1">
      <alignment vertical="center"/>
    </xf>
    <xf numFmtId="0" fontId="139" fillId="9" borderId="39" xfId="70" applyFont="1" applyFill="1" applyBorder="1" applyAlignment="1">
      <alignment horizontal="left" vertical="center" wrapText="1"/>
    </xf>
    <xf numFmtId="0" fontId="176" fillId="0" borderId="0" xfId="70" applyFont="1" applyAlignment="1">
      <alignment vertical="center"/>
    </xf>
    <xf numFmtId="0" fontId="139" fillId="0" borderId="0" xfId="70" applyFont="1" applyAlignment="1">
      <alignment horizontal="left" vertical="center" wrapText="1"/>
    </xf>
    <xf numFmtId="0" fontId="152" fillId="0" borderId="0" xfId="30" applyFont="1" applyBorder="1" applyAlignment="1">
      <alignment vertical="center" wrapText="1"/>
    </xf>
    <xf numFmtId="172" fontId="92" fillId="12" borderId="46" xfId="71" applyNumberFormat="1" applyFont="1" applyFill="1" applyBorder="1" applyAlignment="1">
      <alignment horizontal="center" vertical="center" wrapText="1"/>
    </xf>
    <xf numFmtId="172" fontId="92" fillId="11" borderId="47" xfId="71" applyNumberFormat="1" applyFont="1" applyFill="1" applyBorder="1" applyAlignment="1" applyProtection="1">
      <alignment horizontal="center" vertical="center" wrapText="1"/>
      <protection locked="0"/>
    </xf>
    <xf numFmtId="0" fontId="92" fillId="0" borderId="47" xfId="70" applyFont="1" applyBorder="1" applyAlignment="1">
      <alignment horizontal="center" vertical="center" wrapText="1"/>
    </xf>
    <xf numFmtId="0" fontId="92" fillId="0" borderId="45" xfId="70" applyFont="1" applyBorder="1" applyAlignment="1">
      <alignment horizontal="left" vertical="center" wrapText="1"/>
    </xf>
    <xf numFmtId="0" fontId="128" fillId="0" borderId="0" xfId="69" applyFont="1" applyAlignment="1">
      <alignment vertical="center"/>
    </xf>
    <xf numFmtId="172" fontId="128" fillId="12" borderId="46" xfId="71" applyNumberFormat="1" applyFont="1" applyFill="1" applyBorder="1" applyAlignment="1">
      <alignment horizontal="center" vertical="center"/>
    </xf>
    <xf numFmtId="172" fontId="128" fillId="12" borderId="47" xfId="71" applyNumberFormat="1" applyFont="1" applyFill="1" applyBorder="1" applyAlignment="1">
      <alignment horizontal="center" vertical="center"/>
    </xf>
    <xf numFmtId="0" fontId="128" fillId="0" borderId="45" xfId="69" applyFont="1" applyBorder="1" applyAlignment="1">
      <alignment vertical="center" wrapText="1"/>
    </xf>
    <xf numFmtId="0" fontId="128" fillId="0" borderId="47" xfId="69" applyFont="1" applyBorder="1" applyAlignment="1">
      <alignment horizontal="center" vertical="center" wrapText="1"/>
    </xf>
    <xf numFmtId="0" fontId="128" fillId="0" borderId="0" xfId="32" applyFont="1" applyAlignment="1">
      <alignment vertical="center"/>
    </xf>
    <xf numFmtId="172" fontId="92" fillId="12" borderId="37" xfId="71" applyNumberFormat="1" applyFont="1" applyFill="1" applyBorder="1" applyAlignment="1">
      <alignment horizontal="center" vertical="center" wrapText="1"/>
    </xf>
    <xf numFmtId="0" fontId="92" fillId="0" borderId="36" xfId="69" applyFont="1" applyBorder="1" applyAlignment="1">
      <alignment horizontal="left" vertical="center" wrapText="1"/>
    </xf>
    <xf numFmtId="0" fontId="92" fillId="0" borderId="37" xfId="69" applyFont="1" applyBorder="1" applyAlignment="1">
      <alignment horizontal="center" vertical="center" wrapText="1"/>
    </xf>
    <xf numFmtId="0" fontId="92" fillId="0" borderId="42" xfId="69" applyFont="1" applyBorder="1" applyAlignment="1">
      <alignment horizontal="left" vertical="center" wrapText="1"/>
    </xf>
    <xf numFmtId="0" fontId="92" fillId="0" borderId="27" xfId="69" applyFont="1" applyBorder="1" applyAlignment="1">
      <alignment horizontal="center" vertical="center" wrapText="1"/>
    </xf>
    <xf numFmtId="0" fontId="92" fillId="0" borderId="33" xfId="69" applyFont="1" applyBorder="1" applyAlignment="1">
      <alignment horizontal="left" vertical="center" wrapText="1"/>
    </xf>
    <xf numFmtId="0" fontId="92" fillId="0" borderId="34" xfId="69" applyFont="1" applyBorder="1" applyAlignment="1">
      <alignment horizontal="center" vertical="center" wrapText="1"/>
    </xf>
    <xf numFmtId="172" fontId="128" fillId="0" borderId="0" xfId="71" applyNumberFormat="1" applyFont="1" applyBorder="1" applyAlignment="1">
      <alignment vertical="center"/>
    </xf>
    <xf numFmtId="0" fontId="139" fillId="9" borderId="39" xfId="69" applyFont="1" applyFill="1" applyBorder="1" applyAlignment="1">
      <alignment horizontal="left" vertical="center" wrapText="1"/>
    </xf>
    <xf numFmtId="0" fontId="139" fillId="0" borderId="0" xfId="69" applyFont="1" applyAlignment="1">
      <alignment horizontal="left" vertical="center" wrapText="1"/>
    </xf>
    <xf numFmtId="0" fontId="128" fillId="0" borderId="0" xfId="32" applyFont="1" applyAlignment="1">
      <alignment horizontal="center" vertical="center"/>
    </xf>
    <xf numFmtId="0" fontId="140" fillId="0" borderId="41" xfId="69" applyFont="1" applyBorder="1" applyAlignment="1">
      <alignment horizontal="center" vertical="center" wrapText="1"/>
    </xf>
    <xf numFmtId="0" fontId="140" fillId="0" borderId="44" xfId="69" applyFont="1" applyBorder="1" applyAlignment="1">
      <alignment horizontal="center" vertical="center" wrapText="1"/>
    </xf>
    <xf numFmtId="0" fontId="140" fillId="0" borderId="44" xfId="69" applyFont="1" applyBorder="1" applyAlignment="1">
      <alignment horizontal="center" vertical="center"/>
    </xf>
    <xf numFmtId="0" fontId="140" fillId="0" borderId="40" xfId="69" applyFont="1" applyBorder="1" applyAlignment="1">
      <alignment horizontal="center" vertical="center" wrapText="1"/>
    </xf>
    <xf numFmtId="43" fontId="128" fillId="0" borderId="0" xfId="71" applyFont="1" applyAlignment="1">
      <alignment vertical="center"/>
    </xf>
    <xf numFmtId="43" fontId="180" fillId="0" borderId="0" xfId="71" applyFont="1" applyAlignment="1">
      <alignment horizontal="center" vertical="center" textRotation="90" wrapText="1"/>
    </xf>
    <xf numFmtId="0" fontId="180" fillId="0" borderId="0" xfId="30" applyFont="1" applyFill="1" applyBorder="1" applyAlignment="1">
      <alignment horizontal="center" vertical="center" wrapText="1"/>
    </xf>
    <xf numFmtId="43" fontId="180" fillId="9" borderId="46" xfId="71" applyFont="1" applyFill="1" applyBorder="1" applyAlignment="1">
      <alignment horizontal="center" vertical="center" wrapText="1"/>
    </xf>
    <xf numFmtId="43" fontId="180" fillId="9" borderId="47" xfId="71" applyFont="1" applyFill="1" applyBorder="1" applyAlignment="1">
      <alignment horizontal="center" vertical="center" wrapText="1"/>
    </xf>
    <xf numFmtId="0" fontId="180" fillId="9" borderId="47" xfId="69" applyFont="1" applyFill="1" applyBorder="1" applyAlignment="1">
      <alignment horizontal="center" vertical="center" wrapText="1"/>
    </xf>
    <xf numFmtId="0" fontId="139" fillId="9" borderId="45" xfId="69" applyFont="1" applyFill="1" applyBorder="1" applyAlignment="1">
      <alignment horizontal="center" vertical="center" wrapText="1"/>
    </xf>
    <xf numFmtId="0" fontId="139" fillId="9" borderId="29" xfId="69" applyFont="1" applyFill="1" applyBorder="1" applyAlignment="1">
      <alignment horizontal="center" vertical="center" wrapText="1"/>
    </xf>
    <xf numFmtId="0" fontId="180" fillId="9" borderId="29" xfId="30" applyFont="1" applyFill="1" applyBorder="1" applyAlignment="1">
      <alignment horizontal="center" vertical="center" wrapText="1"/>
    </xf>
    <xf numFmtId="0" fontId="139" fillId="9" borderId="47" xfId="69" applyFont="1" applyFill="1" applyBorder="1" applyAlignment="1">
      <alignment horizontal="center" vertical="center" wrapText="1"/>
    </xf>
    <xf numFmtId="0" fontId="181" fillId="0" borderId="0" xfId="69" applyFont="1" applyAlignment="1">
      <alignment horizontal="center" vertical="center" wrapText="1"/>
    </xf>
    <xf numFmtId="43" fontId="181" fillId="0" borderId="0" xfId="71" applyFont="1" applyAlignment="1">
      <alignment horizontal="center" vertical="center" wrapText="1"/>
    </xf>
    <xf numFmtId="0" fontId="112" fillId="0" borderId="0" xfId="69" applyFont="1" applyAlignment="1">
      <alignment vertical="center"/>
    </xf>
    <xf numFmtId="0" fontId="148" fillId="0" borderId="0" xfId="29" applyFont="1" applyBorder="1" applyAlignment="1">
      <alignment vertical="center" wrapText="1"/>
    </xf>
    <xf numFmtId="0" fontId="111" fillId="0" borderId="0" xfId="69" applyFont="1" applyAlignment="1">
      <alignment horizontal="left" vertical="center" wrapText="1"/>
    </xf>
    <xf numFmtId="43" fontId="111" fillId="0" borderId="0" xfId="71" applyFont="1" applyAlignment="1">
      <alignment horizontal="left" vertical="center" wrapText="1"/>
    </xf>
    <xf numFmtId="43" fontId="148" fillId="0" borderId="0" xfId="71" applyFont="1" applyBorder="1" applyAlignment="1">
      <alignment vertical="center" wrapText="1"/>
    </xf>
    <xf numFmtId="43" fontId="112" fillId="0" borderId="0" xfId="59" applyFont="1" applyAlignment="1">
      <alignment vertical="center"/>
    </xf>
    <xf numFmtId="0" fontId="148" fillId="0" borderId="0" xfId="59" applyNumberFormat="1" applyFont="1" applyBorder="1" applyAlignment="1">
      <alignment vertical="center" wrapText="1"/>
    </xf>
    <xf numFmtId="43" fontId="148" fillId="0" borderId="0" xfId="59" applyFont="1" applyBorder="1" applyAlignment="1">
      <alignment vertical="center" wrapText="1"/>
    </xf>
    <xf numFmtId="173" fontId="182" fillId="0" borderId="0" xfId="59" applyNumberFormat="1" applyFont="1" applyBorder="1" applyAlignment="1">
      <alignment vertical="center" wrapText="1"/>
    </xf>
    <xf numFmtId="173" fontId="148" fillId="0" borderId="0" xfId="59" applyNumberFormat="1" applyFont="1" applyBorder="1" applyAlignment="1">
      <alignment vertical="center" wrapText="1"/>
    </xf>
    <xf numFmtId="43" fontId="150" fillId="0" borderId="0" xfId="59" applyFont="1" applyAlignment="1">
      <alignment vertical="center"/>
    </xf>
    <xf numFmtId="0" fontId="112" fillId="0" borderId="0" xfId="73" applyFont="1" applyAlignment="1">
      <alignment vertical="center"/>
    </xf>
    <xf numFmtId="43" fontId="4" fillId="0" borderId="0" xfId="59" applyFont="1" applyAlignment="1">
      <alignment vertical="center"/>
    </xf>
    <xf numFmtId="43" fontId="111" fillId="0" borderId="0" xfId="59" applyFont="1" applyAlignment="1">
      <alignment horizontal="left" vertical="center" wrapText="1"/>
    </xf>
    <xf numFmtId="173" fontId="111" fillId="0" borderId="0" xfId="59" applyNumberFormat="1" applyFont="1" applyAlignment="1">
      <alignment horizontal="left" vertical="center" wrapText="1"/>
    </xf>
    <xf numFmtId="0" fontId="162" fillId="0" borderId="0" xfId="73" applyFont="1" applyAlignment="1">
      <alignment vertical="center"/>
    </xf>
    <xf numFmtId="43" fontId="179" fillId="0" borderId="0" xfId="59" applyFont="1" applyFill="1" applyBorder="1" applyAlignment="1">
      <alignment horizontal="center" vertical="center" wrapText="1"/>
    </xf>
    <xf numFmtId="173" fontId="179" fillId="0" borderId="0" xfId="59" applyNumberFormat="1" applyFont="1" applyFill="1" applyBorder="1" applyAlignment="1">
      <alignment horizontal="center" vertical="center" wrapText="1"/>
    </xf>
    <xf numFmtId="43" fontId="5" fillId="0" borderId="0" xfId="59" applyFont="1" applyAlignment="1">
      <alignment vertical="center"/>
    </xf>
    <xf numFmtId="43" fontId="150" fillId="0" borderId="0" xfId="59" applyFont="1" applyFill="1" applyBorder="1" applyAlignment="1">
      <alignment vertical="center" wrapText="1"/>
    </xf>
    <xf numFmtId="0" fontId="4" fillId="0" borderId="0" xfId="73" applyAlignment="1">
      <alignment vertical="center"/>
    </xf>
    <xf numFmtId="43" fontId="103" fillId="0" borderId="0" xfId="59" applyFont="1" applyAlignment="1">
      <alignment vertical="center"/>
    </xf>
    <xf numFmtId="43" fontId="139" fillId="9" borderId="45" xfId="59" applyFont="1" applyFill="1" applyBorder="1" applyAlignment="1">
      <alignment horizontal="center" vertical="center" wrapText="1"/>
    </xf>
    <xf numFmtId="43" fontId="139" fillId="9" borderId="47" xfId="59" applyFont="1" applyFill="1" applyBorder="1" applyAlignment="1">
      <alignment horizontal="center" vertical="center" wrapText="1"/>
    </xf>
    <xf numFmtId="172" fontId="139" fillId="9" borderId="47" xfId="59" applyNumberFormat="1" applyFont="1" applyFill="1" applyBorder="1" applyAlignment="1">
      <alignment horizontal="center" vertical="center" wrapText="1"/>
    </xf>
    <xf numFmtId="172" fontId="139" fillId="9" borderId="46" xfId="59" applyNumberFormat="1" applyFont="1" applyFill="1" applyBorder="1" applyAlignment="1">
      <alignment horizontal="center" vertical="center" wrapText="1"/>
    </xf>
    <xf numFmtId="43" fontId="128" fillId="0" borderId="0" xfId="59" applyFont="1" applyAlignment="1">
      <alignment vertical="center"/>
    </xf>
    <xf numFmtId="43" fontId="139" fillId="9" borderId="29" xfId="59" applyFont="1" applyFill="1" applyBorder="1" applyAlignment="1">
      <alignment horizontal="center" vertical="center" wrapText="1"/>
    </xf>
    <xf numFmtId="0" fontId="103" fillId="0" borderId="0" xfId="73" applyFont="1" applyAlignment="1">
      <alignment vertical="center"/>
    </xf>
    <xf numFmtId="43" fontId="139" fillId="0" borderId="0" xfId="59" applyFont="1" applyAlignment="1">
      <alignment horizontal="center" vertical="center" wrapText="1"/>
    </xf>
    <xf numFmtId="172" fontId="139" fillId="0" borderId="0" xfId="59" applyNumberFormat="1" applyFont="1" applyAlignment="1">
      <alignment horizontal="center" vertical="center" wrapText="1"/>
    </xf>
    <xf numFmtId="0" fontId="139" fillId="9" borderId="39" xfId="59" applyNumberFormat="1" applyFont="1" applyFill="1" applyBorder="1" applyAlignment="1">
      <alignment horizontal="left" vertical="center" wrapText="1"/>
    </xf>
    <xf numFmtId="43" fontId="139" fillId="0" borderId="0" xfId="59" applyFont="1" applyAlignment="1">
      <alignment horizontal="left" vertical="center" wrapText="1"/>
    </xf>
    <xf numFmtId="43" fontId="137" fillId="0" borderId="0" xfId="59" applyFont="1" applyAlignment="1">
      <alignment vertical="center"/>
    </xf>
    <xf numFmtId="0" fontId="92" fillId="0" borderId="42" xfId="59" applyNumberFormat="1" applyFont="1" applyBorder="1" applyAlignment="1">
      <alignment horizontal="left" vertical="center" wrapText="1"/>
    </xf>
    <xf numFmtId="43" fontId="92" fillId="0" borderId="34" xfId="59" applyFont="1" applyBorder="1" applyAlignment="1">
      <alignment horizontal="center" vertical="center" wrapText="1"/>
    </xf>
    <xf numFmtId="0" fontId="92" fillId="0" borderId="34" xfId="59" applyNumberFormat="1" applyFont="1" applyBorder="1" applyAlignment="1">
      <alignment horizontal="center" vertical="center" wrapText="1"/>
    </xf>
    <xf numFmtId="172" fontId="92" fillId="11" borderId="34" xfId="59" applyNumberFormat="1" applyFont="1" applyFill="1" applyBorder="1" applyAlignment="1" applyProtection="1">
      <alignment horizontal="center" vertical="center" wrapText="1"/>
      <protection locked="0"/>
    </xf>
    <xf numFmtId="172" fontId="92" fillId="12" borderId="35" xfId="59" applyNumberFormat="1" applyFont="1" applyFill="1" applyBorder="1" applyAlignment="1">
      <alignment horizontal="center" vertical="center" wrapText="1"/>
    </xf>
    <xf numFmtId="43" fontId="140" fillId="0" borderId="40" xfId="59" applyFont="1" applyBorder="1" applyAlignment="1">
      <alignment horizontal="center" vertical="center" wrapText="1"/>
    </xf>
    <xf numFmtId="43" fontId="136" fillId="0" borderId="40" xfId="59" applyFont="1" applyBorder="1" applyAlignment="1" applyProtection="1">
      <alignment horizontal="center" vertical="center" wrapText="1"/>
      <protection locked="0"/>
    </xf>
    <xf numFmtId="43" fontId="92" fillId="0" borderId="27" xfId="59" applyFont="1" applyBorder="1" applyAlignment="1">
      <alignment horizontal="center" vertical="center" wrapText="1"/>
    </xf>
    <xf numFmtId="0" fontId="92" fillId="0" borderId="27" xfId="59" applyNumberFormat="1" applyFont="1" applyBorder="1" applyAlignment="1">
      <alignment horizontal="center" vertical="center" wrapText="1"/>
    </xf>
    <xf numFmtId="172" fontId="92" fillId="11" borderId="27" xfId="59" applyNumberFormat="1" applyFont="1" applyFill="1" applyBorder="1" applyAlignment="1" applyProtection="1">
      <alignment horizontal="center" vertical="center" wrapText="1"/>
      <protection locked="0"/>
    </xf>
    <xf numFmtId="172" fontId="92" fillId="12" borderId="43" xfId="59" applyNumberFormat="1" applyFont="1" applyFill="1" applyBorder="1" applyAlignment="1">
      <alignment horizontal="center" vertical="center" wrapText="1"/>
    </xf>
    <xf numFmtId="43" fontId="140" fillId="0" borderId="44" xfId="59" applyFont="1" applyBorder="1" applyAlignment="1">
      <alignment horizontal="center" vertical="center" wrapText="1"/>
    </xf>
    <xf numFmtId="43" fontId="136" fillId="0" borderId="44" xfId="59" applyFont="1" applyBorder="1" applyAlignment="1" applyProtection="1">
      <alignment horizontal="center" vertical="center" wrapText="1"/>
      <protection locked="0"/>
    </xf>
    <xf numFmtId="172" fontId="92" fillId="12" borderId="27" xfId="59" applyNumberFormat="1" applyFont="1" applyFill="1" applyBorder="1" applyAlignment="1" applyProtection="1">
      <alignment horizontal="center" vertical="center" wrapText="1"/>
      <protection locked="0"/>
    </xf>
    <xf numFmtId="0" fontId="92" fillId="0" borderId="36" xfId="59" applyNumberFormat="1" applyFont="1" applyBorder="1" applyAlignment="1">
      <alignment horizontal="left" vertical="center" wrapText="1"/>
    </xf>
    <xf numFmtId="43" fontId="92" fillId="0" borderId="37" xfId="59" applyFont="1" applyBorder="1" applyAlignment="1">
      <alignment horizontal="center" vertical="center" wrapText="1"/>
    </xf>
    <xf numFmtId="0" fontId="92" fillId="0" borderId="37" xfId="59" applyNumberFormat="1" applyFont="1" applyBorder="1" applyAlignment="1">
      <alignment horizontal="center" vertical="center" wrapText="1"/>
    </xf>
    <xf numFmtId="172" fontId="92" fillId="12" borderId="37" xfId="59" applyNumberFormat="1" applyFont="1" applyFill="1" applyBorder="1" applyAlignment="1">
      <alignment horizontal="center" vertical="center" wrapText="1"/>
    </xf>
    <xf numFmtId="172" fontId="92" fillId="12" borderId="38" xfId="59" applyNumberFormat="1" applyFont="1" applyFill="1" applyBorder="1" applyAlignment="1">
      <alignment horizontal="center" vertical="center" wrapText="1"/>
    </xf>
    <xf numFmtId="43" fontId="140" fillId="0" borderId="41" xfId="59" applyFont="1" applyBorder="1" applyAlignment="1">
      <alignment horizontal="center" vertical="center" wrapText="1"/>
    </xf>
    <xf numFmtId="43" fontId="136" fillId="0" borderId="41" xfId="59" applyFont="1" applyBorder="1" applyAlignment="1" applyProtection="1">
      <alignment horizontal="center" vertical="center" wrapText="1"/>
      <protection locked="0"/>
    </xf>
    <xf numFmtId="0" fontId="128" fillId="0" borderId="0" xfId="59" applyNumberFormat="1" applyFont="1" applyAlignment="1" applyProtection="1">
      <alignment vertical="center" shrinkToFit="1"/>
      <protection locked="0"/>
    </xf>
    <xf numFmtId="43" fontId="128" fillId="0" borderId="0" xfId="59" applyFont="1" applyAlignment="1" applyProtection="1">
      <alignment vertical="center" shrinkToFit="1"/>
      <protection locked="0"/>
    </xf>
    <xf numFmtId="172" fontId="128" fillId="0" borderId="0" xfId="59" applyNumberFormat="1" applyFont="1" applyAlignment="1">
      <alignment horizontal="center" vertical="center"/>
    </xf>
    <xf numFmtId="43" fontId="150" fillId="0" borderId="0" xfId="59" applyFont="1" applyBorder="1" applyAlignment="1">
      <alignment vertical="center" wrapText="1"/>
    </xf>
    <xf numFmtId="0" fontId="92" fillId="0" borderId="33" xfId="59" applyNumberFormat="1" applyFont="1" applyBorder="1" applyAlignment="1">
      <alignment horizontal="left" vertical="center" wrapText="1"/>
    </xf>
    <xf numFmtId="172" fontId="103" fillId="0" borderId="0" xfId="59" applyNumberFormat="1" applyFont="1" applyAlignment="1">
      <alignment vertical="center"/>
    </xf>
    <xf numFmtId="0" fontId="92" fillId="0" borderId="42" xfId="59" applyNumberFormat="1" applyFont="1" applyBorder="1" applyAlignment="1">
      <alignment vertical="center" wrapText="1"/>
    </xf>
    <xf numFmtId="43" fontId="176" fillId="0" borderId="0" xfId="59" applyFont="1" applyAlignment="1">
      <alignment vertical="center"/>
    </xf>
    <xf numFmtId="173" fontId="4" fillId="0" borderId="0" xfId="59" applyNumberFormat="1" applyFont="1" applyAlignment="1">
      <alignment vertical="center"/>
    </xf>
    <xf numFmtId="43" fontId="175" fillId="0" borderId="0" xfId="59" applyFont="1" applyAlignment="1">
      <alignment vertical="center"/>
    </xf>
    <xf numFmtId="0" fontId="4" fillId="0" borderId="0" xfId="76" applyAlignment="1">
      <alignment vertical="center"/>
    </xf>
    <xf numFmtId="0" fontId="103" fillId="0" borderId="0" xfId="76" applyFont="1" applyAlignment="1">
      <alignment vertical="center"/>
    </xf>
    <xf numFmtId="0" fontId="92" fillId="0" borderId="36" xfId="76" applyFont="1" applyBorder="1" applyAlignment="1">
      <alignment horizontal="left" vertical="center" wrapText="1"/>
    </xf>
    <xf numFmtId="0" fontId="137" fillId="0" borderId="0" xfId="76" applyFont="1" applyAlignment="1">
      <alignment horizontal="center" vertical="center"/>
    </xf>
    <xf numFmtId="171" fontId="92" fillId="12" borderId="37" xfId="76" applyNumberFormat="1" applyFont="1" applyFill="1" applyBorder="1" applyAlignment="1" applyProtection="1">
      <alignment horizontal="center" vertical="center" wrapText="1"/>
      <protection locked="0"/>
    </xf>
    <xf numFmtId="167" fontId="92" fillId="12" borderId="37" xfId="76" applyNumberFormat="1" applyFont="1" applyFill="1" applyBorder="1" applyAlignment="1" applyProtection="1">
      <alignment horizontal="center" vertical="center" wrapText="1"/>
      <protection locked="0"/>
    </xf>
    <xf numFmtId="172" fontId="92" fillId="11" borderId="27" xfId="76" applyNumberFormat="1" applyFont="1" applyFill="1" applyBorder="1" applyAlignment="1" applyProtection="1">
      <alignment horizontal="center" vertical="center" wrapText="1"/>
      <protection locked="0"/>
    </xf>
    <xf numFmtId="0" fontId="92" fillId="0" borderId="42" xfId="76" applyFont="1" applyBorder="1" applyAlignment="1">
      <alignment horizontal="left" vertical="center" wrapText="1"/>
    </xf>
    <xf numFmtId="167" fontId="92" fillId="12" borderId="27" xfId="76" applyNumberFormat="1" applyFont="1" applyFill="1" applyBorder="1" applyAlignment="1" applyProtection="1">
      <alignment horizontal="center" vertical="center" wrapText="1"/>
      <protection locked="0"/>
    </xf>
    <xf numFmtId="172" fontId="92" fillId="11" borderId="34" xfId="76" applyNumberFormat="1" applyFont="1" applyFill="1" applyBorder="1" applyAlignment="1" applyProtection="1">
      <alignment horizontal="center" vertical="center" wrapText="1"/>
      <protection locked="0"/>
    </xf>
    <xf numFmtId="172" fontId="92" fillId="11" borderId="34" xfId="78" applyNumberFormat="1" applyFont="1" applyFill="1" applyBorder="1" applyAlignment="1" applyProtection="1">
      <alignment horizontal="center" vertical="center" wrapText="1"/>
      <protection locked="0"/>
    </xf>
    <xf numFmtId="0" fontId="92" fillId="0" borderId="33" xfId="76" applyFont="1" applyBorder="1" applyAlignment="1">
      <alignment horizontal="left" vertical="center" wrapText="1"/>
    </xf>
    <xf numFmtId="0" fontId="183" fillId="0" borderId="40" xfId="76" applyFont="1" applyBorder="1" applyAlignment="1">
      <alignment horizontal="center" vertical="center" wrapText="1"/>
    </xf>
    <xf numFmtId="167" fontId="92" fillId="12" borderId="34" xfId="76" applyNumberFormat="1" applyFont="1" applyFill="1" applyBorder="1" applyAlignment="1" applyProtection="1">
      <alignment horizontal="center" vertical="center" wrapText="1"/>
      <protection locked="0"/>
    </xf>
    <xf numFmtId="0" fontId="152" fillId="0" borderId="0" xfId="32" applyFont="1" applyAlignment="1">
      <alignment horizontal="left" vertical="center"/>
    </xf>
    <xf numFmtId="0" fontId="128" fillId="0" borderId="0" xfId="76" applyFont="1" applyAlignment="1">
      <alignment vertical="center"/>
    </xf>
    <xf numFmtId="0" fontId="128" fillId="0" borderId="0" xfId="32" applyFont="1" applyAlignment="1">
      <alignment horizontal="left" vertical="center"/>
    </xf>
    <xf numFmtId="0" fontId="139" fillId="0" borderId="0" xfId="76" applyFont="1" applyAlignment="1">
      <alignment horizontal="center" vertical="center" wrapText="1"/>
    </xf>
    <xf numFmtId="0" fontId="139" fillId="9" borderId="39" xfId="76" applyFont="1" applyFill="1" applyBorder="1" applyAlignment="1">
      <alignment horizontal="left" vertical="center" wrapText="1"/>
    </xf>
    <xf numFmtId="0" fontId="128" fillId="0" borderId="0" xfId="76" applyFont="1" applyAlignment="1">
      <alignment horizontal="center" vertical="center"/>
    </xf>
    <xf numFmtId="0" fontId="139" fillId="0" borderId="0" xfId="32" applyFont="1" applyAlignment="1">
      <alignment horizontal="left" vertical="center"/>
    </xf>
    <xf numFmtId="0" fontId="92" fillId="0" borderId="45" xfId="76" applyFont="1" applyBorder="1" applyAlignment="1">
      <alignment vertical="center" wrapText="1"/>
    </xf>
    <xf numFmtId="171" fontId="92" fillId="12" borderId="47" xfId="76" applyNumberFormat="1" applyFont="1" applyFill="1" applyBorder="1" applyAlignment="1" applyProtection="1">
      <alignment horizontal="center" vertical="center" wrapText="1"/>
      <protection locked="0"/>
    </xf>
    <xf numFmtId="167" fontId="92" fillId="12" borderId="47" xfId="76" applyNumberFormat="1" applyFont="1" applyFill="1" applyBorder="1" applyAlignment="1" applyProtection="1">
      <alignment horizontal="center" vertical="center" wrapText="1"/>
      <protection locked="0"/>
    </xf>
    <xf numFmtId="0" fontId="128" fillId="0" borderId="0" xfId="76" applyFont="1" applyAlignment="1" applyProtection="1">
      <alignment horizontal="center" vertical="center"/>
      <protection locked="0"/>
    </xf>
    <xf numFmtId="172" fontId="92" fillId="11" borderId="47" xfId="78" applyNumberFormat="1" applyFont="1" applyFill="1" applyBorder="1" applyAlignment="1" applyProtection="1">
      <alignment horizontal="center" vertical="center" wrapText="1"/>
      <protection locked="0"/>
    </xf>
    <xf numFmtId="0" fontId="128" fillId="0" borderId="0" xfId="76" applyFont="1" applyAlignment="1" applyProtection="1">
      <alignment vertical="center"/>
      <protection locked="0"/>
    </xf>
    <xf numFmtId="0" fontId="128" fillId="0" borderId="0" xfId="32" applyFont="1" applyAlignment="1" applyProtection="1">
      <alignment vertical="center"/>
      <protection locked="0"/>
    </xf>
    <xf numFmtId="172" fontId="92" fillId="11" borderId="27" xfId="78" applyNumberFormat="1" applyFont="1" applyFill="1" applyBorder="1" applyAlignment="1" applyProtection="1">
      <alignment horizontal="center" vertical="center" wrapText="1"/>
      <protection locked="0"/>
    </xf>
    <xf numFmtId="0" fontId="139" fillId="9" borderId="38" xfId="76" applyFont="1" applyFill="1" applyBorder="1" applyAlignment="1">
      <alignment horizontal="center" vertical="center" wrapText="1"/>
    </xf>
    <xf numFmtId="0" fontId="139" fillId="9" borderId="37" xfId="76" applyFont="1" applyFill="1" applyBorder="1" applyAlignment="1">
      <alignment horizontal="center" vertical="center" wrapText="1"/>
    </xf>
    <xf numFmtId="0" fontId="139" fillId="9" borderId="36" xfId="76" applyFont="1" applyFill="1" applyBorder="1" applyAlignment="1">
      <alignment horizontal="center" vertical="center" wrapText="1"/>
    </xf>
    <xf numFmtId="0" fontId="139" fillId="9" borderId="43" xfId="76" applyFont="1" applyFill="1" applyBorder="1" applyAlignment="1">
      <alignment horizontal="center" vertical="center" wrapText="1"/>
    </xf>
    <xf numFmtId="0" fontId="139" fillId="9" borderId="27" xfId="76" applyFont="1" applyFill="1" applyBorder="1" applyAlignment="1">
      <alignment horizontal="center" vertical="center" wrapText="1"/>
    </xf>
    <xf numFmtId="0" fontId="139" fillId="9" borderId="42" xfId="76" applyFont="1" applyFill="1" applyBorder="1" applyAlignment="1">
      <alignment horizontal="center" vertical="center" wrapText="1"/>
    </xf>
    <xf numFmtId="0" fontId="139" fillId="9" borderId="35" xfId="76" applyFont="1" applyFill="1" applyBorder="1" applyAlignment="1">
      <alignment horizontal="center" vertical="center" wrapText="1"/>
    </xf>
    <xf numFmtId="0" fontId="139" fillId="9" borderId="34" xfId="76" applyFont="1" applyFill="1" applyBorder="1" applyAlignment="1">
      <alignment horizontal="center" vertical="center" wrapText="1"/>
    </xf>
    <xf numFmtId="0" fontId="139" fillId="9" borderId="33" xfId="76" applyFont="1" applyFill="1" applyBorder="1" applyAlignment="1">
      <alignment horizontal="center" vertical="center" wrapText="1"/>
    </xf>
    <xf numFmtId="0" fontId="112" fillId="0" borderId="0" xfId="76" applyFont="1" applyAlignment="1">
      <alignment vertical="center"/>
    </xf>
    <xf numFmtId="0" fontId="111" fillId="0" borderId="0" xfId="76" applyFont="1" applyAlignment="1">
      <alignment horizontal="left" vertical="center" wrapText="1"/>
    </xf>
    <xf numFmtId="0" fontId="4" fillId="0" borderId="0" xfId="79"/>
    <xf numFmtId="0" fontId="136" fillId="0" borderId="169" xfId="30" applyFont="1" applyBorder="1" applyAlignment="1" applyProtection="1">
      <alignment horizontal="center" vertical="center" wrapText="1"/>
      <protection locked="0"/>
    </xf>
    <xf numFmtId="0" fontId="103" fillId="0" borderId="0" xfId="79" applyFont="1" applyAlignment="1">
      <alignment vertical="center"/>
    </xf>
    <xf numFmtId="0" fontId="136" fillId="0" borderId="177" xfId="30" applyFont="1" applyBorder="1" applyAlignment="1" applyProtection="1">
      <alignment horizontal="center" vertical="center" wrapText="1"/>
      <protection locked="0"/>
    </xf>
    <xf numFmtId="0" fontId="136" fillId="0" borderId="66" xfId="30" applyFont="1" applyBorder="1" applyAlignment="1">
      <alignment horizontal="center" vertical="center" wrapText="1"/>
    </xf>
    <xf numFmtId="0" fontId="128" fillId="0" borderId="0" xfId="79" applyFont="1" applyAlignment="1">
      <alignment vertical="center"/>
    </xf>
    <xf numFmtId="0" fontId="103" fillId="0" borderId="89" xfId="79" applyFont="1" applyBorder="1" applyAlignment="1">
      <alignment horizontal="center" vertical="center" wrapText="1"/>
    </xf>
    <xf numFmtId="0" fontId="103" fillId="0" borderId="27" xfId="79" applyFont="1" applyBorder="1" applyAlignment="1">
      <alignment horizontal="center" vertical="center" wrapText="1"/>
    </xf>
    <xf numFmtId="0" fontId="136" fillId="0" borderId="63" xfId="30" applyFont="1" applyBorder="1" applyAlignment="1" applyProtection="1">
      <alignment horizontal="center" vertical="center" wrapText="1"/>
      <protection locked="0"/>
    </xf>
    <xf numFmtId="0" fontId="136" fillId="0" borderId="61" xfId="30" applyFont="1" applyBorder="1" applyAlignment="1">
      <alignment horizontal="center" vertical="center" wrapText="1"/>
    </xf>
    <xf numFmtId="0" fontId="93" fillId="9" borderId="39" xfId="79" applyFont="1" applyFill="1" applyBorder="1" applyAlignment="1">
      <alignment horizontal="left" vertical="center" wrapText="1"/>
    </xf>
    <xf numFmtId="0" fontId="4" fillId="0" borderId="0" xfId="79" applyAlignment="1">
      <alignment vertical="center"/>
    </xf>
    <xf numFmtId="0" fontId="137" fillId="0" borderId="0" xfId="79" applyFont="1" applyAlignment="1">
      <alignment vertical="center"/>
    </xf>
    <xf numFmtId="0" fontId="92" fillId="0" borderId="0" xfId="79" applyFont="1" applyAlignment="1">
      <alignment vertical="center" wrapText="1"/>
    </xf>
    <xf numFmtId="0" fontId="93" fillId="9" borderId="38" xfId="51" applyFont="1" applyFill="1" applyBorder="1" applyAlignment="1">
      <alignment horizontal="center" vertical="center" wrapText="1"/>
    </xf>
    <xf numFmtId="0" fontId="93" fillId="9" borderId="37" xfId="79" applyFont="1" applyFill="1" applyBorder="1" applyAlignment="1">
      <alignment horizontal="center" vertical="center" wrapText="1"/>
    </xf>
    <xf numFmtId="0" fontId="128" fillId="0" borderId="107" xfId="79" applyFont="1" applyBorder="1" applyAlignment="1">
      <alignment vertical="center"/>
    </xf>
    <xf numFmtId="0" fontId="148" fillId="0" borderId="0" xfId="79" applyFont="1" applyAlignment="1">
      <alignment horizontal="center" vertical="center" wrapText="1"/>
    </xf>
    <xf numFmtId="0" fontId="149" fillId="0" borderId="0" xfId="79" applyFont="1" applyAlignment="1">
      <alignment vertical="center" wrapText="1"/>
    </xf>
    <xf numFmtId="0" fontId="184" fillId="0" borderId="0" xfId="79" applyFont="1"/>
    <xf numFmtId="0" fontId="185" fillId="0" borderId="0" xfId="29" applyFont="1" applyBorder="1" applyAlignment="1">
      <alignment vertical="center" wrapText="1"/>
    </xf>
    <xf numFmtId="0" fontId="18" fillId="0" borderId="0" xfId="29" applyBorder="1" applyAlignment="1">
      <alignment horizontal="left" vertical="center" wrapText="1"/>
    </xf>
    <xf numFmtId="43" fontId="103" fillId="0" borderId="0" xfId="73" applyNumberFormat="1" applyFont="1" applyAlignment="1">
      <alignment vertical="center"/>
    </xf>
    <xf numFmtId="174" fontId="103" fillId="0" borderId="0" xfId="73" applyNumberFormat="1" applyFont="1" applyAlignment="1">
      <alignment vertical="center"/>
    </xf>
    <xf numFmtId="172" fontId="103" fillId="0" borderId="0" xfId="73" applyNumberFormat="1" applyFont="1" applyAlignment="1">
      <alignment vertical="center"/>
    </xf>
    <xf numFmtId="172" fontId="103" fillId="0" borderId="0" xfId="80" applyNumberFormat="1" applyFont="1" applyFill="1" applyBorder="1" applyAlignment="1">
      <alignment vertical="center"/>
    </xf>
    <xf numFmtId="172" fontId="92" fillId="0" borderId="0" xfId="80" applyNumberFormat="1" applyFont="1" applyAlignment="1">
      <alignment horizontal="center" vertical="center" wrapText="1"/>
    </xf>
    <xf numFmtId="0" fontId="92" fillId="0" borderId="0" xfId="73" applyFont="1" applyAlignment="1">
      <alignment horizontal="left" vertical="center" wrapText="1"/>
    </xf>
    <xf numFmtId="0" fontId="111" fillId="0" borderId="0" xfId="30" applyFont="1" applyFill="1" applyBorder="1" applyAlignment="1">
      <alignment vertical="center" wrapText="1"/>
    </xf>
    <xf numFmtId="172" fontId="92" fillId="12" borderId="38" xfId="80" applyNumberFormat="1" applyFont="1" applyFill="1" applyBorder="1" applyAlignment="1">
      <alignment horizontal="center" vertical="center" wrapText="1"/>
    </xf>
    <xf numFmtId="172" fontId="92" fillId="12" borderId="37" xfId="80" applyNumberFormat="1" applyFont="1" applyFill="1" applyBorder="1" applyAlignment="1">
      <alignment horizontal="center" vertical="center" wrapText="1"/>
    </xf>
    <xf numFmtId="0" fontId="92" fillId="0" borderId="36" xfId="73" applyFont="1" applyBorder="1" applyAlignment="1">
      <alignment horizontal="left" vertical="center" wrapText="1"/>
    </xf>
    <xf numFmtId="0" fontId="183" fillId="0" borderId="41" xfId="73" applyFont="1" applyBorder="1" applyAlignment="1">
      <alignment horizontal="center" vertical="center" wrapText="1"/>
    </xf>
    <xf numFmtId="0" fontId="92" fillId="0" borderId="37" xfId="73" applyFont="1" applyBorder="1" applyAlignment="1">
      <alignment horizontal="center" vertical="center" wrapText="1"/>
    </xf>
    <xf numFmtId="172" fontId="92" fillId="12" borderId="43" xfId="80" applyNumberFormat="1" applyFont="1" applyFill="1" applyBorder="1" applyAlignment="1">
      <alignment horizontal="center" vertical="center" wrapText="1"/>
    </xf>
    <xf numFmtId="172" fontId="92" fillId="11" borderId="27" xfId="80" applyNumberFormat="1" applyFont="1" applyFill="1" applyBorder="1" applyAlignment="1" applyProtection="1">
      <alignment horizontal="center" vertical="center" wrapText="1"/>
      <protection locked="0"/>
    </xf>
    <xf numFmtId="0" fontId="92" fillId="0" borderId="42" xfId="73" applyFont="1" applyBorder="1" applyAlignment="1">
      <alignment horizontal="left" vertical="center" wrapText="1"/>
    </xf>
    <xf numFmtId="0" fontId="183" fillId="0" borderId="44" xfId="73" applyFont="1" applyBorder="1" applyAlignment="1">
      <alignment horizontal="center" vertical="center" wrapText="1"/>
    </xf>
    <xf numFmtId="0" fontId="92" fillId="0" borderId="27" xfId="73" applyFont="1" applyBorder="1" applyAlignment="1">
      <alignment horizontal="center" vertical="center" wrapText="1"/>
    </xf>
    <xf numFmtId="172" fontId="128" fillId="0" borderId="0" xfId="80" applyNumberFormat="1" applyFont="1" applyFill="1" applyBorder="1" applyAlignment="1">
      <alignment vertical="center"/>
    </xf>
    <xf numFmtId="172" fontId="92" fillId="12" borderId="35" xfId="80" applyNumberFormat="1" applyFont="1" applyFill="1" applyBorder="1" applyAlignment="1">
      <alignment horizontal="center" vertical="center" wrapText="1"/>
    </xf>
    <xf numFmtId="172" fontId="92" fillId="11" borderId="34" xfId="80" applyNumberFormat="1" applyFont="1" applyFill="1" applyBorder="1" applyAlignment="1" applyProtection="1">
      <alignment horizontal="center" vertical="center" wrapText="1"/>
      <protection locked="0"/>
    </xf>
    <xf numFmtId="0" fontId="92" fillId="0" borderId="33" xfId="73" applyFont="1" applyBorder="1" applyAlignment="1">
      <alignment horizontal="left" vertical="center" wrapText="1"/>
    </xf>
    <xf numFmtId="0" fontId="183" fillId="0" borderId="40" xfId="73" applyFont="1" applyBorder="1" applyAlignment="1">
      <alignment horizontal="center" vertical="center" wrapText="1"/>
    </xf>
    <xf numFmtId="0" fontId="92" fillId="0" borderId="34" xfId="73" applyFont="1" applyBorder="1" applyAlignment="1">
      <alignment horizontal="center" vertical="center" wrapText="1"/>
    </xf>
    <xf numFmtId="172" fontId="128" fillId="0" borderId="0" xfId="80" applyNumberFormat="1" applyFont="1" applyAlignment="1">
      <alignment horizontal="center" vertical="center" textRotation="90" wrapText="1"/>
    </xf>
    <xf numFmtId="172" fontId="128" fillId="0" borderId="0" xfId="80" applyNumberFormat="1" applyFont="1" applyAlignment="1">
      <alignment vertical="center"/>
    </xf>
    <xf numFmtId="0" fontId="139" fillId="9" borderId="39" xfId="73" applyFont="1" applyFill="1" applyBorder="1" applyAlignment="1">
      <alignment horizontal="left" vertical="center" wrapText="1"/>
    </xf>
    <xf numFmtId="0" fontId="139" fillId="0" borderId="0" xfId="73" applyFont="1" applyAlignment="1">
      <alignment horizontal="left" vertical="center" wrapText="1"/>
    </xf>
    <xf numFmtId="172" fontId="103" fillId="0" borderId="0" xfId="80" applyNumberFormat="1" applyFont="1" applyAlignment="1">
      <alignment vertical="center"/>
    </xf>
    <xf numFmtId="172" fontId="92" fillId="0" borderId="0" xfId="80" applyNumberFormat="1" applyFont="1" applyFill="1" applyBorder="1" applyAlignment="1">
      <alignment horizontal="center" vertical="center" wrapText="1"/>
    </xf>
    <xf numFmtId="172" fontId="92" fillId="12" borderId="46" xfId="80" applyNumberFormat="1" applyFont="1" applyFill="1" applyBorder="1" applyAlignment="1">
      <alignment horizontal="center" vertical="center" wrapText="1"/>
    </xf>
    <xf numFmtId="172" fontId="92" fillId="12" borderId="47" xfId="80" applyNumberFormat="1" applyFont="1" applyFill="1" applyBorder="1" applyAlignment="1">
      <alignment horizontal="center" vertical="center" wrapText="1"/>
    </xf>
    <xf numFmtId="0" fontId="92" fillId="0" borderId="45" xfId="73" applyFont="1" applyBorder="1" applyAlignment="1">
      <alignment horizontal="left" vertical="center" wrapText="1"/>
    </xf>
    <xf numFmtId="0" fontId="183" fillId="0" borderId="29" xfId="73" applyFont="1" applyBorder="1" applyAlignment="1">
      <alignment horizontal="center" vertical="center" wrapText="1"/>
    </xf>
    <xf numFmtId="0" fontId="92" fillId="0" borderId="47" xfId="73" applyFont="1" applyBorder="1" applyAlignment="1">
      <alignment horizontal="center" vertical="center" wrapText="1"/>
    </xf>
    <xf numFmtId="0" fontId="183" fillId="0" borderId="0" xfId="73" applyFont="1" applyAlignment="1">
      <alignment horizontal="center" vertical="center" wrapText="1"/>
    </xf>
    <xf numFmtId="172" fontId="92" fillId="16" borderId="38" xfId="80" applyNumberFormat="1" applyFont="1" applyFill="1" applyBorder="1" applyAlignment="1">
      <alignment horizontal="center" vertical="center" wrapText="1"/>
    </xf>
    <xf numFmtId="172" fontId="137" fillId="11" borderId="52" xfId="80" applyNumberFormat="1" applyFont="1" applyFill="1" applyBorder="1" applyAlignment="1" applyProtection="1">
      <alignment horizontal="center" vertical="center" wrapText="1"/>
      <protection locked="0"/>
    </xf>
    <xf numFmtId="0" fontId="92" fillId="0" borderId="51" xfId="73" applyFont="1" applyBorder="1" applyAlignment="1">
      <alignment horizontal="left" vertical="center" wrapText="1"/>
    </xf>
    <xf numFmtId="0" fontId="136" fillId="0" borderId="102" xfId="30" applyFont="1" applyBorder="1" applyAlignment="1" applyProtection="1">
      <alignment horizontal="center" vertical="center" wrapText="1"/>
      <protection locked="0"/>
    </xf>
    <xf numFmtId="172" fontId="92" fillId="15" borderId="53" xfId="80" applyNumberFormat="1" applyFont="1" applyFill="1" applyBorder="1" applyAlignment="1">
      <alignment horizontal="center" vertical="center" wrapText="1"/>
    </xf>
    <xf numFmtId="172" fontId="92" fillId="12" borderId="52" xfId="80" applyNumberFormat="1" applyFont="1" applyFill="1" applyBorder="1" applyAlignment="1" applyProtection="1">
      <alignment horizontal="center" vertical="center" wrapText="1"/>
      <protection locked="0"/>
    </xf>
    <xf numFmtId="172" fontId="92" fillId="11" borderId="52" xfId="80" applyNumberFormat="1" applyFont="1" applyFill="1" applyBorder="1" applyAlignment="1" applyProtection="1">
      <alignment horizontal="center" vertical="center" wrapText="1"/>
      <protection locked="0"/>
    </xf>
    <xf numFmtId="172" fontId="92" fillId="16" borderId="37" xfId="80" applyNumberFormat="1" applyFont="1" applyFill="1" applyBorder="1" applyAlignment="1">
      <alignment horizontal="center" vertical="center" wrapText="1"/>
    </xf>
    <xf numFmtId="172" fontId="92" fillId="12" borderId="27" xfId="80" applyNumberFormat="1" applyFont="1" applyFill="1" applyBorder="1" applyAlignment="1">
      <alignment horizontal="center" vertical="center" wrapText="1"/>
    </xf>
    <xf numFmtId="172" fontId="92" fillId="12" borderId="34" xfId="80" applyNumberFormat="1" applyFont="1" applyFill="1" applyBorder="1" applyAlignment="1">
      <alignment horizontal="center" vertical="center" wrapText="1"/>
    </xf>
    <xf numFmtId="0" fontId="152" fillId="0" borderId="0" xfId="73" applyFont="1" applyAlignment="1">
      <alignment wrapText="1"/>
    </xf>
    <xf numFmtId="172" fontId="180" fillId="9" borderId="46" xfId="80" applyNumberFormat="1" applyFont="1" applyFill="1" applyBorder="1" applyAlignment="1">
      <alignment horizontal="center" vertical="center" wrapText="1"/>
    </xf>
    <xf numFmtId="172" fontId="180" fillId="9" borderId="47" xfId="80" applyNumberFormat="1" applyFont="1" applyFill="1" applyBorder="1" applyAlignment="1">
      <alignment horizontal="center" vertical="center" wrapText="1"/>
    </xf>
    <xf numFmtId="0" fontId="139" fillId="9" borderId="45" xfId="73" applyFont="1" applyFill="1" applyBorder="1" applyAlignment="1">
      <alignment horizontal="center" vertical="center" wrapText="1"/>
    </xf>
    <xf numFmtId="0" fontId="139" fillId="9" borderId="47" xfId="73" applyFont="1" applyFill="1" applyBorder="1" applyAlignment="1">
      <alignment horizontal="center" vertical="center" wrapText="1"/>
    </xf>
    <xf numFmtId="172" fontId="128" fillId="0" borderId="0" xfId="80" applyNumberFormat="1" applyFont="1" applyAlignment="1">
      <alignment horizontal="center" vertical="center" wrapText="1"/>
    </xf>
    <xf numFmtId="0" fontId="128" fillId="0" borderId="0" xfId="73" applyFont="1" applyAlignment="1">
      <alignment vertical="center" wrapText="1"/>
    </xf>
    <xf numFmtId="0" fontId="128" fillId="0" borderId="0" xfId="73" applyFont="1" applyAlignment="1">
      <alignment horizontal="center" vertical="center" textRotation="90" wrapText="1"/>
    </xf>
    <xf numFmtId="0" fontId="128" fillId="0" borderId="0" xfId="73" applyFont="1" applyAlignment="1">
      <alignment vertical="center"/>
    </xf>
    <xf numFmtId="0" fontId="180" fillId="0" borderId="0" xfId="73" applyFont="1" applyAlignment="1">
      <alignment horizontal="center" vertical="center" textRotation="90" wrapText="1"/>
    </xf>
    <xf numFmtId="0" fontId="180" fillId="9" borderId="46" xfId="73" applyFont="1" applyFill="1" applyBorder="1" applyAlignment="1">
      <alignment horizontal="center" vertical="center" wrapText="1"/>
    </xf>
    <xf numFmtId="0" fontId="180" fillId="9" borderId="47" xfId="73" applyFont="1" applyFill="1" applyBorder="1" applyAlignment="1">
      <alignment horizontal="center" vertical="center" wrapText="1"/>
    </xf>
    <xf numFmtId="0" fontId="139" fillId="9" borderId="29" xfId="73" applyFont="1" applyFill="1" applyBorder="1" applyAlignment="1">
      <alignment horizontal="center" vertical="center" wrapText="1"/>
    </xf>
    <xf numFmtId="0" fontId="106" fillId="0" borderId="0" xfId="73" applyFont="1" applyAlignment="1">
      <alignment vertical="center"/>
    </xf>
    <xf numFmtId="0" fontId="92" fillId="0" borderId="0" xfId="73" applyFont="1" applyAlignment="1">
      <alignment horizontal="center" vertical="center" wrapText="1"/>
    </xf>
    <xf numFmtId="0" fontId="3" fillId="0" borderId="0" xfId="73" applyFont="1" applyAlignment="1">
      <alignment horizontal="justify" vertical="center" wrapText="1"/>
    </xf>
    <xf numFmtId="0" fontId="111" fillId="0" borderId="0" xfId="73" applyFont="1" applyAlignment="1">
      <alignment horizontal="left" vertical="center"/>
    </xf>
    <xf numFmtId="0" fontId="111" fillId="0" borderId="0" xfId="73" applyFont="1" applyAlignment="1">
      <alignment horizontal="left" vertical="center" wrapText="1"/>
    </xf>
    <xf numFmtId="172" fontId="177" fillId="9" borderId="34" xfId="68" applyNumberFormat="1" applyFont="1" applyFill="1" applyBorder="1" applyAlignment="1" applyProtection="1">
      <alignment horizontal="center" vertical="center" wrapText="1"/>
    </xf>
    <xf numFmtId="172" fontId="177" fillId="9" borderId="37" xfId="68" applyNumberFormat="1" applyFont="1" applyFill="1" applyBorder="1" applyAlignment="1" applyProtection="1">
      <alignment horizontal="center" vertical="center" wrapText="1"/>
    </xf>
    <xf numFmtId="172" fontId="92" fillId="17" borderId="49" xfId="68" applyNumberFormat="1" applyFont="1" applyFill="1" applyBorder="1" applyAlignment="1">
      <alignment horizontal="center" vertical="center" wrapText="1"/>
    </xf>
    <xf numFmtId="172" fontId="177" fillId="17" borderId="34" xfId="68" applyNumberFormat="1" applyFont="1" applyFill="1" applyBorder="1" applyAlignment="1" applyProtection="1">
      <alignment horizontal="center" vertical="center" wrapText="1"/>
    </xf>
    <xf numFmtId="0" fontId="112" fillId="0" borderId="0" xfId="81" applyFont="1"/>
    <xf numFmtId="0" fontId="148" fillId="0" borderId="0" xfId="81" applyFont="1" applyAlignment="1">
      <alignment horizontal="left" vertical="center" wrapText="1"/>
    </xf>
    <xf numFmtId="0" fontId="136" fillId="0" borderId="0" xfId="81" applyFont="1" applyAlignment="1">
      <alignment horizontal="left"/>
    </xf>
    <xf numFmtId="0" fontId="136" fillId="0" borderId="0" xfId="30" applyFont="1" applyBorder="1" applyAlignment="1">
      <alignment horizontal="left" vertical="center" wrapText="1"/>
    </xf>
    <xf numFmtId="0" fontId="111" fillId="0" borderId="0" xfId="81" applyFont="1" applyAlignment="1">
      <alignment horizontal="left" vertical="center" wrapText="1"/>
    </xf>
    <xf numFmtId="0" fontId="162" fillId="0" borderId="0" xfId="81" applyFont="1"/>
    <xf numFmtId="0" fontId="148" fillId="0" borderId="0" xfId="81" applyFont="1" applyAlignment="1">
      <alignment horizontal="center" vertical="center" wrapText="1"/>
    </xf>
    <xf numFmtId="0" fontId="4" fillId="0" borderId="0" xfId="81"/>
    <xf numFmtId="0" fontId="103" fillId="0" borderId="0" xfId="81" applyFont="1"/>
    <xf numFmtId="0" fontId="139" fillId="9" borderId="45" xfId="81" applyFont="1" applyFill="1" applyBorder="1" applyAlignment="1">
      <alignment horizontal="center" vertical="center" wrapText="1"/>
    </xf>
    <xf numFmtId="0" fontId="139" fillId="9" borderId="47" xfId="81" applyFont="1" applyFill="1" applyBorder="1" applyAlignment="1">
      <alignment horizontal="center" vertical="center" wrapText="1"/>
    </xf>
    <xf numFmtId="0" fontId="139" fillId="9" borderId="46" xfId="81" applyFont="1" applyFill="1" applyBorder="1" applyAlignment="1">
      <alignment horizontal="center" vertical="center" wrapText="1"/>
    </xf>
    <xf numFmtId="0" fontId="139" fillId="9" borderId="29" xfId="81" applyFont="1" applyFill="1" applyBorder="1" applyAlignment="1">
      <alignment horizontal="center" vertical="center" wrapText="1"/>
    </xf>
    <xf numFmtId="0" fontId="139" fillId="0" borderId="0" xfId="81" applyFont="1" applyAlignment="1">
      <alignment horizontal="center" vertical="center" wrapText="1"/>
    </xf>
    <xf numFmtId="0" fontId="139" fillId="0" borderId="0" xfId="81" applyFont="1" applyAlignment="1">
      <alignment horizontal="center" vertical="center" textRotation="90" wrapText="1"/>
    </xf>
    <xf numFmtId="0" fontId="136" fillId="0" borderId="0" xfId="30" applyFont="1" applyFill="1" applyBorder="1" applyAlignment="1">
      <alignment horizontal="left" vertical="center" wrapText="1"/>
    </xf>
    <xf numFmtId="0" fontId="4" fillId="0" borderId="0" xfId="81" applyAlignment="1">
      <alignment vertical="center"/>
    </xf>
    <xf numFmtId="0" fontId="139" fillId="9" borderId="39" xfId="81" applyFont="1" applyFill="1" applyBorder="1" applyAlignment="1">
      <alignment horizontal="left" vertical="center" wrapText="1"/>
    </xf>
    <xf numFmtId="0" fontId="139" fillId="0" borderId="0" xfId="81" applyFont="1" applyAlignment="1">
      <alignment horizontal="left" vertical="center" wrapText="1"/>
    </xf>
    <xf numFmtId="0" fontId="92" fillId="0" borderId="33" xfId="81" applyFont="1" applyBorder="1" applyAlignment="1">
      <alignment horizontal="left" vertical="center" wrapText="1"/>
    </xf>
    <xf numFmtId="0" fontId="92" fillId="0" borderId="34" xfId="81" applyFont="1" applyBorder="1" applyAlignment="1">
      <alignment horizontal="center" vertical="center" wrapText="1"/>
    </xf>
    <xf numFmtId="172" fontId="92" fillId="12" borderId="35" xfId="83" applyNumberFormat="1" applyFont="1" applyFill="1" applyBorder="1" applyAlignment="1">
      <alignment horizontal="center" vertical="center" wrapText="1"/>
    </xf>
    <xf numFmtId="0" fontId="183" fillId="0" borderId="40" xfId="81" applyFont="1" applyBorder="1" applyAlignment="1">
      <alignment horizontal="center" vertical="center" wrapText="1"/>
    </xf>
    <xf numFmtId="0" fontId="92" fillId="0" borderId="42" xfId="81" applyFont="1" applyBorder="1" applyAlignment="1">
      <alignment horizontal="left" vertical="center" wrapText="1"/>
    </xf>
    <xf numFmtId="0" fontId="92" fillId="0" borderId="27" xfId="81" applyFont="1" applyBorder="1" applyAlignment="1">
      <alignment horizontal="center" vertical="center" wrapText="1"/>
    </xf>
    <xf numFmtId="172" fontId="92" fillId="11" borderId="27" xfId="83" applyNumberFormat="1" applyFont="1" applyFill="1" applyBorder="1" applyAlignment="1" applyProtection="1">
      <alignment horizontal="center" vertical="center" wrapText="1"/>
      <protection locked="0"/>
    </xf>
    <xf numFmtId="172" fontId="92" fillId="12" borderId="43" xfId="83" applyNumberFormat="1" applyFont="1" applyFill="1" applyBorder="1" applyAlignment="1">
      <alignment horizontal="center" vertical="center" wrapText="1"/>
    </xf>
    <xf numFmtId="0" fontId="183" fillId="0" borderId="44" xfId="81" applyFont="1" applyBorder="1" applyAlignment="1">
      <alignment horizontal="center" vertical="center" wrapText="1"/>
    </xf>
    <xf numFmtId="0" fontId="92" fillId="0" borderId="36" xfId="81" applyFont="1" applyBorder="1" applyAlignment="1">
      <alignment horizontal="left" vertical="center" wrapText="1"/>
    </xf>
    <xf numFmtId="0" fontId="92" fillId="0" borderId="37" xfId="81" applyFont="1" applyBorder="1" applyAlignment="1">
      <alignment horizontal="center" vertical="center" wrapText="1"/>
    </xf>
    <xf numFmtId="172" fontId="92" fillId="12" borderId="37" xfId="83" applyNumberFormat="1" applyFont="1" applyFill="1" applyBorder="1" applyAlignment="1">
      <alignment horizontal="center" vertical="center" wrapText="1"/>
    </xf>
    <xf numFmtId="172" fontId="92" fillId="12" borderId="38" xfId="83" applyNumberFormat="1" applyFont="1" applyFill="1" applyBorder="1" applyAlignment="1">
      <alignment horizontal="center" vertical="center" wrapText="1"/>
    </xf>
    <xf numFmtId="0" fontId="183" fillId="0" borderId="41" xfId="81" applyFont="1" applyBorder="1" applyAlignment="1">
      <alignment horizontal="center" vertical="center" wrapText="1"/>
    </xf>
    <xf numFmtId="0" fontId="136" fillId="0" borderId="0" xfId="30" applyFont="1" applyBorder="1" applyAlignment="1">
      <alignment vertical="center" wrapText="1"/>
    </xf>
    <xf numFmtId="172" fontId="139" fillId="0" borderId="0" xfId="81" applyNumberFormat="1" applyFont="1" applyAlignment="1">
      <alignment horizontal="left" vertical="center" wrapText="1"/>
    </xf>
    <xf numFmtId="172" fontId="128" fillId="0" borderId="0" xfId="83" applyNumberFormat="1" applyFont="1" applyAlignment="1">
      <alignment vertical="center"/>
    </xf>
    <xf numFmtId="172" fontId="128" fillId="0" borderId="0" xfId="83" applyNumberFormat="1" applyFont="1" applyAlignment="1">
      <alignment horizontal="center" vertical="center" textRotation="90" wrapText="1"/>
    </xf>
    <xf numFmtId="0" fontId="103" fillId="0" borderId="0" xfId="81" applyFont="1" applyAlignment="1">
      <alignment vertical="center"/>
    </xf>
    <xf numFmtId="172" fontId="92" fillId="11" borderId="34" xfId="83" applyNumberFormat="1" applyFont="1" applyFill="1" applyBorder="1" applyAlignment="1" applyProtection="1">
      <alignment horizontal="center" vertical="center" wrapText="1"/>
      <protection locked="0"/>
    </xf>
    <xf numFmtId="0" fontId="137" fillId="0" borderId="0" xfId="81" applyFont="1" applyAlignment="1">
      <alignment vertical="center"/>
    </xf>
    <xf numFmtId="172" fontId="92" fillId="15" borderId="27" xfId="83" applyNumberFormat="1" applyFont="1" applyFill="1" applyBorder="1" applyAlignment="1">
      <alignment horizontal="center" vertical="center" wrapText="1"/>
    </xf>
    <xf numFmtId="172" fontId="92" fillId="12" borderId="27" xfId="83" applyNumberFormat="1" applyFont="1" applyFill="1" applyBorder="1" applyAlignment="1">
      <alignment horizontal="center" vertical="center" wrapText="1"/>
    </xf>
    <xf numFmtId="0" fontId="92" fillId="0" borderId="0" xfId="81" applyFont="1" applyAlignment="1">
      <alignment vertical="center" wrapText="1"/>
    </xf>
    <xf numFmtId="0" fontId="92" fillId="0" borderId="0" xfId="81" applyFont="1" applyAlignment="1">
      <alignment horizontal="center" vertical="center" wrapText="1"/>
    </xf>
    <xf numFmtId="0" fontId="111" fillId="0" borderId="0" xfId="30" applyFont="1" applyBorder="1" applyAlignment="1">
      <alignment horizontal="left" vertical="center" wrapText="1"/>
    </xf>
    <xf numFmtId="0" fontId="112" fillId="0" borderId="0" xfId="45" applyFont="1" applyAlignment="1">
      <alignment vertical="center"/>
    </xf>
    <xf numFmtId="0" fontId="148" fillId="0" borderId="0" xfId="45" applyFont="1" applyAlignment="1">
      <alignment horizontal="left" vertical="center" wrapText="1"/>
    </xf>
    <xf numFmtId="0" fontId="111" fillId="0" borderId="0" xfId="45" applyFont="1" applyAlignment="1">
      <alignment horizontal="left" vertical="center"/>
    </xf>
    <xf numFmtId="0" fontId="186" fillId="0" borderId="0" xfId="45" applyFont="1"/>
    <xf numFmtId="0" fontId="4" fillId="0" borderId="0" xfId="45"/>
    <xf numFmtId="0" fontId="111" fillId="0" borderId="0" xfId="45" applyFont="1" applyAlignment="1">
      <alignment horizontal="left" vertical="center" wrapText="1"/>
    </xf>
    <xf numFmtId="0" fontId="162" fillId="0" borderId="0" xfId="45" applyFont="1" applyAlignment="1">
      <alignment vertical="center"/>
    </xf>
    <xf numFmtId="0" fontId="148" fillId="0" borderId="0" xfId="45" applyFont="1" applyAlignment="1">
      <alignment horizontal="center" vertical="center" wrapText="1"/>
    </xf>
    <xf numFmtId="0" fontId="4" fillId="0" borderId="0" xfId="45" applyAlignment="1">
      <alignment vertical="center"/>
    </xf>
    <xf numFmtId="0" fontId="103" fillId="0" borderId="0" xfId="45" applyFont="1" applyAlignment="1">
      <alignment vertical="center"/>
    </xf>
    <xf numFmtId="0" fontId="139" fillId="9" borderId="45" xfId="45" applyFont="1" applyFill="1" applyBorder="1" applyAlignment="1">
      <alignment horizontal="center" vertical="center" wrapText="1"/>
    </xf>
    <xf numFmtId="0" fontId="139" fillId="9" borderId="47" xfId="45" applyFont="1" applyFill="1" applyBorder="1" applyAlignment="1">
      <alignment horizontal="center" vertical="center" wrapText="1"/>
    </xf>
    <xf numFmtId="0" fontId="139" fillId="9" borderId="46" xfId="45" applyFont="1" applyFill="1" applyBorder="1" applyAlignment="1">
      <alignment horizontal="center" vertical="center" wrapText="1"/>
    </xf>
    <xf numFmtId="0" fontId="139" fillId="9" borderId="29" xfId="45" applyFont="1" applyFill="1" applyBorder="1" applyAlignment="1">
      <alignment horizontal="center" vertical="center" wrapText="1"/>
    </xf>
    <xf numFmtId="0" fontId="139" fillId="0" borderId="0" xfId="45" applyFont="1" applyAlignment="1">
      <alignment horizontal="center" vertical="center" wrapText="1"/>
    </xf>
    <xf numFmtId="0" fontId="139" fillId="9" borderId="39" xfId="45" applyFont="1" applyFill="1" applyBorder="1" applyAlignment="1">
      <alignment horizontal="left" vertical="center" wrapText="1"/>
    </xf>
    <xf numFmtId="0" fontId="139" fillId="0" borderId="0" xfId="45" applyFont="1" applyAlignment="1">
      <alignment horizontal="left" vertical="center" wrapText="1"/>
    </xf>
    <xf numFmtId="0" fontId="137" fillId="0" borderId="0" xfId="45" applyFont="1" applyAlignment="1">
      <alignment vertical="center"/>
    </xf>
    <xf numFmtId="0" fontId="135" fillId="0" borderId="0" xfId="30" applyFont="1" applyBorder="1" applyAlignment="1">
      <alignment vertical="center" wrapText="1"/>
    </xf>
    <xf numFmtId="0" fontId="92" fillId="0" borderId="33" xfId="45" applyFont="1" applyBorder="1" applyAlignment="1">
      <alignment horizontal="left" vertical="center" wrapText="1"/>
    </xf>
    <xf numFmtId="0" fontId="92" fillId="0" borderId="34" xfId="45" applyFont="1" applyBorder="1" applyAlignment="1">
      <alignment horizontal="center" vertical="center" wrapText="1"/>
    </xf>
    <xf numFmtId="172" fontId="92" fillId="15" borderId="34" xfId="59" applyNumberFormat="1" applyFont="1" applyFill="1" applyBorder="1" applyAlignment="1">
      <alignment horizontal="center" vertical="center" wrapText="1"/>
    </xf>
    <xf numFmtId="0" fontId="92" fillId="0" borderId="88" xfId="45" applyFont="1" applyBorder="1" applyAlignment="1">
      <alignment horizontal="left" vertical="center" wrapText="1"/>
    </xf>
    <xf numFmtId="172" fontId="92" fillId="15" borderId="27" xfId="59" applyNumberFormat="1" applyFont="1" applyFill="1" applyBorder="1" applyAlignment="1">
      <alignment horizontal="center" vertical="center" wrapText="1"/>
    </xf>
    <xf numFmtId="172" fontId="92" fillId="0" borderId="179" xfId="59" applyNumberFormat="1" applyFont="1" applyFill="1" applyBorder="1" applyAlignment="1">
      <alignment horizontal="center" vertical="center" wrapText="1"/>
    </xf>
    <xf numFmtId="0" fontId="136" fillId="0" borderId="91" xfId="30" applyFont="1" applyBorder="1" applyAlignment="1">
      <alignment horizontal="center" vertical="center" wrapText="1"/>
    </xf>
    <xf numFmtId="0" fontId="136" fillId="0" borderId="91" xfId="30" applyFont="1" applyBorder="1" applyAlignment="1" applyProtection="1">
      <alignment horizontal="center" vertical="center" wrapText="1"/>
      <protection locked="0"/>
    </xf>
    <xf numFmtId="0" fontId="92" fillId="0" borderId="27" xfId="45" applyFont="1" applyBorder="1" applyAlignment="1">
      <alignment horizontal="center" vertical="center" wrapText="1"/>
    </xf>
    <xf numFmtId="0" fontId="92" fillId="0" borderId="42" xfId="45" applyFont="1" applyBorder="1" applyAlignment="1">
      <alignment horizontal="left" vertical="center" wrapText="1"/>
    </xf>
    <xf numFmtId="0" fontId="92" fillId="0" borderId="36" xfId="45" applyFont="1" applyBorder="1" applyAlignment="1">
      <alignment horizontal="left" vertical="center" wrapText="1"/>
    </xf>
    <xf numFmtId="0" fontId="92" fillId="0" borderId="37" xfId="45" applyFont="1" applyBorder="1" applyAlignment="1">
      <alignment horizontal="center" vertical="center" wrapText="1"/>
    </xf>
    <xf numFmtId="0" fontId="128" fillId="0" borderId="0" xfId="45" applyFont="1" applyAlignment="1">
      <alignment vertical="center" wrapText="1"/>
    </xf>
    <xf numFmtId="172" fontId="128" fillId="0" borderId="0" xfId="59" applyNumberFormat="1" applyFont="1" applyAlignment="1">
      <alignment horizontal="center" vertical="center" wrapText="1"/>
    </xf>
    <xf numFmtId="172" fontId="128" fillId="0" borderId="0" xfId="59" applyNumberFormat="1" applyFont="1" applyFill="1" applyBorder="1" applyAlignment="1">
      <alignment horizontal="center" vertical="center" wrapText="1"/>
    </xf>
    <xf numFmtId="172" fontId="139" fillId="0" borderId="0" xfId="59" applyNumberFormat="1" applyFont="1" applyFill="1" applyBorder="1" applyAlignment="1">
      <alignment horizontal="center" vertical="center" wrapText="1"/>
    </xf>
    <xf numFmtId="0" fontId="128" fillId="0" borderId="0" xfId="45" applyFont="1" applyAlignment="1">
      <alignment horizontal="center" vertical="center" wrapText="1"/>
    </xf>
    <xf numFmtId="0" fontId="128" fillId="0" borderId="0" xfId="45" applyFont="1" applyAlignment="1">
      <alignment horizontal="center" vertical="center"/>
    </xf>
    <xf numFmtId="0" fontId="151" fillId="0" borderId="0" xfId="35" applyFont="1" applyAlignment="1">
      <alignment horizontal="center" vertical="center"/>
    </xf>
    <xf numFmtId="0" fontId="175" fillId="0" borderId="0" xfId="70" applyFont="1" applyAlignment="1">
      <alignment vertical="center"/>
    </xf>
    <xf numFmtId="0" fontId="128" fillId="0" borderId="45" xfId="70" applyFont="1" applyBorder="1" applyAlignment="1">
      <alignment vertical="center" wrapText="1"/>
    </xf>
    <xf numFmtId="0" fontId="128" fillId="0" borderId="47" xfId="70" applyFont="1" applyBorder="1" applyAlignment="1">
      <alignment horizontal="center" vertical="center" wrapText="1"/>
    </xf>
    <xf numFmtId="0" fontId="136" fillId="0" borderId="41" xfId="70" applyFont="1" applyBorder="1" applyAlignment="1">
      <alignment horizontal="center" vertical="center" wrapText="1"/>
    </xf>
    <xf numFmtId="0" fontId="136" fillId="0" borderId="44" xfId="70" applyFont="1" applyBorder="1" applyAlignment="1">
      <alignment horizontal="center" vertical="center" wrapText="1"/>
    </xf>
    <xf numFmtId="0" fontId="136" fillId="0" borderId="44" xfId="70" applyFont="1" applyBorder="1" applyAlignment="1">
      <alignment horizontal="center" vertical="center"/>
    </xf>
    <xf numFmtId="0" fontId="136" fillId="0" borderId="40" xfId="70" applyFont="1" applyBorder="1" applyAlignment="1">
      <alignment horizontal="center" vertical="center" wrapText="1"/>
    </xf>
    <xf numFmtId="0" fontId="180" fillId="0" borderId="0" xfId="70" applyFont="1" applyAlignment="1">
      <alignment horizontal="center" vertical="center" textRotation="90" wrapText="1"/>
    </xf>
    <xf numFmtId="0" fontId="180" fillId="9" borderId="46" xfId="70" applyFont="1" applyFill="1" applyBorder="1" applyAlignment="1">
      <alignment horizontal="center" vertical="center" wrapText="1"/>
    </xf>
    <xf numFmtId="0" fontId="180" fillId="9" borderId="47" xfId="70" applyFont="1" applyFill="1" applyBorder="1" applyAlignment="1">
      <alignment horizontal="center" vertical="center" wrapText="1"/>
    </xf>
    <xf numFmtId="0" fontId="139" fillId="9" borderId="45" xfId="70" applyFont="1" applyFill="1" applyBorder="1" applyAlignment="1">
      <alignment horizontal="center" vertical="center" wrapText="1"/>
    </xf>
    <xf numFmtId="0" fontId="139" fillId="9" borderId="29" xfId="70" applyFont="1" applyFill="1" applyBorder="1" applyAlignment="1">
      <alignment horizontal="center" vertical="center" wrapText="1"/>
    </xf>
    <xf numFmtId="0" fontId="139" fillId="9" borderId="47" xfId="70" applyFont="1" applyFill="1" applyBorder="1" applyAlignment="1">
      <alignment horizontal="center" vertical="center" wrapText="1"/>
    </xf>
    <xf numFmtId="0" fontId="181" fillId="0" borderId="0" xfId="70" applyFont="1" applyAlignment="1">
      <alignment horizontal="center" vertical="center" wrapText="1"/>
    </xf>
    <xf numFmtId="0" fontId="112" fillId="0" borderId="0" xfId="70" applyFont="1" applyAlignment="1">
      <alignment vertical="center"/>
    </xf>
    <xf numFmtId="0" fontId="111" fillId="0" borderId="0" xfId="70" applyFont="1" applyAlignment="1">
      <alignment horizontal="left" vertical="center" wrapText="1"/>
    </xf>
    <xf numFmtId="0" fontId="112" fillId="0" borderId="0" xfId="51" applyFont="1" applyAlignment="1">
      <alignment vertical="center"/>
    </xf>
    <xf numFmtId="0" fontId="111" fillId="0" borderId="0" xfId="51" applyFont="1" applyAlignment="1">
      <alignment horizontal="left" vertical="center"/>
    </xf>
    <xf numFmtId="0" fontId="4" fillId="0" borderId="0" xfId="51" applyAlignment="1">
      <alignment vertical="center"/>
    </xf>
    <xf numFmtId="0" fontId="148" fillId="0" borderId="0" xfId="51" applyFont="1" applyAlignment="1">
      <alignment horizontal="center" vertical="center" wrapText="1"/>
    </xf>
    <xf numFmtId="0" fontId="162" fillId="0" borderId="0" xfId="51" applyFont="1" applyAlignment="1">
      <alignment vertical="center"/>
    </xf>
    <xf numFmtId="0" fontId="103" fillId="0" borderId="0" xfId="51" applyFont="1" applyAlignment="1">
      <alignment vertical="center"/>
    </xf>
    <xf numFmtId="0" fontId="139" fillId="9" borderId="45" xfId="51" applyFont="1" applyFill="1" applyBorder="1" applyAlignment="1">
      <alignment horizontal="center" vertical="center" wrapText="1"/>
    </xf>
    <xf numFmtId="0" fontId="139" fillId="9" borderId="47" xfId="51" applyFont="1" applyFill="1" applyBorder="1" applyAlignment="1">
      <alignment horizontal="center" vertical="center" wrapText="1"/>
    </xf>
    <xf numFmtId="0" fontId="139" fillId="9" borderId="46" xfId="51" applyFont="1" applyFill="1" applyBorder="1" applyAlignment="1">
      <alignment horizontal="center" vertical="center" wrapText="1"/>
    </xf>
    <xf numFmtId="0" fontId="139" fillId="9" borderId="29" xfId="51" applyFont="1" applyFill="1" applyBorder="1" applyAlignment="1">
      <alignment horizontal="center" vertical="center" wrapText="1"/>
    </xf>
    <xf numFmtId="0" fontId="139" fillId="0" borderId="0" xfId="51" applyFont="1" applyAlignment="1">
      <alignment horizontal="center" vertical="center" wrapText="1"/>
    </xf>
    <xf numFmtId="0" fontId="137" fillId="0" borderId="0" xfId="51" applyFont="1" applyAlignment="1">
      <alignment horizontal="left" vertical="center" wrapText="1"/>
    </xf>
    <xf numFmtId="0" fontId="137" fillId="0" borderId="0" xfId="51" applyFont="1" applyAlignment="1">
      <alignment horizontal="center" vertical="center" wrapText="1"/>
    </xf>
    <xf numFmtId="0" fontId="137" fillId="0" borderId="0" xfId="51" applyFont="1" applyAlignment="1">
      <alignment vertical="center"/>
    </xf>
    <xf numFmtId="0" fontId="139" fillId="9" borderId="39" xfId="51" applyFont="1" applyFill="1" applyBorder="1" applyAlignment="1">
      <alignment horizontal="left" vertical="center" wrapText="1"/>
    </xf>
    <xf numFmtId="0" fontId="139" fillId="0" borderId="0" xfId="51" applyFont="1" applyAlignment="1">
      <alignment horizontal="left" vertical="center" wrapText="1"/>
    </xf>
    <xf numFmtId="0" fontId="152" fillId="5" borderId="0" xfId="51" applyFont="1" applyFill="1" applyAlignment="1">
      <alignment horizontal="center" vertical="center" wrapText="1"/>
    </xf>
    <xf numFmtId="0" fontId="128" fillId="5" borderId="0" xfId="51" applyFont="1" applyFill="1" applyAlignment="1">
      <alignment horizontal="center" vertical="center" wrapText="1"/>
    </xf>
    <xf numFmtId="0" fontId="152" fillId="0" borderId="0" xfId="30" applyFont="1" applyBorder="1" applyAlignment="1">
      <alignment horizontal="center" vertical="center" wrapText="1"/>
    </xf>
    <xf numFmtId="0" fontId="152" fillId="0" borderId="0" xfId="30" applyFont="1" applyFill="1" applyBorder="1" applyAlignment="1">
      <alignment horizontal="center" vertical="center" wrapText="1"/>
    </xf>
    <xf numFmtId="0" fontId="92" fillId="0" borderId="33" xfId="51" applyFont="1" applyBorder="1" applyAlignment="1">
      <alignment horizontal="left" vertical="center" wrapText="1"/>
    </xf>
    <xf numFmtId="0" fontId="92" fillId="0" borderId="34" xfId="51" applyFont="1" applyBorder="1" applyAlignment="1">
      <alignment horizontal="center" vertical="center" wrapText="1"/>
    </xf>
    <xf numFmtId="172" fontId="92" fillId="11" borderId="34" xfId="43" applyNumberFormat="1" applyFont="1" applyFill="1" applyBorder="1" applyAlignment="1" applyProtection="1">
      <alignment horizontal="center" vertical="center" wrapText="1"/>
      <protection locked="0"/>
    </xf>
    <xf numFmtId="172" fontId="92" fillId="12" borderId="35" xfId="43" applyNumberFormat="1" applyFont="1" applyFill="1" applyBorder="1" applyAlignment="1">
      <alignment horizontal="center" vertical="center" wrapText="1"/>
    </xf>
    <xf numFmtId="0" fontId="136" fillId="0" borderId="40" xfId="30" applyFont="1" applyFill="1" applyBorder="1" applyAlignment="1">
      <alignment horizontal="center" vertical="center" wrapText="1"/>
    </xf>
    <xf numFmtId="0" fontId="92" fillId="0" borderId="88" xfId="51" applyFont="1" applyBorder="1" applyAlignment="1">
      <alignment horizontal="left" vertical="center" wrapText="1"/>
    </xf>
    <xf numFmtId="0" fontId="92" fillId="0" borderId="89" xfId="51" applyFont="1" applyBorder="1" applyAlignment="1">
      <alignment horizontal="center" vertical="center" wrapText="1"/>
    </xf>
    <xf numFmtId="172" fontId="92" fillId="11" borderId="89" xfId="43" applyNumberFormat="1" applyFont="1" applyFill="1" applyBorder="1" applyAlignment="1" applyProtection="1">
      <alignment horizontal="center" vertical="center" wrapText="1"/>
      <protection locked="0"/>
    </xf>
    <xf numFmtId="172" fontId="92" fillId="12" borderId="90" xfId="43" applyNumberFormat="1" applyFont="1" applyFill="1" applyBorder="1" applyAlignment="1">
      <alignment horizontal="center" vertical="center" wrapText="1"/>
    </xf>
    <xf numFmtId="0" fontId="136" fillId="0" borderId="91" xfId="30" applyFont="1" applyFill="1" applyBorder="1" applyAlignment="1">
      <alignment horizontal="center" vertical="center" wrapText="1"/>
    </xf>
    <xf numFmtId="172" fontId="92" fillId="11" borderId="27" xfId="43" applyNumberFormat="1" applyFont="1" applyFill="1" applyBorder="1" applyAlignment="1" applyProtection="1">
      <alignment horizontal="center" vertical="center" wrapText="1"/>
      <protection locked="0"/>
    </xf>
    <xf numFmtId="0" fontId="92" fillId="0" borderId="36" xfId="51" applyFont="1" applyBorder="1" applyAlignment="1">
      <alignment horizontal="left" vertical="center" wrapText="1"/>
    </xf>
    <xf numFmtId="0" fontId="92" fillId="0" borderId="37" xfId="51" applyFont="1" applyBorder="1" applyAlignment="1">
      <alignment horizontal="center" vertical="center" wrapText="1"/>
    </xf>
    <xf numFmtId="172" fontId="92" fillId="12" borderId="37" xfId="43" applyNumberFormat="1" applyFont="1" applyFill="1" applyBorder="1" applyAlignment="1">
      <alignment horizontal="center" vertical="center" wrapText="1"/>
    </xf>
    <xf numFmtId="172" fontId="92" fillId="12" borderId="38" xfId="43" applyNumberFormat="1" applyFont="1" applyFill="1" applyBorder="1" applyAlignment="1">
      <alignment horizontal="center" vertical="center" wrapText="1"/>
    </xf>
    <xf numFmtId="0" fontId="136" fillId="0" borderId="41" xfId="30" applyFont="1" applyFill="1" applyBorder="1" applyAlignment="1">
      <alignment horizontal="center" vertical="center" wrapText="1"/>
    </xf>
    <xf numFmtId="0" fontId="128" fillId="0" borderId="0" xfId="51" applyFont="1" applyAlignment="1">
      <alignment vertical="center"/>
    </xf>
    <xf numFmtId="0" fontId="92" fillId="0" borderId="42" xfId="51" applyFont="1" applyBorder="1" applyAlignment="1">
      <alignment horizontal="left" vertical="center" wrapText="1"/>
    </xf>
    <xf numFmtId="0" fontId="92" fillId="0" borderId="27" xfId="51" applyFont="1" applyBorder="1" applyAlignment="1">
      <alignment horizontal="center" vertical="center" wrapText="1"/>
    </xf>
    <xf numFmtId="172" fontId="92" fillId="12" borderId="43" xfId="43" applyNumberFormat="1" applyFont="1" applyFill="1" applyBorder="1" applyAlignment="1">
      <alignment horizontal="center" vertical="center" wrapText="1"/>
    </xf>
    <xf numFmtId="0" fontId="136" fillId="0" borderId="44" xfId="30" applyFont="1" applyFill="1" applyBorder="1" applyAlignment="1">
      <alignment horizontal="center" vertical="center" wrapText="1"/>
    </xf>
    <xf numFmtId="0" fontId="92" fillId="0" borderId="45" xfId="51" applyFont="1" applyBorder="1" applyAlignment="1">
      <alignment horizontal="left" vertical="center" wrapText="1"/>
    </xf>
    <xf numFmtId="0" fontId="92" fillId="0" borderId="47" xfId="51" applyFont="1" applyBorder="1" applyAlignment="1">
      <alignment horizontal="center" vertical="center" wrapText="1"/>
    </xf>
    <xf numFmtId="172" fontId="92" fillId="16" borderId="47" xfId="43" applyNumberFormat="1" applyFont="1" applyFill="1" applyBorder="1" applyAlignment="1">
      <alignment horizontal="center" vertical="center" wrapText="1"/>
    </xf>
    <xf numFmtId="172" fontId="92" fillId="16" borderId="46" xfId="43" applyNumberFormat="1" applyFont="1" applyFill="1" applyBorder="1" applyAlignment="1">
      <alignment horizontal="center" vertical="center" wrapText="1"/>
    </xf>
    <xf numFmtId="0" fontId="136" fillId="0" borderId="29" xfId="30" applyFont="1" applyFill="1" applyBorder="1" applyAlignment="1">
      <alignment horizontal="center" vertical="center" wrapText="1"/>
    </xf>
    <xf numFmtId="43" fontId="106" fillId="0" borderId="0" xfId="59" applyFont="1" applyAlignment="1">
      <alignment vertical="center"/>
    </xf>
    <xf numFmtId="0" fontId="128" fillId="0" borderId="0" xfId="59" applyNumberFormat="1" applyFont="1" applyAlignment="1" applyProtection="1">
      <alignment horizontal="left" vertical="center" shrinkToFit="1"/>
      <protection locked="0"/>
    </xf>
    <xf numFmtId="43" fontId="128" fillId="0" borderId="0" xfId="59" applyFont="1" applyAlignment="1" applyProtection="1">
      <alignment horizontal="left" vertical="center" shrinkToFit="1"/>
      <protection locked="0"/>
    </xf>
    <xf numFmtId="43" fontId="103" fillId="0" borderId="0" xfId="59" applyFont="1" applyFill="1" applyAlignment="1">
      <alignment vertical="center"/>
    </xf>
    <xf numFmtId="0" fontId="92" fillId="0" borderId="140" xfId="59" applyNumberFormat="1" applyFont="1" applyFill="1" applyBorder="1" applyAlignment="1">
      <alignment horizontal="left" vertical="center" wrapText="1"/>
    </xf>
    <xf numFmtId="43" fontId="92" fillId="0" borderId="140" xfId="59" applyFont="1" applyFill="1" applyBorder="1" applyAlignment="1">
      <alignment horizontal="center" vertical="center" wrapText="1"/>
    </xf>
    <xf numFmtId="0" fontId="92" fillId="0" borderId="140" xfId="59" applyNumberFormat="1" applyFont="1" applyFill="1" applyBorder="1" applyAlignment="1">
      <alignment horizontal="center" vertical="center" wrapText="1"/>
    </xf>
    <xf numFmtId="172" fontId="92" fillId="0" borderId="140" xfId="59" applyNumberFormat="1" applyFont="1" applyFill="1" applyBorder="1" applyAlignment="1">
      <alignment horizontal="center" vertical="center" wrapText="1"/>
    </xf>
    <xf numFmtId="43" fontId="137" fillId="0" borderId="0" xfId="59" applyFont="1" applyFill="1" applyAlignment="1">
      <alignment vertical="center"/>
    </xf>
    <xf numFmtId="43" fontId="140" fillId="0" borderId="0" xfId="59" applyFont="1" applyFill="1" applyBorder="1" applyAlignment="1">
      <alignment horizontal="center" vertical="center" wrapText="1"/>
    </xf>
    <xf numFmtId="43" fontId="136" fillId="0" borderId="0" xfId="59" applyFont="1" applyFill="1" applyBorder="1" applyAlignment="1" applyProtection="1">
      <alignment horizontal="center" vertical="center" wrapText="1"/>
      <protection locked="0"/>
    </xf>
    <xf numFmtId="43" fontId="4" fillId="0" borderId="0" xfId="59" applyFont="1" applyFill="1" applyAlignment="1">
      <alignment vertical="center"/>
    </xf>
    <xf numFmtId="43" fontId="92" fillId="0" borderId="0" xfId="59" applyFont="1" applyFill="1" applyBorder="1" applyAlignment="1">
      <alignment horizontal="left" vertical="center" wrapText="1"/>
    </xf>
    <xf numFmtId="172" fontId="92" fillId="0" borderId="0" xfId="59" applyNumberFormat="1" applyFont="1" applyFill="1" applyBorder="1" applyAlignment="1">
      <alignment horizontal="center" vertical="center" wrapText="1"/>
    </xf>
    <xf numFmtId="0" fontId="139" fillId="9" borderId="29" xfId="59" applyNumberFormat="1" applyFont="1" applyFill="1" applyBorder="1" applyAlignment="1">
      <alignment horizontal="left" vertical="center" wrapText="1"/>
    </xf>
    <xf numFmtId="43" fontId="139" fillId="0" borderId="176" xfId="59" applyFont="1" applyBorder="1" applyAlignment="1">
      <alignment horizontal="left" vertical="center" wrapText="1"/>
    </xf>
    <xf numFmtId="172" fontId="139" fillId="0" borderId="176" xfId="59" applyNumberFormat="1" applyFont="1" applyBorder="1" applyAlignment="1">
      <alignment horizontal="center" vertical="center" wrapText="1"/>
    </xf>
    <xf numFmtId="43" fontId="128" fillId="0" borderId="176" xfId="59" applyFont="1" applyBorder="1" applyAlignment="1">
      <alignment vertical="center"/>
    </xf>
    <xf numFmtId="43" fontId="137" fillId="0" borderId="0" xfId="59" applyFont="1" applyBorder="1" applyAlignment="1">
      <alignment vertical="center"/>
    </xf>
    <xf numFmtId="43" fontId="137" fillId="0" borderId="176" xfId="59" applyFont="1" applyBorder="1" applyAlignment="1">
      <alignment vertical="center"/>
    </xf>
    <xf numFmtId="0" fontId="92" fillId="0" borderId="45" xfId="59" applyNumberFormat="1" applyFont="1" applyBorder="1" applyAlignment="1">
      <alignment horizontal="left" vertical="center" wrapText="1"/>
    </xf>
    <xf numFmtId="43" fontId="92" fillId="0" borderId="47" xfId="59" applyFont="1" applyBorder="1" applyAlignment="1">
      <alignment horizontal="center" vertical="center" wrapText="1"/>
    </xf>
    <xf numFmtId="0" fontId="92" fillId="0" borderId="47" xfId="59" applyNumberFormat="1" applyFont="1" applyBorder="1" applyAlignment="1">
      <alignment horizontal="center" vertical="center" wrapText="1"/>
    </xf>
    <xf numFmtId="172" fontId="92" fillId="12" borderId="46" xfId="59" applyNumberFormat="1" applyFont="1" applyFill="1" applyBorder="1" applyAlignment="1">
      <alignment horizontal="center" vertical="center" wrapText="1"/>
    </xf>
    <xf numFmtId="43" fontId="140" fillId="0" borderId="77" xfId="59" applyFont="1" applyBorder="1" applyAlignment="1">
      <alignment horizontal="center" vertical="center" wrapText="1"/>
    </xf>
    <xf numFmtId="43" fontId="136" fillId="0" borderId="77" xfId="59" applyFont="1" applyBorder="1" applyAlignment="1" applyProtection="1">
      <alignment horizontal="center" vertical="center" wrapText="1"/>
      <protection locked="0"/>
    </xf>
    <xf numFmtId="43" fontId="92" fillId="0" borderId="0" xfId="59" applyFont="1" applyFill="1" applyBorder="1" applyAlignment="1">
      <alignment horizontal="center" vertical="center" wrapText="1"/>
    </xf>
    <xf numFmtId="0" fontId="92" fillId="0" borderId="0" xfId="59" applyNumberFormat="1" applyFont="1" applyFill="1" applyBorder="1" applyAlignment="1">
      <alignment horizontal="center" vertical="center" wrapText="1"/>
    </xf>
    <xf numFmtId="43" fontId="151" fillId="0" borderId="12" xfId="59" applyFont="1" applyFill="1" applyBorder="1" applyAlignment="1">
      <alignment horizontal="center" vertical="center"/>
    </xf>
    <xf numFmtId="172" fontId="92" fillId="17" borderId="47" xfId="59" applyNumberFormat="1" applyFont="1" applyFill="1" applyBorder="1" applyAlignment="1">
      <alignment horizontal="center" vertical="center" wrapText="1"/>
    </xf>
    <xf numFmtId="0" fontId="187" fillId="0" borderId="0" xfId="85" applyFont="1" applyAlignment="1">
      <alignment vertical="center"/>
    </xf>
    <xf numFmtId="0" fontId="141" fillId="0" borderId="0" xfId="85" applyFont="1" applyAlignment="1">
      <alignment vertical="center" wrapText="1"/>
    </xf>
    <xf numFmtId="0" fontId="147" fillId="0" borderId="0" xfId="30" applyFont="1" applyBorder="1" applyAlignment="1">
      <alignment vertical="center" wrapText="1"/>
    </xf>
    <xf numFmtId="0" fontId="147" fillId="0" borderId="0" xfId="85" applyFont="1" applyAlignment="1">
      <alignment horizontal="left" vertical="center"/>
    </xf>
    <xf numFmtId="0" fontId="144" fillId="0" borderId="0" xfId="85" applyFont="1" applyAlignment="1">
      <alignment vertical="center"/>
    </xf>
    <xf numFmtId="0" fontId="4" fillId="0" borderId="0" xfId="85" applyAlignment="1">
      <alignment vertical="center"/>
    </xf>
    <xf numFmtId="0" fontId="148" fillId="0" borderId="0" xfId="85" applyFont="1" applyAlignment="1">
      <alignment horizontal="center" vertical="center" wrapText="1"/>
    </xf>
    <xf numFmtId="0" fontId="103" fillId="0" borderId="0" xfId="85" applyFont="1" applyAlignment="1">
      <alignment vertical="center"/>
    </xf>
    <xf numFmtId="0" fontId="136" fillId="0" borderId="0" xfId="85" applyFont="1" applyAlignment="1">
      <alignment horizontal="center" vertical="center" wrapText="1"/>
    </xf>
    <xf numFmtId="0" fontId="93" fillId="9" borderId="182" xfId="3" applyFont="1" applyFill="1" applyBorder="1" applyAlignment="1">
      <alignment horizontal="center" vertical="center" wrapText="1"/>
    </xf>
    <xf numFmtId="0" fontId="93" fillId="9" borderId="37" xfId="3" applyFont="1" applyFill="1" applyBorder="1" applyAlignment="1">
      <alignment horizontal="center" vertical="center" wrapText="1"/>
    </xf>
    <xf numFmtId="0" fontId="139" fillId="9" borderId="37" xfId="36" applyFont="1" applyFill="1" applyBorder="1" applyAlignment="1">
      <alignment horizontal="center" vertical="center" wrapText="1"/>
    </xf>
    <xf numFmtId="0" fontId="128" fillId="0" borderId="0" xfId="85" applyFont="1" applyAlignment="1">
      <alignment horizontal="center" vertical="center" wrapText="1"/>
    </xf>
    <xf numFmtId="0" fontId="128" fillId="0" borderId="0" xfId="85" applyFont="1" applyAlignment="1">
      <alignment vertical="center" wrapText="1"/>
    </xf>
    <xf numFmtId="0" fontId="93" fillId="9" borderId="39" xfId="85" applyFont="1" applyFill="1" applyBorder="1" applyAlignment="1">
      <alignment horizontal="left" vertical="center" wrapText="1"/>
    </xf>
    <xf numFmtId="0" fontId="139" fillId="0" borderId="0" xfId="85" applyFont="1" applyAlignment="1">
      <alignment horizontal="left" vertical="center"/>
    </xf>
    <xf numFmtId="0" fontId="152" fillId="5" borderId="0" xfId="40" applyFont="1" applyFill="1" applyAlignment="1">
      <alignment horizontal="left" vertical="center"/>
    </xf>
    <xf numFmtId="0" fontId="128" fillId="0" borderId="33" xfId="3" applyFont="1" applyBorder="1" applyAlignment="1" applyProtection="1">
      <alignment vertical="center" wrapText="1"/>
      <protection locked="0"/>
    </xf>
    <xf numFmtId="0" fontId="103" fillId="0" borderId="34" xfId="85" applyFont="1" applyBorder="1" applyAlignment="1">
      <alignment horizontal="center" vertical="center" wrapText="1"/>
    </xf>
    <xf numFmtId="172" fontId="128" fillId="11" borderId="34" xfId="3" applyNumberFormat="1" applyFont="1" applyFill="1" applyBorder="1" applyAlignment="1" applyProtection="1">
      <alignment horizontal="center" vertical="center"/>
      <protection locked="0"/>
    </xf>
    <xf numFmtId="172" fontId="128" fillId="11" borderId="35" xfId="3" applyNumberFormat="1" applyFont="1" applyFill="1" applyBorder="1" applyAlignment="1" applyProtection="1">
      <alignment horizontal="center" vertical="center"/>
      <protection locked="0"/>
    </xf>
    <xf numFmtId="0" fontId="128" fillId="0" borderId="42" xfId="85" applyFont="1" applyBorder="1" applyAlignment="1">
      <alignment horizontal="left" vertical="center" wrapText="1"/>
    </xf>
    <xf numFmtId="0" fontId="128" fillId="0" borderId="27" xfId="85" applyFont="1" applyBorder="1" applyAlignment="1">
      <alignment horizontal="center" vertical="center" wrapText="1"/>
    </xf>
    <xf numFmtId="172" fontId="128" fillId="11" borderId="27" xfId="85" applyNumberFormat="1" applyFont="1" applyFill="1" applyBorder="1" applyAlignment="1" applyProtection="1">
      <alignment horizontal="center" vertical="center" wrapText="1"/>
      <protection locked="0"/>
    </xf>
    <xf numFmtId="172" fontId="128" fillId="11" borderId="43" xfId="85" applyNumberFormat="1" applyFont="1" applyFill="1" applyBorder="1" applyAlignment="1" applyProtection="1">
      <alignment horizontal="center" vertical="center" wrapText="1"/>
      <protection locked="0"/>
    </xf>
    <xf numFmtId="172" fontId="128" fillId="11" borderId="43" xfId="88" applyNumberFormat="1" applyFont="1" applyFill="1" applyBorder="1" applyAlignment="1" applyProtection="1">
      <alignment horizontal="center" vertical="center" wrapText="1"/>
      <protection locked="0"/>
    </xf>
    <xf numFmtId="167" fontId="128" fillId="12" borderId="27" xfId="85" applyNumberFormat="1" applyFont="1" applyFill="1" applyBorder="1" applyAlignment="1">
      <alignment horizontal="center" vertical="center" wrapText="1"/>
    </xf>
    <xf numFmtId="167" fontId="128" fillId="12" borderId="43" xfId="85" applyNumberFormat="1" applyFont="1" applyFill="1" applyBorder="1" applyAlignment="1">
      <alignment horizontal="center" vertical="center" wrapText="1"/>
    </xf>
    <xf numFmtId="167" fontId="128" fillId="11" borderId="27" xfId="85" applyNumberFormat="1" applyFont="1" applyFill="1" applyBorder="1" applyAlignment="1" applyProtection="1">
      <alignment horizontal="center" vertical="center" wrapText="1"/>
      <protection locked="0"/>
    </xf>
    <xf numFmtId="167" fontId="128" fillId="11" borderId="43" xfId="85" applyNumberFormat="1" applyFont="1" applyFill="1" applyBorder="1" applyAlignment="1" applyProtection="1">
      <alignment horizontal="center" vertical="center" wrapText="1"/>
      <protection locked="0"/>
    </xf>
    <xf numFmtId="10" fontId="128" fillId="11" borderId="27" xfId="85" applyNumberFormat="1" applyFont="1" applyFill="1" applyBorder="1" applyAlignment="1" applyProtection="1">
      <alignment horizontal="center" vertical="center" wrapText="1"/>
      <protection locked="0"/>
    </xf>
    <xf numFmtId="10" fontId="128" fillId="11" borderId="43" xfId="85" applyNumberFormat="1" applyFont="1" applyFill="1" applyBorder="1" applyAlignment="1" applyProtection="1">
      <alignment horizontal="center" vertical="center" wrapText="1"/>
      <protection locked="0"/>
    </xf>
    <xf numFmtId="10" fontId="128" fillId="11" borderId="27" xfId="47" applyNumberFormat="1" applyFont="1" applyFill="1" applyBorder="1" applyAlignment="1" applyProtection="1">
      <alignment horizontal="center" vertical="center" wrapText="1"/>
      <protection locked="0"/>
    </xf>
    <xf numFmtId="10" fontId="128" fillId="11" borderId="43" xfId="47" applyNumberFormat="1" applyFont="1" applyFill="1" applyBorder="1" applyAlignment="1" applyProtection="1">
      <alignment horizontal="center" vertical="center" wrapText="1"/>
      <protection locked="0"/>
    </xf>
    <xf numFmtId="0" fontId="128" fillId="0" borderId="36" xfId="85" applyFont="1" applyBorder="1" applyAlignment="1">
      <alignment horizontal="left" vertical="center" wrapText="1"/>
    </xf>
    <xf numFmtId="0" fontId="128" fillId="0" borderId="37" xfId="85" applyFont="1" applyBorder="1" applyAlignment="1">
      <alignment horizontal="center" vertical="center" wrapText="1"/>
    </xf>
    <xf numFmtId="167" fontId="128" fillId="12" borderId="37" xfId="85" applyNumberFormat="1" applyFont="1" applyFill="1" applyBorder="1" applyAlignment="1">
      <alignment horizontal="center" vertical="center" wrapText="1"/>
    </xf>
    <xf numFmtId="167" fontId="128" fillId="12" borderId="38" xfId="85" applyNumberFormat="1" applyFont="1" applyFill="1" applyBorder="1" applyAlignment="1">
      <alignment horizontal="center" vertical="center" wrapText="1"/>
    </xf>
    <xf numFmtId="0" fontId="128" fillId="0" borderId="0" xfId="85" applyFont="1" applyAlignment="1">
      <alignment horizontal="left" vertical="center" wrapText="1"/>
    </xf>
    <xf numFmtId="0" fontId="136" fillId="0" borderId="0" xfId="85" applyFont="1" applyAlignment="1">
      <alignment vertical="center"/>
    </xf>
    <xf numFmtId="167" fontId="128" fillId="11" borderId="34" xfId="85" applyNumberFormat="1" applyFont="1" applyFill="1" applyBorder="1" applyAlignment="1" applyProtection="1">
      <alignment horizontal="center" vertical="center" wrapText="1"/>
      <protection locked="0"/>
    </xf>
    <xf numFmtId="167" fontId="128" fillId="11" borderId="78" xfId="85" applyNumberFormat="1" applyFont="1" applyFill="1" applyBorder="1" applyAlignment="1" applyProtection="1">
      <alignment horizontal="center" vertical="center" wrapText="1"/>
      <protection locked="0"/>
    </xf>
    <xf numFmtId="167" fontId="128" fillId="11" borderId="35" xfId="85" applyNumberFormat="1" applyFont="1" applyFill="1" applyBorder="1" applyAlignment="1" applyProtection="1">
      <alignment horizontal="center" vertical="center" wrapText="1"/>
      <protection locked="0"/>
    </xf>
    <xf numFmtId="167" fontId="128" fillId="11" borderId="94" xfId="85" applyNumberFormat="1" applyFont="1" applyFill="1" applyBorder="1" applyAlignment="1" applyProtection="1">
      <alignment horizontal="center" vertical="center" wrapText="1"/>
      <protection locked="0"/>
    </xf>
    <xf numFmtId="10" fontId="128" fillId="11" borderId="94" xfId="47" applyNumberFormat="1" applyFont="1" applyFill="1" applyBorder="1" applyAlignment="1" applyProtection="1">
      <alignment horizontal="center" vertical="center" wrapText="1"/>
      <protection locked="0"/>
    </xf>
    <xf numFmtId="167" fontId="128" fillId="12" borderId="27" xfId="47" applyNumberFormat="1" applyFont="1" applyFill="1" applyBorder="1" applyAlignment="1">
      <alignment horizontal="center" vertical="center" wrapText="1"/>
    </xf>
    <xf numFmtId="0" fontId="92" fillId="0" borderId="0" xfId="85" applyFont="1" applyAlignment="1">
      <alignment horizontal="center" vertical="center" wrapText="1"/>
    </xf>
    <xf numFmtId="0" fontId="128" fillId="0" borderId="33" xfId="85" applyFont="1" applyBorder="1" applyAlignment="1">
      <alignment horizontal="left" vertical="center" wrapText="1"/>
    </xf>
    <xf numFmtId="0" fontId="128" fillId="0" borderId="107" xfId="85" applyFont="1" applyBorder="1" applyAlignment="1">
      <alignment horizontal="left" vertical="center" wrapText="1"/>
    </xf>
    <xf numFmtId="0" fontId="136" fillId="0" borderId="85" xfId="30" applyFont="1" applyBorder="1" applyAlignment="1">
      <alignment horizontal="center" vertical="center" wrapText="1"/>
    </xf>
    <xf numFmtId="0" fontId="128" fillId="0" borderId="45" xfId="85" applyFont="1" applyBorder="1" applyAlignment="1">
      <alignment horizontal="left" vertical="center" wrapText="1"/>
    </xf>
    <xf numFmtId="0" fontId="128" fillId="0" borderId="47" xfId="85" applyFont="1" applyBorder="1" applyAlignment="1">
      <alignment horizontal="center" vertical="center" wrapText="1"/>
    </xf>
    <xf numFmtId="167" fontId="128" fillId="12" borderId="47" xfId="85" applyNumberFormat="1" applyFont="1" applyFill="1" applyBorder="1" applyAlignment="1">
      <alignment horizontal="center" vertical="center" wrapText="1"/>
    </xf>
    <xf numFmtId="167" fontId="128" fillId="12" borderId="46" xfId="85" applyNumberFormat="1" applyFont="1" applyFill="1" applyBorder="1" applyAlignment="1">
      <alignment horizontal="center" vertical="center" wrapText="1"/>
    </xf>
    <xf numFmtId="0" fontId="92" fillId="0" borderId="0" xfId="85" applyFont="1" applyAlignment="1">
      <alignment horizontal="left" vertical="center" wrapText="1"/>
    </xf>
    <xf numFmtId="0" fontId="141" fillId="0" borderId="0" xfId="29" applyFont="1" applyBorder="1" applyAlignment="1">
      <alignment horizontal="left" vertical="center" wrapText="1"/>
    </xf>
    <xf numFmtId="0" fontId="189" fillId="0" borderId="0" xfId="29" applyFont="1" applyBorder="1" applyAlignment="1">
      <alignment horizontal="left" vertical="center" wrapText="1"/>
    </xf>
    <xf numFmtId="0" fontId="147" fillId="0" borderId="0" xfId="30" applyFont="1" applyBorder="1" applyAlignment="1">
      <alignment vertical="center"/>
    </xf>
    <xf numFmtId="0" fontId="146" fillId="0" borderId="0" xfId="37" applyFont="1" applyBorder="1" applyAlignment="1">
      <alignment vertical="center" wrapText="1"/>
    </xf>
    <xf numFmtId="0" fontId="187" fillId="0" borderId="0" xfId="90" applyFont="1" applyAlignment="1">
      <alignment vertical="center"/>
    </xf>
    <xf numFmtId="0" fontId="144" fillId="0" borderId="0" xfId="90" applyFont="1" applyAlignment="1">
      <alignment vertical="center"/>
    </xf>
    <xf numFmtId="0" fontId="142" fillId="10" borderId="0" xfId="29" applyFont="1" applyFill="1" applyBorder="1" applyAlignment="1">
      <alignment vertical="center" wrapText="1"/>
    </xf>
    <xf numFmtId="0" fontId="150" fillId="0" borderId="0" xfId="37" applyFont="1" applyBorder="1" applyAlignment="1">
      <alignment vertical="center" wrapText="1"/>
    </xf>
    <xf numFmtId="0" fontId="149" fillId="0" borderId="0" xfId="90" applyFont="1" applyAlignment="1">
      <alignment vertical="center"/>
    </xf>
    <xf numFmtId="0" fontId="4" fillId="0" borderId="0" xfId="90" applyAlignment="1">
      <alignment vertical="center"/>
    </xf>
    <xf numFmtId="0" fontId="4" fillId="0" borderId="0" xfId="90" applyAlignment="1">
      <alignment vertical="center" wrapText="1"/>
    </xf>
    <xf numFmtId="0" fontId="148" fillId="0" borderId="0" xfId="90" applyFont="1" applyAlignment="1">
      <alignment horizontal="center" vertical="center" wrapText="1"/>
    </xf>
    <xf numFmtId="0" fontId="139" fillId="9" borderId="34" xfId="90" applyFont="1" applyFill="1" applyBorder="1" applyAlignment="1">
      <alignment horizontal="center" vertical="center" wrapText="1"/>
    </xf>
    <xf numFmtId="0" fontId="103" fillId="0" borderId="0" xfId="90" applyFont="1" applyAlignment="1">
      <alignment vertical="center"/>
    </xf>
    <xf numFmtId="0" fontId="103" fillId="0" borderId="37" xfId="90" applyFont="1" applyBorder="1" applyAlignment="1">
      <alignment horizontal="center" vertical="center" wrapText="1"/>
    </xf>
    <xf numFmtId="0" fontId="139" fillId="9" borderId="37" xfId="90" applyFont="1" applyFill="1" applyBorder="1" applyAlignment="1">
      <alignment horizontal="center" vertical="center" wrapText="1"/>
    </xf>
    <xf numFmtId="0" fontId="139" fillId="9" borderId="39" xfId="90" applyFont="1" applyFill="1" applyBorder="1" applyAlignment="1">
      <alignment horizontal="left" vertical="center" wrapText="1"/>
    </xf>
    <xf numFmtId="0" fontId="139" fillId="0" borderId="0" xfId="90" applyFont="1" applyAlignment="1">
      <alignment horizontal="left" vertical="center"/>
    </xf>
    <xf numFmtId="0" fontId="139" fillId="0" borderId="0" xfId="90" applyFont="1" applyAlignment="1">
      <alignment horizontal="center" vertical="center" wrapText="1"/>
    </xf>
    <xf numFmtId="0" fontId="103" fillId="0" borderId="33" xfId="90" applyFont="1" applyBorder="1" applyAlignment="1">
      <alignment horizontal="left" vertical="center" wrapText="1"/>
    </xf>
    <xf numFmtId="0" fontId="103" fillId="0" borderId="34" xfId="90" applyFont="1" applyBorder="1" applyAlignment="1">
      <alignment horizontal="center" vertical="center" wrapText="1"/>
    </xf>
    <xf numFmtId="172" fontId="103" fillId="15" borderId="34" xfId="90" applyNumberFormat="1" applyFont="1" applyFill="1" applyBorder="1" applyAlignment="1">
      <alignment horizontal="center" vertical="center" wrapText="1"/>
    </xf>
    <xf numFmtId="172" fontId="103" fillId="12" borderId="35" xfId="90" applyNumberFormat="1" applyFont="1" applyFill="1" applyBorder="1" applyAlignment="1">
      <alignment horizontal="center" vertical="center" wrapText="1"/>
    </xf>
    <xf numFmtId="0" fontId="103" fillId="0" borderId="42" xfId="90" applyFont="1" applyBorder="1" applyAlignment="1">
      <alignment horizontal="left" vertical="center" wrapText="1"/>
    </xf>
    <xf numFmtId="0" fontId="103" fillId="0" borderId="27" xfId="90" applyFont="1" applyBorder="1" applyAlignment="1">
      <alignment horizontal="center" vertical="center" wrapText="1"/>
    </xf>
    <xf numFmtId="172" fontId="103" fillId="15" borderId="27" xfId="90" applyNumberFormat="1" applyFont="1" applyFill="1" applyBorder="1" applyAlignment="1">
      <alignment horizontal="center" vertical="center" wrapText="1"/>
    </xf>
    <xf numFmtId="172" fontId="103" fillId="12" borderId="43" xfId="90" applyNumberFormat="1" applyFont="1" applyFill="1" applyBorder="1" applyAlignment="1">
      <alignment horizontal="center" vertical="center" wrapText="1"/>
    </xf>
    <xf numFmtId="0" fontId="137" fillId="0" borderId="44" xfId="30" applyFont="1" applyBorder="1" applyAlignment="1" applyProtection="1">
      <alignment horizontal="center" vertical="center" wrapText="1"/>
      <protection locked="0"/>
    </xf>
    <xf numFmtId="0" fontId="103" fillId="0" borderId="36" xfId="90" applyFont="1" applyBorder="1" applyAlignment="1">
      <alignment vertical="center" wrapText="1"/>
    </xf>
    <xf numFmtId="172" fontId="103" fillId="12" borderId="37" xfId="90" applyNumberFormat="1" applyFont="1" applyFill="1" applyBorder="1" applyAlignment="1">
      <alignment horizontal="center" vertical="center"/>
    </xf>
    <xf numFmtId="172" fontId="103" fillId="12" borderId="38" xfId="90" applyNumberFormat="1" applyFont="1" applyFill="1" applyBorder="1" applyAlignment="1">
      <alignment horizontal="center" vertical="center" wrapText="1"/>
    </xf>
    <xf numFmtId="0" fontId="128" fillId="0" borderId="0" xfId="90" applyFont="1" applyAlignment="1">
      <alignment vertical="center" wrapText="1"/>
    </xf>
    <xf numFmtId="0" fontId="128" fillId="0" borderId="0" xfId="90" applyFont="1" applyAlignment="1">
      <alignment vertical="center"/>
    </xf>
    <xf numFmtId="0" fontId="111" fillId="0" borderId="0" xfId="37" applyFont="1" applyBorder="1" applyAlignment="1">
      <alignment vertical="center" wrapText="1"/>
    </xf>
    <xf numFmtId="0" fontId="139" fillId="0" borderId="0" xfId="90" applyFont="1" applyAlignment="1">
      <alignment horizontal="left" vertical="center" wrapText="1"/>
    </xf>
    <xf numFmtId="0" fontId="128" fillId="0" borderId="0" xfId="90" applyFont="1" applyAlignment="1">
      <alignment horizontal="center" vertical="center" wrapText="1"/>
    </xf>
    <xf numFmtId="0" fontId="92" fillId="0" borderId="33" xfId="90" applyFont="1" applyBorder="1" applyAlignment="1">
      <alignment horizontal="left" vertical="center" wrapText="1"/>
    </xf>
    <xf numFmtId="0" fontId="92" fillId="0" borderId="34" xfId="90" applyFont="1" applyBorder="1" applyAlignment="1">
      <alignment horizontal="center" vertical="center" wrapText="1"/>
    </xf>
    <xf numFmtId="172" fontId="92" fillId="15" borderId="34" xfId="90" applyNumberFormat="1" applyFont="1" applyFill="1" applyBorder="1" applyAlignment="1">
      <alignment horizontal="center" vertical="center" wrapText="1"/>
    </xf>
    <xf numFmtId="0" fontId="128" fillId="0" borderId="42" xfId="90" applyFont="1" applyBorder="1" applyAlignment="1">
      <alignment horizontal="left" vertical="center" wrapText="1"/>
    </xf>
    <xf numFmtId="0" fontId="128" fillId="0" borderId="27" xfId="90" applyFont="1" applyBorder="1" applyAlignment="1">
      <alignment horizontal="center" vertical="center" wrapText="1"/>
    </xf>
    <xf numFmtId="0" fontId="128" fillId="0" borderId="36" xfId="90" applyFont="1" applyBorder="1" applyAlignment="1">
      <alignment vertical="center" wrapText="1"/>
    </xf>
    <xf numFmtId="0" fontId="92" fillId="0" borderId="45" xfId="90" applyFont="1" applyBorder="1" applyAlignment="1">
      <alignment vertical="center" wrapText="1"/>
    </xf>
    <xf numFmtId="0" fontId="92" fillId="0" borderId="47" xfId="90" applyFont="1" applyBorder="1" applyAlignment="1">
      <alignment horizontal="center" vertical="center" wrapText="1"/>
    </xf>
    <xf numFmtId="172" fontId="92" fillId="12" borderId="47" xfId="90" applyNumberFormat="1" applyFont="1" applyFill="1" applyBorder="1" applyAlignment="1">
      <alignment horizontal="center" vertical="center" wrapText="1"/>
    </xf>
    <xf numFmtId="172" fontId="103" fillId="12" borderId="46" xfId="90" applyNumberFormat="1" applyFont="1" applyFill="1" applyBorder="1" applyAlignment="1">
      <alignment horizontal="center" vertical="center" wrapText="1"/>
    </xf>
    <xf numFmtId="0" fontId="152" fillId="0" borderId="0" xfId="90" applyFont="1" applyAlignment="1">
      <alignment vertical="center" wrapText="1"/>
    </xf>
    <xf numFmtId="0" fontId="152" fillId="0" borderId="0" xfId="37" applyFont="1" applyBorder="1" applyAlignment="1">
      <alignment vertical="center" wrapText="1"/>
    </xf>
    <xf numFmtId="172" fontId="103" fillId="11" borderId="34" xfId="90" applyNumberFormat="1" applyFont="1" applyFill="1" applyBorder="1" applyAlignment="1" applyProtection="1">
      <alignment horizontal="center" vertical="center" wrapText="1"/>
      <protection locked="0"/>
    </xf>
    <xf numFmtId="172" fontId="103" fillId="11" borderId="78" xfId="90" applyNumberFormat="1" applyFont="1" applyFill="1" applyBorder="1" applyAlignment="1" applyProtection="1">
      <alignment horizontal="center" vertical="center" wrapText="1"/>
      <protection locked="0"/>
    </xf>
    <xf numFmtId="0" fontId="103" fillId="0" borderId="40" xfId="90" applyFont="1" applyBorder="1" applyAlignment="1" applyProtection="1">
      <alignment vertical="center"/>
      <protection locked="0"/>
    </xf>
    <xf numFmtId="172" fontId="103" fillId="11" borderId="27" xfId="92" applyNumberFormat="1" applyFont="1" applyFill="1" applyBorder="1" applyAlignment="1" applyProtection="1">
      <alignment horizontal="center" vertical="center" wrapText="1"/>
      <protection locked="0"/>
    </xf>
    <xf numFmtId="172" fontId="103" fillId="11" borderId="94" xfId="92" applyNumberFormat="1" applyFont="1" applyFill="1" applyBorder="1" applyAlignment="1" applyProtection="1">
      <alignment horizontal="center" vertical="center" wrapText="1"/>
      <protection locked="0"/>
    </xf>
    <xf numFmtId="0" fontId="103" fillId="0" borderId="44" xfId="90" applyFont="1" applyBorder="1" applyAlignment="1" applyProtection="1">
      <alignment vertical="center"/>
      <protection locked="0"/>
    </xf>
    <xf numFmtId="0" fontId="103" fillId="0" borderId="36" xfId="90" applyFont="1" applyBorder="1" applyAlignment="1">
      <alignment horizontal="left" vertical="center" wrapText="1"/>
    </xf>
    <xf numFmtId="172" fontId="92" fillId="12" borderId="37" xfId="90" applyNumberFormat="1" applyFont="1" applyFill="1" applyBorder="1" applyAlignment="1">
      <alignment horizontal="center" vertical="center"/>
    </xf>
    <xf numFmtId="0" fontId="190" fillId="0" borderId="0" xfId="37" applyFont="1" applyBorder="1" applyAlignment="1">
      <alignment vertical="center" wrapText="1"/>
    </xf>
    <xf numFmtId="0" fontId="103" fillId="0" borderId="0" xfId="90" applyFont="1" applyAlignment="1">
      <alignment vertical="center" wrapText="1"/>
    </xf>
    <xf numFmtId="167" fontId="103" fillId="0" borderId="0" xfId="90" applyNumberFormat="1" applyFont="1" applyAlignment="1">
      <alignment vertical="center"/>
    </xf>
    <xf numFmtId="0" fontId="147" fillId="0" borderId="0" xfId="29" applyFont="1" applyBorder="1" applyAlignment="1">
      <alignment horizontal="left" vertical="center" wrapText="1"/>
    </xf>
    <xf numFmtId="0" fontId="149" fillId="0" borderId="0" xfId="90" applyFont="1" applyAlignment="1">
      <alignment vertical="center" wrapText="1"/>
    </xf>
    <xf numFmtId="0" fontId="92" fillId="0" borderId="0" xfId="90" applyFont="1" applyAlignment="1">
      <alignment vertical="center" wrapText="1"/>
    </xf>
    <xf numFmtId="0" fontId="92" fillId="0" borderId="0" xfId="90" applyFont="1" applyAlignment="1">
      <alignment horizontal="center" vertical="center" wrapText="1"/>
    </xf>
    <xf numFmtId="0" fontId="103" fillId="0" borderId="0" xfId="90" applyFont="1" applyAlignment="1">
      <alignment horizontal="center" vertical="center" wrapText="1"/>
    </xf>
    <xf numFmtId="172" fontId="103" fillId="12" borderId="37" xfId="90" applyNumberFormat="1" applyFont="1" applyFill="1" applyBorder="1" applyAlignment="1">
      <alignment horizontal="center" vertical="center" wrapText="1"/>
    </xf>
    <xf numFmtId="172" fontId="128" fillId="0" borderId="0" xfId="90" applyNumberFormat="1" applyFont="1" applyAlignment="1">
      <alignment horizontal="center" vertical="center" wrapText="1"/>
    </xf>
    <xf numFmtId="0" fontId="136" fillId="0" borderId="0" xfId="90" applyFont="1" applyAlignment="1">
      <alignment vertical="center"/>
    </xf>
    <xf numFmtId="172" fontId="128" fillId="0" borderId="0" xfId="90" applyNumberFormat="1" applyFont="1" applyAlignment="1">
      <alignment vertical="center"/>
    </xf>
    <xf numFmtId="0" fontId="92" fillId="0" borderId="36" xfId="90" applyFont="1" applyBorder="1" applyAlignment="1">
      <alignment horizontal="left" vertical="center" wrapText="1"/>
    </xf>
    <xf numFmtId="0" fontId="92" fillId="0" borderId="37" xfId="90" applyFont="1" applyBorder="1" applyAlignment="1">
      <alignment horizontal="center" vertical="center" wrapText="1"/>
    </xf>
    <xf numFmtId="172" fontId="92" fillId="12" borderId="37" xfId="90" applyNumberFormat="1" applyFont="1" applyFill="1" applyBorder="1" applyAlignment="1">
      <alignment horizontal="center" vertical="center" wrapText="1"/>
    </xf>
    <xf numFmtId="172" fontId="92" fillId="12" borderId="46" xfId="90" applyNumberFormat="1" applyFont="1" applyFill="1" applyBorder="1" applyAlignment="1">
      <alignment horizontal="center" vertical="center" wrapText="1"/>
    </xf>
    <xf numFmtId="0" fontId="136" fillId="0" borderId="29" xfId="90" applyFont="1" applyBorder="1" applyAlignment="1">
      <alignment horizontal="center" vertical="center" wrapText="1"/>
    </xf>
    <xf numFmtId="0" fontId="92" fillId="0" borderId="0" xfId="90" applyFont="1" applyAlignment="1">
      <alignment horizontal="left" vertical="center" wrapText="1"/>
    </xf>
    <xf numFmtId="0" fontId="136" fillId="0" borderId="0" xfId="90" applyFont="1" applyAlignment="1">
      <alignment horizontal="left" vertical="center" wrapText="1"/>
    </xf>
    <xf numFmtId="0" fontId="136" fillId="0" borderId="0" xfId="30" applyFont="1" applyBorder="1" applyAlignment="1" applyProtection="1">
      <alignment horizontal="center" vertical="center" wrapText="1"/>
      <protection locked="0"/>
    </xf>
    <xf numFmtId="0" fontId="112" fillId="0" borderId="0" xfId="37" applyFont="1" applyBorder="1" applyAlignment="1">
      <alignment vertical="center" wrapText="1"/>
    </xf>
    <xf numFmtId="0" fontId="137" fillId="0" borderId="0" xfId="90" applyFont="1" applyAlignment="1">
      <alignment vertical="center"/>
    </xf>
    <xf numFmtId="0" fontId="150" fillId="0" borderId="0" xfId="37" applyFont="1" applyFill="1" applyBorder="1" applyAlignment="1">
      <alignment vertical="center" wrapText="1"/>
    </xf>
    <xf numFmtId="0" fontId="141" fillId="0" borderId="0" xfId="29" applyFont="1" applyFill="1" applyBorder="1" applyAlignment="1">
      <alignment horizontal="left" vertical="center" wrapText="1"/>
    </xf>
    <xf numFmtId="0" fontId="147" fillId="0" borderId="0" xfId="90" applyFont="1" applyAlignment="1">
      <alignment horizontal="left" vertical="center" wrapText="1"/>
    </xf>
    <xf numFmtId="0" fontId="191" fillId="5" borderId="0" xfId="90" applyFont="1" applyFill="1" applyAlignment="1">
      <alignment horizontal="center" vertical="center" wrapText="1"/>
    </xf>
    <xf numFmtId="0" fontId="128" fillId="5" borderId="0" xfId="90" applyFont="1" applyFill="1" applyAlignment="1">
      <alignment horizontal="center" vertical="center" wrapText="1"/>
    </xf>
    <xf numFmtId="0" fontId="111" fillId="5" borderId="0" xfId="37" applyFont="1" applyFill="1" applyBorder="1" applyAlignment="1">
      <alignment horizontal="center" vertical="center" wrapText="1"/>
    </xf>
    <xf numFmtId="0" fontId="111" fillId="0" borderId="0" xfId="37" applyFont="1" applyFill="1" applyBorder="1" applyAlignment="1">
      <alignment horizontal="center" vertical="center" wrapText="1"/>
    </xf>
    <xf numFmtId="0" fontId="139" fillId="9" borderId="63" xfId="90" applyFont="1" applyFill="1" applyBorder="1" applyAlignment="1">
      <alignment horizontal="left" vertical="center" wrapText="1"/>
    </xf>
    <xf numFmtId="0" fontId="92" fillId="0" borderId="55" xfId="90" applyFont="1" applyBorder="1" applyAlignment="1">
      <alignment horizontal="left" vertical="center" wrapText="1"/>
    </xf>
    <xf numFmtId="0" fontId="92" fillId="0" borderId="56" xfId="90" applyFont="1" applyBorder="1" applyAlignment="1">
      <alignment horizontal="center" vertical="center" wrapText="1"/>
    </xf>
    <xf numFmtId="172" fontId="92" fillId="11" borderId="56" xfId="90" applyNumberFormat="1" applyFont="1" applyFill="1" applyBorder="1" applyAlignment="1" applyProtection="1">
      <alignment horizontal="center" vertical="center" wrapText="1"/>
      <protection locked="0"/>
    </xf>
    <xf numFmtId="172" fontId="92" fillId="12" borderId="57" xfId="90" applyNumberFormat="1" applyFont="1" applyFill="1" applyBorder="1" applyAlignment="1">
      <alignment horizontal="center" vertical="center" wrapText="1"/>
    </xf>
    <xf numFmtId="0" fontId="136" fillId="0" borderId="61" xfId="30" applyFont="1" applyBorder="1" applyAlignment="1" applyProtection="1">
      <alignment horizontal="center" vertical="center" wrapText="1"/>
      <protection locked="0"/>
    </xf>
    <xf numFmtId="0" fontId="92" fillId="0" borderId="64" xfId="90" applyFont="1" applyBorder="1" applyAlignment="1">
      <alignment horizontal="left" vertical="center" wrapText="1"/>
    </xf>
    <xf numFmtId="0" fontId="92" fillId="0" borderId="14" xfId="90" applyFont="1" applyBorder="1" applyAlignment="1">
      <alignment horizontal="center" vertical="center" wrapText="1"/>
    </xf>
    <xf numFmtId="172" fontId="92" fillId="11" borderId="14" xfId="90" applyNumberFormat="1" applyFont="1" applyFill="1" applyBorder="1" applyAlignment="1" applyProtection="1">
      <alignment horizontal="center" vertical="center" wrapText="1"/>
      <protection locked="0"/>
    </xf>
    <xf numFmtId="172" fontId="92" fillId="12" borderId="65" xfId="90" applyNumberFormat="1" applyFont="1" applyFill="1" applyBorder="1" applyAlignment="1">
      <alignment horizontal="center" vertical="center" wrapText="1"/>
    </xf>
    <xf numFmtId="0" fontId="136" fillId="0" borderId="66" xfId="30" applyFont="1" applyBorder="1" applyAlignment="1" applyProtection="1">
      <alignment horizontal="center" vertical="center" wrapText="1"/>
      <protection locked="0"/>
    </xf>
    <xf numFmtId="0" fontId="92" fillId="0" borderId="58" xfId="90" applyFont="1" applyBorder="1" applyAlignment="1">
      <alignment horizontal="left" vertical="center" wrapText="1"/>
    </xf>
    <xf numFmtId="0" fontId="92" fillId="0" borderId="59" xfId="90" applyFont="1" applyBorder="1" applyAlignment="1">
      <alignment horizontal="center" vertical="center" wrapText="1"/>
    </xf>
    <xf numFmtId="172" fontId="92" fillId="12" borderId="60" xfId="90" applyNumberFormat="1" applyFont="1" applyFill="1" applyBorder="1" applyAlignment="1">
      <alignment horizontal="center" vertical="center" wrapText="1"/>
    </xf>
    <xf numFmtId="172" fontId="92" fillId="0" borderId="0" xfId="90" applyNumberFormat="1" applyFont="1" applyAlignment="1" applyProtection="1">
      <alignment horizontal="center" vertical="center" wrapText="1"/>
      <protection locked="0"/>
    </xf>
    <xf numFmtId="172" fontId="92" fillId="0" borderId="0" xfId="90" applyNumberFormat="1" applyFont="1" applyAlignment="1">
      <alignment horizontal="center" vertical="center" wrapText="1"/>
    </xf>
    <xf numFmtId="0" fontId="152" fillId="0" borderId="0" xfId="37" applyFont="1" applyFill="1" applyBorder="1" applyAlignment="1">
      <alignment vertical="center" wrapText="1"/>
    </xf>
    <xf numFmtId="0" fontId="139" fillId="9" borderId="63" xfId="93" applyFont="1" applyFill="1" applyBorder="1" applyAlignment="1">
      <alignment horizontal="left" vertical="center" wrapText="1"/>
    </xf>
    <xf numFmtId="0" fontId="139" fillId="0" borderId="0" xfId="93" applyFont="1" applyAlignment="1">
      <alignment horizontal="left" vertical="center" wrapText="1"/>
    </xf>
    <xf numFmtId="0" fontId="139" fillId="0" borderId="0" xfId="93" applyFont="1" applyAlignment="1">
      <alignment horizontal="center" vertical="center" wrapText="1"/>
    </xf>
    <xf numFmtId="0" fontId="128" fillId="5" borderId="0" xfId="93" applyFont="1" applyFill="1" applyAlignment="1">
      <alignment horizontal="center" vertical="center" wrapText="1"/>
    </xf>
    <xf numFmtId="0" fontId="103" fillId="0" borderId="0" xfId="93" applyFont="1" applyAlignment="1">
      <alignment vertical="center"/>
    </xf>
    <xf numFmtId="0" fontId="92" fillId="0" borderId="64" xfId="93" applyFont="1" applyBorder="1" applyAlignment="1">
      <alignment horizontal="left" vertical="center" wrapText="1"/>
    </xf>
    <xf numFmtId="0" fontId="92" fillId="0" borderId="14" xfId="93" applyFont="1" applyBorder="1" applyAlignment="1">
      <alignment horizontal="center" vertical="center" wrapText="1"/>
    </xf>
    <xf numFmtId="172" fontId="92" fillId="11" borderId="14" xfId="93" applyNumberFormat="1" applyFont="1" applyFill="1" applyBorder="1" applyAlignment="1" applyProtection="1">
      <alignment horizontal="center" vertical="center" wrapText="1"/>
      <protection locked="0"/>
    </xf>
    <xf numFmtId="172" fontId="92" fillId="12" borderId="65" xfId="93" applyNumberFormat="1" applyFont="1" applyFill="1" applyBorder="1" applyAlignment="1">
      <alignment horizontal="center" vertical="center" wrapText="1"/>
    </xf>
    <xf numFmtId="0" fontId="92" fillId="0" borderId="58" xfId="93" applyFont="1" applyBorder="1" applyAlignment="1">
      <alignment horizontal="left" vertical="center" wrapText="1"/>
    </xf>
    <xf numFmtId="0" fontId="92" fillId="0" borderId="59" xfId="93" applyFont="1" applyBorder="1" applyAlignment="1">
      <alignment horizontal="center" vertical="center" wrapText="1"/>
    </xf>
    <xf numFmtId="172" fontId="92" fillId="11" borderId="59" xfId="90" applyNumberFormat="1" applyFont="1" applyFill="1" applyBorder="1" applyAlignment="1" applyProtection="1">
      <alignment horizontal="center" vertical="center" wrapText="1"/>
      <protection locked="0"/>
    </xf>
    <xf numFmtId="0" fontId="92" fillId="0" borderId="0" xfId="93" applyFont="1" applyAlignment="1">
      <alignment horizontal="left" vertical="center" wrapText="1"/>
    </xf>
    <xf numFmtId="0" fontId="92" fillId="0" borderId="0" xfId="93" applyFont="1" applyAlignment="1">
      <alignment horizontal="center" vertical="center" wrapText="1"/>
    </xf>
    <xf numFmtId="172" fontId="139" fillId="0" borderId="0" xfId="90" applyNumberFormat="1" applyFont="1" applyAlignment="1">
      <alignment horizontal="center" vertical="center" wrapText="1"/>
    </xf>
    <xf numFmtId="0" fontId="92" fillId="0" borderId="186" xfId="90" applyFont="1" applyBorder="1" applyAlignment="1">
      <alignment horizontal="left" vertical="center" wrapText="1"/>
    </xf>
    <xf numFmtId="0" fontId="92" fillId="0" borderId="187" xfId="90" applyFont="1" applyBorder="1" applyAlignment="1">
      <alignment horizontal="center" vertical="center" wrapText="1"/>
    </xf>
    <xf numFmtId="172" fontId="92" fillId="15" borderId="187" xfId="90" applyNumberFormat="1" applyFont="1" applyFill="1" applyBorder="1" applyAlignment="1" applyProtection="1">
      <alignment horizontal="center" vertical="center" wrapText="1"/>
      <protection locked="0"/>
    </xf>
    <xf numFmtId="172" fontId="92" fillId="12" borderId="188" xfId="90" applyNumberFormat="1" applyFont="1" applyFill="1" applyBorder="1" applyAlignment="1">
      <alignment horizontal="center" vertical="center" wrapText="1"/>
    </xf>
    <xf numFmtId="172" fontId="92" fillId="15" borderId="59" xfId="90" applyNumberFormat="1" applyFont="1" applyFill="1" applyBorder="1" applyAlignment="1" applyProtection="1">
      <alignment horizontal="center" vertical="center" wrapText="1"/>
      <protection locked="0"/>
    </xf>
    <xf numFmtId="0" fontId="92" fillId="0" borderId="67" xfId="90" applyFont="1" applyBorder="1" applyAlignment="1">
      <alignment horizontal="left" vertical="center" wrapText="1"/>
    </xf>
    <xf numFmtId="0" fontId="92" fillId="0" borderId="68" xfId="90" applyFont="1" applyBorder="1" applyAlignment="1">
      <alignment horizontal="center" vertical="center" wrapText="1"/>
    </xf>
    <xf numFmtId="172" fontId="92" fillId="12" borderId="68" xfId="90" applyNumberFormat="1" applyFont="1" applyFill="1" applyBorder="1" applyAlignment="1" applyProtection="1">
      <alignment horizontal="center" vertical="center" wrapText="1"/>
      <protection locked="0"/>
    </xf>
    <xf numFmtId="172" fontId="92" fillId="12" borderId="69" xfId="90" applyNumberFormat="1" applyFont="1" applyFill="1" applyBorder="1" applyAlignment="1">
      <alignment horizontal="center" vertical="center" wrapText="1"/>
    </xf>
    <xf numFmtId="172" fontId="92" fillId="5" borderId="0" xfId="90" applyNumberFormat="1" applyFont="1" applyFill="1" applyAlignment="1">
      <alignment horizontal="center" vertical="center" wrapText="1"/>
    </xf>
    <xf numFmtId="0" fontId="128" fillId="0" borderId="0" xfId="30" applyFont="1" applyBorder="1" applyAlignment="1">
      <alignment horizontal="center" vertical="center" wrapText="1"/>
    </xf>
    <xf numFmtId="172" fontId="92" fillId="12" borderId="68" xfId="90" applyNumberFormat="1" applyFont="1" applyFill="1" applyBorder="1" applyAlignment="1">
      <alignment horizontal="center" vertical="center" wrapText="1"/>
    </xf>
    <xf numFmtId="0" fontId="137" fillId="0" borderId="0" xfId="30" applyFont="1" applyBorder="1" applyAlignment="1">
      <alignment horizontal="center" vertical="center" wrapText="1"/>
    </xf>
    <xf numFmtId="0" fontId="106" fillId="0" borderId="0" xfId="90" applyFont="1" applyAlignment="1">
      <alignment horizontal="center" vertical="center"/>
    </xf>
    <xf numFmtId="0" fontId="4" fillId="0" borderId="0" xfId="90" applyAlignment="1">
      <alignment horizontal="center" vertical="center"/>
    </xf>
    <xf numFmtId="0" fontId="111" fillId="0" borderId="0" xfId="37" applyFont="1" applyFill="1" applyBorder="1" applyAlignment="1">
      <alignment vertical="center" wrapText="1"/>
    </xf>
    <xf numFmtId="0" fontId="92" fillId="0" borderId="33" xfId="35" applyFont="1" applyBorder="1" applyAlignment="1">
      <alignment horizontal="left" vertical="center" wrapText="1"/>
    </xf>
    <xf numFmtId="0" fontId="92" fillId="0" borderId="34" xfId="35" applyFont="1" applyBorder="1" applyAlignment="1">
      <alignment horizontal="center" vertical="center" wrapText="1"/>
    </xf>
    <xf numFmtId="172" fontId="92" fillId="11" borderId="159" xfId="90" applyNumberFormat="1" applyFont="1" applyFill="1" applyBorder="1" applyAlignment="1" applyProtection="1">
      <alignment horizontal="center" vertical="center" wrapText="1"/>
      <protection locked="0"/>
    </xf>
    <xf numFmtId="172" fontId="92" fillId="12" borderId="157" xfId="90" applyNumberFormat="1" applyFont="1" applyFill="1" applyBorder="1" applyAlignment="1">
      <alignment horizontal="center" vertical="center" wrapText="1"/>
    </xf>
    <xf numFmtId="0" fontId="92" fillId="0" borderId="42" xfId="35" applyFont="1" applyBorder="1" applyAlignment="1">
      <alignment horizontal="left" vertical="center" wrapText="1"/>
    </xf>
    <xf numFmtId="0" fontId="92" fillId="0" borderId="27" xfId="35" applyFont="1" applyBorder="1" applyAlignment="1">
      <alignment horizontal="center" vertical="center" wrapText="1"/>
    </xf>
    <xf numFmtId="172" fontId="92" fillId="15" borderId="138" xfId="90" applyNumberFormat="1" applyFont="1" applyFill="1" applyBorder="1" applyAlignment="1" applyProtection="1">
      <alignment horizontal="center" vertical="center" wrapText="1"/>
      <protection locked="0"/>
    </xf>
    <xf numFmtId="172" fontId="92" fillId="12" borderId="149" xfId="90" applyNumberFormat="1" applyFont="1" applyFill="1" applyBorder="1" applyAlignment="1">
      <alignment horizontal="center" vertical="center" wrapText="1"/>
    </xf>
    <xf numFmtId="0" fontId="92" fillId="0" borderId="36" xfId="35" applyFont="1" applyBorder="1" applyAlignment="1">
      <alignment horizontal="left" vertical="center" wrapText="1"/>
    </xf>
    <xf numFmtId="0" fontId="92" fillId="0" borderId="37" xfId="35" applyFont="1" applyBorder="1" applyAlignment="1">
      <alignment horizontal="center" vertical="center" wrapText="1"/>
    </xf>
    <xf numFmtId="172" fontId="92" fillId="15" borderId="160" xfId="90" applyNumberFormat="1" applyFont="1" applyFill="1" applyBorder="1" applyAlignment="1" applyProtection="1">
      <alignment horizontal="center" vertical="center" wrapText="1"/>
      <protection locked="0"/>
    </xf>
    <xf numFmtId="172" fontId="92" fillId="12" borderId="158" xfId="90" applyNumberFormat="1" applyFont="1" applyFill="1" applyBorder="1" applyAlignment="1">
      <alignment horizontal="center" vertical="center" wrapText="1"/>
    </xf>
    <xf numFmtId="0" fontId="136" fillId="0" borderId="190" xfId="30" applyFont="1" applyBorder="1" applyAlignment="1" applyProtection="1">
      <alignment horizontal="center" vertical="center" wrapText="1"/>
      <protection locked="0"/>
    </xf>
    <xf numFmtId="0" fontId="92" fillId="5" borderId="0" xfId="90" applyFont="1" applyFill="1" applyAlignment="1">
      <alignment horizontal="center" vertical="center" wrapText="1"/>
    </xf>
    <xf numFmtId="172" fontId="128" fillId="9" borderId="56" xfId="90" applyNumberFormat="1" applyFont="1" applyFill="1" applyBorder="1" applyAlignment="1" applyProtection="1">
      <alignment horizontal="center" vertical="center" wrapText="1"/>
      <protection locked="0"/>
    </xf>
    <xf numFmtId="172" fontId="92" fillId="9" borderId="187" xfId="90" applyNumberFormat="1" applyFont="1" applyFill="1" applyBorder="1" applyAlignment="1" applyProtection="1">
      <alignment horizontal="center" vertical="center" wrapText="1"/>
      <protection locked="0"/>
    </xf>
    <xf numFmtId="172" fontId="92" fillId="9" borderId="59" xfId="90" applyNumberFormat="1" applyFont="1" applyFill="1" applyBorder="1" applyAlignment="1" applyProtection="1">
      <alignment horizontal="center" vertical="center" wrapText="1"/>
      <protection locked="0"/>
    </xf>
    <xf numFmtId="172" fontId="92" fillId="9" borderId="56" xfId="90" applyNumberFormat="1" applyFont="1" applyFill="1" applyBorder="1" applyAlignment="1" applyProtection="1">
      <alignment horizontal="center" vertical="center" wrapText="1"/>
      <protection locked="0"/>
    </xf>
    <xf numFmtId="172" fontId="92" fillId="9" borderId="159" xfId="90" applyNumberFormat="1" applyFont="1" applyFill="1" applyBorder="1" applyAlignment="1" applyProtection="1">
      <alignment horizontal="center" vertical="center" wrapText="1"/>
      <protection locked="0"/>
    </xf>
    <xf numFmtId="172" fontId="92" fillId="9" borderId="14" xfId="90" applyNumberFormat="1" applyFont="1" applyFill="1" applyBorder="1" applyAlignment="1" applyProtection="1">
      <alignment horizontal="center" vertical="center" wrapText="1"/>
      <protection locked="0"/>
    </xf>
    <xf numFmtId="172" fontId="92" fillId="9" borderId="160" xfId="90" applyNumberFormat="1" applyFont="1" applyFill="1" applyBorder="1" applyAlignment="1" applyProtection="1">
      <alignment horizontal="center" vertical="center" wrapText="1"/>
      <protection locked="0"/>
    </xf>
    <xf numFmtId="172" fontId="92" fillId="9" borderId="138" xfId="90" applyNumberFormat="1" applyFont="1" applyFill="1" applyBorder="1" applyAlignment="1" applyProtection="1">
      <alignment horizontal="center" vertical="center" wrapText="1"/>
      <protection locked="0"/>
    </xf>
    <xf numFmtId="0" fontId="141" fillId="5" borderId="0" xfId="29" applyFont="1" applyFill="1" applyBorder="1" applyAlignment="1">
      <alignment horizontal="left" vertical="center" wrapText="1"/>
    </xf>
    <xf numFmtId="0" fontId="141" fillId="5" borderId="0" xfId="29" applyFont="1" applyFill="1" applyBorder="1" applyAlignment="1">
      <alignment vertical="center" wrapText="1"/>
    </xf>
    <xf numFmtId="0" fontId="141" fillId="5" borderId="0" xfId="30" applyFont="1" applyFill="1" applyBorder="1" applyAlignment="1">
      <alignment horizontal="center" vertical="center" wrapText="1"/>
    </xf>
    <xf numFmtId="0" fontId="147" fillId="5" borderId="0" xfId="90" applyFont="1" applyFill="1" applyAlignment="1">
      <alignment horizontal="center" vertical="center" wrapText="1"/>
    </xf>
    <xf numFmtId="0" fontId="181" fillId="0" borderId="0" xfId="90" applyFont="1" applyAlignment="1">
      <alignment horizontal="center" vertical="center" wrapText="1"/>
    </xf>
    <xf numFmtId="0" fontId="181" fillId="5" borderId="0" xfId="90" applyFont="1" applyFill="1" applyAlignment="1">
      <alignment horizontal="center" vertical="center" wrapText="1"/>
    </xf>
    <xf numFmtId="0" fontId="5" fillId="5" borderId="0" xfId="90" applyFont="1" applyFill="1" applyAlignment="1">
      <alignment horizontal="center" vertical="center" wrapText="1"/>
    </xf>
    <xf numFmtId="0" fontId="194" fillId="5" borderId="0" xfId="30" applyFont="1" applyFill="1" applyBorder="1" applyAlignment="1">
      <alignment horizontal="center" vertical="center" wrapText="1"/>
    </xf>
    <xf numFmtId="0" fontId="136" fillId="5" borderId="0" xfId="30" applyFont="1" applyFill="1" applyBorder="1" applyAlignment="1">
      <alignment horizontal="center" vertical="center" wrapText="1"/>
    </xf>
    <xf numFmtId="0" fontId="93" fillId="9" borderId="37" xfId="91" applyFont="1" applyFill="1" applyBorder="1" applyAlignment="1">
      <alignment horizontal="center" vertical="center" wrapText="1"/>
    </xf>
    <xf numFmtId="0" fontId="152" fillId="5" borderId="0" xfId="37" applyFont="1" applyFill="1" applyBorder="1" applyAlignment="1">
      <alignment vertical="center" wrapText="1"/>
    </xf>
    <xf numFmtId="0" fontId="190" fillId="5" borderId="0" xfId="30" applyFont="1" applyFill="1" applyBorder="1" applyAlignment="1">
      <alignment horizontal="center" vertical="center" wrapText="1"/>
    </xf>
    <xf numFmtId="0" fontId="150" fillId="0" borderId="0" xfId="30" applyFont="1" applyFill="1" applyBorder="1" applyAlignment="1">
      <alignment horizontal="center" vertical="center" wrapText="1"/>
    </xf>
    <xf numFmtId="0" fontId="92" fillId="0" borderId="42" xfId="90" applyFont="1" applyBorder="1" applyAlignment="1">
      <alignment horizontal="left" vertical="center" wrapText="1"/>
    </xf>
    <xf numFmtId="0" fontId="152" fillId="0" borderId="0" xfId="90" applyFont="1" applyAlignment="1">
      <alignment horizontal="center" vertical="center" wrapText="1"/>
    </xf>
    <xf numFmtId="172" fontId="92" fillId="11" borderId="34" xfId="90" applyNumberFormat="1" applyFont="1" applyFill="1" applyBorder="1" applyAlignment="1" applyProtection="1">
      <alignment horizontal="center" vertical="center" wrapText="1"/>
      <protection locked="0"/>
    </xf>
    <xf numFmtId="172" fontId="92" fillId="12" borderId="35" xfId="90" applyNumberFormat="1" applyFont="1" applyFill="1" applyBorder="1" applyAlignment="1">
      <alignment horizontal="center" vertical="center" wrapText="1"/>
    </xf>
    <xf numFmtId="0" fontId="92" fillId="0" borderId="27" xfId="90" applyFont="1" applyBorder="1" applyAlignment="1">
      <alignment horizontal="center" vertical="center" wrapText="1"/>
    </xf>
    <xf numFmtId="172" fontId="92" fillId="11" borderId="27" xfId="90" applyNumberFormat="1" applyFont="1" applyFill="1" applyBorder="1" applyAlignment="1" applyProtection="1">
      <alignment horizontal="center" vertical="center" wrapText="1"/>
      <protection locked="0"/>
    </xf>
    <xf numFmtId="172" fontId="92" fillId="12" borderId="43" xfId="90" applyNumberFormat="1" applyFont="1" applyFill="1" applyBorder="1" applyAlignment="1">
      <alignment horizontal="center" vertical="center" wrapText="1"/>
    </xf>
    <xf numFmtId="0" fontId="103" fillId="5" borderId="0" xfId="90" applyFont="1" applyFill="1" applyAlignment="1">
      <alignment vertical="center"/>
    </xf>
    <xf numFmtId="0" fontId="150" fillId="5" borderId="0" xfId="30" applyFont="1" applyFill="1" applyBorder="1" applyAlignment="1">
      <alignment horizontal="center" vertical="center" wrapText="1"/>
    </xf>
    <xf numFmtId="172" fontId="92" fillId="11" borderId="37" xfId="90" applyNumberFormat="1" applyFont="1" applyFill="1" applyBorder="1" applyAlignment="1" applyProtection="1">
      <alignment horizontal="center" vertical="center" wrapText="1"/>
      <protection locked="0"/>
    </xf>
    <xf numFmtId="172" fontId="92" fillId="12" borderId="38" xfId="90" applyNumberFormat="1" applyFont="1" applyFill="1" applyBorder="1" applyAlignment="1">
      <alignment horizontal="center" vertical="center" wrapText="1"/>
    </xf>
    <xf numFmtId="0" fontId="128" fillId="5" borderId="0" xfId="37" applyFont="1" applyFill="1" applyBorder="1" applyAlignment="1">
      <alignment horizontal="left" vertical="center" wrapText="1"/>
    </xf>
    <xf numFmtId="0" fontId="92" fillId="0" borderId="88" xfId="90" applyFont="1" applyBorder="1" applyAlignment="1">
      <alignment horizontal="left" vertical="center" wrapText="1"/>
    </xf>
    <xf numFmtId="172" fontId="92" fillId="11" borderId="89" xfId="90" applyNumberFormat="1" applyFont="1" applyFill="1" applyBorder="1" applyAlignment="1" applyProtection="1">
      <alignment horizontal="center" vertical="center" wrapText="1"/>
      <protection locked="0"/>
    </xf>
    <xf numFmtId="0" fontId="92" fillId="0" borderId="135" xfId="90" applyFont="1" applyBorder="1" applyAlignment="1">
      <alignment horizontal="left" vertical="center" wrapText="1"/>
    </xf>
    <xf numFmtId="0" fontId="92" fillId="0" borderId="136" xfId="90" applyFont="1" applyBorder="1" applyAlignment="1">
      <alignment horizontal="center" vertical="center" wrapText="1"/>
    </xf>
    <xf numFmtId="172" fontId="92" fillId="11" borderId="136" xfId="90" applyNumberFormat="1" applyFont="1" applyFill="1" applyBorder="1" applyAlignment="1" applyProtection="1">
      <alignment horizontal="center" vertical="center" wrapText="1"/>
      <protection locked="0"/>
    </xf>
    <xf numFmtId="172" fontId="92" fillId="12" borderId="137" xfId="90" applyNumberFormat="1" applyFont="1" applyFill="1" applyBorder="1" applyAlignment="1">
      <alignment horizontal="center" vertical="center" wrapText="1"/>
    </xf>
    <xf numFmtId="0" fontId="136" fillId="0" borderId="76" xfId="30" applyFont="1" applyFill="1" applyBorder="1" applyAlignment="1">
      <alignment horizontal="center" vertical="center" wrapText="1"/>
    </xf>
    <xf numFmtId="0" fontId="92" fillId="0" borderId="45" xfId="90" applyFont="1" applyBorder="1" applyAlignment="1">
      <alignment horizontal="left" vertical="center" wrapText="1"/>
    </xf>
    <xf numFmtId="0" fontId="92" fillId="0" borderId="30" xfId="90" applyFont="1" applyBorder="1" applyAlignment="1">
      <alignment horizontal="left" vertical="center" wrapText="1"/>
    </xf>
    <xf numFmtId="172" fontId="92" fillId="11" borderId="192" xfId="90" applyNumberFormat="1" applyFont="1" applyFill="1" applyBorder="1" applyAlignment="1" applyProtection="1">
      <alignment horizontal="center" vertical="center" wrapText="1"/>
      <protection locked="0"/>
    </xf>
    <xf numFmtId="172" fontId="92" fillId="11" borderId="193" xfId="90" applyNumberFormat="1" applyFont="1" applyFill="1" applyBorder="1" applyAlignment="1" applyProtection="1">
      <alignment horizontal="center" vertical="center" wrapText="1"/>
      <protection locked="0"/>
    </xf>
    <xf numFmtId="172" fontId="92" fillId="15" borderId="195" xfId="90" applyNumberFormat="1" applyFont="1" applyFill="1" applyBorder="1" applyAlignment="1" applyProtection="1">
      <alignment horizontal="center" vertical="center" wrapText="1"/>
      <protection locked="0"/>
    </xf>
    <xf numFmtId="172" fontId="92" fillId="15" borderId="197" xfId="90" applyNumberFormat="1" applyFont="1" applyFill="1" applyBorder="1" applyAlignment="1" applyProtection="1">
      <alignment horizontal="center" vertical="center" wrapText="1"/>
      <protection locked="0"/>
    </xf>
    <xf numFmtId="0" fontId="92" fillId="0" borderId="45" xfId="35" applyFont="1" applyBorder="1" applyAlignment="1">
      <alignment horizontal="left" vertical="center" wrapText="1"/>
    </xf>
    <xf numFmtId="172" fontId="92" fillId="12" borderId="200" xfId="90" applyNumberFormat="1" applyFont="1" applyFill="1" applyBorder="1" applyAlignment="1" applyProtection="1">
      <alignment horizontal="center" vertical="center" wrapText="1"/>
      <protection locked="0"/>
    </xf>
    <xf numFmtId="0" fontId="92" fillId="0" borderId="0" xfId="35" applyFont="1" applyAlignment="1">
      <alignment horizontal="left" vertical="center" wrapText="1"/>
    </xf>
    <xf numFmtId="0" fontId="136" fillId="0" borderId="0" xfId="37" applyFont="1" applyFill="1" applyBorder="1" applyAlignment="1">
      <alignment horizontal="left" vertical="center" wrapText="1"/>
    </xf>
    <xf numFmtId="0" fontId="195" fillId="0" borderId="0" xfId="95" applyFont="1"/>
    <xf numFmtId="0" fontId="144" fillId="0" borderId="0" xfId="95" applyFont="1"/>
    <xf numFmtId="0" fontId="187" fillId="0" borderId="0" xfId="95" applyFont="1" applyAlignment="1">
      <alignment vertical="center"/>
    </xf>
    <xf numFmtId="0" fontId="144" fillId="0" borderId="0" xfId="95" applyFont="1" applyAlignment="1">
      <alignment vertical="center"/>
    </xf>
    <xf numFmtId="0" fontId="4" fillId="0" borderId="0" xfId="95" applyAlignment="1">
      <alignment vertical="top" wrapText="1"/>
    </xf>
    <xf numFmtId="0" fontId="4" fillId="0" borderId="0" xfId="95"/>
    <xf numFmtId="0" fontId="149" fillId="0" borderId="0" xfId="95" applyFont="1" applyAlignment="1">
      <alignment vertical="center"/>
    </xf>
    <xf numFmtId="0" fontId="4" fillId="0" borderId="0" xfId="95" applyAlignment="1">
      <alignment vertical="center"/>
    </xf>
    <xf numFmtId="0" fontId="103" fillId="0" borderId="0" xfId="95" applyFont="1"/>
    <xf numFmtId="0" fontId="103" fillId="0" borderId="0" xfId="95" applyFont="1" applyAlignment="1">
      <alignment vertical="center"/>
    </xf>
    <xf numFmtId="0" fontId="93" fillId="9" borderId="37" xfId="95" applyFont="1" applyFill="1" applyBorder="1" applyAlignment="1">
      <alignment horizontal="center" vertical="center" wrapText="1"/>
    </xf>
    <xf numFmtId="0" fontId="93" fillId="9" borderId="38" xfId="95" applyFont="1" applyFill="1" applyBorder="1" applyAlignment="1">
      <alignment horizontal="center" vertical="center" wrapText="1"/>
    </xf>
    <xf numFmtId="0" fontId="103" fillId="0" borderId="0" xfId="95" applyFont="1" applyAlignment="1">
      <alignment wrapText="1"/>
    </xf>
    <xf numFmtId="0" fontId="128" fillId="5" borderId="0" xfId="95" applyFont="1" applyFill="1" applyAlignment="1">
      <alignment horizontal="center" vertical="top" wrapText="1"/>
    </xf>
    <xf numFmtId="0" fontId="128" fillId="5" borderId="0" xfId="95" applyFont="1" applyFill="1" applyAlignment="1">
      <alignment horizontal="center" vertical="center" wrapText="1"/>
    </xf>
    <xf numFmtId="0" fontId="4" fillId="0" borderId="0" xfId="95" applyAlignment="1">
      <alignment vertical="center" wrapText="1"/>
    </xf>
    <xf numFmtId="0" fontId="139" fillId="9" borderId="39" xfId="95" applyFont="1" applyFill="1" applyBorder="1" applyAlignment="1">
      <alignment horizontal="left" vertical="top" wrapText="1"/>
    </xf>
    <xf numFmtId="0" fontId="151" fillId="0" borderId="0" xfId="95" applyFont="1" applyAlignment="1">
      <alignment vertical="center"/>
    </xf>
    <xf numFmtId="0" fontId="92" fillId="0" borderId="34" xfId="95" applyFont="1" applyBorder="1" applyAlignment="1">
      <alignment horizontal="left" vertical="center" wrapText="1"/>
    </xf>
    <xf numFmtId="0" fontId="92" fillId="0" borderId="34" xfId="95" applyFont="1" applyBorder="1" applyAlignment="1">
      <alignment horizontal="center" vertical="center" wrapText="1"/>
    </xf>
    <xf numFmtId="172" fontId="92" fillId="11" borderId="34" xfId="95" applyNumberFormat="1" applyFont="1" applyFill="1" applyBorder="1" applyAlignment="1" applyProtection="1">
      <alignment horizontal="center" vertical="center" wrapText="1"/>
      <protection locked="0"/>
    </xf>
    <xf numFmtId="172" fontId="92" fillId="16" borderId="34" xfId="95" applyNumberFormat="1" applyFont="1" applyFill="1" applyBorder="1" applyAlignment="1" applyProtection="1">
      <alignment horizontal="center" vertical="center" wrapText="1"/>
      <protection locked="0"/>
    </xf>
    <xf numFmtId="172" fontId="92" fillId="9" borderId="34" xfId="95" applyNumberFormat="1" applyFont="1" applyFill="1" applyBorder="1" applyAlignment="1">
      <alignment horizontal="center" vertical="center" wrapText="1"/>
    </xf>
    <xf numFmtId="172" fontId="92" fillId="9" borderId="35" xfId="95" applyNumberFormat="1" applyFont="1" applyFill="1" applyBorder="1" applyAlignment="1">
      <alignment horizontal="center" vertical="center" wrapText="1"/>
    </xf>
    <xf numFmtId="0" fontId="196" fillId="0" borderId="40" xfId="95" applyFont="1" applyBorder="1" applyAlignment="1">
      <alignment horizontal="center" vertical="center"/>
    </xf>
    <xf numFmtId="0" fontId="92" fillId="0" borderId="33" xfId="95" applyFont="1" applyBorder="1" applyAlignment="1">
      <alignment horizontal="left" vertical="top" wrapText="1"/>
    </xf>
    <xf numFmtId="0" fontId="92" fillId="0" borderId="27" xfId="95" applyFont="1" applyBorder="1" applyAlignment="1">
      <alignment horizontal="left" vertical="center" wrapText="1"/>
    </xf>
    <xf numFmtId="0" fontId="92" fillId="0" borderId="27" xfId="95" applyFont="1" applyBorder="1" applyAlignment="1">
      <alignment horizontal="center" vertical="center" wrapText="1"/>
    </xf>
    <xf numFmtId="172" fontId="92" fillId="11" borderId="27" xfId="95" applyNumberFormat="1" applyFont="1" applyFill="1" applyBorder="1" applyAlignment="1" applyProtection="1">
      <alignment horizontal="center" vertical="center" wrapText="1"/>
      <protection locked="0"/>
    </xf>
    <xf numFmtId="172" fontId="92" fillId="16" borderId="27" xfId="95" applyNumberFormat="1" applyFont="1" applyFill="1" applyBorder="1" applyAlignment="1" applyProtection="1">
      <alignment horizontal="center" vertical="center" wrapText="1"/>
      <protection locked="0"/>
    </xf>
    <xf numFmtId="172" fontId="92" fillId="9" borderId="27" xfId="95" applyNumberFormat="1" applyFont="1" applyFill="1" applyBorder="1" applyAlignment="1">
      <alignment horizontal="center" vertical="center" wrapText="1"/>
    </xf>
    <xf numFmtId="172" fontId="92" fillId="9" borderId="43" xfId="95" applyNumberFormat="1" applyFont="1" applyFill="1" applyBorder="1" applyAlignment="1">
      <alignment horizontal="center" vertical="center" wrapText="1"/>
    </xf>
    <xf numFmtId="0" fontId="196" fillId="0" borderId="44" xfId="95" applyFont="1" applyBorder="1" applyAlignment="1">
      <alignment horizontal="center" vertical="center"/>
    </xf>
    <xf numFmtId="0" fontId="92" fillId="0" borderId="42" xfId="95" applyFont="1" applyBorder="1" applyAlignment="1">
      <alignment horizontal="left" vertical="top" wrapText="1"/>
    </xf>
    <xf numFmtId="0" fontId="92" fillId="9" borderId="27" xfId="95" applyFont="1" applyFill="1" applyBorder="1" applyAlignment="1">
      <alignment horizontal="center" vertical="center" wrapText="1"/>
    </xf>
    <xf numFmtId="172" fontId="92" fillId="12" borderId="27" xfId="95" applyNumberFormat="1" applyFont="1" applyFill="1" applyBorder="1" applyAlignment="1">
      <alignment horizontal="center" vertical="center" wrapText="1"/>
    </xf>
    <xf numFmtId="172" fontId="92" fillId="11" borderId="43" xfId="95" applyNumberFormat="1" applyFont="1" applyFill="1" applyBorder="1" applyAlignment="1" applyProtection="1">
      <alignment horizontal="center" vertical="center" wrapText="1"/>
      <protection locked="0"/>
    </xf>
    <xf numFmtId="172" fontId="103" fillId="9" borderId="27" xfId="95" applyNumberFormat="1" applyFont="1" applyFill="1" applyBorder="1" applyAlignment="1">
      <alignment vertical="center"/>
    </xf>
    <xf numFmtId="172" fontId="103" fillId="9" borderId="43" xfId="95" applyNumberFormat="1" applyFont="1" applyFill="1" applyBorder="1" applyAlignment="1">
      <alignment vertical="center"/>
    </xf>
    <xf numFmtId="172" fontId="128" fillId="9" borderId="27" xfId="95" applyNumberFormat="1" applyFont="1" applyFill="1" applyBorder="1" applyAlignment="1">
      <alignment vertical="center"/>
    </xf>
    <xf numFmtId="172" fontId="197" fillId="9" borderId="43" xfId="95" applyNumberFormat="1" applyFont="1" applyFill="1" applyBorder="1" applyAlignment="1">
      <alignment horizontal="center" vertical="center" wrapText="1"/>
    </xf>
    <xf numFmtId="172" fontId="137" fillId="9" borderId="27" xfId="95" applyNumberFormat="1" applyFont="1" applyFill="1" applyBorder="1" applyAlignment="1">
      <alignment vertical="center"/>
    </xf>
    <xf numFmtId="0" fontId="92" fillId="0" borderId="37" xfId="95" applyFont="1" applyBorder="1" applyAlignment="1">
      <alignment horizontal="left" vertical="center" wrapText="1"/>
    </xf>
    <xf numFmtId="0" fontId="92" fillId="0" borderId="37" xfId="95" applyFont="1" applyBorder="1" applyAlignment="1">
      <alignment horizontal="center" vertical="center" wrapText="1"/>
    </xf>
    <xf numFmtId="172" fontId="92" fillId="12" borderId="37" xfId="95" applyNumberFormat="1" applyFont="1" applyFill="1" applyBorder="1" applyAlignment="1">
      <alignment horizontal="center" vertical="center" wrapText="1"/>
    </xf>
    <xf numFmtId="172" fontId="92" fillId="16" borderId="37" xfId="95" applyNumberFormat="1" applyFont="1" applyFill="1" applyBorder="1" applyAlignment="1" applyProtection="1">
      <alignment horizontal="center" vertical="center" wrapText="1"/>
      <protection locked="0"/>
    </xf>
    <xf numFmtId="172" fontId="128" fillId="12" borderId="37" xfId="95" applyNumberFormat="1" applyFont="1" applyFill="1" applyBorder="1" applyAlignment="1">
      <alignment horizontal="center" vertical="center"/>
    </xf>
    <xf numFmtId="172" fontId="128" fillId="12" borderId="38" xfId="95" applyNumberFormat="1" applyFont="1" applyFill="1" applyBorder="1" applyAlignment="1">
      <alignment horizontal="center" vertical="center" wrapText="1"/>
    </xf>
    <xf numFmtId="0" fontId="196" fillId="0" borderId="41" xfId="95" applyFont="1" applyBorder="1" applyAlignment="1">
      <alignment horizontal="center" vertical="center"/>
    </xf>
    <xf numFmtId="0" fontId="92" fillId="0" borderId="36" xfId="95" applyFont="1" applyBorder="1" applyAlignment="1">
      <alignment horizontal="left" vertical="top" wrapText="1"/>
    </xf>
    <xf numFmtId="0" fontId="103" fillId="0" borderId="0" xfId="95" applyFont="1" applyAlignment="1">
      <alignment vertical="top" wrapText="1"/>
    </xf>
    <xf numFmtId="172" fontId="103" fillId="0" borderId="0" xfId="95" applyNumberFormat="1" applyFont="1" applyAlignment="1">
      <alignment vertical="center"/>
    </xf>
    <xf numFmtId="172" fontId="137" fillId="0" borderId="0" xfId="95" applyNumberFormat="1" applyFont="1" applyAlignment="1">
      <alignment vertical="center"/>
    </xf>
    <xf numFmtId="172" fontId="197" fillId="5" borderId="0" xfId="95" applyNumberFormat="1" applyFont="1" applyFill="1" applyAlignment="1">
      <alignment horizontal="center" vertical="center" wrapText="1"/>
    </xf>
    <xf numFmtId="0" fontId="137" fillId="0" borderId="0" xfId="95" applyFont="1" applyAlignment="1">
      <alignment vertical="center"/>
    </xf>
    <xf numFmtId="172" fontId="137" fillId="9" borderId="34" xfId="95" applyNumberFormat="1" applyFont="1" applyFill="1" applyBorder="1" applyAlignment="1">
      <alignment vertical="center"/>
    </xf>
    <xf numFmtId="172" fontId="197" fillId="9" borderId="35" xfId="95" applyNumberFormat="1" applyFont="1" applyFill="1" applyBorder="1" applyAlignment="1">
      <alignment horizontal="center" vertical="center" wrapText="1"/>
    </xf>
    <xf numFmtId="172" fontId="92" fillId="16" borderId="94" xfId="95" applyNumberFormat="1" applyFont="1" applyFill="1" applyBorder="1" applyAlignment="1" applyProtection="1">
      <alignment horizontal="center" vertical="center" wrapText="1"/>
      <protection locked="0"/>
    </xf>
    <xf numFmtId="172" fontId="128" fillId="9" borderId="43" xfId="95" applyNumberFormat="1" applyFont="1" applyFill="1" applyBorder="1" applyAlignment="1">
      <alignment vertical="center"/>
    </xf>
    <xf numFmtId="172" fontId="137" fillId="9" borderId="43" xfId="95" applyNumberFormat="1" applyFont="1" applyFill="1" applyBorder="1" applyAlignment="1">
      <alignment vertical="center"/>
    </xf>
    <xf numFmtId="172" fontId="128" fillId="9" borderId="34" xfId="95" applyNumberFormat="1" applyFont="1" applyFill="1" applyBorder="1" applyAlignment="1">
      <alignment vertical="center"/>
    </xf>
    <xf numFmtId="172" fontId="137" fillId="9" borderId="35" xfId="95" applyNumberFormat="1" applyFont="1" applyFill="1" applyBorder="1" applyAlignment="1">
      <alignment vertical="center"/>
    </xf>
    <xf numFmtId="172" fontId="92" fillId="11" borderId="94" xfId="95" applyNumberFormat="1" applyFont="1" applyFill="1" applyBorder="1" applyAlignment="1" applyProtection="1">
      <alignment horizontal="center" vertical="center" wrapText="1"/>
      <protection locked="0"/>
    </xf>
    <xf numFmtId="172" fontId="92" fillId="12" borderId="94" xfId="95" applyNumberFormat="1" applyFont="1" applyFill="1" applyBorder="1" applyAlignment="1">
      <alignment horizontal="center" vertical="center" wrapText="1"/>
    </xf>
    <xf numFmtId="172" fontId="128" fillId="17" borderId="37" xfId="95" applyNumberFormat="1" applyFont="1" applyFill="1" applyBorder="1" applyAlignment="1" applyProtection="1">
      <alignment horizontal="center" vertical="center" wrapText="1"/>
      <protection locked="0"/>
    </xf>
    <xf numFmtId="172" fontId="128" fillId="17" borderId="38" xfId="95" applyNumberFormat="1" applyFont="1" applyFill="1" applyBorder="1" applyAlignment="1" applyProtection="1">
      <alignment horizontal="center" vertical="center" wrapText="1"/>
      <protection locked="0"/>
    </xf>
    <xf numFmtId="172" fontId="128" fillId="0" borderId="0" xfId="95" applyNumberFormat="1" applyFont="1" applyAlignment="1">
      <alignment vertical="center"/>
    </xf>
    <xf numFmtId="172" fontId="198" fillId="5" borderId="0" xfId="95" applyNumberFormat="1" applyFont="1" applyFill="1" applyAlignment="1">
      <alignment horizontal="center" vertical="center" wrapText="1"/>
    </xf>
    <xf numFmtId="172" fontId="128" fillId="9" borderId="35" xfId="95" applyNumberFormat="1" applyFont="1" applyFill="1" applyBorder="1" applyAlignment="1">
      <alignment vertical="center"/>
    </xf>
    <xf numFmtId="172" fontId="128" fillId="11" borderId="27" xfId="95" applyNumberFormat="1" applyFont="1" applyFill="1" applyBorder="1" applyAlignment="1" applyProtection="1">
      <alignment vertical="center"/>
      <protection locked="0"/>
    </xf>
    <xf numFmtId="172" fontId="128" fillId="11" borderId="43" xfId="95" applyNumberFormat="1" applyFont="1" applyFill="1" applyBorder="1" applyAlignment="1" applyProtection="1">
      <alignment vertical="center"/>
      <protection locked="0"/>
    </xf>
    <xf numFmtId="172" fontId="92" fillId="16" borderId="27" xfId="95" applyNumberFormat="1" applyFont="1" applyFill="1" applyBorder="1" applyAlignment="1">
      <alignment horizontal="center" vertical="center" wrapText="1"/>
    </xf>
    <xf numFmtId="172" fontId="92" fillId="11" borderId="52" xfId="95" applyNumberFormat="1" applyFont="1" applyFill="1" applyBorder="1" applyAlignment="1" applyProtection="1">
      <alignment horizontal="center" vertical="center" wrapText="1"/>
      <protection locked="0"/>
    </xf>
    <xf numFmtId="172" fontId="92" fillId="12" borderId="38" xfId="95" applyNumberFormat="1" applyFont="1" applyFill="1" applyBorder="1" applyAlignment="1">
      <alignment horizontal="center" vertical="center" wrapText="1"/>
    </xf>
    <xf numFmtId="0" fontId="93" fillId="9" borderId="29" xfId="95" applyFont="1" applyFill="1" applyBorder="1" applyAlignment="1" applyProtection="1">
      <alignment horizontal="left" vertical="center" wrapText="1"/>
      <protection locked="0"/>
    </xf>
    <xf numFmtId="0" fontId="93" fillId="0" borderId="0" xfId="95" applyFont="1" applyAlignment="1" applyProtection="1">
      <alignment horizontal="left" vertical="center" wrapText="1"/>
      <protection locked="0"/>
    </xf>
    <xf numFmtId="0" fontId="92" fillId="0" borderId="0" xfId="95" applyFont="1" applyAlignment="1">
      <alignment horizontal="left" vertical="top" wrapText="1"/>
    </xf>
    <xf numFmtId="0" fontId="92" fillId="0" borderId="0" xfId="95" applyFont="1" applyAlignment="1">
      <alignment horizontal="left" vertical="center" wrapText="1"/>
    </xf>
    <xf numFmtId="0" fontId="92" fillId="0" borderId="0" xfId="95" applyFont="1" applyAlignment="1">
      <alignment horizontal="center" vertical="center" wrapText="1"/>
    </xf>
    <xf numFmtId="172" fontId="92" fillId="0" borderId="0" xfId="95" applyNumberFormat="1" applyFont="1" applyAlignment="1">
      <alignment horizontal="center" vertical="center" wrapText="1"/>
    </xf>
    <xf numFmtId="172" fontId="92" fillId="0" borderId="0" xfId="95" applyNumberFormat="1" applyFont="1" applyAlignment="1" applyProtection="1">
      <alignment horizontal="center" vertical="center" wrapText="1"/>
      <protection locked="0"/>
    </xf>
    <xf numFmtId="172" fontId="92" fillId="12" borderId="34" xfId="95" applyNumberFormat="1" applyFont="1" applyFill="1" applyBorder="1" applyAlignment="1">
      <alignment horizontal="center" vertical="center" wrapText="1"/>
    </xf>
    <xf numFmtId="172" fontId="103" fillId="9" borderId="34" xfId="95" applyNumberFormat="1" applyFont="1" applyFill="1" applyBorder="1" applyAlignment="1">
      <alignment vertical="center"/>
    </xf>
    <xf numFmtId="172" fontId="103" fillId="9" borderId="35" xfId="95" applyNumberFormat="1" applyFont="1" applyFill="1" applyBorder="1" applyAlignment="1">
      <alignment vertical="center"/>
    </xf>
    <xf numFmtId="0" fontId="199" fillId="0" borderId="0" xfId="95" applyFont="1" applyAlignment="1">
      <alignment vertical="center"/>
    </xf>
    <xf numFmtId="15" fontId="199" fillId="0" borderId="0" xfId="95" applyNumberFormat="1" applyFont="1" applyAlignment="1">
      <alignment vertical="center"/>
    </xf>
    <xf numFmtId="0" fontId="199" fillId="0" borderId="0" xfId="95" quotePrefix="1" applyFont="1" applyAlignment="1">
      <alignment horizontal="right" vertical="center"/>
    </xf>
    <xf numFmtId="0" fontId="102" fillId="0" borderId="0" xfId="96"/>
    <xf numFmtId="0" fontId="102" fillId="0" borderId="0" xfId="96" applyAlignment="1">
      <alignment vertical="center"/>
    </xf>
    <xf numFmtId="173" fontId="141" fillId="0" borderId="0" xfId="65" applyNumberFormat="1" applyFont="1" applyBorder="1" applyAlignment="1">
      <alignment vertical="center" wrapText="1"/>
    </xf>
    <xf numFmtId="173" fontId="147" fillId="0" borderId="0" xfId="65" applyNumberFormat="1" applyFont="1" applyBorder="1" applyAlignment="1">
      <alignment horizontal="left" vertical="center" wrapText="1"/>
    </xf>
    <xf numFmtId="0" fontId="191" fillId="0" borderId="0" xfId="95" applyFont="1" applyAlignment="1">
      <alignment horizontal="center" vertical="center" wrapText="1"/>
    </xf>
    <xf numFmtId="173" fontId="191" fillId="0" borderId="0" xfId="65" applyNumberFormat="1" applyFont="1" applyBorder="1" applyAlignment="1">
      <alignment horizontal="center" vertical="center" wrapText="1"/>
    </xf>
    <xf numFmtId="0" fontId="4" fillId="5" borderId="0" xfId="95" applyFill="1" applyAlignment="1">
      <alignment vertical="center"/>
    </xf>
    <xf numFmtId="0" fontId="150" fillId="0" borderId="0" xfId="95" applyFont="1" applyAlignment="1">
      <alignment vertical="center"/>
    </xf>
    <xf numFmtId="0" fontId="103" fillId="5" borderId="0" xfId="95" applyFont="1" applyFill="1" applyAlignment="1">
      <alignment vertical="center"/>
    </xf>
    <xf numFmtId="0" fontId="128" fillId="0" borderId="0" xfId="95" applyFont="1" applyAlignment="1">
      <alignment vertical="center"/>
    </xf>
    <xf numFmtId="172" fontId="93" fillId="9" borderId="37" xfId="65" applyNumberFormat="1" applyFont="1" applyFill="1" applyBorder="1" applyAlignment="1" applyProtection="1">
      <alignment horizontal="center" vertical="center" wrapText="1"/>
    </xf>
    <xf numFmtId="172" fontId="93" fillId="9" borderId="38" xfId="65" applyNumberFormat="1" applyFont="1" applyFill="1" applyBorder="1" applyAlignment="1" applyProtection="1">
      <alignment horizontal="center" vertical="center" wrapText="1"/>
    </xf>
    <xf numFmtId="0" fontId="137" fillId="5" borderId="0" xfId="95" applyFont="1" applyFill="1" applyAlignment="1">
      <alignment vertical="center" wrapText="1"/>
    </xf>
    <xf numFmtId="172" fontId="128" fillId="5" borderId="0" xfId="65" applyNumberFormat="1" applyFont="1" applyFill="1" applyBorder="1" applyAlignment="1">
      <alignment horizontal="center" vertical="center" wrapText="1"/>
    </xf>
    <xf numFmtId="0" fontId="139" fillId="9" borderId="39" xfId="95" applyFont="1" applyFill="1" applyBorder="1" applyAlignment="1">
      <alignment horizontal="left" vertical="center" wrapText="1"/>
    </xf>
    <xf numFmtId="0" fontId="128" fillId="0" borderId="33" xfId="95" applyFont="1" applyBorder="1" applyAlignment="1">
      <alignment horizontal="left" vertical="center" wrapText="1"/>
    </xf>
    <xf numFmtId="0" fontId="128" fillId="0" borderId="34" xfId="95" applyFont="1" applyBorder="1" applyAlignment="1">
      <alignment horizontal="left" vertical="center" wrapText="1"/>
    </xf>
    <xf numFmtId="0" fontId="128" fillId="0" borderId="34" xfId="95" applyFont="1" applyBorder="1" applyAlignment="1">
      <alignment horizontal="center" vertical="center" wrapText="1"/>
    </xf>
    <xf numFmtId="172" fontId="128" fillId="11" borderId="34" xfId="65" applyNumberFormat="1" applyFont="1" applyFill="1" applyBorder="1" applyAlignment="1" applyProtection="1">
      <alignment horizontal="center" vertical="center" wrapText="1"/>
      <protection locked="0"/>
    </xf>
    <xf numFmtId="0" fontId="200" fillId="0" borderId="0" xfId="30" applyFont="1" applyBorder="1" applyAlignment="1">
      <alignment vertical="center" wrapText="1"/>
    </xf>
    <xf numFmtId="172" fontId="92" fillId="12" borderId="34" xfId="65" applyNumberFormat="1" applyFont="1" applyFill="1" applyBorder="1" applyAlignment="1">
      <alignment horizontal="center" vertical="center" wrapText="1"/>
    </xf>
    <xf numFmtId="0" fontId="128" fillId="0" borderId="42" xfId="95" applyFont="1" applyBorder="1" applyAlignment="1">
      <alignment horizontal="left" vertical="center" wrapText="1"/>
    </xf>
    <xf numFmtId="0" fontId="128" fillId="0" borderId="27" xfId="95" applyFont="1" applyBorder="1" applyAlignment="1">
      <alignment horizontal="left" vertical="center" wrapText="1"/>
    </xf>
    <xf numFmtId="0" fontId="128" fillId="0" borderId="27" xfId="95" applyFont="1" applyBorder="1" applyAlignment="1">
      <alignment horizontal="center" vertical="center" wrapText="1"/>
    </xf>
    <xf numFmtId="172" fontId="128" fillId="11" borderId="27" xfId="65" applyNumberFormat="1" applyFont="1" applyFill="1" applyBorder="1" applyAlignment="1" applyProtection="1">
      <alignment horizontal="center" vertical="center" wrapText="1"/>
      <protection locked="0"/>
    </xf>
    <xf numFmtId="172" fontId="128" fillId="16" borderId="27" xfId="65" applyNumberFormat="1" applyFont="1" applyFill="1" applyBorder="1" applyAlignment="1" applyProtection="1">
      <alignment horizontal="center" vertical="center" wrapText="1"/>
      <protection locked="0"/>
    </xf>
    <xf numFmtId="172" fontId="92" fillId="12" borderId="27" xfId="65" applyNumberFormat="1" applyFont="1" applyFill="1" applyBorder="1" applyAlignment="1">
      <alignment horizontal="center" vertical="center" wrapText="1"/>
    </xf>
    <xf numFmtId="172" fontId="128" fillId="12" borderId="27" xfId="65" applyNumberFormat="1" applyFont="1" applyFill="1" applyBorder="1" applyAlignment="1">
      <alignment horizontal="center" vertical="center" wrapText="1"/>
    </xf>
    <xf numFmtId="172" fontId="128" fillId="11" borderId="43" xfId="65" applyNumberFormat="1" applyFont="1" applyFill="1" applyBorder="1" applyAlignment="1" applyProtection="1">
      <alignment horizontal="center" vertical="center" wrapText="1"/>
      <protection locked="0"/>
    </xf>
    <xf numFmtId="172" fontId="137" fillId="11" borderId="27" xfId="65" applyNumberFormat="1" applyFont="1" applyFill="1" applyBorder="1" applyAlignment="1" applyProtection="1">
      <alignment horizontal="center" vertical="center" wrapText="1"/>
      <protection locked="0"/>
    </xf>
    <xf numFmtId="172" fontId="137" fillId="11" borderId="43" xfId="65" applyNumberFormat="1" applyFont="1" applyFill="1" applyBorder="1" applyAlignment="1" applyProtection="1">
      <alignment horizontal="center" vertical="center" wrapText="1"/>
      <protection locked="0"/>
    </xf>
    <xf numFmtId="0" fontId="200" fillId="5" borderId="0" xfId="30" applyFont="1" applyFill="1" applyBorder="1" applyAlignment="1">
      <alignment vertical="center" wrapText="1"/>
    </xf>
    <xf numFmtId="0" fontId="92" fillId="0" borderId="42" xfId="95" applyFont="1" applyBorder="1" applyAlignment="1" applyProtection="1">
      <alignment horizontal="left" vertical="center" wrapText="1"/>
      <protection locked="0"/>
    </xf>
    <xf numFmtId="172" fontId="128" fillId="9" borderId="27" xfId="65" applyNumberFormat="1" applyFont="1" applyFill="1" applyBorder="1" applyAlignment="1" applyProtection="1">
      <alignment horizontal="center" vertical="center" wrapText="1"/>
      <protection locked="0"/>
    </xf>
    <xf numFmtId="172" fontId="128" fillId="9" borderId="43" xfId="65" applyNumberFormat="1" applyFont="1" applyFill="1" applyBorder="1" applyAlignment="1" applyProtection="1">
      <alignment horizontal="center" vertical="center" wrapText="1"/>
      <protection locked="0"/>
    </xf>
    <xf numFmtId="0" fontId="128" fillId="0" borderId="0" xfId="95" applyFont="1" applyAlignment="1">
      <alignment horizontal="center" vertical="center" wrapText="1"/>
    </xf>
    <xf numFmtId="0" fontId="128" fillId="0" borderId="36" xfId="95" applyFont="1" applyBorder="1" applyAlignment="1">
      <alignment horizontal="left" vertical="center" wrapText="1"/>
    </xf>
    <xf numFmtId="0" fontId="128" fillId="0" borderId="37" xfId="95" applyFont="1" applyBorder="1" applyAlignment="1">
      <alignment horizontal="left" vertical="center" wrapText="1"/>
    </xf>
    <xf numFmtId="0" fontId="128" fillId="0" borderId="37" xfId="95" applyFont="1" applyBorder="1" applyAlignment="1">
      <alignment horizontal="center" vertical="center" wrapText="1"/>
    </xf>
    <xf numFmtId="172" fontId="128" fillId="12" borderId="37" xfId="65" applyNumberFormat="1" applyFont="1" applyFill="1" applyBorder="1" applyAlignment="1">
      <alignment horizontal="center" vertical="center" wrapText="1"/>
    </xf>
    <xf numFmtId="172" fontId="128" fillId="16" borderId="37" xfId="65" applyNumberFormat="1" applyFont="1" applyFill="1" applyBorder="1" applyAlignment="1" applyProtection="1">
      <alignment horizontal="center" vertical="center" wrapText="1"/>
      <protection locked="0"/>
    </xf>
    <xf numFmtId="172" fontId="128" fillId="12" borderId="38" xfId="65" applyNumberFormat="1" applyFont="1" applyFill="1" applyBorder="1" applyAlignment="1">
      <alignment horizontal="center" vertical="center" wrapText="1"/>
    </xf>
    <xf numFmtId="172" fontId="92" fillId="12" borderId="37" xfId="65" applyNumberFormat="1" applyFont="1" applyFill="1" applyBorder="1" applyAlignment="1">
      <alignment horizontal="center" vertical="center" wrapText="1"/>
    </xf>
    <xf numFmtId="172" fontId="92" fillId="12" borderId="38" xfId="65" applyNumberFormat="1" applyFont="1" applyFill="1" applyBorder="1" applyAlignment="1">
      <alignment horizontal="center" vertical="center" wrapText="1"/>
    </xf>
    <xf numFmtId="0" fontId="103" fillId="0" borderId="0" xfId="95" applyFont="1" applyAlignment="1">
      <alignment vertical="center" wrapText="1"/>
    </xf>
    <xf numFmtId="172" fontId="103" fillId="0" borderId="0" xfId="65" applyNumberFormat="1" applyFont="1" applyAlignment="1">
      <alignment vertical="center"/>
    </xf>
    <xf numFmtId="172" fontId="103" fillId="0" borderId="0" xfId="65" applyNumberFormat="1" applyFont="1" applyFill="1" applyAlignment="1">
      <alignment vertical="center"/>
    </xf>
    <xf numFmtId="172" fontId="128" fillId="16" borderId="34" xfId="65" applyNumberFormat="1" applyFont="1" applyFill="1" applyBorder="1" applyAlignment="1" applyProtection="1">
      <alignment horizontal="center" vertical="center" wrapText="1"/>
      <protection locked="0"/>
    </xf>
    <xf numFmtId="0" fontId="152" fillId="0" borderId="0" xfId="95" applyFont="1" applyAlignment="1">
      <alignment vertical="center" wrapText="1"/>
    </xf>
    <xf numFmtId="0" fontId="128" fillId="0" borderId="51" xfId="95" applyFont="1" applyBorder="1" applyAlignment="1">
      <alignment horizontal="left" vertical="center" wrapText="1"/>
    </xf>
    <xf numFmtId="0" fontId="128" fillId="0" borderId="0" xfId="95" applyFont="1" applyAlignment="1">
      <alignment horizontal="left" vertical="center" wrapText="1"/>
    </xf>
    <xf numFmtId="172" fontId="128" fillId="0" borderId="0" xfId="65" applyNumberFormat="1" applyFont="1" applyFill="1" applyBorder="1" applyAlignment="1">
      <alignment horizontal="center" vertical="center" wrapText="1"/>
    </xf>
    <xf numFmtId="172" fontId="128" fillId="0" borderId="0" xfId="65" applyNumberFormat="1" applyFont="1" applyFill="1" applyBorder="1" applyAlignment="1" applyProtection="1">
      <alignment horizontal="center" vertical="center" wrapText="1"/>
      <protection locked="0"/>
    </xf>
    <xf numFmtId="172" fontId="92" fillId="9" borderId="34" xfId="65" applyNumberFormat="1" applyFont="1" applyFill="1" applyBorder="1" applyAlignment="1">
      <alignment horizontal="center" vertical="center" wrapText="1"/>
    </xf>
    <xf numFmtId="172" fontId="92" fillId="9" borderId="35" xfId="65" applyNumberFormat="1" applyFont="1" applyFill="1" applyBorder="1" applyAlignment="1">
      <alignment horizontal="center" vertical="center" wrapText="1"/>
    </xf>
    <xf numFmtId="172" fontId="92" fillId="9" borderId="27" xfId="65" applyNumberFormat="1" applyFont="1" applyFill="1" applyBorder="1" applyAlignment="1">
      <alignment horizontal="center" vertical="center" wrapText="1"/>
    </xf>
    <xf numFmtId="172" fontId="92" fillId="9" borderId="43" xfId="65" applyNumberFormat="1" applyFont="1" applyFill="1" applyBorder="1" applyAlignment="1">
      <alignment horizontal="center" vertical="center" wrapText="1"/>
    </xf>
    <xf numFmtId="172" fontId="103" fillId="0" borderId="0" xfId="65" applyNumberFormat="1" applyFont="1" applyBorder="1" applyAlignment="1">
      <alignment vertical="center"/>
    </xf>
    <xf numFmtId="0" fontId="201" fillId="0" borderId="0" xfId="95" applyFont="1" applyAlignment="1">
      <alignment vertical="center"/>
    </xf>
    <xf numFmtId="173" fontId="4" fillId="0" borderId="0" xfId="65" applyNumberFormat="1" applyFont="1" applyAlignment="1">
      <alignment vertical="center"/>
    </xf>
    <xf numFmtId="0" fontId="187" fillId="0" borderId="0" xfId="35" applyFont="1" applyAlignment="1">
      <alignment vertical="center"/>
    </xf>
    <xf numFmtId="0" fontId="144" fillId="0" borderId="0" xfId="35" applyFont="1"/>
    <xf numFmtId="0" fontId="144" fillId="0" borderId="0" xfId="35" applyFont="1" applyAlignment="1">
      <alignment vertical="center"/>
    </xf>
    <xf numFmtId="0" fontId="4" fillId="0" borderId="0" xfId="35" applyAlignment="1">
      <alignment vertical="center"/>
    </xf>
    <xf numFmtId="0" fontId="4" fillId="0" borderId="0" xfId="35" applyAlignment="1">
      <alignment wrapText="1"/>
    </xf>
    <xf numFmtId="0" fontId="4" fillId="0" borderId="0" xfId="35"/>
    <xf numFmtId="0" fontId="103" fillId="0" borderId="0" xfId="35" applyFont="1" applyAlignment="1">
      <alignment vertical="center"/>
    </xf>
    <xf numFmtId="0" fontId="103" fillId="0" borderId="0" xfId="35" applyFont="1"/>
    <xf numFmtId="0" fontId="103" fillId="0" borderId="0" xfId="35" applyFont="1" applyAlignment="1">
      <alignment wrapText="1"/>
    </xf>
    <xf numFmtId="0" fontId="93" fillId="0" borderId="0" xfId="3" applyFont="1" applyAlignment="1">
      <alignment horizontal="center" vertical="center" wrapText="1"/>
    </xf>
    <xf numFmtId="0" fontId="93" fillId="0" borderId="0" xfId="35" applyFont="1" applyAlignment="1">
      <alignment horizontal="center" vertical="center"/>
    </xf>
    <xf numFmtId="0" fontId="93" fillId="0" borderId="0" xfId="35" applyFont="1" applyAlignment="1">
      <alignment horizontal="center" vertical="center" wrapText="1"/>
    </xf>
    <xf numFmtId="0" fontId="139" fillId="0" borderId="0" xfId="35" applyFont="1" applyAlignment="1">
      <alignment horizontal="center" vertical="center" wrapText="1"/>
    </xf>
    <xf numFmtId="172" fontId="92" fillId="11" borderId="34" xfId="35" applyNumberFormat="1" applyFont="1" applyFill="1" applyBorder="1" applyAlignment="1" applyProtection="1">
      <alignment horizontal="center" vertical="center" wrapText="1"/>
      <protection locked="0"/>
    </xf>
    <xf numFmtId="172" fontId="92" fillId="12" borderId="35" xfId="35" applyNumberFormat="1" applyFont="1" applyFill="1" applyBorder="1" applyAlignment="1">
      <alignment horizontal="center" vertical="center" wrapText="1"/>
    </xf>
    <xf numFmtId="0" fontId="196" fillId="0" borderId="40" xfId="35" applyFont="1" applyBorder="1" applyAlignment="1">
      <alignment horizontal="center" vertical="center"/>
    </xf>
    <xf numFmtId="172" fontId="92" fillId="11" borderId="27" xfId="35" applyNumberFormat="1" applyFont="1" applyFill="1" applyBorder="1" applyAlignment="1" applyProtection="1">
      <alignment horizontal="center" vertical="center" wrapText="1"/>
      <protection locked="0"/>
    </xf>
    <xf numFmtId="172" fontId="92" fillId="12" borderId="43" xfId="35" applyNumberFormat="1" applyFont="1" applyFill="1" applyBorder="1" applyAlignment="1">
      <alignment horizontal="center" vertical="center" wrapText="1"/>
    </xf>
    <xf numFmtId="0" fontId="196" fillId="0" borderId="44" xfId="35" applyFont="1" applyBorder="1" applyAlignment="1">
      <alignment horizontal="center" vertical="center"/>
    </xf>
    <xf numFmtId="172" fontId="92" fillId="12" borderId="37" xfId="35" applyNumberFormat="1" applyFont="1" applyFill="1" applyBorder="1" applyAlignment="1">
      <alignment horizontal="center" vertical="center" wrapText="1"/>
    </xf>
    <xf numFmtId="172" fontId="92" fillId="12" borderId="38" xfId="35" applyNumberFormat="1" applyFont="1" applyFill="1" applyBorder="1" applyAlignment="1">
      <alignment horizontal="center" vertical="center" wrapText="1"/>
    </xf>
    <xf numFmtId="0" fontId="196" fillId="0" borderId="41" xfId="35" applyFont="1" applyBorder="1" applyAlignment="1">
      <alignment horizontal="center" vertical="center"/>
    </xf>
    <xf numFmtId="0" fontId="199" fillId="0" borderId="0" xfId="35" applyFont="1" applyAlignment="1">
      <alignment vertical="center"/>
    </xf>
    <xf numFmtId="0" fontId="202" fillId="0" borderId="0" xfId="35" applyFont="1" applyAlignment="1">
      <alignment vertical="center"/>
    </xf>
    <xf numFmtId="0" fontId="202" fillId="0" borderId="0" xfId="35" applyFont="1" applyAlignment="1">
      <alignment wrapText="1"/>
    </xf>
    <xf numFmtId="0" fontId="187" fillId="0" borderId="0" xfId="51" applyFont="1" applyAlignment="1">
      <alignment vertical="center"/>
    </xf>
    <xf numFmtId="0" fontId="144" fillId="0" borderId="0" xfId="51" applyFont="1" applyAlignment="1">
      <alignment vertical="center"/>
    </xf>
    <xf numFmtId="0" fontId="191" fillId="0" borderId="0" xfId="51" applyFont="1" applyAlignment="1">
      <alignment horizontal="center" vertical="center" wrapText="1"/>
    </xf>
    <xf numFmtId="0" fontId="149" fillId="0" borderId="0" xfId="51" applyFont="1" applyAlignment="1">
      <alignment vertical="center"/>
    </xf>
    <xf numFmtId="0" fontId="150" fillId="0" borderId="0" xfId="51" applyFont="1" applyAlignment="1">
      <alignment vertical="center"/>
    </xf>
    <xf numFmtId="0" fontId="137" fillId="5" borderId="0" xfId="51" applyFont="1" applyFill="1" applyAlignment="1">
      <alignment vertical="center" wrapText="1"/>
    </xf>
    <xf numFmtId="172" fontId="92" fillId="11" borderId="34" xfId="51" applyNumberFormat="1" applyFont="1" applyFill="1" applyBorder="1" applyAlignment="1" applyProtection="1">
      <alignment horizontal="center" vertical="center" wrapText="1"/>
      <protection locked="0"/>
    </xf>
    <xf numFmtId="172" fontId="92" fillId="12" borderId="35" xfId="51" applyNumberFormat="1" applyFont="1" applyFill="1" applyBorder="1" applyAlignment="1">
      <alignment horizontal="center" vertical="center" wrapText="1"/>
    </xf>
    <xf numFmtId="0" fontId="92" fillId="0" borderId="0" xfId="51" applyFont="1" applyAlignment="1">
      <alignment horizontal="center" vertical="center" wrapText="1"/>
    </xf>
    <xf numFmtId="172" fontId="92" fillId="11" borderId="27" xfId="51" applyNumberFormat="1" applyFont="1" applyFill="1" applyBorder="1" applyAlignment="1" applyProtection="1">
      <alignment horizontal="center" vertical="center" wrapText="1"/>
      <protection locked="0"/>
    </xf>
    <xf numFmtId="172" fontId="92" fillId="12" borderId="43" xfId="51" applyNumberFormat="1" applyFont="1" applyFill="1" applyBorder="1" applyAlignment="1">
      <alignment horizontal="center" vertical="center" wrapText="1"/>
    </xf>
    <xf numFmtId="172" fontId="92" fillId="12" borderId="37" xfId="51" applyNumberFormat="1" applyFont="1" applyFill="1" applyBorder="1" applyAlignment="1">
      <alignment horizontal="center" vertical="center" wrapText="1"/>
    </xf>
    <xf numFmtId="172" fontId="92" fillId="12" borderId="38" xfId="51" applyNumberFormat="1" applyFont="1" applyFill="1" applyBorder="1" applyAlignment="1">
      <alignment horizontal="center" vertical="center" wrapText="1"/>
    </xf>
    <xf numFmtId="172" fontId="103" fillId="0" borderId="0" xfId="51" applyNumberFormat="1" applyFont="1" applyAlignment="1">
      <alignment vertical="center"/>
    </xf>
    <xf numFmtId="172" fontId="137" fillId="5" borderId="0" xfId="51" applyNumberFormat="1" applyFont="1" applyFill="1" applyAlignment="1">
      <alignment vertical="center" wrapText="1"/>
    </xf>
    <xf numFmtId="0" fontId="103" fillId="0" borderId="0" xfId="51" applyFont="1"/>
    <xf numFmtId="0" fontId="196" fillId="0" borderId="44" xfId="51" applyFont="1" applyBorder="1" applyAlignment="1">
      <alignment horizontal="center" vertical="center"/>
    </xf>
    <xf numFmtId="0" fontId="203" fillId="0" borderId="0" xfId="96" applyFont="1"/>
    <xf numFmtId="0" fontId="147" fillId="0" borderId="0" xfId="62" applyFont="1" applyAlignment="1">
      <alignment vertical="center"/>
    </xf>
    <xf numFmtId="0" fontId="147" fillId="0" borderId="0" xfId="62" applyFont="1" applyAlignment="1">
      <alignment horizontal="left" vertical="center"/>
    </xf>
    <xf numFmtId="0" fontId="143" fillId="0" borderId="0" xfId="62" applyFont="1"/>
    <xf numFmtId="0" fontId="4" fillId="0" borderId="0" xfId="62"/>
    <xf numFmtId="0" fontId="196" fillId="0" borderId="0" xfId="62" applyFont="1" applyAlignment="1">
      <alignment horizontal="center" vertical="center" wrapText="1"/>
    </xf>
    <xf numFmtId="0" fontId="92" fillId="0" borderId="0" xfId="62" applyFont="1"/>
    <xf numFmtId="0" fontId="93" fillId="18" borderId="67" xfId="62" applyFont="1" applyFill="1" applyBorder="1" applyAlignment="1">
      <alignment vertical="center" wrapText="1"/>
    </xf>
    <xf numFmtId="0" fontId="93" fillId="18" borderId="131" xfId="62" applyFont="1" applyFill="1" applyBorder="1" applyAlignment="1">
      <alignment horizontal="center" vertical="center" wrapText="1"/>
    </xf>
    <xf numFmtId="0" fontId="93" fillId="18" borderId="68" xfId="62" applyFont="1" applyFill="1" applyBorder="1" applyAlignment="1">
      <alignment horizontal="center" vertical="center" wrapText="1"/>
    </xf>
    <xf numFmtId="0" fontId="93" fillId="18" borderId="148" xfId="62" applyFont="1" applyFill="1" applyBorder="1" applyAlignment="1">
      <alignment horizontal="center" vertical="center" wrapText="1"/>
    </xf>
    <xf numFmtId="0" fontId="93" fillId="18" borderId="152" xfId="62" applyFont="1" applyFill="1" applyBorder="1" applyAlignment="1">
      <alignment horizontal="center" vertical="center" textRotation="90" wrapText="1"/>
    </xf>
    <xf numFmtId="0" fontId="93" fillId="18" borderId="112" xfId="62" applyFont="1" applyFill="1" applyBorder="1" applyAlignment="1">
      <alignment horizontal="center" vertical="center" textRotation="90" wrapText="1"/>
    </xf>
    <xf numFmtId="0" fontId="93" fillId="18" borderId="113" xfId="62" applyFont="1" applyFill="1" applyBorder="1" applyAlignment="1">
      <alignment horizontal="center" vertical="center" textRotation="90" wrapText="1"/>
    </xf>
    <xf numFmtId="0" fontId="93" fillId="18" borderId="67" xfId="62" applyFont="1" applyFill="1" applyBorder="1" applyAlignment="1">
      <alignment horizontal="center" vertical="center" wrapText="1"/>
    </xf>
    <xf numFmtId="0" fontId="93" fillId="18" borderId="69" xfId="62" applyFont="1" applyFill="1" applyBorder="1" applyAlignment="1">
      <alignment horizontal="center" vertical="center" wrapText="1"/>
    </xf>
    <xf numFmtId="0" fontId="93" fillId="18" borderId="58" xfId="62" applyFont="1" applyFill="1" applyBorder="1" applyAlignment="1">
      <alignment horizontal="center" vertical="center" textRotation="90" wrapText="1"/>
    </xf>
    <xf numFmtId="0" fontId="93" fillId="18" borderId="59" xfId="62" applyFont="1" applyFill="1" applyBorder="1" applyAlignment="1">
      <alignment horizontal="center" vertical="center" textRotation="90" wrapText="1"/>
    </xf>
    <xf numFmtId="0" fontId="93" fillId="18" borderId="60" xfId="62" applyFont="1" applyFill="1" applyBorder="1" applyAlignment="1">
      <alignment horizontal="center" vertical="center" textRotation="90" wrapText="1"/>
    </xf>
    <xf numFmtId="0" fontId="92" fillId="0" borderId="55" xfId="62" applyFont="1" applyBorder="1" applyAlignment="1">
      <alignment horizontal="left" vertical="center" wrapText="1"/>
    </xf>
    <xf numFmtId="0" fontId="92" fillId="0" borderId="56" xfId="62" applyFont="1" applyBorder="1" applyAlignment="1">
      <alignment horizontal="left" vertical="center" wrapText="1"/>
    </xf>
    <xf numFmtId="14" fontId="92" fillId="0" borderId="56" xfId="62" applyNumberFormat="1" applyFont="1" applyBorder="1" applyAlignment="1">
      <alignment horizontal="left" vertical="center" wrapText="1"/>
    </xf>
    <xf numFmtId="0" fontId="92" fillId="0" borderId="56" xfId="62" applyFont="1" applyBorder="1" applyAlignment="1">
      <alignment horizontal="center" vertical="center" wrapText="1"/>
    </xf>
    <xf numFmtId="172" fontId="92" fillId="11" borderId="56" xfId="62" applyNumberFormat="1" applyFont="1" applyFill="1" applyBorder="1" applyAlignment="1" applyProtection="1">
      <alignment horizontal="center" vertical="center" wrapText="1"/>
      <protection locked="0"/>
    </xf>
    <xf numFmtId="172" fontId="92" fillId="11" borderId="57" xfId="62" applyNumberFormat="1" applyFont="1" applyFill="1" applyBorder="1" applyAlignment="1" applyProtection="1">
      <alignment horizontal="center" vertical="center" wrapText="1"/>
      <protection locked="0"/>
    </xf>
    <xf numFmtId="0" fontId="92" fillId="0" borderId="55" xfId="62" applyFont="1" applyBorder="1" applyAlignment="1">
      <alignment horizontal="center" vertical="center" wrapText="1"/>
    </xf>
    <xf numFmtId="0" fontId="92" fillId="0" borderId="0" xfId="62" applyFont="1" applyProtection="1">
      <protection locked="0"/>
    </xf>
    <xf numFmtId="0" fontId="196" fillId="0" borderId="61" xfId="62" applyFont="1" applyBorder="1" applyAlignment="1">
      <alignment horizontal="center" vertical="center" wrapText="1"/>
    </xf>
    <xf numFmtId="0" fontId="92" fillId="0" borderId="64" xfId="62" applyFont="1" applyBorder="1" applyAlignment="1">
      <alignment horizontal="left" vertical="center" wrapText="1"/>
    </xf>
    <xf numFmtId="0" fontId="92" fillId="0" borderId="14" xfId="62" applyFont="1" applyBorder="1" applyAlignment="1">
      <alignment horizontal="left" vertical="center" wrapText="1"/>
    </xf>
    <xf numFmtId="0" fontId="92" fillId="0" borderId="14" xfId="62" applyFont="1" applyBorder="1" applyAlignment="1">
      <alignment horizontal="center" vertical="center" wrapText="1"/>
    </xf>
    <xf numFmtId="172" fontId="92" fillId="11" borderId="14" xfId="62" applyNumberFormat="1" applyFont="1" applyFill="1" applyBorder="1" applyAlignment="1" applyProtection="1">
      <alignment horizontal="center" vertical="center" wrapText="1"/>
      <protection locked="0"/>
    </xf>
    <xf numFmtId="172" fontId="92" fillId="11" borderId="65" xfId="62" applyNumberFormat="1" applyFont="1" applyFill="1" applyBorder="1" applyAlignment="1" applyProtection="1">
      <alignment horizontal="center" vertical="center" wrapText="1"/>
      <protection locked="0"/>
    </xf>
    <xf numFmtId="0" fontId="92" fillId="0" borderId="64" xfId="62" applyFont="1" applyBorder="1" applyAlignment="1">
      <alignment horizontal="center" vertical="center" wrapText="1"/>
    </xf>
    <xf numFmtId="0" fontId="196" fillId="0" borderId="66" xfId="62" applyFont="1" applyBorder="1" applyAlignment="1">
      <alignment horizontal="center" vertical="center" wrapText="1"/>
    </xf>
    <xf numFmtId="0" fontId="92" fillId="0" borderId="58" xfId="62" applyFont="1" applyBorder="1" applyAlignment="1">
      <alignment horizontal="center" vertical="center" wrapText="1"/>
    </xf>
    <xf numFmtId="0" fontId="92" fillId="0" borderId="59" xfId="62" applyFont="1" applyBorder="1" applyAlignment="1">
      <alignment horizontal="center" vertical="center" wrapText="1"/>
    </xf>
    <xf numFmtId="172" fontId="92" fillId="11" borderId="59" xfId="62" applyNumberFormat="1" applyFont="1" applyFill="1" applyBorder="1" applyAlignment="1" applyProtection="1">
      <alignment horizontal="center" vertical="center" wrapText="1"/>
      <protection locked="0"/>
    </xf>
    <xf numFmtId="172" fontId="92" fillId="11" borderId="60" xfId="62" applyNumberFormat="1" applyFont="1" applyFill="1" applyBorder="1" applyAlignment="1" applyProtection="1">
      <alignment horizontal="center" vertical="center" wrapText="1"/>
      <protection locked="0"/>
    </xf>
    <xf numFmtId="0" fontId="196" fillId="0" borderId="62" xfId="62" applyFont="1" applyBorder="1" applyAlignment="1">
      <alignment horizontal="center" vertical="center" wrapText="1"/>
    </xf>
    <xf numFmtId="0" fontId="92" fillId="0" borderId="58" xfId="62" applyFont="1" applyBorder="1" applyAlignment="1">
      <alignment horizontal="left" vertical="center" wrapText="1"/>
    </xf>
    <xf numFmtId="0" fontId="92" fillId="0" borderId="59" xfId="62" applyFont="1" applyBorder="1" applyAlignment="1">
      <alignment horizontal="left" vertical="center" wrapText="1"/>
    </xf>
    <xf numFmtId="172" fontId="92" fillId="12" borderId="59" xfId="62" applyNumberFormat="1" applyFont="1" applyFill="1" applyBorder="1" applyAlignment="1">
      <alignment horizontal="center" vertical="center" wrapText="1"/>
    </xf>
    <xf numFmtId="172" fontId="92" fillId="12" borderId="60" xfId="62" applyNumberFormat="1" applyFont="1" applyFill="1" applyBorder="1" applyAlignment="1">
      <alignment horizontal="center" vertical="center" wrapText="1"/>
    </xf>
    <xf numFmtId="0" fontId="92" fillId="0" borderId="0" xfId="62" applyFont="1" applyAlignment="1">
      <alignment vertical="center" wrapText="1"/>
    </xf>
    <xf numFmtId="0" fontId="92" fillId="0" borderId="0" xfId="62" applyFont="1" applyAlignment="1">
      <alignment horizontal="center" vertical="center"/>
    </xf>
    <xf numFmtId="0" fontId="128" fillId="0" borderId="0" xfId="62" applyFont="1" applyAlignment="1">
      <alignment horizontal="center" vertical="center"/>
    </xf>
    <xf numFmtId="0" fontId="92" fillId="0" borderId="0" xfId="62" applyFont="1" applyAlignment="1">
      <alignment horizontal="center" vertical="center" wrapText="1"/>
    </xf>
    <xf numFmtId="0" fontId="141" fillId="0" borderId="0" xfId="97" applyFont="1" applyAlignment="1">
      <alignment horizontal="left" vertical="center" wrapText="1"/>
    </xf>
    <xf numFmtId="0" fontId="145" fillId="0" borderId="0" xfId="97" applyFont="1" applyAlignment="1">
      <alignment vertical="center"/>
    </xf>
    <xf numFmtId="0" fontId="147" fillId="0" borderId="0" xfId="97" applyFont="1" applyAlignment="1">
      <alignment horizontal="left" vertical="center" wrapText="1"/>
    </xf>
    <xf numFmtId="0" fontId="4" fillId="0" borderId="0" xfId="97" applyAlignment="1">
      <alignment vertical="center" wrapText="1"/>
    </xf>
    <xf numFmtId="0" fontId="4" fillId="0" borderId="0" xfId="97" applyAlignment="1">
      <alignment vertical="center"/>
    </xf>
    <xf numFmtId="0" fontId="128" fillId="0" borderId="0" xfId="97" applyFont="1" applyAlignment="1">
      <alignment vertical="center"/>
    </xf>
    <xf numFmtId="0" fontId="103" fillId="0" borderId="0" xfId="97" applyFont="1" applyAlignment="1">
      <alignment vertical="center"/>
    </xf>
    <xf numFmtId="0" fontId="139" fillId="9" borderId="37" xfId="97" applyFont="1" applyFill="1" applyBorder="1" applyAlignment="1">
      <alignment horizontal="center" vertical="center" wrapText="1"/>
    </xf>
    <xf numFmtId="0" fontId="139" fillId="0" borderId="0" xfId="97" applyFont="1" applyAlignment="1">
      <alignment horizontal="center" vertical="center" wrapText="1"/>
    </xf>
    <xf numFmtId="0" fontId="111" fillId="0" borderId="0" xfId="30" applyFont="1" applyFill="1" applyBorder="1" applyAlignment="1">
      <alignment horizontal="left" vertical="center" wrapText="1"/>
    </xf>
    <xf numFmtId="0" fontId="139" fillId="9" borderId="39" xfId="97" applyFont="1" applyFill="1" applyBorder="1" applyAlignment="1">
      <alignment horizontal="left" vertical="center" wrapText="1"/>
    </xf>
    <xf numFmtId="0" fontId="139" fillId="0" borderId="0" xfId="97" applyFont="1" applyAlignment="1">
      <alignment horizontal="left" vertical="center" wrapText="1"/>
    </xf>
    <xf numFmtId="0" fontId="92" fillId="0" borderId="33" xfId="97" applyFont="1" applyBorder="1" applyAlignment="1">
      <alignment horizontal="left" vertical="center" wrapText="1"/>
    </xf>
    <xf numFmtId="0" fontId="92" fillId="0" borderId="34" xfId="97" applyFont="1" applyBorder="1" applyAlignment="1">
      <alignment horizontal="center" vertical="center" wrapText="1"/>
    </xf>
    <xf numFmtId="1" fontId="92" fillId="11" borderId="34" xfId="97" applyNumberFormat="1" applyFont="1" applyFill="1" applyBorder="1" applyAlignment="1" applyProtection="1">
      <alignment horizontal="center" vertical="center" wrapText="1"/>
      <protection locked="0"/>
    </xf>
    <xf numFmtId="1" fontId="92" fillId="12" borderId="34" xfId="97" applyNumberFormat="1" applyFont="1" applyFill="1" applyBorder="1" applyAlignment="1" applyProtection="1">
      <alignment horizontal="center" vertical="center" wrapText="1"/>
      <protection locked="0"/>
    </xf>
    <xf numFmtId="1" fontId="92" fillId="11" borderId="35" xfId="97" applyNumberFormat="1" applyFont="1" applyFill="1" applyBorder="1" applyAlignment="1" applyProtection="1">
      <alignment horizontal="center" vertical="center" wrapText="1"/>
      <protection locked="0"/>
    </xf>
    <xf numFmtId="0" fontId="128" fillId="0" borderId="40" xfId="97" applyFont="1" applyBorder="1" applyAlignment="1" applyProtection="1">
      <alignment vertical="center"/>
      <protection locked="0"/>
    </xf>
    <xf numFmtId="0" fontId="92" fillId="0" borderId="42" xfId="97" applyFont="1" applyBorder="1" applyAlignment="1">
      <alignment horizontal="left" vertical="center" wrapText="1"/>
    </xf>
    <xf numFmtId="0" fontId="92" fillId="0" borderId="27" xfId="97" applyFont="1" applyBorder="1" applyAlignment="1">
      <alignment horizontal="center" vertical="center" wrapText="1"/>
    </xf>
    <xf numFmtId="1" fontId="92" fillId="11" borderId="27" xfId="97" applyNumberFormat="1" applyFont="1" applyFill="1" applyBorder="1" applyAlignment="1" applyProtection="1">
      <alignment horizontal="center" vertical="center" wrapText="1"/>
      <protection locked="0"/>
    </xf>
    <xf numFmtId="1" fontId="92" fillId="12" borderId="27" xfId="97" applyNumberFormat="1" applyFont="1" applyFill="1" applyBorder="1" applyAlignment="1">
      <alignment horizontal="center" vertical="center" wrapText="1"/>
    </xf>
    <xf numFmtId="1" fontId="92" fillId="11" borderId="43" xfId="97" applyNumberFormat="1" applyFont="1" applyFill="1" applyBorder="1" applyAlignment="1" applyProtection="1">
      <alignment horizontal="center" vertical="center" wrapText="1"/>
      <protection locked="0"/>
    </xf>
    <xf numFmtId="0" fontId="128" fillId="0" borderId="44" xfId="97" applyFont="1" applyBorder="1" applyAlignment="1" applyProtection="1">
      <alignment vertical="center" wrapText="1"/>
      <protection locked="0"/>
    </xf>
    <xf numFmtId="1" fontId="92" fillId="12" borderId="43" xfId="97" applyNumberFormat="1" applyFont="1" applyFill="1" applyBorder="1" applyAlignment="1">
      <alignment horizontal="center" vertical="center" wrapText="1"/>
    </xf>
    <xf numFmtId="0" fontId="128" fillId="0" borderId="44" xfId="97" applyFont="1" applyBorder="1" applyAlignment="1" applyProtection="1">
      <alignment vertical="center"/>
      <protection locked="0"/>
    </xf>
    <xf numFmtId="0" fontId="92" fillId="0" borderId="36" xfId="97" applyFont="1" applyBorder="1" applyAlignment="1">
      <alignment horizontal="left" vertical="center" wrapText="1"/>
    </xf>
    <xf numFmtId="0" fontId="92" fillId="0" borderId="37" xfId="97" applyFont="1" applyBorder="1" applyAlignment="1">
      <alignment horizontal="center" vertical="center" wrapText="1"/>
    </xf>
    <xf numFmtId="1" fontId="92" fillId="11" borderId="37" xfId="97" applyNumberFormat="1" applyFont="1" applyFill="1" applyBorder="1" applyAlignment="1" applyProtection="1">
      <alignment horizontal="center" vertical="center" wrapText="1"/>
      <protection locked="0"/>
    </xf>
    <xf numFmtId="1" fontId="92" fillId="12" borderId="37" xfId="97" applyNumberFormat="1" applyFont="1" applyFill="1" applyBorder="1" applyAlignment="1">
      <alignment horizontal="center" vertical="center" wrapText="1"/>
    </xf>
    <xf numFmtId="1" fontId="128" fillId="9" borderId="38" xfId="97" applyNumberFormat="1" applyFont="1" applyFill="1" applyBorder="1" applyAlignment="1">
      <alignment horizontal="center" wrapText="1"/>
    </xf>
    <xf numFmtId="0" fontId="103" fillId="0" borderId="0" xfId="97" applyFont="1" applyAlignment="1">
      <alignment vertical="top"/>
    </xf>
    <xf numFmtId="0" fontId="206" fillId="0" borderId="41" xfId="97" applyFont="1" applyBorder="1" applyAlignment="1">
      <alignment horizontal="center" vertical="center" wrapText="1"/>
    </xf>
    <xf numFmtId="0" fontId="128" fillId="0" borderId="0" xfId="97" applyFont="1"/>
    <xf numFmtId="0" fontId="128" fillId="0" borderId="41" xfId="97" applyFont="1" applyBorder="1" applyProtection="1">
      <protection locked="0"/>
    </xf>
    <xf numFmtId="0" fontId="207" fillId="5" borderId="0" xfId="97" applyFont="1" applyFill="1" applyAlignment="1">
      <alignment wrapText="1"/>
    </xf>
    <xf numFmtId="0" fontId="207" fillId="5" borderId="0" xfId="97" applyFont="1" applyFill="1"/>
    <xf numFmtId="1" fontId="128" fillId="0" borderId="0" xfId="97" applyNumberFormat="1" applyFont="1" applyAlignment="1">
      <alignment vertical="center"/>
    </xf>
    <xf numFmtId="1" fontId="128" fillId="0" borderId="0" xfId="97" applyNumberFormat="1" applyFont="1" applyAlignment="1">
      <alignment horizontal="center" wrapText="1"/>
    </xf>
    <xf numFmtId="1" fontId="139" fillId="0" borderId="0" xfId="97" applyNumberFormat="1" applyFont="1" applyAlignment="1">
      <alignment horizontal="center" vertical="center" wrapText="1"/>
    </xf>
    <xf numFmtId="0" fontId="128" fillId="0" borderId="0" xfId="97" applyFont="1" applyAlignment="1">
      <alignment vertical="top"/>
    </xf>
    <xf numFmtId="0" fontId="128" fillId="0" borderId="40" xfId="97" applyFont="1" applyBorder="1" applyAlignment="1" applyProtection="1">
      <alignment vertical="top"/>
      <protection locked="0"/>
    </xf>
    <xf numFmtId="1" fontId="92" fillId="12" borderId="27" xfId="97" applyNumberFormat="1" applyFont="1" applyFill="1" applyBorder="1" applyAlignment="1" applyProtection="1">
      <alignment horizontal="center" vertical="center" wrapText="1"/>
      <protection locked="0"/>
    </xf>
    <xf numFmtId="0" fontId="128" fillId="0" borderId="41" xfId="97" applyFont="1" applyBorder="1" applyAlignment="1" applyProtection="1">
      <alignment vertical="center"/>
      <protection locked="0"/>
    </xf>
    <xf numFmtId="0" fontId="92" fillId="0" borderId="0" xfId="97" applyFont="1" applyAlignment="1">
      <alignment horizontal="left" vertical="center" wrapText="1"/>
    </xf>
    <xf numFmtId="0" fontId="92" fillId="0" borderId="0" xfId="97" applyFont="1" applyAlignment="1">
      <alignment horizontal="center" vertical="center" wrapText="1"/>
    </xf>
    <xf numFmtId="1" fontId="92" fillId="0" borderId="0" xfId="97" applyNumberFormat="1" applyFont="1" applyAlignment="1">
      <alignment horizontal="center" vertical="center" wrapText="1"/>
    </xf>
    <xf numFmtId="0" fontId="128" fillId="0" borderId="0" xfId="97" applyFont="1" applyAlignment="1" applyProtection="1">
      <alignment vertical="center"/>
      <protection locked="0"/>
    </xf>
    <xf numFmtId="1" fontId="92" fillId="12" borderId="38" xfId="97" applyNumberFormat="1" applyFont="1" applyFill="1" applyBorder="1" applyAlignment="1">
      <alignment horizontal="center" vertical="center" wrapText="1"/>
    </xf>
    <xf numFmtId="0" fontId="128" fillId="0" borderId="0" xfId="97" applyFont="1" applyAlignment="1">
      <alignment vertical="center" wrapText="1"/>
    </xf>
    <xf numFmtId="0" fontId="128" fillId="0" borderId="0" xfId="97" applyFont="1" applyAlignment="1">
      <alignment horizontal="left" vertical="center" wrapText="1"/>
    </xf>
    <xf numFmtId="0" fontId="207" fillId="0" borderId="0" xfId="97" applyFont="1"/>
    <xf numFmtId="0" fontId="92" fillId="0" borderId="45" xfId="97" applyFont="1" applyBorder="1" applyAlignment="1">
      <alignment horizontal="left" vertical="center" wrapText="1"/>
    </xf>
    <xf numFmtId="0" fontId="92" fillId="0" borderId="47" xfId="97" applyFont="1" applyBorder="1" applyAlignment="1">
      <alignment horizontal="center" vertical="center" wrapText="1"/>
    </xf>
    <xf numFmtId="1" fontId="92" fillId="12" borderId="47" xfId="97" applyNumberFormat="1" applyFont="1" applyFill="1" applyBorder="1" applyAlignment="1">
      <alignment horizontal="center" vertical="center" wrapText="1"/>
    </xf>
    <xf numFmtId="1" fontId="92" fillId="12" borderId="46" xfId="97" applyNumberFormat="1" applyFont="1" applyFill="1" applyBorder="1" applyAlignment="1">
      <alignment horizontal="center" vertical="center" wrapText="1"/>
    </xf>
    <xf numFmtId="0" fontId="128" fillId="0" borderId="29" xfId="97" applyFont="1" applyBorder="1" applyAlignment="1" applyProtection="1">
      <alignment vertical="center"/>
      <protection locked="0"/>
    </xf>
    <xf numFmtId="1" fontId="92" fillId="11" borderId="47" xfId="97" applyNumberFormat="1" applyFont="1" applyFill="1" applyBorder="1" applyAlignment="1" applyProtection="1">
      <alignment horizontal="center" vertical="center" wrapText="1"/>
      <protection locked="0"/>
    </xf>
    <xf numFmtId="0" fontId="92" fillId="0" borderId="51" xfId="97" applyFont="1" applyBorder="1" applyAlignment="1">
      <alignment horizontal="left" vertical="center" wrapText="1"/>
    </xf>
    <xf numFmtId="1" fontId="92" fillId="11" borderId="38" xfId="97" applyNumberFormat="1" applyFont="1" applyFill="1" applyBorder="1" applyAlignment="1" applyProtection="1">
      <alignment horizontal="center" vertical="center" wrapText="1"/>
      <protection locked="0"/>
    </xf>
    <xf numFmtId="0" fontId="92" fillId="0" borderId="85" xfId="97" applyFont="1" applyBorder="1" applyAlignment="1">
      <alignment horizontal="left" vertical="center" wrapText="1"/>
    </xf>
    <xf numFmtId="1" fontId="92" fillId="0" borderId="0" xfId="97" applyNumberFormat="1" applyFont="1" applyAlignment="1" applyProtection="1">
      <alignment horizontal="center" vertical="center" wrapText="1"/>
      <protection locked="0"/>
    </xf>
    <xf numFmtId="1" fontId="128" fillId="0" borderId="0" xfId="97" applyNumberFormat="1" applyFont="1" applyAlignment="1">
      <alignment horizontal="center" vertical="center"/>
    </xf>
    <xf numFmtId="1" fontId="128" fillId="9" borderId="47" xfId="97" applyNumberFormat="1" applyFont="1" applyFill="1" applyBorder="1" applyAlignment="1">
      <alignment horizontal="center" vertical="center"/>
    </xf>
    <xf numFmtId="1" fontId="92" fillId="11" borderId="46" xfId="97" applyNumberFormat="1" applyFont="1" applyFill="1" applyBorder="1" applyAlignment="1" applyProtection="1">
      <alignment horizontal="center" vertical="center" wrapText="1"/>
      <protection locked="0"/>
    </xf>
    <xf numFmtId="0" fontId="183" fillId="0" borderId="29" xfId="97" applyFont="1" applyBorder="1" applyAlignment="1">
      <alignment horizontal="center" vertical="center" wrapText="1"/>
    </xf>
    <xf numFmtId="0" fontId="128" fillId="0" borderId="0" xfId="98" applyFont="1" applyAlignment="1">
      <alignment vertical="center"/>
    </xf>
    <xf numFmtId="0" fontId="148" fillId="0" borderId="0" xfId="98" applyFont="1" applyAlignment="1">
      <alignment horizontal="left" vertical="center" wrapText="1"/>
    </xf>
    <xf numFmtId="0" fontId="111" fillId="0" borderId="0" xfId="98" applyFont="1" applyAlignment="1">
      <alignment horizontal="left" vertical="center" wrapText="1"/>
    </xf>
    <xf numFmtId="0" fontId="4" fillId="0" borderId="0" xfId="98" applyAlignment="1">
      <alignment vertical="center"/>
    </xf>
    <xf numFmtId="0" fontId="139" fillId="9" borderId="45" xfId="98" applyFont="1" applyFill="1" applyBorder="1" applyAlignment="1">
      <alignment horizontal="center" vertical="center" wrapText="1"/>
    </xf>
    <xf numFmtId="0" fontId="139" fillId="9" borderId="47" xfId="98" applyFont="1" applyFill="1" applyBorder="1" applyAlignment="1">
      <alignment horizontal="center" vertical="center" wrapText="1"/>
    </xf>
    <xf numFmtId="0" fontId="139" fillId="9" borderId="46" xfId="98" applyFont="1" applyFill="1" applyBorder="1" applyAlignment="1">
      <alignment horizontal="center" vertical="center" wrapText="1"/>
    </xf>
    <xf numFmtId="0" fontId="139" fillId="0" borderId="0" xfId="98" applyFont="1" applyAlignment="1">
      <alignment horizontal="center" vertical="center" wrapText="1"/>
    </xf>
    <xf numFmtId="0" fontId="103" fillId="0" borderId="0" xfId="98" applyFont="1" applyAlignment="1">
      <alignment vertical="center"/>
    </xf>
    <xf numFmtId="0" fontId="139" fillId="9" borderId="29" xfId="98" applyFont="1" applyFill="1" applyBorder="1" applyAlignment="1">
      <alignment horizontal="center" vertical="center" wrapText="1"/>
    </xf>
    <xf numFmtId="0" fontId="128" fillId="0" borderId="0" xfId="98" applyFont="1" applyAlignment="1">
      <alignment horizontal="left" vertical="center" wrapText="1"/>
    </xf>
    <xf numFmtId="0" fontId="139" fillId="9" borderId="39" xfId="98" applyFont="1" applyFill="1" applyBorder="1" applyAlignment="1">
      <alignment horizontal="left" vertical="center" wrapText="1"/>
    </xf>
    <xf numFmtId="0" fontId="128" fillId="0" borderId="0" xfId="98" applyFont="1" applyAlignment="1">
      <alignment horizontal="center" vertical="center" wrapText="1"/>
    </xf>
    <xf numFmtId="0" fontId="92" fillId="0" borderId="33" xfId="98" applyFont="1" applyBorder="1" applyAlignment="1">
      <alignment horizontal="left" vertical="center" wrapText="1"/>
    </xf>
    <xf numFmtId="0" fontId="92" fillId="0" borderId="34" xfId="98" applyFont="1" applyBorder="1" applyAlignment="1">
      <alignment horizontal="center" vertical="center" wrapText="1"/>
    </xf>
    <xf numFmtId="167" fontId="128" fillId="11" borderId="34" xfId="98" applyNumberFormat="1" applyFont="1" applyFill="1" applyBorder="1" applyAlignment="1" applyProtection="1">
      <alignment horizontal="center" vertical="center" wrapText="1"/>
      <protection locked="0"/>
    </xf>
    <xf numFmtId="167" fontId="128" fillId="12" borderId="34" xfId="98" applyNumberFormat="1" applyFont="1" applyFill="1" applyBorder="1" applyAlignment="1">
      <alignment horizontal="center" vertical="center" wrapText="1"/>
    </xf>
    <xf numFmtId="167" fontId="128" fillId="11" borderId="35" xfId="98" applyNumberFormat="1" applyFont="1" applyFill="1" applyBorder="1" applyAlignment="1" applyProtection="1">
      <alignment horizontal="center" vertical="center" wrapText="1"/>
      <protection locked="0"/>
    </xf>
    <xf numFmtId="0" fontId="128" fillId="0" borderId="0" xfId="98" applyFont="1"/>
    <xf numFmtId="0" fontId="92" fillId="0" borderId="42" xfId="98" applyFont="1" applyBorder="1" applyAlignment="1">
      <alignment horizontal="left" vertical="center" wrapText="1"/>
    </xf>
    <xf numFmtId="0" fontId="92" fillId="0" borderId="27" xfId="98" applyFont="1" applyBorder="1" applyAlignment="1">
      <alignment horizontal="center" vertical="center" wrapText="1"/>
    </xf>
    <xf numFmtId="167" fontId="128" fillId="11" borderId="27" xfId="98" applyNumberFormat="1" applyFont="1" applyFill="1" applyBorder="1" applyAlignment="1" applyProtection="1">
      <alignment horizontal="center" vertical="center" wrapText="1"/>
      <protection locked="0"/>
    </xf>
    <xf numFmtId="167" fontId="128" fillId="12" borderId="27" xfId="98" applyNumberFormat="1" applyFont="1" applyFill="1" applyBorder="1" applyAlignment="1">
      <alignment horizontal="center" vertical="center" wrapText="1"/>
    </xf>
    <xf numFmtId="167" fontId="128" fillId="11" borderId="43" xfId="98" applyNumberFormat="1" applyFont="1" applyFill="1" applyBorder="1" applyAlignment="1" applyProtection="1">
      <alignment horizontal="center" vertical="center" wrapText="1"/>
      <protection locked="0"/>
    </xf>
    <xf numFmtId="167" fontId="128" fillId="12" borderId="43" xfId="98" applyNumberFormat="1" applyFont="1" applyFill="1" applyBorder="1" applyAlignment="1">
      <alignment horizontal="center" vertical="center" wrapText="1"/>
    </xf>
    <xf numFmtId="0" fontId="92" fillId="0" borderId="36" xfId="98" applyFont="1" applyBorder="1" applyAlignment="1">
      <alignment horizontal="left" vertical="center" wrapText="1"/>
    </xf>
    <xf numFmtId="0" fontId="92" fillId="0" borderId="37" xfId="98" applyFont="1" applyBorder="1" applyAlignment="1">
      <alignment horizontal="center" vertical="center" wrapText="1"/>
    </xf>
    <xf numFmtId="167" fontId="128" fillId="12" borderId="37" xfId="98" applyNumberFormat="1" applyFont="1" applyFill="1" applyBorder="1" applyAlignment="1">
      <alignment horizontal="center" vertical="center" wrapText="1"/>
    </xf>
    <xf numFmtId="167" fontId="128" fillId="12" borderId="38" xfId="98" applyNumberFormat="1" applyFont="1" applyFill="1" applyBorder="1" applyAlignment="1">
      <alignment horizontal="center" vertical="center" wrapText="1"/>
    </xf>
    <xf numFmtId="0" fontId="207" fillId="0" borderId="0" xfId="98" applyFont="1"/>
    <xf numFmtId="0" fontId="128" fillId="0" borderId="0" xfId="98" applyFont="1" applyAlignment="1">
      <alignment horizontal="center" wrapText="1"/>
    </xf>
    <xf numFmtId="0" fontId="103" fillId="0" borderId="0" xfId="98" applyFont="1"/>
    <xf numFmtId="0" fontId="183" fillId="0" borderId="0" xfId="98" applyFont="1" applyAlignment="1">
      <alignment horizontal="center" vertical="center" wrapText="1"/>
    </xf>
    <xf numFmtId="0" fontId="139" fillId="9" borderId="37" xfId="98" applyFont="1" applyFill="1" applyBorder="1" applyAlignment="1">
      <alignment horizontal="center" vertical="center" wrapText="1"/>
    </xf>
    <xf numFmtId="0" fontId="139" fillId="9" borderId="38" xfId="98" applyFont="1" applyFill="1" applyBorder="1" applyAlignment="1">
      <alignment horizontal="center" vertical="center" wrapText="1"/>
    </xf>
    <xf numFmtId="0" fontId="139" fillId="0" borderId="0" xfId="98" applyFont="1" applyAlignment="1">
      <alignment horizontal="left" vertical="center" wrapText="1"/>
    </xf>
    <xf numFmtId="167" fontId="128" fillId="12" borderId="35" xfId="98" applyNumberFormat="1" applyFont="1" applyFill="1" applyBorder="1" applyAlignment="1">
      <alignment horizontal="center" vertical="center" wrapText="1"/>
    </xf>
    <xf numFmtId="0" fontId="128" fillId="0" borderId="40" xfId="98" applyFont="1" applyBorder="1" applyProtection="1">
      <protection locked="0"/>
    </xf>
    <xf numFmtId="167" fontId="208" fillId="9" borderId="27" xfId="98" applyNumberFormat="1" applyFont="1" applyFill="1" applyBorder="1" applyAlignment="1">
      <alignment horizontal="center" vertical="center" wrapText="1"/>
    </xf>
    <xf numFmtId="167" fontId="208" fillId="9" borderId="27" xfId="98" applyNumberFormat="1" applyFont="1" applyFill="1" applyBorder="1" applyAlignment="1">
      <alignment horizontal="center" wrapText="1"/>
    </xf>
    <xf numFmtId="0" fontId="128" fillId="0" borderId="44" xfId="98" applyFont="1" applyBorder="1" applyProtection="1">
      <protection locked="0"/>
    </xf>
    <xf numFmtId="167" fontId="208" fillId="9" borderId="37" xfId="98" applyNumberFormat="1" applyFont="1" applyFill="1" applyBorder="1" applyAlignment="1">
      <alignment horizontal="center" vertical="center" wrapText="1"/>
    </xf>
    <xf numFmtId="167" fontId="208" fillId="9" borderId="37" xfId="98" applyNumberFormat="1" applyFont="1" applyFill="1" applyBorder="1" applyAlignment="1">
      <alignment horizontal="center" wrapText="1"/>
    </xf>
    <xf numFmtId="0" fontId="128" fillId="0" borderId="41" xfId="98" applyFont="1" applyBorder="1" applyProtection="1">
      <protection locked="0"/>
    </xf>
    <xf numFmtId="0" fontId="128" fillId="0" borderId="0" xfId="98" applyFont="1" applyAlignment="1">
      <alignment vertical="top"/>
    </xf>
    <xf numFmtId="0" fontId="207" fillId="5" borderId="0" xfId="98" applyFont="1" applyFill="1"/>
    <xf numFmtId="167" fontId="128" fillId="9" borderId="34" xfId="98" applyNumberFormat="1" applyFont="1" applyFill="1" applyBorder="1" applyAlignment="1">
      <alignment horizontal="center" vertical="center" wrapText="1"/>
    </xf>
    <xf numFmtId="167" fontId="128" fillId="9" borderId="27" xfId="98" applyNumberFormat="1" applyFont="1" applyFill="1" applyBorder="1" applyAlignment="1">
      <alignment horizontal="center" vertical="center" wrapText="1"/>
    </xf>
    <xf numFmtId="0" fontId="128" fillId="0" borderId="44" xfId="98" applyFont="1" applyBorder="1" applyAlignment="1" applyProtection="1">
      <alignment vertical="center"/>
      <protection locked="0"/>
    </xf>
    <xf numFmtId="167" fontId="128" fillId="15" borderId="43" xfId="98" applyNumberFormat="1" applyFont="1" applyFill="1" applyBorder="1" applyAlignment="1">
      <alignment horizontal="center" vertical="center" wrapText="1"/>
    </xf>
    <xf numFmtId="167" fontId="128" fillId="9" borderId="27" xfId="98" applyNumberFormat="1" applyFont="1" applyFill="1" applyBorder="1" applyAlignment="1">
      <alignment vertical="center"/>
    </xf>
    <xf numFmtId="167" fontId="128" fillId="9" borderId="37" xfId="98" applyNumberFormat="1" applyFont="1" applyFill="1" applyBorder="1" applyAlignment="1">
      <alignment horizontal="center" vertical="center" wrapText="1"/>
    </xf>
    <xf numFmtId="167" fontId="128" fillId="9" borderId="37" xfId="98" applyNumberFormat="1" applyFont="1" applyFill="1" applyBorder="1" applyAlignment="1">
      <alignment vertical="center"/>
    </xf>
    <xf numFmtId="0" fontId="128" fillId="0" borderId="41" xfId="98" applyFont="1" applyBorder="1" applyAlignment="1" applyProtection="1">
      <alignment vertical="center"/>
      <protection locked="0"/>
    </xf>
    <xf numFmtId="0" fontId="103" fillId="0" borderId="0" xfId="98" applyFont="1" applyAlignment="1">
      <alignment vertical="top"/>
    </xf>
    <xf numFmtId="0" fontId="128" fillId="11" borderId="34" xfId="98" applyFont="1" applyFill="1" applyBorder="1" applyAlignment="1" applyProtection="1">
      <alignment horizontal="center" vertical="center" wrapText="1"/>
      <protection locked="0"/>
    </xf>
    <xf numFmtId="0" fontId="128" fillId="11" borderId="35" xfId="98" applyFont="1" applyFill="1" applyBorder="1" applyAlignment="1" applyProtection="1">
      <alignment horizontal="center" vertical="center" wrapText="1"/>
      <protection locked="0"/>
    </xf>
    <xf numFmtId="0" fontId="128" fillId="0" borderId="40" xfId="98" applyFont="1" applyBorder="1" applyAlignment="1" applyProtection="1">
      <alignment vertical="center"/>
      <protection locked="0"/>
    </xf>
    <xf numFmtId="0" fontId="128" fillId="9" borderId="37" xfId="98" applyFont="1" applyFill="1" applyBorder="1" applyAlignment="1">
      <alignment horizontal="center" vertical="center"/>
    </xf>
    <xf numFmtId="0" fontId="128" fillId="11" borderId="38" xfId="98" applyFont="1" applyFill="1" applyBorder="1" applyAlignment="1" applyProtection="1">
      <alignment horizontal="center" vertical="center" wrapText="1"/>
      <protection locked="0"/>
    </xf>
    <xf numFmtId="0" fontId="128" fillId="0" borderId="0" xfId="98" applyFont="1" applyAlignment="1">
      <alignment horizontal="center" vertical="center"/>
    </xf>
    <xf numFmtId="0" fontId="92" fillId="0" borderId="0" xfId="98" applyFont="1" applyAlignment="1">
      <alignment horizontal="left" vertical="center" wrapText="1"/>
    </xf>
    <xf numFmtId="0" fontId="92" fillId="0" borderId="0" xfId="98" applyFont="1" applyAlignment="1">
      <alignment horizontal="center" vertical="center" wrapText="1"/>
    </xf>
    <xf numFmtId="0" fontId="139" fillId="9" borderId="31" xfId="98" applyFont="1" applyFill="1" applyBorder="1" applyAlignment="1">
      <alignment horizontal="center" vertical="center" wrapText="1"/>
    </xf>
    <xf numFmtId="0" fontId="139" fillId="9" borderId="49" xfId="98" applyFont="1" applyFill="1" applyBorder="1" applyAlignment="1">
      <alignment horizontal="center" vertical="center" wrapText="1"/>
    </xf>
    <xf numFmtId="0" fontId="139" fillId="9" borderId="50" xfId="98" applyFont="1" applyFill="1" applyBorder="1" applyAlignment="1">
      <alignment horizontal="center" vertical="center" wrapText="1"/>
    </xf>
    <xf numFmtId="0" fontId="128" fillId="0" borderId="34" xfId="98" applyFont="1" applyBorder="1" applyAlignment="1">
      <alignment horizontal="center" vertical="center" wrapText="1"/>
    </xf>
    <xf numFmtId="0" fontId="128" fillId="0" borderId="27" xfId="98" applyFont="1" applyBorder="1" applyAlignment="1">
      <alignment horizontal="center" vertical="center" wrapText="1"/>
    </xf>
    <xf numFmtId="0" fontId="128" fillId="0" borderId="37" xfId="98" applyFont="1" applyBorder="1" applyAlignment="1">
      <alignment horizontal="center" vertical="center" wrapText="1"/>
    </xf>
    <xf numFmtId="167" fontId="128" fillId="11" borderId="37" xfId="98" applyNumberFormat="1" applyFont="1" applyFill="1" applyBorder="1" applyAlignment="1" applyProtection="1">
      <alignment horizontal="center" vertical="center" wrapText="1"/>
      <protection locked="0"/>
    </xf>
    <xf numFmtId="0" fontId="147" fillId="0" borderId="0" xfId="51" applyFont="1" applyAlignment="1">
      <alignment horizontal="left" vertical="center"/>
    </xf>
    <xf numFmtId="0" fontId="147" fillId="0" borderId="0" xfId="30" applyFont="1" applyFill="1" applyBorder="1" applyAlignment="1">
      <alignment vertical="center" wrapText="1"/>
    </xf>
    <xf numFmtId="0" fontId="92" fillId="0" borderId="0" xfId="51" applyFont="1" applyAlignment="1">
      <alignment horizontal="left" vertical="center" wrapText="1"/>
    </xf>
    <xf numFmtId="172" fontId="92" fillId="0" borderId="0" xfId="43" applyNumberFormat="1" applyFont="1" applyFill="1" applyBorder="1" applyAlignment="1">
      <alignment horizontal="center" vertical="center" wrapText="1"/>
    </xf>
    <xf numFmtId="0" fontId="180" fillId="0" borderId="0" xfId="51" applyFont="1" applyAlignment="1">
      <alignment vertical="center"/>
    </xf>
    <xf numFmtId="0" fontId="180" fillId="0" borderId="0" xfId="51" applyFont="1" applyAlignment="1">
      <alignment horizontal="center" vertical="center" wrapText="1"/>
    </xf>
    <xf numFmtId="0" fontId="180" fillId="9" borderId="37" xfId="91" applyFont="1" applyFill="1" applyBorder="1" applyAlignment="1">
      <alignment horizontal="center" vertical="center" wrapText="1"/>
    </xf>
    <xf numFmtId="0" fontId="210" fillId="0" borderId="0" xfId="62" applyFont="1" applyAlignment="1">
      <alignment horizontal="left" vertical="center" wrapText="1"/>
    </xf>
    <xf numFmtId="0" fontId="103" fillId="0" borderId="0" xfId="62" applyFont="1" applyAlignment="1">
      <alignment vertical="center"/>
    </xf>
    <xf numFmtId="0" fontId="103" fillId="0" borderId="0" xfId="62" applyFont="1" applyAlignment="1">
      <alignment horizontal="center" vertical="center" wrapText="1"/>
    </xf>
    <xf numFmtId="0" fontId="139" fillId="9" borderId="39" xfId="62" applyFont="1" applyFill="1" applyBorder="1" applyAlignment="1">
      <alignment horizontal="left" vertical="center" wrapText="1"/>
    </xf>
    <xf numFmtId="0" fontId="152" fillId="0" borderId="0" xfId="62" applyFont="1" applyAlignment="1">
      <alignment vertical="center" wrapText="1"/>
    </xf>
    <xf numFmtId="0" fontId="128" fillId="0" borderId="0" xfId="62" applyFont="1" applyAlignment="1">
      <alignment vertical="center"/>
    </xf>
    <xf numFmtId="0" fontId="92" fillId="0" borderId="33" xfId="62" applyFont="1" applyBorder="1" applyAlignment="1">
      <alignment horizontal="left" vertical="center" wrapText="1"/>
    </xf>
    <xf numFmtId="0" fontId="92" fillId="0" borderId="34" xfId="62" applyFont="1" applyBorder="1" applyAlignment="1">
      <alignment horizontal="center" vertical="center" wrapText="1"/>
    </xf>
    <xf numFmtId="2" fontId="92" fillId="11" borderId="35" xfId="62" applyNumberFormat="1" applyFont="1" applyFill="1" applyBorder="1" applyAlignment="1" applyProtection="1">
      <alignment horizontal="center" vertical="center" wrapText="1"/>
      <protection locked="0"/>
    </xf>
    <xf numFmtId="0" fontId="92" fillId="0" borderId="42" xfId="62" applyFont="1" applyBorder="1" applyAlignment="1">
      <alignment horizontal="left" vertical="center" wrapText="1"/>
    </xf>
    <xf numFmtId="0" fontId="92" fillId="0" borderId="27" xfId="62" applyFont="1" applyBorder="1" applyAlignment="1">
      <alignment horizontal="center" vertical="center" wrapText="1"/>
    </xf>
    <xf numFmtId="2" fontId="92" fillId="11" borderId="43" xfId="62" applyNumberFormat="1" applyFont="1" applyFill="1" applyBorder="1" applyAlignment="1" applyProtection="1">
      <alignment horizontal="center" vertical="center" wrapText="1"/>
      <protection locked="0"/>
    </xf>
    <xf numFmtId="0" fontId="137" fillId="0" borderId="0" xfId="62" applyFont="1" applyAlignment="1">
      <alignment vertical="center"/>
    </xf>
    <xf numFmtId="1" fontId="92" fillId="11" borderId="43" xfId="62" applyNumberFormat="1" applyFont="1" applyFill="1" applyBorder="1" applyAlignment="1" applyProtection="1">
      <alignment horizontal="center" vertical="center" wrapText="1"/>
      <protection locked="0"/>
    </xf>
    <xf numFmtId="0" fontId="4" fillId="0" borderId="0" xfId="100" applyAlignment="1">
      <alignment vertical="center"/>
    </xf>
    <xf numFmtId="0" fontId="31" fillId="0" borderId="0" xfId="100" applyFont="1" applyAlignment="1">
      <alignment vertical="center"/>
    </xf>
    <xf numFmtId="1" fontId="92" fillId="12" borderId="43" xfId="62" applyNumberFormat="1" applyFont="1" applyFill="1" applyBorder="1" applyAlignment="1">
      <alignment horizontal="center" vertical="center" wrapText="1"/>
    </xf>
    <xf numFmtId="0" fontId="92" fillId="0" borderId="51" xfId="62" applyFont="1" applyBorder="1" applyAlignment="1">
      <alignment horizontal="left" vertical="center" wrapText="1"/>
    </xf>
    <xf numFmtId="0" fontId="92" fillId="0" borderId="52" xfId="62" applyFont="1" applyBorder="1" applyAlignment="1">
      <alignment horizontal="center" vertical="center" wrapText="1"/>
    </xf>
    <xf numFmtId="2" fontId="92" fillId="11" borderId="53" xfId="62" applyNumberFormat="1" applyFont="1" applyFill="1" applyBorder="1" applyAlignment="1" applyProtection="1">
      <alignment horizontal="center" vertical="center" wrapText="1"/>
      <protection locked="0"/>
    </xf>
    <xf numFmtId="0" fontId="136" fillId="0" borderId="102" xfId="30" applyFont="1" applyBorder="1" applyAlignment="1">
      <alignment horizontal="center" vertical="center" wrapText="1"/>
    </xf>
    <xf numFmtId="0" fontId="92" fillId="0" borderId="203" xfId="62" applyFont="1" applyBorder="1" applyAlignment="1">
      <alignment horizontal="left" vertical="center" wrapText="1"/>
    </xf>
    <xf numFmtId="0" fontId="92" fillId="0" borderId="204" xfId="62" applyFont="1" applyBorder="1" applyAlignment="1">
      <alignment horizontal="center" vertical="center" wrapText="1"/>
    </xf>
    <xf numFmtId="2" fontId="92" fillId="11" borderId="205" xfId="62" applyNumberFormat="1" applyFont="1" applyFill="1" applyBorder="1" applyAlignment="1" applyProtection="1">
      <alignment horizontal="center" vertical="center" wrapText="1"/>
      <protection locked="0"/>
    </xf>
    <xf numFmtId="0" fontId="196" fillId="0" borderId="206" xfId="62" applyFont="1" applyBorder="1" applyAlignment="1">
      <alignment horizontal="center" vertical="center"/>
    </xf>
    <xf numFmtId="0" fontId="92" fillId="0" borderId="0" xfId="62" applyFont="1" applyAlignment="1">
      <alignment horizontal="left" vertical="center" wrapText="1"/>
    </xf>
    <xf numFmtId="2" fontId="92" fillId="0" borderId="0" xfId="62" applyNumberFormat="1" applyFont="1" applyAlignment="1" applyProtection="1">
      <alignment horizontal="center" vertical="center" wrapText="1"/>
      <protection locked="0"/>
    </xf>
    <xf numFmtId="0" fontId="196" fillId="0" borderId="0" xfId="62" applyFont="1" applyAlignment="1">
      <alignment horizontal="center" vertical="center"/>
    </xf>
    <xf numFmtId="0" fontId="139" fillId="9" borderId="29" xfId="62" applyFont="1" applyFill="1" applyBorder="1" applyAlignment="1">
      <alignment horizontal="left" vertical="center" wrapText="1"/>
    </xf>
    <xf numFmtId="0" fontId="136" fillId="0" borderId="34" xfId="62" applyFont="1" applyBorder="1" applyAlignment="1">
      <alignment horizontal="center" vertical="center" wrapText="1"/>
    </xf>
    <xf numFmtId="2" fontId="136" fillId="11" borderId="35" xfId="62" applyNumberFormat="1" applyFont="1" applyFill="1" applyBorder="1" applyAlignment="1" applyProtection="1">
      <alignment horizontal="center" vertical="center" wrapText="1"/>
      <protection locked="0"/>
    </xf>
    <xf numFmtId="0" fontId="136" fillId="0" borderId="0" xfId="62" applyFont="1" applyAlignment="1">
      <alignment vertical="center"/>
    </xf>
    <xf numFmtId="0" fontId="136" fillId="0" borderId="37" xfId="62" applyFont="1" applyBorder="1" applyAlignment="1">
      <alignment horizontal="center" vertical="center" wrapText="1"/>
    </xf>
    <xf numFmtId="2" fontId="136" fillId="11" borderId="38" xfId="62" applyNumberFormat="1" applyFont="1" applyFill="1" applyBorder="1" applyAlignment="1" applyProtection="1">
      <alignment horizontal="center" vertical="center" wrapText="1"/>
      <protection locked="0"/>
    </xf>
    <xf numFmtId="0" fontId="4" fillId="0" borderId="0" xfId="62" applyAlignment="1">
      <alignment wrapText="1"/>
    </xf>
    <xf numFmtId="0" fontId="23" fillId="5" borderId="0" xfId="0" applyFont="1" applyFill="1" applyAlignment="1">
      <alignment horizontal="center" vertical="center"/>
    </xf>
    <xf numFmtId="0" fontId="142" fillId="0" borderId="0" xfId="63" applyFont="1" applyAlignment="1">
      <alignment vertical="center"/>
    </xf>
    <xf numFmtId="0" fontId="103" fillId="0" borderId="33" xfId="62" applyFont="1" applyBorder="1" applyAlignment="1">
      <alignment horizontal="left" vertical="center" wrapText="1"/>
    </xf>
    <xf numFmtId="0" fontId="103" fillId="0" borderId="34" xfId="62" applyFont="1" applyBorder="1" applyAlignment="1">
      <alignment horizontal="center" vertical="center" wrapText="1"/>
    </xf>
    <xf numFmtId="1" fontId="103" fillId="11" borderId="35" xfId="62" applyNumberFormat="1" applyFont="1" applyFill="1" applyBorder="1" applyAlignment="1" applyProtection="1">
      <alignment horizontal="center" vertical="center" wrapText="1"/>
      <protection locked="0"/>
    </xf>
    <xf numFmtId="0" fontId="103" fillId="0" borderId="42" xfId="62" applyFont="1" applyBorder="1" applyAlignment="1">
      <alignment horizontal="left" vertical="center" wrapText="1"/>
    </xf>
    <xf numFmtId="0" fontId="103" fillId="0" borderId="27" xfId="62" applyFont="1" applyBorder="1" applyAlignment="1">
      <alignment horizontal="center" vertical="center" wrapText="1"/>
    </xf>
    <xf numFmtId="1" fontId="103" fillId="11" borderId="43" xfId="62" applyNumberFormat="1" applyFont="1" applyFill="1" applyBorder="1" applyAlignment="1" applyProtection="1">
      <alignment horizontal="center" vertical="center" wrapText="1"/>
      <protection locked="0"/>
    </xf>
    <xf numFmtId="1" fontId="103" fillId="11" borderId="43" xfId="63" applyNumberFormat="1" applyFont="1" applyFill="1" applyBorder="1" applyAlignment="1" applyProtection="1">
      <alignment horizontal="center" vertical="center" wrapText="1"/>
      <protection locked="0"/>
    </xf>
    <xf numFmtId="2" fontId="103" fillId="11" borderId="43" xfId="62" applyNumberFormat="1" applyFont="1" applyFill="1" applyBorder="1" applyAlignment="1" applyProtection="1">
      <alignment horizontal="center" vertical="center" wrapText="1"/>
      <protection locked="0"/>
    </xf>
    <xf numFmtId="2" fontId="103" fillId="11" borderId="43" xfId="63" applyNumberFormat="1" applyFont="1" applyFill="1" applyBorder="1" applyAlignment="1" applyProtection="1">
      <alignment horizontal="center" vertical="center" wrapText="1"/>
      <protection locked="0"/>
    </xf>
    <xf numFmtId="167" fontId="103" fillId="11" borderId="43" xfId="63" applyNumberFormat="1" applyFont="1" applyFill="1" applyBorder="1" applyAlignment="1" applyProtection="1">
      <alignment horizontal="center" vertical="center" wrapText="1"/>
      <protection locked="0"/>
    </xf>
    <xf numFmtId="0" fontId="103" fillId="0" borderId="36" xfId="62" applyFont="1" applyBorder="1" applyAlignment="1">
      <alignment horizontal="left" vertical="center" wrapText="1"/>
    </xf>
    <xf numFmtId="0" fontId="103" fillId="0" borderId="37" xfId="62" applyFont="1" applyBorder="1" applyAlignment="1">
      <alignment horizontal="center" vertical="center" wrapText="1"/>
    </xf>
    <xf numFmtId="2" fontId="103" fillId="11" borderId="38" xfId="62" applyNumberFormat="1" applyFont="1" applyFill="1" applyBorder="1" applyAlignment="1" applyProtection="1">
      <alignment horizontal="center" vertical="center" wrapText="1"/>
      <protection locked="0"/>
    </xf>
    <xf numFmtId="0" fontId="139" fillId="9" borderId="34" xfId="62" applyFont="1" applyFill="1" applyBorder="1" applyAlignment="1">
      <alignment horizontal="center" vertical="center" wrapText="1"/>
    </xf>
    <xf numFmtId="0" fontId="139" fillId="9" borderId="35" xfId="62" applyFont="1" applyFill="1" applyBorder="1" applyAlignment="1">
      <alignment horizontal="center" vertical="center" wrapText="1"/>
    </xf>
    <xf numFmtId="0" fontId="139" fillId="9" borderId="42" xfId="62" applyFont="1" applyFill="1" applyBorder="1" applyAlignment="1">
      <alignment horizontal="left" vertical="center" wrapText="1"/>
    </xf>
    <xf numFmtId="0" fontId="139" fillId="9" borderId="27" xfId="62" applyFont="1" applyFill="1" applyBorder="1" applyAlignment="1">
      <alignment horizontal="center" vertical="center" wrapText="1"/>
    </xf>
    <xf numFmtId="0" fontId="139" fillId="9" borderId="43" xfId="62" applyFont="1" applyFill="1" applyBorder="1" applyAlignment="1">
      <alignment horizontal="center" vertical="center" wrapText="1"/>
    </xf>
    <xf numFmtId="0" fontId="139" fillId="9" borderId="51" xfId="62" applyFont="1" applyFill="1" applyBorder="1" applyAlignment="1">
      <alignment horizontal="left" vertical="center" wrapText="1"/>
    </xf>
    <xf numFmtId="0" fontId="139" fillId="9" borderId="52" xfId="62" applyFont="1" applyFill="1" applyBorder="1" applyAlignment="1">
      <alignment horizontal="center" vertical="center" wrapText="1"/>
    </xf>
    <xf numFmtId="0" fontId="139" fillId="9" borderId="53" xfId="62" applyFont="1" applyFill="1" applyBorder="1" applyAlignment="1">
      <alignment horizontal="center" vertical="center" wrapText="1"/>
    </xf>
    <xf numFmtId="2" fontId="103" fillId="11" borderId="34" xfId="62" applyNumberFormat="1" applyFont="1" applyFill="1" applyBorder="1" applyAlignment="1" applyProtection="1">
      <alignment horizontal="center" vertical="center" wrapText="1"/>
      <protection locked="0"/>
    </xf>
    <xf numFmtId="1" fontId="103" fillId="11" borderId="34" xfId="62" applyNumberFormat="1" applyFont="1" applyFill="1" applyBorder="1" applyAlignment="1" applyProtection="1">
      <alignment horizontal="center" vertical="center" wrapText="1"/>
      <protection locked="0"/>
    </xf>
    <xf numFmtId="2" fontId="103" fillId="11" borderId="27" xfId="62" applyNumberFormat="1" applyFont="1" applyFill="1" applyBorder="1" applyAlignment="1" applyProtection="1">
      <alignment horizontal="center" vertical="center" wrapText="1"/>
      <protection locked="0"/>
    </xf>
    <xf numFmtId="1" fontId="103" fillId="11" borderId="27" xfId="62" applyNumberFormat="1" applyFont="1" applyFill="1" applyBorder="1" applyAlignment="1" applyProtection="1">
      <alignment horizontal="center" vertical="center" wrapText="1"/>
      <protection locked="0"/>
    </xf>
    <xf numFmtId="2" fontId="103" fillId="11" borderId="37" xfId="62" applyNumberFormat="1" applyFont="1" applyFill="1" applyBorder="1" applyAlignment="1" applyProtection="1">
      <alignment horizontal="center" vertical="center" wrapText="1"/>
      <protection locked="0"/>
    </xf>
    <xf numFmtId="1" fontId="103" fillId="11" borderId="37" xfId="62" applyNumberFormat="1" applyFont="1" applyFill="1" applyBorder="1" applyAlignment="1" applyProtection="1">
      <alignment horizontal="center" vertical="center" wrapText="1"/>
      <protection locked="0"/>
    </xf>
    <xf numFmtId="1" fontId="103" fillId="11" borderId="38" xfId="62" applyNumberFormat="1" applyFont="1" applyFill="1" applyBorder="1" applyAlignment="1" applyProtection="1">
      <alignment horizontal="center" vertical="center" wrapText="1"/>
      <protection locked="0"/>
    </xf>
    <xf numFmtId="0" fontId="103" fillId="0" borderId="0" xfId="62" applyFont="1" applyAlignment="1">
      <alignment wrapText="1"/>
    </xf>
    <xf numFmtId="0" fontId="139" fillId="9" borderId="33" xfId="62" applyFont="1" applyFill="1" applyBorder="1" applyAlignment="1">
      <alignment vertical="center" wrapText="1"/>
    </xf>
    <xf numFmtId="0" fontId="139" fillId="9" borderId="42" xfId="62" applyFont="1" applyFill="1" applyBorder="1" applyAlignment="1">
      <alignment vertical="center" wrapText="1"/>
    </xf>
    <xf numFmtId="0" fontId="139" fillId="9" borderId="51" xfId="62" applyFont="1" applyFill="1" applyBorder="1" applyAlignment="1">
      <alignment vertical="center" wrapText="1"/>
    </xf>
    <xf numFmtId="166" fontId="103" fillId="11" borderId="34" xfId="62" applyNumberFormat="1" applyFont="1" applyFill="1" applyBorder="1" applyAlignment="1" applyProtection="1">
      <alignment horizontal="center" vertical="center" wrapText="1"/>
      <protection locked="0"/>
    </xf>
    <xf numFmtId="166" fontId="103" fillId="11" borderId="27" xfId="62" applyNumberFormat="1" applyFont="1" applyFill="1" applyBorder="1" applyAlignment="1" applyProtection="1">
      <alignment horizontal="center" vertical="center" wrapText="1"/>
      <protection locked="0"/>
    </xf>
    <xf numFmtId="166" fontId="103" fillId="11" borderId="37" xfId="62" applyNumberFormat="1" applyFont="1" applyFill="1" applyBorder="1" applyAlignment="1" applyProtection="1">
      <alignment horizontal="center" vertical="center" wrapText="1"/>
      <protection locked="0"/>
    </xf>
    <xf numFmtId="0" fontId="139" fillId="9" borderId="45" xfId="62" applyFont="1" applyFill="1" applyBorder="1" applyAlignment="1">
      <alignment horizontal="left" vertical="center" wrapText="1"/>
    </xf>
    <xf numFmtId="2" fontId="103" fillId="11" borderId="35" xfId="62" applyNumberFormat="1" applyFont="1" applyFill="1" applyBorder="1" applyAlignment="1" applyProtection="1">
      <alignment horizontal="center" vertical="center" wrapText="1"/>
      <protection locked="0"/>
    </xf>
    <xf numFmtId="0" fontId="140" fillId="0" borderId="110" xfId="30" applyFont="1" applyBorder="1" applyAlignment="1">
      <alignment horizontal="center" vertical="center" wrapText="1"/>
    </xf>
    <xf numFmtId="0" fontId="103" fillId="0" borderId="110" xfId="62" applyFont="1" applyBorder="1" applyProtection="1">
      <protection locked="0"/>
    </xf>
    <xf numFmtId="0" fontId="140" fillId="0" borderId="104" xfId="30" applyFont="1" applyBorder="1" applyAlignment="1">
      <alignment horizontal="center" vertical="center" wrapText="1"/>
    </xf>
    <xf numFmtId="0" fontId="103" fillId="0" borderId="104" xfId="62" applyFont="1" applyBorder="1" applyProtection="1">
      <protection locked="0"/>
    </xf>
    <xf numFmtId="0" fontId="139" fillId="9" borderId="207" xfId="62" applyFont="1" applyFill="1" applyBorder="1" applyAlignment="1">
      <alignment horizontal="center" vertical="center" wrapText="1"/>
    </xf>
    <xf numFmtId="0" fontId="211" fillId="0" borderId="0" xfId="62" applyFont="1" applyAlignment="1">
      <alignment wrapText="1"/>
    </xf>
    <xf numFmtId="0" fontId="211" fillId="0" borderId="0" xfId="62" applyFont="1"/>
    <xf numFmtId="0" fontId="136" fillId="9" borderId="47" xfId="62" applyFont="1" applyFill="1" applyBorder="1" applyAlignment="1">
      <alignment horizontal="center" vertical="center" wrapText="1"/>
    </xf>
    <xf numFmtId="0" fontId="144" fillId="0" borderId="0" xfId="29" applyFont="1" applyBorder="1" applyAlignment="1">
      <alignment vertical="center" wrapText="1"/>
    </xf>
    <xf numFmtId="0" fontId="187" fillId="0" borderId="0" xfId="30" applyFont="1" applyBorder="1" applyAlignment="1">
      <alignment vertical="center" wrapText="1"/>
    </xf>
    <xf numFmtId="0" fontId="187" fillId="0" borderId="0" xfId="62" applyFont="1" applyAlignment="1">
      <alignment horizontal="left" vertical="center" wrapText="1"/>
    </xf>
    <xf numFmtId="0" fontId="193" fillId="0" borderId="0" xfId="62" applyFont="1"/>
    <xf numFmtId="0" fontId="4" fillId="0" borderId="0" xfId="62" applyAlignment="1">
      <alignment horizontal="center" vertical="center" wrapText="1"/>
    </xf>
    <xf numFmtId="0" fontId="162" fillId="0" borderId="0" xfId="30" applyFont="1" applyBorder="1" applyAlignment="1">
      <alignment vertical="center" wrapText="1"/>
    </xf>
    <xf numFmtId="0" fontId="4" fillId="0" borderId="34" xfId="62" applyBorder="1" applyAlignment="1">
      <alignment horizontal="center" vertical="center" wrapText="1"/>
    </xf>
    <xf numFmtId="1" fontId="4" fillId="11" borderId="35" xfId="63" applyNumberFormat="1" applyFill="1" applyBorder="1" applyAlignment="1" applyProtection="1">
      <alignment horizontal="center" vertical="center" wrapText="1"/>
      <protection locked="0"/>
    </xf>
    <xf numFmtId="1" fontId="4" fillId="0" borderId="0" xfId="63" applyNumberFormat="1" applyAlignment="1" applyProtection="1">
      <alignment horizontal="center" vertical="center" wrapText="1"/>
      <protection locked="0"/>
    </xf>
    <xf numFmtId="0" fontId="4" fillId="0" borderId="0" xfId="62" applyAlignment="1">
      <alignment vertical="center"/>
    </xf>
    <xf numFmtId="0" fontId="4" fillId="0" borderId="40" xfId="30" applyFont="1" applyBorder="1" applyAlignment="1">
      <alignment horizontal="center" vertical="center" wrapText="1"/>
    </xf>
    <xf numFmtId="0" fontId="4" fillId="0" borderId="40" xfId="62" applyBorder="1" applyProtection="1">
      <protection locked="0"/>
    </xf>
    <xf numFmtId="0" fontId="4" fillId="0" borderId="44" xfId="62" applyBorder="1" applyProtection="1">
      <protection locked="0"/>
    </xf>
    <xf numFmtId="1" fontId="4" fillId="0" borderId="0" xfId="62" applyNumberFormat="1" applyAlignment="1" applyProtection="1">
      <alignment horizontal="center" vertical="center" wrapText="1"/>
      <protection locked="0"/>
    </xf>
    <xf numFmtId="0" fontId="4" fillId="0" borderId="44" xfId="62" applyBorder="1" applyAlignment="1" applyProtection="1">
      <alignment vertical="center"/>
      <protection locked="0"/>
    </xf>
    <xf numFmtId="0" fontId="4" fillId="0" borderId="41" xfId="62" applyBorder="1" applyProtection="1">
      <protection locked="0"/>
    </xf>
    <xf numFmtId="0" fontId="4" fillId="0" borderId="0" xfId="62" applyAlignment="1" applyProtection="1">
      <alignment horizontal="center"/>
      <protection locked="0"/>
    </xf>
    <xf numFmtId="0" fontId="4" fillId="0" borderId="0" xfId="62" applyProtection="1">
      <protection locked="0"/>
    </xf>
    <xf numFmtId="0" fontId="4" fillId="0" borderId="0" xfId="62" applyAlignment="1">
      <alignment horizontal="left" vertical="center" wrapText="1"/>
    </xf>
    <xf numFmtId="0" fontId="4" fillId="5" borderId="0" xfId="55" applyFont="1" applyFill="1"/>
    <xf numFmtId="0" fontId="148" fillId="5" borderId="0" xfId="29" applyFont="1" applyFill="1" applyBorder="1" applyAlignment="1">
      <alignment vertical="center" wrapText="1"/>
    </xf>
    <xf numFmtId="0" fontId="111" fillId="5" borderId="0" xfId="30" applyFont="1" applyFill="1" applyBorder="1" applyAlignment="1">
      <alignment vertical="center" wrapText="1"/>
    </xf>
    <xf numFmtId="0" fontId="111" fillId="5" borderId="0" xfId="55" applyFont="1" applyFill="1" applyAlignment="1">
      <alignment horizontal="left" vertical="center" wrapText="1"/>
    </xf>
    <xf numFmtId="0" fontId="4" fillId="0" borderId="0" xfId="55" applyFont="1"/>
    <xf numFmtId="0" fontId="148" fillId="5" borderId="0" xfId="55" applyFont="1" applyFill="1" applyAlignment="1">
      <alignment horizontal="center" vertical="center" wrapText="1"/>
    </xf>
    <xf numFmtId="0" fontId="149" fillId="5" borderId="0" xfId="55" applyFont="1" applyFill="1" applyAlignment="1">
      <alignment vertical="center"/>
    </xf>
    <xf numFmtId="0" fontId="103" fillId="5" borderId="0" xfId="55" applyFont="1" applyFill="1"/>
    <xf numFmtId="0" fontId="139" fillId="9" borderId="45" xfId="55" applyFont="1" applyFill="1" applyBorder="1" applyAlignment="1">
      <alignment horizontal="center" vertical="center" wrapText="1"/>
    </xf>
    <xf numFmtId="0" fontId="139" fillId="9" borderId="47" xfId="55" applyFont="1" applyFill="1" applyBorder="1" applyAlignment="1">
      <alignment horizontal="center" vertical="center" wrapText="1"/>
    </xf>
    <xf numFmtId="0" fontId="139" fillId="9" borderId="100" xfId="55" applyFont="1" applyFill="1" applyBorder="1" applyAlignment="1">
      <alignment horizontal="center" vertical="center" wrapText="1"/>
    </xf>
    <xf numFmtId="0" fontId="139" fillId="9" borderId="46" xfId="55" applyFont="1" applyFill="1" applyBorder="1" applyAlignment="1">
      <alignment horizontal="center" vertical="center" wrapText="1"/>
    </xf>
    <xf numFmtId="0" fontId="150" fillId="0" borderId="0" xfId="55" applyFont="1" applyAlignment="1">
      <alignment vertical="center"/>
    </xf>
    <xf numFmtId="0" fontId="139" fillId="9" borderId="29" xfId="55" applyFont="1" applyFill="1" applyBorder="1" applyAlignment="1">
      <alignment horizontal="center" vertical="center" wrapText="1"/>
    </xf>
    <xf numFmtId="0" fontId="103" fillId="0" borderId="0" xfId="55" applyFont="1"/>
    <xf numFmtId="0" fontId="128" fillId="5" borderId="0" xfId="55" applyFont="1" applyFill="1" applyAlignment="1">
      <alignment vertical="center" wrapText="1"/>
    </xf>
    <xf numFmtId="0" fontId="128" fillId="5" borderId="0" xfId="55" applyFont="1" applyFill="1" applyAlignment="1">
      <alignment horizontal="center" vertical="center" wrapText="1"/>
    </xf>
    <xf numFmtId="0" fontId="128" fillId="5" borderId="0" xfId="55" applyFont="1" applyFill="1" applyAlignment="1">
      <alignment vertical="center"/>
    </xf>
    <xf numFmtId="0" fontId="152" fillId="5" borderId="0" xfId="30" applyFont="1" applyFill="1" applyBorder="1" applyAlignment="1">
      <alignment vertical="center" wrapText="1"/>
    </xf>
    <xf numFmtId="0" fontId="139" fillId="9" borderId="39" xfId="55" applyFont="1" applyFill="1" applyBorder="1" applyAlignment="1">
      <alignment horizontal="left" vertical="center" wrapText="1"/>
    </xf>
    <xf numFmtId="0" fontId="139" fillId="5" borderId="0" xfId="55" applyFont="1" applyFill="1" applyAlignment="1">
      <alignment horizontal="center" vertical="center" wrapText="1"/>
    </xf>
    <xf numFmtId="0" fontId="139" fillId="5" borderId="176" xfId="55" applyFont="1" applyFill="1" applyBorder="1" applyAlignment="1">
      <alignment horizontal="center" vertical="center" wrapText="1"/>
    </xf>
    <xf numFmtId="0" fontId="152" fillId="5" borderId="0" xfId="55" applyFont="1" applyFill="1" applyAlignment="1">
      <alignment vertical="center"/>
    </xf>
    <xf numFmtId="0" fontId="150" fillId="5" borderId="0" xfId="30" applyFont="1" applyFill="1" applyBorder="1" applyAlignment="1">
      <alignment vertical="center" wrapText="1"/>
    </xf>
    <xf numFmtId="0" fontId="92" fillId="0" borderId="33" xfId="55" applyFont="1" applyBorder="1" applyAlignment="1">
      <alignment horizontal="left" vertical="center" wrapText="1"/>
    </xf>
    <xf numFmtId="0" fontId="92" fillId="0" borderId="34" xfId="55" applyFont="1" applyBorder="1" applyAlignment="1">
      <alignment horizontal="center" vertical="center" wrapText="1"/>
    </xf>
    <xf numFmtId="166" fontId="92" fillId="11" borderId="35" xfId="55" applyNumberFormat="1" applyFont="1" applyFill="1" applyBorder="1" applyAlignment="1" applyProtection="1">
      <alignment horizontal="center" vertical="center" wrapText="1"/>
      <protection locked="0"/>
    </xf>
    <xf numFmtId="0" fontId="136" fillId="0" borderId="63" xfId="30" applyFont="1" applyBorder="1" applyAlignment="1">
      <alignment horizontal="center" vertical="center" wrapText="1"/>
    </xf>
    <xf numFmtId="0" fontId="103" fillId="0" borderId="40" xfId="55" applyFont="1" applyBorder="1" applyProtection="1">
      <protection locked="0"/>
    </xf>
    <xf numFmtId="0" fontId="92" fillId="0" borderId="42" xfId="55" applyFont="1" applyBorder="1" applyAlignment="1">
      <alignment horizontal="left" vertical="center" wrapText="1"/>
    </xf>
    <xf numFmtId="0" fontId="92" fillId="0" borderId="27" xfId="55" applyFont="1" applyBorder="1" applyAlignment="1">
      <alignment horizontal="center" vertical="center" wrapText="1"/>
    </xf>
    <xf numFmtId="166" fontId="92" fillId="11" borderId="43" xfId="55" applyNumberFormat="1" applyFont="1" applyFill="1" applyBorder="1" applyAlignment="1" applyProtection="1">
      <alignment horizontal="center" vertical="center" wrapText="1"/>
      <protection locked="0"/>
    </xf>
    <xf numFmtId="0" fontId="136" fillId="0" borderId="191" xfId="30" applyFont="1" applyBorder="1" applyAlignment="1">
      <alignment horizontal="center" vertical="center" wrapText="1"/>
    </xf>
    <xf numFmtId="0" fontId="137" fillId="0" borderId="44" xfId="55" applyFont="1" applyBorder="1" applyProtection="1">
      <protection locked="0"/>
    </xf>
    <xf numFmtId="0" fontId="128" fillId="0" borderId="42" xfId="55" applyFont="1" applyBorder="1" applyAlignment="1">
      <alignment horizontal="left" vertical="center" wrapText="1"/>
    </xf>
    <xf numFmtId="0" fontId="92" fillId="0" borderId="36" xfId="55" applyFont="1" applyBorder="1" applyAlignment="1">
      <alignment horizontal="left" vertical="center" wrapText="1"/>
    </xf>
    <xf numFmtId="0" fontId="92" fillId="0" borderId="37" xfId="55" applyFont="1" applyBorder="1" applyAlignment="1">
      <alignment horizontal="center" vertical="center" wrapText="1"/>
    </xf>
    <xf numFmtId="166" fontId="92" fillId="11" borderId="79" xfId="55" applyNumberFormat="1" applyFont="1" applyFill="1" applyBorder="1" applyAlignment="1" applyProtection="1">
      <alignment horizontal="center" vertical="center" wrapText="1"/>
      <protection locked="0"/>
    </xf>
    <xf numFmtId="166" fontId="92" fillId="9" borderId="79" xfId="55" applyNumberFormat="1" applyFont="1" applyFill="1" applyBorder="1" applyAlignment="1" applyProtection="1">
      <alignment horizontal="center" vertical="center" wrapText="1"/>
      <protection locked="0"/>
    </xf>
    <xf numFmtId="166" fontId="92" fillId="9" borderId="38" xfId="55" applyNumberFormat="1" applyFont="1" applyFill="1" applyBorder="1" applyAlignment="1" applyProtection="1">
      <alignment horizontal="center" vertical="center" wrapText="1"/>
      <protection locked="0"/>
    </xf>
    <xf numFmtId="0" fontId="136" fillId="0" borderId="208" xfId="30" applyFont="1" applyBorder="1" applyAlignment="1">
      <alignment horizontal="center" vertical="center" wrapText="1"/>
    </xf>
    <xf numFmtId="0" fontId="103" fillId="0" borderId="41" xfId="55" applyFont="1" applyBorder="1" applyProtection="1">
      <protection locked="0"/>
    </xf>
    <xf numFmtId="0" fontId="103" fillId="0" borderId="44" xfId="55" applyFont="1" applyBorder="1" applyProtection="1">
      <protection locked="0"/>
    </xf>
    <xf numFmtId="0" fontId="137" fillId="0" borderId="41" xfId="55" applyFont="1" applyBorder="1" applyAlignment="1" applyProtection="1">
      <alignment horizontal="center" vertical="center"/>
      <protection locked="0"/>
    </xf>
    <xf numFmtId="0" fontId="103" fillId="5" borderId="0" xfId="55" applyFont="1" applyFill="1" applyAlignment="1">
      <alignment horizontal="center" vertical="center"/>
    </xf>
    <xf numFmtId="0" fontId="103" fillId="0" borderId="40" xfId="55" applyFont="1" applyBorder="1" applyAlignment="1" applyProtection="1">
      <alignment horizontal="center" vertical="center"/>
      <protection locked="0"/>
    </xf>
    <xf numFmtId="0" fontId="103" fillId="0" borderId="44" xfId="55" applyFont="1" applyBorder="1" applyAlignment="1" applyProtection="1">
      <alignment horizontal="center" vertical="center"/>
      <protection locked="0"/>
    </xf>
    <xf numFmtId="0" fontId="92" fillId="0" borderId="52" xfId="55" applyFont="1" applyBorder="1" applyAlignment="1">
      <alignment horizontal="center" vertical="center" wrapText="1"/>
    </xf>
    <xf numFmtId="0" fontId="103" fillId="0" borderId="102" xfId="55" applyFont="1" applyBorder="1" applyAlignment="1" applyProtection="1">
      <alignment horizontal="center" vertical="center"/>
      <protection locked="0"/>
    </xf>
    <xf numFmtId="0" fontId="128" fillId="0" borderId="36" xfId="55" applyFont="1" applyBorder="1" applyAlignment="1">
      <alignment horizontal="left" vertical="center" wrapText="1"/>
    </xf>
    <xf numFmtId="0" fontId="128" fillId="5" borderId="0" xfId="55" applyFont="1" applyFill="1"/>
    <xf numFmtId="0" fontId="5" fillId="0" borderId="0" xfId="55" applyFont="1"/>
    <xf numFmtId="0" fontId="5" fillId="5" borderId="0" xfId="55" applyFont="1" applyFill="1"/>
    <xf numFmtId="0" fontId="128" fillId="0" borderId="0" xfId="55" applyFont="1"/>
    <xf numFmtId="0" fontId="139" fillId="9" borderId="209" xfId="90" applyFont="1" applyFill="1" applyBorder="1" applyAlignment="1">
      <alignment horizontal="left" vertical="center" wrapText="1"/>
    </xf>
    <xf numFmtId="0" fontId="92" fillId="0" borderId="112" xfId="90" applyFont="1" applyBorder="1" applyAlignment="1">
      <alignment horizontal="center" vertical="center" wrapText="1"/>
    </xf>
    <xf numFmtId="1" fontId="92" fillId="11" borderId="112" xfId="90" applyNumberFormat="1" applyFont="1" applyFill="1" applyBorder="1" applyAlignment="1" applyProtection="1">
      <alignment horizontal="center" vertical="center" wrapText="1"/>
      <protection locked="0"/>
    </xf>
    <xf numFmtId="1" fontId="92" fillId="12" borderId="113" xfId="90" applyNumberFormat="1" applyFont="1" applyFill="1" applyBorder="1" applyAlignment="1">
      <alignment horizontal="center" vertical="center" wrapText="1"/>
    </xf>
    <xf numFmtId="0" fontId="137" fillId="0" borderId="29" xfId="55" applyFont="1" applyBorder="1" applyAlignment="1" applyProtection="1">
      <alignment horizontal="center" vertical="center"/>
      <protection locked="0"/>
    </xf>
    <xf numFmtId="0" fontId="4" fillId="0" borderId="0" xfId="102"/>
    <xf numFmtId="0" fontId="4" fillId="0" borderId="0" xfId="102" applyAlignment="1">
      <alignment horizontal="left"/>
    </xf>
    <xf numFmtId="0" fontId="111" fillId="0" borderId="0" xfId="102" applyFont="1" applyAlignment="1">
      <alignment horizontal="left" vertical="center" wrapText="1"/>
    </xf>
    <xf numFmtId="0" fontId="4" fillId="7" borderId="0" xfId="102" applyFill="1"/>
    <xf numFmtId="0" fontId="4" fillId="7" borderId="0" xfId="102" applyFill="1" applyAlignment="1">
      <alignment horizontal="left"/>
    </xf>
    <xf numFmtId="0" fontId="103" fillId="0" borderId="0" xfId="102" applyFont="1"/>
    <xf numFmtId="0" fontId="139" fillId="9" borderId="45" xfId="102" applyFont="1" applyFill="1" applyBorder="1" applyAlignment="1">
      <alignment horizontal="center" vertical="center" wrapText="1"/>
    </xf>
    <xf numFmtId="0" fontId="139" fillId="9" borderId="47" xfId="102" applyFont="1" applyFill="1" applyBorder="1" applyAlignment="1">
      <alignment horizontal="center" vertical="center" wrapText="1"/>
    </xf>
    <xf numFmtId="0" fontId="139" fillId="9" borderId="100" xfId="102" applyFont="1" applyFill="1" applyBorder="1" applyAlignment="1">
      <alignment horizontal="center" vertical="center" wrapText="1"/>
    </xf>
    <xf numFmtId="0" fontId="139" fillId="9" borderId="46" xfId="102" applyFont="1" applyFill="1" applyBorder="1" applyAlignment="1">
      <alignment horizontal="center" vertical="center" wrapText="1"/>
    </xf>
    <xf numFmtId="0" fontId="139" fillId="9" borderId="29" xfId="102" applyFont="1" applyFill="1" applyBorder="1" applyAlignment="1">
      <alignment horizontal="center" vertical="center" wrapText="1"/>
    </xf>
    <xf numFmtId="0" fontId="128" fillId="0" borderId="0" xfId="102" applyFont="1" applyAlignment="1">
      <alignment vertical="center" wrapText="1"/>
    </xf>
    <xf numFmtId="0" fontId="93" fillId="9" borderId="39" xfId="102" applyFont="1" applyFill="1" applyBorder="1" applyAlignment="1">
      <alignment horizontal="left" vertical="center" wrapText="1"/>
    </xf>
    <xf numFmtId="0" fontId="139" fillId="0" borderId="0" xfId="102" applyFont="1" applyAlignment="1">
      <alignment horizontal="center" vertical="center" wrapText="1"/>
    </xf>
    <xf numFmtId="0" fontId="128" fillId="0" borderId="0" xfId="102" applyFont="1" applyAlignment="1">
      <alignment horizontal="left" vertical="center" wrapText="1"/>
    </xf>
    <xf numFmtId="0" fontId="92" fillId="0" borderId="33" xfId="102" applyFont="1" applyBorder="1" applyAlignment="1">
      <alignment horizontal="left" vertical="center"/>
    </xf>
    <xf numFmtId="0" fontId="92" fillId="0" borderId="34" xfId="102" applyFont="1" applyBorder="1" applyAlignment="1">
      <alignment horizontal="center" vertical="center"/>
    </xf>
    <xf numFmtId="167" fontId="128" fillId="11" borderId="34" xfId="102" applyNumberFormat="1" applyFont="1" applyFill="1" applyBorder="1" applyAlignment="1" applyProtection="1">
      <alignment horizontal="center" vertical="center" wrapText="1"/>
      <protection locked="0"/>
    </xf>
    <xf numFmtId="167" fontId="128" fillId="11" borderId="78" xfId="102" applyNumberFormat="1" applyFont="1" applyFill="1" applyBorder="1" applyAlignment="1" applyProtection="1">
      <alignment horizontal="center" vertical="center" wrapText="1"/>
      <protection locked="0"/>
    </xf>
    <xf numFmtId="0" fontId="92" fillId="0" borderId="33" xfId="102" applyFont="1" applyBorder="1" applyAlignment="1">
      <alignment horizontal="left" vertical="center" wrapText="1"/>
    </xf>
    <xf numFmtId="0" fontId="92" fillId="0" borderId="42" xfId="102" applyFont="1" applyBorder="1" applyAlignment="1">
      <alignment horizontal="left" vertical="center"/>
    </xf>
    <xf numFmtId="0" fontId="92" fillId="0" borderId="27" xfId="102" applyFont="1" applyBorder="1" applyAlignment="1">
      <alignment horizontal="center" vertical="center"/>
    </xf>
    <xf numFmtId="167" fontId="128" fillId="11" borderId="27" xfId="102" applyNumberFormat="1" applyFont="1" applyFill="1" applyBorder="1" applyAlignment="1" applyProtection="1">
      <alignment horizontal="center" vertical="center" wrapText="1"/>
      <protection locked="0"/>
    </xf>
    <xf numFmtId="167" fontId="128" fillId="11" borderId="94" xfId="102" applyNumberFormat="1" applyFont="1" applyFill="1" applyBorder="1" applyAlignment="1" applyProtection="1">
      <alignment horizontal="center" vertical="center" wrapText="1"/>
      <protection locked="0"/>
    </xf>
    <xf numFmtId="0" fontId="92" fillId="0" borderId="42" xfId="102" applyFont="1" applyBorder="1" applyAlignment="1">
      <alignment horizontal="left" vertical="center" wrapText="1"/>
    </xf>
    <xf numFmtId="0" fontId="92" fillId="0" borderId="27" xfId="102" applyFont="1" applyBorder="1" applyAlignment="1">
      <alignment horizontal="center" vertical="center" wrapText="1"/>
    </xf>
    <xf numFmtId="0" fontId="92" fillId="0" borderId="51" xfId="102" applyFont="1" applyBorder="1" applyAlignment="1">
      <alignment horizontal="left" vertical="center" wrapText="1"/>
    </xf>
    <xf numFmtId="0" fontId="128" fillId="0" borderId="51" xfId="102" applyFont="1" applyBorder="1" applyAlignment="1">
      <alignment horizontal="left" vertical="center" wrapText="1"/>
    </xf>
    <xf numFmtId="0" fontId="128" fillId="0" borderId="27" xfId="102" applyFont="1" applyBorder="1" applyAlignment="1">
      <alignment horizontal="center" vertical="center"/>
    </xf>
    <xf numFmtId="0" fontId="128" fillId="0" borderId="27" xfId="102" applyFont="1" applyBorder="1" applyAlignment="1">
      <alignment horizontal="center" vertical="center" wrapText="1"/>
    </xf>
    <xf numFmtId="0" fontId="128" fillId="9" borderId="27" xfId="102" applyFont="1" applyFill="1" applyBorder="1" applyAlignment="1" applyProtection="1">
      <alignment horizontal="center" vertical="center" wrapText="1"/>
      <protection locked="0"/>
    </xf>
    <xf numFmtId="0" fontId="128" fillId="9" borderId="94" xfId="102" applyFont="1" applyFill="1" applyBorder="1" applyAlignment="1" applyProtection="1">
      <alignment horizontal="center" vertical="center" wrapText="1"/>
      <protection locked="0"/>
    </xf>
    <xf numFmtId="0" fontId="128" fillId="0" borderId="52" xfId="102" applyFont="1" applyBorder="1" applyAlignment="1">
      <alignment horizontal="center" vertical="center" wrapText="1"/>
    </xf>
    <xf numFmtId="0" fontId="128" fillId="9" borderId="52" xfId="102" applyFont="1" applyFill="1" applyBorder="1" applyAlignment="1" applyProtection="1">
      <alignment horizontal="center" vertical="center" wrapText="1"/>
      <protection locked="0"/>
    </xf>
    <xf numFmtId="167" fontId="128" fillId="11" borderId="132" xfId="102" applyNumberFormat="1" applyFont="1" applyFill="1" applyBorder="1" applyAlignment="1" applyProtection="1">
      <alignment horizontal="center" vertical="center" wrapText="1"/>
      <protection locked="0"/>
    </xf>
    <xf numFmtId="167" fontId="128" fillId="11" borderId="52" xfId="102" applyNumberFormat="1" applyFont="1" applyFill="1" applyBorder="1" applyAlignment="1" applyProtection="1">
      <alignment horizontal="center" vertical="center" wrapText="1"/>
      <protection locked="0"/>
    </xf>
    <xf numFmtId="0" fontId="128" fillId="0" borderId="36" xfId="102" applyFont="1" applyBorder="1" applyAlignment="1">
      <alignment horizontal="left" vertical="center" wrapText="1"/>
    </xf>
    <xf numFmtId="0" fontId="128" fillId="0" borderId="37" xfId="102" applyFont="1" applyBorder="1" applyAlignment="1">
      <alignment horizontal="center" vertical="center" wrapText="1"/>
    </xf>
    <xf numFmtId="0" fontId="128" fillId="9" borderId="37" xfId="102" applyFont="1" applyFill="1" applyBorder="1" applyAlignment="1" applyProtection="1">
      <alignment horizontal="center" vertical="center" wrapText="1"/>
      <protection locked="0"/>
    </xf>
    <xf numFmtId="0" fontId="128" fillId="9" borderId="79" xfId="102" applyFont="1" applyFill="1" applyBorder="1" applyAlignment="1" applyProtection="1">
      <alignment horizontal="center" vertical="center" wrapText="1"/>
      <protection locked="0"/>
    </xf>
    <xf numFmtId="167" fontId="128" fillId="11" borderId="37" xfId="102" applyNumberFormat="1" applyFont="1" applyFill="1" applyBorder="1" applyAlignment="1" applyProtection="1">
      <alignment horizontal="center" vertical="center" wrapText="1"/>
      <protection locked="0"/>
    </xf>
    <xf numFmtId="0" fontId="92" fillId="0" borderId="36" xfId="102" applyFont="1" applyBorder="1" applyAlignment="1">
      <alignment horizontal="left" vertical="center" wrapText="1"/>
    </xf>
    <xf numFmtId="0" fontId="92" fillId="7" borderId="0" xfId="102" applyFont="1" applyFill="1" applyAlignment="1">
      <alignment vertical="center" wrapText="1"/>
    </xf>
    <xf numFmtId="0" fontId="128" fillId="0" borderId="0" xfId="3" applyFont="1" applyAlignment="1">
      <alignment horizontal="center" vertical="center"/>
    </xf>
    <xf numFmtId="0" fontId="128" fillId="0" borderId="0" xfId="102" applyFont="1" applyAlignment="1">
      <alignment horizontal="center" vertical="center" wrapText="1"/>
    </xf>
    <xf numFmtId="0" fontId="92" fillId="0" borderId="0" xfId="102" applyFont="1" applyAlignment="1">
      <alignment horizontal="center" vertical="center" wrapText="1"/>
    </xf>
    <xf numFmtId="0" fontId="139" fillId="9" borderId="39" xfId="102" applyFont="1" applyFill="1" applyBorder="1" applyAlignment="1">
      <alignment horizontal="left" vertical="center" wrapText="1"/>
    </xf>
    <xf numFmtId="0" fontId="128" fillId="0" borderId="0" xfId="102" applyFont="1"/>
    <xf numFmtId="0" fontId="92" fillId="0" borderId="34" xfId="102" applyFont="1" applyBorder="1" applyAlignment="1">
      <alignment horizontal="center" vertical="center" wrapText="1"/>
    </xf>
    <xf numFmtId="0" fontId="212" fillId="0" borderId="0" xfId="102" applyFont="1" applyAlignment="1">
      <alignment horizontal="center" vertical="center"/>
    </xf>
    <xf numFmtId="0" fontId="92" fillId="0" borderId="37" xfId="102" applyFont="1" applyBorder="1" applyAlignment="1">
      <alignment horizontal="center" vertical="center" wrapText="1"/>
    </xf>
    <xf numFmtId="0" fontId="5" fillId="0" borderId="0" xfId="102" applyFont="1"/>
    <xf numFmtId="0" fontId="198" fillId="0" borderId="0" xfId="102" applyFont="1"/>
    <xf numFmtId="0" fontId="198" fillId="9" borderId="27" xfId="102" applyFont="1" applyFill="1" applyBorder="1" applyAlignment="1" applyProtection="1">
      <alignment horizontal="center" vertical="center" wrapText="1"/>
      <protection locked="0"/>
    </xf>
    <xf numFmtId="0" fontId="198" fillId="9" borderId="94" xfId="102" applyFont="1" applyFill="1" applyBorder="1" applyAlignment="1" applyProtection="1">
      <alignment horizontal="center" vertical="center" wrapText="1"/>
      <protection locked="0"/>
    </xf>
    <xf numFmtId="167" fontId="128" fillId="11" borderId="79" xfId="102" applyNumberFormat="1" applyFont="1" applyFill="1" applyBorder="1" applyAlignment="1" applyProtection="1">
      <alignment horizontal="center" vertical="center" wrapText="1"/>
      <protection locked="0"/>
    </xf>
    <xf numFmtId="0" fontId="92" fillId="0" borderId="73" xfId="102" applyFont="1" applyBorder="1" applyAlignment="1">
      <alignment horizontal="left" vertical="center" wrapText="1"/>
    </xf>
    <xf numFmtId="0" fontId="152" fillId="0" borderId="0" xfId="102" applyFont="1" applyAlignment="1">
      <alignment horizontal="center" vertical="center"/>
    </xf>
    <xf numFmtId="0" fontId="92" fillId="0" borderId="48" xfId="102" applyFont="1" applyBorder="1" applyAlignment="1">
      <alignment horizontal="left" vertical="center" wrapText="1"/>
    </xf>
    <xf numFmtId="0" fontId="4" fillId="0" borderId="0" xfId="102" applyAlignment="1">
      <alignment horizontal="left" wrapText="1"/>
    </xf>
    <xf numFmtId="0" fontId="93" fillId="18" borderId="29" xfId="55" applyFont="1" applyFill="1" applyBorder="1" applyAlignment="1">
      <alignment wrapText="1"/>
    </xf>
    <xf numFmtId="0" fontId="53" fillId="0" borderId="0" xfId="55" applyFont="1"/>
    <xf numFmtId="0" fontId="128" fillId="0" borderId="42" xfId="102" applyFont="1" applyBorder="1" applyAlignment="1">
      <alignment horizontal="left" vertical="center" wrapText="1"/>
    </xf>
    <xf numFmtId="0" fontId="92" fillId="0" borderId="0" xfId="55" applyFont="1"/>
    <xf numFmtId="0" fontId="92" fillId="0" borderId="33" xfId="55" applyFont="1" applyBorder="1"/>
    <xf numFmtId="0" fontId="92" fillId="0" borderId="36" xfId="55" applyFont="1" applyBorder="1"/>
    <xf numFmtId="0" fontId="4" fillId="0" borderId="0" xfId="55" applyFont="1" applyAlignment="1">
      <alignment wrapText="1"/>
    </xf>
    <xf numFmtId="166" fontId="92" fillId="16" borderId="127" xfId="55" applyNumberFormat="1" applyFont="1" applyFill="1" applyBorder="1" applyAlignment="1" applyProtection="1">
      <alignment horizontal="center" vertical="center" wrapText="1"/>
      <protection locked="0"/>
    </xf>
    <xf numFmtId="166" fontId="92" fillId="16" borderId="94" xfId="55" applyNumberFormat="1" applyFont="1" applyFill="1" applyBorder="1" applyAlignment="1" applyProtection="1">
      <alignment horizontal="center" vertical="center" wrapText="1"/>
      <protection locked="0"/>
    </xf>
    <xf numFmtId="166" fontId="92" fillId="16" borderId="38" xfId="55" applyNumberFormat="1" applyFont="1" applyFill="1" applyBorder="1" applyAlignment="1" applyProtection="1">
      <alignment horizontal="center" vertical="center" wrapText="1"/>
      <protection locked="0"/>
    </xf>
    <xf numFmtId="167" fontId="128" fillId="16" borderId="35" xfId="102" applyNumberFormat="1" applyFont="1" applyFill="1" applyBorder="1" applyAlignment="1" applyProtection="1">
      <alignment horizontal="center" vertical="center" wrapText="1"/>
      <protection locked="0"/>
    </xf>
    <xf numFmtId="167" fontId="128" fillId="16" borderId="43" xfId="102" applyNumberFormat="1" applyFont="1" applyFill="1" applyBorder="1" applyAlignment="1" applyProtection="1">
      <alignment horizontal="center" vertical="center" wrapText="1"/>
      <protection locked="0"/>
    </xf>
    <xf numFmtId="167" fontId="128" fillId="16" borderId="83" xfId="102" applyNumberFormat="1" applyFont="1" applyFill="1" applyBorder="1" applyAlignment="1" applyProtection="1">
      <alignment horizontal="center" vertical="center" wrapText="1"/>
      <protection locked="0"/>
    </xf>
    <xf numFmtId="167" fontId="128" fillId="16" borderId="38" xfId="102" applyNumberFormat="1" applyFont="1" applyFill="1" applyBorder="1" applyAlignment="1" applyProtection="1">
      <alignment horizontal="center" vertical="center" wrapText="1"/>
      <protection locked="0"/>
    </xf>
    <xf numFmtId="175" fontId="128" fillId="16" borderId="34" xfId="104" applyNumberFormat="1" applyFont="1" applyFill="1" applyBorder="1" applyAlignment="1" applyProtection="1">
      <alignment horizontal="center" vertical="center" wrapText="1"/>
      <protection locked="0"/>
    </xf>
    <xf numFmtId="175" fontId="128" fillId="16" borderId="78" xfId="104" applyNumberFormat="1" applyFont="1" applyFill="1" applyBorder="1" applyAlignment="1" applyProtection="1">
      <alignment horizontal="center" vertical="center" wrapText="1"/>
      <protection locked="0"/>
    </xf>
    <xf numFmtId="175" fontId="128" fillId="16" borderId="27" xfId="104" applyNumberFormat="1" applyFont="1" applyFill="1" applyBorder="1" applyAlignment="1" applyProtection="1">
      <alignment horizontal="center" vertical="center" wrapText="1"/>
      <protection locked="0"/>
    </xf>
    <xf numFmtId="175" fontId="128" fillId="16" borderId="94" xfId="104" applyNumberFormat="1" applyFont="1" applyFill="1" applyBorder="1" applyAlignment="1" applyProtection="1">
      <alignment horizontal="center" vertical="center" wrapText="1"/>
      <protection locked="0"/>
    </xf>
    <xf numFmtId="175" fontId="128" fillId="16" borderId="43" xfId="104" applyNumberFormat="1" applyFont="1" applyFill="1" applyBorder="1" applyAlignment="1" applyProtection="1">
      <alignment horizontal="center" vertical="center" wrapText="1"/>
      <protection locked="0"/>
    </xf>
    <xf numFmtId="175" fontId="128" fillId="16" borderId="53" xfId="104" applyNumberFormat="1" applyFont="1" applyFill="1" applyBorder="1" applyAlignment="1" applyProtection="1">
      <alignment horizontal="center" vertical="center" wrapText="1"/>
      <protection locked="0"/>
    </xf>
    <xf numFmtId="175" fontId="128" fillId="16" borderId="38" xfId="104" applyNumberFormat="1" applyFont="1" applyFill="1" applyBorder="1" applyAlignment="1" applyProtection="1">
      <alignment horizontal="center" vertical="center" wrapText="1"/>
      <protection locked="0"/>
    </xf>
    <xf numFmtId="167" fontId="128" fillId="17" borderId="27" xfId="102" applyNumberFormat="1" applyFont="1" applyFill="1" applyBorder="1" applyAlignment="1" applyProtection="1">
      <alignment horizontal="center" vertical="center" wrapText="1"/>
      <protection locked="0"/>
    </xf>
    <xf numFmtId="0" fontId="148" fillId="0" borderId="0" xfId="29" applyFont="1" applyFill="1" applyBorder="1" applyAlignment="1">
      <alignment vertical="center" wrapText="1"/>
    </xf>
    <xf numFmtId="0" fontId="128" fillId="0" borderId="34" xfId="3" applyFont="1" applyBorder="1" applyAlignment="1">
      <alignment horizontal="center" vertical="center"/>
    </xf>
    <xf numFmtId="167" fontId="92" fillId="11" borderId="35" xfId="102" applyNumberFormat="1" applyFont="1" applyFill="1" applyBorder="1" applyAlignment="1" applyProtection="1">
      <alignment horizontal="center" vertical="center" wrapText="1"/>
      <protection locked="0"/>
    </xf>
    <xf numFmtId="167" fontId="92" fillId="0" borderId="0" xfId="102" applyNumberFormat="1" applyFont="1" applyAlignment="1" applyProtection="1">
      <alignment horizontal="center" vertical="center" wrapText="1"/>
      <protection locked="0"/>
    </xf>
    <xf numFmtId="0" fontId="35" fillId="0" borderId="40" xfId="102" applyFont="1" applyBorder="1" applyAlignment="1">
      <alignment horizontal="center" vertical="center"/>
    </xf>
    <xf numFmtId="0" fontId="128" fillId="0" borderId="27" xfId="3" applyFont="1" applyBorder="1" applyAlignment="1">
      <alignment horizontal="center" vertical="center"/>
    </xf>
    <xf numFmtId="167" fontId="92" fillId="11" borderId="43" xfId="102" applyNumberFormat="1" applyFont="1" applyFill="1" applyBorder="1" applyAlignment="1" applyProtection="1">
      <alignment horizontal="center" vertical="center" wrapText="1"/>
      <protection locked="0"/>
    </xf>
    <xf numFmtId="0" fontId="35" fillId="0" borderId="44" xfId="102" applyFont="1" applyBorder="1" applyAlignment="1">
      <alignment horizontal="center" vertical="center"/>
    </xf>
    <xf numFmtId="167" fontId="92" fillId="0" borderId="0" xfId="102" applyNumberFormat="1" applyFont="1" applyAlignment="1">
      <alignment horizontal="center" vertical="center" wrapText="1"/>
    </xf>
    <xf numFmtId="167" fontId="92" fillId="12" borderId="38" xfId="102" applyNumberFormat="1" applyFont="1" applyFill="1" applyBorder="1" applyAlignment="1">
      <alignment horizontal="center" vertical="center" wrapText="1"/>
    </xf>
    <xf numFmtId="0" fontId="35" fillId="0" borderId="41" xfId="102" applyFont="1" applyBorder="1" applyAlignment="1">
      <alignment horizontal="center" vertical="center"/>
    </xf>
    <xf numFmtId="0" fontId="128" fillId="0" borderId="45" xfId="102" applyFont="1" applyBorder="1" applyAlignment="1">
      <alignment horizontal="left" vertical="center" wrapText="1"/>
    </xf>
    <xf numFmtId="0" fontId="92" fillId="0" borderId="47" xfId="102" applyFont="1" applyBorder="1" applyAlignment="1">
      <alignment horizontal="center" vertical="center" wrapText="1"/>
    </xf>
    <xf numFmtId="0" fontId="35" fillId="0" borderId="29" xfId="102" applyFont="1" applyBorder="1" applyAlignment="1">
      <alignment horizontal="center" vertical="center"/>
    </xf>
    <xf numFmtId="0" fontId="103" fillId="0" borderId="0" xfId="102" applyFont="1" applyAlignment="1">
      <alignment horizontal="center"/>
    </xf>
    <xf numFmtId="0" fontId="204" fillId="0" borderId="0" xfId="55" applyFont="1"/>
    <xf numFmtId="0" fontId="195" fillId="0" borderId="0" xfId="55" applyFont="1" applyAlignment="1">
      <alignment wrapText="1"/>
    </xf>
    <xf numFmtId="0" fontId="204" fillId="0" borderId="0" xfId="55" applyFont="1" applyAlignment="1">
      <alignment horizontal="center"/>
    </xf>
    <xf numFmtId="0" fontId="213" fillId="0" borderId="0" xfId="55" applyFont="1"/>
    <xf numFmtId="0" fontId="214" fillId="0" borderId="0" xfId="55" applyFont="1" applyAlignment="1">
      <alignment wrapText="1"/>
    </xf>
    <xf numFmtId="0" fontId="213" fillId="0" borderId="0" xfId="55" applyFont="1" applyAlignment="1">
      <alignment vertical="center"/>
    </xf>
    <xf numFmtId="0" fontId="143" fillId="0" borderId="0" xfId="55" applyFont="1"/>
    <xf numFmtId="0" fontId="143" fillId="0" borderId="0" xfId="55" applyFont="1" applyAlignment="1">
      <alignment horizontal="center"/>
    </xf>
    <xf numFmtId="0" fontId="92" fillId="0" borderId="0" xfId="55" applyFont="1" applyAlignment="1">
      <alignment horizontal="center" vertical="center"/>
    </xf>
    <xf numFmtId="0" fontId="93" fillId="18" borderId="35" xfId="55" applyFont="1" applyFill="1" applyBorder="1" applyAlignment="1">
      <alignment horizontal="center" vertical="center" wrapText="1"/>
    </xf>
    <xf numFmtId="0" fontId="93" fillId="18" borderId="42" xfId="55" applyFont="1" applyFill="1" applyBorder="1" applyAlignment="1">
      <alignment horizontal="center" vertical="center" wrapText="1"/>
    </xf>
    <xf numFmtId="0" fontId="93" fillId="18" borderId="27" xfId="55" applyFont="1" applyFill="1" applyBorder="1" applyAlignment="1">
      <alignment horizontal="center" vertical="center" wrapText="1"/>
    </xf>
    <xf numFmtId="0" fontId="93" fillId="18" borderId="43" xfId="55" applyFont="1" applyFill="1" applyBorder="1" applyAlignment="1">
      <alignment horizontal="center" vertical="center" wrapText="1"/>
    </xf>
    <xf numFmtId="0" fontId="93" fillId="18" borderId="36" xfId="55" applyFont="1" applyFill="1" applyBorder="1" applyAlignment="1">
      <alignment horizontal="center" vertical="center" wrapText="1"/>
    </xf>
    <xf numFmtId="0" fontId="93" fillId="18" borderId="37" xfId="55" applyFont="1" applyFill="1" applyBorder="1" applyAlignment="1">
      <alignment horizontal="center" vertical="center" wrapText="1"/>
    </xf>
    <xf numFmtId="0" fontId="93" fillId="18" borderId="38" xfId="55" applyFont="1" applyFill="1" applyBorder="1" applyAlignment="1">
      <alignment horizontal="center" vertical="center" wrapText="1"/>
    </xf>
    <xf numFmtId="0" fontId="92" fillId="0" borderId="0" xfId="55" applyFont="1" applyAlignment="1">
      <alignment horizontal="center"/>
    </xf>
    <xf numFmtId="0" fontId="93" fillId="18" borderId="39" xfId="55" applyFont="1" applyFill="1" applyBorder="1" applyAlignment="1">
      <alignment wrapText="1"/>
    </xf>
    <xf numFmtId="0" fontId="92" fillId="0" borderId="0" xfId="55" applyFont="1" applyAlignment="1">
      <alignment wrapText="1"/>
    </xf>
    <xf numFmtId="0" fontId="92" fillId="0" borderId="33" xfId="55" applyFont="1" applyBorder="1" applyAlignment="1">
      <alignment wrapText="1"/>
    </xf>
    <xf numFmtId="0" fontId="92" fillId="0" borderId="92" xfId="55" applyFont="1" applyBorder="1" applyAlignment="1">
      <alignment wrapText="1"/>
    </xf>
    <xf numFmtId="0" fontId="92" fillId="29" borderId="35" xfId="55" applyFont="1" applyFill="1" applyBorder="1" applyAlignment="1">
      <alignment wrapText="1"/>
    </xf>
    <xf numFmtId="0" fontId="92" fillId="29" borderId="33" xfId="55" applyFont="1" applyFill="1" applyBorder="1" applyAlignment="1">
      <alignment wrapText="1"/>
    </xf>
    <xf numFmtId="0" fontId="92" fillId="29" borderId="92" xfId="55" applyFont="1" applyFill="1" applyBorder="1" applyAlignment="1">
      <alignment wrapText="1"/>
    </xf>
    <xf numFmtId="0" fontId="92" fillId="29" borderId="34" xfId="55" applyFont="1" applyFill="1" applyBorder="1" applyAlignment="1">
      <alignment wrapText="1"/>
    </xf>
    <xf numFmtId="0" fontId="196" fillId="0" borderId="40" xfId="55" applyFont="1" applyBorder="1" applyAlignment="1">
      <alignment horizontal="center" wrapText="1"/>
    </xf>
    <xf numFmtId="0" fontId="92" fillId="0" borderId="40" xfId="55" applyFont="1" applyBorder="1" applyAlignment="1">
      <alignment wrapText="1"/>
    </xf>
    <xf numFmtId="0" fontId="3" fillId="0" borderId="0" xfId="55" applyFont="1" applyAlignment="1">
      <alignment wrapText="1"/>
    </xf>
    <xf numFmtId="0" fontId="92" fillId="0" borderId="42" xfId="55" applyFont="1" applyBorder="1" applyAlignment="1">
      <alignment wrapText="1"/>
    </xf>
    <xf numFmtId="0" fontId="92" fillId="0" borderId="75" xfId="55" applyFont="1" applyBorder="1" applyAlignment="1">
      <alignment wrapText="1"/>
    </xf>
    <xf numFmtId="0" fontId="92" fillId="29" borderId="43" xfId="55" applyFont="1" applyFill="1" applyBorder="1" applyAlignment="1">
      <alignment wrapText="1"/>
    </xf>
    <xf numFmtId="0" fontId="92" fillId="29" borderId="42" xfId="55" applyFont="1" applyFill="1" applyBorder="1" applyAlignment="1">
      <alignment wrapText="1"/>
    </xf>
    <xf numFmtId="0" fontId="92" fillId="29" borderId="75" xfId="55" applyFont="1" applyFill="1" applyBorder="1" applyAlignment="1">
      <alignment wrapText="1"/>
    </xf>
    <xf numFmtId="0" fontId="92" fillId="29" borderId="27" xfId="55" applyFont="1" applyFill="1" applyBorder="1" applyAlignment="1">
      <alignment wrapText="1"/>
    </xf>
    <xf numFmtId="0" fontId="196" fillId="0" borderId="44" xfId="55" applyFont="1" applyBorder="1" applyAlignment="1">
      <alignment horizontal="center" wrapText="1"/>
    </xf>
    <xf numFmtId="0" fontId="92" fillId="0" borderId="44" xfId="55" applyFont="1" applyBorder="1" applyAlignment="1">
      <alignment wrapText="1"/>
    </xf>
    <xf numFmtId="0" fontId="92" fillId="0" borderId="27" xfId="55" applyFont="1" applyBorder="1" applyAlignment="1">
      <alignment wrapText="1"/>
    </xf>
    <xf numFmtId="0" fontId="92" fillId="0" borderId="36" xfId="55" applyFont="1" applyBorder="1" applyAlignment="1">
      <alignment wrapText="1"/>
    </xf>
    <xf numFmtId="0" fontId="92" fillId="0" borderId="93" xfId="55" applyFont="1" applyBorder="1" applyAlignment="1">
      <alignment wrapText="1"/>
    </xf>
    <xf numFmtId="0" fontId="92" fillId="0" borderId="37" xfId="55" applyFont="1" applyBorder="1" applyAlignment="1">
      <alignment wrapText="1"/>
    </xf>
    <xf numFmtId="0" fontId="92" fillId="30" borderId="36" xfId="55" applyFont="1" applyFill="1" applyBorder="1" applyAlignment="1">
      <alignment wrapText="1"/>
    </xf>
    <xf numFmtId="0" fontId="92" fillId="30" borderId="93" xfId="55" applyFont="1" applyFill="1" applyBorder="1" applyAlignment="1">
      <alignment wrapText="1"/>
    </xf>
    <xf numFmtId="0" fontId="92" fillId="30" borderId="37" xfId="55" applyFont="1" applyFill="1" applyBorder="1" applyAlignment="1">
      <alignment wrapText="1"/>
    </xf>
    <xf numFmtId="0" fontId="92" fillId="30" borderId="38" xfId="55" applyFont="1" applyFill="1" applyBorder="1" applyAlignment="1">
      <alignment wrapText="1"/>
    </xf>
    <xf numFmtId="0" fontId="92" fillId="18" borderId="37" xfId="55" applyFont="1" applyFill="1" applyBorder="1" applyAlignment="1">
      <alignment wrapText="1"/>
    </xf>
    <xf numFmtId="0" fontId="196" fillId="0" borderId="41" xfId="55" applyFont="1" applyBorder="1" applyAlignment="1">
      <alignment horizontal="center" wrapText="1"/>
    </xf>
    <xf numFmtId="0" fontId="92" fillId="0" borderId="41" xfId="55" applyFont="1" applyBorder="1" applyAlignment="1">
      <alignment wrapText="1"/>
    </xf>
    <xf numFmtId="0" fontId="33" fillId="0" borderId="0" xfId="55" applyAlignment="1">
      <alignment horizontal="center"/>
    </xf>
    <xf numFmtId="0" fontId="111" fillId="5" borderId="0" xfId="55" applyFont="1" applyFill="1" applyAlignment="1">
      <alignment vertical="center"/>
    </xf>
    <xf numFmtId="0" fontId="143" fillId="5" borderId="0" xfId="55" applyFont="1" applyFill="1"/>
    <xf numFmtId="0" fontId="111" fillId="5" borderId="0" xfId="55" applyFont="1" applyFill="1" applyAlignment="1">
      <alignment horizontal="left" vertical="center"/>
    </xf>
    <xf numFmtId="0" fontId="173" fillId="5" borderId="0" xfId="29" applyFont="1" applyFill="1" applyBorder="1" applyAlignment="1">
      <alignment horizontal="left" vertical="center" wrapText="1"/>
    </xf>
    <xf numFmtId="0" fontId="196" fillId="5" borderId="0" xfId="55" applyFont="1" applyFill="1" applyAlignment="1">
      <alignment horizontal="center" vertical="center" wrapText="1"/>
    </xf>
    <xf numFmtId="0" fontId="93" fillId="27" borderId="212" xfId="55" applyFont="1" applyFill="1" applyBorder="1" applyAlignment="1">
      <alignment vertical="center" wrapText="1"/>
    </xf>
    <xf numFmtId="0" fontId="93" fillId="18" borderId="20" xfId="55" applyFont="1" applyFill="1" applyBorder="1" applyAlignment="1">
      <alignment vertical="center" wrapText="1"/>
    </xf>
    <xf numFmtId="0" fontId="93" fillId="18" borderId="22" xfId="55" applyFont="1" applyFill="1" applyBorder="1" applyAlignment="1">
      <alignment horizontal="center" vertical="center" wrapText="1"/>
    </xf>
    <xf numFmtId="0" fontId="93" fillId="18" borderId="21" xfId="55" applyFont="1" applyFill="1" applyBorder="1" applyAlignment="1">
      <alignment horizontal="center" vertical="center" wrapText="1"/>
    </xf>
    <xf numFmtId="0" fontId="192" fillId="5" borderId="0" xfId="55" applyFont="1" applyFill="1" applyAlignment="1">
      <alignment vertical="center"/>
    </xf>
    <xf numFmtId="0" fontId="92" fillId="0" borderId="56" xfId="55" applyFont="1" applyBorder="1" applyAlignment="1">
      <alignment horizontal="center" vertical="center" wrapText="1"/>
    </xf>
    <xf numFmtId="172" fontId="92" fillId="11" borderId="56" xfId="55" applyNumberFormat="1" applyFont="1" applyFill="1" applyBorder="1" applyAlignment="1" applyProtection="1">
      <alignment horizontal="center" vertical="center" wrapText="1"/>
      <protection locked="0"/>
    </xf>
    <xf numFmtId="172" fontId="92" fillId="12" borderId="57" xfId="55" applyNumberFormat="1" applyFont="1" applyFill="1" applyBorder="1" applyAlignment="1" applyProtection="1">
      <alignment horizontal="center" vertical="center" wrapText="1"/>
      <protection locked="0"/>
    </xf>
    <xf numFmtId="0" fontId="92" fillId="5" borderId="0" xfId="55" applyFont="1" applyFill="1" applyAlignment="1" applyProtection="1">
      <alignment horizontal="center" vertical="center"/>
      <protection locked="0"/>
    </xf>
    <xf numFmtId="0" fontId="196" fillId="0" borderId="61" xfId="55" applyFont="1" applyBorder="1" applyAlignment="1">
      <alignment horizontal="center" vertical="center" wrapText="1"/>
    </xf>
    <xf numFmtId="0" fontId="92" fillId="0" borderId="14" xfId="55" applyFont="1" applyBorder="1" applyAlignment="1">
      <alignment horizontal="center" vertical="center" wrapText="1"/>
    </xf>
    <xf numFmtId="172" fontId="92" fillId="11" borderId="14" xfId="55" applyNumberFormat="1" applyFont="1" applyFill="1" applyBorder="1" applyAlignment="1" applyProtection="1">
      <alignment horizontal="center" vertical="center" wrapText="1"/>
      <protection locked="0"/>
    </xf>
    <xf numFmtId="172" fontId="92" fillId="12" borderId="65" xfId="55" applyNumberFormat="1" applyFont="1" applyFill="1" applyBorder="1" applyAlignment="1" applyProtection="1">
      <alignment horizontal="center" vertical="center" wrapText="1"/>
      <protection locked="0"/>
    </xf>
    <xf numFmtId="0" fontId="196" fillId="0" borderId="66" xfId="55" applyFont="1" applyBorder="1" applyAlignment="1">
      <alignment horizontal="center" vertical="center" wrapText="1"/>
    </xf>
    <xf numFmtId="0" fontId="128" fillId="5" borderId="0" xfId="55" applyFont="1" applyFill="1" applyAlignment="1" applyProtection="1">
      <alignment horizontal="center" vertical="center"/>
      <protection locked="0"/>
    </xf>
    <xf numFmtId="172" fontId="92" fillId="11" borderId="138" xfId="55" applyNumberFormat="1" applyFont="1" applyFill="1" applyBorder="1" applyAlignment="1" applyProtection="1">
      <alignment horizontal="center" vertical="center" wrapText="1"/>
      <protection locked="0"/>
    </xf>
    <xf numFmtId="172" fontId="92" fillId="12" borderId="111" xfId="55" applyNumberFormat="1" applyFont="1" applyFill="1" applyBorder="1" applyAlignment="1" applyProtection="1">
      <alignment horizontal="center" vertical="center" wrapText="1"/>
      <protection locked="0"/>
    </xf>
    <xf numFmtId="0" fontId="92" fillId="0" borderId="58" xfId="55" applyFont="1" applyBorder="1" applyAlignment="1">
      <alignment horizontal="left" vertical="center" wrapText="1"/>
    </xf>
    <xf numFmtId="0" fontId="92" fillId="0" borderId="130" xfId="55" applyFont="1" applyBorder="1" applyAlignment="1">
      <alignment horizontal="left" vertical="center" wrapText="1"/>
    </xf>
    <xf numFmtId="0" fontId="92" fillId="0" borderId="59" xfId="55" applyFont="1" applyBorder="1" applyAlignment="1">
      <alignment horizontal="center" vertical="center" wrapText="1"/>
    </xf>
    <xf numFmtId="172" fontId="92" fillId="12" borderId="59" xfId="55" applyNumberFormat="1" applyFont="1" applyFill="1" applyBorder="1" applyAlignment="1">
      <alignment horizontal="center" vertical="center" wrapText="1"/>
    </xf>
    <xf numFmtId="172" fontId="92" fillId="12" borderId="60" xfId="55" applyNumberFormat="1" applyFont="1" applyFill="1" applyBorder="1" applyAlignment="1">
      <alignment horizontal="center" vertical="center" wrapText="1"/>
    </xf>
    <xf numFmtId="0" fontId="92" fillId="5" borderId="0" xfId="55" applyFont="1" applyFill="1" applyAlignment="1">
      <alignment horizontal="center" vertical="center"/>
    </xf>
    <xf numFmtId="0" fontId="92" fillId="5" borderId="0" xfId="55" applyFont="1" applyFill="1" applyAlignment="1">
      <alignment vertical="center" wrapText="1"/>
    </xf>
    <xf numFmtId="0" fontId="128" fillId="5" borderId="0" xfId="55" applyFont="1" applyFill="1" applyAlignment="1">
      <alignment horizontal="center" vertical="center"/>
    </xf>
    <xf numFmtId="0" fontId="92" fillId="5" borderId="0" xfId="55" applyFont="1" applyFill="1" applyAlignment="1">
      <alignment horizontal="center" vertical="center" wrapText="1"/>
    </xf>
    <xf numFmtId="0" fontId="4" fillId="0" borderId="0" xfId="106"/>
    <xf numFmtId="0" fontId="196" fillId="0" borderId="61" xfId="106" applyFont="1" applyBorder="1" applyAlignment="1">
      <alignment horizontal="center" vertical="center" wrapText="1"/>
    </xf>
    <xf numFmtId="0" fontId="196" fillId="0" borderId="66" xfId="106" applyFont="1" applyBorder="1" applyAlignment="1">
      <alignment horizontal="center" vertical="center" wrapText="1"/>
    </xf>
    <xf numFmtId="0" fontId="0" fillId="0" borderId="0" xfId="107" applyFont="1"/>
    <xf numFmtId="3" fontId="92" fillId="0" borderId="0" xfId="107" applyNumberFormat="1" applyFont="1" applyAlignment="1" applyProtection="1">
      <alignment horizontal="center" vertical="center" wrapText="1"/>
      <protection locked="0"/>
    </xf>
    <xf numFmtId="0" fontId="111" fillId="0" borderId="0" xfId="107" applyFont="1" applyAlignment="1">
      <alignment horizontal="left" vertical="center" wrapText="1"/>
    </xf>
    <xf numFmtId="0" fontId="148" fillId="0" borderId="0" xfId="107" applyFont="1" applyAlignment="1">
      <alignment horizontal="center" vertical="center" wrapText="1"/>
    </xf>
    <xf numFmtId="0" fontId="103" fillId="0" borderId="0" xfId="107" applyFont="1"/>
    <xf numFmtId="0" fontId="139" fillId="9" borderId="45" xfId="107" applyFont="1" applyFill="1" applyBorder="1" applyAlignment="1">
      <alignment horizontal="center" vertical="center" wrapText="1"/>
    </xf>
    <xf numFmtId="0" fontId="139" fillId="9" borderId="47" xfId="107" applyFont="1" applyFill="1" applyBorder="1" applyAlignment="1">
      <alignment horizontal="center" vertical="center" wrapText="1"/>
    </xf>
    <xf numFmtId="0" fontId="139" fillId="9" borderId="46" xfId="107" applyFont="1" applyFill="1" applyBorder="1" applyAlignment="1">
      <alignment horizontal="center" vertical="center" wrapText="1"/>
    </xf>
    <xf numFmtId="0" fontId="139" fillId="0" borderId="0" xfId="107" applyFont="1" applyAlignment="1">
      <alignment horizontal="center" vertical="center" wrapText="1"/>
    </xf>
    <xf numFmtId="0" fontId="139" fillId="9" borderId="29" xfId="107" applyFont="1" applyFill="1" applyBorder="1" applyAlignment="1">
      <alignment horizontal="center" vertical="center" wrapText="1"/>
    </xf>
    <xf numFmtId="0" fontId="92" fillId="0" borderId="0" xfId="107" applyFont="1" applyAlignment="1">
      <alignment vertical="center" wrapText="1"/>
    </xf>
    <xf numFmtId="0" fontId="92" fillId="0" borderId="0" xfId="107" applyFont="1" applyAlignment="1">
      <alignment horizontal="center" vertical="center" wrapText="1"/>
    </xf>
    <xf numFmtId="0" fontId="103" fillId="0" borderId="0" xfId="107" applyFont="1" applyAlignment="1">
      <alignment horizontal="center" vertical="center" wrapText="1"/>
    </xf>
    <xf numFmtId="0" fontId="139" fillId="9" borderId="39" xfId="107" applyFont="1" applyFill="1" applyBorder="1" applyAlignment="1">
      <alignment horizontal="left" vertical="center" wrapText="1"/>
    </xf>
    <xf numFmtId="0" fontId="92" fillId="0" borderId="33" xfId="107" applyFont="1" applyBorder="1" applyAlignment="1">
      <alignment horizontal="left" vertical="center" wrapText="1"/>
    </xf>
    <xf numFmtId="0" fontId="92" fillId="0" borderId="34" xfId="107" applyFont="1" applyBorder="1" applyAlignment="1">
      <alignment horizontal="center" vertical="center" wrapText="1"/>
    </xf>
    <xf numFmtId="3" fontId="92" fillId="11" borderId="35" xfId="107" applyNumberFormat="1" applyFont="1" applyFill="1" applyBorder="1" applyAlignment="1" applyProtection="1">
      <alignment horizontal="center" vertical="center" wrapText="1"/>
      <protection locked="0"/>
    </xf>
    <xf numFmtId="0" fontId="136" fillId="0" borderId="40" xfId="107" applyFont="1" applyBorder="1" applyAlignment="1">
      <alignment horizontal="center" vertical="center" wrapText="1"/>
    </xf>
    <xf numFmtId="0" fontId="103" fillId="0" borderId="40" xfId="107" applyFont="1" applyBorder="1" applyProtection="1">
      <protection locked="0"/>
    </xf>
    <xf numFmtId="0" fontId="128" fillId="0" borderId="36" xfId="107" applyFont="1" applyBorder="1" applyAlignment="1">
      <alignment horizontal="left" vertical="center" wrapText="1"/>
    </xf>
    <xf numFmtId="0" fontId="92" fillId="0" borderId="37" xfId="107" applyFont="1" applyBorder="1" applyAlignment="1">
      <alignment horizontal="center" vertical="center" wrapText="1"/>
    </xf>
    <xf numFmtId="3" fontId="92" fillId="11" borderId="38" xfId="107" applyNumberFormat="1" applyFont="1" applyFill="1" applyBorder="1" applyAlignment="1" applyProtection="1">
      <alignment horizontal="center" vertical="center" wrapText="1"/>
      <protection locked="0"/>
    </xf>
    <xf numFmtId="0" fontId="136" fillId="0" borderId="41" xfId="107" applyFont="1" applyBorder="1" applyAlignment="1">
      <alignment horizontal="center" vertical="center" wrapText="1"/>
    </xf>
    <xf numFmtId="0" fontId="103" fillId="0" borderId="41" xfId="107" applyFont="1" applyBorder="1" applyProtection="1">
      <protection locked="0"/>
    </xf>
    <xf numFmtId="0" fontId="128" fillId="0" borderId="33" xfId="107" applyFont="1" applyBorder="1" applyAlignment="1">
      <alignment horizontal="left" vertical="center" wrapText="1"/>
    </xf>
    <xf numFmtId="0" fontId="128" fillId="0" borderId="34" xfId="107" applyFont="1" applyBorder="1" applyAlignment="1">
      <alignment horizontal="center" vertical="center" wrapText="1"/>
    </xf>
    <xf numFmtId="172" fontId="128" fillId="11" borderId="35" xfId="107" applyNumberFormat="1" applyFont="1" applyFill="1" applyBorder="1" applyAlignment="1" applyProtection="1">
      <alignment horizontal="center" vertical="center" wrapText="1"/>
      <protection locked="0"/>
    </xf>
    <xf numFmtId="172" fontId="128" fillId="0" borderId="0" xfId="107" applyNumberFormat="1" applyFont="1" applyAlignment="1" applyProtection="1">
      <alignment horizontal="center" vertical="center" wrapText="1"/>
      <protection locked="0"/>
    </xf>
    <xf numFmtId="0" fontId="128" fillId="0" borderId="42" xfId="107" applyFont="1" applyBorder="1" applyAlignment="1">
      <alignment horizontal="left" vertical="center" wrapText="1"/>
    </xf>
    <xf numFmtId="0" fontId="128" fillId="0" borderId="27" xfId="107" applyFont="1" applyBorder="1" applyAlignment="1">
      <alignment horizontal="center" vertical="center" wrapText="1"/>
    </xf>
    <xf numFmtId="172" fontId="128" fillId="11" borderId="43" xfId="107" applyNumberFormat="1" applyFont="1" applyFill="1" applyBorder="1" applyAlignment="1" applyProtection="1">
      <alignment horizontal="center" vertical="center" wrapText="1"/>
      <protection locked="0"/>
    </xf>
    <xf numFmtId="0" fontId="136" fillId="0" borderId="44" xfId="107" applyFont="1" applyBorder="1" applyAlignment="1">
      <alignment horizontal="center" vertical="center" wrapText="1"/>
    </xf>
    <xf numFmtId="0" fontId="103" fillId="0" borderId="44" xfId="107" applyFont="1" applyBorder="1" applyProtection="1">
      <protection locked="0"/>
    </xf>
    <xf numFmtId="0" fontId="128" fillId="0" borderId="37" xfId="107" applyFont="1" applyBorder="1" applyAlignment="1">
      <alignment horizontal="center" vertical="center" wrapText="1"/>
    </xf>
    <xf numFmtId="172" fontId="128" fillId="12" borderId="38" xfId="107" applyNumberFormat="1" applyFont="1" applyFill="1" applyBorder="1" applyAlignment="1">
      <alignment horizontal="center" vertical="center" wrapText="1"/>
    </xf>
    <xf numFmtId="172" fontId="128" fillId="0" borderId="0" xfId="107" applyNumberFormat="1" applyFont="1" applyAlignment="1">
      <alignment horizontal="center" vertical="center" wrapText="1"/>
    </xf>
    <xf numFmtId="0" fontId="103" fillId="0" borderId="0" xfId="107" applyFont="1" applyAlignment="1">
      <alignment vertical="center"/>
    </xf>
    <xf numFmtId="0" fontId="128" fillId="5" borderId="33" xfId="107" applyFont="1" applyFill="1" applyBorder="1" applyAlignment="1">
      <alignment horizontal="left" vertical="center" wrapText="1"/>
    </xf>
    <xf numFmtId="0" fontId="136" fillId="0" borderId="44" xfId="107" applyFont="1" applyBorder="1" applyAlignment="1" applyProtection="1">
      <alignment horizontal="center" vertical="center"/>
      <protection locked="0"/>
    </xf>
    <xf numFmtId="0" fontId="92" fillId="0" borderId="27" xfId="107" applyFont="1" applyBorder="1" applyAlignment="1">
      <alignment horizontal="center" vertical="center" wrapText="1"/>
    </xf>
    <xf numFmtId="3" fontId="92" fillId="11" borderId="43" xfId="107" applyNumberFormat="1" applyFont="1" applyFill="1" applyBorder="1" applyAlignment="1" applyProtection="1">
      <alignment horizontal="center" vertical="center" wrapText="1"/>
      <protection locked="0"/>
    </xf>
    <xf numFmtId="0" fontId="92" fillId="7" borderId="42" xfId="30" applyFont="1" applyFill="1" applyBorder="1" applyAlignment="1" applyProtection="1">
      <alignment horizontal="left" vertical="center" wrapText="1"/>
      <protection locked="0"/>
    </xf>
    <xf numFmtId="0" fontId="92" fillId="7" borderId="27" xfId="30" applyFont="1" applyFill="1" applyBorder="1" applyAlignment="1" applyProtection="1">
      <alignment horizontal="center" vertical="center" wrapText="1"/>
      <protection locked="0"/>
    </xf>
    <xf numFmtId="0" fontId="0" fillId="0" borderId="0" xfId="107" applyFont="1" applyAlignment="1">
      <alignment vertical="center"/>
    </xf>
    <xf numFmtId="0" fontId="139" fillId="9" borderId="39" xfId="90" applyFont="1" applyFill="1" applyBorder="1" applyAlignment="1">
      <alignment vertical="center" wrapText="1"/>
    </xf>
    <xf numFmtId="0" fontId="136" fillId="0" borderId="29" xfId="107" applyFont="1" applyBorder="1" applyAlignment="1" applyProtection="1">
      <alignment horizontal="center" vertical="center"/>
      <protection locked="0"/>
    </xf>
    <xf numFmtId="0" fontId="137" fillId="0" borderId="29" xfId="107" applyFont="1" applyBorder="1" applyAlignment="1" applyProtection="1">
      <alignment horizontal="center"/>
      <protection locked="0"/>
    </xf>
    <xf numFmtId="0" fontId="106" fillId="0" borderId="0" xfId="107" applyFont="1"/>
    <xf numFmtId="3" fontId="128" fillId="12" borderId="46" xfId="90" applyNumberFormat="1" applyFont="1" applyFill="1" applyBorder="1" applyAlignment="1">
      <alignment horizontal="center" vertical="center" wrapText="1"/>
    </xf>
    <xf numFmtId="3" fontId="128" fillId="11" borderId="47" xfId="90" applyNumberFormat="1" applyFont="1" applyFill="1" applyBorder="1" applyAlignment="1" applyProtection="1">
      <alignment horizontal="center" vertical="center" wrapText="1"/>
      <protection locked="0"/>
    </xf>
    <xf numFmtId="0" fontId="0" fillId="0" borderId="0" xfId="109" applyFont="1"/>
    <xf numFmtId="0" fontId="111" fillId="0" borderId="0" xfId="109" applyFont="1" applyAlignment="1">
      <alignment vertical="center"/>
    </xf>
    <xf numFmtId="0" fontId="143" fillId="0" borderId="0" xfId="109" applyFont="1"/>
    <xf numFmtId="0" fontId="111" fillId="0" borderId="0" xfId="109" applyFont="1" applyAlignment="1">
      <alignment horizontal="left" vertical="center" wrapText="1"/>
    </xf>
    <xf numFmtId="0" fontId="111" fillId="0" borderId="0" xfId="109" applyFont="1" applyAlignment="1">
      <alignment horizontal="left" vertical="center"/>
    </xf>
    <xf numFmtId="0" fontId="205" fillId="0" borderId="0" xfId="109" applyFont="1" applyAlignment="1">
      <alignment horizontal="left" vertical="center" wrapText="1"/>
    </xf>
    <xf numFmtId="0" fontId="196" fillId="0" borderId="0" xfId="109" applyFont="1" applyAlignment="1">
      <alignment horizontal="center" vertical="center" wrapText="1"/>
    </xf>
    <xf numFmtId="0" fontId="92" fillId="0" borderId="0" xfId="109" applyFont="1"/>
    <xf numFmtId="0" fontId="93" fillId="18" borderId="55" xfId="109" applyFont="1" applyFill="1" applyBorder="1" applyAlignment="1">
      <alignment horizontal="center" vertical="center" wrapText="1"/>
    </xf>
    <xf numFmtId="0" fontId="93" fillId="18" borderId="56" xfId="109" applyFont="1" applyFill="1" applyBorder="1" applyAlignment="1">
      <alignment horizontal="center" vertical="center" wrapText="1"/>
    </xf>
    <xf numFmtId="0" fontId="93" fillId="18" borderId="216" xfId="109" applyFont="1" applyFill="1" applyBorder="1" applyAlignment="1">
      <alignment horizontal="center" vertical="center" wrapText="1"/>
    </xf>
    <xf numFmtId="0" fontId="93" fillId="18" borderId="217" xfId="109" applyFont="1" applyFill="1" applyBorder="1" applyAlignment="1">
      <alignment horizontal="center" vertical="center" wrapText="1"/>
    </xf>
    <xf numFmtId="0" fontId="93" fillId="18" borderId="67" xfId="109" applyFont="1" applyFill="1" applyBorder="1" applyAlignment="1">
      <alignment vertical="center" wrapText="1"/>
    </xf>
    <xf numFmtId="0" fontId="93" fillId="18" borderId="131" xfId="109" applyFont="1" applyFill="1" applyBorder="1" applyAlignment="1">
      <alignment vertical="center" wrapText="1"/>
    </xf>
    <xf numFmtId="0" fontId="93" fillId="18" borderId="68" xfId="109" applyFont="1" applyFill="1" applyBorder="1" applyAlignment="1">
      <alignment horizontal="center" vertical="center" wrapText="1"/>
    </xf>
    <xf numFmtId="0" fontId="93" fillId="18" borderId="112" xfId="109" applyFont="1" applyFill="1" applyBorder="1" applyAlignment="1">
      <alignment horizontal="center" vertical="center" textRotation="90" wrapText="1"/>
    </xf>
    <xf numFmtId="0" fontId="93" fillId="18" borderId="113" xfId="109" applyFont="1" applyFill="1" applyBorder="1" applyAlignment="1">
      <alignment horizontal="center" vertical="center" textRotation="90" wrapText="1"/>
    </xf>
    <xf numFmtId="0" fontId="192" fillId="0" borderId="0" xfId="109" applyFont="1" applyAlignment="1">
      <alignment vertical="center"/>
    </xf>
    <xf numFmtId="0" fontId="93" fillId="18" borderId="58" xfId="109" applyFont="1" applyFill="1" applyBorder="1" applyAlignment="1">
      <alignment horizontal="center" vertical="center" textRotation="90" wrapText="1"/>
    </xf>
    <xf numFmtId="0" fontId="93" fillId="18" borderId="59" xfId="109" applyFont="1" applyFill="1" applyBorder="1" applyAlignment="1">
      <alignment horizontal="center" vertical="center" textRotation="90" wrapText="1"/>
    </xf>
    <xf numFmtId="0" fontId="93" fillId="18" borderId="60" xfId="109" applyFont="1" applyFill="1" applyBorder="1" applyAlignment="1">
      <alignment horizontal="center" vertical="center" textRotation="90" wrapText="1"/>
    </xf>
    <xf numFmtId="0" fontId="93" fillId="18" borderId="58" xfId="109" applyFont="1" applyFill="1" applyBorder="1" applyAlignment="1">
      <alignment horizontal="center" vertical="center" wrapText="1"/>
    </xf>
    <xf numFmtId="0" fontId="93" fillId="18" borderId="59" xfId="109" applyFont="1" applyFill="1" applyBorder="1" applyAlignment="1">
      <alignment horizontal="center" vertical="center" wrapText="1"/>
    </xf>
    <xf numFmtId="0" fontId="93" fillId="18" borderId="150" xfId="109" applyFont="1" applyFill="1" applyBorder="1" applyAlignment="1">
      <alignment horizontal="center" vertical="center" wrapText="1"/>
    </xf>
    <xf numFmtId="0" fontId="93" fillId="18" borderId="38" xfId="109" applyFont="1" applyFill="1" applyBorder="1" applyAlignment="1">
      <alignment horizontal="center" vertical="center" wrapText="1"/>
    </xf>
    <xf numFmtId="0" fontId="92" fillId="0" borderId="55" xfId="109" applyFont="1" applyBorder="1" applyAlignment="1">
      <alignment horizontal="left" vertical="center" wrapText="1"/>
    </xf>
    <xf numFmtId="0" fontId="92" fillId="0" borderId="128" xfId="109" applyFont="1" applyBorder="1" applyAlignment="1">
      <alignment horizontal="left" vertical="center" wrapText="1"/>
    </xf>
    <xf numFmtId="0" fontId="92" fillId="0" borderId="56" xfId="109" applyFont="1" applyBorder="1" applyAlignment="1">
      <alignment horizontal="center" vertical="center" wrapText="1"/>
    </xf>
    <xf numFmtId="172" fontId="92" fillId="11" borderId="56" xfId="109" applyNumberFormat="1" applyFont="1" applyFill="1" applyBorder="1" applyAlignment="1" applyProtection="1">
      <alignment horizontal="center" vertical="center" wrapText="1"/>
      <protection locked="0"/>
    </xf>
    <xf numFmtId="172" fontId="92" fillId="11" borderId="57" xfId="109" applyNumberFormat="1" applyFont="1" applyFill="1" applyBorder="1" applyAlignment="1" applyProtection="1">
      <alignment horizontal="center" vertical="center" wrapText="1"/>
      <protection locked="0"/>
    </xf>
    <xf numFmtId="0" fontId="92" fillId="0" borderId="0" xfId="109" applyFont="1" applyAlignment="1" applyProtection="1">
      <alignment horizontal="center" vertical="center"/>
      <protection locked="0"/>
    </xf>
    <xf numFmtId="172" fontId="92" fillId="11" borderId="55" xfId="109" applyNumberFormat="1" applyFont="1" applyFill="1" applyBorder="1" applyAlignment="1" applyProtection="1">
      <alignment horizontal="center" vertical="center" wrapText="1"/>
      <protection locked="0"/>
    </xf>
    <xf numFmtId="0" fontId="92" fillId="0" borderId="0" xfId="109" applyFont="1" applyProtection="1">
      <protection locked="0"/>
    </xf>
    <xf numFmtId="172" fontId="92" fillId="11" borderId="105" xfId="109" applyNumberFormat="1" applyFont="1" applyFill="1" applyBorder="1" applyAlignment="1" applyProtection="1">
      <alignment horizontal="center" vertical="center" wrapText="1"/>
      <protection locked="0"/>
    </xf>
    <xf numFmtId="172" fontId="92" fillId="17" borderId="105" xfId="109" applyNumberFormat="1" applyFont="1" applyFill="1" applyBorder="1" applyAlignment="1" applyProtection="1">
      <alignment horizontal="center" vertical="center" wrapText="1"/>
      <protection locked="0"/>
    </xf>
    <xf numFmtId="0" fontId="196" fillId="0" borderId="61" xfId="109" applyFont="1" applyBorder="1" applyAlignment="1">
      <alignment horizontal="center" vertical="center" wrapText="1"/>
    </xf>
    <xf numFmtId="0" fontId="92" fillId="0" borderId="64" xfId="109" applyFont="1" applyBorder="1" applyAlignment="1">
      <alignment horizontal="left" vertical="center" wrapText="1"/>
    </xf>
    <xf numFmtId="0" fontId="92" fillId="0" borderId="129" xfId="109" applyFont="1" applyBorder="1" applyAlignment="1">
      <alignment horizontal="left" vertical="center" wrapText="1"/>
    </xf>
    <xf numFmtId="0" fontId="92" fillId="0" borderId="14" xfId="109" applyFont="1" applyBorder="1" applyAlignment="1">
      <alignment horizontal="center" vertical="center" wrapText="1"/>
    </xf>
    <xf numFmtId="172" fontId="92" fillId="11" borderId="14" xfId="109" applyNumberFormat="1" applyFont="1" applyFill="1" applyBorder="1" applyAlignment="1" applyProtection="1">
      <alignment horizontal="center" vertical="center" wrapText="1"/>
      <protection locked="0"/>
    </xf>
    <xf numFmtId="172" fontId="92" fillId="11" borderId="65" xfId="109" applyNumberFormat="1" applyFont="1" applyFill="1" applyBorder="1" applyAlignment="1" applyProtection="1">
      <alignment horizontal="center" vertical="center" wrapText="1"/>
      <protection locked="0"/>
    </xf>
    <xf numFmtId="172" fontId="92" fillId="11" borderId="64" xfId="109" applyNumberFormat="1" applyFont="1" applyFill="1" applyBorder="1" applyAlignment="1" applyProtection="1">
      <alignment horizontal="center" vertical="center" wrapText="1"/>
      <protection locked="0"/>
    </xf>
    <xf numFmtId="172" fontId="92" fillId="11" borderId="106" xfId="109" applyNumberFormat="1" applyFont="1" applyFill="1" applyBorder="1" applyAlignment="1" applyProtection="1">
      <alignment horizontal="center" vertical="center" wrapText="1"/>
      <protection locked="0"/>
    </xf>
    <xf numFmtId="172" fontId="92" fillId="17" borderId="106" xfId="109" applyNumberFormat="1" applyFont="1" applyFill="1" applyBorder="1" applyAlignment="1" applyProtection="1">
      <alignment horizontal="center" vertical="center" wrapText="1"/>
      <protection locked="0"/>
    </xf>
    <xf numFmtId="172" fontId="92" fillId="17" borderId="218" xfId="109" applyNumberFormat="1" applyFont="1" applyFill="1" applyBorder="1" applyAlignment="1" applyProtection="1">
      <alignment horizontal="center" vertical="center" wrapText="1"/>
      <protection locked="0"/>
    </xf>
    <xf numFmtId="0" fontId="196" fillId="0" borderId="66" xfId="109" applyFont="1" applyBorder="1" applyAlignment="1">
      <alignment horizontal="center" vertical="center" wrapText="1"/>
    </xf>
    <xf numFmtId="0" fontId="128" fillId="0" borderId="0" xfId="109" applyFont="1" applyAlignment="1" applyProtection="1">
      <alignment horizontal="center" vertical="center"/>
      <protection locked="0"/>
    </xf>
    <xf numFmtId="172" fontId="92" fillId="11" borderId="138" xfId="109" applyNumberFormat="1" applyFont="1" applyFill="1" applyBorder="1" applyAlignment="1" applyProtection="1">
      <alignment horizontal="center" vertical="center" wrapText="1"/>
      <protection locked="0"/>
    </xf>
    <xf numFmtId="172" fontId="92" fillId="11" borderId="111" xfId="109" applyNumberFormat="1" applyFont="1" applyFill="1" applyBorder="1" applyAlignment="1" applyProtection="1">
      <alignment horizontal="center" vertical="center" wrapText="1"/>
      <protection locked="0"/>
    </xf>
    <xf numFmtId="172" fontId="92" fillId="11" borderId="139" xfId="109" applyNumberFormat="1" applyFont="1" applyFill="1" applyBorder="1" applyAlignment="1" applyProtection="1">
      <alignment horizontal="center" vertical="center" wrapText="1"/>
      <protection locked="0"/>
    </xf>
    <xf numFmtId="0" fontId="92" fillId="0" borderId="58" xfId="109" applyFont="1" applyBorder="1" applyAlignment="1">
      <alignment horizontal="left" vertical="center" wrapText="1"/>
    </xf>
    <xf numFmtId="0" fontId="92" fillId="0" borderId="130" xfId="109" applyFont="1" applyBorder="1" applyAlignment="1">
      <alignment horizontal="left" vertical="center" wrapText="1"/>
    </xf>
    <xf numFmtId="0" fontId="92" fillId="0" borderId="59" xfId="109" applyFont="1" applyBorder="1" applyAlignment="1">
      <alignment horizontal="center" vertical="center" wrapText="1"/>
    </xf>
    <xf numFmtId="172" fontId="92" fillId="12" borderId="59" xfId="109" applyNumberFormat="1" applyFont="1" applyFill="1" applyBorder="1" applyAlignment="1">
      <alignment horizontal="center" vertical="center" wrapText="1"/>
    </xf>
    <xf numFmtId="172" fontId="92" fillId="12" borderId="60" xfId="109" applyNumberFormat="1" applyFont="1" applyFill="1" applyBorder="1" applyAlignment="1">
      <alignment horizontal="center" vertical="center" wrapText="1"/>
    </xf>
    <xf numFmtId="0" fontId="92" fillId="0" borderId="0" xfId="109" applyFont="1" applyAlignment="1">
      <alignment horizontal="center" vertical="center"/>
    </xf>
    <xf numFmtId="172" fontId="92" fillId="12" borderId="58" xfId="109" applyNumberFormat="1" applyFont="1" applyFill="1" applyBorder="1" applyAlignment="1">
      <alignment horizontal="center" vertical="center" wrapText="1"/>
    </xf>
    <xf numFmtId="0" fontId="92" fillId="0" borderId="0" xfId="109" applyFont="1" applyAlignment="1">
      <alignment vertical="center" wrapText="1"/>
    </xf>
    <xf numFmtId="0" fontId="128" fillId="0" borderId="0" xfId="109" applyFont="1" applyAlignment="1">
      <alignment horizontal="center" vertical="center"/>
    </xf>
    <xf numFmtId="0" fontId="92" fillId="0" borderId="0" xfId="109" applyFont="1" applyAlignment="1">
      <alignment horizontal="center" vertical="center" wrapText="1"/>
    </xf>
    <xf numFmtId="0" fontId="217" fillId="0" borderId="0" xfId="0" applyFont="1" applyAlignment="1">
      <alignment vertical="center"/>
    </xf>
    <xf numFmtId="0" fontId="138" fillId="5" borderId="0" xfId="0" applyFont="1" applyFill="1" applyAlignment="1">
      <alignment horizontal="center" vertical="center" wrapText="1"/>
    </xf>
    <xf numFmtId="0" fontId="217" fillId="5" borderId="0" xfId="0" applyFont="1" applyFill="1" applyAlignment="1">
      <alignment vertical="center"/>
    </xf>
    <xf numFmtId="0" fontId="148" fillId="0" borderId="0" xfId="29" applyFont="1" applyBorder="1" applyAlignment="1">
      <alignment horizontal="left" vertical="center"/>
    </xf>
    <xf numFmtId="172" fontId="92" fillId="9" borderId="89" xfId="59" applyNumberFormat="1" applyFont="1" applyFill="1" applyBorder="1" applyAlignment="1">
      <alignment horizontal="center" vertical="center" wrapText="1"/>
    </xf>
    <xf numFmtId="172" fontId="92" fillId="16" borderId="38" xfId="59" applyNumberFormat="1" applyFont="1" applyFill="1" applyBorder="1" applyAlignment="1">
      <alignment horizontal="center" vertical="center" wrapText="1"/>
    </xf>
    <xf numFmtId="172" fontId="92" fillId="16" borderId="35" xfId="59" applyNumberFormat="1" applyFont="1" applyFill="1" applyBorder="1" applyAlignment="1" applyProtection="1">
      <alignment horizontal="center" vertical="center" wrapText="1"/>
      <protection locked="0"/>
    </xf>
    <xf numFmtId="172" fontId="92" fillId="9" borderId="34" xfId="43" applyNumberFormat="1" applyFont="1" applyFill="1" applyBorder="1" applyAlignment="1" applyProtection="1">
      <alignment horizontal="center" vertical="center" wrapText="1"/>
      <protection locked="0"/>
    </xf>
    <xf numFmtId="172" fontId="92" fillId="9" borderId="89" xfId="43" applyNumberFormat="1" applyFont="1" applyFill="1" applyBorder="1" applyAlignment="1" applyProtection="1">
      <alignment horizontal="center" vertical="center" wrapText="1"/>
      <protection locked="0"/>
    </xf>
    <xf numFmtId="0" fontId="152" fillId="0" borderId="0" xfId="51" applyFont="1" applyAlignment="1">
      <alignment horizontal="center" vertical="center" wrapText="1"/>
    </xf>
    <xf numFmtId="0" fontId="128" fillId="0" borderId="0" xfId="51" applyFont="1" applyAlignment="1">
      <alignment horizontal="center" vertical="center" wrapText="1"/>
    </xf>
    <xf numFmtId="0" fontId="152" fillId="0" borderId="0" xfId="40" applyFont="1" applyAlignment="1">
      <alignment horizontal="left" vertical="center"/>
    </xf>
    <xf numFmtId="0" fontId="152" fillId="0" borderId="0" xfId="93" applyFont="1" applyAlignment="1">
      <alignment horizontal="center" vertical="center" wrapText="1"/>
    </xf>
    <xf numFmtId="0" fontId="128" fillId="0" borderId="0" xfId="93" applyFont="1" applyAlignment="1">
      <alignment horizontal="center" vertical="center" wrapText="1"/>
    </xf>
    <xf numFmtId="172" fontId="92" fillId="0" borderId="0" xfId="93" applyNumberFormat="1" applyFont="1" applyAlignment="1" applyProtection="1">
      <alignment horizontal="center" vertical="center" wrapText="1"/>
      <protection locked="0"/>
    </xf>
    <xf numFmtId="172" fontId="92" fillId="0" borderId="0" xfId="93" applyNumberFormat="1" applyFont="1" applyAlignment="1">
      <alignment horizontal="center" vertical="center" wrapText="1"/>
    </xf>
    <xf numFmtId="172" fontId="152" fillId="0" borderId="0" xfId="90" applyNumberFormat="1" applyFont="1" applyAlignment="1">
      <alignment horizontal="center" vertical="center" wrapText="1"/>
    </xf>
    <xf numFmtId="0" fontId="128" fillId="0" borderId="0" xfId="30" applyFont="1" applyFill="1" applyBorder="1" applyAlignment="1">
      <alignment horizontal="center" vertical="center" wrapText="1"/>
    </xf>
    <xf numFmtId="0" fontId="128" fillId="0" borderId="0" xfId="30" applyFont="1" applyFill="1" applyBorder="1" applyAlignment="1">
      <alignment horizontal="left" vertical="center" wrapText="1"/>
    </xf>
    <xf numFmtId="172" fontId="139" fillId="0" borderId="0" xfId="90" applyNumberFormat="1" applyFont="1" applyAlignment="1">
      <alignment horizontal="left" vertical="center" wrapText="1"/>
    </xf>
    <xf numFmtId="172" fontId="92" fillId="0" borderId="0" xfId="90" applyNumberFormat="1" applyFont="1" applyAlignment="1">
      <alignment horizontal="left" vertical="center" wrapText="1"/>
    </xf>
    <xf numFmtId="0" fontId="103" fillId="0" borderId="0" xfId="90" applyFont="1" applyAlignment="1">
      <alignment horizontal="center" vertical="center"/>
    </xf>
    <xf numFmtId="172" fontId="92" fillId="9" borderId="133" xfId="90" applyNumberFormat="1" applyFont="1" applyFill="1" applyBorder="1" applyAlignment="1" applyProtection="1">
      <alignment horizontal="center" vertical="center" wrapText="1"/>
      <protection locked="0"/>
    </xf>
    <xf numFmtId="172" fontId="92" fillId="9" borderId="196" xfId="90" applyNumberFormat="1" applyFont="1" applyFill="1" applyBorder="1" applyAlignment="1" applyProtection="1">
      <alignment horizontal="center" vertical="center" wrapText="1"/>
      <protection locked="0"/>
    </xf>
    <xf numFmtId="172" fontId="92" fillId="9" borderId="198" xfId="90" applyNumberFormat="1" applyFont="1" applyFill="1" applyBorder="1" applyAlignment="1" applyProtection="1">
      <alignment horizontal="center" vertical="center" wrapText="1"/>
      <protection locked="0"/>
    </xf>
    <xf numFmtId="172" fontId="92" fillId="9" borderId="199" xfId="90" applyNumberFormat="1" applyFont="1" applyFill="1" applyBorder="1" applyAlignment="1" applyProtection="1">
      <alignment horizontal="center" vertical="center" wrapText="1"/>
      <protection locked="0"/>
    </xf>
    <xf numFmtId="172" fontId="92" fillId="9" borderId="193" xfId="90" applyNumberFormat="1" applyFont="1" applyFill="1" applyBorder="1" applyAlignment="1" applyProtection="1">
      <alignment horizontal="center" vertical="center" wrapText="1"/>
      <protection locked="0"/>
    </xf>
    <xf numFmtId="172" fontId="92" fillId="9" borderId="194" xfId="90" applyNumberFormat="1" applyFont="1" applyFill="1" applyBorder="1" applyAlignment="1" applyProtection="1">
      <alignment horizontal="center" vertical="center" wrapText="1"/>
      <protection locked="0"/>
    </xf>
    <xf numFmtId="172" fontId="92" fillId="16" borderId="38" xfId="95" applyNumberFormat="1" applyFont="1" applyFill="1" applyBorder="1" applyAlignment="1">
      <alignment horizontal="center" vertical="center" wrapText="1"/>
    </xf>
    <xf numFmtId="167" fontId="128" fillId="17" borderId="34" xfId="98" applyNumberFormat="1" applyFont="1" applyFill="1" applyBorder="1" applyAlignment="1" applyProtection="1">
      <alignment horizontal="center" vertical="center" wrapText="1"/>
      <protection locked="0"/>
    </xf>
    <xf numFmtId="167" fontId="128" fillId="17" borderId="27" xfId="98" applyNumberFormat="1" applyFont="1" applyFill="1" applyBorder="1" applyAlignment="1" applyProtection="1">
      <alignment horizontal="center" vertical="center" wrapText="1"/>
      <protection locked="0"/>
    </xf>
    <xf numFmtId="0" fontId="153" fillId="5" borderId="0" xfId="0" applyFont="1" applyFill="1" applyAlignment="1">
      <alignment vertical="center"/>
    </xf>
    <xf numFmtId="0" fontId="154" fillId="5" borderId="0" xfId="0" applyFont="1" applyFill="1" applyAlignment="1">
      <alignment vertical="center"/>
    </xf>
    <xf numFmtId="0" fontId="25" fillId="5" borderId="0" xfId="30" applyFont="1" applyFill="1" applyBorder="1" applyAlignment="1">
      <alignment vertical="center" wrapText="1"/>
    </xf>
    <xf numFmtId="49" fontId="140" fillId="0" borderId="110" xfId="30" applyNumberFormat="1" applyFont="1" applyBorder="1" applyAlignment="1">
      <alignment horizontal="center" vertical="center" wrapText="1"/>
    </xf>
    <xf numFmtId="0" fontId="219" fillId="9" borderId="47" xfId="62" applyFont="1" applyFill="1" applyBorder="1" applyAlignment="1">
      <alignment horizontal="center" vertical="center" wrapText="1"/>
    </xf>
    <xf numFmtId="0" fontId="219" fillId="9" borderId="46" xfId="62" applyFont="1" applyFill="1" applyBorder="1" applyAlignment="1">
      <alignment horizontal="center" vertical="center" wrapText="1"/>
    </xf>
    <xf numFmtId="0" fontId="219" fillId="9" borderId="29" xfId="62" applyFont="1" applyFill="1" applyBorder="1" applyAlignment="1">
      <alignment horizontal="center" vertical="center" wrapText="1"/>
    </xf>
    <xf numFmtId="0" fontId="219" fillId="0" borderId="0" xfId="62" applyFont="1"/>
    <xf numFmtId="0" fontId="219" fillId="9" borderId="39" xfId="62" applyFont="1" applyFill="1" applyBorder="1" applyAlignment="1">
      <alignment horizontal="left" vertical="center" wrapText="1"/>
    </xf>
    <xf numFmtId="0" fontId="157" fillId="5" borderId="0" xfId="0" applyFont="1" applyFill="1" applyAlignment="1">
      <alignment vertical="center"/>
    </xf>
    <xf numFmtId="166" fontId="103" fillId="11" borderId="43" xfId="62" applyNumberFormat="1" applyFont="1" applyFill="1" applyBorder="1" applyAlignment="1" applyProtection="1">
      <alignment horizontal="center" vertical="center" wrapText="1"/>
      <protection locked="0"/>
    </xf>
    <xf numFmtId="166" fontId="103" fillId="0" borderId="0" xfId="62" applyNumberFormat="1" applyFont="1" applyAlignment="1" applyProtection="1">
      <alignment horizontal="center" vertical="center" wrapText="1"/>
      <protection locked="0"/>
    </xf>
    <xf numFmtId="2" fontId="103" fillId="0" borderId="0" xfId="62" applyNumberFormat="1" applyFont="1" applyAlignment="1" applyProtection="1">
      <alignment horizontal="center" vertical="center" wrapText="1"/>
      <protection locked="0"/>
    </xf>
    <xf numFmtId="167" fontId="103" fillId="11" borderId="43" xfId="62" applyNumberFormat="1" applyFont="1" applyFill="1" applyBorder="1" applyAlignment="1" applyProtection="1">
      <alignment horizontal="center" vertical="center" wrapText="1"/>
      <protection locked="0"/>
    </xf>
    <xf numFmtId="167" fontId="103" fillId="0" borderId="0" xfId="62" applyNumberFormat="1" applyFont="1" applyAlignment="1" applyProtection="1">
      <alignment horizontal="center" vertical="center" wrapText="1"/>
      <protection locked="0"/>
    </xf>
    <xf numFmtId="1" fontId="103" fillId="0" borderId="0" xfId="63" applyNumberFormat="1" applyFont="1" applyAlignment="1" applyProtection="1">
      <alignment horizontal="center" vertical="center" wrapText="1"/>
      <protection locked="0"/>
    </xf>
    <xf numFmtId="1" fontId="103" fillId="0" borderId="0" xfId="62" applyNumberFormat="1" applyFont="1" applyAlignment="1" applyProtection="1">
      <alignment horizontal="center" vertical="center" wrapText="1"/>
      <protection locked="0"/>
    </xf>
    <xf numFmtId="167" fontId="103" fillId="0" borderId="0" xfId="63" applyNumberFormat="1" applyFont="1" applyAlignment="1" applyProtection="1">
      <alignment horizontal="center" vertical="center" wrapText="1"/>
      <protection locked="0"/>
    </xf>
    <xf numFmtId="2" fontId="103" fillId="0" borderId="0" xfId="63" applyNumberFormat="1" applyFont="1" applyAlignment="1" applyProtection="1">
      <alignment horizontal="center" vertical="center" wrapText="1"/>
      <protection locked="0"/>
    </xf>
    <xf numFmtId="10" fontId="103" fillId="16" borderId="38" xfId="101" applyNumberFormat="1" applyFont="1" applyFill="1" applyBorder="1" applyAlignment="1" applyProtection="1">
      <alignment horizontal="center" vertical="center" wrapText="1"/>
      <protection locked="0"/>
    </xf>
    <xf numFmtId="10" fontId="103" fillId="0" borderId="0" xfId="101" applyNumberFormat="1" applyFont="1" applyFill="1" applyBorder="1" applyAlignment="1" applyProtection="1">
      <alignment horizontal="center" vertical="center" wrapText="1"/>
      <protection locked="0"/>
    </xf>
    <xf numFmtId="2" fontId="103" fillId="11" borderId="34" xfId="63" applyNumberFormat="1" applyFont="1" applyFill="1" applyBorder="1" applyAlignment="1" applyProtection="1">
      <alignment horizontal="center" vertical="center" wrapText="1"/>
      <protection locked="0"/>
    </xf>
    <xf numFmtId="2" fontId="103" fillId="11" borderId="35" xfId="63" applyNumberFormat="1" applyFont="1" applyFill="1" applyBorder="1" applyAlignment="1" applyProtection="1">
      <alignment horizontal="center" vertical="center" wrapText="1"/>
      <protection locked="0"/>
    </xf>
    <xf numFmtId="2" fontId="103" fillId="11" borderId="27" xfId="63" applyNumberFormat="1" applyFont="1" applyFill="1" applyBorder="1" applyAlignment="1" applyProtection="1">
      <alignment horizontal="center" vertical="center" wrapText="1"/>
      <protection locked="0"/>
    </xf>
    <xf numFmtId="2" fontId="103" fillId="11" borderId="37" xfId="63" applyNumberFormat="1" applyFont="1" applyFill="1" applyBorder="1" applyAlignment="1" applyProtection="1">
      <alignment horizontal="center" vertical="center" wrapText="1"/>
      <protection locked="0"/>
    </xf>
    <xf numFmtId="2" fontId="103" fillId="11" borderId="38" xfId="63" applyNumberFormat="1" applyFont="1" applyFill="1" applyBorder="1" applyAlignment="1" applyProtection="1">
      <alignment horizontal="center" vertical="center" wrapText="1"/>
      <protection locked="0"/>
    </xf>
    <xf numFmtId="0" fontId="139" fillId="9" borderId="68" xfId="90" applyFont="1" applyFill="1" applyBorder="1" applyAlignment="1">
      <alignment horizontal="center" vertical="center" wrapText="1"/>
    </xf>
    <xf numFmtId="0" fontId="139" fillId="9" borderId="69" xfId="91" applyFont="1" applyFill="1" applyBorder="1" applyAlignment="1">
      <alignment horizontal="center" vertical="center" wrapText="1"/>
    </xf>
    <xf numFmtId="0" fontId="128" fillId="29" borderId="41" xfId="55" applyFont="1" applyFill="1" applyBorder="1" applyAlignment="1">
      <alignment wrapText="1"/>
    </xf>
    <xf numFmtId="0" fontId="139" fillId="18" borderId="45" xfId="55" applyFont="1" applyFill="1" applyBorder="1" applyAlignment="1">
      <alignment horizontal="center" vertical="top" wrapText="1"/>
    </xf>
    <xf numFmtId="0" fontId="139" fillId="18" borderId="47" xfId="55" applyFont="1" applyFill="1" applyBorder="1" applyAlignment="1">
      <alignment horizontal="center" vertical="top" wrapText="1"/>
    </xf>
    <xf numFmtId="0" fontId="139" fillId="18" borderId="46" xfId="55" applyFont="1" applyFill="1" applyBorder="1" applyAlignment="1">
      <alignment horizontal="center" vertical="top" wrapText="1"/>
    </xf>
    <xf numFmtId="0" fontId="93" fillId="18" borderId="29" xfId="55" applyFont="1" applyFill="1" applyBorder="1" applyAlignment="1">
      <alignment horizontal="left" vertical="center" wrapText="1"/>
    </xf>
    <xf numFmtId="0" fontId="114" fillId="5" borderId="0" xfId="29" applyFont="1" applyFill="1" applyBorder="1" applyAlignment="1">
      <alignment vertical="center"/>
    </xf>
    <xf numFmtId="0" fontId="218" fillId="5" borderId="0" xfId="0" applyFont="1" applyFill="1" applyAlignment="1">
      <alignment horizontal="center" vertical="center"/>
    </xf>
    <xf numFmtId="0" fontId="25" fillId="5" borderId="168" xfId="30" applyFont="1" applyFill="1" applyBorder="1" applyAlignment="1">
      <alignment vertical="center" wrapText="1"/>
    </xf>
    <xf numFmtId="0" fontId="128" fillId="5" borderId="0" xfId="0" applyFont="1" applyFill="1" applyAlignment="1">
      <alignment horizontal="left" vertical="center" wrapText="1"/>
    </xf>
    <xf numFmtId="0" fontId="0" fillId="5" borderId="0" xfId="62" applyFont="1" applyFill="1"/>
    <xf numFmtId="0" fontId="140" fillId="5" borderId="0" xfId="30" applyFont="1" applyFill="1" applyBorder="1" applyAlignment="1">
      <alignment horizontal="center" vertical="center" wrapText="1"/>
    </xf>
    <xf numFmtId="0" fontId="156" fillId="5" borderId="0" xfId="0" applyFont="1" applyFill="1" applyAlignment="1">
      <alignment wrapText="1"/>
    </xf>
    <xf numFmtId="0" fontId="159" fillId="5" borderId="0" xfId="0" applyFont="1" applyFill="1" applyAlignment="1">
      <alignment horizontal="left" vertical="center" wrapText="1"/>
    </xf>
    <xf numFmtId="0" fontId="138" fillId="5" borderId="0" xfId="0" applyFont="1" applyFill="1" applyAlignment="1">
      <alignment vertical="center" wrapText="1"/>
    </xf>
    <xf numFmtId="0" fontId="159" fillId="5" borderId="0" xfId="30" applyFont="1" applyFill="1" applyBorder="1" applyAlignment="1">
      <alignment vertical="center" wrapText="1"/>
    </xf>
    <xf numFmtId="0" fontId="125" fillId="5" borderId="0" xfId="0" applyFont="1" applyFill="1"/>
    <xf numFmtId="0" fontId="196" fillId="0" borderId="62" xfId="106" applyFont="1" applyBorder="1" applyAlignment="1">
      <alignment horizontal="center" vertical="center" wrapText="1"/>
    </xf>
    <xf numFmtId="0" fontId="90" fillId="5" borderId="0" xfId="0" applyFont="1" applyFill="1" applyAlignment="1" applyProtection="1">
      <alignment horizontal="center" vertical="center" wrapText="1"/>
      <protection locked="0"/>
    </xf>
    <xf numFmtId="166" fontId="121" fillId="5" borderId="0" xfId="0" applyNumberFormat="1" applyFont="1" applyFill="1" applyAlignment="1">
      <alignment horizontal="center" vertical="center" wrapText="1"/>
    </xf>
    <xf numFmtId="0" fontId="90" fillId="5" borderId="0" xfId="38" applyNumberFormat="1" applyFont="1" applyFill="1" applyBorder="1" applyAlignment="1" applyProtection="1">
      <alignment horizontal="center" vertical="center" wrapText="1"/>
      <protection locked="0"/>
    </xf>
    <xf numFmtId="2" fontId="121" fillId="5" borderId="0" xfId="38" applyNumberFormat="1" applyFont="1" applyFill="1" applyBorder="1" applyAlignment="1">
      <alignment horizontal="center" vertical="center" wrapText="1"/>
    </xf>
    <xf numFmtId="178" fontId="121" fillId="5" borderId="0" xfId="0" applyNumberFormat="1" applyFont="1" applyFill="1" applyAlignment="1">
      <alignment horizontal="center" vertical="center" wrapText="1"/>
    </xf>
    <xf numFmtId="166" fontId="121" fillId="5" borderId="0" xfId="38" applyNumberFormat="1" applyFont="1" applyFill="1" applyBorder="1" applyAlignment="1" applyProtection="1">
      <alignment horizontal="center" vertical="center" wrapText="1"/>
      <protection locked="0"/>
    </xf>
    <xf numFmtId="1" fontId="90" fillId="5" borderId="0" xfId="0" applyNumberFormat="1" applyFont="1" applyFill="1" applyAlignment="1">
      <alignment horizontal="center" vertical="center"/>
    </xf>
    <xf numFmtId="1" fontId="90" fillId="5" borderId="0" xfId="0" quotePrefix="1" applyNumberFormat="1" applyFont="1" applyFill="1" applyAlignment="1">
      <alignment horizontal="center" vertical="center"/>
    </xf>
    <xf numFmtId="1" fontId="121" fillId="5" borderId="0" xfId="0" applyNumberFormat="1" applyFont="1" applyFill="1" applyAlignment="1">
      <alignment horizontal="center" vertical="center" wrapText="1"/>
    </xf>
    <xf numFmtId="0" fontId="139" fillId="9" borderId="45" xfId="91" applyFont="1" applyFill="1" applyBorder="1" applyAlignment="1">
      <alignment horizontal="center" vertical="center" wrapText="1"/>
    </xf>
    <xf numFmtId="0" fontId="139" fillId="9" borderId="47" xfId="91" applyFont="1" applyFill="1" applyBorder="1" applyAlignment="1">
      <alignment horizontal="center" vertical="center" wrapText="1"/>
    </xf>
    <xf numFmtId="0" fontId="139" fillId="9" borderId="47" xfId="90" applyFont="1" applyFill="1" applyBorder="1" applyAlignment="1">
      <alignment horizontal="center" vertical="center" wrapText="1"/>
    </xf>
    <xf numFmtId="0" fontId="139" fillId="9" borderId="46" xfId="91" applyFont="1" applyFill="1" applyBorder="1" applyAlignment="1">
      <alignment horizontal="center" vertical="center" wrapText="1"/>
    </xf>
    <xf numFmtId="0" fontId="148" fillId="0" borderId="0" xfId="29" applyFont="1" applyBorder="1" applyAlignment="1">
      <alignment vertical="center"/>
    </xf>
    <xf numFmtId="172" fontId="92" fillId="17" borderId="220" xfId="109" applyNumberFormat="1" applyFont="1" applyFill="1" applyBorder="1" applyAlignment="1" applyProtection="1">
      <alignment horizontal="center" vertical="center" wrapText="1"/>
      <protection locked="0"/>
    </xf>
    <xf numFmtId="172" fontId="92" fillId="17" borderId="221" xfId="109" applyNumberFormat="1" applyFont="1" applyFill="1" applyBorder="1" applyAlignment="1" applyProtection="1">
      <alignment horizontal="center" vertical="center" wrapText="1"/>
      <protection locked="0"/>
    </xf>
    <xf numFmtId="0" fontId="196" fillId="0" borderId="62" xfId="109" applyFont="1" applyBorder="1" applyAlignment="1">
      <alignment horizontal="center" vertical="center" wrapText="1"/>
    </xf>
    <xf numFmtId="0" fontId="111" fillId="0" borderId="0" xfId="106" applyFont="1" applyAlignment="1">
      <alignment vertical="center"/>
    </xf>
    <xf numFmtId="0" fontId="143" fillId="0" borderId="0" xfId="106" applyFont="1"/>
    <xf numFmtId="0" fontId="111" fillId="0" borderId="0" xfId="106" applyFont="1" applyAlignment="1">
      <alignment horizontal="left" vertical="center" wrapText="1"/>
    </xf>
    <xf numFmtId="0" fontId="111" fillId="0" borderId="0" xfId="106" applyFont="1" applyAlignment="1">
      <alignment horizontal="left" vertical="center"/>
    </xf>
    <xf numFmtId="0" fontId="205" fillId="0" borderId="0" xfId="106" applyFont="1" applyAlignment="1">
      <alignment horizontal="left" vertical="center" wrapText="1"/>
    </xf>
    <xf numFmtId="0" fontId="196" fillId="0" borderId="0" xfId="106" applyFont="1" applyAlignment="1">
      <alignment horizontal="center" vertical="center" wrapText="1"/>
    </xf>
    <xf numFmtId="0" fontId="92" fillId="0" borderId="0" xfId="106" applyFont="1"/>
    <xf numFmtId="0" fontId="93" fillId="18" borderId="55" xfId="106" applyFont="1" applyFill="1" applyBorder="1" applyAlignment="1">
      <alignment horizontal="center" vertical="center" wrapText="1"/>
    </xf>
    <xf numFmtId="0" fontId="93" fillId="18" borderId="56" xfId="106" applyFont="1" applyFill="1" applyBorder="1" applyAlignment="1">
      <alignment horizontal="center" vertical="center" wrapText="1"/>
    </xf>
    <xf numFmtId="0" fontId="93" fillId="18" borderId="217" xfId="106" applyFont="1" applyFill="1" applyBorder="1" applyAlignment="1">
      <alignment horizontal="center" vertical="center" wrapText="1"/>
    </xf>
    <xf numFmtId="0" fontId="92" fillId="0" borderId="222" xfId="106" applyFont="1" applyBorder="1"/>
    <xf numFmtId="0" fontId="93" fillId="18" borderId="67" xfId="106" applyFont="1" applyFill="1" applyBorder="1" applyAlignment="1">
      <alignment vertical="center" wrapText="1"/>
    </xf>
    <xf numFmtId="0" fontId="93" fillId="18" borderId="131" xfId="106" applyFont="1" applyFill="1" applyBorder="1" applyAlignment="1">
      <alignment vertical="center" wrapText="1"/>
    </xf>
    <xf numFmtId="0" fontId="93" fillId="18" borderId="68" xfId="106" applyFont="1" applyFill="1" applyBorder="1" applyAlignment="1">
      <alignment horizontal="center" vertical="center" wrapText="1"/>
    </xf>
    <xf numFmtId="0" fontId="93" fillId="18" borderId="112" xfId="106" applyFont="1" applyFill="1" applyBorder="1" applyAlignment="1">
      <alignment horizontal="center" vertical="center" textRotation="90" wrapText="1"/>
    </xf>
    <xf numFmtId="0" fontId="93" fillId="18" borderId="113" xfId="106" applyFont="1" applyFill="1" applyBorder="1" applyAlignment="1">
      <alignment horizontal="center" vertical="center" textRotation="90" wrapText="1"/>
    </xf>
    <xf numFmtId="0" fontId="192" fillId="0" borderId="0" xfId="106" applyFont="1" applyAlignment="1">
      <alignment vertical="center"/>
    </xf>
    <xf numFmtId="0" fontId="93" fillId="18" borderId="58" xfId="106" applyFont="1" applyFill="1" applyBorder="1" applyAlignment="1">
      <alignment horizontal="center" vertical="center" textRotation="90" wrapText="1"/>
    </xf>
    <xf numFmtId="0" fontId="93" fillId="18" borderId="59" xfId="106" applyFont="1" applyFill="1" applyBorder="1" applyAlignment="1">
      <alignment horizontal="center" vertical="center" textRotation="90" wrapText="1"/>
    </xf>
    <xf numFmtId="0" fontId="93" fillId="18" borderId="60" xfId="106" applyFont="1" applyFill="1" applyBorder="1" applyAlignment="1">
      <alignment horizontal="center" vertical="center" textRotation="90" wrapText="1"/>
    </xf>
    <xf numFmtId="0" fontId="93" fillId="18" borderId="58" xfId="106" applyFont="1" applyFill="1" applyBorder="1" applyAlignment="1">
      <alignment horizontal="center" vertical="center" wrapText="1"/>
    </xf>
    <xf numFmtId="0" fontId="93" fillId="18" borderId="59" xfId="106" applyFont="1" applyFill="1" applyBorder="1" applyAlignment="1">
      <alignment horizontal="center" vertical="center" wrapText="1"/>
    </xf>
    <xf numFmtId="0" fontId="93" fillId="18" borderId="79" xfId="106" applyFont="1" applyFill="1" applyBorder="1" applyAlignment="1">
      <alignment horizontal="center" vertical="center" wrapText="1"/>
    </xf>
    <xf numFmtId="0" fontId="92" fillId="0" borderId="223" xfId="106" applyFont="1" applyBorder="1"/>
    <xf numFmtId="0" fontId="4" fillId="0" borderId="140" xfId="106" applyBorder="1"/>
    <xf numFmtId="0" fontId="4" fillId="0" borderId="176" xfId="106" applyBorder="1"/>
    <xf numFmtId="0" fontId="92" fillId="0" borderId="55" xfId="106" applyFont="1" applyBorder="1" applyAlignment="1">
      <alignment horizontal="left" vertical="center" wrapText="1"/>
    </xf>
    <xf numFmtId="0" fontId="92" fillId="0" borderId="128" xfId="106" applyFont="1" applyBorder="1" applyAlignment="1">
      <alignment horizontal="left" vertical="center" wrapText="1"/>
    </xf>
    <xf numFmtId="0" fontId="92" fillId="0" borderId="56" xfId="106" applyFont="1" applyBorder="1" applyAlignment="1">
      <alignment horizontal="center" vertical="center" wrapText="1"/>
    </xf>
    <xf numFmtId="172" fontId="92" fillId="11" borderId="56" xfId="106" applyNumberFormat="1" applyFont="1" applyFill="1" applyBorder="1" applyAlignment="1" applyProtection="1">
      <alignment horizontal="center" vertical="center" wrapText="1"/>
      <protection locked="0"/>
    </xf>
    <xf numFmtId="172" fontId="92" fillId="11" borderId="57" xfId="106" applyNumberFormat="1" applyFont="1" applyFill="1" applyBorder="1" applyAlignment="1" applyProtection="1">
      <alignment horizontal="center" vertical="center" wrapText="1"/>
      <protection locked="0"/>
    </xf>
    <xf numFmtId="0" fontId="92" fillId="0" borderId="0" xfId="106" applyFont="1" applyAlignment="1" applyProtection="1">
      <alignment horizontal="center" vertical="center"/>
      <protection locked="0"/>
    </xf>
    <xf numFmtId="172" fontId="92" fillId="11" borderId="55" xfId="106" applyNumberFormat="1" applyFont="1" applyFill="1" applyBorder="1" applyAlignment="1" applyProtection="1">
      <alignment horizontal="center" vertical="center" wrapText="1"/>
      <protection locked="0"/>
    </xf>
    <xf numFmtId="0" fontId="92" fillId="0" borderId="0" xfId="106" applyFont="1" applyProtection="1">
      <protection locked="0"/>
    </xf>
    <xf numFmtId="172" fontId="92" fillId="11" borderId="105" xfId="106" applyNumberFormat="1" applyFont="1" applyFill="1" applyBorder="1" applyAlignment="1" applyProtection="1">
      <alignment horizontal="center" vertical="center" wrapText="1"/>
      <protection locked="0"/>
    </xf>
    <xf numFmtId="172" fontId="92" fillId="17" borderId="105" xfId="106" applyNumberFormat="1" applyFont="1" applyFill="1" applyBorder="1" applyAlignment="1" applyProtection="1">
      <alignment horizontal="center" vertical="center" wrapText="1"/>
      <protection locked="0"/>
    </xf>
    <xf numFmtId="172" fontId="92" fillId="17" borderId="183" xfId="106" applyNumberFormat="1" applyFont="1" applyFill="1" applyBorder="1" applyAlignment="1" applyProtection="1">
      <alignment horizontal="center" vertical="center" wrapText="1"/>
      <protection locked="0"/>
    </xf>
    <xf numFmtId="172" fontId="92" fillId="17" borderId="43" xfId="106" applyNumberFormat="1" applyFont="1" applyFill="1" applyBorder="1" applyAlignment="1" applyProtection="1">
      <alignment horizontal="center" vertical="center" wrapText="1"/>
      <protection locked="0"/>
    </xf>
    <xf numFmtId="0" fontId="92" fillId="0" borderId="64" xfId="106" applyFont="1" applyBorder="1" applyAlignment="1">
      <alignment horizontal="left" vertical="center" wrapText="1"/>
    </xf>
    <xf numFmtId="0" fontId="92" fillId="0" borderId="129" xfId="106" applyFont="1" applyBorder="1" applyAlignment="1">
      <alignment horizontal="left" vertical="center" wrapText="1"/>
    </xf>
    <xf numFmtId="0" fontId="92" fillId="0" borderId="14" xfId="106" applyFont="1" applyBorder="1" applyAlignment="1">
      <alignment horizontal="center" vertical="center" wrapText="1"/>
    </xf>
    <xf numFmtId="172" fontId="92" fillId="11" borderId="14" xfId="106" applyNumberFormat="1" applyFont="1" applyFill="1" applyBorder="1" applyAlignment="1" applyProtection="1">
      <alignment horizontal="center" vertical="center" wrapText="1"/>
      <protection locked="0"/>
    </xf>
    <xf numFmtId="172" fontId="92" fillId="11" borderId="65" xfId="106" applyNumberFormat="1" applyFont="1" applyFill="1" applyBorder="1" applyAlignment="1" applyProtection="1">
      <alignment horizontal="center" vertical="center" wrapText="1"/>
      <protection locked="0"/>
    </xf>
    <xf numFmtId="172" fontId="92" fillId="11" borderId="64" xfId="106" applyNumberFormat="1" applyFont="1" applyFill="1" applyBorder="1" applyAlignment="1" applyProtection="1">
      <alignment horizontal="center" vertical="center" wrapText="1"/>
      <protection locked="0"/>
    </xf>
    <xf numFmtId="172" fontId="92" fillId="11" borderId="106" xfId="106" applyNumberFormat="1" applyFont="1" applyFill="1" applyBorder="1" applyAlignment="1" applyProtection="1">
      <alignment horizontal="center" vertical="center" wrapText="1"/>
      <protection locked="0"/>
    </xf>
    <xf numFmtId="172" fontId="92" fillId="17" borderId="106" xfId="106" applyNumberFormat="1" applyFont="1" applyFill="1" applyBorder="1" applyAlignment="1" applyProtection="1">
      <alignment horizontal="center" vertical="center" wrapText="1"/>
      <protection locked="0"/>
    </xf>
    <xf numFmtId="172" fontId="92" fillId="17" borderId="225" xfId="106" applyNumberFormat="1" applyFont="1" applyFill="1" applyBorder="1" applyAlignment="1" applyProtection="1">
      <alignment horizontal="center" vertical="center" wrapText="1"/>
      <protection locked="0"/>
    </xf>
    <xf numFmtId="172" fontId="92" fillId="17" borderId="219" xfId="106" applyNumberFormat="1" applyFont="1" applyFill="1" applyBorder="1" applyAlignment="1" applyProtection="1">
      <alignment horizontal="center" vertical="center" wrapText="1"/>
      <protection locked="0"/>
    </xf>
    <xf numFmtId="0" fontId="128" fillId="0" borderId="0" xfId="106" applyFont="1" applyAlignment="1" applyProtection="1">
      <alignment horizontal="center" vertical="center"/>
      <protection locked="0"/>
    </xf>
    <xf numFmtId="172" fontId="92" fillId="11" borderId="138" xfId="106" applyNumberFormat="1" applyFont="1" applyFill="1" applyBorder="1" applyAlignment="1" applyProtection="1">
      <alignment horizontal="center" vertical="center" wrapText="1"/>
      <protection locked="0"/>
    </xf>
    <xf numFmtId="172" fontId="92" fillId="11" borderId="111" xfId="106" applyNumberFormat="1" applyFont="1" applyFill="1" applyBorder="1" applyAlignment="1" applyProtection="1">
      <alignment horizontal="center" vertical="center" wrapText="1"/>
      <protection locked="0"/>
    </xf>
    <xf numFmtId="172" fontId="92" fillId="11" borderId="139" xfId="106" applyNumberFormat="1" applyFont="1" applyFill="1" applyBorder="1" applyAlignment="1" applyProtection="1">
      <alignment horizontal="center" vertical="center" wrapText="1"/>
      <protection locked="0"/>
    </xf>
    <xf numFmtId="0" fontId="92" fillId="0" borderId="58" xfId="106" applyFont="1" applyBorder="1" applyAlignment="1">
      <alignment horizontal="left" vertical="center" wrapText="1"/>
    </xf>
    <xf numFmtId="0" fontId="92" fillId="0" borderId="130" xfId="106" applyFont="1" applyBorder="1" applyAlignment="1">
      <alignment horizontal="left" vertical="center" wrapText="1"/>
    </xf>
    <xf numFmtId="0" fontId="92" fillId="0" borderId="59" xfId="106" applyFont="1" applyBorder="1" applyAlignment="1">
      <alignment horizontal="center" vertical="center" wrapText="1"/>
    </xf>
    <xf numFmtId="172" fontId="92" fillId="12" borderId="59" xfId="106" applyNumberFormat="1" applyFont="1" applyFill="1" applyBorder="1" applyAlignment="1">
      <alignment horizontal="center" vertical="center" wrapText="1"/>
    </xf>
    <xf numFmtId="172" fontId="92" fillId="12" borderId="60" xfId="106" applyNumberFormat="1" applyFont="1" applyFill="1" applyBorder="1" applyAlignment="1">
      <alignment horizontal="center" vertical="center" wrapText="1"/>
    </xf>
    <xf numFmtId="0" fontId="92" fillId="0" borderId="0" xfId="106" applyFont="1" applyAlignment="1">
      <alignment horizontal="center" vertical="center"/>
    </xf>
    <xf numFmtId="172" fontId="92" fillId="12" borderId="58" xfId="106" applyNumberFormat="1" applyFont="1" applyFill="1" applyBorder="1" applyAlignment="1">
      <alignment horizontal="center" vertical="center" wrapText="1"/>
    </xf>
    <xf numFmtId="0" fontId="92" fillId="0" borderId="0" xfId="106" applyFont="1" applyAlignment="1">
      <alignment vertical="center" wrapText="1"/>
    </xf>
    <xf numFmtId="0" fontId="128" fillId="0" borderId="0" xfId="106" applyFont="1" applyAlignment="1">
      <alignment horizontal="center" vertical="center"/>
    </xf>
    <xf numFmtId="0" fontId="92" fillId="0" borderId="0" xfId="106" applyFont="1" applyAlignment="1">
      <alignment horizontal="center" vertical="center" wrapText="1"/>
    </xf>
    <xf numFmtId="0" fontId="4" fillId="0" borderId="0" xfId="109"/>
    <xf numFmtId="0" fontId="92" fillId="0" borderId="107" xfId="106" applyFont="1" applyBorder="1"/>
    <xf numFmtId="0" fontId="220" fillId="18" borderId="79" xfId="106" applyFont="1" applyFill="1" applyBorder="1" applyAlignment="1">
      <alignment horizontal="center" vertical="center" wrapText="1"/>
    </xf>
    <xf numFmtId="0" fontId="4" fillId="0" borderId="0" xfId="55" applyFont="1" applyProtection="1">
      <protection locked="0"/>
    </xf>
    <xf numFmtId="172" fontId="92" fillId="17" borderId="40" xfId="106" applyNumberFormat="1" applyFont="1" applyFill="1" applyBorder="1" applyAlignment="1" applyProtection="1">
      <alignment horizontal="center" vertical="center" wrapText="1"/>
      <protection locked="0"/>
    </xf>
    <xf numFmtId="172" fontId="92" fillId="17" borderId="44" xfId="106" applyNumberFormat="1" applyFont="1" applyFill="1" applyBorder="1" applyAlignment="1" applyProtection="1">
      <alignment horizontal="center" vertical="center" wrapText="1"/>
      <protection locked="0"/>
    </xf>
    <xf numFmtId="0" fontId="92" fillId="0" borderId="0" xfId="106" applyFont="1" applyAlignment="1" applyProtection="1">
      <alignment horizontal="center" vertical="center" wrapText="1"/>
      <protection locked="0"/>
    </xf>
    <xf numFmtId="0" fontId="4" fillId="0" borderId="0" xfId="66" applyProtection="1">
      <protection locked="0"/>
    </xf>
    <xf numFmtId="0" fontId="93" fillId="18" borderId="37" xfId="66" applyFont="1" applyFill="1" applyBorder="1" applyAlignment="1" applyProtection="1">
      <alignment horizontal="center" vertical="center" wrapText="1"/>
      <protection locked="0"/>
    </xf>
    <xf numFmtId="0" fontId="93" fillId="18" borderId="67" xfId="106" applyFont="1" applyFill="1" applyBorder="1" applyAlignment="1">
      <alignment horizontal="center" vertical="center" wrapText="1"/>
    </xf>
    <xf numFmtId="0" fontId="4" fillId="0" borderId="0" xfId="106" applyAlignment="1">
      <alignment wrapText="1"/>
    </xf>
    <xf numFmtId="0" fontId="93" fillId="18" borderId="228" xfId="66" applyFont="1" applyFill="1" applyBorder="1" applyAlignment="1" applyProtection="1">
      <alignment horizontal="center" vertical="center" wrapText="1"/>
      <protection locked="0"/>
    </xf>
    <xf numFmtId="0" fontId="143" fillId="26" borderId="0" xfId="66" applyFont="1" applyFill="1" applyProtection="1">
      <protection locked="0"/>
    </xf>
    <xf numFmtId="0" fontId="222" fillId="23" borderId="0" xfId="66" applyFont="1" applyFill="1" applyAlignment="1" applyProtection="1">
      <alignment vertical="center"/>
      <protection locked="0"/>
    </xf>
    <xf numFmtId="0" fontId="93" fillId="18" borderId="229" xfId="66" applyFont="1" applyFill="1" applyBorder="1" applyAlignment="1" applyProtection="1">
      <alignment horizontal="center" vertical="center" wrapText="1"/>
      <protection locked="0"/>
    </xf>
    <xf numFmtId="0" fontId="93" fillId="18" borderId="36" xfId="66" applyFont="1" applyFill="1" applyBorder="1" applyAlignment="1" applyProtection="1">
      <alignment horizontal="center" vertical="center" wrapText="1"/>
      <protection locked="0"/>
    </xf>
    <xf numFmtId="1" fontId="92" fillId="29" borderId="146" xfId="66" applyNumberFormat="1" applyFont="1" applyFill="1" applyBorder="1" applyAlignment="1" applyProtection="1">
      <alignment horizontal="center" vertical="center" wrapText="1"/>
      <protection locked="0"/>
    </xf>
    <xf numFmtId="1" fontId="92" fillId="29" borderId="145" xfId="66" applyNumberFormat="1" applyFont="1" applyFill="1" applyBorder="1" applyAlignment="1" applyProtection="1">
      <alignment horizontal="center" vertical="center" wrapText="1"/>
      <protection locked="0"/>
    </xf>
    <xf numFmtId="0" fontId="93" fillId="18" borderId="231" xfId="66" applyFont="1" applyFill="1" applyBorder="1" applyAlignment="1" applyProtection="1">
      <alignment horizontal="center" vertical="center" wrapText="1"/>
      <protection locked="0"/>
    </xf>
    <xf numFmtId="0" fontId="93" fillId="18" borderId="38" xfId="66" applyFont="1" applyFill="1" applyBorder="1" applyAlignment="1" applyProtection="1">
      <alignment horizontal="center" vertical="center" wrapText="1"/>
      <protection locked="0"/>
    </xf>
    <xf numFmtId="0" fontId="92" fillId="0" borderId="59" xfId="106" applyFont="1" applyBorder="1" applyAlignment="1">
      <alignment horizontal="left" vertical="center" wrapText="1"/>
    </xf>
    <xf numFmtId="0" fontId="223" fillId="5" borderId="0" xfId="29" applyFont="1" applyFill="1" applyBorder="1" applyAlignment="1">
      <alignment vertical="center" wrapText="1"/>
    </xf>
    <xf numFmtId="0" fontId="93" fillId="18" borderId="213" xfId="55" applyFont="1" applyFill="1" applyBorder="1" applyAlignment="1">
      <alignment vertical="center" wrapText="1"/>
    </xf>
    <xf numFmtId="0" fontId="196" fillId="0" borderId="62" xfId="55" applyFont="1" applyBorder="1" applyAlignment="1">
      <alignment horizontal="center" vertical="center" wrapText="1"/>
    </xf>
    <xf numFmtId="0" fontId="135" fillId="0" borderId="0" xfId="79" applyFont="1" applyAlignment="1">
      <alignment vertical="center"/>
    </xf>
    <xf numFmtId="0" fontId="190" fillId="0" borderId="0" xfId="79" applyFont="1" applyAlignment="1">
      <alignment vertical="center" wrapText="1"/>
    </xf>
    <xf numFmtId="0" fontId="135" fillId="5" borderId="0" xfId="37" applyFont="1" applyFill="1" applyBorder="1" applyAlignment="1">
      <alignment vertical="center" wrapText="1"/>
    </xf>
    <xf numFmtId="0" fontId="111" fillId="0" borderId="0" xfId="79" applyFont="1" applyAlignment="1">
      <alignment horizontal="left" vertical="center" wrapText="1"/>
    </xf>
    <xf numFmtId="0" fontId="190" fillId="0" borderId="0" xfId="79" applyFont="1" applyAlignment="1">
      <alignment horizontal="center" vertical="center" wrapText="1"/>
    </xf>
    <xf numFmtId="0" fontId="106" fillId="0" borderId="0" xfId="79" applyFont="1" applyAlignment="1">
      <alignment vertical="center"/>
    </xf>
    <xf numFmtId="0" fontId="106" fillId="5" borderId="0" xfId="79" applyFont="1" applyFill="1" applyAlignment="1">
      <alignment vertical="center"/>
    </xf>
    <xf numFmtId="0" fontId="190" fillId="0" borderId="0" xfId="37" applyFont="1" applyFill="1" applyBorder="1" applyAlignment="1">
      <alignment horizontal="center" vertical="center" wrapText="1"/>
    </xf>
    <xf numFmtId="0" fontId="139" fillId="9" borderId="34" xfId="79" applyFont="1" applyFill="1" applyBorder="1" applyAlignment="1">
      <alignment horizontal="center" vertical="center" wrapText="1"/>
    </xf>
    <xf numFmtId="0" fontId="139" fillId="9" borderId="35" xfId="79" applyFont="1" applyFill="1" applyBorder="1" applyAlignment="1">
      <alignment horizontal="center" vertical="center" wrapText="1"/>
    </xf>
    <xf numFmtId="0" fontId="137" fillId="5" borderId="0" xfId="79" applyFont="1" applyFill="1" applyAlignment="1">
      <alignment vertical="center"/>
    </xf>
    <xf numFmtId="0" fontId="183" fillId="0" borderId="0" xfId="79" applyFont="1" applyAlignment="1">
      <alignment horizontal="center" vertical="center"/>
    </xf>
    <xf numFmtId="0" fontId="139" fillId="9" borderId="39" xfId="79" applyFont="1" applyFill="1" applyBorder="1" applyAlignment="1">
      <alignment horizontal="left" vertical="center" wrapText="1"/>
    </xf>
    <xf numFmtId="0" fontId="139" fillId="0" borderId="0" xfId="79" applyFont="1" applyAlignment="1">
      <alignment horizontal="center" vertical="center" wrapText="1"/>
    </xf>
    <xf numFmtId="0" fontId="128" fillId="0" borderId="0" xfId="79" applyFont="1" applyAlignment="1">
      <alignment vertical="top"/>
    </xf>
    <xf numFmtId="0" fontId="137" fillId="0" borderId="0" xfId="79" applyFont="1" applyAlignment="1">
      <alignment vertical="top"/>
    </xf>
    <xf numFmtId="0" fontId="183" fillId="0" borderId="0" xfId="79" applyFont="1" applyAlignment="1">
      <alignment horizontal="center" vertical="top"/>
    </xf>
    <xf numFmtId="0" fontId="92" fillId="0" borderId="33" xfId="79" applyFont="1" applyBorder="1" applyAlignment="1">
      <alignment horizontal="left" vertical="center" wrapText="1"/>
    </xf>
    <xf numFmtId="3" fontId="92" fillId="11" borderId="34" xfId="114" applyNumberFormat="1" applyFont="1" applyFill="1" applyBorder="1" applyAlignment="1" applyProtection="1">
      <alignment horizontal="center" vertical="center" wrapText="1"/>
      <protection locked="0"/>
    </xf>
    <xf numFmtId="172" fontId="92" fillId="11" borderId="34" xfId="114" applyNumberFormat="1" applyFont="1" applyFill="1" applyBorder="1" applyAlignment="1" applyProtection="1">
      <alignment horizontal="center" vertical="center" wrapText="1"/>
      <protection locked="0"/>
    </xf>
    <xf numFmtId="172" fontId="92" fillId="16" borderId="35" xfId="79" applyNumberFormat="1" applyFont="1" applyFill="1" applyBorder="1" applyAlignment="1" applyProtection="1">
      <alignment horizontal="center" vertical="center" wrapText="1"/>
      <protection locked="0"/>
    </xf>
    <xf numFmtId="0" fontId="92" fillId="0" borderId="42" xfId="79" applyFont="1" applyBorder="1" applyAlignment="1">
      <alignment horizontal="left" vertical="center" wrapText="1"/>
    </xf>
    <xf numFmtId="3" fontId="92" fillId="11" borderId="27" xfId="114" applyNumberFormat="1" applyFont="1" applyFill="1" applyBorder="1" applyAlignment="1" applyProtection="1">
      <alignment horizontal="center" vertical="center" wrapText="1"/>
      <protection locked="0"/>
    </xf>
    <xf numFmtId="3" fontId="92" fillId="12" borderId="27" xfId="114" applyNumberFormat="1" applyFont="1" applyFill="1" applyBorder="1" applyAlignment="1">
      <alignment horizontal="center" vertical="center" wrapText="1"/>
    </xf>
    <xf numFmtId="172" fontId="92" fillId="11" borderId="27" xfId="114" applyNumberFormat="1" applyFont="1" applyFill="1" applyBorder="1" applyAlignment="1" applyProtection="1">
      <alignment horizontal="center" vertical="center" wrapText="1"/>
      <protection locked="0"/>
    </xf>
    <xf numFmtId="172" fontId="92" fillId="12" borderId="43" xfId="79" applyNumberFormat="1" applyFont="1" applyFill="1" applyBorder="1" applyAlignment="1">
      <alignment horizontal="center" vertical="center" wrapText="1"/>
    </xf>
    <xf numFmtId="0" fontId="128" fillId="5" borderId="44" xfId="79" applyFont="1" applyFill="1" applyBorder="1" applyAlignment="1" applyProtection="1">
      <alignment vertical="center"/>
      <protection locked="0"/>
    </xf>
    <xf numFmtId="0" fontId="92" fillId="0" borderId="36" xfId="79" applyFont="1" applyBorder="1" applyAlignment="1">
      <alignment horizontal="left" vertical="center" wrapText="1"/>
    </xf>
    <xf numFmtId="3" fontId="92" fillId="11" borderId="37" xfId="114" applyNumberFormat="1" applyFont="1" applyFill="1" applyBorder="1" applyAlignment="1" applyProtection="1">
      <alignment horizontal="center" vertical="center" wrapText="1"/>
      <protection locked="0"/>
    </xf>
    <xf numFmtId="3" fontId="92" fillId="12" borderId="37" xfId="114" applyNumberFormat="1" applyFont="1" applyFill="1" applyBorder="1" applyAlignment="1">
      <alignment horizontal="center" vertical="center" wrapText="1"/>
    </xf>
    <xf numFmtId="172" fontId="92" fillId="11" borderId="37" xfId="114" applyNumberFormat="1" applyFont="1" applyFill="1" applyBorder="1" applyAlignment="1" applyProtection="1">
      <alignment horizontal="center" vertical="center" wrapText="1"/>
      <protection locked="0"/>
    </xf>
    <xf numFmtId="172" fontId="92" fillId="12" borderId="38" xfId="79" applyNumberFormat="1" applyFont="1" applyFill="1" applyBorder="1" applyAlignment="1">
      <alignment horizontal="center" vertical="center" wrapText="1"/>
    </xf>
    <xf numFmtId="0" fontId="92" fillId="0" borderId="0" xfId="79" applyFont="1" applyAlignment="1">
      <alignment horizontal="left" vertical="center" wrapText="1"/>
    </xf>
    <xf numFmtId="0" fontId="92" fillId="0" borderId="0" xfId="79" applyFont="1" applyAlignment="1">
      <alignment horizontal="center" vertical="center" wrapText="1"/>
    </xf>
    <xf numFmtId="0" fontId="128" fillId="5" borderId="0" xfId="79" applyFont="1" applyFill="1" applyAlignment="1">
      <alignment vertical="center"/>
    </xf>
    <xf numFmtId="0" fontId="139" fillId="9" borderId="30" xfId="79" applyFont="1" applyFill="1" applyBorder="1" applyAlignment="1">
      <alignment horizontal="left" vertical="center" wrapText="1"/>
    </xf>
    <xf numFmtId="0" fontId="139" fillId="9" borderId="31" xfId="79" applyFont="1" applyFill="1" applyBorder="1" applyAlignment="1">
      <alignment horizontal="center" vertical="center" wrapText="1"/>
    </xf>
    <xf numFmtId="0" fontId="139" fillId="9" borderId="32" xfId="79" applyFont="1" applyFill="1" applyBorder="1" applyAlignment="1">
      <alignment horizontal="center" vertical="center" wrapText="1"/>
    </xf>
    <xf numFmtId="0" fontId="92" fillId="0" borderId="34" xfId="79" applyFont="1" applyBorder="1" applyAlignment="1">
      <alignment horizontal="center" vertical="center" wrapText="1"/>
    </xf>
    <xf numFmtId="172" fontId="92" fillId="11" borderId="35" xfId="114" applyNumberFormat="1" applyFont="1" applyFill="1" applyBorder="1" applyAlignment="1" applyProtection="1">
      <alignment horizontal="center" vertical="center" wrapText="1"/>
      <protection locked="0"/>
    </xf>
    <xf numFmtId="0" fontId="92" fillId="0" borderId="27" xfId="79" applyFont="1" applyBorder="1" applyAlignment="1">
      <alignment horizontal="center" vertical="center" wrapText="1"/>
    </xf>
    <xf numFmtId="172" fontId="92" fillId="11" borderId="43" xfId="114" applyNumberFormat="1" applyFont="1" applyFill="1" applyBorder="1" applyAlignment="1" applyProtection="1">
      <alignment horizontal="center" vertical="center" wrapText="1"/>
      <protection locked="0"/>
    </xf>
    <xf numFmtId="9" fontId="92" fillId="11" borderId="43" xfId="115" applyFont="1" applyFill="1" applyBorder="1" applyAlignment="1" applyProtection="1">
      <alignment horizontal="center" vertical="center" wrapText="1"/>
      <protection locked="0"/>
    </xf>
    <xf numFmtId="0" fontId="92" fillId="0" borderId="37" xfId="79" applyFont="1" applyBorder="1" applyAlignment="1">
      <alignment horizontal="center" vertical="center" wrapText="1"/>
    </xf>
    <xf numFmtId="172" fontId="92" fillId="11" borderId="38" xfId="114" applyNumberFormat="1" applyFont="1" applyFill="1" applyBorder="1" applyAlignment="1" applyProtection="1">
      <alignment horizontal="center" vertical="center" wrapText="1"/>
      <protection locked="0"/>
    </xf>
    <xf numFmtId="0" fontId="128" fillId="0" borderId="0" xfId="79" applyFont="1" applyAlignment="1">
      <alignment vertical="top" wrapText="1"/>
    </xf>
    <xf numFmtId="0" fontId="128" fillId="0" borderId="0" xfId="79" applyFont="1" applyAlignment="1">
      <alignment horizontal="center" vertical="top" wrapText="1"/>
    </xf>
    <xf numFmtId="0" fontId="128" fillId="0" borderId="0" xfId="79" applyFont="1" applyAlignment="1">
      <alignment horizontal="center" vertical="top"/>
    </xf>
    <xf numFmtId="0" fontId="103" fillId="0" borderId="0" xfId="79" applyFont="1"/>
    <xf numFmtId="0" fontId="128" fillId="0" borderId="29" xfId="79" applyFont="1" applyBorder="1" applyAlignment="1">
      <alignment vertical="top" wrapText="1"/>
    </xf>
    <xf numFmtId="0" fontId="190" fillId="0" borderId="0" xfId="30" applyFont="1" applyFill="1" applyBorder="1" applyAlignment="1">
      <alignment horizontal="center" vertical="top" wrapText="1"/>
    </xf>
    <xf numFmtId="177" fontId="92" fillId="11" borderId="35" xfId="114" applyNumberFormat="1" applyFont="1" applyFill="1" applyBorder="1" applyAlignment="1" applyProtection="1">
      <alignment horizontal="center" vertical="center" wrapText="1"/>
      <protection locked="0"/>
    </xf>
    <xf numFmtId="177" fontId="92" fillId="11" borderId="43" xfId="114" applyNumberFormat="1" applyFont="1" applyFill="1" applyBorder="1" applyAlignment="1" applyProtection="1">
      <alignment horizontal="center" vertical="center" wrapText="1"/>
      <protection locked="0"/>
    </xf>
    <xf numFmtId="0" fontId="137" fillId="0" borderId="0" xfId="79" applyFont="1" applyAlignment="1">
      <alignment horizontal="center" vertical="center"/>
    </xf>
    <xf numFmtId="0" fontId="135" fillId="0" borderId="0" xfId="37" applyFont="1" applyFill="1" applyBorder="1" applyAlignment="1">
      <alignment vertical="center" wrapText="1"/>
    </xf>
    <xf numFmtId="0" fontId="139" fillId="9" borderId="46" xfId="79" applyFont="1" applyFill="1" applyBorder="1" applyAlignment="1">
      <alignment horizontal="center" vertical="center" wrapText="1"/>
    </xf>
    <xf numFmtId="0" fontId="137" fillId="0" borderId="0" xfId="79" applyFont="1" applyAlignment="1">
      <alignment horizontal="center" vertical="center" wrapText="1"/>
    </xf>
    <xf numFmtId="0" fontId="137" fillId="0" borderId="0" xfId="79" applyFont="1" applyAlignment="1">
      <alignment vertical="center" wrapText="1"/>
    </xf>
    <xf numFmtId="0" fontId="92" fillId="0" borderId="45" xfId="79" applyFont="1" applyBorder="1" applyAlignment="1">
      <alignment horizontal="left" vertical="center" wrapText="1"/>
    </xf>
    <xf numFmtId="171" fontId="92" fillId="11" borderId="46" xfId="79" applyNumberFormat="1" applyFont="1" applyFill="1" applyBorder="1" applyAlignment="1" applyProtection="1">
      <alignment horizontal="center" vertical="center" wrapText="1"/>
      <protection locked="0"/>
    </xf>
    <xf numFmtId="0" fontId="106" fillId="0" borderId="0" xfId="79" applyFont="1" applyAlignment="1">
      <alignment horizontal="center" vertical="center"/>
    </xf>
    <xf numFmtId="0" fontId="224" fillId="0" borderId="0" xfId="79" applyFont="1" applyAlignment="1">
      <alignment horizontal="center" vertical="center"/>
    </xf>
    <xf numFmtId="173" fontId="141" fillId="0" borderId="0" xfId="116" applyNumberFormat="1" applyFont="1" applyAlignment="1">
      <alignment vertical="center" wrapText="1"/>
    </xf>
    <xf numFmtId="0" fontId="144" fillId="0" borderId="0" xfId="117" applyFont="1" applyAlignment="1">
      <alignment vertical="center"/>
    </xf>
    <xf numFmtId="0" fontId="187" fillId="0" borderId="0" xfId="117" applyFont="1" applyAlignment="1">
      <alignment vertical="center"/>
    </xf>
    <xf numFmtId="0" fontId="191" fillId="0" borderId="0" xfId="117" applyFont="1" applyAlignment="1">
      <alignment horizontal="center" vertical="center" wrapText="1"/>
    </xf>
    <xf numFmtId="173" fontId="191" fillId="0" borderId="0" xfId="116" applyNumberFormat="1" applyFont="1" applyAlignment="1">
      <alignment horizontal="center" vertical="center" wrapText="1"/>
    </xf>
    <xf numFmtId="0" fontId="149" fillId="0" borderId="0" xfId="117" applyFont="1" applyAlignment="1">
      <alignment vertical="center"/>
    </xf>
    <xf numFmtId="0" fontId="4" fillId="0" borderId="0" xfId="117" applyAlignment="1">
      <alignment vertical="center"/>
    </xf>
    <xf numFmtId="0" fontId="103" fillId="0" borderId="0" xfId="117" applyFont="1" applyAlignment="1">
      <alignment vertical="center"/>
    </xf>
    <xf numFmtId="0" fontId="128" fillId="5" borderId="0" xfId="117" applyFont="1" applyFill="1" applyAlignment="1">
      <alignment horizontal="center" vertical="center" wrapText="1"/>
    </xf>
    <xf numFmtId="0" fontId="103" fillId="0" borderId="0" xfId="117" applyFont="1" applyAlignment="1">
      <alignment wrapText="1"/>
    </xf>
    <xf numFmtId="0" fontId="128" fillId="0" borderId="0" xfId="117" applyFont="1" applyAlignment="1">
      <alignment horizontal="center" vertical="center" wrapText="1"/>
    </xf>
    <xf numFmtId="0" fontId="137" fillId="0" borderId="0" xfId="117" applyFont="1" applyAlignment="1">
      <alignment vertical="center"/>
    </xf>
    <xf numFmtId="0" fontId="4" fillId="0" borderId="0" xfId="117" applyAlignment="1">
      <alignment vertical="center" wrapText="1"/>
    </xf>
    <xf numFmtId="173" fontId="4" fillId="0" borderId="0" xfId="116" applyNumberFormat="1" applyFont="1" applyAlignment="1">
      <alignment vertical="center"/>
    </xf>
    <xf numFmtId="173" fontId="169" fillId="0" borderId="0" xfId="116" applyNumberFormat="1" applyFont="1" applyAlignment="1">
      <alignment vertical="center"/>
    </xf>
    <xf numFmtId="173" fontId="106" fillId="0" borderId="0" xfId="116" applyNumberFormat="1" applyFont="1" applyAlignment="1">
      <alignment vertical="center"/>
    </xf>
    <xf numFmtId="0" fontId="106" fillId="0" borderId="0" xfId="117" applyFont="1" applyAlignment="1">
      <alignment vertical="center" wrapText="1"/>
    </xf>
    <xf numFmtId="173" fontId="147" fillId="0" borderId="0" xfId="116" applyNumberFormat="1" applyFont="1" applyAlignment="1">
      <alignment horizontal="left" vertical="center"/>
    </xf>
    <xf numFmtId="0" fontId="147" fillId="0" borderId="0" xfId="29" applyFont="1" applyBorder="1" applyAlignment="1">
      <alignment horizontal="left" vertical="center"/>
    </xf>
    <xf numFmtId="0" fontId="225" fillId="0" borderId="0" xfId="117" applyFont="1" applyAlignment="1">
      <alignment vertical="center"/>
    </xf>
    <xf numFmtId="0" fontId="225" fillId="0" borderId="0" xfId="30" applyFont="1" applyBorder="1" applyAlignment="1">
      <alignment vertical="center" wrapText="1"/>
    </xf>
    <xf numFmtId="0" fontId="139" fillId="0" borderId="0" xfId="117" applyFont="1" applyAlignment="1">
      <alignment vertical="center"/>
    </xf>
    <xf numFmtId="0" fontId="139" fillId="5" borderId="0" xfId="117" applyFont="1" applyFill="1" applyAlignment="1">
      <alignment vertical="center" wrapText="1"/>
    </xf>
    <xf numFmtId="172" fontId="128" fillId="0" borderId="0" xfId="116" applyNumberFormat="1" applyFont="1" applyFill="1" applyAlignment="1">
      <alignment horizontal="center" vertical="center" wrapText="1"/>
    </xf>
    <xf numFmtId="169" fontId="144" fillId="0" borderId="0" xfId="86" applyFont="1" applyFill="1">
      <alignment vertical="top"/>
    </xf>
    <xf numFmtId="0" fontId="93" fillId="9" borderId="29" xfId="102" applyFont="1" applyFill="1" applyBorder="1" applyAlignment="1">
      <alignment horizontal="left" vertical="center" wrapText="1"/>
    </xf>
    <xf numFmtId="0" fontId="226" fillId="0" borderId="0" xfId="55" applyFont="1" applyAlignment="1">
      <alignment wrapText="1"/>
    </xf>
    <xf numFmtId="172" fontId="92" fillId="11" borderId="27" xfId="68" applyNumberFormat="1" applyFont="1" applyFill="1" applyBorder="1" applyAlignment="1" applyProtection="1">
      <alignment horizontal="center" vertical="center" wrapText="1"/>
      <protection locked="0"/>
    </xf>
    <xf numFmtId="0" fontId="92" fillId="0" borderId="35" xfId="55" applyFont="1" applyBorder="1" applyAlignment="1">
      <alignment horizontal="center" wrapText="1"/>
    </xf>
    <xf numFmtId="0" fontId="92" fillId="0" borderId="38" xfId="55" applyFont="1" applyBorder="1" applyAlignment="1">
      <alignment horizontal="center" wrapText="1"/>
    </xf>
    <xf numFmtId="0" fontId="92" fillId="0" borderId="34" xfId="55" applyFont="1" applyBorder="1"/>
    <xf numFmtId="0" fontId="92" fillId="0" borderId="37" xfId="55" applyFont="1" applyBorder="1"/>
    <xf numFmtId="0" fontId="92" fillId="26" borderId="42" xfId="55" applyFont="1" applyFill="1" applyBorder="1" applyAlignment="1">
      <alignment horizontal="left" vertical="center"/>
    </xf>
    <xf numFmtId="0" fontId="122" fillId="6" borderId="0" xfId="30" applyFont="1" applyFill="1" applyBorder="1" applyAlignment="1">
      <alignment horizontal="center" vertical="center" wrapText="1"/>
    </xf>
    <xf numFmtId="167" fontId="124" fillId="6" borderId="0" xfId="30" applyNumberFormat="1" applyFont="1" applyFill="1" applyBorder="1" applyAlignment="1">
      <alignment horizontal="left" vertical="center"/>
    </xf>
    <xf numFmtId="0" fontId="124" fillId="6" borderId="0" xfId="30" applyFont="1" applyFill="1" applyBorder="1" applyAlignment="1">
      <alignment horizontal="left" vertical="center"/>
    </xf>
    <xf numFmtId="0" fontId="168" fillId="5" borderId="0" xfId="0" applyFont="1" applyFill="1" applyAlignment="1">
      <alignment vertical="center"/>
    </xf>
    <xf numFmtId="0" fontId="128" fillId="9" borderId="0" xfId="0" applyFont="1" applyFill="1" applyAlignment="1">
      <alignment vertical="center"/>
    </xf>
    <xf numFmtId="0" fontId="129" fillId="9" borderId="0" xfId="0" applyFont="1" applyFill="1" applyAlignment="1">
      <alignment vertical="center"/>
    </xf>
    <xf numFmtId="0" fontId="1" fillId="9" borderId="0" xfId="0" applyFont="1" applyFill="1" applyAlignment="1">
      <alignment vertical="center"/>
    </xf>
    <xf numFmtId="0" fontId="0" fillId="9" borderId="0" xfId="0" applyFill="1" applyAlignment="1">
      <alignment vertical="center"/>
    </xf>
    <xf numFmtId="0" fontId="228" fillId="9" borderId="0" xfId="0" applyFont="1" applyFill="1" applyAlignment="1">
      <alignment vertical="center"/>
    </xf>
    <xf numFmtId="0" fontId="229" fillId="9" borderId="0" xfId="0" applyFont="1" applyFill="1" applyAlignment="1">
      <alignment vertical="center"/>
    </xf>
    <xf numFmtId="0" fontId="115" fillId="9" borderId="0" xfId="0" applyFont="1" applyFill="1" applyAlignment="1">
      <alignment vertical="center"/>
    </xf>
    <xf numFmtId="0" fontId="169" fillId="9" borderId="0" xfId="0" applyFont="1" applyFill="1" applyAlignment="1">
      <alignment vertical="center"/>
    </xf>
    <xf numFmtId="0" fontId="112" fillId="9" borderId="0" xfId="0" applyFont="1" applyFill="1" applyAlignment="1">
      <alignment vertical="center"/>
    </xf>
    <xf numFmtId="0" fontId="230" fillId="9" borderId="0" xfId="0" applyFont="1" applyFill="1" applyAlignment="1">
      <alignment vertical="center"/>
    </xf>
    <xf numFmtId="0" fontId="126" fillId="9" borderId="0" xfId="0" applyFont="1" applyFill="1" applyAlignment="1">
      <alignment vertical="center"/>
    </xf>
    <xf numFmtId="0" fontId="116" fillId="9" borderId="0" xfId="0" applyFont="1" applyFill="1" applyAlignment="1">
      <alignment horizontal="right"/>
    </xf>
    <xf numFmtId="1" fontId="128" fillId="9" borderId="0" xfId="0" applyNumberFormat="1" applyFont="1" applyFill="1" applyAlignment="1" applyProtection="1">
      <alignment horizontal="center" vertical="center" wrapText="1"/>
      <protection locked="0"/>
    </xf>
    <xf numFmtId="0" fontId="231" fillId="9" borderId="0" xfId="0" applyFont="1" applyFill="1" applyAlignment="1">
      <alignment vertical="center"/>
    </xf>
    <xf numFmtId="0" fontId="115" fillId="9" borderId="0" xfId="0" applyFont="1" applyFill="1" applyAlignment="1">
      <alignment horizontal="right"/>
    </xf>
    <xf numFmtId="0" fontId="228" fillId="9" borderId="0" xfId="0" applyFont="1" applyFill="1" applyAlignment="1" applyProtection="1">
      <alignment horizontal="center" vertical="center" wrapText="1"/>
      <protection locked="0"/>
    </xf>
    <xf numFmtId="0" fontId="167" fillId="5" borderId="0" xfId="0" applyFont="1" applyFill="1" applyAlignment="1">
      <alignment vertical="center"/>
    </xf>
    <xf numFmtId="0" fontId="119" fillId="9" borderId="0" xfId="0" applyFont="1" applyFill="1"/>
    <xf numFmtId="0" fontId="1" fillId="9" borderId="0" xfId="0" applyFont="1" applyFill="1"/>
    <xf numFmtId="2" fontId="128" fillId="9" borderId="0" xfId="0" applyNumberFormat="1" applyFont="1" applyFill="1" applyAlignment="1" applyProtection="1">
      <alignment horizontal="center" vertical="center" wrapText="1"/>
      <protection locked="0"/>
    </xf>
    <xf numFmtId="0" fontId="115" fillId="9" borderId="0" xfId="0" applyFont="1" applyFill="1"/>
    <xf numFmtId="2" fontId="228" fillId="9" borderId="0" xfId="0" applyNumberFormat="1" applyFont="1" applyFill="1" applyAlignment="1" applyProtection="1">
      <alignment horizontal="center" vertical="center" wrapText="1"/>
      <protection locked="0"/>
    </xf>
    <xf numFmtId="2" fontId="232" fillId="5" borderId="0" xfId="0" applyNumberFormat="1" applyFont="1" applyFill="1" applyAlignment="1" applyProtection="1">
      <alignment horizontal="center" vertical="center"/>
      <protection locked="0"/>
    </xf>
    <xf numFmtId="0" fontId="158" fillId="9" borderId="0" xfId="0" applyFont="1" applyFill="1" applyAlignment="1">
      <alignment vertical="center"/>
    </xf>
    <xf numFmtId="0" fontId="24" fillId="9" borderId="0" xfId="0" applyFont="1" applyFill="1" applyAlignment="1">
      <alignment vertical="center"/>
    </xf>
    <xf numFmtId="2" fontId="121" fillId="9" borderId="0" xfId="0" applyNumberFormat="1" applyFont="1" applyFill="1" applyAlignment="1" applyProtection="1">
      <alignment horizontal="center" vertical="center" wrapText="1"/>
      <protection locked="0"/>
    </xf>
    <xf numFmtId="0" fontId="24" fillId="9" borderId="0" xfId="0" applyFont="1" applyFill="1" applyProtection="1">
      <protection locked="0"/>
    </xf>
    <xf numFmtId="0" fontId="160" fillId="9" borderId="0" xfId="30" applyFont="1" applyFill="1" applyBorder="1" applyAlignment="1">
      <alignment horizontal="center" vertical="center" wrapText="1"/>
    </xf>
    <xf numFmtId="0" fontId="125" fillId="9" borderId="0" xfId="0" applyFont="1" applyFill="1" applyAlignment="1">
      <alignment vertical="center"/>
    </xf>
    <xf numFmtId="0" fontId="234" fillId="9" borderId="0" xfId="0" applyFont="1" applyFill="1" applyAlignment="1">
      <alignment vertical="center"/>
    </xf>
    <xf numFmtId="0" fontId="123" fillId="9" borderId="0" xfId="0" applyFont="1" applyFill="1" applyAlignment="1">
      <alignment vertical="center"/>
    </xf>
    <xf numFmtId="0" fontId="123" fillId="9" borderId="0" xfId="0" applyFont="1" applyFill="1" applyProtection="1">
      <protection locked="0"/>
    </xf>
    <xf numFmtId="2" fontId="123" fillId="9" borderId="0" xfId="0" applyNumberFormat="1" applyFont="1" applyFill="1" applyAlignment="1" applyProtection="1">
      <alignment horizontal="center" vertical="center" wrapText="1"/>
      <protection locked="0"/>
    </xf>
    <xf numFmtId="0" fontId="123" fillId="9" borderId="0" xfId="0" applyFont="1" applyFill="1" applyAlignment="1">
      <alignment horizontal="right" vertical="center"/>
    </xf>
    <xf numFmtId="0" fontId="227" fillId="9" borderId="0" xfId="0" applyFont="1" applyFill="1" applyAlignment="1">
      <alignment vertical="center"/>
    </xf>
    <xf numFmtId="0" fontId="92" fillId="27" borderId="42" xfId="55" applyFont="1" applyFill="1" applyBorder="1" applyAlignment="1">
      <alignment horizontal="left" vertical="center"/>
    </xf>
    <xf numFmtId="0" fontId="92" fillId="26" borderId="42" xfId="55" applyFont="1" applyFill="1" applyBorder="1" applyAlignment="1">
      <alignment horizontal="left" vertical="center" wrapText="1"/>
    </xf>
    <xf numFmtId="0" fontId="232" fillId="5" borderId="0" xfId="0" applyFont="1" applyFill="1" applyAlignment="1">
      <alignment vertical="center"/>
    </xf>
    <xf numFmtId="0" fontId="232" fillId="5" borderId="0" xfId="0" applyFont="1" applyFill="1" applyProtection="1">
      <protection locked="0"/>
    </xf>
    <xf numFmtId="2" fontId="35" fillId="5" borderId="0" xfId="0" applyNumberFormat="1" applyFont="1" applyFill="1" applyAlignment="1" applyProtection="1">
      <alignment horizontal="center" vertical="center" wrapText="1"/>
      <protection locked="0"/>
    </xf>
    <xf numFmtId="0" fontId="237" fillId="9" borderId="0" xfId="0" applyFont="1" applyFill="1" applyAlignment="1">
      <alignment vertical="center"/>
    </xf>
    <xf numFmtId="0" fontId="120" fillId="9" borderId="0" xfId="0" applyFont="1" applyFill="1" applyAlignment="1">
      <alignment vertical="center"/>
    </xf>
    <xf numFmtId="2" fontId="227" fillId="9" borderId="0" xfId="0" applyNumberFormat="1" applyFont="1" applyFill="1" applyAlignment="1" applyProtection="1">
      <alignment horizontal="center" vertical="center" wrapText="1"/>
      <protection locked="0"/>
    </xf>
    <xf numFmtId="0" fontId="151" fillId="9" borderId="0" xfId="0" applyFont="1" applyFill="1" applyAlignment="1">
      <alignment vertical="center"/>
    </xf>
    <xf numFmtId="2" fontId="35" fillId="9" borderId="0" xfId="0" applyNumberFormat="1" applyFont="1" applyFill="1" applyAlignment="1" applyProtection="1">
      <alignment horizontal="center" vertical="center" wrapText="1"/>
      <protection locked="0"/>
    </xf>
    <xf numFmtId="0" fontId="238" fillId="9" borderId="0" xfId="0" applyFont="1" applyFill="1" applyAlignment="1">
      <alignment vertical="center"/>
    </xf>
    <xf numFmtId="169" fontId="0" fillId="0" borderId="0" xfId="46" applyFont="1" applyFill="1">
      <alignment vertical="top"/>
    </xf>
    <xf numFmtId="0" fontId="170" fillId="9" borderId="0" xfId="15" applyFont="1" applyFill="1" applyAlignment="1">
      <alignment vertical="center"/>
    </xf>
    <xf numFmtId="0" fontId="167" fillId="0" borderId="0" xfId="85" applyFont="1" applyAlignment="1">
      <alignment vertical="center"/>
    </xf>
    <xf numFmtId="0" fontId="227" fillId="6" borderId="0" xfId="89" applyFont="1" applyFill="1" applyAlignment="1">
      <alignment horizontal="center" vertical="center"/>
    </xf>
    <xf numFmtId="0" fontId="227" fillId="6" borderId="0" xfId="87" applyFont="1" applyFill="1" applyAlignment="1">
      <alignment vertical="center"/>
    </xf>
    <xf numFmtId="0" fontId="227" fillId="6" borderId="0" xfId="85" applyFont="1" applyFill="1" applyAlignment="1">
      <alignment vertical="center"/>
    </xf>
    <xf numFmtId="0" fontId="227" fillId="0" borderId="0" xfId="87" applyFont="1" applyAlignment="1">
      <alignment vertical="center"/>
    </xf>
    <xf numFmtId="0" fontId="167" fillId="0" borderId="0" xfId="85" applyFont="1"/>
    <xf numFmtId="0" fontId="167" fillId="0" borderId="0" xfId="90" applyFont="1" applyAlignment="1">
      <alignment vertical="center"/>
    </xf>
    <xf numFmtId="0" fontId="238" fillId="9" borderId="0" xfId="90" applyFont="1" applyFill="1" applyAlignment="1">
      <alignment vertical="center"/>
    </xf>
    <xf numFmtId="0" fontId="227" fillId="9" borderId="0" xfId="90" applyFont="1" applyFill="1" applyAlignment="1">
      <alignment vertical="center"/>
    </xf>
    <xf numFmtId="0" fontId="237" fillId="9" borderId="0" xfId="90" applyFont="1" applyFill="1" applyAlignment="1">
      <alignment vertical="center"/>
    </xf>
    <xf numFmtId="0" fontId="151" fillId="0" borderId="0" xfId="90" applyFont="1" applyAlignment="1">
      <alignment vertical="center"/>
    </xf>
    <xf numFmtId="0" fontId="151" fillId="9" borderId="0" xfId="90" applyFont="1" applyFill="1" applyAlignment="1">
      <alignment vertical="center"/>
    </xf>
    <xf numFmtId="0" fontId="240" fillId="10" borderId="0" xfId="30" applyFont="1" applyFill="1" applyBorder="1" applyAlignment="1">
      <alignment horizontal="center" vertical="center"/>
    </xf>
    <xf numFmtId="0" fontId="237" fillId="0" borderId="0" xfId="90" applyFont="1" applyAlignment="1">
      <alignment vertical="center"/>
    </xf>
    <xf numFmtId="0" fontId="235" fillId="0" borderId="0" xfId="90" applyFont="1" applyAlignment="1">
      <alignment vertical="center"/>
    </xf>
    <xf numFmtId="0" fontId="235" fillId="0" borderId="0" xfId="37" applyFont="1" applyBorder="1" applyAlignment="1">
      <alignment vertical="center" wrapText="1"/>
    </xf>
    <xf numFmtId="0" fontId="167" fillId="0" borderId="0" xfId="90" applyFont="1"/>
    <xf numFmtId="0" fontId="34" fillId="0" borderId="0" xfId="0" applyFont="1"/>
    <xf numFmtId="0" fontId="243" fillId="10" borderId="0" xfId="30" applyFont="1" applyFill="1" applyBorder="1" applyAlignment="1">
      <alignment horizontal="center" vertical="center"/>
    </xf>
    <xf numFmtId="0" fontId="244" fillId="0" borderId="0" xfId="30" applyFont="1" applyFill="1" applyBorder="1" applyAlignment="1">
      <alignment horizontal="center" vertical="center"/>
    </xf>
    <xf numFmtId="0" fontId="34" fillId="9" borderId="0" xfId="0" applyFont="1" applyFill="1"/>
    <xf numFmtId="0" fontId="244" fillId="10" borderId="0" xfId="30" applyFont="1" applyFill="1" applyBorder="1" applyAlignment="1">
      <alignment horizontal="center" vertical="center"/>
    </xf>
    <xf numFmtId="0" fontId="120" fillId="0" borderId="0" xfId="0" applyFont="1"/>
    <xf numFmtId="0" fontId="245" fillId="0" borderId="0" xfId="30" applyFont="1" applyFill="1" applyBorder="1" applyAlignment="1">
      <alignment vertical="center"/>
    </xf>
    <xf numFmtId="0" fontId="34" fillId="0" borderId="0" xfId="0" applyFont="1" applyAlignment="1">
      <alignment vertical="center"/>
    </xf>
    <xf numFmtId="0" fontId="34" fillId="0" borderId="0" xfId="15" applyFont="1" applyAlignment="1">
      <alignment vertical="center" wrapText="1"/>
    </xf>
    <xf numFmtId="0" fontId="246" fillId="0" borderId="0" xfId="0" applyFont="1" applyAlignment="1">
      <alignment vertical="center"/>
    </xf>
    <xf numFmtId="0" fontId="245" fillId="9" borderId="0" xfId="30" applyFont="1" applyFill="1" applyBorder="1" applyAlignment="1">
      <alignment vertical="center"/>
    </xf>
    <xf numFmtId="0" fontId="34" fillId="9" borderId="0" xfId="0" applyFont="1" applyFill="1" applyAlignment="1">
      <alignment vertical="center"/>
    </xf>
    <xf numFmtId="0" fontId="246" fillId="9" borderId="0" xfId="0" applyFont="1" applyFill="1" applyAlignment="1">
      <alignment vertical="center"/>
    </xf>
    <xf numFmtId="0" fontId="171" fillId="9" borderId="0" xfId="30" applyFont="1" applyFill="1" applyBorder="1" applyAlignment="1">
      <alignment vertical="center"/>
    </xf>
    <xf numFmtId="0" fontId="245" fillId="0" borderId="0" xfId="30" applyFont="1" applyBorder="1" applyAlignment="1">
      <alignment vertical="center"/>
    </xf>
    <xf numFmtId="0" fontId="247" fillId="0" borderId="0" xfId="0" applyFont="1" applyAlignment="1">
      <alignment vertical="center"/>
    </xf>
    <xf numFmtId="0" fontId="247" fillId="9" borderId="0" xfId="0" applyFont="1" applyFill="1" applyAlignment="1">
      <alignment vertical="center"/>
    </xf>
    <xf numFmtId="0" fontId="171" fillId="9" borderId="0" xfId="0" applyFont="1" applyFill="1" applyAlignment="1">
      <alignment vertical="center"/>
    </xf>
    <xf numFmtId="0" fontId="120" fillId="0" borderId="0" xfId="0" applyFont="1" applyAlignment="1">
      <alignment vertical="center"/>
    </xf>
    <xf numFmtId="0" fontId="250" fillId="0" borderId="0" xfId="30" applyFont="1" applyFill="1" applyBorder="1" applyAlignment="1">
      <alignment horizontal="center" vertical="center"/>
    </xf>
    <xf numFmtId="0" fontId="236" fillId="0" borderId="0" xfId="30" applyFont="1" applyFill="1" applyBorder="1" applyAlignment="1">
      <alignment horizontal="center" vertical="center" wrapText="1"/>
    </xf>
    <xf numFmtId="0" fontId="194" fillId="0" borderId="0" xfId="30" applyFont="1" applyFill="1" applyBorder="1" applyAlignment="1">
      <alignment horizontal="center" vertical="center" wrapText="1"/>
    </xf>
    <xf numFmtId="0" fontId="167" fillId="0" borderId="0" xfId="30" applyFont="1" applyFill="1" applyBorder="1" applyAlignment="1">
      <alignment horizontal="center" vertical="center" wrapText="1"/>
    </xf>
    <xf numFmtId="0" fontId="194" fillId="0" borderId="0" xfId="29" applyFont="1" applyFill="1" applyBorder="1" applyAlignment="1"/>
    <xf numFmtId="0" fontId="248" fillId="9" borderId="0" xfId="37" applyFont="1" applyFill="1" applyBorder="1" applyAlignment="1"/>
    <xf numFmtId="0" fontId="237" fillId="0" borderId="0" xfId="90" applyFont="1"/>
    <xf numFmtId="0" fontId="237" fillId="9" borderId="0" xfId="90" applyFont="1" applyFill="1"/>
    <xf numFmtId="0" fontId="248" fillId="0" borderId="0" xfId="90" applyFont="1"/>
    <xf numFmtId="0" fontId="248" fillId="0" borderId="0" xfId="37" applyFont="1" applyFill="1" applyBorder="1" applyAlignment="1"/>
    <xf numFmtId="0" fontId="236" fillId="9" borderId="0" xfId="37" applyFont="1" applyFill="1" applyBorder="1" applyAlignment="1"/>
    <xf numFmtId="0" fontId="240" fillId="10" borderId="0" xfId="30" applyFont="1" applyFill="1" applyBorder="1" applyAlignment="1"/>
    <xf numFmtId="0" fontId="35" fillId="9" borderId="0" xfId="90" applyFont="1" applyFill="1"/>
    <xf numFmtId="0" fontId="35" fillId="0" borderId="0" xfId="90" applyFont="1"/>
    <xf numFmtId="0" fontId="249" fillId="0" borderId="0" xfId="90" applyFont="1"/>
    <xf numFmtId="0" fontId="250" fillId="0" borderId="0" xfId="30" applyFont="1" applyFill="1" applyBorder="1" applyAlignment="1"/>
    <xf numFmtId="0" fontId="250" fillId="9" borderId="0" xfId="30" applyFont="1" applyFill="1" applyBorder="1" applyAlignment="1"/>
    <xf numFmtId="0" fontId="236" fillId="0" borderId="0" xfId="30" applyFont="1" applyFill="1" applyBorder="1" applyAlignment="1"/>
    <xf numFmtId="0" fontId="194" fillId="0" borderId="0" xfId="30" applyFont="1" applyFill="1" applyBorder="1" applyAlignment="1"/>
    <xf numFmtId="0" fontId="151" fillId="14" borderId="12" xfId="48" applyFont="1" applyBorder="1"/>
    <xf numFmtId="0" fontId="194" fillId="0" borderId="0" xfId="30" applyFont="1" applyBorder="1" applyAlignment="1"/>
    <xf numFmtId="0" fontId="151" fillId="0" borderId="0" xfId="90" applyFont="1"/>
    <xf numFmtId="0" fontId="151" fillId="9" borderId="0" xfId="90" applyFont="1" applyFill="1"/>
    <xf numFmtId="0" fontId="167" fillId="0" borderId="0" xfId="30" applyFont="1" applyFill="1" applyBorder="1" applyAlignment="1"/>
    <xf numFmtId="0" fontId="227" fillId="9" borderId="0" xfId="90" applyFont="1" applyFill="1"/>
    <xf numFmtId="0" fontId="227" fillId="9" borderId="0" xfId="93" applyFont="1" applyFill="1"/>
    <xf numFmtId="0" fontId="151" fillId="0" borderId="0" xfId="91" applyFont="1" applyAlignment="1">
      <alignment horizontal="center" vertical="center"/>
    </xf>
    <xf numFmtId="0" fontId="167" fillId="5" borderId="0" xfId="30" applyFont="1" applyFill="1" applyBorder="1" applyAlignment="1"/>
    <xf numFmtId="0" fontId="167" fillId="0" borderId="0" xfId="95" applyFont="1" applyAlignment="1">
      <alignment vertical="center"/>
    </xf>
    <xf numFmtId="0" fontId="235" fillId="0" borderId="0" xfId="95" applyFont="1" applyAlignment="1">
      <alignment vertical="center"/>
    </xf>
    <xf numFmtId="0" fontId="235" fillId="0" borderId="0" xfId="95" applyFont="1"/>
    <xf numFmtId="0" fontId="167" fillId="0" borderId="0" xfId="95" applyFont="1"/>
    <xf numFmtId="0" fontId="167" fillId="0" borderId="0" xfId="95" applyFont="1" applyAlignment="1">
      <alignment wrapText="1"/>
    </xf>
    <xf numFmtId="0" fontId="167" fillId="0" borderId="0" xfId="95" applyFont="1" applyProtection="1">
      <protection locked="0"/>
    </xf>
    <xf numFmtId="0" fontId="227" fillId="9" borderId="0" xfId="95" applyFont="1" applyFill="1" applyAlignment="1">
      <alignment vertical="center"/>
    </xf>
    <xf numFmtId="0" fontId="151" fillId="9" borderId="0" xfId="95" applyFont="1" applyFill="1" applyAlignment="1">
      <alignment vertical="center"/>
    </xf>
    <xf numFmtId="0" fontId="237" fillId="5" borderId="0" xfId="95" applyFont="1" applyFill="1" applyAlignment="1">
      <alignment vertical="center"/>
    </xf>
    <xf numFmtId="0" fontId="237" fillId="9" borderId="0" xfId="95" applyFont="1" applyFill="1" applyAlignment="1">
      <alignment vertical="center"/>
    </xf>
    <xf numFmtId="0" fontId="248" fillId="0" borderId="0" xfId="30" applyFont="1" applyBorder="1" applyAlignment="1">
      <alignment vertical="center" wrapText="1"/>
    </xf>
    <xf numFmtId="0" fontId="248" fillId="9" borderId="0" xfId="30" applyFont="1" applyFill="1" applyBorder="1" applyAlignment="1">
      <alignment vertical="center" wrapText="1"/>
    </xf>
    <xf numFmtId="0" fontId="151" fillId="5" borderId="0" xfId="95" applyFont="1" applyFill="1" applyAlignment="1">
      <alignment vertical="center"/>
    </xf>
    <xf numFmtId="0" fontId="236" fillId="9" borderId="0" xfId="30" applyFont="1" applyFill="1" applyBorder="1" applyAlignment="1">
      <alignment vertical="center" wrapText="1"/>
    </xf>
    <xf numFmtId="0" fontId="252" fillId="9" borderId="0" xfId="95" applyFont="1" applyFill="1" applyAlignment="1">
      <alignment vertical="center" wrapText="1"/>
    </xf>
    <xf numFmtId="0" fontId="250" fillId="10" borderId="0" xfId="30" applyFont="1" applyFill="1" applyBorder="1" applyAlignment="1">
      <alignment horizontal="center" vertical="center"/>
    </xf>
    <xf numFmtId="0" fontId="151" fillId="9" borderId="0" xfId="95" applyFont="1" applyFill="1" applyAlignment="1">
      <alignment wrapText="1"/>
    </xf>
    <xf numFmtId="0" fontId="253" fillId="9" borderId="0" xfId="30" applyFont="1" applyFill="1" applyBorder="1" applyAlignment="1">
      <alignment vertical="center" wrapText="1"/>
    </xf>
    <xf numFmtId="0" fontId="235" fillId="0" borderId="0" xfId="30" applyFont="1" applyBorder="1" applyAlignment="1">
      <alignment vertical="center" wrapText="1"/>
    </xf>
    <xf numFmtId="0" fontId="167" fillId="5" borderId="0" xfId="95" applyFont="1" applyFill="1" applyAlignment="1">
      <alignment vertical="center" wrapText="1"/>
    </xf>
    <xf numFmtId="0" fontId="254" fillId="0" borderId="0" xfId="30" applyFont="1" applyBorder="1" applyAlignment="1">
      <alignment vertical="center" wrapText="1"/>
    </xf>
    <xf numFmtId="0" fontId="254" fillId="5" borderId="0" xfId="30" applyFont="1" applyFill="1" applyBorder="1" applyAlignment="1">
      <alignment vertical="center" wrapText="1"/>
    </xf>
    <xf numFmtId="0" fontId="167" fillId="5" borderId="0" xfId="95" applyFont="1" applyFill="1" applyAlignment="1">
      <alignment vertical="center"/>
    </xf>
    <xf numFmtId="0" fontId="164" fillId="9" borderId="0" xfId="0" applyFont="1" applyFill="1" applyAlignment="1">
      <alignment vertical="center"/>
    </xf>
    <xf numFmtId="0" fontId="250" fillId="10" borderId="0" xfId="30" applyFont="1" applyFill="1" applyBorder="1" applyAlignment="1"/>
    <xf numFmtId="0" fontId="235" fillId="0" borderId="0" xfId="35" applyFont="1"/>
    <xf numFmtId="0" fontId="167" fillId="0" borderId="0" xfId="35" applyFont="1"/>
    <xf numFmtId="0" fontId="237" fillId="0" borderId="0" xfId="51" applyFont="1"/>
    <xf numFmtId="0" fontId="151" fillId="0" borderId="0" xfId="51" applyFont="1"/>
    <xf numFmtId="0" fontId="248" fillId="0" borderId="0" xfId="30" applyFont="1" applyBorder="1" applyAlignment="1"/>
    <xf numFmtId="0" fontId="235" fillId="0" borderId="0" xfId="51" applyFont="1"/>
    <xf numFmtId="0" fontId="167" fillId="0" borderId="0" xfId="51" applyFont="1"/>
    <xf numFmtId="0" fontId="235" fillId="0" borderId="0" xfId="30" applyFont="1" applyBorder="1" applyAlignment="1"/>
    <xf numFmtId="0" fontId="167" fillId="5" borderId="0" xfId="51" applyFont="1" applyFill="1"/>
    <xf numFmtId="0" fontId="236" fillId="0" borderId="0" xfId="51" applyFont="1"/>
    <xf numFmtId="0" fontId="35" fillId="0" borderId="0" xfId="51" applyFont="1"/>
    <xf numFmtId="0" fontId="227" fillId="10" borderId="0" xfId="30" applyFont="1" applyFill="1" applyBorder="1" applyAlignment="1"/>
    <xf numFmtId="0" fontId="235" fillId="0" borderId="0" xfId="51" applyFont="1" applyAlignment="1">
      <alignment vertical="center"/>
    </xf>
    <xf numFmtId="0" fontId="167" fillId="0" borderId="0" xfId="51" applyFont="1" applyAlignment="1">
      <alignment vertical="center"/>
    </xf>
    <xf numFmtId="0" fontId="167" fillId="0" borderId="0" xfId="62" applyFont="1"/>
    <xf numFmtId="0" fontId="151" fillId="0" borderId="0" xfId="62" applyFont="1"/>
    <xf numFmtId="0" fontId="151" fillId="9" borderId="0" xfId="62" applyFont="1" applyFill="1"/>
    <xf numFmtId="0" fontId="238" fillId="10" borderId="0" xfId="29" applyFont="1" applyFill="1" applyBorder="1" applyAlignment="1">
      <alignment wrapText="1"/>
    </xf>
    <xf numFmtId="0" fontId="35" fillId="0" borderId="0" xfId="97" applyFont="1"/>
    <xf numFmtId="0" fontId="35" fillId="9" borderId="0" xfId="97" applyFont="1" applyFill="1"/>
    <xf numFmtId="0" fontId="34" fillId="14" borderId="12" xfId="48" applyFont="1" applyBorder="1"/>
    <xf numFmtId="0" fontId="227" fillId="9" borderId="0" xfId="97" applyFont="1" applyFill="1"/>
    <xf numFmtId="0" fontId="167" fillId="0" borderId="0" xfId="97" applyFont="1"/>
    <xf numFmtId="0" fontId="167" fillId="0" borderId="0" xfId="98" applyFont="1"/>
    <xf numFmtId="0" fontId="167" fillId="0" borderId="0" xfId="51" applyFont="1" applyAlignment="1">
      <alignment horizontal="center" vertical="center" wrapText="1"/>
    </xf>
    <xf numFmtId="0" fontId="151" fillId="9" borderId="0" xfId="51" applyFont="1" applyFill="1" applyAlignment="1">
      <alignment vertical="center"/>
    </xf>
    <xf numFmtId="0" fontId="237" fillId="9" borderId="0" xfId="51" applyFont="1" applyFill="1" applyAlignment="1">
      <alignment vertical="center"/>
    </xf>
    <xf numFmtId="0" fontId="237" fillId="9" borderId="0" xfId="51" applyFont="1" applyFill="1"/>
    <xf numFmtId="0" fontId="151" fillId="9" borderId="0" xfId="51" applyFont="1" applyFill="1"/>
    <xf numFmtId="0" fontId="170" fillId="9" borderId="0" xfId="15" applyFont="1" applyFill="1"/>
    <xf numFmtId="0" fontId="235" fillId="0" borderId="0" xfId="30" applyFont="1" applyFill="1" applyBorder="1" applyAlignment="1"/>
    <xf numFmtId="0" fontId="238" fillId="9" borderId="0" xfId="51" applyFont="1" applyFill="1"/>
    <xf numFmtId="0" fontId="227" fillId="9" borderId="0" xfId="51" applyFont="1" applyFill="1"/>
    <xf numFmtId="0" fontId="227" fillId="9" borderId="0" xfId="51" applyFont="1" applyFill="1" applyAlignment="1">
      <alignment vertical="center"/>
    </xf>
    <xf numFmtId="0" fontId="227" fillId="9" borderId="0" xfId="62" applyFont="1" applyFill="1"/>
    <xf numFmtId="0" fontId="238" fillId="10" borderId="0" xfId="62" applyFont="1" applyFill="1" applyAlignment="1">
      <alignment horizontal="center" vertical="center"/>
    </xf>
    <xf numFmtId="0" fontId="151" fillId="0" borderId="0" xfId="62" applyFont="1" applyAlignment="1">
      <alignment vertical="center"/>
    </xf>
    <xf numFmtId="0" fontId="237" fillId="0" borderId="0" xfId="62" applyFont="1" applyAlignment="1">
      <alignment vertical="center"/>
    </xf>
    <xf numFmtId="0" fontId="151" fillId="0" borderId="0" xfId="62" applyFont="1" applyAlignment="1">
      <alignment horizontal="center" vertical="center" wrapText="1"/>
    </xf>
    <xf numFmtId="0" fontId="151" fillId="5" borderId="0" xfId="55" applyFont="1" applyFill="1"/>
    <xf numFmtId="0" fontId="167" fillId="5" borderId="0" xfId="55" applyFont="1" applyFill="1"/>
    <xf numFmtId="0" fontId="166" fillId="5" borderId="0" xfId="55" applyFont="1" applyFill="1"/>
    <xf numFmtId="0" fontId="227" fillId="9" borderId="0" xfId="55" applyFont="1" applyFill="1"/>
    <xf numFmtId="0" fontId="151" fillId="9" borderId="0" xfId="55" applyFont="1" applyFill="1"/>
    <xf numFmtId="0" fontId="238" fillId="10" borderId="0" xfId="55" applyFont="1" applyFill="1" applyAlignment="1">
      <alignment horizontal="center" vertical="center"/>
    </xf>
    <xf numFmtId="172" fontId="242" fillId="0" borderId="0" xfId="55" applyNumberFormat="1" applyFont="1" applyAlignment="1">
      <alignment horizontal="center" vertical="center" wrapText="1"/>
    </xf>
    <xf numFmtId="0" fontId="35" fillId="9" borderId="0" xfId="55" applyFont="1" applyFill="1"/>
    <xf numFmtId="0" fontId="194" fillId="9" borderId="0" xfId="30" applyFont="1" applyFill="1" applyBorder="1" applyAlignment="1">
      <alignment horizontal="center" vertical="center" wrapText="1"/>
    </xf>
    <xf numFmtId="0" fontId="239" fillId="5" borderId="0" xfId="55" applyFont="1" applyFill="1" applyAlignment="1">
      <alignment horizontal="center" vertical="center" wrapText="1"/>
    </xf>
    <xf numFmtId="0" fontId="167" fillId="5" borderId="0" xfId="55" applyFont="1" applyFill="1" applyAlignment="1">
      <alignment horizontal="center" vertical="center" wrapText="1"/>
    </xf>
    <xf numFmtId="0" fontId="167" fillId="0" borderId="0" xfId="55" applyFont="1"/>
    <xf numFmtId="0" fontId="151" fillId="0" borderId="0" xfId="55" applyFont="1"/>
    <xf numFmtId="0" fontId="242" fillId="9" borderId="0" xfId="55" applyFont="1" applyFill="1"/>
    <xf numFmtId="0" fontId="167" fillId="0" borderId="0" xfId="107" applyFont="1"/>
    <xf numFmtId="0" fontId="167" fillId="0" borderId="0" xfId="109" applyFont="1"/>
    <xf numFmtId="0" fontId="151" fillId="0" borderId="0" xfId="106" applyFont="1"/>
    <xf numFmtId="0" fontId="167" fillId="0" borderId="0" xfId="106" applyFont="1"/>
    <xf numFmtId="0" fontId="151" fillId="9" borderId="0" xfId="106" applyFont="1" applyFill="1"/>
    <xf numFmtId="0" fontId="227" fillId="9" borderId="0" xfId="106" applyFont="1" applyFill="1"/>
    <xf numFmtId="0" fontId="151" fillId="0" borderId="0" xfId="106" applyFont="1" applyAlignment="1">
      <alignment wrapText="1"/>
    </xf>
    <xf numFmtId="0" fontId="227" fillId="9" borderId="0" xfId="106" applyFont="1" applyFill="1" applyAlignment="1">
      <alignment wrapText="1"/>
    </xf>
    <xf numFmtId="0" fontId="245" fillId="0" borderId="0" xfId="0" applyFont="1" applyAlignment="1">
      <alignment horizontal="left" vertical="center" wrapText="1"/>
    </xf>
    <xf numFmtId="0" fontId="245" fillId="0" borderId="0" xfId="30" applyFont="1" applyFill="1" applyBorder="1" applyAlignment="1">
      <alignment vertical="center" wrapText="1"/>
    </xf>
    <xf numFmtId="0" fontId="165" fillId="0" borderId="0" xfId="30" applyFont="1" applyFill="1" applyBorder="1" applyAlignment="1"/>
    <xf numFmtId="0" fontId="77" fillId="0" borderId="0" xfId="0" applyFont="1" applyAlignment="1">
      <alignment vertical="center"/>
    </xf>
    <xf numFmtId="0" fontId="77" fillId="0" borderId="0" xfId="0" applyFont="1"/>
    <xf numFmtId="0" fontId="77" fillId="5" borderId="0" xfId="15" applyFont="1" applyFill="1" applyAlignment="1">
      <alignment horizontal="center" vertical="center"/>
    </xf>
    <xf numFmtId="0" fontId="34" fillId="5" borderId="0" xfId="0" applyFont="1" applyFill="1"/>
    <xf numFmtId="173" fontId="164" fillId="0" borderId="0" xfId="0" applyNumberFormat="1" applyFont="1"/>
    <xf numFmtId="0" fontId="167" fillId="0" borderId="144" xfId="0" applyFont="1" applyBorder="1"/>
    <xf numFmtId="0" fontId="235" fillId="0" borderId="0" xfId="0" applyFont="1"/>
    <xf numFmtId="0" fontId="167" fillId="0" borderId="0" xfId="102" applyFont="1"/>
    <xf numFmtId="0" fontId="167" fillId="0" borderId="144" xfId="102" applyFont="1" applyBorder="1"/>
    <xf numFmtId="0" fontId="164" fillId="0" borderId="144" xfId="0" applyFont="1" applyBorder="1"/>
    <xf numFmtId="0" fontId="167" fillId="0" borderId="144" xfId="98" applyFont="1" applyBorder="1"/>
    <xf numFmtId="0" fontId="233" fillId="0" borderId="0" xfId="16" applyFont="1" applyProtection="1">
      <protection locked="0"/>
    </xf>
    <xf numFmtId="0" fontId="233" fillId="0" borderId="0" xfId="0" applyFont="1"/>
    <xf numFmtId="0" fontId="235" fillId="0" borderId="0" xfId="81" applyFont="1"/>
    <xf numFmtId="0" fontId="167" fillId="0" borderId="0" xfId="81" applyFont="1"/>
    <xf numFmtId="0" fontId="165" fillId="0" borderId="0" xfId="0" applyFont="1"/>
    <xf numFmtId="0" fontId="167" fillId="0" borderId="0" xfId="79" applyFont="1"/>
    <xf numFmtId="0" fontId="235" fillId="0" borderId="0" xfId="117" applyFont="1"/>
    <xf numFmtId="0" fontId="167" fillId="0" borderId="0" xfId="117" applyFont="1"/>
    <xf numFmtId="173" fontId="167" fillId="0" borderId="0" xfId="116" applyNumberFormat="1" applyFont="1" applyFill="1" applyAlignment="1"/>
    <xf numFmtId="0" fontId="235" fillId="0" borderId="0" xfId="79" applyFont="1"/>
    <xf numFmtId="0" fontId="235" fillId="0" borderId="0" xfId="90" applyFont="1"/>
    <xf numFmtId="0" fontId="167" fillId="0" borderId="0" xfId="93" applyFont="1"/>
    <xf numFmtId="0" fontId="235" fillId="0" borderId="0" xfId="37" applyFont="1" applyFill="1" applyBorder="1" applyAlignment="1"/>
    <xf numFmtId="0" fontId="235" fillId="0" borderId="0" xfId="85" applyFont="1"/>
    <xf numFmtId="169" fontId="164" fillId="0" borderId="0" xfId="46" applyFont="1" applyFill="1" applyBorder="1" applyAlignment="1"/>
    <xf numFmtId="169" fontId="167" fillId="0" borderId="0" xfId="46" applyFont="1" applyFill="1" applyBorder="1" applyAlignment="1"/>
    <xf numFmtId="43" fontId="235" fillId="0" borderId="0" xfId="59" applyFont="1" applyFill="1" applyAlignment="1"/>
    <xf numFmtId="43" fontId="167" fillId="0" borderId="0" xfId="59" applyFont="1" applyFill="1" applyAlignment="1"/>
    <xf numFmtId="0" fontId="235" fillId="0" borderId="0" xfId="70" applyFont="1"/>
    <xf numFmtId="0" fontId="167" fillId="0" borderId="0" xfId="70" applyFont="1"/>
    <xf numFmtId="0" fontId="235" fillId="0" borderId="0" xfId="45" applyFont="1"/>
    <xf numFmtId="0" fontId="167" fillId="0" borderId="0" xfId="45" applyFont="1"/>
    <xf numFmtId="49" fontId="164" fillId="0" borderId="0" xfId="1" applyNumberFormat="1" applyFont="1" applyFill="1" applyBorder="1" applyAlignment="1"/>
    <xf numFmtId="0" fontId="235" fillId="0" borderId="0" xfId="73" applyFont="1"/>
    <xf numFmtId="0" fontId="167" fillId="0" borderId="0" xfId="73" applyFont="1"/>
    <xf numFmtId="0" fontId="235" fillId="0" borderId="0" xfId="76" applyFont="1"/>
    <xf numFmtId="0" fontId="167" fillId="0" borderId="0" xfId="76" applyFont="1"/>
    <xf numFmtId="0" fontId="235" fillId="0" borderId="0" xfId="69" applyFont="1"/>
    <xf numFmtId="0" fontId="167" fillId="0" borderId="0" xfId="69" applyFont="1"/>
    <xf numFmtId="0" fontId="235" fillId="0" borderId="0" xfId="36" applyFont="1"/>
    <xf numFmtId="0" fontId="167" fillId="0" borderId="0" xfId="36" applyFont="1"/>
    <xf numFmtId="0" fontId="235" fillId="0" borderId="0" xfId="66" applyFont="1"/>
    <xf numFmtId="0" fontId="167" fillId="0" borderId="0" xfId="66" applyFont="1"/>
    <xf numFmtId="0" fontId="164" fillId="0" borderId="0" xfId="15" applyFont="1"/>
    <xf numFmtId="3" fontId="167" fillId="0" borderId="0" xfId="107" applyNumberFormat="1" applyFont="1" applyProtection="1">
      <protection locked="0"/>
    </xf>
    <xf numFmtId="0" fontId="235" fillId="0" borderId="0" xfId="16" applyFont="1" applyProtection="1">
      <protection locked="0"/>
    </xf>
    <xf numFmtId="0" fontId="164" fillId="0" borderId="0" xfId="30" applyFont="1" applyFill="1" applyBorder="1" applyAlignment="1"/>
    <xf numFmtId="0" fontId="34" fillId="9" borderId="0" xfId="15" applyFont="1" applyFill="1" applyAlignment="1">
      <alignment vertical="center"/>
    </xf>
    <xf numFmtId="0" fontId="243" fillId="13" borderId="0" xfId="30" applyFont="1" applyFill="1" applyBorder="1" applyAlignment="1">
      <alignment horizontal="center" vertical="center"/>
    </xf>
    <xf numFmtId="0" fontId="34" fillId="5" borderId="0" xfId="0" applyFont="1" applyFill="1" applyAlignment="1">
      <alignment vertical="center"/>
    </xf>
    <xf numFmtId="0" fontId="258" fillId="0" borderId="0" xfId="30" applyFont="1" applyBorder="1" applyAlignment="1">
      <alignment vertical="center"/>
    </xf>
    <xf numFmtId="0" fontId="77" fillId="5" borderId="0" xfId="0" applyFont="1" applyFill="1" applyAlignment="1">
      <alignment vertical="center"/>
    </xf>
    <xf numFmtId="0" fontId="259" fillId="0" borderId="0" xfId="30" applyFont="1" applyFill="1" applyBorder="1" applyAlignment="1">
      <alignment horizontal="center" vertical="center" wrapText="1"/>
    </xf>
    <xf numFmtId="0" fontId="260" fillId="0" borderId="0" xfId="30" applyFont="1" applyBorder="1" applyAlignment="1">
      <alignment horizontal="center" vertical="center" wrapText="1"/>
    </xf>
    <xf numFmtId="0" fontId="260" fillId="0" borderId="0" xfId="0" applyFont="1" applyAlignment="1">
      <alignment horizontal="center" vertical="center"/>
    </xf>
    <xf numFmtId="0" fontId="80" fillId="0" borderId="0" xfId="0" applyFont="1"/>
    <xf numFmtId="0" fontId="77" fillId="5" borderId="0" xfId="0" applyFont="1" applyFill="1"/>
    <xf numFmtId="0" fontId="77" fillId="0" borderId="0" xfId="30" applyFont="1" applyFill="1" applyBorder="1" applyAlignment="1">
      <alignment vertical="center"/>
    </xf>
    <xf numFmtId="0" fontId="77" fillId="0" borderId="0" xfId="30" applyFont="1" applyBorder="1" applyAlignment="1">
      <alignment vertical="center"/>
    </xf>
    <xf numFmtId="0" fontId="258" fillId="0" borderId="0" xfId="29" applyFont="1" applyFill="1" applyBorder="1" applyAlignment="1">
      <alignment horizontal="left" vertical="center" wrapText="1"/>
    </xf>
    <xf numFmtId="0" fontId="170" fillId="0" borderId="0" xfId="15" applyFont="1" applyAlignment="1">
      <alignment horizontal="center" vertical="center" wrapText="1"/>
    </xf>
    <xf numFmtId="0" fontId="258" fillId="0" borderId="0" xfId="31" applyFont="1" applyFill="1" applyBorder="1" applyAlignment="1">
      <alignment horizontal="center" vertical="center" wrapText="1"/>
    </xf>
    <xf numFmtId="0" fontId="259" fillId="0" borderId="0" xfId="0" applyFont="1" applyAlignment="1">
      <alignment horizontal="center" vertical="center" wrapText="1"/>
    </xf>
    <xf numFmtId="0" fontId="77" fillId="0" borderId="0" xfId="0" applyFont="1" applyAlignment="1">
      <alignment horizontal="center" vertical="center" wrapText="1"/>
    </xf>
    <xf numFmtId="0" fontId="171" fillId="13" borderId="0" xfId="30" applyFont="1" applyFill="1" applyBorder="1" applyAlignment="1">
      <alignment horizontal="center" vertical="center"/>
    </xf>
    <xf numFmtId="0" fontId="34" fillId="28" borderId="12" xfId="48" applyFont="1" applyFill="1" applyBorder="1" applyAlignment="1">
      <alignment horizontal="center" vertical="center"/>
    </xf>
    <xf numFmtId="0" fontId="170" fillId="9" borderId="0" xfId="35" applyFont="1" applyFill="1" applyAlignment="1">
      <alignment horizontal="center" vertical="center"/>
    </xf>
    <xf numFmtId="0" fontId="262" fillId="5" borderId="0" xfId="0" applyFont="1" applyFill="1"/>
    <xf numFmtId="0" fontId="244" fillId="13" borderId="0" xfId="30" applyFont="1" applyFill="1" applyBorder="1" applyAlignment="1">
      <alignment horizontal="center" vertical="center"/>
    </xf>
    <xf numFmtId="0" fontId="235" fillId="0" borderId="0" xfId="36" applyFont="1" applyAlignment="1">
      <alignment vertical="center"/>
    </xf>
    <xf numFmtId="0" fontId="167" fillId="0" borderId="0" xfId="36" applyFont="1" applyAlignment="1">
      <alignment vertical="center"/>
    </xf>
    <xf numFmtId="0" fontId="248" fillId="9" borderId="0" xfId="30" applyFont="1" applyFill="1" applyBorder="1" applyAlignment="1">
      <alignment vertical="center"/>
    </xf>
    <xf numFmtId="0" fontId="151" fillId="5" borderId="0" xfId="36" applyFont="1" applyFill="1" applyAlignment="1">
      <alignment vertical="center"/>
    </xf>
    <xf numFmtId="0" fontId="237" fillId="0" borderId="0" xfId="36" applyFont="1" applyAlignment="1">
      <alignment vertical="center"/>
    </xf>
    <xf numFmtId="0" fontId="240" fillId="13" borderId="0" xfId="30" applyFont="1" applyFill="1" applyBorder="1" applyAlignment="1">
      <alignment horizontal="center" vertical="center"/>
    </xf>
    <xf numFmtId="0" fontId="151" fillId="9" borderId="0" xfId="36" applyFont="1" applyFill="1" applyAlignment="1">
      <alignment vertical="center"/>
    </xf>
    <xf numFmtId="0" fontId="235" fillId="0" borderId="0" xfId="76" applyFont="1" applyAlignment="1">
      <alignment vertical="center"/>
    </xf>
    <xf numFmtId="0" fontId="167" fillId="0" borderId="0" xfId="76" applyFont="1" applyAlignment="1">
      <alignment vertical="center"/>
    </xf>
    <xf numFmtId="0" fontId="227" fillId="9" borderId="0" xfId="77" applyFont="1" applyFill="1" applyAlignment="1">
      <alignment vertical="center"/>
    </xf>
    <xf numFmtId="0" fontId="237" fillId="0" borderId="0" xfId="76" applyFont="1" applyAlignment="1">
      <alignment vertical="center"/>
    </xf>
    <xf numFmtId="0" fontId="250" fillId="13" borderId="0" xfId="30" applyFont="1" applyFill="1" applyBorder="1" applyAlignment="1">
      <alignment horizontal="center" vertical="center"/>
    </xf>
    <xf numFmtId="0" fontId="151" fillId="0" borderId="0" xfId="76" applyFont="1" applyAlignment="1">
      <alignment vertical="center"/>
    </xf>
    <xf numFmtId="0" fontId="151" fillId="9" borderId="0" xfId="76" applyFont="1" applyFill="1" applyAlignment="1">
      <alignment vertical="center"/>
    </xf>
    <xf numFmtId="0" fontId="151" fillId="0" borderId="0" xfId="79" applyFont="1"/>
    <xf numFmtId="0" fontId="237" fillId="0" borderId="0" xfId="73" applyFont="1"/>
    <xf numFmtId="0" fontId="248" fillId="9" borderId="0" xfId="30" applyFont="1" applyFill="1" applyBorder="1" applyAlignment="1"/>
    <xf numFmtId="0" fontId="151" fillId="5" borderId="0" xfId="73" applyFont="1" applyFill="1"/>
    <xf numFmtId="0" fontId="240" fillId="13" borderId="0" xfId="30" applyFont="1" applyFill="1" applyBorder="1" applyAlignment="1"/>
    <xf numFmtId="0" fontId="151" fillId="0" borderId="0" xfId="73" applyFont="1"/>
    <xf numFmtId="0" fontId="151" fillId="9" borderId="0" xfId="73" applyFont="1" applyFill="1"/>
    <xf numFmtId="0" fontId="252" fillId="0" borderId="0" xfId="73" applyFont="1"/>
    <xf numFmtId="0" fontId="167" fillId="0" borderId="0" xfId="81" applyFont="1" applyAlignment="1">
      <alignment vertical="center"/>
    </xf>
    <xf numFmtId="0" fontId="227" fillId="9" borderId="0" xfId="82" applyFont="1" applyFill="1" applyAlignment="1">
      <alignment vertical="center"/>
    </xf>
    <xf numFmtId="0" fontId="237" fillId="0" borderId="0" xfId="81" applyFont="1"/>
    <xf numFmtId="0" fontId="151" fillId="9" borderId="0" xfId="81" applyFont="1" applyFill="1" applyAlignment="1">
      <alignment vertical="center"/>
    </xf>
    <xf numFmtId="0" fontId="151" fillId="0" borderId="0" xfId="81" applyFont="1"/>
    <xf numFmtId="0" fontId="151" fillId="0" borderId="0" xfId="81" applyFont="1" applyAlignment="1">
      <alignment vertical="center"/>
    </xf>
    <xf numFmtId="2" fontId="121" fillId="9" borderId="167" xfId="0" applyNumberFormat="1" applyFont="1" applyFill="1" applyBorder="1" applyAlignment="1" applyProtection="1">
      <alignment horizontal="center" vertical="center" wrapText="1"/>
      <protection locked="0"/>
    </xf>
    <xf numFmtId="172" fontId="92" fillId="9" borderId="34" xfId="95" applyNumberFormat="1" applyFont="1" applyFill="1" applyBorder="1" applyAlignment="1" applyProtection="1">
      <alignment horizontal="center" vertical="center" wrapText="1"/>
      <protection locked="0"/>
    </xf>
    <xf numFmtId="172" fontId="92" fillId="9" borderId="27" xfId="95" applyNumberFormat="1" applyFont="1" applyFill="1" applyBorder="1" applyAlignment="1" applyProtection="1">
      <alignment horizontal="center" vertical="center" wrapText="1"/>
      <protection locked="0"/>
    </xf>
    <xf numFmtId="172" fontId="92" fillId="9" borderId="37" xfId="95" applyNumberFormat="1" applyFont="1" applyFill="1" applyBorder="1" applyAlignment="1">
      <alignment horizontal="center" vertical="center" wrapText="1"/>
    </xf>
    <xf numFmtId="172" fontId="128" fillId="9" borderId="27" xfId="65" applyNumberFormat="1" applyFont="1" applyFill="1" applyBorder="1" applyAlignment="1">
      <alignment horizontal="center" vertical="center" wrapText="1"/>
    </xf>
    <xf numFmtId="172" fontId="128" fillId="9" borderId="43" xfId="65" applyNumberFormat="1" applyFont="1" applyFill="1" applyBorder="1" applyAlignment="1">
      <alignment horizontal="center" vertical="center" wrapText="1"/>
    </xf>
    <xf numFmtId="0" fontId="92" fillId="9" borderId="36" xfId="109" applyFont="1" applyFill="1" applyBorder="1" applyAlignment="1" applyProtection="1">
      <alignment horizontal="center" vertical="center" wrapText="1"/>
      <protection locked="0"/>
    </xf>
    <xf numFmtId="0" fontId="92" fillId="9" borderId="37" xfId="109" applyFont="1" applyFill="1" applyBorder="1" applyAlignment="1" applyProtection="1">
      <alignment horizontal="center" vertical="center" wrapText="1"/>
      <protection locked="0"/>
    </xf>
    <xf numFmtId="0" fontId="92" fillId="9" borderId="79" xfId="109" applyFont="1" applyFill="1" applyBorder="1" applyAlignment="1" applyProtection="1">
      <alignment horizontal="center" vertical="center" wrapText="1"/>
      <protection locked="0"/>
    </xf>
    <xf numFmtId="0" fontId="92" fillId="9" borderId="38" xfId="109" applyFont="1" applyFill="1" applyBorder="1" applyAlignment="1" applyProtection="1">
      <alignment horizontal="center" vertical="center" wrapText="1"/>
      <protection locked="0"/>
    </xf>
    <xf numFmtId="0" fontId="92" fillId="9" borderId="79" xfId="106" applyFont="1" applyFill="1" applyBorder="1" applyAlignment="1" applyProtection="1">
      <alignment horizontal="center" vertical="center" wrapText="1"/>
      <protection locked="0"/>
    </xf>
    <xf numFmtId="0" fontId="92" fillId="9" borderId="37" xfId="106" applyFont="1" applyFill="1" applyBorder="1" applyAlignment="1" applyProtection="1">
      <alignment horizontal="center" vertical="center" wrapText="1"/>
      <protection locked="0"/>
    </xf>
    <xf numFmtId="0" fontId="92" fillId="9" borderId="38" xfId="106" applyFont="1" applyFill="1" applyBorder="1" applyAlignment="1" applyProtection="1">
      <alignment horizontal="center" vertical="center" wrapText="1"/>
      <protection locked="0"/>
    </xf>
    <xf numFmtId="0" fontId="92" fillId="9" borderId="36" xfId="106" applyFont="1" applyFill="1" applyBorder="1" applyAlignment="1" applyProtection="1">
      <alignment horizontal="center" vertical="center" wrapText="1"/>
      <protection locked="0"/>
    </xf>
    <xf numFmtId="172" fontId="103" fillId="9" borderId="27" xfId="79" applyNumberFormat="1" applyFont="1" applyFill="1" applyBorder="1" applyProtection="1">
      <protection locked="0"/>
    </xf>
    <xf numFmtId="172" fontId="103" fillId="9" borderId="27" xfId="79" applyNumberFormat="1" applyFont="1" applyFill="1" applyBorder="1" applyAlignment="1" applyProtection="1">
      <alignment horizontal="left" vertical="center" wrapText="1"/>
      <protection locked="0"/>
    </xf>
    <xf numFmtId="172" fontId="103" fillId="9" borderId="43" xfId="79" applyNumberFormat="1" applyFont="1" applyFill="1" applyBorder="1" applyAlignment="1">
      <alignment horizontal="left" vertical="center" wrapText="1"/>
    </xf>
    <xf numFmtId="0" fontId="151" fillId="0" borderId="0" xfId="90" applyFont="1" applyAlignment="1">
      <alignment vertical="center" wrapText="1"/>
    </xf>
    <xf numFmtId="172" fontId="128" fillId="9" borderId="27" xfId="95" applyNumberFormat="1" applyFont="1" applyFill="1" applyBorder="1" applyAlignment="1" applyProtection="1">
      <alignment vertical="center"/>
      <protection locked="0"/>
    </xf>
    <xf numFmtId="172" fontId="128" fillId="9" borderId="43" xfId="95" applyNumberFormat="1" applyFont="1" applyFill="1" applyBorder="1" applyAlignment="1" applyProtection="1">
      <alignment vertical="center"/>
      <protection locked="0"/>
    </xf>
    <xf numFmtId="172" fontId="128" fillId="9" borderId="34" xfId="65" applyNumberFormat="1" applyFont="1" applyFill="1" applyBorder="1" applyAlignment="1">
      <alignment horizontal="center" vertical="center" wrapText="1"/>
    </xf>
    <xf numFmtId="172" fontId="128" fillId="9" borderId="35" xfId="65" applyNumberFormat="1" applyFont="1" applyFill="1" applyBorder="1" applyAlignment="1">
      <alignment horizontal="center" vertical="center" wrapText="1"/>
    </xf>
    <xf numFmtId="172" fontId="128" fillId="9" borderId="52" xfId="65" applyNumberFormat="1" applyFont="1" applyFill="1" applyBorder="1" applyAlignment="1">
      <alignment horizontal="center" vertical="center" wrapText="1"/>
    </xf>
    <xf numFmtId="172" fontId="128" fillId="9" borderId="53" xfId="65" applyNumberFormat="1" applyFont="1" applyFill="1" applyBorder="1" applyAlignment="1">
      <alignment horizontal="center" vertical="center" wrapText="1"/>
    </xf>
    <xf numFmtId="0" fontId="92" fillId="18" borderId="38" xfId="55" applyFont="1" applyFill="1" applyBorder="1" applyAlignment="1">
      <alignment wrapText="1"/>
    </xf>
    <xf numFmtId="0" fontId="249" fillId="0" borderId="0" xfId="51" applyFont="1" applyAlignment="1">
      <alignment horizontal="center" vertical="center" wrapText="1"/>
    </xf>
    <xf numFmtId="0" fontId="35" fillId="5" borderId="0" xfId="51" applyFont="1" applyFill="1" applyAlignment="1">
      <alignment horizontal="center" vertical="center" wrapText="1"/>
    </xf>
    <xf numFmtId="4" fontId="42" fillId="12" borderId="43" xfId="39" applyNumberFormat="1" applyFont="1" applyFill="1" applyBorder="1" applyAlignment="1">
      <alignment horizontal="center" vertical="center" wrapText="1"/>
    </xf>
    <xf numFmtId="4" fontId="42" fillId="12" borderId="38" xfId="39" applyNumberFormat="1" applyFont="1" applyFill="1" applyBorder="1" applyAlignment="1">
      <alignment horizontal="center" vertical="center" wrapText="1"/>
    </xf>
    <xf numFmtId="0" fontId="262" fillId="0" borderId="0" xfId="0" applyFont="1"/>
    <xf numFmtId="0" fontId="237" fillId="0" borderId="0" xfId="66" applyFont="1" applyAlignment="1">
      <alignment vertical="center"/>
    </xf>
    <xf numFmtId="0" fontId="151" fillId="5" borderId="0" xfId="66" applyFont="1" applyFill="1" applyAlignment="1">
      <alignment vertical="center"/>
    </xf>
    <xf numFmtId="0" fontId="248" fillId="0" borderId="0" xfId="30" applyFont="1" applyBorder="1" applyAlignment="1">
      <alignment vertical="center"/>
    </xf>
    <xf numFmtId="0" fontId="151" fillId="0" borderId="0" xfId="66" applyFont="1" applyAlignment="1">
      <alignment vertical="center"/>
    </xf>
    <xf numFmtId="0" fontId="151" fillId="9" borderId="0" xfId="66" applyFont="1" applyFill="1" applyAlignment="1">
      <alignment vertical="center"/>
    </xf>
    <xf numFmtId="0" fontId="227" fillId="9" borderId="0" xfId="36" applyFont="1" applyFill="1" applyAlignment="1">
      <alignment vertical="center"/>
    </xf>
    <xf numFmtId="0" fontId="151" fillId="9" borderId="0" xfId="67" applyFont="1" applyFill="1" applyAlignment="1">
      <alignment horizontal="center" vertical="center"/>
    </xf>
    <xf numFmtId="0" fontId="151" fillId="0" borderId="0" xfId="66" applyFont="1"/>
    <xf numFmtId="0" fontId="227" fillId="9" borderId="0" xfId="67" applyFont="1" applyFill="1" applyAlignment="1">
      <alignment horizontal="center" vertical="center"/>
    </xf>
    <xf numFmtId="0" fontId="34" fillId="6" borderId="0" xfId="0" applyFont="1" applyFill="1" applyAlignment="1">
      <alignment vertical="center"/>
    </xf>
    <xf numFmtId="0" fontId="237" fillId="0" borderId="0" xfId="69" applyFont="1" applyAlignment="1">
      <alignment vertical="center"/>
    </xf>
    <xf numFmtId="0" fontId="151" fillId="0" borderId="0" xfId="69" applyFont="1" applyAlignment="1">
      <alignment vertical="center"/>
    </xf>
    <xf numFmtId="0" fontId="151" fillId="9" borderId="0" xfId="69" applyFont="1" applyFill="1" applyAlignment="1">
      <alignment vertical="center"/>
    </xf>
    <xf numFmtId="0" fontId="151" fillId="0" borderId="0" xfId="70" applyFont="1" applyAlignment="1">
      <alignment vertical="center"/>
    </xf>
    <xf numFmtId="0" fontId="151" fillId="9" borderId="0" xfId="70" applyFont="1" applyFill="1" applyAlignment="1">
      <alignment vertical="center"/>
    </xf>
    <xf numFmtId="0" fontId="227" fillId="9" borderId="0" xfId="70" applyFont="1" applyFill="1" applyAlignment="1">
      <alignment vertical="center"/>
    </xf>
    <xf numFmtId="0" fontId="237" fillId="0" borderId="0" xfId="73" applyFont="1" applyAlignment="1">
      <alignment vertical="center"/>
    </xf>
    <xf numFmtId="0" fontId="151" fillId="5" borderId="0" xfId="73" applyFont="1" applyFill="1" applyAlignment="1">
      <alignment vertical="center"/>
    </xf>
    <xf numFmtId="0" fontId="151" fillId="9" borderId="0" xfId="74" applyFont="1" applyFill="1" applyAlignment="1">
      <alignment vertical="center"/>
    </xf>
    <xf numFmtId="43" fontId="151" fillId="0" borderId="0" xfId="59" applyFont="1" applyAlignment="1">
      <alignment vertical="center"/>
    </xf>
    <xf numFmtId="43" fontId="237" fillId="0" borderId="0" xfId="59" applyFont="1" applyAlignment="1">
      <alignment vertical="center"/>
    </xf>
    <xf numFmtId="0" fontId="151" fillId="0" borderId="0" xfId="73" applyFont="1" applyAlignment="1">
      <alignment vertical="center"/>
    </xf>
    <xf numFmtId="0" fontId="151" fillId="9" borderId="0" xfId="73" applyFont="1" applyFill="1" applyAlignment="1">
      <alignment vertical="center"/>
    </xf>
    <xf numFmtId="43" fontId="151" fillId="6" borderId="0" xfId="59" applyFont="1" applyFill="1" applyAlignment="1">
      <alignment vertical="center"/>
    </xf>
    <xf numFmtId="0" fontId="227" fillId="9" borderId="0" xfId="74" applyFont="1" applyFill="1" applyAlignment="1">
      <alignment vertical="center"/>
    </xf>
    <xf numFmtId="0" fontId="245" fillId="0" borderId="0" xfId="0" applyFont="1"/>
    <xf numFmtId="172" fontId="34" fillId="0" borderId="0" xfId="39" applyNumberFormat="1" applyFont="1" applyAlignment="1"/>
    <xf numFmtId="172" fontId="80" fillId="0" borderId="0" xfId="39" applyNumberFormat="1" applyFont="1" applyAlignment="1"/>
    <xf numFmtId="0" fontId="265" fillId="9" borderId="0" xfId="15" applyFont="1" applyFill="1" applyAlignment="1">
      <alignment vertical="center"/>
    </xf>
    <xf numFmtId="0" fontId="264" fillId="9" borderId="0" xfId="0" applyFont="1" applyFill="1" applyAlignment="1">
      <alignment vertical="center"/>
    </xf>
    <xf numFmtId="0" fontId="151" fillId="6" borderId="0" xfId="77" applyFont="1" applyFill="1" applyAlignment="1">
      <alignment vertical="center"/>
    </xf>
    <xf numFmtId="0" fontId="194" fillId="0" borderId="0" xfId="29" applyFont="1" applyBorder="1" applyAlignment="1">
      <alignment horizontal="left" vertical="center" wrapText="1"/>
    </xf>
    <xf numFmtId="0" fontId="151" fillId="6" borderId="0" xfId="76" applyFont="1" applyFill="1" applyAlignment="1">
      <alignment vertical="center"/>
    </xf>
    <xf numFmtId="0" fontId="227" fillId="6" borderId="0" xfId="77" applyFont="1" applyFill="1" applyAlignment="1">
      <alignment vertical="center"/>
    </xf>
    <xf numFmtId="0" fontId="151" fillId="0" borderId="0" xfId="77" applyFont="1" applyAlignment="1">
      <alignment vertical="center"/>
    </xf>
    <xf numFmtId="0" fontId="151" fillId="9" borderId="0" xfId="74" applyFont="1" applyFill="1"/>
    <xf numFmtId="0" fontId="227" fillId="9" borderId="0" xfId="74" applyFont="1" applyFill="1"/>
    <xf numFmtId="0" fontId="151" fillId="9" borderId="0" xfId="75" applyFont="1" applyFill="1"/>
    <xf numFmtId="0" fontId="123" fillId="9" borderId="0" xfId="15" applyFont="1" applyFill="1" applyAlignment="1">
      <alignment vertical="center"/>
    </xf>
    <xf numFmtId="0" fontId="237" fillId="0" borderId="0" xfId="45" applyFont="1" applyAlignment="1">
      <alignment vertical="center"/>
    </xf>
    <xf numFmtId="0" fontId="151" fillId="9" borderId="0" xfId="15" applyFont="1" applyFill="1" applyAlignment="1">
      <alignment vertical="center"/>
    </xf>
    <xf numFmtId="0" fontId="248" fillId="0" borderId="0" xfId="45" applyFont="1" applyAlignment="1">
      <alignment horizontal="left" vertical="center"/>
    </xf>
    <xf numFmtId="0" fontId="151" fillId="9" borderId="0" xfId="45" applyFont="1" applyFill="1" applyAlignment="1">
      <alignment vertical="center"/>
    </xf>
    <xf numFmtId="0" fontId="151" fillId="0" borderId="0" xfId="45" applyFont="1" applyAlignment="1">
      <alignment vertical="center"/>
    </xf>
    <xf numFmtId="0" fontId="227" fillId="9" borderId="0" xfId="15" applyFont="1" applyFill="1" applyAlignment="1">
      <alignment vertical="center"/>
    </xf>
    <xf numFmtId="0" fontId="252" fillId="0" borderId="0" xfId="45" applyFont="1" applyAlignment="1">
      <alignment vertical="center"/>
    </xf>
    <xf numFmtId="0" fontId="252" fillId="0" borderId="107" xfId="45" applyFont="1" applyBorder="1" applyAlignment="1">
      <alignment vertical="center"/>
    </xf>
    <xf numFmtId="0" fontId="151" fillId="0" borderId="0" xfId="15" applyFont="1" applyAlignment="1">
      <alignment vertical="center"/>
    </xf>
    <xf numFmtId="0" fontId="151" fillId="9" borderId="0" xfId="35" applyFont="1" applyFill="1" applyAlignment="1">
      <alignment horizontal="center" vertical="center"/>
    </xf>
    <xf numFmtId="0" fontId="79" fillId="0" borderId="0" xfId="29" applyFont="1" applyBorder="1" applyAlignment="1">
      <alignment horizontal="left" vertical="center" wrapText="1"/>
    </xf>
    <xf numFmtId="0" fontId="170" fillId="0" borderId="0" xfId="29" applyFont="1" applyFill="1" applyBorder="1" applyAlignment="1">
      <alignment horizontal="center" vertical="center" wrapText="1"/>
    </xf>
    <xf numFmtId="0" fontId="151" fillId="0" borderId="0" xfId="0" applyFont="1"/>
    <xf numFmtId="0" fontId="120" fillId="0" borderId="0" xfId="15" applyFont="1" applyAlignment="1">
      <alignment vertical="center"/>
    </xf>
    <xf numFmtId="0" fontId="237" fillId="0" borderId="0" xfId="70" applyFont="1" applyAlignment="1">
      <alignment vertical="center"/>
    </xf>
    <xf numFmtId="0" fontId="151" fillId="5" borderId="0" xfId="70" applyFont="1" applyFill="1" applyAlignment="1">
      <alignment vertical="center"/>
    </xf>
    <xf numFmtId="0" fontId="227" fillId="9" borderId="0" xfId="72" applyFont="1" applyFill="1" applyAlignment="1">
      <alignment horizontal="center" vertical="center"/>
    </xf>
    <xf numFmtId="0" fontId="237" fillId="0" borderId="0" xfId="51" applyFont="1" applyAlignment="1">
      <alignment vertical="center"/>
    </xf>
    <xf numFmtId="0" fontId="151" fillId="0" borderId="0" xfId="51" applyFont="1" applyAlignment="1">
      <alignment vertical="center"/>
    </xf>
    <xf numFmtId="0" fontId="252" fillId="0" borderId="0" xfId="51" applyFont="1" applyAlignment="1">
      <alignment horizontal="center" vertical="center" wrapText="1"/>
    </xf>
    <xf numFmtId="0" fontId="252" fillId="0" borderId="0" xfId="51" applyFont="1" applyAlignment="1">
      <alignment vertical="center"/>
    </xf>
    <xf numFmtId="0" fontId="151" fillId="9" borderId="0" xfId="51" applyFont="1" applyFill="1" applyAlignment="1">
      <alignment horizontal="center" vertical="center" wrapText="1"/>
    </xf>
    <xf numFmtId="43" fontId="248" fillId="9" borderId="0" xfId="59" applyFont="1" applyFill="1" applyBorder="1" applyAlignment="1">
      <alignment vertical="center"/>
    </xf>
    <xf numFmtId="43" fontId="248" fillId="0" borderId="0" xfId="59" applyFont="1" applyBorder="1" applyAlignment="1">
      <alignment vertical="center"/>
    </xf>
    <xf numFmtId="43" fontId="240" fillId="13" borderId="0" xfId="59" applyFont="1" applyFill="1" applyBorder="1" applyAlignment="1">
      <alignment horizontal="center" vertical="center"/>
    </xf>
    <xf numFmtId="43" fontId="151" fillId="9" borderId="0" xfId="59" applyFont="1" applyFill="1" applyAlignment="1">
      <alignment vertical="center"/>
    </xf>
    <xf numFmtId="43" fontId="252" fillId="0" borderId="0" xfId="59" applyFont="1" applyAlignment="1">
      <alignment vertical="center"/>
    </xf>
    <xf numFmtId="43" fontId="151" fillId="0" borderId="0" xfId="59" applyFont="1" applyFill="1" applyAlignment="1">
      <alignment vertical="center"/>
    </xf>
    <xf numFmtId="43" fontId="227" fillId="9" borderId="0" xfId="59" applyFont="1" applyFill="1" applyAlignment="1">
      <alignment vertical="center"/>
    </xf>
    <xf numFmtId="0" fontId="237" fillId="5" borderId="0" xfId="0" applyFont="1" applyFill="1" applyAlignment="1">
      <alignment vertical="center"/>
    </xf>
    <xf numFmtId="0" fontId="237" fillId="6" borderId="0" xfId="0" applyFont="1" applyFill="1" applyAlignment="1">
      <alignment vertical="center"/>
    </xf>
    <xf numFmtId="0" fontId="120" fillId="6" borderId="0" xfId="0" applyFont="1" applyFill="1" applyAlignment="1">
      <alignment vertical="center"/>
    </xf>
    <xf numFmtId="0" fontId="123" fillId="6" borderId="0" xfId="0" applyFont="1" applyFill="1" applyAlignment="1">
      <alignment vertical="center"/>
    </xf>
    <xf numFmtId="0" fontId="122" fillId="5" borderId="0" xfId="0" applyFont="1" applyFill="1" applyAlignment="1">
      <alignment vertical="center"/>
    </xf>
    <xf numFmtId="0" fontId="122" fillId="6" borderId="0" xfId="0" applyFont="1" applyFill="1" applyAlignment="1">
      <alignment horizontal="center" vertical="center" wrapText="1"/>
    </xf>
    <xf numFmtId="0" fontId="122" fillId="5" borderId="0" xfId="0" applyFont="1" applyFill="1" applyAlignment="1">
      <alignment horizontal="center" vertical="center" wrapText="1"/>
    </xf>
    <xf numFmtId="0" fontId="122" fillId="6" borderId="0" xfId="0" applyFont="1" applyFill="1" applyAlignment="1">
      <alignment vertical="center"/>
    </xf>
    <xf numFmtId="167" fontId="266" fillId="5" borderId="0" xfId="0" applyNumberFormat="1" applyFont="1" applyFill="1" applyAlignment="1">
      <alignment horizontal="center" vertical="center" wrapText="1"/>
    </xf>
    <xf numFmtId="167" fontId="232" fillId="5" borderId="0" xfId="0" applyNumberFormat="1" applyFont="1" applyFill="1" applyAlignment="1">
      <alignment horizontal="center" vertical="center" wrapText="1"/>
    </xf>
    <xf numFmtId="0" fontId="120" fillId="5" borderId="0" xfId="0" applyFont="1" applyFill="1" applyAlignment="1">
      <alignment horizontal="right" vertical="center"/>
    </xf>
    <xf numFmtId="167" fontId="120" fillId="6" borderId="0" xfId="0" applyNumberFormat="1" applyFont="1" applyFill="1" applyAlignment="1">
      <alignment vertical="center"/>
    </xf>
    <xf numFmtId="0" fontId="151" fillId="5" borderId="0" xfId="0" applyFont="1" applyFill="1" applyAlignment="1">
      <alignment vertical="center"/>
    </xf>
    <xf numFmtId="0" fontId="151" fillId="6" borderId="0" xfId="0" applyFont="1" applyFill="1" applyAlignment="1">
      <alignment vertical="center"/>
    </xf>
    <xf numFmtId="0" fontId="267" fillId="5" borderId="0" xfId="0" applyFont="1" applyFill="1" applyAlignment="1">
      <alignment horizontal="left" vertical="center" wrapText="1"/>
    </xf>
    <xf numFmtId="0" fontId="123" fillId="9" borderId="0" xfId="0" applyFont="1" applyFill="1" applyAlignment="1">
      <alignment horizontal="center" vertical="center" wrapText="1"/>
    </xf>
    <xf numFmtId="0" fontId="267" fillId="5" borderId="0" xfId="0" applyFont="1" applyFill="1" applyAlignment="1">
      <alignment horizontal="center" vertical="center" wrapText="1"/>
    </xf>
    <xf numFmtId="0" fontId="268" fillId="5" borderId="0" xfId="16" applyFont="1" applyFill="1" applyAlignment="1">
      <alignment horizontal="center" vertical="center" wrapText="1"/>
    </xf>
    <xf numFmtId="0" fontId="267" fillId="5" borderId="0" xfId="0" applyFont="1" applyFill="1"/>
    <xf numFmtId="0" fontId="267" fillId="9" borderId="0" xfId="0" applyFont="1" applyFill="1"/>
    <xf numFmtId="0" fontId="123" fillId="9" borderId="0" xfId="0" applyFont="1" applyFill="1"/>
    <xf numFmtId="0" fontId="267" fillId="5" borderId="0" xfId="0" applyFont="1" applyFill="1" applyAlignment="1">
      <alignment vertical="center"/>
    </xf>
    <xf numFmtId="0" fontId="120" fillId="5" borderId="0" xfId="0" applyFont="1" applyFill="1"/>
    <xf numFmtId="0" fontId="120" fillId="9" borderId="0" xfId="0" applyFont="1" applyFill="1"/>
    <xf numFmtId="0" fontId="124" fillId="5" borderId="0" xfId="0" applyFont="1" applyFill="1" applyAlignment="1">
      <alignment vertical="center"/>
    </xf>
    <xf numFmtId="0" fontId="170" fillId="6" borderId="0" xfId="15" applyFont="1" applyFill="1" applyAlignment="1">
      <alignment horizontal="center" vertical="center" wrapText="1"/>
    </xf>
    <xf numFmtId="0" fontId="170" fillId="6" borderId="0" xfId="15" applyFont="1" applyFill="1" applyAlignment="1">
      <alignment horizontal="center" vertical="center"/>
    </xf>
    <xf numFmtId="0" fontId="123" fillId="0" borderId="0" xfId="0" applyFont="1" applyAlignment="1">
      <alignment vertical="center"/>
    </xf>
    <xf numFmtId="169" fontId="34" fillId="5" borderId="0" xfId="46" applyFont="1" applyFill="1">
      <alignment vertical="top"/>
    </xf>
    <xf numFmtId="169" fontId="34" fillId="0" borderId="0" xfId="46" applyFont="1" applyFill="1">
      <alignment vertical="top"/>
    </xf>
    <xf numFmtId="0" fontId="170" fillId="9" borderId="0" xfId="15" applyFont="1" applyFill="1" applyAlignment="1">
      <alignment horizontal="center" vertical="center"/>
    </xf>
    <xf numFmtId="169" fontId="120" fillId="5" borderId="0" xfId="46" applyFont="1" applyFill="1">
      <alignment vertical="top"/>
    </xf>
    <xf numFmtId="169" fontId="151" fillId="5" borderId="0" xfId="46" applyFont="1" applyFill="1">
      <alignment vertical="top"/>
    </xf>
    <xf numFmtId="169" fontId="151" fillId="0" borderId="0" xfId="46" applyFont="1" applyFill="1">
      <alignment vertical="top"/>
    </xf>
    <xf numFmtId="0" fontId="237" fillId="0" borderId="0" xfId="85" applyFont="1" applyAlignment="1">
      <alignment vertical="center"/>
    </xf>
    <xf numFmtId="0" fontId="151" fillId="5" borderId="0" xfId="85" applyFont="1" applyFill="1" applyAlignment="1">
      <alignment vertical="center"/>
    </xf>
    <xf numFmtId="0" fontId="151" fillId="0" borderId="0" xfId="85" applyFont="1" applyAlignment="1">
      <alignment vertical="center"/>
    </xf>
    <xf numFmtId="0" fontId="151" fillId="9" borderId="0" xfId="85" applyFont="1" applyFill="1" applyAlignment="1">
      <alignment vertical="center"/>
    </xf>
    <xf numFmtId="0" fontId="151" fillId="6" borderId="0" xfId="85" applyFont="1" applyFill="1" applyAlignment="1">
      <alignment vertical="center"/>
    </xf>
    <xf numFmtId="0" fontId="241" fillId="0" borderId="0" xfId="37" applyFont="1" applyBorder="1" applyAlignment="1">
      <alignment vertical="center" wrapText="1"/>
    </xf>
    <xf numFmtId="0" fontId="248" fillId="0" borderId="0" xfId="29" applyFont="1" applyBorder="1" applyAlignment="1">
      <alignment horizontal="left" vertical="center" wrapText="1"/>
    </xf>
    <xf numFmtId="0" fontId="242" fillId="0" borderId="0" xfId="90" applyFont="1" applyAlignment="1">
      <alignment horizontal="center" vertical="center" wrapText="1"/>
    </xf>
    <xf numFmtId="0" fontId="241" fillId="9" borderId="0" xfId="37" applyFont="1" applyFill="1" applyBorder="1" applyAlignment="1">
      <alignment vertical="center" wrapText="1"/>
    </xf>
    <xf numFmtId="0" fontId="238" fillId="9" borderId="0" xfId="37" applyFont="1" applyFill="1" applyBorder="1" applyAlignment="1">
      <alignment vertical="center" wrapText="1"/>
    </xf>
    <xf numFmtId="0" fontId="261" fillId="0" borderId="0" xfId="37" applyFont="1" applyBorder="1" applyAlignment="1">
      <alignment vertical="center" wrapText="1"/>
    </xf>
    <xf numFmtId="0" fontId="245" fillId="0" borderId="0" xfId="30" applyFont="1" applyFill="1" applyBorder="1" applyAlignment="1"/>
    <xf numFmtId="0" fontId="258" fillId="0" borderId="0" xfId="30" applyFont="1" applyFill="1" applyBorder="1" applyAlignment="1">
      <alignment vertical="center" wrapText="1"/>
    </xf>
    <xf numFmtId="0" fontId="269" fillId="0" borderId="0" xfId="30" applyFont="1" applyFill="1" applyBorder="1" applyAlignment="1">
      <alignment vertical="center" wrapText="1"/>
    </xf>
    <xf numFmtId="0" fontId="151" fillId="0" borderId="0" xfId="93" applyFont="1"/>
    <xf numFmtId="0" fontId="151" fillId="0" borderId="0" xfId="93" applyFont="1" applyAlignment="1">
      <alignment vertical="center"/>
    </xf>
    <xf numFmtId="0" fontId="151" fillId="5" borderId="0" xfId="90" applyFont="1" applyFill="1"/>
    <xf numFmtId="0" fontId="194" fillId="5" borderId="0" xfId="30" applyFont="1" applyFill="1" applyBorder="1" applyAlignment="1"/>
    <xf numFmtId="0" fontId="251" fillId="5" borderId="0" xfId="30" applyFont="1" applyFill="1" applyBorder="1" applyAlignment="1"/>
    <xf numFmtId="0" fontId="236" fillId="5" borderId="0" xfId="30" applyFont="1" applyFill="1" applyBorder="1" applyAlignment="1"/>
    <xf numFmtId="0" fontId="236" fillId="5" borderId="0" xfId="37" applyFont="1" applyFill="1" applyBorder="1" applyAlignment="1"/>
    <xf numFmtId="0" fontId="241" fillId="5" borderId="0" xfId="30" applyFont="1" applyFill="1" applyBorder="1" applyAlignment="1"/>
    <xf numFmtId="0" fontId="241" fillId="0" borderId="0" xfId="30" applyFont="1" applyFill="1" applyBorder="1" applyAlignment="1"/>
    <xf numFmtId="0" fontId="236" fillId="0" borderId="0" xfId="37" applyFont="1" applyFill="1" applyBorder="1" applyAlignment="1"/>
    <xf numFmtId="0" fontId="237" fillId="0" borderId="0" xfId="95" applyFont="1" applyAlignment="1">
      <alignment vertical="center"/>
    </xf>
    <xf numFmtId="0" fontId="151" fillId="0" borderId="0" xfId="95" applyFont="1" applyAlignment="1">
      <alignment vertical="center" wrapText="1"/>
    </xf>
    <xf numFmtId="0" fontId="263" fillId="0" borderId="0" xfId="95" applyFont="1" applyAlignment="1" applyProtection="1">
      <alignment horizontal="left" vertical="center" wrapText="1"/>
      <protection locked="0"/>
    </xf>
    <xf numFmtId="0" fontId="252" fillId="0" borderId="0" xfId="95" applyFont="1" applyAlignment="1">
      <alignment vertical="center"/>
    </xf>
    <xf numFmtId="0" fontId="238" fillId="9" borderId="0" xfId="95" applyFont="1" applyFill="1" applyAlignment="1">
      <alignment vertical="center"/>
    </xf>
    <xf numFmtId="0" fontId="237" fillId="9" borderId="0" xfId="35" applyFont="1" applyFill="1"/>
    <xf numFmtId="0" fontId="237" fillId="0" borderId="0" xfId="35" applyFont="1"/>
    <xf numFmtId="0" fontId="238" fillId="9" borderId="0" xfId="35" applyFont="1" applyFill="1"/>
    <xf numFmtId="0" fontId="151" fillId="0" borderId="0" xfId="35" applyFont="1"/>
    <xf numFmtId="0" fontId="151" fillId="9" borderId="0" xfId="35" applyFont="1" applyFill="1"/>
    <xf numFmtId="0" fontId="227" fillId="9" borderId="0" xfId="35" applyFont="1" applyFill="1"/>
    <xf numFmtId="0" fontId="272" fillId="0" borderId="0" xfId="35" applyFont="1"/>
    <xf numFmtId="0" fontId="235" fillId="9" borderId="0" xfId="51" applyFont="1" applyFill="1"/>
    <xf numFmtId="0" fontId="167" fillId="9" borderId="0" xfId="51" applyFont="1" applyFill="1"/>
    <xf numFmtId="0" fontId="241" fillId="0" borderId="0" xfId="51" applyFont="1" applyAlignment="1">
      <alignment vertical="center"/>
    </xf>
    <xf numFmtId="0" fontId="252" fillId="5" borderId="0" xfId="51" applyFont="1" applyFill="1" applyAlignment="1">
      <alignment vertical="center" wrapText="1"/>
    </xf>
    <xf numFmtId="0" fontId="242" fillId="0" borderId="0" xfId="51" applyFont="1" applyAlignment="1">
      <alignment horizontal="center" vertical="center" wrapText="1"/>
    </xf>
    <xf numFmtId="0" fontId="35" fillId="0" borderId="0" xfId="97" applyFont="1" applyAlignment="1">
      <alignment vertical="center"/>
    </xf>
    <xf numFmtId="0" fontId="35" fillId="0" borderId="0" xfId="97" applyFont="1" applyAlignment="1">
      <alignment vertical="top"/>
    </xf>
    <xf numFmtId="0" fontId="35" fillId="0" borderId="0" xfId="98" applyFont="1"/>
    <xf numFmtId="0" fontId="35" fillId="9" borderId="0" xfId="98" applyFont="1" applyFill="1"/>
    <xf numFmtId="0" fontId="151" fillId="0" borderId="0" xfId="98" applyFont="1"/>
    <xf numFmtId="0" fontId="151" fillId="9" borderId="0" xfId="98" applyFont="1" applyFill="1"/>
    <xf numFmtId="0" fontId="227" fillId="9" borderId="0" xfId="98" applyFont="1" applyFill="1"/>
    <xf numFmtId="0" fontId="77" fillId="9" borderId="0" xfId="0" applyFont="1" applyFill="1" applyAlignment="1">
      <alignment vertical="center"/>
    </xf>
    <xf numFmtId="0" fontId="77" fillId="9" borderId="0" xfId="0" applyFont="1" applyFill="1"/>
    <xf numFmtId="0" fontId="243" fillId="10" borderId="0" xfId="30" applyFont="1" applyFill="1" applyBorder="1" applyAlignment="1"/>
    <xf numFmtId="0" fontId="245" fillId="0" borderId="0" xfId="30" applyFont="1" applyBorder="1" applyAlignment="1"/>
    <xf numFmtId="0" fontId="245" fillId="5" borderId="0" xfId="30" applyFont="1" applyFill="1" applyBorder="1" applyAlignment="1">
      <alignment vertical="center"/>
    </xf>
    <xf numFmtId="0" fontId="270" fillId="0" borderId="0" xfId="30" applyFont="1" applyFill="1" applyBorder="1" applyAlignment="1">
      <alignment vertical="center"/>
    </xf>
    <xf numFmtId="0" fontId="245" fillId="5" borderId="0" xfId="30" applyFont="1" applyFill="1" applyBorder="1" applyAlignment="1">
      <alignment horizontal="left" vertical="center" wrapText="1"/>
    </xf>
    <xf numFmtId="0" fontId="77" fillId="14" borderId="12" xfId="48" applyFont="1" applyBorder="1"/>
    <xf numFmtId="0" fontId="77" fillId="0" borderId="12" xfId="48" applyFont="1" applyFill="1" applyBorder="1"/>
    <xf numFmtId="0" fontId="245" fillId="5" borderId="0" xfId="30" applyFont="1" applyFill="1" applyBorder="1" applyAlignment="1"/>
    <xf numFmtId="0" fontId="79" fillId="5" borderId="0" xfId="30" applyFont="1" applyFill="1" applyBorder="1" applyAlignment="1"/>
    <xf numFmtId="0" fontId="252" fillId="0" borderId="0" xfId="0" applyFont="1"/>
    <xf numFmtId="0" fontId="246" fillId="0" borderId="0" xfId="0" applyFont="1"/>
    <xf numFmtId="0" fontId="227" fillId="9" borderId="0" xfId="0" applyFont="1" applyFill="1"/>
    <xf numFmtId="0" fontId="252" fillId="0" borderId="0" xfId="51" applyFont="1"/>
    <xf numFmtId="0" fontId="238" fillId="10" borderId="0" xfId="29" applyFont="1" applyFill="1" applyBorder="1" applyAlignment="1"/>
    <xf numFmtId="0" fontId="35" fillId="5" borderId="0" xfId="51" applyFont="1" applyFill="1"/>
    <xf numFmtId="0" fontId="151" fillId="0" borderId="0" xfId="100" applyFont="1" applyAlignment="1">
      <alignment vertical="center"/>
    </xf>
    <xf numFmtId="0" fontId="35" fillId="0" borderId="0" xfId="62" applyFont="1"/>
    <xf numFmtId="0" fontId="241" fillId="0" borderId="0" xfId="62" applyFont="1"/>
    <xf numFmtId="0" fontId="236" fillId="0" borderId="0" xfId="62" applyFont="1"/>
    <xf numFmtId="0" fontId="237" fillId="0" borderId="0" xfId="62" applyFont="1"/>
    <xf numFmtId="0" fontId="77" fillId="14" borderId="0" xfId="48" applyFont="1" applyBorder="1"/>
    <xf numFmtId="0" fontId="194" fillId="0" borderId="0" xfId="29" applyFont="1" applyBorder="1" applyAlignment="1"/>
    <xf numFmtId="0" fontId="151" fillId="6" borderId="0" xfId="62" applyFont="1" applyFill="1"/>
    <xf numFmtId="0" fontId="227" fillId="6" borderId="0" xfId="62" applyFont="1" applyFill="1"/>
    <xf numFmtId="0" fontId="227" fillId="0" borderId="0" xfId="62" applyFont="1"/>
    <xf numFmtId="0" fontId="249" fillId="9" borderId="46" xfId="55" applyFont="1" applyFill="1" applyBorder="1" applyAlignment="1">
      <alignment horizontal="center" vertical="center" wrapText="1"/>
    </xf>
    <xf numFmtId="0" fontId="35" fillId="5" borderId="0" xfId="55" applyFont="1" applyFill="1"/>
    <xf numFmtId="0" fontId="139" fillId="9" borderId="131" xfId="91" applyFont="1" applyFill="1" applyBorder="1" applyAlignment="1">
      <alignment horizontal="center" vertical="center" wrapText="1"/>
    </xf>
    <xf numFmtId="0" fontId="151" fillId="0" borderId="0" xfId="102" applyFont="1"/>
    <xf numFmtId="0" fontId="151" fillId="9" borderId="0" xfId="102" applyFont="1" applyFill="1"/>
    <xf numFmtId="0" fontId="227" fillId="9" borderId="0" xfId="102" applyFont="1" applyFill="1"/>
    <xf numFmtId="0" fontId="151" fillId="7" borderId="0" xfId="102" applyFont="1" applyFill="1"/>
    <xf numFmtId="0" fontId="255" fillId="0" borderId="0" xfId="102" applyFont="1"/>
    <xf numFmtId="0" fontId="34" fillId="9" borderId="0" xfId="55" applyFont="1" applyFill="1"/>
    <xf numFmtId="0" fontId="34" fillId="0" borderId="0" xfId="55" applyFont="1"/>
    <xf numFmtId="0" fontId="170" fillId="9" borderId="0" xfId="55" applyFont="1" applyFill="1"/>
    <xf numFmtId="0" fontId="242" fillId="5" borderId="0" xfId="55" applyFont="1" applyFill="1"/>
    <xf numFmtId="0" fontId="263" fillId="5" borderId="0" xfId="55" applyFont="1" applyFill="1"/>
    <xf numFmtId="0" fontId="263" fillId="9" borderId="0" xfId="55" applyFont="1" applyFill="1"/>
    <xf numFmtId="0" fontId="215" fillId="9" borderId="0" xfId="55" applyFont="1" applyFill="1"/>
    <xf numFmtId="0" fontId="34" fillId="6" borderId="0" xfId="0" applyFont="1" applyFill="1"/>
    <xf numFmtId="0" fontId="247" fillId="0" borderId="0" xfId="0" applyFont="1"/>
    <xf numFmtId="0" fontId="171" fillId="10" borderId="0" xfId="0" applyFont="1" applyFill="1"/>
    <xf numFmtId="0" fontId="77" fillId="14" borderId="0" xfId="48" applyFont="1"/>
    <xf numFmtId="0" fontId="258" fillId="0" borderId="0" xfId="30" applyFont="1" applyBorder="1" applyAlignment="1"/>
    <xf numFmtId="0" fontId="79" fillId="0" borderId="0" xfId="29" applyFont="1" applyFill="1" applyBorder="1" applyAlignment="1"/>
    <xf numFmtId="0" fontId="269" fillId="0" borderId="0" xfId="30" applyFont="1" applyBorder="1" applyAlignment="1"/>
    <xf numFmtId="0" fontId="34" fillId="0" borderId="0" xfId="0" quotePrefix="1" applyFont="1"/>
    <xf numFmtId="0" fontId="171" fillId="0" borderId="0" xfId="0" applyFont="1"/>
    <xf numFmtId="0" fontId="151" fillId="0" borderId="0" xfId="107" applyFont="1"/>
    <xf numFmtId="3" fontId="242" fillId="0" borderId="0" xfId="107" applyNumberFormat="1" applyFont="1" applyAlignment="1" applyProtection="1">
      <alignment horizontal="center" vertical="center" wrapText="1"/>
      <protection locked="0"/>
    </xf>
    <xf numFmtId="0" fontId="151" fillId="9" borderId="0" xfId="107" applyFont="1" applyFill="1"/>
    <xf numFmtId="0" fontId="238" fillId="10" borderId="0" xfId="107" applyFont="1" applyFill="1"/>
    <xf numFmtId="0" fontId="151" fillId="0" borderId="0" xfId="109" applyFont="1"/>
    <xf numFmtId="0" fontId="151" fillId="6" borderId="0" xfId="109" applyFont="1" applyFill="1"/>
    <xf numFmtId="0" fontId="227" fillId="6" borderId="0" xfId="109" applyFont="1" applyFill="1"/>
    <xf numFmtId="0" fontId="242" fillId="0" borderId="0" xfId="109" applyFont="1"/>
    <xf numFmtId="0" fontId="227" fillId="0" borderId="0" xfId="109" applyFont="1"/>
    <xf numFmtId="0" fontId="238" fillId="10" borderId="0" xfId="109" applyFont="1" applyFill="1"/>
    <xf numFmtId="0" fontId="255" fillId="0" borderId="0" xfId="109" applyFont="1"/>
    <xf numFmtId="0" fontId="263" fillId="0" borderId="0" xfId="109" applyFont="1"/>
    <xf numFmtId="0" fontId="215" fillId="0" borderId="0" xfId="109" applyFont="1"/>
    <xf numFmtId="0" fontId="242" fillId="0" borderId="0" xfId="106" applyFont="1"/>
    <xf numFmtId="0" fontId="238" fillId="10" borderId="0" xfId="106" applyFont="1" applyFill="1"/>
    <xf numFmtId="0" fontId="255" fillId="0" borderId="0" xfId="106" applyFont="1"/>
    <xf numFmtId="0" fontId="151" fillId="9" borderId="0" xfId="106" applyFont="1" applyFill="1" applyAlignment="1">
      <alignment wrapText="1"/>
    </xf>
    <xf numFmtId="0" fontId="263" fillId="0" borderId="0" xfId="106" applyFont="1"/>
    <xf numFmtId="0" fontId="215" fillId="0" borderId="0" xfId="106" applyFont="1"/>
    <xf numFmtId="0" fontId="235" fillId="0" borderId="0" xfId="106" applyFont="1"/>
    <xf numFmtId="0" fontId="172" fillId="0" borderId="0" xfId="106" applyFont="1"/>
    <xf numFmtId="0" fontId="242" fillId="9" borderId="0" xfId="106" applyFont="1" applyFill="1"/>
    <xf numFmtId="0" fontId="215" fillId="9" borderId="0" xfId="106" applyFont="1" applyFill="1"/>
    <xf numFmtId="1" fontId="92" fillId="29" borderId="147" xfId="66" applyNumberFormat="1" applyFont="1" applyFill="1" applyBorder="1" applyAlignment="1" applyProtection="1">
      <alignment horizontal="center" vertical="center" wrapText="1"/>
      <protection locked="0"/>
    </xf>
    <xf numFmtId="0" fontId="92" fillId="9" borderId="236" xfId="106" applyFont="1" applyFill="1" applyBorder="1" applyAlignment="1" applyProtection="1">
      <alignment horizontal="center" vertical="center" wrapText="1"/>
      <protection locked="0"/>
    </xf>
    <xf numFmtId="0" fontId="92" fillId="9" borderId="237" xfId="106" applyFont="1" applyFill="1" applyBorder="1" applyAlignment="1" applyProtection="1">
      <alignment horizontal="center" vertical="center" wrapText="1"/>
      <protection locked="0"/>
    </xf>
    <xf numFmtId="0" fontId="92" fillId="9" borderId="238" xfId="106" applyFont="1" applyFill="1" applyBorder="1" applyAlignment="1" applyProtection="1">
      <alignment horizontal="center" vertical="center" wrapText="1"/>
      <protection locked="0"/>
    </xf>
    <xf numFmtId="0" fontId="227" fillId="13" borderId="0" xfId="55" applyFont="1" applyFill="1"/>
    <xf numFmtId="0" fontId="256" fillId="23" borderId="0" xfId="66" applyFont="1" applyFill="1" applyAlignment="1" applyProtection="1">
      <alignment vertical="center"/>
      <protection locked="0"/>
    </xf>
    <xf numFmtId="0" fontId="151" fillId="9" borderId="0" xfId="79" applyFont="1" applyFill="1"/>
    <xf numFmtId="0" fontId="271" fillId="0" borderId="0" xfId="79" applyFont="1"/>
    <xf numFmtId="0" fontId="227" fillId="9" borderId="0" xfId="79" applyFont="1" applyFill="1"/>
    <xf numFmtId="0" fontId="273" fillId="0" borderId="0" xfId="112" applyFont="1"/>
    <xf numFmtId="0" fontId="252" fillId="0" borderId="0" xfId="79" applyFont="1"/>
    <xf numFmtId="0" fontId="167" fillId="0" borderId="0" xfId="37" applyFont="1" applyFill="1" applyBorder="1" applyAlignment="1"/>
    <xf numFmtId="0" fontId="151" fillId="0" borderId="0" xfId="113" applyFont="1"/>
    <xf numFmtId="0" fontId="263" fillId="0" borderId="0" xfId="113" applyFont="1"/>
    <xf numFmtId="0" fontId="238" fillId="10" borderId="0" xfId="79" applyFont="1" applyFill="1"/>
    <xf numFmtId="0" fontId="257" fillId="0" borderId="0" xfId="30" applyFont="1" applyBorder="1" applyAlignment="1"/>
    <xf numFmtId="0" fontId="165" fillId="0" borderId="0" xfId="29" applyFont="1" applyFill="1" applyBorder="1" applyAlignment="1"/>
    <xf numFmtId="0" fontId="151" fillId="9" borderId="0" xfId="117" applyFont="1" applyFill="1"/>
    <xf numFmtId="0" fontId="237" fillId="5" borderId="0" xfId="117" applyFont="1" applyFill="1"/>
    <xf numFmtId="0" fontId="238" fillId="9" borderId="0" xfId="117" applyFont="1" applyFill="1"/>
    <xf numFmtId="0" fontId="237" fillId="0" borderId="0" xfId="117" applyFont="1"/>
    <xf numFmtId="0" fontId="227" fillId="9" borderId="0" xfId="117" applyFont="1" applyFill="1"/>
    <xf numFmtId="0" fontId="151" fillId="0" borderId="0" xfId="117" applyFont="1"/>
    <xf numFmtId="0" fontId="151" fillId="5" borderId="0" xfId="117" applyFont="1" applyFill="1"/>
    <xf numFmtId="0" fontId="252" fillId="0" borderId="0" xfId="117" applyFont="1"/>
    <xf numFmtId="0" fontId="227" fillId="0" borderId="0" xfId="117" applyFont="1"/>
    <xf numFmtId="0" fontId="236" fillId="9" borderId="0" xfId="30" applyFont="1" applyFill="1" applyBorder="1" applyAlignment="1"/>
    <xf numFmtId="0" fontId="167" fillId="5" borderId="0" xfId="117" applyFont="1" applyFill="1"/>
    <xf numFmtId="0" fontId="252" fillId="9" borderId="0" xfId="117" applyFont="1" applyFill="1"/>
    <xf numFmtId="0" fontId="254" fillId="0" borderId="0" xfId="30" applyFont="1" applyBorder="1" applyAlignment="1"/>
    <xf numFmtId="0" fontId="253" fillId="9" borderId="0" xfId="30" applyFont="1" applyFill="1" applyBorder="1" applyAlignment="1"/>
    <xf numFmtId="172" fontId="42" fillId="17" borderId="37" xfId="0" applyNumberFormat="1" applyFont="1" applyFill="1" applyBorder="1" applyAlignment="1" applyProtection="1">
      <alignment horizontal="center" vertical="center" wrapText="1"/>
      <protection locked="0"/>
    </xf>
    <xf numFmtId="14" fontId="42" fillId="17" borderId="34" xfId="0" applyNumberFormat="1" applyFont="1" applyFill="1" applyBorder="1" applyAlignment="1" applyProtection="1">
      <alignment horizontal="center" vertical="center" wrapText="1"/>
      <protection locked="0"/>
    </xf>
    <xf numFmtId="14" fontId="42" fillId="17" borderId="35" xfId="0" applyNumberFormat="1" applyFont="1" applyFill="1" applyBorder="1" applyAlignment="1" applyProtection="1">
      <alignment horizontal="center" vertical="center" wrapText="1"/>
      <protection locked="0"/>
    </xf>
    <xf numFmtId="14" fontId="42" fillId="17" borderId="27" xfId="0" applyNumberFormat="1" applyFont="1" applyFill="1" applyBorder="1" applyAlignment="1" applyProtection="1">
      <alignment horizontal="center" vertical="center" wrapText="1"/>
      <protection locked="0"/>
    </xf>
    <xf numFmtId="14" fontId="42" fillId="17" borderId="43" xfId="0" applyNumberFormat="1" applyFont="1" applyFill="1" applyBorder="1" applyAlignment="1" applyProtection="1">
      <alignment horizontal="center" vertical="center" wrapText="1"/>
      <protection locked="0"/>
    </xf>
    <xf numFmtId="0" fontId="38" fillId="9" borderId="30" xfId="30" applyFont="1" applyFill="1" applyBorder="1" applyAlignment="1">
      <alignment horizontal="left" vertical="center" wrapText="1"/>
    </xf>
    <xf numFmtId="0" fontId="40" fillId="2" borderId="33" xfId="2" applyFont="1" applyFill="1" applyBorder="1" applyAlignment="1">
      <alignment horizontal="left" vertical="center"/>
    </xf>
    <xf numFmtId="0" fontId="40" fillId="2" borderId="36" xfId="2" applyFont="1" applyFill="1" applyBorder="1" applyAlignment="1">
      <alignment horizontal="left" vertical="center"/>
    </xf>
    <xf numFmtId="0" fontId="40" fillId="2" borderId="74" xfId="2" applyFont="1" applyFill="1" applyBorder="1" applyAlignment="1">
      <alignment horizontal="left" vertical="center"/>
    </xf>
    <xf numFmtId="0" fontId="40" fillId="2" borderId="42" xfId="2" applyFont="1" applyFill="1" applyBorder="1" applyAlignment="1">
      <alignment horizontal="left" vertical="center"/>
    </xf>
    <xf numFmtId="0" fontId="40" fillId="2" borderId="42" xfId="2" applyFont="1" applyFill="1" applyBorder="1" applyAlignment="1">
      <alignment horizontal="left" vertical="center" wrapText="1"/>
    </xf>
    <xf numFmtId="0" fontId="40" fillId="0" borderId="42" xfId="2" applyFont="1" applyBorder="1" applyAlignment="1">
      <alignment horizontal="left" vertical="center"/>
    </xf>
    <xf numFmtId="0" fontId="40" fillId="0" borderId="36" xfId="2" applyFont="1" applyBorder="1" applyAlignment="1">
      <alignment horizontal="left" vertical="center" wrapText="1"/>
    </xf>
    <xf numFmtId="0" fontId="38" fillId="9" borderId="29" xfId="30" applyFont="1" applyFill="1" applyBorder="1" applyAlignment="1">
      <alignment horizontal="left" vertical="center" wrapText="1"/>
    </xf>
    <xf numFmtId="0" fontId="37" fillId="0" borderId="48" xfId="0" applyFont="1" applyBorder="1" applyAlignment="1">
      <alignment horizontal="left" vertical="center" wrapText="1"/>
    </xf>
    <xf numFmtId="0" fontId="38" fillId="9" borderId="39" xfId="30" applyFont="1" applyFill="1" applyBorder="1" applyAlignment="1">
      <alignment horizontal="left" vertical="center" wrapText="1"/>
    </xf>
    <xf numFmtId="0" fontId="37" fillId="0" borderId="74" xfId="0" applyFont="1" applyBorder="1" applyAlignment="1">
      <alignment horizontal="left" vertical="center" wrapText="1"/>
    </xf>
    <xf numFmtId="0" fontId="37" fillId="0" borderId="73" xfId="0" applyFont="1" applyBorder="1" applyAlignment="1">
      <alignment horizontal="left" vertical="center" wrapText="1"/>
    </xf>
    <xf numFmtId="0" fontId="237" fillId="0" borderId="0" xfId="66" applyFont="1"/>
    <xf numFmtId="0" fontId="0" fillId="0" borderId="0" xfId="62" applyFont="1"/>
    <xf numFmtId="49" fontId="140" fillId="0" borderId="239" xfId="30" applyNumberFormat="1" applyFont="1" applyBorder="1" applyAlignment="1">
      <alignment horizontal="center" vertical="center" wrapText="1"/>
    </xf>
    <xf numFmtId="0" fontId="0" fillId="0" borderId="0" xfId="62" applyFont="1" applyAlignment="1">
      <alignment wrapText="1"/>
    </xf>
    <xf numFmtId="0" fontId="111" fillId="0" borderId="0" xfId="30" applyFont="1" applyFill="1" applyBorder="1" applyAlignment="1">
      <alignment horizontal="center" vertical="center" wrapText="1"/>
    </xf>
    <xf numFmtId="0" fontId="136" fillId="0" borderId="54" xfId="30" applyFont="1" applyBorder="1" applyAlignment="1">
      <alignment horizontal="center" vertical="center" wrapText="1"/>
    </xf>
    <xf numFmtId="0" fontId="136" fillId="0" borderId="161" xfId="30" applyFont="1" applyBorder="1" applyAlignment="1">
      <alignment horizontal="center" vertical="center" wrapText="1"/>
    </xf>
    <xf numFmtId="0" fontId="136" fillId="0" borderId="162" xfId="30" applyFont="1" applyBorder="1" applyAlignment="1">
      <alignment horizontal="center" vertical="center" wrapText="1"/>
    </xf>
    <xf numFmtId="0" fontId="136" fillId="0" borderId="163" xfId="30" applyFont="1" applyBorder="1" applyAlignment="1">
      <alignment horizontal="center" vertical="center" wrapText="1"/>
    </xf>
    <xf numFmtId="0" fontId="136" fillId="0" borderId="190" xfId="30" applyFont="1" applyBorder="1" applyAlignment="1">
      <alignment horizontal="center" vertical="center" wrapText="1"/>
    </xf>
    <xf numFmtId="0" fontId="139" fillId="9" borderId="59" xfId="91" applyFont="1" applyFill="1" applyBorder="1" applyAlignment="1">
      <alignment horizontal="center" vertical="center" wrapText="1"/>
    </xf>
    <xf numFmtId="0" fontId="139" fillId="9" borderId="29" xfId="35" applyFont="1" applyFill="1" applyBorder="1" applyAlignment="1">
      <alignment horizontal="left" vertical="center" wrapText="1"/>
    </xf>
    <xf numFmtId="0" fontId="170" fillId="0" borderId="0" xfId="15" applyFont="1" applyAlignment="1">
      <alignment vertical="center"/>
    </xf>
    <xf numFmtId="0" fontId="104" fillId="0" borderId="176" xfId="0" applyFont="1" applyBorder="1"/>
    <xf numFmtId="0" fontId="136" fillId="17" borderId="240" xfId="30" applyFont="1" applyFill="1" applyBorder="1" applyAlignment="1" applyProtection="1">
      <alignment horizontal="left" vertical="center" wrapText="1"/>
      <protection locked="0"/>
    </xf>
    <xf numFmtId="0" fontId="136" fillId="17" borderId="240" xfId="30" applyFont="1" applyFill="1" applyBorder="1" applyAlignment="1" applyProtection="1">
      <alignment horizontal="center" vertical="center" wrapText="1"/>
      <protection locked="0"/>
    </xf>
    <xf numFmtId="0" fontId="128" fillId="0" borderId="42" xfId="95" applyFont="1" applyBorder="1" applyAlignment="1">
      <alignment horizontal="left" vertical="top" wrapText="1"/>
    </xf>
    <xf numFmtId="172" fontId="128" fillId="15" borderId="34" xfId="68" quotePrefix="1" applyNumberFormat="1" applyFont="1" applyFill="1" applyBorder="1" applyAlignment="1">
      <alignment horizontal="center" vertical="center" wrapText="1"/>
    </xf>
    <xf numFmtId="0" fontId="211" fillId="0" borderId="40" xfId="30" applyFont="1" applyBorder="1" applyAlignment="1">
      <alignment horizontal="center" vertical="center" wrapText="1"/>
    </xf>
    <xf numFmtId="0" fontId="136" fillId="0" borderId="41" xfId="62" applyFont="1" applyBorder="1" applyAlignment="1" applyProtection="1">
      <alignment horizontal="center"/>
      <protection locked="0"/>
    </xf>
    <xf numFmtId="0" fontId="136" fillId="0" borderId="0" xfId="62" applyFont="1"/>
    <xf numFmtId="0" fontId="136" fillId="0" borderId="44" xfId="62" applyFont="1" applyBorder="1" applyAlignment="1" applyProtection="1">
      <alignment horizontal="center"/>
      <protection locked="0"/>
    </xf>
    <xf numFmtId="0" fontId="136" fillId="0" borderId="0" xfId="62" applyFont="1" applyAlignment="1" applyProtection="1">
      <alignment horizontal="center"/>
      <protection locked="0"/>
    </xf>
    <xf numFmtId="0" fontId="38" fillId="9" borderId="48" xfId="0" applyFont="1" applyFill="1" applyBorder="1" applyAlignment="1">
      <alignment horizontal="center" vertical="center" wrapText="1"/>
    </xf>
    <xf numFmtId="0" fontId="38" fillId="9" borderId="92" xfId="0" applyFont="1" applyFill="1" applyBorder="1" applyAlignment="1">
      <alignment horizontal="center" vertical="center" wrapText="1"/>
    </xf>
    <xf numFmtId="0" fontId="38" fillId="9" borderId="74" xfId="0" applyFont="1" applyFill="1" applyBorder="1" applyAlignment="1">
      <alignment horizontal="center" vertical="center" wrapText="1"/>
    </xf>
    <xf numFmtId="0" fontId="38" fillId="9" borderId="73" xfId="0" applyFont="1" applyFill="1" applyBorder="1" applyAlignment="1">
      <alignment horizontal="center" vertical="center" wrapText="1"/>
    </xf>
    <xf numFmtId="0" fontId="40" fillId="0" borderId="73" xfId="0" applyFont="1" applyBorder="1" applyAlignment="1">
      <alignment horizontal="left" vertical="center" wrapText="1"/>
    </xf>
    <xf numFmtId="0" fontId="40" fillId="0" borderId="233" xfId="0" applyFont="1" applyBorder="1" applyAlignment="1">
      <alignment horizontal="left" vertical="center" wrapText="1"/>
    </xf>
    <xf numFmtId="0" fontId="40" fillId="0" borderId="234" xfId="0" applyFont="1" applyBorder="1" applyAlignment="1">
      <alignment horizontal="left" vertical="center" wrapText="1"/>
    </xf>
    <xf numFmtId="0" fontId="38" fillId="9" borderId="233" xfId="0" applyFont="1" applyFill="1" applyBorder="1" applyAlignment="1">
      <alignment horizontal="center" vertical="center" wrapText="1"/>
    </xf>
    <xf numFmtId="0" fontId="38" fillId="9" borderId="232" xfId="0" applyFont="1" applyFill="1" applyBorder="1" applyAlignment="1">
      <alignment horizontal="center" vertical="center" wrapText="1"/>
    </xf>
    <xf numFmtId="0" fontId="38" fillId="9" borderId="234" xfId="0" applyFont="1" applyFill="1" applyBorder="1" applyAlignment="1">
      <alignment horizontal="center" vertical="center" wrapText="1"/>
    </xf>
    <xf numFmtId="0" fontId="37" fillId="0" borderId="84" xfId="0" applyFont="1" applyBorder="1" applyAlignment="1">
      <alignment horizontal="left" vertical="top" wrapText="1"/>
    </xf>
    <xf numFmtId="0" fontId="38" fillId="9" borderId="80" xfId="0" applyFont="1" applyFill="1" applyBorder="1" applyAlignment="1">
      <alignment horizontal="center" vertical="center" wrapText="1"/>
    </xf>
    <xf numFmtId="0" fontId="38" fillId="9" borderId="87" xfId="0" applyFont="1" applyFill="1" applyBorder="1" applyAlignment="1">
      <alignment horizontal="center" vertical="center" wrapText="1"/>
    </xf>
    <xf numFmtId="0" fontId="38" fillId="9" borderId="241" xfId="0" applyFont="1" applyFill="1" applyBorder="1" applyAlignment="1">
      <alignment horizontal="center" vertical="center" wrapText="1"/>
    </xf>
    <xf numFmtId="0" fontId="38" fillId="9" borderId="91" xfId="0" applyFont="1" applyFill="1" applyBorder="1" applyAlignment="1">
      <alignment horizontal="center" vertical="center" wrapText="1"/>
    </xf>
    <xf numFmtId="0" fontId="136" fillId="0" borderId="110" xfId="30" applyFont="1" applyBorder="1" applyAlignment="1">
      <alignment horizontal="center" vertical="center" wrapText="1"/>
    </xf>
    <xf numFmtId="0" fontId="136" fillId="0" borderId="104" xfId="30" applyFont="1" applyBorder="1" applyAlignment="1">
      <alignment horizontal="center" vertical="center" wrapText="1"/>
    </xf>
    <xf numFmtId="0" fontId="136" fillId="0" borderId="110" xfId="102" applyFont="1" applyBorder="1" applyAlignment="1">
      <alignment horizontal="center"/>
    </xf>
    <xf numFmtId="0" fontId="111" fillId="0" borderId="0" xfId="102" applyFont="1" applyAlignment="1">
      <alignment horizontal="center" vertical="center"/>
    </xf>
    <xf numFmtId="0" fontId="136" fillId="0" borderId="0" xfId="55" applyFont="1" applyAlignment="1">
      <alignment horizontal="center"/>
    </xf>
    <xf numFmtId="0" fontId="136" fillId="0" borderId="110" xfId="55" applyFont="1" applyBorder="1" applyAlignment="1">
      <alignment horizontal="center"/>
    </xf>
    <xf numFmtId="0" fontId="139" fillId="18" borderId="29" xfId="55" applyFont="1" applyFill="1" applyBorder="1" applyAlignment="1">
      <alignment horizontal="center" wrapText="1"/>
    </xf>
    <xf numFmtId="1" fontId="128" fillId="16" borderId="35" xfId="102" applyNumberFormat="1" applyFont="1" applyFill="1" applyBorder="1" applyAlignment="1" applyProtection="1">
      <alignment horizontal="center" vertical="center" wrapText="1"/>
      <protection locked="0"/>
    </xf>
    <xf numFmtId="1" fontId="128" fillId="16" borderId="38" xfId="102" applyNumberFormat="1" applyFont="1" applyFill="1" applyBorder="1" applyAlignment="1" applyProtection="1">
      <alignment horizontal="center" vertical="center" wrapText="1"/>
      <protection locked="0"/>
    </xf>
    <xf numFmtId="0" fontId="139" fillId="9" borderId="43" xfId="98" applyFont="1" applyFill="1" applyBorder="1" applyAlignment="1">
      <alignment horizontal="center" vertical="center" wrapText="1"/>
    </xf>
    <xf numFmtId="175" fontId="128" fillId="16" borderId="35" xfId="104" applyNumberFormat="1" applyFont="1" applyFill="1" applyBorder="1" applyAlignment="1" applyProtection="1">
      <alignment horizontal="center" vertical="center" wrapText="1"/>
      <protection locked="0"/>
    </xf>
    <xf numFmtId="0" fontId="139" fillId="9" borderId="45" xfId="79" applyFont="1" applyFill="1" applyBorder="1" applyAlignment="1">
      <alignment horizontal="left" vertical="center" wrapText="1"/>
    </xf>
    <xf numFmtId="0" fontId="37" fillId="0" borderId="0" xfId="0" applyFont="1" applyAlignment="1" applyProtection="1">
      <alignment vertical="top"/>
      <protection locked="0"/>
    </xf>
    <xf numFmtId="172" fontId="41" fillId="0" borderId="0" xfId="30" applyNumberFormat="1" applyFont="1" applyFill="1" applyBorder="1" applyAlignment="1">
      <alignment vertical="top" wrapText="1"/>
    </xf>
    <xf numFmtId="0" fontId="33" fillId="0" borderId="0" xfId="40" applyFont="1" applyAlignment="1">
      <alignment horizontal="center" vertical="center"/>
    </xf>
    <xf numFmtId="0" fontId="34" fillId="0" borderId="0" xfId="15" applyFont="1" applyAlignment="1">
      <alignment horizontal="center" vertical="center" wrapText="1"/>
    </xf>
    <xf numFmtId="49" fontId="40" fillId="11" borderId="56" xfId="3" quotePrefix="1" applyNumberFormat="1" applyFont="1" applyFill="1" applyBorder="1" applyAlignment="1" applyProtection="1">
      <alignment horizontal="left" vertical="top"/>
      <protection locked="0"/>
    </xf>
    <xf numFmtId="167" fontId="37" fillId="12" borderId="56" xfId="40" applyNumberFormat="1" applyFont="1" applyFill="1" applyBorder="1" applyAlignment="1">
      <alignment horizontal="left" vertical="top"/>
    </xf>
    <xf numFmtId="10" fontId="40" fillId="12" borderId="56" xfId="47" applyNumberFormat="1" applyFont="1" applyFill="1" applyBorder="1" applyAlignment="1">
      <alignment horizontal="left" vertical="top"/>
    </xf>
    <xf numFmtId="167" fontId="37" fillId="12" borderId="14" xfId="40" applyNumberFormat="1" applyFont="1" applyFill="1" applyBorder="1" applyAlignment="1">
      <alignment horizontal="left" vertical="top"/>
    </xf>
    <xf numFmtId="10" fontId="40" fillId="12" borderId="14" xfId="47" applyNumberFormat="1" applyFont="1" applyFill="1" applyBorder="1" applyAlignment="1">
      <alignment horizontal="left" vertical="top"/>
    </xf>
    <xf numFmtId="49" fontId="39" fillId="11" borderId="56" xfId="40" applyNumberFormat="1" applyFont="1" applyFill="1" applyBorder="1" applyAlignment="1" applyProtection="1">
      <alignment horizontal="left" vertical="top"/>
      <protection locked="0"/>
    </xf>
    <xf numFmtId="49" fontId="39" fillId="11" borderId="14" xfId="40" applyNumberFormat="1" applyFont="1" applyFill="1" applyBorder="1" applyAlignment="1" applyProtection="1">
      <alignment horizontal="left" vertical="top"/>
      <protection locked="0"/>
    </xf>
    <xf numFmtId="167" fontId="40" fillId="12" borderId="56" xfId="3" applyNumberFormat="1" applyFont="1" applyFill="1" applyBorder="1" applyAlignment="1">
      <alignment horizontal="left" vertical="top"/>
    </xf>
    <xf numFmtId="167" fontId="40" fillId="12" borderId="14" xfId="3" applyNumberFormat="1" applyFont="1" applyFill="1" applyBorder="1" applyAlignment="1">
      <alignment horizontal="left" vertical="top"/>
    </xf>
    <xf numFmtId="167" fontId="40" fillId="12" borderId="59" xfId="3" applyNumberFormat="1" applyFont="1" applyFill="1" applyBorder="1" applyAlignment="1">
      <alignment horizontal="left" vertical="top"/>
    </xf>
    <xf numFmtId="1" fontId="40" fillId="12" borderId="56" xfId="3" applyNumberFormat="1" applyFont="1" applyFill="1" applyBorder="1" applyAlignment="1" applyProtection="1">
      <alignment horizontal="right" vertical="top"/>
      <protection locked="0"/>
    </xf>
    <xf numFmtId="1" fontId="40" fillId="12" borderId="14" xfId="3" applyNumberFormat="1" applyFont="1" applyFill="1" applyBorder="1" applyAlignment="1" applyProtection="1">
      <alignment horizontal="right" vertical="top"/>
      <protection locked="0"/>
    </xf>
    <xf numFmtId="10" fontId="40" fillId="12" borderId="56" xfId="47" applyNumberFormat="1" applyFont="1" applyFill="1" applyBorder="1" applyAlignment="1" applyProtection="1">
      <alignment horizontal="right"/>
    </xf>
    <xf numFmtId="10" fontId="40" fillId="12" borderId="59" xfId="47" applyNumberFormat="1" applyFont="1" applyFill="1" applyBorder="1" applyAlignment="1" applyProtection="1">
      <alignment horizontal="right"/>
    </xf>
    <xf numFmtId="10" fontId="40" fillId="12" borderId="56" xfId="47" applyNumberFormat="1" applyFont="1" applyFill="1" applyBorder="1" applyAlignment="1" applyProtection="1">
      <alignment horizontal="right" vertical="center"/>
    </xf>
    <xf numFmtId="10" fontId="40" fillId="12" borderId="14" xfId="47" applyNumberFormat="1" applyFont="1" applyFill="1" applyBorder="1" applyAlignment="1" applyProtection="1">
      <alignment horizontal="right" vertical="center"/>
    </xf>
    <xf numFmtId="166" fontId="40" fillId="12" borderId="59" xfId="3" applyNumberFormat="1" applyFont="1" applyFill="1" applyBorder="1" applyAlignment="1">
      <alignment horizontal="right" vertical="center"/>
    </xf>
    <xf numFmtId="166" fontId="40" fillId="12" borderId="64" xfId="60" applyNumberFormat="1" applyFont="1" applyFill="1" applyBorder="1" applyAlignment="1" applyProtection="1">
      <alignment horizontal="right" vertical="top" wrapText="1"/>
      <protection locked="0"/>
    </xf>
    <xf numFmtId="166" fontId="40" fillId="12" borderId="138" xfId="40" applyNumberFormat="1" applyFont="1" applyFill="1" applyBorder="1" applyAlignment="1" applyProtection="1">
      <alignment horizontal="right" vertical="top" wrapText="1"/>
      <protection locked="0"/>
    </xf>
    <xf numFmtId="166" fontId="40" fillId="12" borderId="138" xfId="60" applyNumberFormat="1" applyFont="1" applyFill="1" applyBorder="1" applyAlignment="1" applyProtection="1">
      <alignment horizontal="right" vertical="top" wrapText="1"/>
      <protection locked="0"/>
    </xf>
    <xf numFmtId="166" fontId="40" fillId="12" borderId="65" xfId="60" applyNumberFormat="1" applyFont="1" applyFill="1" applyBorder="1" applyAlignment="1" applyProtection="1">
      <alignment horizontal="right" vertical="top" wrapText="1"/>
      <protection locked="0"/>
    </xf>
    <xf numFmtId="166" fontId="40" fillId="12" borderId="14" xfId="60" applyNumberFormat="1" applyFont="1" applyFill="1" applyBorder="1" applyAlignment="1" applyProtection="1">
      <alignment horizontal="right" vertical="top" wrapText="1"/>
      <protection locked="0"/>
    </xf>
    <xf numFmtId="166" fontId="40" fillId="12" borderId="139" xfId="60" applyNumberFormat="1" applyFont="1" applyFill="1" applyBorder="1" applyAlignment="1" applyProtection="1">
      <alignment horizontal="right" vertical="top" wrapText="1"/>
      <protection locked="0"/>
    </xf>
    <xf numFmtId="166" fontId="40" fillId="12" borderId="111" xfId="60" applyNumberFormat="1" applyFont="1" applyFill="1" applyBorder="1" applyAlignment="1" applyProtection="1">
      <alignment horizontal="right" vertical="top" wrapText="1"/>
      <protection locked="0"/>
    </xf>
    <xf numFmtId="10" fontId="39" fillId="12" borderId="139" xfId="40" applyNumberFormat="1" applyFont="1" applyFill="1" applyBorder="1" applyAlignment="1" applyProtection="1">
      <alignment horizontal="left" vertical="top" wrapText="1"/>
      <protection locked="0"/>
    </xf>
    <xf numFmtId="10" fontId="39" fillId="12" borderId="138" xfId="40" applyNumberFormat="1" applyFont="1" applyFill="1" applyBorder="1" applyAlignment="1" applyProtection="1">
      <alignment horizontal="left" vertical="top" wrapText="1"/>
      <protection locked="0"/>
    </xf>
    <xf numFmtId="10" fontId="40" fillId="12" borderId="64" xfId="38" applyNumberFormat="1" applyFont="1" applyFill="1" applyBorder="1" applyAlignment="1" applyProtection="1">
      <alignment horizontal="right" vertical="top" wrapText="1"/>
      <protection locked="0"/>
    </xf>
    <xf numFmtId="10" fontId="40" fillId="12" borderId="14" xfId="38" applyNumberFormat="1" applyFont="1" applyFill="1" applyBorder="1" applyAlignment="1" applyProtection="1">
      <alignment horizontal="right" vertical="top" wrapText="1"/>
      <protection locked="0"/>
    </xf>
    <xf numFmtId="10" fontId="40" fillId="12" borderId="65" xfId="38" applyNumberFormat="1" applyFont="1" applyFill="1" applyBorder="1" applyAlignment="1" applyProtection="1">
      <alignment horizontal="right" vertical="top" wrapText="1"/>
      <protection locked="0"/>
    </xf>
    <xf numFmtId="10" fontId="40" fillId="12" borderId="139" xfId="38" applyNumberFormat="1" applyFont="1" applyFill="1" applyBorder="1" applyAlignment="1" applyProtection="1">
      <alignment horizontal="right" vertical="top" wrapText="1"/>
      <protection locked="0"/>
    </xf>
    <xf numFmtId="10" fontId="40" fillId="12" borderId="138" xfId="38" applyNumberFormat="1" applyFont="1" applyFill="1" applyBorder="1" applyAlignment="1" applyProtection="1">
      <alignment horizontal="right" vertical="top" wrapText="1"/>
      <protection locked="0"/>
    </xf>
    <xf numFmtId="10" fontId="40" fillId="12" borderId="111" xfId="38" applyNumberFormat="1" applyFont="1" applyFill="1" applyBorder="1" applyAlignment="1" applyProtection="1">
      <alignment horizontal="right" vertical="top" wrapText="1"/>
      <protection locked="0"/>
    </xf>
    <xf numFmtId="165" fontId="40" fillId="12" borderId="58" xfId="57" applyFont="1" applyFill="1" applyBorder="1" applyAlignment="1" applyProtection="1">
      <alignment horizontal="right" vertical="top" wrapText="1"/>
      <protection locked="0"/>
    </xf>
    <xf numFmtId="165" fontId="40" fillId="12" borderId="59" xfId="57" applyFont="1" applyFill="1" applyBorder="1" applyAlignment="1" applyProtection="1">
      <alignment horizontal="right" vertical="top" wrapText="1"/>
      <protection locked="0"/>
    </xf>
    <xf numFmtId="165" fontId="40" fillId="12" borderId="60" xfId="57" applyFont="1" applyFill="1" applyBorder="1" applyAlignment="1" applyProtection="1">
      <alignment horizontal="right" vertical="top" wrapText="1"/>
      <protection locked="0"/>
    </xf>
    <xf numFmtId="10" fontId="40" fillId="12" borderId="61" xfId="38" applyNumberFormat="1" applyFont="1" applyFill="1" applyBorder="1" applyAlignment="1" applyProtection="1">
      <alignment horizontal="right" vertical="top" wrapText="1"/>
      <protection locked="0"/>
    </xf>
    <xf numFmtId="10" fontId="40" fillId="12" borderId="62" xfId="38" applyNumberFormat="1" applyFont="1" applyFill="1" applyBorder="1" applyAlignment="1" applyProtection="1">
      <alignment horizontal="right" vertical="top" wrapText="1"/>
      <protection locked="0"/>
    </xf>
    <xf numFmtId="0" fontId="40" fillId="0" borderId="55" xfId="40" applyFont="1" applyBorder="1" applyAlignment="1">
      <alignment horizontal="left"/>
    </xf>
    <xf numFmtId="0" fontId="37" fillId="0" borderId="58" xfId="40" applyFont="1" applyBorder="1" applyAlignment="1">
      <alignment vertical="center"/>
    </xf>
    <xf numFmtId="0" fontId="40" fillId="0" borderId="64" xfId="40" applyFont="1" applyBorder="1" applyAlignment="1">
      <alignment horizontal="left"/>
    </xf>
    <xf numFmtId="0" fontId="40" fillId="0" borderId="139" xfId="40" applyFont="1" applyBorder="1" applyAlignment="1">
      <alignment horizontal="left"/>
    </xf>
    <xf numFmtId="0" fontId="40" fillId="0" borderId="151" xfId="40" applyFont="1" applyBorder="1" applyAlignment="1">
      <alignment horizontal="left"/>
    </xf>
    <xf numFmtId="0" fontId="40" fillId="0" borderId="152" xfId="40" applyFont="1" applyBorder="1" applyAlignment="1">
      <alignment horizontal="left"/>
    </xf>
    <xf numFmtId="0" fontId="38" fillId="9" borderId="61" xfId="60" applyFont="1" applyFill="1" applyBorder="1" applyAlignment="1">
      <alignment horizontal="left" vertical="center" wrapText="1"/>
    </xf>
    <xf numFmtId="0" fontId="37" fillId="5" borderId="66" xfId="40" applyFont="1" applyFill="1" applyBorder="1" applyAlignment="1">
      <alignment vertical="center"/>
    </xf>
    <xf numFmtId="0" fontId="37" fillId="5" borderId="62" xfId="40" applyFont="1" applyFill="1" applyBorder="1" applyAlignment="1">
      <alignment vertical="center"/>
    </xf>
    <xf numFmtId="0" fontId="37" fillId="0" borderId="66" xfId="60" applyFont="1" applyBorder="1" applyAlignment="1">
      <alignment vertical="center"/>
    </xf>
    <xf numFmtId="0" fontId="37" fillId="0" borderId="142" xfId="60" applyFont="1" applyBorder="1" applyAlignment="1">
      <alignment vertical="center"/>
    </xf>
    <xf numFmtId="0" fontId="37" fillId="0" borderId="62" xfId="60" applyFont="1" applyBorder="1" applyAlignment="1">
      <alignment vertical="center"/>
    </xf>
    <xf numFmtId="0" fontId="37" fillId="0" borderId="66" xfId="40" applyFont="1" applyBorder="1" applyAlignment="1">
      <alignment vertical="center"/>
    </xf>
    <xf numFmtId="0" fontId="37" fillId="0" borderId="66" xfId="60" applyFont="1" applyBorder="1" applyAlignment="1">
      <alignment vertical="center" wrapText="1"/>
    </xf>
    <xf numFmtId="0" fontId="37" fillId="5" borderId="66" xfId="60" applyFont="1" applyFill="1" applyBorder="1" applyAlignment="1">
      <alignment vertical="center"/>
    </xf>
    <xf numFmtId="0" fontId="37" fillId="5" borderId="62" xfId="60" applyFont="1" applyFill="1" applyBorder="1" applyAlignment="1">
      <alignment vertical="center"/>
    </xf>
    <xf numFmtId="49" fontId="40" fillId="11" borderId="57" xfId="3" applyNumberFormat="1" applyFont="1" applyFill="1" applyBorder="1" applyAlignment="1" applyProtection="1">
      <alignment horizontal="right" vertical="top"/>
      <protection locked="0"/>
    </xf>
    <xf numFmtId="49" fontId="40" fillId="11" borderId="65" xfId="3" applyNumberFormat="1" applyFont="1" applyFill="1" applyBorder="1" applyAlignment="1" applyProtection="1">
      <alignment horizontal="right" vertical="top"/>
      <protection locked="0"/>
    </xf>
    <xf numFmtId="0" fontId="40" fillId="0" borderId="58" xfId="40" applyFont="1" applyBorder="1" applyAlignment="1">
      <alignment horizontal="left"/>
    </xf>
    <xf numFmtId="49" fontId="40" fillId="11" borderId="60" xfId="3" applyNumberFormat="1" applyFont="1" applyFill="1" applyBorder="1" applyAlignment="1" applyProtection="1">
      <alignment horizontal="right" vertical="top"/>
      <protection locked="0"/>
    </xf>
    <xf numFmtId="0" fontId="40" fillId="0" borderId="70" xfId="40" applyFont="1" applyBorder="1" applyAlignment="1">
      <alignment horizontal="left"/>
    </xf>
    <xf numFmtId="10" fontId="40" fillId="11" borderId="72" xfId="47" applyNumberFormat="1" applyFont="1" applyFill="1" applyBorder="1" applyAlignment="1" applyProtection="1">
      <alignment horizontal="right"/>
      <protection locked="0"/>
    </xf>
    <xf numFmtId="10" fontId="40" fillId="11" borderId="60" xfId="47" applyNumberFormat="1" applyFont="1" applyFill="1" applyBorder="1" applyAlignment="1" applyProtection="1">
      <alignment horizontal="right"/>
      <protection locked="0"/>
    </xf>
    <xf numFmtId="169" fontId="167" fillId="5" borderId="0" xfId="46" applyFont="1" applyFill="1" applyBorder="1" applyAlignment="1"/>
    <xf numFmtId="169" fontId="164" fillId="5" borderId="0" xfId="46" applyFont="1" applyFill="1" applyBorder="1">
      <alignment vertical="top"/>
    </xf>
    <xf numFmtId="0" fontId="92" fillId="11" borderId="14" xfId="106" applyFont="1" applyFill="1" applyBorder="1" applyAlignment="1">
      <alignment horizontal="center" vertical="center" wrapText="1"/>
    </xf>
    <xf numFmtId="0" fontId="92" fillId="11" borderId="128" xfId="55" applyFont="1" applyFill="1" applyBorder="1" applyAlignment="1">
      <alignment horizontal="left" vertical="center" wrapText="1"/>
    </xf>
    <xf numFmtId="14" fontId="92" fillId="11" borderId="128" xfId="55" applyNumberFormat="1" applyFont="1" applyFill="1" applyBorder="1" applyAlignment="1">
      <alignment horizontal="left" vertical="center" wrapText="1"/>
    </xf>
    <xf numFmtId="0" fontId="92" fillId="11" borderId="129" xfId="55" applyFont="1" applyFill="1" applyBorder="1" applyAlignment="1">
      <alignment horizontal="left" vertical="center" wrapText="1"/>
    </xf>
    <xf numFmtId="0" fontId="128" fillId="11" borderId="240" xfId="117" applyFont="1" applyFill="1" applyBorder="1" applyAlignment="1">
      <alignment horizontal="left" vertical="center" wrapText="1"/>
    </xf>
    <xf numFmtId="0" fontId="37" fillId="11" borderId="48" xfId="0" applyFont="1" applyFill="1" applyBorder="1" applyAlignment="1">
      <alignment horizontal="left" vertical="center" wrapText="1"/>
    </xf>
    <xf numFmtId="0" fontId="37" fillId="11" borderId="74" xfId="0" applyFont="1" applyFill="1" applyBorder="1" applyAlignment="1">
      <alignment horizontal="left" vertical="center" wrapText="1"/>
    </xf>
    <xf numFmtId="0" fontId="37" fillId="11" borderId="73" xfId="0" applyFont="1" applyFill="1" applyBorder="1" applyAlignment="1">
      <alignment horizontal="left" vertical="center" wrapText="1"/>
    </xf>
    <xf numFmtId="0" fontId="40" fillId="11" borderId="74" xfId="0" applyFont="1" applyFill="1" applyBorder="1" applyAlignment="1">
      <alignment horizontal="left" vertical="center" wrapText="1"/>
    </xf>
    <xf numFmtId="0" fontId="92" fillId="0" borderId="33" xfId="95" applyFont="1" applyBorder="1" applyAlignment="1">
      <alignment horizontal="left" vertical="center" wrapText="1"/>
    </xf>
    <xf numFmtId="0" fontId="92" fillId="0" borderId="42" xfId="95" applyFont="1" applyBorder="1" applyAlignment="1">
      <alignment horizontal="left" vertical="center" wrapText="1"/>
    </xf>
    <xf numFmtId="0" fontId="92" fillId="0" borderId="36" xfId="95" applyFont="1" applyBorder="1" applyAlignment="1">
      <alignment horizontal="left" vertical="center" wrapText="1"/>
    </xf>
    <xf numFmtId="167" fontId="128" fillId="12" borderId="43" xfId="47" applyNumberFormat="1" applyFont="1" applyFill="1" applyBorder="1" applyAlignment="1">
      <alignment horizontal="center" vertical="center" wrapText="1"/>
    </xf>
    <xf numFmtId="0" fontId="237" fillId="5" borderId="0" xfId="0" applyFont="1" applyFill="1"/>
    <xf numFmtId="0" fontId="123" fillId="5" borderId="0" xfId="29" applyFont="1" applyFill="1" applyBorder="1" applyAlignment="1"/>
    <xf numFmtId="0" fontId="122" fillId="5" borderId="0" xfId="0" applyFont="1" applyFill="1"/>
    <xf numFmtId="0" fontId="151" fillId="5" borderId="0" xfId="0" applyFont="1" applyFill="1"/>
    <xf numFmtId="0" fontId="266" fillId="5" borderId="0" xfId="0" quotePrefix="1" applyFont="1" applyFill="1"/>
    <xf numFmtId="0" fontId="266" fillId="5" borderId="0" xfId="0" applyFont="1" applyFill="1"/>
    <xf numFmtId="2" fontId="232" fillId="5" borderId="0" xfId="0" applyNumberFormat="1" applyFont="1" applyFill="1"/>
    <xf numFmtId="0" fontId="35" fillId="5" borderId="0" xfId="0" applyFont="1" applyFill="1"/>
    <xf numFmtId="0" fontId="232" fillId="5" borderId="0" xfId="0" applyFont="1" applyFill="1"/>
    <xf numFmtId="2" fontId="266" fillId="5" borderId="0" xfId="0" applyNumberFormat="1" applyFont="1" applyFill="1" applyProtection="1">
      <protection locked="0"/>
    </xf>
    <xf numFmtId="167" fontId="232" fillId="5" borderId="0" xfId="0" applyNumberFormat="1" applyFont="1" applyFill="1"/>
    <xf numFmtId="2" fontId="167" fillId="5" borderId="0" xfId="0" applyNumberFormat="1" applyFont="1" applyFill="1" applyProtection="1">
      <protection locked="0"/>
    </xf>
    <xf numFmtId="0" fontId="274" fillId="5" borderId="0" xfId="0" applyFont="1" applyFill="1"/>
    <xf numFmtId="0" fontId="124" fillId="5" borderId="0" xfId="0" applyFont="1" applyFill="1"/>
    <xf numFmtId="0" fontId="275" fillId="0" borderId="0" xfId="0" applyFont="1"/>
    <xf numFmtId="0" fontId="237" fillId="0" borderId="0" xfId="117" applyFont="1" applyAlignment="1">
      <alignment vertical="center"/>
    </xf>
    <xf numFmtId="0" fontId="151" fillId="0" borderId="0" xfId="117" applyFont="1" applyAlignment="1">
      <alignment vertical="center"/>
    </xf>
    <xf numFmtId="0" fontId="252" fillId="0" borderId="0" xfId="117" applyFont="1" applyAlignment="1">
      <alignment vertical="center"/>
    </xf>
    <xf numFmtId="173" fontId="151" fillId="0" borderId="0" xfId="116" applyNumberFormat="1" applyFont="1" applyAlignment="1">
      <alignment vertical="center"/>
    </xf>
    <xf numFmtId="0" fontId="194" fillId="0" borderId="0" xfId="30" applyFont="1" applyFill="1" applyBorder="1" applyAlignment="1" applyProtection="1">
      <alignment horizontal="center" vertical="center" wrapText="1"/>
      <protection locked="0"/>
    </xf>
    <xf numFmtId="173" fontId="151" fillId="0" borderId="0" xfId="116" applyNumberFormat="1" applyFont="1" applyBorder="1" applyAlignment="1"/>
    <xf numFmtId="0" fontId="92" fillId="11" borderId="56" xfId="62" applyFont="1" applyFill="1" applyBorder="1" applyAlignment="1">
      <alignment horizontal="center" vertical="center" wrapText="1"/>
    </xf>
    <xf numFmtId="0" fontId="92" fillId="11" borderId="14" xfId="62" applyFont="1" applyFill="1" applyBorder="1" applyAlignment="1">
      <alignment horizontal="center" vertical="center" wrapText="1"/>
    </xf>
    <xf numFmtId="0" fontId="92" fillId="11" borderId="59" xfId="62" applyFont="1" applyFill="1" applyBorder="1" applyAlignment="1">
      <alignment horizontal="center" vertical="center" wrapText="1"/>
    </xf>
    <xf numFmtId="0" fontId="38" fillId="9" borderId="146" xfId="0" applyFont="1" applyFill="1" applyBorder="1" applyAlignment="1">
      <alignment horizontal="center" vertical="center" wrapText="1"/>
    </xf>
    <xf numFmtId="0" fontId="38" fillId="9" borderId="145" xfId="0" applyFont="1" applyFill="1" applyBorder="1" applyAlignment="1">
      <alignment horizontal="center" vertical="center" wrapText="1"/>
    </xf>
    <xf numFmtId="0" fontId="38" fillId="9" borderId="147" xfId="0" applyFont="1" applyFill="1" applyBorder="1" applyAlignment="1">
      <alignment horizontal="center" vertical="center" wrapText="1"/>
    </xf>
    <xf numFmtId="0" fontId="38" fillId="9" borderId="39" xfId="30" applyFont="1" applyFill="1" applyBorder="1" applyAlignment="1">
      <alignment horizontal="left" vertical="top" wrapText="1"/>
    </xf>
    <xf numFmtId="0" fontId="276" fillId="13" borderId="0" xfId="0" applyFont="1" applyFill="1" applyAlignment="1">
      <alignment horizontal="left" vertical="top" wrapText="1"/>
    </xf>
    <xf numFmtId="172" fontId="92" fillId="17" borderId="37" xfId="95" applyNumberFormat="1" applyFont="1" applyFill="1" applyBorder="1" applyAlignment="1">
      <alignment horizontal="center" vertical="center" wrapText="1"/>
    </xf>
    <xf numFmtId="172" fontId="92" fillId="17" borderId="38" xfId="95" applyNumberFormat="1" applyFont="1" applyFill="1" applyBorder="1" applyAlignment="1">
      <alignment horizontal="center" vertical="center" wrapText="1"/>
    </xf>
    <xf numFmtId="172" fontId="128" fillId="17" borderId="27" xfId="65" applyNumberFormat="1" applyFont="1" applyFill="1" applyBorder="1" applyAlignment="1">
      <alignment horizontal="center" vertical="center" wrapText="1"/>
    </xf>
    <xf numFmtId="172" fontId="128" fillId="17" borderId="43" xfId="65" applyNumberFormat="1" applyFont="1" applyFill="1" applyBorder="1" applyAlignment="1">
      <alignment horizontal="center" vertical="center" wrapText="1"/>
    </xf>
    <xf numFmtId="0" fontId="40" fillId="0" borderId="55" xfId="3" applyFont="1" applyBorder="1" applyAlignment="1" applyProtection="1">
      <alignment vertical="center"/>
      <protection locked="0"/>
    </xf>
    <xf numFmtId="0" fontId="40" fillId="0" borderId="64" xfId="3" applyFont="1" applyBorder="1" applyAlignment="1" applyProtection="1">
      <alignment vertical="center"/>
      <protection locked="0"/>
    </xf>
    <xf numFmtId="169" fontId="5" fillId="0" borderId="0" xfId="46" applyFont="1" applyFill="1" applyBorder="1">
      <alignment vertical="top"/>
    </xf>
    <xf numFmtId="169" fontId="98" fillId="0" borderId="0" xfId="46" applyFont="1" applyFill="1" applyBorder="1">
      <alignment vertical="top"/>
    </xf>
    <xf numFmtId="0" fontId="92" fillId="0" borderId="55" xfId="55" applyFont="1" applyBorder="1" applyAlignment="1">
      <alignment horizontal="left" vertical="center" wrapText="1"/>
    </xf>
    <xf numFmtId="0" fontId="92" fillId="0" borderId="64" xfId="55" applyFont="1" applyBorder="1" applyAlignment="1">
      <alignment horizontal="left" vertical="center" wrapText="1"/>
    </xf>
    <xf numFmtId="0" fontId="92" fillId="0" borderId="201" xfId="106" applyFont="1" applyBorder="1" applyAlignment="1">
      <alignment horizontal="left" vertical="center" wrapText="1"/>
    </xf>
    <xf numFmtId="0" fontId="41" fillId="0" borderId="239" xfId="30" applyFont="1" applyBorder="1" applyAlignment="1">
      <alignment horizontal="center" vertical="center" wrapText="1"/>
    </xf>
    <xf numFmtId="0" fontId="41" fillId="0" borderId="239" xfId="30" applyFont="1" applyBorder="1" applyAlignment="1" applyProtection="1">
      <alignment horizontal="center" vertical="center" wrapText="1"/>
      <protection locked="0"/>
    </xf>
    <xf numFmtId="0" fontId="136" fillId="0" borderId="239" xfId="30" applyFont="1" applyBorder="1" applyAlignment="1">
      <alignment horizontal="center" vertical="center" wrapText="1"/>
    </xf>
    <xf numFmtId="0" fontId="164" fillId="0" borderId="0" xfId="0" applyFont="1" applyAlignment="1">
      <alignment horizontal="left"/>
    </xf>
    <xf numFmtId="173" fontId="4" fillId="9" borderId="0" xfId="116" applyNumberFormat="1" applyFont="1" applyFill="1" applyAlignment="1">
      <alignment vertical="center"/>
    </xf>
    <xf numFmtId="0" fontId="36" fillId="9" borderId="243" xfId="50" applyFont="1" applyBorder="1" applyAlignment="1">
      <alignment vertical="center" wrapText="1"/>
    </xf>
    <xf numFmtId="0" fontId="123" fillId="0" borderId="0" xfId="0" applyFont="1"/>
    <xf numFmtId="0" fontId="128" fillId="0" borderId="0" xfId="90" applyFont="1" applyAlignment="1">
      <alignment horizontal="center" vertical="center"/>
    </xf>
    <xf numFmtId="0" fontId="93" fillId="9" borderId="45" xfId="3" applyFont="1" applyFill="1" applyBorder="1" applyAlignment="1">
      <alignment vertical="center" wrapText="1"/>
    </xf>
    <xf numFmtId="0" fontId="93" fillId="9" borderId="47" xfId="35" applyFont="1" applyFill="1" applyBorder="1" applyAlignment="1">
      <alignment vertical="center"/>
    </xf>
    <xf numFmtId="0" fontId="93" fillId="9" borderId="46" xfId="35" applyFont="1" applyFill="1" applyBorder="1" applyAlignment="1">
      <alignment vertical="center"/>
    </xf>
    <xf numFmtId="0" fontId="93" fillId="9" borderId="29" xfId="35" applyFont="1" applyFill="1" applyBorder="1" applyAlignment="1">
      <alignment vertical="center" wrapText="1"/>
    </xf>
    <xf numFmtId="0" fontId="139" fillId="9" borderId="29" xfId="35" applyFont="1" applyFill="1" applyBorder="1" applyAlignment="1">
      <alignment vertical="center" wrapText="1"/>
    </xf>
    <xf numFmtId="0" fontId="139" fillId="9" borderId="47" xfId="51" applyFont="1" applyFill="1" applyBorder="1" applyAlignment="1">
      <alignment vertical="center" wrapText="1"/>
    </xf>
    <xf numFmtId="0" fontId="139" fillId="9" borderId="29" xfId="51" applyFont="1" applyFill="1" applyBorder="1" applyAlignment="1">
      <alignment vertical="center" wrapText="1"/>
    </xf>
    <xf numFmtId="0" fontId="35" fillId="0" borderId="39" xfId="98" applyFont="1" applyBorder="1"/>
    <xf numFmtId="0" fontId="35" fillId="0" borderId="76" xfId="98" applyFont="1" applyBorder="1"/>
    <xf numFmtId="0" fontId="35" fillId="0" borderId="77" xfId="98" applyFont="1" applyBorder="1"/>
    <xf numFmtId="172" fontId="42" fillId="0" borderId="34" xfId="0" applyNumberFormat="1" applyFont="1" applyBorder="1" applyAlignment="1" applyProtection="1">
      <alignment horizontal="center" vertical="center" wrapText="1"/>
      <protection locked="0"/>
    </xf>
    <xf numFmtId="172" fontId="42" fillId="0" borderId="27" xfId="0" applyNumberFormat="1" applyFont="1" applyBorder="1" applyAlignment="1" applyProtection="1">
      <alignment horizontal="center" vertical="center" wrapText="1"/>
      <protection locked="0"/>
    </xf>
    <xf numFmtId="172" fontId="42" fillId="0" borderId="37" xfId="0" applyNumberFormat="1" applyFont="1" applyBorder="1" applyAlignment="1">
      <alignment horizontal="center" vertical="center" wrapText="1"/>
    </xf>
    <xf numFmtId="0" fontId="38" fillId="0" borderId="99" xfId="0" applyFont="1" applyBorder="1" applyAlignment="1">
      <alignment horizontal="left" vertical="center" wrapText="1"/>
    </xf>
    <xf numFmtId="0" fontId="38" fillId="0" borderId="0" xfId="15" applyFont="1" applyAlignment="1">
      <alignment horizontal="center" vertical="center"/>
    </xf>
    <xf numFmtId="1" fontId="38" fillId="0" borderId="0" xfId="15" applyNumberFormat="1" applyFont="1" applyAlignment="1">
      <alignment horizontal="center" vertical="center"/>
    </xf>
    <xf numFmtId="0" fontId="36" fillId="18" borderId="45" xfId="15" applyFont="1" applyFill="1" applyBorder="1" applyAlignment="1">
      <alignment vertical="center"/>
    </xf>
    <xf numFmtId="0" fontId="36" fillId="18" borderId="47" xfId="15" applyFont="1" applyFill="1" applyBorder="1" applyAlignment="1">
      <alignment vertical="center"/>
    </xf>
    <xf numFmtId="0" fontId="36" fillId="18" borderId="100" xfId="15" applyFont="1" applyFill="1" applyBorder="1" applyAlignment="1">
      <alignment vertical="center"/>
    </xf>
    <xf numFmtId="0" fontId="36" fillId="18" borderId="47" xfId="15" applyFont="1" applyFill="1" applyBorder="1" applyAlignment="1">
      <alignment vertical="center" wrapText="1"/>
    </xf>
    <xf numFmtId="0" fontId="36" fillId="18" borderId="46" xfId="15" applyFont="1" applyFill="1" applyBorder="1" applyAlignment="1">
      <alignment vertical="center" wrapText="1"/>
    </xf>
    <xf numFmtId="0" fontId="37" fillId="0" borderId="37" xfId="0" applyFont="1" applyBorder="1" applyAlignment="1">
      <alignment horizontal="center" vertical="center"/>
    </xf>
    <xf numFmtId="0" fontId="128" fillId="0" borderId="33" xfId="62" applyFont="1" applyBorder="1" applyAlignment="1">
      <alignment horizontal="left" vertical="center" wrapText="1"/>
    </xf>
    <xf numFmtId="0" fontId="128" fillId="0" borderId="36" xfId="62" applyFont="1" applyBorder="1" applyAlignment="1">
      <alignment horizontal="left" vertical="center" wrapText="1"/>
    </xf>
    <xf numFmtId="0" fontId="111" fillId="0" borderId="0" xfId="30" applyFont="1" applyBorder="1" applyAlignment="1">
      <alignment horizontal="center" vertical="center" wrapText="1"/>
    </xf>
    <xf numFmtId="0" fontId="136" fillId="0" borderId="0" xfId="102" applyFont="1" applyAlignment="1">
      <alignment horizontal="center"/>
    </xf>
    <xf numFmtId="0" fontId="211" fillId="0" borderId="0" xfId="102" applyFont="1" applyAlignment="1">
      <alignment horizontal="center"/>
    </xf>
    <xf numFmtId="0" fontId="211" fillId="0" borderId="0" xfId="55" applyFont="1" applyAlignment="1">
      <alignment horizontal="center"/>
    </xf>
    <xf numFmtId="0" fontId="136" fillId="0" borderId="110" xfId="102" applyFont="1" applyBorder="1" applyAlignment="1">
      <alignment horizontal="center" vertical="center"/>
    </xf>
    <xf numFmtId="0" fontId="136" fillId="0" borderId="104" xfId="102" applyFont="1" applyBorder="1" applyAlignment="1">
      <alignment horizontal="center" vertical="center"/>
    </xf>
    <xf numFmtId="0" fontId="136" fillId="0" borderId="40" xfId="102" applyFont="1" applyBorder="1" applyAlignment="1">
      <alignment horizontal="center"/>
    </xf>
    <xf numFmtId="0" fontId="136" fillId="0" borderId="29" xfId="102" applyFont="1" applyBorder="1" applyAlignment="1">
      <alignment horizontal="center" vertical="center"/>
    </xf>
    <xf numFmtId="172" fontId="197" fillId="0" borderId="0" xfId="95" applyNumberFormat="1" applyFont="1" applyAlignment="1">
      <alignment horizontal="center" vertical="center" wrapText="1"/>
    </xf>
    <xf numFmtId="0" fontId="238" fillId="10" borderId="0" xfId="29" applyFont="1" applyFill="1" applyBorder="1" applyAlignment="1">
      <alignment horizontal="center" vertical="center" wrapText="1"/>
    </xf>
    <xf numFmtId="172" fontId="40" fillId="19" borderId="35" xfId="39" applyNumberFormat="1" applyFont="1" applyFill="1" applyBorder="1" applyAlignment="1" applyProtection="1">
      <alignment horizontal="center" vertical="center" wrapText="1"/>
    </xf>
    <xf numFmtId="0" fontId="42" fillId="0" borderId="127" xfId="0" applyFont="1" applyBorder="1" applyAlignment="1">
      <alignment horizontal="center" vertical="center" wrapText="1"/>
    </xf>
    <xf numFmtId="0" fontId="90" fillId="9" borderId="52" xfId="0" applyFont="1" applyFill="1" applyBorder="1" applyAlignment="1" applyProtection="1">
      <alignment horizontal="center" vertical="center" wrapText="1"/>
      <protection locked="0"/>
    </xf>
    <xf numFmtId="3" fontId="42" fillId="11" borderId="89" xfId="0" applyNumberFormat="1" applyFont="1" applyFill="1" applyBorder="1" applyAlignment="1" applyProtection="1">
      <alignment horizontal="center" vertical="center" wrapText="1"/>
      <protection locked="0"/>
    </xf>
    <xf numFmtId="1" fontId="42" fillId="12" borderId="35" xfId="39" applyNumberFormat="1" applyFont="1" applyFill="1" applyBorder="1" applyAlignment="1" applyProtection="1">
      <alignment horizontal="center" vertical="center" wrapText="1"/>
    </xf>
    <xf numFmtId="1" fontId="42" fillId="12" borderId="43" xfId="39" applyNumberFormat="1" applyFont="1" applyFill="1" applyBorder="1" applyAlignment="1" applyProtection="1">
      <alignment horizontal="center" vertical="center" wrapText="1"/>
    </xf>
    <xf numFmtId="1" fontId="42" fillId="12" borderId="38" xfId="39" applyNumberFormat="1" applyFont="1" applyFill="1" applyBorder="1" applyAlignment="1" applyProtection="1">
      <alignment horizontal="center" vertical="center" wrapText="1"/>
    </xf>
    <xf numFmtId="43" fontId="140" fillId="0" borderId="29" xfId="59" applyFont="1" applyBorder="1" applyAlignment="1">
      <alignment horizontal="center" vertical="center" wrapText="1"/>
    </xf>
    <xf numFmtId="43" fontId="50" fillId="0" borderId="40" xfId="59" applyFont="1" applyBorder="1" applyAlignment="1">
      <alignment horizontal="center" vertical="center" wrapText="1"/>
    </xf>
    <xf numFmtId="0" fontId="50" fillId="5" borderId="246" xfId="0" applyFont="1" applyFill="1" applyBorder="1" applyAlignment="1">
      <alignment horizontal="center" vertical="center" wrapText="1"/>
    </xf>
    <xf numFmtId="0" fontId="50" fillId="5" borderId="247" xfId="0" applyFont="1" applyFill="1" applyBorder="1" applyAlignment="1">
      <alignment horizontal="center" vertical="center" wrapText="1"/>
    </xf>
    <xf numFmtId="0" fontId="50" fillId="5" borderId="0" xfId="0" applyFont="1" applyFill="1" applyAlignment="1">
      <alignment horizontal="center" vertical="center" wrapText="1"/>
    </xf>
    <xf numFmtId="0" fontId="50" fillId="5" borderId="29" xfId="0" applyFont="1" applyFill="1" applyBorder="1" applyAlignment="1">
      <alignment horizontal="center" vertical="center" wrapText="1"/>
    </xf>
    <xf numFmtId="43" fontId="50" fillId="0" borderId="29" xfId="59" applyFont="1" applyBorder="1" applyAlignment="1">
      <alignment horizontal="center" vertical="center" wrapText="1"/>
    </xf>
    <xf numFmtId="2" fontId="40" fillId="5" borderId="0" xfId="0" applyNumberFormat="1" applyFont="1" applyFill="1" applyAlignment="1" applyProtection="1">
      <alignment horizontal="center" vertical="center" wrapText="1"/>
      <protection locked="0"/>
    </xf>
    <xf numFmtId="43" fontId="50" fillId="0" borderId="41" xfId="59" applyFont="1" applyBorder="1" applyAlignment="1">
      <alignment horizontal="center" vertical="center" wrapText="1"/>
    </xf>
    <xf numFmtId="0" fontId="50" fillId="5" borderId="44" xfId="0" applyFont="1" applyFill="1" applyBorder="1" applyAlignment="1">
      <alignment horizontal="center" vertical="center" wrapText="1"/>
    </xf>
    <xf numFmtId="0" fontId="50" fillId="5" borderId="41" xfId="0" applyFont="1" applyFill="1" applyBorder="1" applyAlignment="1">
      <alignment horizontal="center" vertical="center" wrapText="1"/>
    </xf>
    <xf numFmtId="0" fontId="41" fillId="5" borderId="44" xfId="30" applyFont="1" applyFill="1" applyBorder="1" applyAlignment="1">
      <alignment horizontal="center" vertical="center" wrapText="1"/>
    </xf>
    <xf numFmtId="0" fontId="41" fillId="5" borderId="41" xfId="30" applyFont="1" applyFill="1" applyBorder="1" applyAlignment="1">
      <alignment horizontal="center" vertical="center" wrapText="1"/>
    </xf>
    <xf numFmtId="0" fontId="40" fillId="5" borderId="0" xfId="0" applyFont="1" applyFill="1" applyAlignment="1" applyProtection="1">
      <alignment horizontal="center" vertical="center" wrapText="1"/>
      <protection locked="0"/>
    </xf>
    <xf numFmtId="0" fontId="37" fillId="5" borderId="0" xfId="0" applyFont="1" applyFill="1" applyAlignment="1">
      <alignment horizontal="center"/>
    </xf>
    <xf numFmtId="2" fontId="40" fillId="5" borderId="0" xfId="0" applyNumberFormat="1" applyFont="1" applyFill="1" applyAlignment="1">
      <alignment horizontal="center" vertical="center" wrapText="1"/>
    </xf>
    <xf numFmtId="0" fontId="50" fillId="5" borderId="0" xfId="0" applyFont="1" applyFill="1" applyAlignment="1">
      <alignment horizontal="left" vertical="center" wrapText="1"/>
    </xf>
    <xf numFmtId="0" fontId="37" fillId="5" borderId="0" xfId="0" applyFont="1" applyFill="1" applyAlignment="1">
      <alignment horizontal="center" vertical="center" wrapText="1"/>
    </xf>
    <xf numFmtId="0" fontId="37" fillId="5" borderId="0" xfId="0" applyFont="1" applyFill="1" applyAlignment="1">
      <alignment horizontal="center" vertical="center"/>
    </xf>
    <xf numFmtId="0" fontId="37" fillId="5" borderId="172" xfId="0" applyFont="1" applyFill="1" applyBorder="1"/>
    <xf numFmtId="0" fontId="42" fillId="19" borderId="34" xfId="0" applyFont="1" applyFill="1" applyBorder="1" applyAlignment="1">
      <alignment horizontal="center" vertical="center" wrapText="1"/>
    </xf>
    <xf numFmtId="2" fontId="40" fillId="17" borderId="34" xfId="0" applyNumberFormat="1" applyFont="1" applyFill="1" applyBorder="1" applyAlignment="1" applyProtection="1">
      <alignment horizontal="center" vertical="center" wrapText="1"/>
      <protection locked="0"/>
    </xf>
    <xf numFmtId="2" fontId="40" fillId="17" borderId="35" xfId="0" applyNumberFormat="1" applyFont="1" applyFill="1" applyBorder="1" applyAlignment="1" applyProtection="1">
      <alignment horizontal="center" vertical="center" wrapText="1"/>
      <protection locked="0"/>
    </xf>
    <xf numFmtId="0" fontId="42" fillId="7" borderId="27" xfId="0" applyFont="1" applyFill="1" applyBorder="1" applyAlignment="1">
      <alignment horizontal="center" vertical="center" wrapText="1"/>
    </xf>
    <xf numFmtId="0" fontId="40" fillId="7" borderId="27" xfId="0" applyFont="1" applyFill="1" applyBorder="1" applyAlignment="1">
      <alignment horizontal="center" vertical="center" wrapText="1"/>
    </xf>
    <xf numFmtId="166" fontId="42" fillId="19" borderId="27" xfId="0" applyNumberFormat="1" applyFont="1" applyFill="1" applyBorder="1" applyAlignment="1">
      <alignment horizontal="center" vertical="center" wrapText="1"/>
    </xf>
    <xf numFmtId="166" fontId="40" fillId="17" borderId="27" xfId="0" applyNumberFormat="1" applyFont="1" applyFill="1" applyBorder="1" applyAlignment="1" applyProtection="1">
      <alignment horizontal="center" vertical="center" wrapText="1"/>
      <protection locked="0"/>
    </xf>
    <xf numFmtId="2" fontId="40" fillId="17" borderId="27" xfId="0" applyNumberFormat="1" applyFont="1" applyFill="1" applyBorder="1" applyAlignment="1" applyProtection="1">
      <alignment horizontal="center" vertical="center" wrapText="1"/>
      <protection locked="0"/>
    </xf>
    <xf numFmtId="2" fontId="40" fillId="17" borderId="43" xfId="0" applyNumberFormat="1" applyFont="1" applyFill="1" applyBorder="1" applyAlignment="1" applyProtection="1">
      <alignment horizontal="center" vertical="center" wrapText="1"/>
      <protection locked="0"/>
    </xf>
    <xf numFmtId="2" fontId="42" fillId="19" borderId="27" xfId="0" applyNumberFormat="1" applyFont="1" applyFill="1" applyBorder="1" applyAlignment="1">
      <alignment horizontal="center" vertical="center" wrapText="1"/>
    </xf>
    <xf numFmtId="0" fontId="42" fillId="19" borderId="27" xfId="0" applyFont="1" applyFill="1" applyBorder="1" applyAlignment="1">
      <alignment horizontal="center" vertical="center" wrapText="1"/>
    </xf>
    <xf numFmtId="0" fontId="50" fillId="0" borderId="248" xfId="0" quotePrefix="1" applyFont="1" applyBorder="1" applyAlignment="1">
      <alignment horizontal="left" vertical="center" wrapText="1"/>
    </xf>
    <xf numFmtId="0" fontId="50" fillId="0" borderId="248" xfId="0" applyFont="1" applyBorder="1" applyAlignment="1">
      <alignment horizontal="left" vertical="center" wrapText="1"/>
    </xf>
    <xf numFmtId="0" fontId="40" fillId="7" borderId="37" xfId="0" applyFont="1" applyFill="1" applyBorder="1" applyAlignment="1">
      <alignment horizontal="center" vertical="center" wrapText="1"/>
    </xf>
    <xf numFmtId="0" fontId="40" fillId="17" borderId="37" xfId="0" applyFont="1" applyFill="1" applyBorder="1" applyAlignment="1" applyProtection="1">
      <alignment horizontal="center" vertical="center" wrapText="1"/>
      <protection locked="0"/>
    </xf>
    <xf numFmtId="2" fontId="40" fillId="17" borderId="37" xfId="0" applyNumberFormat="1" applyFont="1" applyFill="1" applyBorder="1" applyAlignment="1" applyProtection="1">
      <alignment horizontal="center" vertical="center" wrapText="1"/>
      <protection locked="0"/>
    </xf>
    <xf numFmtId="2" fontId="40" fillId="17" borderId="38" xfId="0" applyNumberFormat="1" applyFont="1" applyFill="1" applyBorder="1" applyAlignment="1" applyProtection="1">
      <alignment horizontal="center" vertical="center" wrapText="1"/>
      <protection locked="0"/>
    </xf>
    <xf numFmtId="0" fontId="40" fillId="7" borderId="34" xfId="0" applyFont="1" applyFill="1" applyBorder="1" applyAlignment="1">
      <alignment horizontal="center" vertical="center" wrapText="1"/>
    </xf>
    <xf numFmtId="2" fontId="42" fillId="19" borderId="34" xfId="0" applyNumberFormat="1" applyFont="1" applyFill="1" applyBorder="1" applyAlignment="1">
      <alignment horizontal="center" vertical="center" wrapText="1"/>
    </xf>
    <xf numFmtId="2" fontId="42" fillId="19" borderId="37" xfId="0" applyNumberFormat="1" applyFont="1" applyFill="1" applyBorder="1" applyAlignment="1">
      <alignment horizontal="center" vertical="center" wrapText="1"/>
    </xf>
    <xf numFmtId="166" fontId="42" fillId="19" borderId="34" xfId="0" applyNumberFormat="1" applyFont="1" applyFill="1" applyBorder="1" applyAlignment="1">
      <alignment horizontal="center" vertical="center" wrapText="1"/>
    </xf>
    <xf numFmtId="166" fontId="40" fillId="17" borderId="34" xfId="0" applyNumberFormat="1" applyFont="1" applyFill="1" applyBorder="1" applyAlignment="1" applyProtection="1">
      <alignment horizontal="center" vertical="center" wrapText="1"/>
      <protection locked="0"/>
    </xf>
    <xf numFmtId="0" fontId="40" fillId="7" borderId="47" xfId="0" applyFont="1" applyFill="1" applyBorder="1" applyAlignment="1">
      <alignment horizontal="center" vertical="center" wrapText="1"/>
    </xf>
    <xf numFmtId="2" fontId="42" fillId="19" borderId="47" xfId="0" applyNumberFormat="1" applyFont="1" applyFill="1" applyBorder="1" applyAlignment="1">
      <alignment horizontal="center" vertical="center" wrapText="1"/>
    </xf>
    <xf numFmtId="2" fontId="40" fillId="17" borderId="47" xfId="0" applyNumberFormat="1" applyFont="1" applyFill="1" applyBorder="1" applyAlignment="1" applyProtection="1">
      <alignment horizontal="center" vertical="center" wrapText="1"/>
      <protection locked="0"/>
    </xf>
    <xf numFmtId="2" fontId="40" fillId="9" borderId="47" xfId="0" applyNumberFormat="1" applyFont="1" applyFill="1" applyBorder="1" applyAlignment="1" applyProtection="1">
      <alignment horizontal="center" vertical="center" wrapText="1"/>
      <protection locked="0"/>
    </xf>
    <xf numFmtId="2" fontId="40" fillId="9" borderId="46" xfId="0" applyNumberFormat="1" applyFont="1" applyFill="1" applyBorder="1" applyAlignment="1" applyProtection="1">
      <alignment horizontal="center" vertical="center" wrapText="1"/>
      <protection locked="0"/>
    </xf>
    <xf numFmtId="0" fontId="50" fillId="5" borderId="33" xfId="0" applyFont="1" applyFill="1" applyBorder="1" applyAlignment="1">
      <alignment horizontal="left" vertical="center" wrapText="1"/>
    </xf>
    <xf numFmtId="0" fontId="37" fillId="0" borderId="34" xfId="0" applyFont="1" applyBorder="1" applyAlignment="1">
      <alignment horizontal="center" vertical="center"/>
    </xf>
    <xf numFmtId="0" fontId="50" fillId="5" borderId="42" xfId="0" applyFont="1" applyFill="1" applyBorder="1" applyAlignment="1">
      <alignment horizontal="left" vertical="center" wrapText="1"/>
    </xf>
    <xf numFmtId="166" fontId="40" fillId="15" borderId="27" xfId="38" applyNumberFormat="1" applyFont="1" applyFill="1" applyBorder="1" applyAlignment="1" applyProtection="1">
      <alignment horizontal="center" vertical="center" wrapText="1"/>
      <protection locked="0"/>
    </xf>
    <xf numFmtId="0" fontId="50" fillId="5" borderId="36" xfId="0" applyFont="1" applyFill="1" applyBorder="1" applyAlignment="1">
      <alignment horizontal="left" vertical="center" wrapText="1"/>
    </xf>
    <xf numFmtId="166" fontId="42" fillId="19" borderId="37" xfId="0" applyNumberFormat="1" applyFont="1" applyFill="1" applyBorder="1" applyAlignment="1">
      <alignment horizontal="center" vertical="center" wrapText="1"/>
    </xf>
    <xf numFmtId="1" fontId="42" fillId="19" borderId="34" xfId="0" applyNumberFormat="1" applyFont="1" applyFill="1" applyBorder="1" applyAlignment="1">
      <alignment horizontal="center" vertical="center" wrapText="1"/>
    </xf>
    <xf numFmtId="14" fontId="42" fillId="19" borderId="37" xfId="0" applyNumberFormat="1" applyFont="1" applyFill="1" applyBorder="1" applyAlignment="1">
      <alignment horizontal="center" vertical="center" wrapText="1"/>
    </xf>
    <xf numFmtId="2" fontId="40" fillId="9" borderId="34" xfId="0" applyNumberFormat="1" applyFont="1" applyFill="1" applyBorder="1" applyAlignment="1" applyProtection="1">
      <alignment horizontal="center" vertical="center" wrapText="1"/>
      <protection locked="0"/>
    </xf>
    <xf numFmtId="2" fontId="40" fillId="9" borderId="35" xfId="0" applyNumberFormat="1" applyFont="1" applyFill="1" applyBorder="1" applyAlignment="1" applyProtection="1">
      <alignment horizontal="center" vertical="center" wrapText="1"/>
      <protection locked="0"/>
    </xf>
    <xf numFmtId="0" fontId="50" fillId="0" borderId="36" xfId="0" applyFont="1" applyBorder="1" applyAlignment="1">
      <alignment horizontal="left" vertical="center" wrapText="1"/>
    </xf>
    <xf numFmtId="2" fontId="40" fillId="9" borderId="37" xfId="0" applyNumberFormat="1" applyFont="1" applyFill="1" applyBorder="1" applyAlignment="1" applyProtection="1">
      <alignment horizontal="center" vertical="center" wrapText="1"/>
      <protection locked="0"/>
    </xf>
    <xf numFmtId="2" fontId="40" fillId="9" borderId="38" xfId="0" applyNumberFormat="1" applyFont="1" applyFill="1" applyBorder="1" applyAlignment="1" applyProtection="1">
      <alignment horizontal="center" vertical="center" wrapText="1"/>
      <protection locked="0"/>
    </xf>
    <xf numFmtId="0" fontId="40" fillId="5" borderId="33" xfId="0" applyFont="1" applyFill="1" applyBorder="1" applyAlignment="1">
      <alignment horizontal="left" vertical="center" wrapText="1"/>
    </xf>
    <xf numFmtId="1" fontId="40" fillId="7" borderId="34" xfId="0" applyNumberFormat="1" applyFont="1" applyFill="1" applyBorder="1" applyAlignment="1">
      <alignment horizontal="center" vertical="center"/>
    </xf>
    <xf numFmtId="1" fontId="40" fillId="16" borderId="34" xfId="0" applyNumberFormat="1" applyFont="1" applyFill="1" applyBorder="1" applyAlignment="1">
      <alignment horizontal="center" vertical="center"/>
    </xf>
    <xf numFmtId="1" fontId="40" fillId="7" borderId="27" xfId="0" applyNumberFormat="1" applyFont="1" applyFill="1" applyBorder="1" applyAlignment="1">
      <alignment horizontal="center" vertical="center"/>
    </xf>
    <xf numFmtId="1" fontId="40" fillId="16" borderId="27" xfId="0" applyNumberFormat="1" applyFont="1" applyFill="1" applyBorder="1" applyAlignment="1">
      <alignment horizontal="center" vertical="center"/>
    </xf>
    <xf numFmtId="2" fontId="40" fillId="9" borderId="27" xfId="0" applyNumberFormat="1" applyFont="1" applyFill="1" applyBorder="1" applyAlignment="1" applyProtection="1">
      <alignment horizontal="center" vertical="center" wrapText="1"/>
      <protection locked="0"/>
    </xf>
    <xf numFmtId="2" fontId="40" fillId="9" borderId="43" xfId="0" applyNumberFormat="1" applyFont="1" applyFill="1" applyBorder="1" applyAlignment="1" applyProtection="1">
      <alignment horizontal="center" vertical="center" wrapText="1"/>
      <protection locked="0"/>
    </xf>
    <xf numFmtId="1" fontId="40" fillId="16" borderId="27" xfId="0" applyNumberFormat="1" applyFont="1" applyFill="1" applyBorder="1" applyAlignment="1">
      <alignment horizontal="center" vertical="center" wrapText="1"/>
    </xf>
    <xf numFmtId="0" fontId="40" fillId="7" borderId="27" xfId="0" applyFont="1" applyFill="1" applyBorder="1" applyAlignment="1">
      <alignment horizontal="center" vertical="center"/>
    </xf>
    <xf numFmtId="1" fontId="40" fillId="7" borderId="37" xfId="0" applyNumberFormat="1" applyFont="1" applyFill="1" applyBorder="1" applyAlignment="1">
      <alignment horizontal="center" vertical="center"/>
    </xf>
    <xf numFmtId="1" fontId="40" fillId="16" borderId="37" xfId="0" applyNumberFormat="1" applyFont="1" applyFill="1" applyBorder="1" applyAlignment="1">
      <alignment horizontal="center" vertical="center" wrapText="1"/>
    </xf>
    <xf numFmtId="0" fontId="40" fillId="5" borderId="0" xfId="0" applyFont="1" applyFill="1" applyAlignment="1">
      <alignment horizontal="left" vertical="center"/>
    </xf>
    <xf numFmtId="0" fontId="49" fillId="5" borderId="0" xfId="0" applyFont="1" applyFill="1" applyAlignment="1">
      <alignment horizontal="left" vertical="center"/>
    </xf>
    <xf numFmtId="0" fontId="49" fillId="5" borderId="0" xfId="0" applyFont="1" applyFill="1" applyAlignment="1">
      <alignment horizontal="center" vertical="center"/>
    </xf>
    <xf numFmtId="43" fontId="38" fillId="9" borderId="45" xfId="59" applyFont="1" applyFill="1" applyBorder="1" applyAlignment="1">
      <alignment horizontal="center" vertical="center" wrapText="1"/>
    </xf>
    <xf numFmtId="43" fontId="38" fillId="9" borderId="47" xfId="59" applyFont="1" applyFill="1" applyBorder="1" applyAlignment="1">
      <alignment horizontal="center" vertical="center" wrapText="1"/>
    </xf>
    <xf numFmtId="172" fontId="38" fillId="9" borderId="46" xfId="59" applyNumberFormat="1" applyFont="1" applyFill="1" applyBorder="1" applyAlignment="1">
      <alignment horizontal="center" vertical="center" wrapText="1"/>
    </xf>
    <xf numFmtId="0" fontId="50" fillId="5" borderId="172" xfId="0" applyFont="1" applyFill="1" applyBorder="1" applyAlignment="1">
      <alignment horizontal="left" vertical="center" wrapText="1"/>
    </xf>
    <xf numFmtId="167" fontId="42" fillId="5" borderId="0" xfId="0" applyNumberFormat="1" applyFont="1" applyFill="1" applyAlignment="1" applyProtection="1">
      <alignment vertical="center" wrapText="1"/>
      <protection locked="0"/>
    </xf>
    <xf numFmtId="167" fontId="42" fillId="5" borderId="0" xfId="0" applyNumberFormat="1" applyFont="1" applyFill="1" applyAlignment="1" applyProtection="1">
      <alignment horizontal="left" vertical="center" wrapText="1"/>
      <protection locked="0"/>
    </xf>
    <xf numFmtId="43" fontId="38" fillId="9" borderId="29" xfId="59" applyFont="1" applyFill="1" applyBorder="1" applyAlignment="1">
      <alignment horizontal="center" vertical="center" wrapText="1"/>
    </xf>
    <xf numFmtId="0" fontId="37" fillId="5" borderId="0" xfId="0" applyFont="1" applyFill="1" applyAlignment="1">
      <alignment vertical="center" wrapText="1"/>
    </xf>
    <xf numFmtId="0" fontId="49" fillId="5" borderId="0" xfId="0" applyFont="1" applyFill="1" applyAlignment="1">
      <alignment horizontal="center"/>
    </xf>
    <xf numFmtId="0" fontId="42" fillId="5" borderId="0" xfId="0" applyFont="1" applyFill="1" applyAlignment="1" applyProtection="1">
      <alignment horizontal="left" vertical="center" wrapText="1"/>
      <protection locked="0"/>
    </xf>
    <xf numFmtId="167" fontId="42" fillId="5" borderId="0" xfId="0" applyNumberFormat="1" applyFont="1" applyFill="1" applyAlignment="1" applyProtection="1">
      <alignment horizontal="center" vertical="center" wrapText="1"/>
      <protection locked="0"/>
    </xf>
    <xf numFmtId="167" fontId="37" fillId="5" borderId="0" xfId="0" applyNumberFormat="1" applyFont="1" applyFill="1" applyAlignment="1" applyProtection="1">
      <alignment horizontal="left" vertical="center" wrapText="1"/>
      <protection locked="0"/>
    </xf>
    <xf numFmtId="167" fontId="37" fillId="5" borderId="0" xfId="0" applyNumberFormat="1" applyFont="1" applyFill="1" applyAlignment="1" applyProtection="1">
      <alignment horizontal="center" vertical="center" wrapText="1"/>
      <protection locked="0"/>
    </xf>
    <xf numFmtId="167" fontId="42" fillId="0" borderId="0" xfId="0" applyNumberFormat="1" applyFont="1" applyAlignment="1" applyProtection="1">
      <alignment horizontal="left" vertical="center" wrapText="1"/>
      <protection locked="0"/>
    </xf>
    <xf numFmtId="1" fontId="40" fillId="5" borderId="0" xfId="0" applyNumberFormat="1" applyFont="1" applyFill="1" applyAlignment="1" applyProtection="1">
      <alignment horizontal="center" vertical="center" wrapText="1"/>
      <protection locked="0"/>
    </xf>
    <xf numFmtId="2" fontId="49" fillId="5" borderId="0" xfId="0" applyNumberFormat="1" applyFont="1" applyFill="1" applyAlignment="1">
      <alignment horizontal="center"/>
    </xf>
    <xf numFmtId="167" fontId="40" fillId="5" borderId="0" xfId="0" applyNumberFormat="1" applyFont="1" applyFill="1" applyAlignment="1" applyProtection="1">
      <alignment horizontal="left" vertical="center" wrapText="1"/>
      <protection locked="0"/>
    </xf>
    <xf numFmtId="0" fontId="50" fillId="5" borderId="0" xfId="0" applyFont="1" applyFill="1"/>
    <xf numFmtId="167" fontId="42" fillId="0" borderId="0" xfId="0" applyNumberFormat="1" applyFont="1" applyAlignment="1" applyProtection="1">
      <alignment vertical="center" wrapText="1"/>
      <protection locked="0"/>
    </xf>
    <xf numFmtId="0" fontId="37" fillId="5" borderId="0" xfId="0" applyFont="1" applyFill="1" applyProtection="1">
      <protection locked="0"/>
    </xf>
    <xf numFmtId="0" fontId="279" fillId="0" borderId="0" xfId="0" applyFont="1" applyAlignment="1">
      <alignment wrapText="1"/>
    </xf>
    <xf numFmtId="0" fontId="279" fillId="5" borderId="0" xfId="0" applyFont="1" applyFill="1" applyAlignment="1">
      <alignment wrapText="1"/>
    </xf>
    <xf numFmtId="0" fontId="50" fillId="27" borderId="0" xfId="0" applyFont="1" applyFill="1" applyAlignment="1">
      <alignment wrapText="1"/>
    </xf>
    <xf numFmtId="1" fontId="37" fillId="5" borderId="0" xfId="0" applyNumberFormat="1" applyFont="1" applyFill="1"/>
    <xf numFmtId="2" fontId="37" fillId="5" borderId="0" xfId="0" applyNumberFormat="1" applyFont="1" applyFill="1" applyAlignment="1">
      <alignment horizontal="center"/>
    </xf>
    <xf numFmtId="0" fontId="47" fillId="5" borderId="0" xfId="16" applyFont="1" applyFill="1" applyAlignment="1">
      <alignment horizontal="left" vertical="center" wrapText="1"/>
    </xf>
    <xf numFmtId="0" fontId="42" fillId="5" borderId="34" xfId="0" applyFont="1" applyFill="1" applyBorder="1" applyAlignment="1">
      <alignment horizontal="left" vertical="center" wrapText="1"/>
    </xf>
    <xf numFmtId="0" fontId="42" fillId="5" borderId="27" xfId="0" applyFont="1" applyFill="1" applyBorder="1" applyAlignment="1">
      <alignment horizontal="left" vertical="center" wrapText="1"/>
    </xf>
    <xf numFmtId="0" fontId="42" fillId="5" borderId="37" xfId="0" applyFont="1" applyFill="1" applyBorder="1" applyAlignment="1">
      <alignment horizontal="left" vertical="center" wrapText="1"/>
    </xf>
    <xf numFmtId="2" fontId="40" fillId="16" borderId="38" xfId="0" applyNumberFormat="1" applyFont="1" applyFill="1" applyBorder="1" applyAlignment="1">
      <alignment horizontal="center" vertical="center" wrapText="1"/>
    </xf>
    <xf numFmtId="0" fontId="38" fillId="9" borderId="39" xfId="59" applyNumberFormat="1" applyFont="1" applyFill="1" applyBorder="1" applyAlignment="1">
      <alignment horizontal="left" vertical="center" wrapText="1"/>
    </xf>
    <xf numFmtId="2" fontId="40" fillId="16" borderId="43" xfId="0" applyNumberFormat="1" applyFont="1" applyFill="1" applyBorder="1" applyAlignment="1">
      <alignment horizontal="center" vertical="center" wrapText="1"/>
    </xf>
    <xf numFmtId="1" fontId="40" fillId="17" borderId="43" xfId="0" applyNumberFormat="1" applyFont="1" applyFill="1" applyBorder="1" applyAlignment="1" applyProtection="1">
      <alignment horizontal="center" vertical="center" wrapText="1"/>
      <protection locked="0"/>
    </xf>
    <xf numFmtId="3" fontId="40" fillId="17" borderId="43" xfId="0" applyNumberFormat="1" applyFont="1" applyFill="1" applyBorder="1" applyAlignment="1" applyProtection="1">
      <alignment horizontal="center" vertical="center" wrapText="1"/>
      <protection locked="0"/>
    </xf>
    <xf numFmtId="2" fontId="40" fillId="16" borderId="38" xfId="0" applyNumberFormat="1" applyFont="1" applyFill="1" applyBorder="1" applyAlignment="1">
      <alignment horizontal="center" vertical="center"/>
    </xf>
    <xf numFmtId="0" fontId="40" fillId="0" borderId="33" xfId="0" applyFont="1" applyBorder="1" applyAlignment="1" applyProtection="1">
      <alignment horizontal="left" vertical="center"/>
      <protection locked="0"/>
    </xf>
    <xf numFmtId="0" fontId="40" fillId="0" borderId="34" xfId="0" applyFont="1" applyBorder="1" applyAlignment="1">
      <alignment horizontal="left" vertical="center"/>
    </xf>
    <xf numFmtId="10" fontId="40" fillId="17" borderId="35" xfId="0" applyNumberFormat="1" applyFont="1" applyFill="1" applyBorder="1" applyAlignment="1" applyProtection="1">
      <alignment horizontal="center" vertical="center"/>
      <protection locked="0"/>
    </xf>
    <xf numFmtId="0" fontId="40" fillId="0" borderId="42" xfId="0" applyFont="1" applyBorder="1" applyAlignment="1" applyProtection="1">
      <alignment horizontal="left" vertical="center"/>
      <protection locked="0"/>
    </xf>
    <xf numFmtId="0" fontId="40" fillId="0" borderId="27" xfId="0" applyFont="1" applyBorder="1" applyAlignment="1">
      <alignment horizontal="left" vertical="center"/>
    </xf>
    <xf numFmtId="10" fontId="40" fillId="17" borderId="43" xfId="0" applyNumberFormat="1" applyFont="1" applyFill="1" applyBorder="1" applyAlignment="1" applyProtection="1">
      <alignment horizontal="center" vertical="center"/>
      <protection locked="0"/>
    </xf>
    <xf numFmtId="0" fontId="40" fillId="0" borderId="36" xfId="0" applyFont="1" applyBorder="1" applyAlignment="1" applyProtection="1">
      <alignment horizontal="left" vertical="center"/>
      <protection locked="0"/>
    </xf>
    <xf numFmtId="0" fontId="40" fillId="0" borderId="37" xfId="0" applyFont="1" applyBorder="1" applyAlignment="1">
      <alignment horizontal="left" vertical="center"/>
    </xf>
    <xf numFmtId="10" fontId="40" fillId="17" borderId="38" xfId="0" applyNumberFormat="1" applyFont="1" applyFill="1" applyBorder="1" applyAlignment="1" applyProtection="1">
      <alignment horizontal="center" vertical="center"/>
      <protection locked="0"/>
    </xf>
    <xf numFmtId="0" fontId="40" fillId="0" borderId="47" xfId="0" applyFont="1" applyBorder="1" applyAlignment="1">
      <alignment horizontal="left" vertical="center"/>
    </xf>
    <xf numFmtId="10" fontId="40" fillId="16" borderId="46" xfId="38" applyNumberFormat="1" applyFont="1" applyFill="1" applyBorder="1" applyAlignment="1">
      <alignment horizontal="center" vertical="center"/>
    </xf>
    <xf numFmtId="0" fontId="41" fillId="5" borderId="0" xfId="0" applyFont="1" applyFill="1" applyAlignment="1">
      <alignment vertical="center" wrapText="1"/>
    </xf>
    <xf numFmtId="0" fontId="114" fillId="0" borderId="0" xfId="29" applyFont="1" applyFill="1" applyBorder="1" applyAlignment="1">
      <alignment horizontal="left" vertical="center"/>
    </xf>
    <xf numFmtId="0" fontId="114" fillId="0" borderId="0" xfId="29" applyFont="1" applyFill="1" applyBorder="1" applyAlignment="1">
      <alignment vertical="center"/>
    </xf>
    <xf numFmtId="0" fontId="114" fillId="0" borderId="0" xfId="0" applyFont="1" applyAlignment="1">
      <alignment horizontal="right" vertical="center"/>
    </xf>
    <xf numFmtId="0" fontId="76" fillId="5" borderId="0" xfId="29" applyFont="1" applyFill="1" applyBorder="1" applyAlignment="1">
      <alignment vertical="center"/>
    </xf>
    <xf numFmtId="0" fontId="76" fillId="5" borderId="0" xfId="0" applyFont="1" applyFill="1" applyAlignment="1">
      <alignment vertical="center"/>
    </xf>
    <xf numFmtId="0" fontId="76" fillId="5" borderId="0" xfId="0" applyFont="1" applyFill="1" applyAlignment="1">
      <alignment horizontal="right" vertical="center"/>
    </xf>
    <xf numFmtId="43" fontId="148" fillId="0" borderId="0" xfId="59" applyFont="1" applyFill="1" applyBorder="1" applyAlignment="1">
      <alignment vertical="center" wrapText="1"/>
    </xf>
    <xf numFmtId="0" fontId="110" fillId="0" borderId="0" xfId="0" applyFont="1" applyAlignment="1">
      <alignment vertical="center" wrapText="1"/>
    </xf>
    <xf numFmtId="0" fontId="112" fillId="0" borderId="0" xfId="0" applyFont="1" applyAlignment="1">
      <alignment vertical="center"/>
    </xf>
    <xf numFmtId="0" fontId="113" fillId="0" borderId="0" xfId="0" applyFont="1" applyAlignment="1">
      <alignment horizontal="right" vertical="center"/>
    </xf>
    <xf numFmtId="0" fontId="111" fillId="0" borderId="0" xfId="0" applyFont="1" applyAlignment="1">
      <alignment horizontal="left" vertical="center" wrapText="1"/>
    </xf>
    <xf numFmtId="0" fontId="127" fillId="0" borderId="0" xfId="0" applyFont="1" applyAlignment="1">
      <alignment vertical="center"/>
    </xf>
    <xf numFmtId="0" fontId="108" fillId="0" borderId="0" xfId="0" applyFont="1" applyAlignment="1">
      <alignment vertical="center" wrapText="1"/>
    </xf>
    <xf numFmtId="0" fontId="128" fillId="0" borderId="0" xfId="0" applyFont="1" applyAlignment="1">
      <alignment horizontal="left" vertical="center" wrapText="1"/>
    </xf>
    <xf numFmtId="0" fontId="235" fillId="5" borderId="0" xfId="0" applyFont="1" applyFill="1"/>
    <xf numFmtId="43" fontId="148" fillId="5" borderId="0" xfId="59" applyFont="1" applyFill="1" applyBorder="1" applyAlignment="1">
      <alignment vertical="center" wrapText="1"/>
    </xf>
    <xf numFmtId="0" fontId="127" fillId="5" borderId="0" xfId="0" applyFont="1" applyFill="1" applyAlignment="1">
      <alignment vertical="center"/>
    </xf>
    <xf numFmtId="0" fontId="108" fillId="5" borderId="0" xfId="0" applyFont="1" applyFill="1" applyAlignment="1">
      <alignment vertical="center" wrapText="1"/>
    </xf>
    <xf numFmtId="0" fontId="109" fillId="0" borderId="0" xfId="0" applyFont="1" applyAlignment="1">
      <alignment horizontal="left" vertical="center" wrapText="1"/>
    </xf>
    <xf numFmtId="0" fontId="159" fillId="0" borderId="0" xfId="0" applyFont="1" applyAlignment="1">
      <alignment vertical="center" wrapText="1"/>
    </xf>
    <xf numFmtId="0" fontId="158" fillId="0" borderId="0" xfId="0" applyFont="1" applyAlignment="1">
      <alignment vertical="center"/>
    </xf>
    <xf numFmtId="0" fontId="138" fillId="0" borderId="0" xfId="0" applyFont="1" applyAlignment="1">
      <alignment horizontal="right" vertical="center"/>
    </xf>
    <xf numFmtId="0" fontId="159" fillId="0" borderId="0" xfId="0" applyFont="1" applyAlignment="1">
      <alignment horizontal="left" vertical="center" wrapText="1"/>
    </xf>
    <xf numFmtId="172" fontId="128" fillId="15" borderId="37" xfId="68" quotePrefix="1" applyNumberFormat="1" applyFont="1" applyFill="1" applyBorder="1" applyAlignment="1">
      <alignment horizontal="center" vertical="center" wrapText="1"/>
    </xf>
    <xf numFmtId="0" fontId="103" fillId="0" borderId="0" xfId="76" applyFont="1" applyAlignment="1">
      <alignment horizontal="center" vertical="center"/>
    </xf>
    <xf numFmtId="0" fontId="0" fillId="9" borderId="85" xfId="0" applyFill="1" applyBorder="1" applyAlignment="1">
      <alignment vertical="center"/>
    </xf>
    <xf numFmtId="181" fontId="42" fillId="11" borderId="46" xfId="0" applyNumberFormat="1" applyFont="1" applyFill="1" applyBorder="1" applyAlignment="1" applyProtection="1">
      <alignment horizontal="center" vertical="center" wrapText="1"/>
      <protection locked="0"/>
    </xf>
    <xf numFmtId="0" fontId="128" fillId="0" borderId="33" xfId="95" applyFont="1" applyBorder="1" applyAlignment="1">
      <alignment horizontal="left" vertical="top" wrapText="1"/>
    </xf>
    <xf numFmtId="0" fontId="128" fillId="0" borderId="36" xfId="95" applyFont="1" applyBorder="1" applyAlignment="1">
      <alignment horizontal="left" vertical="top" wrapText="1"/>
    </xf>
    <xf numFmtId="0" fontId="128" fillId="0" borderId="42" xfId="95" applyFont="1" applyBorder="1" applyAlignment="1" applyProtection="1">
      <alignment horizontal="left" vertical="center" wrapText="1"/>
      <protection locked="0"/>
    </xf>
    <xf numFmtId="0" fontId="33" fillId="0" borderId="252" xfId="0" applyFont="1" applyBorder="1" applyAlignment="1">
      <alignment horizontal="left" vertical="top"/>
    </xf>
    <xf numFmtId="0" fontId="33" fillId="0" borderId="258" xfId="0" applyFont="1" applyBorder="1"/>
    <xf numFmtId="0" fontId="33" fillId="0" borderId="257" xfId="0" applyFont="1" applyBorder="1"/>
    <xf numFmtId="0" fontId="33" fillId="0" borderId="259" xfId="0" applyFont="1" applyBorder="1"/>
    <xf numFmtId="0" fontId="33" fillId="0" borderId="252" xfId="0" applyFont="1" applyBorder="1"/>
    <xf numFmtId="172" fontId="42" fillId="11" borderId="252" xfId="39" applyNumberFormat="1" applyFont="1" applyFill="1" applyBorder="1" applyAlignment="1" applyProtection="1">
      <alignment horizontal="center" vertical="center" wrapText="1"/>
      <protection locked="0"/>
    </xf>
    <xf numFmtId="172" fontId="42" fillId="11" borderId="255" xfId="39" applyNumberFormat="1" applyFont="1" applyFill="1" applyBorder="1" applyAlignment="1" applyProtection="1">
      <alignment horizontal="center" vertical="center" wrapText="1"/>
      <protection locked="0"/>
    </xf>
    <xf numFmtId="172" fontId="42" fillId="9" borderId="252" xfId="39" applyNumberFormat="1" applyFont="1" applyFill="1" applyBorder="1" applyAlignment="1">
      <alignment horizontal="center" vertical="center" wrapText="1"/>
    </xf>
    <xf numFmtId="172" fontId="42" fillId="9" borderId="253" xfId="39" applyNumberFormat="1" applyFont="1" applyFill="1" applyBorder="1" applyAlignment="1">
      <alignment horizontal="center" vertical="center" wrapText="1"/>
    </xf>
    <xf numFmtId="172" fontId="42" fillId="9" borderId="255" xfId="39" applyNumberFormat="1" applyFont="1" applyFill="1" applyBorder="1" applyAlignment="1">
      <alignment horizontal="center" vertical="center" wrapText="1"/>
    </xf>
    <xf numFmtId="4" fontId="42" fillId="12" borderId="256" xfId="39" applyNumberFormat="1" applyFont="1" applyFill="1" applyBorder="1" applyAlignment="1">
      <alignment horizontal="center" vertical="center" wrapText="1"/>
    </xf>
    <xf numFmtId="172" fontId="42" fillId="11" borderId="253" xfId="39" applyNumberFormat="1" applyFont="1" applyFill="1" applyBorder="1" applyAlignment="1" applyProtection="1">
      <alignment horizontal="center" vertical="center" wrapText="1"/>
      <protection locked="0"/>
    </xf>
    <xf numFmtId="0" fontId="37" fillId="0" borderId="254" xfId="0" applyFont="1" applyBorder="1" applyAlignment="1">
      <alignment horizontal="left" vertical="center" wrapText="1"/>
    </xf>
    <xf numFmtId="172" fontId="42" fillId="11" borderId="256" xfId="39" applyNumberFormat="1" applyFont="1" applyFill="1" applyBorder="1" applyAlignment="1" applyProtection="1">
      <alignment horizontal="center" vertical="center" wrapText="1"/>
      <protection locked="0"/>
    </xf>
    <xf numFmtId="0" fontId="38" fillId="9" borderId="252" xfId="0" applyFont="1" applyFill="1" applyBorder="1" applyAlignment="1">
      <alignment horizontal="center" vertical="center" wrapText="1"/>
    </xf>
    <xf numFmtId="0" fontId="38" fillId="9" borderId="253" xfId="0" applyFont="1" applyFill="1" applyBorder="1" applyAlignment="1">
      <alignment horizontal="center" vertical="center" wrapText="1"/>
    </xf>
    <xf numFmtId="0" fontId="38" fillId="9" borderId="255" xfId="0" applyFont="1" applyFill="1" applyBorder="1" applyAlignment="1">
      <alignment horizontal="center" vertical="center" wrapText="1"/>
    </xf>
    <xf numFmtId="0" fontId="38" fillId="9" borderId="256" xfId="0" applyFont="1" applyFill="1" applyBorder="1" applyAlignment="1">
      <alignment horizontal="center" vertical="center" wrapText="1"/>
    </xf>
    <xf numFmtId="0" fontId="37" fillId="0" borderId="251" xfId="0" applyFont="1" applyBorder="1" applyAlignment="1">
      <alignment horizontal="left" vertical="center" wrapText="1"/>
    </xf>
    <xf numFmtId="1" fontId="42" fillId="12" borderId="252" xfId="39" applyNumberFormat="1" applyFont="1" applyFill="1" applyBorder="1" applyAlignment="1">
      <alignment horizontal="center" vertical="center" wrapText="1"/>
    </xf>
    <xf numFmtId="1" fontId="92" fillId="29" borderId="251" xfId="66" applyNumberFormat="1" applyFont="1" applyFill="1" applyBorder="1" applyAlignment="1" applyProtection="1">
      <alignment horizontal="center" vertical="center" wrapText="1"/>
      <protection locked="0"/>
    </xf>
    <xf numFmtId="1" fontId="92" fillId="29" borderId="252" xfId="66" applyNumberFormat="1" applyFont="1" applyFill="1" applyBorder="1" applyAlignment="1" applyProtection="1">
      <alignment horizontal="center" vertical="center" wrapText="1"/>
      <protection locked="0"/>
    </xf>
    <xf numFmtId="1" fontId="92" fillId="29" borderId="253" xfId="66" applyNumberFormat="1" applyFont="1" applyFill="1" applyBorder="1" applyAlignment="1" applyProtection="1">
      <alignment horizontal="center" vertical="center" wrapText="1"/>
      <protection locked="0"/>
    </xf>
    <xf numFmtId="1" fontId="92" fillId="17" borderId="252" xfId="66" applyNumberFormat="1" applyFont="1" applyFill="1" applyBorder="1" applyAlignment="1" applyProtection="1">
      <alignment horizontal="center" vertical="center" wrapText="1"/>
      <protection locked="0"/>
    </xf>
    <xf numFmtId="49" fontId="92" fillId="29" borderId="253" xfId="66" applyNumberFormat="1" applyFont="1" applyFill="1" applyBorder="1" applyAlignment="1" applyProtection="1">
      <alignment horizontal="center" vertical="center" wrapText="1"/>
      <protection locked="0"/>
    </xf>
    <xf numFmtId="172" fontId="92" fillId="11" borderId="37" xfId="68" applyNumberFormat="1" applyFont="1" applyFill="1" applyBorder="1" applyAlignment="1" applyProtection="1">
      <alignment horizontal="center" vertical="center" wrapText="1"/>
      <protection locked="0"/>
    </xf>
    <xf numFmtId="0" fontId="173" fillId="13" borderId="0" xfId="49" applyNumberFormat="1" applyFont="1" applyFill="1" applyAlignment="1">
      <alignment horizontal="left" vertical="center"/>
    </xf>
    <xf numFmtId="0" fontId="93" fillId="9" borderId="243" xfId="50" applyFont="1" applyBorder="1" applyAlignment="1">
      <alignment vertical="center" wrapText="1"/>
    </xf>
    <xf numFmtId="43" fontId="237" fillId="0" borderId="0" xfId="59" applyFont="1" applyAlignment="1"/>
    <xf numFmtId="43" fontId="151" fillId="0" borderId="0" xfId="59" applyFont="1" applyAlignment="1"/>
    <xf numFmtId="43" fontId="227" fillId="0" borderId="0" xfId="59" applyFont="1" applyFill="1" applyBorder="1" applyAlignment="1"/>
    <xf numFmtId="167" fontId="40" fillId="0" borderId="0" xfId="3" applyNumberFormat="1" applyFont="1" applyAlignment="1" applyProtection="1">
      <alignment horizontal="center" vertical="center" wrapText="1"/>
      <protection locked="0"/>
    </xf>
    <xf numFmtId="167" fontId="40" fillId="0" borderId="0" xfId="39" applyNumberFormat="1" applyFont="1" applyFill="1" applyAlignment="1" applyProtection="1">
      <alignment horizontal="center" vertical="center" wrapText="1"/>
    </xf>
    <xf numFmtId="167" fontId="37" fillId="0" borderId="0" xfId="0" applyNumberFormat="1" applyFont="1" applyAlignment="1" applyProtection="1">
      <alignment horizontal="center"/>
      <protection locked="0"/>
    </xf>
    <xf numFmtId="167" fontId="38" fillId="0" borderId="0" xfId="39" applyNumberFormat="1" applyFont="1" applyFill="1" applyAlignment="1" applyProtection="1">
      <alignment horizontal="center" vertical="center" wrapText="1"/>
    </xf>
    <xf numFmtId="167" fontId="41" fillId="0" borderId="0" xfId="30" applyNumberFormat="1" applyFont="1" applyFill="1" applyBorder="1" applyAlignment="1" applyProtection="1">
      <alignment horizontal="center" vertical="center" wrapText="1"/>
      <protection locked="0"/>
    </xf>
    <xf numFmtId="167" fontId="41" fillId="0" borderId="0" xfId="30" applyNumberFormat="1" applyFont="1" applyFill="1" applyBorder="1" applyAlignment="1" applyProtection="1">
      <alignment horizontal="center" vertical="center" wrapText="1"/>
    </xf>
    <xf numFmtId="167" fontId="37" fillId="0" borderId="0" xfId="0" applyNumberFormat="1" applyFont="1" applyProtection="1">
      <protection locked="0"/>
    </xf>
    <xf numFmtId="167" fontId="37" fillId="0" borderId="0" xfId="0" applyNumberFormat="1" applyFont="1"/>
    <xf numFmtId="167" fontId="42" fillId="0" borderId="0" xfId="0" applyNumberFormat="1" applyFont="1" applyAlignment="1">
      <alignment horizontal="left" vertical="center" wrapText="1"/>
    </xf>
    <xf numFmtId="167" fontId="38" fillId="0" borderId="0" xfId="39" applyNumberFormat="1" applyFont="1" applyAlignment="1">
      <alignment horizontal="center" vertical="center" wrapText="1"/>
    </xf>
    <xf numFmtId="167" fontId="37" fillId="0" borderId="0" xfId="0" applyNumberFormat="1" applyFont="1" applyAlignment="1" applyProtection="1">
      <alignment vertical="center"/>
      <protection locked="0"/>
    </xf>
    <xf numFmtId="167" fontId="48" fillId="0" borderId="0" xfId="0" applyNumberFormat="1" applyFont="1" applyAlignment="1" applyProtection="1">
      <alignment horizontal="center" vertical="center"/>
      <protection locked="0"/>
    </xf>
    <xf numFmtId="167" fontId="42" fillId="0" borderId="0" xfId="39" applyNumberFormat="1" applyFont="1" applyFill="1" applyBorder="1" applyAlignment="1" applyProtection="1">
      <alignment horizontal="center" vertical="center" wrapText="1"/>
    </xf>
    <xf numFmtId="167" fontId="38" fillId="9" borderId="109" xfId="0" applyNumberFormat="1" applyFont="1" applyFill="1" applyBorder="1" applyAlignment="1" applyProtection="1">
      <alignment horizontal="center" vertical="center" wrapText="1"/>
      <protection locked="0"/>
    </xf>
    <xf numFmtId="167" fontId="38" fillId="9" borderId="103" xfId="0" applyNumberFormat="1" applyFont="1" applyFill="1" applyBorder="1" applyAlignment="1">
      <alignment horizontal="center" vertical="center" wrapText="1"/>
    </xf>
    <xf numFmtId="167" fontId="33" fillId="0" borderId="0" xfId="0" applyNumberFormat="1" applyFont="1" applyAlignment="1">
      <alignment vertical="center"/>
    </xf>
    <xf numFmtId="167" fontId="42" fillId="12" borderId="35" xfId="39" applyNumberFormat="1" applyFont="1" applyFill="1" applyBorder="1" applyAlignment="1" applyProtection="1">
      <alignment horizontal="center" vertical="center" wrapText="1"/>
    </xf>
    <xf numFmtId="167" fontId="42" fillId="12" borderId="43" xfId="39" applyNumberFormat="1" applyFont="1" applyFill="1" applyBorder="1" applyAlignment="1" applyProtection="1">
      <alignment horizontal="center" vertical="center" wrapText="1"/>
    </xf>
    <xf numFmtId="167" fontId="42" fillId="17" borderId="27" xfId="0" applyNumberFormat="1" applyFont="1" applyFill="1" applyBorder="1" applyAlignment="1" applyProtection="1">
      <alignment horizontal="center" vertical="center" wrapText="1"/>
      <protection locked="0"/>
    </xf>
    <xf numFmtId="167" fontId="42" fillId="16" borderId="43" xfId="39" applyNumberFormat="1" applyFont="1" applyFill="1" applyBorder="1" applyAlignment="1" applyProtection="1">
      <alignment horizontal="center" vertical="center" wrapText="1"/>
    </xf>
    <xf numFmtId="167" fontId="42" fillId="16" borderId="37" xfId="0" applyNumberFormat="1" applyFont="1" applyFill="1" applyBorder="1" applyAlignment="1" applyProtection="1">
      <alignment horizontal="center" vertical="center" wrapText="1"/>
      <protection locked="0"/>
    </xf>
    <xf numFmtId="167" fontId="42" fillId="16" borderId="38" xfId="39" applyNumberFormat="1" applyFont="1" applyFill="1" applyBorder="1" applyAlignment="1" applyProtection="1">
      <alignment horizontal="center" vertical="center" wrapText="1"/>
    </xf>
    <xf numFmtId="167" fontId="42" fillId="11" borderId="37" xfId="0" applyNumberFormat="1" applyFont="1" applyFill="1" applyBorder="1" applyAlignment="1" applyProtection="1">
      <alignment horizontal="center" vertical="center" wrapText="1"/>
      <protection locked="0"/>
    </xf>
    <xf numFmtId="167" fontId="42" fillId="16" borderId="27" xfId="0" applyNumberFormat="1" applyFont="1" applyFill="1" applyBorder="1" applyAlignment="1" applyProtection="1">
      <alignment horizontal="center" vertical="center" wrapText="1"/>
      <protection locked="0"/>
    </xf>
    <xf numFmtId="167" fontId="42" fillId="16" borderId="37" xfId="0" applyNumberFormat="1" applyFont="1" applyFill="1" applyBorder="1" applyAlignment="1">
      <alignment horizontal="center" vertical="center" wrapText="1"/>
    </xf>
    <xf numFmtId="167" fontId="42" fillId="12" borderId="35" xfId="39" applyNumberFormat="1" applyFont="1" applyFill="1" applyBorder="1" applyAlignment="1">
      <alignment horizontal="center" vertical="center" wrapText="1"/>
    </xf>
    <xf numFmtId="167" fontId="42" fillId="12" borderId="43" xfId="39" applyNumberFormat="1" applyFont="1" applyFill="1" applyBorder="1" applyAlignment="1">
      <alignment horizontal="center" vertical="center" wrapText="1"/>
    </xf>
    <xf numFmtId="167" fontId="42" fillId="16" borderId="38" xfId="39" applyNumberFormat="1" applyFont="1" applyFill="1" applyBorder="1" applyAlignment="1">
      <alignment horizontal="center" vertical="center" wrapText="1"/>
    </xf>
    <xf numFmtId="167" fontId="42" fillId="12" borderId="38" xfId="39" applyNumberFormat="1" applyFont="1" applyFill="1" applyBorder="1" applyAlignment="1">
      <alignment horizontal="center" vertical="center" wrapText="1"/>
    </xf>
    <xf numFmtId="167" fontId="42" fillId="12" borderId="34" xfId="39" applyNumberFormat="1" applyFont="1" applyFill="1" applyBorder="1" applyAlignment="1">
      <alignment horizontal="center" vertical="center" wrapText="1"/>
    </xf>
    <xf numFmtId="0" fontId="37" fillId="0" borderId="33" xfId="0" applyFont="1" applyBorder="1" applyAlignment="1">
      <alignment vertical="center"/>
    </xf>
    <xf numFmtId="0" fontId="37" fillId="0" borderId="42" xfId="0" applyFont="1" applyBorder="1" applyAlignment="1">
      <alignment vertical="center"/>
    </xf>
    <xf numFmtId="0" fontId="37" fillId="0" borderId="36" xfId="0" applyFont="1" applyBorder="1" applyAlignment="1">
      <alignment vertical="center"/>
    </xf>
    <xf numFmtId="0" fontId="37" fillId="0" borderId="45" xfId="0" applyFont="1" applyBorder="1" applyAlignment="1">
      <alignment vertical="center"/>
    </xf>
    <xf numFmtId="167" fontId="42" fillId="12" borderId="46" xfId="39" applyNumberFormat="1" applyFont="1" applyFill="1" applyBorder="1" applyAlignment="1">
      <alignment horizontal="center" vertical="center" wrapText="1"/>
    </xf>
    <xf numFmtId="167" fontId="42" fillId="12" borderId="47" xfId="39" applyNumberFormat="1" applyFont="1" applyFill="1" applyBorder="1" applyAlignment="1">
      <alignment horizontal="center" vertical="center" wrapText="1"/>
    </xf>
    <xf numFmtId="167" fontId="37" fillId="9" borderId="34" xfId="0" applyNumberFormat="1" applyFont="1" applyFill="1" applyBorder="1" applyAlignment="1" applyProtection="1">
      <alignment vertical="center"/>
      <protection locked="0"/>
    </xf>
    <xf numFmtId="167" fontId="48" fillId="9" borderId="35" xfId="0" applyNumberFormat="1" applyFont="1" applyFill="1" applyBorder="1" applyAlignment="1" applyProtection="1">
      <alignment horizontal="center" vertical="center"/>
      <protection locked="0"/>
    </xf>
    <xf numFmtId="167" fontId="37" fillId="9" borderId="37" xfId="0" applyNumberFormat="1" applyFont="1" applyFill="1" applyBorder="1" applyAlignment="1" applyProtection="1">
      <alignment vertical="center"/>
      <protection locked="0"/>
    </xf>
    <xf numFmtId="167" fontId="42" fillId="12" borderId="37" xfId="39" applyNumberFormat="1" applyFont="1" applyFill="1" applyBorder="1" applyAlignment="1">
      <alignment horizontal="center" vertical="center" wrapText="1"/>
    </xf>
    <xf numFmtId="167" fontId="48" fillId="9" borderId="38" xfId="0" applyNumberFormat="1" applyFont="1" applyFill="1" applyBorder="1" applyAlignment="1" applyProtection="1">
      <alignment horizontal="center" vertical="center"/>
      <protection locked="0"/>
    </xf>
    <xf numFmtId="167" fontId="38" fillId="9" borderId="47" xfId="0" applyNumberFormat="1" applyFont="1" applyFill="1" applyBorder="1" applyAlignment="1" applyProtection="1">
      <alignment horizontal="center" vertical="center" wrapText="1"/>
      <protection locked="0"/>
    </xf>
    <xf numFmtId="167" fontId="38" fillId="9" borderId="46" xfId="0" applyNumberFormat="1" applyFont="1" applyFill="1" applyBorder="1" applyAlignment="1" applyProtection="1">
      <alignment horizontal="center" vertical="center" wrapText="1"/>
      <protection locked="0"/>
    </xf>
    <xf numFmtId="0" fontId="92" fillId="0" borderId="45" xfId="45" applyFont="1" applyBorder="1" applyAlignment="1">
      <alignment horizontal="left" vertical="center" wrapText="1"/>
    </xf>
    <xf numFmtId="0" fontId="92" fillId="0" borderId="47" xfId="45" applyFont="1" applyBorder="1" applyAlignment="1">
      <alignment horizontal="center" vertical="center" wrapText="1"/>
    </xf>
    <xf numFmtId="172" fontId="92" fillId="12" borderId="47" xfId="59" applyNumberFormat="1" applyFont="1" applyFill="1" applyBorder="1" applyAlignment="1">
      <alignment horizontal="center" vertical="center" wrapText="1"/>
    </xf>
    <xf numFmtId="172" fontId="128" fillId="12" borderId="38" xfId="95" applyNumberFormat="1" applyFont="1" applyFill="1" applyBorder="1" applyAlignment="1">
      <alignment horizontal="center" vertical="center"/>
    </xf>
    <xf numFmtId="171" fontId="42" fillId="17" borderId="35" xfId="38" applyNumberFormat="1" applyFont="1" applyFill="1" applyBorder="1" applyAlignment="1" applyProtection="1">
      <alignment horizontal="center" vertical="center" wrapText="1"/>
    </xf>
    <xf numFmtId="172" fontId="40" fillId="17" borderId="14" xfId="0" applyNumberFormat="1" applyFont="1" applyFill="1" applyBorder="1" applyAlignment="1">
      <alignment horizontal="center" vertical="center" wrapText="1"/>
    </xf>
    <xf numFmtId="10" fontId="40" fillId="17" borderId="14" xfId="38" applyNumberFormat="1" applyFont="1" applyFill="1" applyBorder="1" applyAlignment="1">
      <alignment horizontal="center" vertical="center" wrapText="1"/>
    </xf>
    <xf numFmtId="172" fontId="40" fillId="9" borderId="34" xfId="39" applyNumberFormat="1" applyFont="1" applyFill="1" applyBorder="1" applyAlignment="1" applyProtection="1">
      <alignment horizontal="center" vertical="center" wrapText="1"/>
      <protection locked="0"/>
    </xf>
    <xf numFmtId="172" fontId="40" fillId="9" borderId="34" xfId="39" applyNumberFormat="1" applyFont="1" applyFill="1" applyBorder="1" applyAlignment="1" applyProtection="1">
      <alignment vertical="center"/>
      <protection locked="0"/>
    </xf>
    <xf numFmtId="172" fontId="40" fillId="11" borderId="34" xfId="39" applyNumberFormat="1" applyFont="1" applyFill="1" applyBorder="1" applyAlignment="1" applyProtection="1">
      <alignment vertical="center"/>
      <protection locked="0"/>
    </xf>
    <xf numFmtId="172" fontId="40" fillId="9" borderId="35" xfId="39" applyNumberFormat="1" applyFont="1" applyFill="1" applyBorder="1" applyAlignment="1" applyProtection="1">
      <alignment vertical="center"/>
      <protection locked="0"/>
    </xf>
    <xf numFmtId="172" fontId="40" fillId="9" borderId="27" xfId="39" applyNumberFormat="1" applyFont="1" applyFill="1" applyBorder="1" applyAlignment="1" applyProtection="1">
      <alignment horizontal="center" vertical="center" wrapText="1"/>
      <protection locked="0"/>
    </xf>
    <xf numFmtId="172" fontId="40" fillId="9" borderId="27" xfId="39" applyNumberFormat="1" applyFont="1" applyFill="1" applyBorder="1" applyAlignment="1" applyProtection="1">
      <alignment vertical="center"/>
      <protection locked="0"/>
    </xf>
    <xf numFmtId="172" fontId="40" fillId="11" borderId="27" xfId="39" applyNumberFormat="1" applyFont="1" applyFill="1" applyBorder="1" applyAlignment="1" applyProtection="1">
      <alignment vertical="center"/>
      <protection locked="0"/>
    </xf>
    <xf numFmtId="172" fontId="40" fillId="9" borderId="43" xfId="39" applyNumberFormat="1" applyFont="1" applyFill="1" applyBorder="1" applyAlignment="1" applyProtection="1">
      <alignment vertical="center"/>
      <protection locked="0"/>
    </xf>
    <xf numFmtId="172" fontId="40" fillId="9" borderId="37" xfId="39" applyNumberFormat="1" applyFont="1" applyFill="1" applyBorder="1" applyAlignment="1" applyProtection="1">
      <alignment horizontal="center" vertical="center" wrapText="1"/>
      <protection locked="0"/>
    </xf>
    <xf numFmtId="172" fontId="40" fillId="9" borderId="37" xfId="39" applyNumberFormat="1" applyFont="1" applyFill="1" applyBorder="1" applyAlignment="1" applyProtection="1">
      <alignment vertical="center"/>
      <protection locked="0"/>
    </xf>
    <xf numFmtId="172" fontId="40" fillId="12" borderId="37" xfId="39" applyNumberFormat="1" applyFont="1" applyFill="1" applyBorder="1" applyAlignment="1" applyProtection="1">
      <alignment vertical="center"/>
    </xf>
    <xf numFmtId="172" fontId="40" fillId="9" borderId="38" xfId="39" applyNumberFormat="1" applyFont="1" applyFill="1" applyBorder="1" applyAlignment="1" applyProtection="1">
      <alignment vertical="center"/>
      <protection locked="0"/>
    </xf>
    <xf numFmtId="167" fontId="40" fillId="0" borderId="33" xfId="0" applyNumberFormat="1" applyFont="1" applyBorder="1" applyAlignment="1" applyProtection="1">
      <alignment horizontal="left" vertical="center" wrapText="1"/>
      <protection locked="0"/>
    </xf>
    <xf numFmtId="167" fontId="40" fillId="0" borderId="34" xfId="0" applyNumberFormat="1" applyFont="1" applyBorder="1" applyAlignment="1" applyProtection="1">
      <alignment horizontal="left" vertical="center" wrapText="1"/>
      <protection locked="0"/>
    </xf>
    <xf numFmtId="167" fontId="40" fillId="0" borderId="42" xfId="0" applyNumberFormat="1" applyFont="1" applyBorder="1" applyAlignment="1" applyProtection="1">
      <alignment horizontal="left" vertical="center" wrapText="1"/>
      <protection locked="0"/>
    </xf>
    <xf numFmtId="167" fontId="40" fillId="0" borderId="27" xfId="0" applyNumberFormat="1" applyFont="1" applyBorder="1" applyAlignment="1" applyProtection="1">
      <alignment horizontal="left" vertical="center" wrapText="1"/>
      <protection locked="0"/>
    </xf>
    <xf numFmtId="167" fontId="40" fillId="0" borderId="36" xfId="0" applyNumberFormat="1" applyFont="1" applyBorder="1" applyAlignment="1" applyProtection="1">
      <alignment horizontal="left" vertical="center" wrapText="1"/>
      <protection locked="0"/>
    </xf>
    <xf numFmtId="167" fontId="40" fillId="0" borderId="37" xfId="0" applyNumberFormat="1" applyFont="1" applyBorder="1" applyAlignment="1" applyProtection="1">
      <alignment horizontal="left" vertical="center" wrapText="1"/>
      <protection locked="0"/>
    </xf>
    <xf numFmtId="0" fontId="42" fillId="0" borderId="47" xfId="0" applyFont="1" applyBorder="1" applyAlignment="1">
      <alignment horizontal="left" vertical="center" wrapText="1"/>
    </xf>
    <xf numFmtId="167" fontId="40" fillId="9" borderId="47" xfId="0" applyNumberFormat="1" applyFont="1" applyFill="1" applyBorder="1" applyAlignment="1" applyProtection="1">
      <alignment horizontal="left" vertical="center" wrapText="1"/>
      <protection locked="0"/>
    </xf>
    <xf numFmtId="14" fontId="40" fillId="0" borderId="47" xfId="0" applyNumberFormat="1" applyFont="1" applyBorder="1" applyAlignment="1" applyProtection="1">
      <alignment horizontal="left" vertical="center" wrapText="1"/>
      <protection locked="0"/>
    </xf>
    <xf numFmtId="14" fontId="40" fillId="17" borderId="47" xfId="0" applyNumberFormat="1" applyFont="1" applyFill="1" applyBorder="1" applyAlignment="1" applyProtection="1">
      <alignment horizontal="center" vertical="center" wrapText="1"/>
      <protection locked="0"/>
    </xf>
    <xf numFmtId="14" fontId="37" fillId="17" borderId="34" xfId="0" applyNumberFormat="1" applyFont="1" applyFill="1" applyBorder="1" applyAlignment="1">
      <alignment vertical="center"/>
    </xf>
    <xf numFmtId="166" fontId="40" fillId="12" borderId="35" xfId="0" applyNumberFormat="1" applyFont="1" applyFill="1" applyBorder="1" applyAlignment="1" applyProtection="1">
      <alignment horizontal="center" vertical="center" wrapText="1"/>
      <protection locked="0"/>
    </xf>
    <xf numFmtId="14" fontId="37" fillId="17" borderId="27" xfId="0" applyNumberFormat="1" applyFont="1" applyFill="1" applyBorder="1" applyAlignment="1">
      <alignment vertical="center"/>
    </xf>
    <xf numFmtId="166" fontId="40" fillId="12" borderId="43" xfId="0" applyNumberFormat="1" applyFont="1" applyFill="1" applyBorder="1" applyAlignment="1" applyProtection="1">
      <alignment horizontal="center" vertical="center" wrapText="1"/>
      <protection locked="0"/>
    </xf>
    <xf numFmtId="14" fontId="37" fillId="17" borderId="37" xfId="0" applyNumberFormat="1" applyFont="1" applyFill="1" applyBorder="1" applyAlignment="1">
      <alignment vertical="center"/>
    </xf>
    <xf numFmtId="166" fontId="40" fillId="12" borderId="38" xfId="0" applyNumberFormat="1" applyFont="1" applyFill="1" applyBorder="1" applyAlignment="1" applyProtection="1">
      <alignment horizontal="center" vertical="center" wrapText="1"/>
      <protection locked="0"/>
    </xf>
    <xf numFmtId="1" fontId="37" fillId="17" borderId="34" xfId="0" applyNumberFormat="1" applyFont="1" applyFill="1" applyBorder="1" applyAlignment="1">
      <alignment vertical="center"/>
    </xf>
    <xf numFmtId="167" fontId="42" fillId="0" borderId="33" xfId="0" applyNumberFormat="1" applyFont="1" applyBorder="1" applyAlignment="1" applyProtection="1">
      <alignment horizontal="left" vertical="center" wrapText="1"/>
      <protection locked="0"/>
    </xf>
    <xf numFmtId="2" fontId="40" fillId="12" borderId="35" xfId="0" applyNumberFormat="1" applyFont="1" applyFill="1" applyBorder="1" applyAlignment="1" applyProtection="1">
      <alignment horizontal="center" vertical="center" wrapText="1"/>
      <protection locked="0"/>
    </xf>
    <xf numFmtId="167" fontId="42" fillId="0" borderId="42" xfId="0" applyNumberFormat="1" applyFont="1" applyBorder="1" applyAlignment="1" applyProtection="1">
      <alignment horizontal="left" vertical="center" wrapText="1"/>
      <protection locked="0"/>
    </xf>
    <xf numFmtId="2" fontId="40" fillId="12" borderId="43" xfId="0" applyNumberFormat="1" applyFont="1" applyFill="1" applyBorder="1" applyAlignment="1" applyProtection="1">
      <alignment horizontal="center" vertical="center" wrapText="1"/>
      <protection locked="0"/>
    </xf>
    <xf numFmtId="167" fontId="42" fillId="0" borderId="36" xfId="0" applyNumberFormat="1" applyFont="1" applyBorder="1" applyAlignment="1" applyProtection="1">
      <alignment horizontal="left" vertical="center" wrapText="1"/>
      <protection locked="0"/>
    </xf>
    <xf numFmtId="2" fontId="40" fillId="12" borderId="37" xfId="0" applyNumberFormat="1" applyFont="1" applyFill="1" applyBorder="1" applyAlignment="1" applyProtection="1">
      <alignment horizontal="center" vertical="center" wrapText="1"/>
      <protection locked="0"/>
    </xf>
    <xf numFmtId="2" fontId="40" fillId="12" borderId="38" xfId="0" applyNumberFormat="1" applyFont="1" applyFill="1" applyBorder="1" applyAlignment="1" applyProtection="1">
      <alignment horizontal="center" vertical="center" wrapText="1"/>
      <protection locked="0"/>
    </xf>
    <xf numFmtId="167" fontId="42" fillId="0" borderId="33" xfId="0" applyNumberFormat="1" applyFont="1" applyBorder="1" applyAlignment="1" applyProtection="1">
      <alignment vertical="center" wrapText="1"/>
      <protection locked="0"/>
    </xf>
    <xf numFmtId="2" fontId="40" fillId="19" borderId="34" xfId="0" applyNumberFormat="1" applyFont="1" applyFill="1" applyBorder="1" applyAlignment="1">
      <alignment horizontal="center" vertical="center" wrapText="1"/>
    </xf>
    <xf numFmtId="167" fontId="42" fillId="0" borderId="42" xfId="0" applyNumberFormat="1" applyFont="1" applyBorder="1" applyAlignment="1" applyProtection="1">
      <alignment vertical="center" wrapText="1"/>
      <protection locked="0"/>
    </xf>
    <xf numFmtId="2" fontId="40" fillId="19" borderId="27" xfId="0" applyNumberFormat="1" applyFont="1" applyFill="1" applyBorder="1" applyAlignment="1">
      <alignment horizontal="center" vertical="center" wrapText="1"/>
    </xf>
    <xf numFmtId="167" fontId="42" fillId="0" borderId="36" xfId="0" applyNumberFormat="1" applyFont="1" applyBorder="1" applyAlignment="1" applyProtection="1">
      <alignment vertical="center" wrapText="1"/>
      <protection locked="0"/>
    </xf>
    <xf numFmtId="0" fontId="42" fillId="0" borderId="34" xfId="0" applyFont="1" applyBorder="1" applyAlignment="1" applyProtection="1">
      <alignment horizontal="left" vertical="center" wrapText="1"/>
      <protection locked="0"/>
    </xf>
    <xf numFmtId="0" fontId="37" fillId="9" borderId="34" xfId="0" applyFont="1" applyFill="1" applyBorder="1" applyAlignment="1">
      <alignment vertical="center"/>
    </xf>
    <xf numFmtId="2" fontId="37" fillId="17" borderId="34" xfId="0" applyNumberFormat="1" applyFont="1" applyFill="1" applyBorder="1" applyAlignment="1">
      <alignment horizontal="center" vertical="center"/>
    </xf>
    <xf numFmtId="0" fontId="37" fillId="9" borderId="35" xfId="0" applyFont="1" applyFill="1" applyBorder="1" applyAlignment="1">
      <alignment vertical="center"/>
    </xf>
    <xf numFmtId="0" fontId="42" fillId="0" borderId="27" xfId="0" applyFont="1" applyBorder="1" applyAlignment="1" applyProtection="1">
      <alignment horizontal="left" vertical="center" wrapText="1"/>
      <protection locked="0"/>
    </xf>
    <xf numFmtId="0" fontId="37" fillId="9" borderId="27" xfId="0" applyFont="1" applyFill="1" applyBorder="1" applyAlignment="1">
      <alignment vertical="center"/>
    </xf>
    <xf numFmtId="2" fontId="37" fillId="17" borderId="27" xfId="0" applyNumberFormat="1" applyFont="1" applyFill="1" applyBorder="1" applyAlignment="1">
      <alignment horizontal="center" vertical="center"/>
    </xf>
    <xf numFmtId="0" fontId="37" fillId="9" borderId="43" xfId="0" applyFont="1" applyFill="1" applyBorder="1" applyAlignment="1">
      <alignment vertical="center"/>
    </xf>
    <xf numFmtId="0" fontId="37" fillId="9" borderId="27" xfId="0" applyFont="1" applyFill="1" applyBorder="1" applyAlignment="1">
      <alignment vertical="center" wrapText="1"/>
    </xf>
    <xf numFmtId="167" fontId="42" fillId="5" borderId="42" xfId="0" applyNumberFormat="1" applyFont="1" applyFill="1" applyBorder="1" applyAlignment="1" applyProtection="1">
      <alignment vertical="center" wrapText="1"/>
      <protection locked="0"/>
    </xf>
    <xf numFmtId="1" fontId="40" fillId="9" borderId="27" xfId="0" applyNumberFormat="1" applyFont="1" applyFill="1" applyBorder="1" applyAlignment="1" applyProtection="1">
      <alignment horizontal="center" vertical="center" wrapText="1"/>
      <protection locked="0"/>
    </xf>
    <xf numFmtId="0" fontId="37" fillId="5" borderId="36" xfId="0" applyFont="1" applyFill="1" applyBorder="1" applyAlignment="1">
      <alignment horizontal="left" vertical="center" wrapText="1"/>
    </xf>
    <xf numFmtId="0" fontId="42" fillId="0" borderId="37" xfId="0" applyFont="1" applyBorder="1" applyAlignment="1" applyProtection="1">
      <alignment horizontal="left" vertical="center" wrapText="1"/>
      <protection locked="0"/>
    </xf>
    <xf numFmtId="0" fontId="37" fillId="9" borderId="37" xfId="0" applyFont="1" applyFill="1" applyBorder="1" applyAlignment="1">
      <alignment vertical="center"/>
    </xf>
    <xf numFmtId="2" fontId="37" fillId="12" borderId="38" xfId="0" applyNumberFormat="1" applyFont="1" applyFill="1" applyBorder="1" applyAlignment="1">
      <alignment horizontal="center" vertical="center"/>
    </xf>
    <xf numFmtId="1" fontId="40" fillId="9" borderId="34" xfId="0" applyNumberFormat="1" applyFont="1" applyFill="1" applyBorder="1" applyAlignment="1" applyProtection="1">
      <alignment horizontal="center" vertical="center" wrapText="1"/>
      <protection locked="0"/>
    </xf>
    <xf numFmtId="1" fontId="40" fillId="9" borderId="37" xfId="0" applyNumberFormat="1" applyFont="1" applyFill="1" applyBorder="1" applyAlignment="1" applyProtection="1">
      <alignment horizontal="center" vertical="center" wrapText="1"/>
      <protection locked="0"/>
    </xf>
    <xf numFmtId="0" fontId="37" fillId="5" borderId="33" xfId="0" applyFont="1" applyFill="1" applyBorder="1" applyAlignment="1">
      <alignment horizontal="left" vertical="center" wrapText="1"/>
    </xf>
    <xf numFmtId="0" fontId="37" fillId="0" borderId="34" xfId="16" applyFont="1" applyBorder="1" applyAlignment="1">
      <alignment horizontal="left" vertical="center" wrapText="1"/>
    </xf>
    <xf numFmtId="2" fontId="40" fillId="12" borderId="34" xfId="0" applyNumberFormat="1" applyFont="1" applyFill="1" applyBorder="1" applyAlignment="1" applyProtection="1">
      <alignment horizontal="center" vertical="center" wrapText="1"/>
      <protection locked="0"/>
    </xf>
    <xf numFmtId="0" fontId="37" fillId="0" borderId="27" xfId="16" applyFont="1" applyBorder="1" applyAlignment="1">
      <alignment horizontal="left" vertical="center" wrapText="1"/>
    </xf>
    <xf numFmtId="2" fontId="40" fillId="12" borderId="27" xfId="0" applyNumberFormat="1" applyFont="1" applyFill="1" applyBorder="1" applyAlignment="1" applyProtection="1">
      <alignment horizontal="center" vertical="center" wrapText="1"/>
      <protection locked="0"/>
    </xf>
    <xf numFmtId="0" fontId="37" fillId="0" borderId="37" xfId="16" applyFont="1" applyBorder="1" applyAlignment="1">
      <alignment horizontal="left" vertical="center" wrapText="1"/>
    </xf>
    <xf numFmtId="167" fontId="42" fillId="0" borderId="27" xfId="0" applyNumberFormat="1" applyFont="1" applyBorder="1" applyAlignment="1" applyProtection="1">
      <alignment vertical="center" wrapText="1"/>
      <protection locked="0"/>
    </xf>
    <xf numFmtId="167" fontId="42" fillId="0" borderId="37" xfId="0" applyNumberFormat="1" applyFont="1" applyBorder="1" applyAlignment="1" applyProtection="1">
      <alignment vertical="center" wrapText="1"/>
      <protection locked="0"/>
    </xf>
    <xf numFmtId="0" fontId="37" fillId="0" borderId="33" xfId="0" applyFont="1" applyBorder="1" applyAlignment="1">
      <alignment vertical="center" wrapText="1"/>
    </xf>
    <xf numFmtId="0" fontId="42" fillId="0" borderId="34" xfId="0" applyFont="1" applyBorder="1" applyAlignment="1">
      <alignment vertical="center" wrapText="1"/>
    </xf>
    <xf numFmtId="179" fontId="40" fillId="17" borderId="34" xfId="0" applyNumberFormat="1" applyFont="1" applyFill="1" applyBorder="1" applyAlignment="1" applyProtection="1">
      <alignment horizontal="center" vertical="center"/>
      <protection locked="0"/>
    </xf>
    <xf numFmtId="3" fontId="40" fillId="17" borderId="34" xfId="0" applyNumberFormat="1" applyFont="1" applyFill="1" applyBorder="1" applyAlignment="1" applyProtection="1">
      <alignment horizontal="center" vertical="center"/>
      <protection locked="0"/>
    </xf>
    <xf numFmtId="178" fontId="40" fillId="16" borderId="35" xfId="0" applyNumberFormat="1" applyFont="1" applyFill="1" applyBorder="1" applyAlignment="1">
      <alignment horizontal="center" vertical="center"/>
    </xf>
    <xf numFmtId="0" fontId="37" fillId="0" borderId="42" xfId="0" applyFont="1" applyBorder="1" applyAlignment="1">
      <alignment vertical="center" wrapText="1"/>
    </xf>
    <xf numFmtId="0" fontId="42" fillId="0" borderId="27" xfId="0" applyFont="1" applyBorder="1" applyAlignment="1">
      <alignment vertical="center" wrapText="1"/>
    </xf>
    <xf numFmtId="3" fontId="40" fillId="19" borderId="27" xfId="0" applyNumberFormat="1" applyFont="1" applyFill="1" applyBorder="1" applyAlignment="1">
      <alignment horizontal="center" vertical="center" wrapText="1"/>
    </xf>
    <xf numFmtId="179" fontId="40" fillId="17" borderId="27" xfId="0" applyNumberFormat="1" applyFont="1" applyFill="1" applyBorder="1" applyAlignment="1" applyProtection="1">
      <alignment horizontal="center" vertical="center"/>
      <protection locked="0"/>
    </xf>
    <xf numFmtId="3" fontId="40" fillId="17" borderId="27" xfId="0" applyNumberFormat="1" applyFont="1" applyFill="1" applyBorder="1" applyAlignment="1" applyProtection="1">
      <alignment horizontal="center" vertical="center"/>
      <protection locked="0"/>
    </xf>
    <xf numFmtId="178" fontId="40" fillId="16" borderId="43" xfId="0" applyNumberFormat="1" applyFont="1" applyFill="1" applyBorder="1" applyAlignment="1">
      <alignment horizontal="center" vertical="center"/>
    </xf>
    <xf numFmtId="0" fontId="42" fillId="0" borderId="37" xfId="0" applyFont="1" applyBorder="1" applyAlignment="1">
      <alignment vertical="center" wrapText="1"/>
    </xf>
    <xf numFmtId="3" fontId="40" fillId="19" borderId="37" xfId="0" applyNumberFormat="1" applyFont="1" applyFill="1" applyBorder="1" applyAlignment="1">
      <alignment horizontal="center" vertical="center" wrapText="1"/>
    </xf>
    <xf numFmtId="179" fontId="40" fillId="17" borderId="37" xfId="0" applyNumberFormat="1" applyFont="1" applyFill="1" applyBorder="1" applyAlignment="1" applyProtection="1">
      <alignment horizontal="center" vertical="center"/>
      <protection locked="0"/>
    </xf>
    <xf numFmtId="3" fontId="40" fillId="17" borderId="37" xfId="0" applyNumberFormat="1" applyFont="1" applyFill="1" applyBorder="1" applyAlignment="1" applyProtection="1">
      <alignment horizontal="center" vertical="center"/>
      <protection locked="0"/>
    </xf>
    <xf numFmtId="178" fontId="40" fillId="16" borderId="38" xfId="0" applyNumberFormat="1" applyFont="1" applyFill="1" applyBorder="1" applyAlignment="1">
      <alignment horizontal="center" vertical="center"/>
    </xf>
    <xf numFmtId="0" fontId="249" fillId="9" borderId="100" xfId="55" applyFont="1" applyFill="1" applyBorder="1" applyAlignment="1">
      <alignment horizontal="center" vertical="center" wrapText="1"/>
    </xf>
    <xf numFmtId="0" fontId="33" fillId="0" borderId="260" xfId="0" applyFont="1" applyBorder="1"/>
    <xf numFmtId="0" fontId="128" fillId="0" borderId="33" xfId="55" applyFont="1" applyBorder="1" applyAlignment="1">
      <alignment horizontal="left" vertical="center" wrapText="1"/>
    </xf>
    <xf numFmtId="0" fontId="128" fillId="0" borderId="34" xfId="55" applyFont="1" applyBorder="1" applyAlignment="1">
      <alignment horizontal="center" vertical="center" wrapText="1"/>
    </xf>
    <xf numFmtId="0" fontId="128" fillId="0" borderId="37" xfId="55" applyFont="1" applyBorder="1" applyAlignment="1">
      <alignment horizontal="center" vertical="center" wrapText="1"/>
    </xf>
    <xf numFmtId="0" fontId="128" fillId="0" borderId="40" xfId="55" applyFont="1" applyBorder="1" applyProtection="1">
      <protection locked="0"/>
    </xf>
    <xf numFmtId="0" fontId="128" fillId="0" borderId="41" xfId="55" applyFont="1" applyBorder="1" applyProtection="1">
      <protection locked="0"/>
    </xf>
    <xf numFmtId="164" fontId="5" fillId="0" borderId="47" xfId="117" applyNumberFormat="1" applyFont="1" applyBorder="1" applyAlignment="1">
      <alignment horizontal="center" vertical="center" wrapText="1"/>
    </xf>
    <xf numFmtId="0" fontId="37" fillId="0" borderId="233" xfId="0" applyFont="1" applyBorder="1" applyAlignment="1">
      <alignment horizontal="left" vertical="center" wrapText="1"/>
    </xf>
    <xf numFmtId="0" fontId="40" fillId="0" borderId="232" xfId="0" applyFont="1" applyBorder="1" applyAlignment="1">
      <alignment horizontal="left" vertical="center" wrapText="1"/>
    </xf>
    <xf numFmtId="0" fontId="37" fillId="0" borderId="232" xfId="0" applyFont="1" applyBorder="1" applyAlignment="1">
      <alignment horizontal="left" vertical="center" wrapText="1"/>
    </xf>
    <xf numFmtId="0" fontId="37" fillId="0" borderId="234" xfId="0" applyFont="1" applyBorder="1" applyAlignment="1">
      <alignment horizontal="left" vertical="center" wrapText="1"/>
    </xf>
    <xf numFmtId="0" fontId="167" fillId="0" borderId="0" xfId="106" applyFont="1" applyAlignment="1">
      <alignment horizontal="center"/>
    </xf>
    <xf numFmtId="0" fontId="242" fillId="0" borderId="0" xfId="106" applyFont="1" applyAlignment="1">
      <alignment horizontal="center"/>
    </xf>
    <xf numFmtId="0" fontId="242" fillId="9" borderId="0" xfId="106" applyFont="1" applyFill="1" applyAlignment="1">
      <alignment horizontal="center"/>
    </xf>
    <xf numFmtId="0" fontId="227" fillId="13" borderId="0" xfId="106" applyFont="1" applyFill="1" applyAlignment="1">
      <alignment horizontal="center"/>
    </xf>
    <xf numFmtId="0" fontId="227" fillId="9" borderId="0" xfId="106" applyFont="1" applyFill="1" applyAlignment="1">
      <alignment horizontal="center"/>
    </xf>
    <xf numFmtId="0" fontId="151" fillId="0" borderId="0" xfId="106" applyFont="1" applyAlignment="1">
      <alignment horizontal="center"/>
    </xf>
    <xf numFmtId="0" fontId="4" fillId="0" borderId="0" xfId="106" applyAlignment="1">
      <alignment horizontal="center"/>
    </xf>
    <xf numFmtId="0" fontId="280" fillId="0" borderId="0" xfId="0" applyFont="1"/>
    <xf numFmtId="0" fontId="213" fillId="0" borderId="0" xfId="0" applyFont="1"/>
    <xf numFmtId="0" fontId="213" fillId="9" borderId="0" xfId="0" applyFont="1" applyFill="1"/>
    <xf numFmtId="0" fontId="91" fillId="10" borderId="0" xfId="0" applyFont="1" applyFill="1"/>
    <xf numFmtId="0" fontId="281" fillId="9" borderId="0" xfId="0" applyFont="1" applyFill="1"/>
    <xf numFmtId="0" fontId="281" fillId="0" borderId="0" xfId="29" applyFont="1" applyFill="1" applyBorder="1" applyAlignment="1"/>
    <xf numFmtId="0" fontId="40" fillId="0" borderId="45" xfId="15" applyFont="1" applyBorder="1" applyAlignment="1">
      <alignment vertical="center"/>
    </xf>
    <xf numFmtId="10" fontId="40" fillId="12" borderId="66" xfId="38" applyNumberFormat="1" applyFont="1" applyFill="1" applyBorder="1" applyAlignment="1" applyProtection="1">
      <alignment horizontal="right" vertical="top" wrapText="1"/>
      <protection locked="0"/>
    </xf>
    <xf numFmtId="0" fontId="139" fillId="18" borderId="75" xfId="55" applyFont="1" applyFill="1" applyBorder="1" applyAlignment="1">
      <alignment horizontal="center" vertical="center" wrapText="1"/>
    </xf>
    <xf numFmtId="0" fontId="139" fillId="18" borderId="93" xfId="55" applyFont="1" applyFill="1" applyBorder="1" applyAlignment="1">
      <alignment horizontal="center" vertical="center" wrapText="1"/>
    </xf>
    <xf numFmtId="0" fontId="139" fillId="18" borderId="42" xfId="55" applyFont="1" applyFill="1" applyBorder="1" applyAlignment="1">
      <alignment horizontal="center" vertical="center" textRotation="90" wrapText="1"/>
    </xf>
    <xf numFmtId="0" fontId="139" fillId="18" borderId="75" xfId="55" applyFont="1" applyFill="1" applyBorder="1" applyAlignment="1">
      <alignment horizontal="center" vertical="center" textRotation="90" wrapText="1"/>
    </xf>
    <xf numFmtId="0" fontId="139" fillId="18" borderId="27" xfId="55" applyFont="1" applyFill="1" applyBorder="1" applyAlignment="1">
      <alignment horizontal="center" vertical="center" textRotation="90" wrapText="1"/>
    </xf>
    <xf numFmtId="0" fontId="139" fillId="18" borderId="43" xfId="55" applyFont="1" applyFill="1" applyBorder="1" applyAlignment="1">
      <alignment horizontal="center" vertical="center" textRotation="90" wrapText="1"/>
    </xf>
    <xf numFmtId="0" fontId="139" fillId="0" borderId="0" xfId="55" applyFont="1" applyAlignment="1">
      <alignment horizontal="center" vertical="center"/>
    </xf>
    <xf numFmtId="0" fontId="139" fillId="18" borderId="42" xfId="55" applyFont="1" applyFill="1" applyBorder="1" applyAlignment="1">
      <alignment horizontal="center" vertical="center" wrapText="1"/>
    </xf>
    <xf numFmtId="0" fontId="139" fillId="18" borderId="27" xfId="55" applyFont="1" applyFill="1" applyBorder="1" applyAlignment="1">
      <alignment horizontal="center" vertical="center" wrapText="1"/>
    </xf>
    <xf numFmtId="0" fontId="139" fillId="6" borderId="27" xfId="55" applyFont="1" applyFill="1" applyBorder="1" applyAlignment="1">
      <alignment horizontal="center" vertical="center" wrapText="1"/>
    </xf>
    <xf numFmtId="0" fontId="139" fillId="6" borderId="43" xfId="55" applyFont="1" applyFill="1" applyBorder="1" applyAlignment="1">
      <alignment horizontal="center" vertical="center" wrapText="1"/>
    </xf>
    <xf numFmtId="0" fontId="139" fillId="18" borderId="43" xfId="55" applyFont="1" applyFill="1" applyBorder="1" applyAlignment="1">
      <alignment horizontal="center" vertical="center" wrapText="1"/>
    </xf>
    <xf numFmtId="0" fontId="139" fillId="6" borderId="27" xfId="55" applyFont="1" applyFill="1" applyBorder="1" applyAlignment="1">
      <alignment horizontal="center" vertical="center"/>
    </xf>
    <xf numFmtId="0" fontId="139" fillId="6" borderId="43" xfId="55" applyFont="1" applyFill="1" applyBorder="1" applyAlignment="1">
      <alignment horizontal="center" vertical="center"/>
    </xf>
    <xf numFmtId="0" fontId="139" fillId="18" borderId="36" xfId="55" applyFont="1" applyFill="1" applyBorder="1" applyAlignment="1">
      <alignment horizontal="center" vertical="center" wrapText="1"/>
    </xf>
    <xf numFmtId="0" fontId="139" fillId="18" borderId="37" xfId="55" applyFont="1" applyFill="1" applyBorder="1" applyAlignment="1">
      <alignment horizontal="center" vertical="center" wrapText="1"/>
    </xf>
    <xf numFmtId="0" fontId="139" fillId="18" borderId="38" xfId="55" applyFont="1" applyFill="1" applyBorder="1" applyAlignment="1">
      <alignment horizontal="center" vertical="center" wrapText="1"/>
    </xf>
    <xf numFmtId="0" fontId="139" fillId="6" borderId="37" xfId="55" applyFont="1" applyFill="1" applyBorder="1" applyAlignment="1">
      <alignment horizontal="center" vertical="center"/>
    </xf>
    <xf numFmtId="0" fontId="139" fillId="6" borderId="38" xfId="55" applyFont="1" applyFill="1" applyBorder="1" applyAlignment="1">
      <alignment horizontal="center" vertical="center"/>
    </xf>
    <xf numFmtId="0" fontId="128" fillId="0" borderId="34" xfId="55" applyFont="1" applyBorder="1" applyAlignment="1">
      <alignment wrapText="1"/>
    </xf>
    <xf numFmtId="0" fontId="128" fillId="0" borderId="27" xfId="55" applyFont="1" applyBorder="1" applyAlignment="1">
      <alignment wrapText="1"/>
    </xf>
    <xf numFmtId="0" fontId="282" fillId="0" borderId="0" xfId="0" applyFont="1" applyAlignment="1">
      <alignment horizontal="center" vertical="center"/>
    </xf>
    <xf numFmtId="1" fontId="40" fillId="0" borderId="34" xfId="0" applyNumberFormat="1" applyFont="1" applyBorder="1" applyAlignment="1" applyProtection="1">
      <alignment horizontal="center" vertical="center" wrapText="1"/>
      <protection locked="0"/>
    </xf>
    <xf numFmtId="1" fontId="40" fillId="0" borderId="37" xfId="0" applyNumberFormat="1" applyFont="1" applyBorder="1" applyAlignment="1" applyProtection="1">
      <alignment horizontal="center" vertical="center" wrapText="1"/>
      <protection locked="0"/>
    </xf>
    <xf numFmtId="3" fontId="42" fillId="0" borderId="34" xfId="0" applyNumberFormat="1" applyFont="1" applyBorder="1" applyAlignment="1" applyProtection="1">
      <alignment horizontal="center" vertical="center" wrapText="1"/>
      <protection locked="0"/>
    </xf>
    <xf numFmtId="3" fontId="42" fillId="0" borderId="27" xfId="0" applyNumberFormat="1" applyFont="1" applyBorder="1" applyAlignment="1" applyProtection="1">
      <alignment horizontal="center" vertical="center" wrapText="1"/>
      <protection locked="0"/>
    </xf>
    <xf numFmtId="3" fontId="42" fillId="0" borderId="37" xfId="0" applyNumberFormat="1" applyFont="1" applyBorder="1" applyAlignment="1">
      <alignment horizontal="center" vertical="center" wrapText="1"/>
    </xf>
    <xf numFmtId="0" fontId="106" fillId="5" borderId="176" xfId="79" applyFont="1" applyFill="1" applyBorder="1" applyAlignment="1">
      <alignment vertical="center"/>
    </xf>
    <xf numFmtId="167" fontId="40" fillId="9" borderId="34" xfId="0" applyNumberFormat="1" applyFont="1" applyFill="1" applyBorder="1" applyAlignment="1" applyProtection="1">
      <alignment horizontal="left" vertical="center" wrapText="1"/>
      <protection locked="0"/>
    </xf>
    <xf numFmtId="2" fontId="42" fillId="9" borderId="34" xfId="0" applyNumberFormat="1" applyFont="1" applyFill="1" applyBorder="1" applyAlignment="1" applyProtection="1">
      <alignment horizontal="center" vertical="center" wrapText="1"/>
      <protection locked="0"/>
    </xf>
    <xf numFmtId="2" fontId="42" fillId="9" borderId="35" xfId="0" applyNumberFormat="1" applyFont="1" applyFill="1" applyBorder="1" applyAlignment="1" applyProtection="1">
      <alignment horizontal="center" vertical="center" wrapText="1"/>
      <protection locked="0"/>
    </xf>
    <xf numFmtId="167" fontId="40" fillId="9" borderId="27" xfId="0" applyNumberFormat="1" applyFont="1" applyFill="1" applyBorder="1" applyAlignment="1" applyProtection="1">
      <alignment horizontal="left" vertical="center" wrapText="1"/>
      <protection locked="0"/>
    </xf>
    <xf numFmtId="2" fontId="40" fillId="19" borderId="27" xfId="0" applyNumberFormat="1" applyFont="1" applyFill="1" applyBorder="1" applyAlignment="1" applyProtection="1">
      <alignment horizontal="center" vertical="center" wrapText="1"/>
      <protection locked="0"/>
    </xf>
    <xf numFmtId="2" fontId="42" fillId="9" borderId="27" xfId="0" applyNumberFormat="1" applyFont="1" applyFill="1" applyBorder="1" applyAlignment="1" applyProtection="1">
      <alignment horizontal="center" vertical="center" wrapText="1"/>
      <protection locked="0"/>
    </xf>
    <xf numFmtId="2" fontId="42" fillId="9" borderId="43" xfId="0" applyNumberFormat="1" applyFont="1" applyFill="1" applyBorder="1" applyAlignment="1" applyProtection="1">
      <alignment horizontal="center" vertical="center" wrapText="1"/>
      <protection locked="0"/>
    </xf>
    <xf numFmtId="167" fontId="40" fillId="9" borderId="37" xfId="0" applyNumberFormat="1" applyFont="1" applyFill="1" applyBorder="1" applyAlignment="1" applyProtection="1">
      <alignment horizontal="left" vertical="center" wrapText="1"/>
      <protection locked="0"/>
    </xf>
    <xf numFmtId="9" fontId="40" fillId="16" borderId="37" xfId="38" applyFont="1" applyFill="1" applyBorder="1" applyAlignment="1" applyProtection="1">
      <alignment horizontal="center" vertical="center" wrapText="1"/>
      <protection locked="0"/>
    </xf>
    <xf numFmtId="2" fontId="42" fillId="9" borderId="37" xfId="38" applyNumberFormat="1" applyFont="1" applyFill="1" applyBorder="1" applyAlignment="1" applyProtection="1">
      <alignment horizontal="center" vertical="center" wrapText="1"/>
      <protection locked="0"/>
    </xf>
    <xf numFmtId="2" fontId="42" fillId="9" borderId="38" xfId="38" applyNumberFormat="1" applyFont="1" applyFill="1" applyBorder="1" applyAlignment="1" applyProtection="1">
      <alignment horizontal="center" vertical="center" wrapText="1"/>
      <protection locked="0"/>
    </xf>
    <xf numFmtId="167" fontId="42" fillId="9" borderId="34" xfId="0" applyNumberFormat="1" applyFont="1" applyFill="1" applyBorder="1" applyAlignment="1" applyProtection="1">
      <alignment horizontal="left" vertical="center" wrapText="1"/>
      <protection locked="0"/>
    </xf>
    <xf numFmtId="2" fontId="42" fillId="17" borderId="34" xfId="0" applyNumberFormat="1" applyFont="1" applyFill="1" applyBorder="1" applyAlignment="1" applyProtection="1">
      <alignment horizontal="center" vertical="center" wrapText="1"/>
      <protection locked="0"/>
    </xf>
    <xf numFmtId="167" fontId="42" fillId="9" borderId="27" xfId="0" applyNumberFormat="1" applyFont="1" applyFill="1" applyBorder="1" applyAlignment="1" applyProtection="1">
      <alignment horizontal="left" vertical="center" wrapText="1"/>
      <protection locked="0"/>
    </xf>
    <xf numFmtId="2" fontId="42" fillId="19" borderId="27" xfId="0" applyNumberFormat="1" applyFont="1" applyFill="1" applyBorder="1" applyAlignment="1" applyProtection="1">
      <alignment horizontal="center" vertical="center" wrapText="1"/>
      <protection locked="0"/>
    </xf>
    <xf numFmtId="2" fontId="42" fillId="17" borderId="27" xfId="0" applyNumberFormat="1" applyFont="1" applyFill="1" applyBorder="1" applyAlignment="1" applyProtection="1">
      <alignment horizontal="center" vertical="center" wrapText="1"/>
      <protection locked="0"/>
    </xf>
    <xf numFmtId="2" fontId="42" fillId="16" borderId="27" xfId="38" applyNumberFormat="1" applyFont="1" applyFill="1" applyBorder="1" applyAlignment="1" applyProtection="1">
      <alignment horizontal="center" vertical="center" wrapText="1"/>
      <protection locked="0"/>
    </xf>
    <xf numFmtId="2" fontId="42" fillId="5" borderId="27" xfId="0" applyNumberFormat="1" applyFont="1" applyFill="1" applyBorder="1" applyAlignment="1" applyProtection="1">
      <alignment horizontal="left" vertical="center" wrapText="1"/>
      <protection locked="0"/>
    </xf>
    <xf numFmtId="2" fontId="42" fillId="16" borderId="27" xfId="0" applyNumberFormat="1" applyFont="1" applyFill="1" applyBorder="1" applyAlignment="1" applyProtection="1">
      <alignment horizontal="center" vertical="center" wrapText="1"/>
      <protection locked="0"/>
    </xf>
    <xf numFmtId="167" fontId="42" fillId="9" borderId="37" xfId="0" applyNumberFormat="1" applyFont="1" applyFill="1" applyBorder="1" applyAlignment="1" applyProtection="1">
      <alignment horizontal="left" vertical="center" wrapText="1"/>
      <protection locked="0"/>
    </xf>
    <xf numFmtId="9" fontId="42" fillId="16" borderId="37" xfId="38" applyFont="1" applyFill="1" applyBorder="1" applyAlignment="1" applyProtection="1">
      <alignment horizontal="center" vertical="center" wrapText="1"/>
      <protection locked="0"/>
    </xf>
    <xf numFmtId="2" fontId="42" fillId="9" borderId="37" xfId="0" applyNumberFormat="1" applyFont="1" applyFill="1" applyBorder="1" applyAlignment="1" applyProtection="1">
      <alignment horizontal="center" vertical="center" wrapText="1"/>
      <protection locked="0"/>
    </xf>
    <xf numFmtId="2" fontId="42" fillId="9" borderId="38" xfId="0" applyNumberFormat="1" applyFont="1" applyFill="1" applyBorder="1" applyAlignment="1" applyProtection="1">
      <alignment horizontal="center" vertical="center" wrapText="1"/>
      <protection locked="0"/>
    </xf>
    <xf numFmtId="167" fontId="42" fillId="17" borderId="34" xfId="0" applyNumberFormat="1" applyFont="1" applyFill="1" applyBorder="1" applyAlignment="1" applyProtection="1">
      <alignment horizontal="center" vertical="center" wrapText="1"/>
      <protection locked="0"/>
    </xf>
    <xf numFmtId="167" fontId="42" fillId="9" borderId="34" xfId="0" applyNumberFormat="1" applyFont="1" applyFill="1" applyBorder="1" applyAlignment="1" applyProtection="1">
      <alignment horizontal="center" vertical="center" wrapText="1"/>
      <protection locked="0"/>
    </xf>
    <xf numFmtId="167" fontId="42" fillId="9" borderId="35" xfId="0" applyNumberFormat="1" applyFont="1" applyFill="1" applyBorder="1" applyAlignment="1" applyProtection="1">
      <alignment horizontal="center" vertical="center" wrapText="1"/>
      <protection locked="0"/>
    </xf>
    <xf numFmtId="2" fontId="42" fillId="17" borderId="34" xfId="0" applyNumberFormat="1" applyFont="1" applyFill="1" applyBorder="1" applyAlignment="1" applyProtection="1">
      <alignment horizontal="left" vertical="center" wrapText="1"/>
      <protection locked="0"/>
    </xf>
    <xf numFmtId="2" fontId="42" fillId="9" borderId="34" xfId="0" applyNumberFormat="1" applyFont="1" applyFill="1" applyBorder="1" applyAlignment="1" applyProtection="1">
      <alignment horizontal="left" vertical="center" wrapText="1"/>
      <protection locked="0"/>
    </xf>
    <xf numFmtId="2" fontId="42" fillId="9" borderId="35" xfId="0" applyNumberFormat="1" applyFont="1" applyFill="1" applyBorder="1" applyAlignment="1" applyProtection="1">
      <alignment horizontal="left" vertical="center" wrapText="1"/>
      <protection locked="0"/>
    </xf>
    <xf numFmtId="1" fontId="42" fillId="17" borderId="27" xfId="0" applyNumberFormat="1" applyFont="1" applyFill="1" applyBorder="1" applyAlignment="1" applyProtection="1">
      <alignment horizontal="center" vertical="center" wrapText="1"/>
      <protection locked="0"/>
    </xf>
    <xf numFmtId="1" fontId="42" fillId="9" borderId="27" xfId="0" applyNumberFormat="1" applyFont="1" applyFill="1" applyBorder="1" applyAlignment="1" applyProtection="1">
      <alignment horizontal="center" vertical="center" wrapText="1"/>
      <protection locked="0"/>
    </xf>
    <xf numFmtId="1" fontId="42" fillId="9" borderId="43" xfId="0" applyNumberFormat="1" applyFont="1" applyFill="1" applyBorder="1" applyAlignment="1" applyProtection="1">
      <alignment horizontal="center" vertical="center" wrapText="1"/>
      <protection locked="0"/>
    </xf>
    <xf numFmtId="9" fontId="42" fillId="16" borderId="27" xfId="38" applyFont="1" applyFill="1" applyBorder="1" applyAlignment="1" applyProtection="1">
      <alignment horizontal="center" vertical="center" wrapText="1"/>
      <protection locked="0"/>
    </xf>
    <xf numFmtId="10" fontId="42" fillId="9" borderId="27" xfId="0" applyNumberFormat="1" applyFont="1" applyFill="1" applyBorder="1" applyAlignment="1" applyProtection="1">
      <alignment horizontal="center" vertical="center" wrapText="1"/>
      <protection locked="0"/>
    </xf>
    <xf numFmtId="10" fontId="42" fillId="9" borderId="43" xfId="0" applyNumberFormat="1" applyFont="1" applyFill="1" applyBorder="1" applyAlignment="1" applyProtection="1">
      <alignment horizontal="center" vertical="center" wrapText="1"/>
      <protection locked="0"/>
    </xf>
    <xf numFmtId="1" fontId="42" fillId="0" borderId="27" xfId="0" applyNumberFormat="1" applyFont="1" applyBorder="1" applyAlignment="1" applyProtection="1">
      <alignment horizontal="left" vertical="center" wrapText="1"/>
      <protection locked="0"/>
    </xf>
    <xf numFmtId="179" fontId="40" fillId="16" borderId="27" xfId="0" applyNumberFormat="1" applyFont="1" applyFill="1" applyBorder="1" applyAlignment="1" applyProtection="1">
      <alignment horizontal="center" vertical="center"/>
      <protection locked="0"/>
    </xf>
    <xf numFmtId="179" fontId="40" fillId="9" borderId="27" xfId="0" applyNumberFormat="1" applyFont="1" applyFill="1" applyBorder="1" applyAlignment="1" applyProtection="1">
      <alignment horizontal="center" vertical="center"/>
      <protection locked="0"/>
    </xf>
    <xf numFmtId="179" fontId="40" fillId="9" borderId="43" xfId="0" applyNumberFormat="1" applyFont="1" applyFill="1" applyBorder="1" applyAlignment="1" applyProtection="1">
      <alignment horizontal="center" vertical="center"/>
      <protection locked="0"/>
    </xf>
    <xf numFmtId="178" fontId="42" fillId="16" borderId="37" xfId="0" applyNumberFormat="1" applyFont="1" applyFill="1" applyBorder="1" applyAlignment="1" applyProtection="1">
      <alignment horizontal="center" vertical="center" wrapText="1"/>
      <protection locked="0"/>
    </xf>
    <xf numFmtId="1" fontId="42" fillId="9" borderId="37" xfId="0" applyNumberFormat="1" applyFont="1" applyFill="1" applyBorder="1" applyAlignment="1" applyProtection="1">
      <alignment horizontal="center" vertical="center" wrapText="1"/>
      <protection locked="0"/>
    </xf>
    <xf numFmtId="1" fontId="42" fillId="9" borderId="38" xfId="0" applyNumberFormat="1" applyFont="1" applyFill="1" applyBorder="1" applyAlignment="1" applyProtection="1">
      <alignment horizontal="center" vertical="center" wrapText="1"/>
      <protection locked="0"/>
    </xf>
    <xf numFmtId="1" fontId="42" fillId="17" borderId="34" xfId="0" applyNumberFormat="1" applyFont="1" applyFill="1" applyBorder="1" applyAlignment="1" applyProtection="1">
      <alignment horizontal="center" vertical="center" wrapText="1"/>
      <protection locked="0"/>
    </xf>
    <xf numFmtId="1" fontId="42" fillId="9" borderId="34" xfId="0" applyNumberFormat="1" applyFont="1" applyFill="1" applyBorder="1" applyAlignment="1" applyProtection="1">
      <alignment horizontal="center" vertical="center" wrapText="1"/>
      <protection locked="0"/>
    </xf>
    <xf numFmtId="1" fontId="42" fillId="9" borderId="35" xfId="0" applyNumberFormat="1" applyFont="1" applyFill="1" applyBorder="1" applyAlignment="1" applyProtection="1">
      <alignment horizontal="center" vertical="center" wrapText="1"/>
      <protection locked="0"/>
    </xf>
    <xf numFmtId="1" fontId="42" fillId="19" borderId="37" xfId="0" applyNumberFormat="1" applyFont="1" applyFill="1" applyBorder="1" applyAlignment="1" applyProtection="1">
      <alignment horizontal="center" vertical="center" wrapText="1"/>
      <protection locked="0"/>
    </xf>
    <xf numFmtId="2" fontId="42" fillId="19" borderId="37" xfId="0" applyNumberFormat="1" applyFont="1" applyFill="1" applyBorder="1" applyAlignment="1" applyProtection="1">
      <alignment horizontal="center" vertical="center" wrapText="1"/>
      <protection locked="0"/>
    </xf>
    <xf numFmtId="2" fontId="40" fillId="11" borderId="27" xfId="0" applyNumberFormat="1" applyFont="1" applyFill="1" applyBorder="1" applyAlignment="1" applyProtection="1">
      <alignment horizontal="center" vertical="center" wrapText="1"/>
      <protection locked="0"/>
    </xf>
    <xf numFmtId="2" fontId="37" fillId="11" borderId="34" xfId="0" applyNumberFormat="1" applyFont="1" applyFill="1" applyBorder="1" applyAlignment="1">
      <alignment horizontal="center" vertical="center"/>
    </xf>
    <xf numFmtId="2" fontId="37" fillId="11" borderId="27" xfId="0" applyNumberFormat="1" applyFont="1" applyFill="1" applyBorder="1" applyAlignment="1">
      <alignment horizontal="center" vertical="center"/>
    </xf>
    <xf numFmtId="0" fontId="37" fillId="26" borderId="33" xfId="0" applyFont="1" applyFill="1" applyBorder="1" applyAlignment="1">
      <alignment horizontal="left" vertical="center" wrapText="1"/>
    </xf>
    <xf numFmtId="1" fontId="40" fillId="5" borderId="34" xfId="0" applyNumberFormat="1" applyFont="1" applyFill="1" applyBorder="1" applyAlignment="1" applyProtection="1">
      <alignment horizontal="left" vertical="center" wrapText="1"/>
      <protection locked="0"/>
    </xf>
    <xf numFmtId="166" fontId="40" fillId="19" borderId="34" xfId="0" applyNumberFormat="1" applyFont="1" applyFill="1" applyBorder="1" applyAlignment="1">
      <alignment horizontal="center" vertical="center" wrapText="1"/>
    </xf>
    <xf numFmtId="0" fontId="37" fillId="26" borderId="42" xfId="0" applyFont="1" applyFill="1" applyBorder="1" applyAlignment="1">
      <alignment horizontal="left" vertical="center" wrapText="1"/>
    </xf>
    <xf numFmtId="1" fontId="40" fillId="5" borderId="27" xfId="0" applyNumberFormat="1" applyFont="1" applyFill="1" applyBorder="1" applyAlignment="1" applyProtection="1">
      <alignment horizontal="left" vertical="center" wrapText="1"/>
      <protection locked="0"/>
    </xf>
    <xf numFmtId="166" fontId="40" fillId="19" borderId="27" xfId="0" applyNumberFormat="1" applyFont="1" applyFill="1" applyBorder="1" applyAlignment="1">
      <alignment horizontal="center" vertical="center" wrapText="1"/>
    </xf>
    <xf numFmtId="0" fontId="37" fillId="26" borderId="36" xfId="0" applyFont="1" applyFill="1" applyBorder="1" applyAlignment="1">
      <alignment horizontal="left" vertical="center" wrapText="1"/>
    </xf>
    <xf numFmtId="1" fontId="40" fillId="5" borderId="37" xfId="0" applyNumberFormat="1" applyFont="1" applyFill="1" applyBorder="1" applyAlignment="1" applyProtection="1">
      <alignment horizontal="left" vertical="center" wrapText="1"/>
      <protection locked="0"/>
    </xf>
    <xf numFmtId="166" fontId="40" fillId="11" borderId="37" xfId="0" applyNumberFormat="1" applyFont="1" applyFill="1" applyBorder="1" applyAlignment="1" applyProtection="1">
      <alignment horizontal="center" vertical="center" wrapText="1"/>
      <protection locked="0"/>
    </xf>
    <xf numFmtId="0" fontId="37" fillId="26" borderId="45" xfId="0" applyFont="1" applyFill="1" applyBorder="1" applyAlignment="1">
      <alignment horizontal="left" vertical="center" wrapText="1"/>
    </xf>
    <xf numFmtId="0" fontId="42" fillId="0" borderId="47" xfId="0" applyFont="1" applyBorder="1" applyAlignment="1" applyProtection="1">
      <alignment horizontal="left" vertical="center" wrapText="1"/>
      <protection locked="0"/>
    </xf>
    <xf numFmtId="0" fontId="37" fillId="5" borderId="47" xfId="0" applyFont="1" applyFill="1" applyBorder="1" applyAlignment="1">
      <alignment vertical="center"/>
    </xf>
    <xf numFmtId="2" fontId="37" fillId="11" borderId="47" xfId="0" applyNumberFormat="1" applyFont="1" applyFill="1" applyBorder="1" applyAlignment="1">
      <alignment horizontal="center" vertical="center"/>
    </xf>
    <xf numFmtId="2" fontId="40" fillId="12" borderId="46" xfId="0" applyNumberFormat="1" applyFont="1" applyFill="1" applyBorder="1" applyAlignment="1" applyProtection="1">
      <alignment horizontal="center" vertical="center" wrapText="1"/>
      <protection locked="0"/>
    </xf>
    <xf numFmtId="0" fontId="42" fillId="7" borderId="46" xfId="0" applyFont="1" applyFill="1" applyBorder="1" applyAlignment="1">
      <alignment horizontal="center" vertical="center" wrapText="1"/>
    </xf>
    <xf numFmtId="2" fontId="40" fillId="11" borderId="45" xfId="0" applyNumberFormat="1" applyFont="1" applyFill="1" applyBorder="1" applyAlignment="1">
      <alignment horizontal="center" vertical="center" wrapText="1"/>
    </xf>
    <xf numFmtId="2" fontId="40" fillId="11" borderId="47" xfId="0" applyNumberFormat="1" applyFont="1" applyFill="1" applyBorder="1" applyAlignment="1">
      <alignment horizontal="center" vertical="center" wrapText="1"/>
    </xf>
    <xf numFmtId="2" fontId="37" fillId="12" borderId="37" xfId="0" applyNumberFormat="1" applyFont="1" applyFill="1" applyBorder="1" applyAlignment="1">
      <alignment horizontal="center" vertical="center"/>
    </xf>
    <xf numFmtId="0" fontId="42" fillId="0" borderId="34" xfId="0" applyFont="1" applyBorder="1" applyAlignment="1">
      <alignment wrapText="1"/>
    </xf>
    <xf numFmtId="0" fontId="37" fillId="5" borderId="34" xfId="0" applyFont="1" applyFill="1" applyBorder="1" applyAlignment="1">
      <alignment vertical="center" wrapText="1"/>
    </xf>
    <xf numFmtId="2" fontId="37" fillId="12" borderId="35" xfId="0" applyNumberFormat="1" applyFont="1" applyFill="1" applyBorder="1" applyAlignment="1">
      <alignment horizontal="center" vertical="center"/>
    </xf>
    <xf numFmtId="0" fontId="42" fillId="0" borderId="27" xfId="0" applyFont="1" applyBorder="1" applyAlignment="1">
      <alignment wrapText="1"/>
    </xf>
    <xf numFmtId="0" fontId="37" fillId="5" borderId="27" xfId="0" applyFont="1" applyFill="1" applyBorder="1" applyAlignment="1">
      <alignment vertical="center" wrapText="1"/>
    </xf>
    <xf numFmtId="2" fontId="37" fillId="12" borderId="43" xfId="0" applyNumberFormat="1" applyFont="1" applyFill="1" applyBorder="1" applyAlignment="1">
      <alignment horizontal="center" vertical="center"/>
    </xf>
    <xf numFmtId="0" fontId="42" fillId="0" borderId="37" xfId="0" applyFont="1" applyBorder="1" applyAlignment="1">
      <alignment wrapText="1"/>
    </xf>
    <xf numFmtId="0" fontId="37" fillId="5" borderId="37" xfId="0" applyFont="1" applyFill="1" applyBorder="1" applyAlignment="1">
      <alignment vertical="center" wrapText="1"/>
    </xf>
    <xf numFmtId="2" fontId="37" fillId="9" borderId="27" xfId="0" applyNumberFormat="1" applyFont="1" applyFill="1" applyBorder="1" applyAlignment="1">
      <alignment vertical="center"/>
    </xf>
    <xf numFmtId="0" fontId="42" fillId="0" borderId="36" xfId="0" applyFont="1" applyBorder="1" applyAlignment="1" applyProtection="1">
      <alignment horizontal="left" vertical="center" wrapText="1"/>
      <protection locked="0"/>
    </xf>
    <xf numFmtId="2" fontId="40" fillId="19" borderId="37" xfId="0" applyNumberFormat="1" applyFont="1" applyFill="1" applyBorder="1" applyAlignment="1">
      <alignment horizontal="center" vertical="center" wrapText="1"/>
    </xf>
    <xf numFmtId="166" fontId="37" fillId="17" borderId="34" xfId="0" applyNumberFormat="1" applyFont="1" applyFill="1" applyBorder="1" applyAlignment="1">
      <alignment horizontal="center" vertical="center"/>
    </xf>
    <xf numFmtId="166" fontId="37" fillId="12" borderId="34" xfId="0" applyNumberFormat="1" applyFont="1" applyFill="1" applyBorder="1" applyAlignment="1">
      <alignment horizontal="center" vertical="center"/>
    </xf>
    <xf numFmtId="0" fontId="37" fillId="0" borderId="35" xfId="0" applyFont="1" applyBorder="1" applyAlignment="1">
      <alignment horizontal="center" vertical="center"/>
    </xf>
    <xf numFmtId="0" fontId="47" fillId="9" borderId="27" xfId="16" applyFont="1" applyFill="1" applyBorder="1" applyAlignment="1">
      <alignment horizontal="center" vertical="center" wrapText="1"/>
    </xf>
    <xf numFmtId="166" fontId="37" fillId="17" borderId="27" xfId="0" applyNumberFormat="1" applyFont="1" applyFill="1" applyBorder="1" applyAlignment="1">
      <alignment horizontal="center" vertical="center"/>
    </xf>
    <xf numFmtId="166" fontId="37" fillId="12" borderId="27" xfId="0" applyNumberFormat="1" applyFont="1" applyFill="1" applyBorder="1" applyAlignment="1">
      <alignment horizontal="center" vertical="center"/>
    </xf>
    <xf numFmtId="0" fontId="37" fillId="0" borderId="43" xfId="0" applyFont="1" applyBorder="1" applyAlignment="1">
      <alignment horizontal="center" vertical="center"/>
    </xf>
    <xf numFmtId="166" fontId="37" fillId="17" borderId="37" xfId="0" applyNumberFormat="1" applyFont="1" applyFill="1" applyBorder="1" applyAlignment="1">
      <alignment horizontal="center" vertical="center"/>
    </xf>
    <xf numFmtId="0" fontId="47" fillId="9" borderId="37" xfId="16" applyFont="1" applyFill="1" applyBorder="1" applyAlignment="1">
      <alignment horizontal="center" vertical="center" wrapText="1"/>
    </xf>
    <xf numFmtId="166" fontId="37" fillId="12" borderId="37" xfId="0" applyNumberFormat="1" applyFont="1" applyFill="1" applyBorder="1" applyAlignment="1">
      <alignment horizontal="center" vertical="center"/>
    </xf>
    <xf numFmtId="0" fontId="47" fillId="9" borderId="38" xfId="16" applyFont="1" applyFill="1" applyBorder="1" applyAlignment="1">
      <alignment horizontal="center" vertical="center" wrapText="1"/>
    </xf>
    <xf numFmtId="0" fontId="42" fillId="5" borderId="34" xfId="0" applyFont="1" applyFill="1" applyBorder="1" applyAlignment="1" applyProtection="1">
      <alignment horizontal="left" vertical="center" wrapText="1"/>
      <protection locked="0"/>
    </xf>
    <xf numFmtId="0" fontId="42" fillId="5" borderId="27"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2" fontId="37" fillId="17" borderId="37" xfId="0" applyNumberFormat="1" applyFont="1" applyFill="1" applyBorder="1" applyAlignment="1">
      <alignment horizontal="center" vertical="center"/>
    </xf>
    <xf numFmtId="167" fontId="40" fillId="5" borderId="27" xfId="0" applyNumberFormat="1" applyFont="1" applyFill="1" applyBorder="1" applyAlignment="1" applyProtection="1">
      <alignment horizontal="left" vertical="center" wrapText="1"/>
      <protection locked="0"/>
    </xf>
    <xf numFmtId="0" fontId="37" fillId="5" borderId="27" xfId="0" applyFont="1" applyFill="1" applyBorder="1" applyAlignment="1">
      <alignment vertical="center"/>
    </xf>
    <xf numFmtId="0" fontId="0" fillId="9" borderId="34" xfId="0" applyFill="1" applyBorder="1" applyAlignment="1">
      <alignment vertical="center"/>
    </xf>
    <xf numFmtId="0" fontId="0" fillId="9" borderId="27" xfId="0" applyFill="1" applyBorder="1" applyAlignment="1">
      <alignment vertical="center"/>
    </xf>
    <xf numFmtId="0" fontId="0" fillId="9" borderId="37" xfId="0" applyFill="1" applyBorder="1" applyAlignment="1">
      <alignment vertical="center"/>
    </xf>
    <xf numFmtId="0" fontId="37" fillId="5" borderId="33" xfId="0" applyFont="1" applyFill="1" applyBorder="1" applyAlignment="1">
      <alignment vertical="center"/>
    </xf>
    <xf numFmtId="0" fontId="37" fillId="5" borderId="34" xfId="0" applyFont="1" applyFill="1" applyBorder="1" applyAlignment="1">
      <alignment vertical="center"/>
    </xf>
    <xf numFmtId="0" fontId="37" fillId="5" borderId="34" xfId="0" applyFont="1" applyFill="1" applyBorder="1" applyAlignment="1">
      <alignment horizontal="center" vertical="center"/>
    </xf>
    <xf numFmtId="166" fontId="37" fillId="19" borderId="34" xfId="0" applyNumberFormat="1" applyFont="1" applyFill="1" applyBorder="1" applyAlignment="1">
      <alignment horizontal="center" vertical="center"/>
    </xf>
    <xf numFmtId="0" fontId="37" fillId="9" borderId="34" xfId="0" applyFont="1" applyFill="1" applyBorder="1" applyAlignment="1">
      <alignment horizontal="center" vertical="center"/>
    </xf>
    <xf numFmtId="0" fontId="37" fillId="9" borderId="35" xfId="0" applyFont="1" applyFill="1" applyBorder="1" applyAlignment="1">
      <alignment horizontal="center" vertical="center"/>
    </xf>
    <xf numFmtId="0" fontId="37" fillId="5" borderId="42" xfId="0" applyFont="1" applyFill="1" applyBorder="1" applyAlignment="1">
      <alignment horizontal="left" vertical="center" wrapText="1"/>
    </xf>
    <xf numFmtId="0" fontId="37" fillId="5" borderId="27" xfId="0" applyFont="1" applyFill="1" applyBorder="1" applyAlignment="1">
      <alignment horizontal="center" vertical="center"/>
    </xf>
    <xf numFmtId="0" fontId="37" fillId="9" borderId="27" xfId="0" applyFont="1" applyFill="1" applyBorder="1" applyAlignment="1">
      <alignment horizontal="center" vertical="center"/>
    </xf>
    <xf numFmtId="0" fontId="37" fillId="9" borderId="43" xfId="0" applyFont="1" applyFill="1" applyBorder="1" applyAlignment="1">
      <alignment horizontal="center" vertical="center"/>
    </xf>
    <xf numFmtId="0" fontId="37" fillId="5" borderId="37" xfId="0" applyFont="1" applyFill="1" applyBorder="1" applyAlignment="1">
      <alignment horizontal="center" vertical="center"/>
    </xf>
    <xf numFmtId="0" fontId="37" fillId="9" borderId="37" xfId="0" applyFont="1" applyFill="1" applyBorder="1" applyAlignment="1">
      <alignment horizontal="center" vertical="center"/>
    </xf>
    <xf numFmtId="0" fontId="37" fillId="9" borderId="38" xfId="0" applyFont="1" applyFill="1" applyBorder="1" applyAlignment="1">
      <alignment horizontal="center" vertical="center"/>
    </xf>
    <xf numFmtId="166" fontId="37" fillId="9" borderId="27" xfId="0" applyNumberFormat="1" applyFont="1" applyFill="1" applyBorder="1" applyAlignment="1">
      <alignment horizontal="center" vertical="center"/>
    </xf>
    <xf numFmtId="166" fontId="37" fillId="9" borderId="34" xfId="0" applyNumberFormat="1" applyFont="1" applyFill="1" applyBorder="1" applyAlignment="1">
      <alignment horizontal="center" vertical="center"/>
    </xf>
    <xf numFmtId="166" fontId="37" fillId="9" borderId="35" xfId="0" applyNumberFormat="1" applyFont="1" applyFill="1" applyBorder="1" applyAlignment="1">
      <alignment horizontal="center" vertical="center"/>
    </xf>
    <xf numFmtId="0" fontId="42" fillId="0" borderId="42" xfId="0" quotePrefix="1" applyFont="1" applyBorder="1" applyAlignment="1" applyProtection="1">
      <alignment horizontal="left" vertical="center" wrapText="1"/>
      <protection locked="0"/>
    </xf>
    <xf numFmtId="166" fontId="37" fillId="9" borderId="43" xfId="0" applyNumberFormat="1" applyFont="1" applyFill="1" applyBorder="1" applyAlignment="1">
      <alignment horizontal="center" vertical="center"/>
    </xf>
    <xf numFmtId="0" fontId="42" fillId="0" borderId="36" xfId="0" quotePrefix="1" applyFont="1" applyBorder="1" applyAlignment="1" applyProtection="1">
      <alignment horizontal="left" vertical="center" wrapText="1"/>
      <protection locked="0"/>
    </xf>
    <xf numFmtId="166" fontId="37" fillId="9" borderId="37" xfId="0" applyNumberFormat="1" applyFont="1" applyFill="1" applyBorder="1" applyAlignment="1">
      <alignment horizontal="center" vertical="center"/>
    </xf>
    <xf numFmtId="166" fontId="37" fillId="9" borderId="38" xfId="0" applyNumberFormat="1" applyFont="1" applyFill="1" applyBorder="1" applyAlignment="1">
      <alignment horizontal="center" vertical="center"/>
    </xf>
    <xf numFmtId="0" fontId="37" fillId="0" borderId="34" xfId="0" applyFont="1" applyBorder="1" applyAlignment="1">
      <alignment vertical="center"/>
    </xf>
    <xf numFmtId="167" fontId="42" fillId="5" borderId="42" xfId="0" applyNumberFormat="1" applyFont="1" applyFill="1" applyBorder="1" applyAlignment="1" applyProtection="1">
      <alignment horizontal="left" vertical="center" wrapText="1"/>
      <protection locked="0"/>
    </xf>
    <xf numFmtId="167" fontId="42" fillId="5" borderId="27" xfId="0" applyNumberFormat="1" applyFont="1" applyFill="1" applyBorder="1" applyAlignment="1" applyProtection="1">
      <alignment horizontal="left" vertical="center" wrapText="1"/>
      <protection locked="0"/>
    </xf>
    <xf numFmtId="1" fontId="42" fillId="5" borderId="27" xfId="0" applyNumberFormat="1" applyFont="1" applyFill="1" applyBorder="1" applyAlignment="1" applyProtection="1">
      <alignment horizontal="center" vertical="center" wrapText="1"/>
      <protection locked="0"/>
    </xf>
    <xf numFmtId="166" fontId="37" fillId="19" borderId="27" xfId="0" applyNumberFormat="1" applyFont="1" applyFill="1" applyBorder="1" applyAlignment="1">
      <alignment horizontal="center" vertical="center"/>
    </xf>
    <xf numFmtId="167" fontId="42" fillId="5" borderId="36" xfId="0" applyNumberFormat="1" applyFont="1" applyFill="1" applyBorder="1" applyAlignment="1" applyProtection="1">
      <alignment horizontal="left" vertical="center" wrapText="1"/>
      <protection locked="0"/>
    </xf>
    <xf numFmtId="167" fontId="42" fillId="5" borderId="37" xfId="0" applyNumberFormat="1" applyFont="1" applyFill="1" applyBorder="1" applyAlignment="1" applyProtection="1">
      <alignment horizontal="left" vertical="center" wrapText="1"/>
      <protection locked="0"/>
    </xf>
    <xf numFmtId="1" fontId="42" fillId="5" borderId="37" xfId="0" applyNumberFormat="1" applyFont="1" applyFill="1" applyBorder="1" applyAlignment="1" applyProtection="1">
      <alignment horizontal="center" vertical="center" wrapText="1"/>
      <protection locked="0"/>
    </xf>
    <xf numFmtId="166" fontId="37" fillId="19" borderId="37" xfId="0" applyNumberFormat="1" applyFont="1" applyFill="1" applyBorder="1" applyAlignment="1">
      <alignment horizontal="center" vertical="center"/>
    </xf>
    <xf numFmtId="0" fontId="37" fillId="12" borderId="34" xfId="0" applyFont="1" applyFill="1" applyBorder="1" applyAlignment="1">
      <alignment horizontal="center" vertical="center"/>
    </xf>
    <xf numFmtId="0" fontId="37" fillId="0" borderId="27" xfId="0" applyFont="1" applyBorder="1" applyAlignment="1">
      <alignment vertical="center"/>
    </xf>
    <xf numFmtId="167" fontId="42" fillId="0" borderId="27" xfId="0" applyNumberFormat="1" applyFont="1" applyBorder="1" applyAlignment="1" applyProtection="1">
      <alignment horizontal="left" vertical="center" wrapText="1"/>
      <protection locked="0"/>
    </xf>
    <xf numFmtId="167" fontId="42" fillId="0" borderId="37" xfId="0" applyNumberFormat="1" applyFont="1" applyBorder="1" applyAlignment="1" applyProtection="1">
      <alignment horizontal="left" vertical="center" wrapText="1"/>
      <protection locked="0"/>
    </xf>
    <xf numFmtId="167" fontId="37" fillId="5" borderId="33" xfId="0" applyNumberFormat="1" applyFont="1" applyFill="1" applyBorder="1" applyAlignment="1" applyProtection="1">
      <alignment vertical="center" wrapText="1"/>
      <protection locked="0"/>
    </xf>
    <xf numFmtId="167" fontId="37" fillId="5" borderId="34" xfId="0" applyNumberFormat="1" applyFont="1" applyFill="1" applyBorder="1" applyAlignment="1" applyProtection="1">
      <alignment horizontal="left" vertical="center" wrapText="1"/>
      <protection locked="0"/>
    </xf>
    <xf numFmtId="167" fontId="37" fillId="5" borderId="42" xfId="0" applyNumberFormat="1" applyFont="1" applyFill="1" applyBorder="1" applyAlignment="1" applyProtection="1">
      <alignment vertical="center" wrapText="1"/>
      <protection locked="0"/>
    </xf>
    <xf numFmtId="167" fontId="37" fillId="5" borderId="27" xfId="0" applyNumberFormat="1" applyFont="1" applyFill="1" applyBorder="1" applyAlignment="1" applyProtection="1">
      <alignment horizontal="left" vertical="center" wrapText="1"/>
      <protection locked="0"/>
    </xf>
    <xf numFmtId="167" fontId="37" fillId="5" borderId="42" xfId="0" applyNumberFormat="1" applyFont="1" applyFill="1" applyBorder="1" applyAlignment="1" applyProtection="1">
      <alignment horizontal="left" vertical="center" wrapText="1"/>
      <protection locked="0"/>
    </xf>
    <xf numFmtId="1" fontId="37" fillId="5" borderId="27" xfId="0" applyNumberFormat="1" applyFont="1" applyFill="1" applyBorder="1" applyAlignment="1" applyProtection="1">
      <alignment horizontal="center" vertical="center" wrapText="1"/>
      <protection locked="0"/>
    </xf>
    <xf numFmtId="167" fontId="37" fillId="5" borderId="36" xfId="0" applyNumberFormat="1" applyFont="1" applyFill="1" applyBorder="1" applyAlignment="1" applyProtection="1">
      <alignment horizontal="left" vertical="center" wrapText="1"/>
      <protection locked="0"/>
    </xf>
    <xf numFmtId="167" fontId="37" fillId="5" borderId="37" xfId="0" applyNumberFormat="1" applyFont="1" applyFill="1" applyBorder="1" applyAlignment="1" applyProtection="1">
      <alignment horizontal="left" vertical="center" wrapText="1"/>
      <protection locked="0"/>
    </xf>
    <xf numFmtId="1" fontId="37" fillId="5" borderId="37" xfId="0" applyNumberFormat="1" applyFont="1" applyFill="1" applyBorder="1" applyAlignment="1" applyProtection="1">
      <alignment horizontal="center" vertical="center" wrapText="1"/>
      <protection locked="0"/>
    </xf>
    <xf numFmtId="167" fontId="42" fillId="5" borderId="34" xfId="0" applyNumberFormat="1" applyFont="1" applyFill="1" applyBorder="1" applyAlignment="1" applyProtection="1">
      <alignment horizontal="left" vertical="center" wrapText="1"/>
      <protection locked="0"/>
    </xf>
    <xf numFmtId="0" fontId="42" fillId="5" borderId="42" xfId="0" applyFont="1" applyFill="1" applyBorder="1" applyAlignment="1" applyProtection="1">
      <alignment horizontal="left" vertical="center" wrapText="1"/>
      <protection locked="0"/>
    </xf>
    <xf numFmtId="0" fontId="42" fillId="5" borderId="36" xfId="0" applyFont="1" applyFill="1" applyBorder="1" applyAlignment="1" applyProtection="1">
      <alignment horizontal="left" vertical="center" wrapText="1"/>
      <protection locked="0"/>
    </xf>
    <xf numFmtId="167" fontId="42" fillId="5" borderId="33" xfId="0" applyNumberFormat="1" applyFont="1" applyFill="1" applyBorder="1" applyAlignment="1" applyProtection="1">
      <alignment horizontal="left" vertical="center" wrapText="1"/>
      <protection locked="0"/>
    </xf>
    <xf numFmtId="167" fontId="42" fillId="5" borderId="33" xfId="0" applyNumberFormat="1" applyFont="1" applyFill="1" applyBorder="1" applyAlignment="1" applyProtection="1">
      <alignment vertical="center" wrapText="1"/>
      <protection locked="0"/>
    </xf>
    <xf numFmtId="0" fontId="37" fillId="5" borderId="34" xfId="0" applyFont="1" applyFill="1" applyBorder="1" applyAlignment="1" applyProtection="1">
      <alignment horizontal="left" vertical="center" wrapText="1"/>
      <protection locked="0"/>
    </xf>
    <xf numFmtId="0" fontId="37" fillId="5" borderId="27" xfId="0" applyFont="1" applyFill="1" applyBorder="1" applyAlignment="1" applyProtection="1">
      <alignment horizontal="left" vertical="center" wrapText="1"/>
      <protection locked="0"/>
    </xf>
    <xf numFmtId="167" fontId="40" fillId="5" borderId="34" xfId="0" applyNumberFormat="1" applyFont="1" applyFill="1" applyBorder="1" applyAlignment="1" applyProtection="1">
      <alignment horizontal="left" vertical="center" wrapText="1"/>
      <protection locked="0"/>
    </xf>
    <xf numFmtId="167" fontId="42" fillId="0" borderId="34" xfId="0" applyNumberFormat="1" applyFont="1" applyBorder="1" applyAlignment="1" applyProtection="1">
      <alignment horizontal="left" vertical="center" wrapText="1"/>
      <protection locked="0"/>
    </xf>
    <xf numFmtId="2" fontId="37" fillId="12" borderId="37" xfId="0" applyNumberFormat="1" applyFont="1" applyFill="1" applyBorder="1" applyAlignment="1">
      <alignment horizontal="center" vertical="center" wrapText="1"/>
    </xf>
    <xf numFmtId="167" fontId="40" fillId="17" borderId="34" xfId="0" applyNumberFormat="1" applyFont="1" applyFill="1" applyBorder="1" applyAlignment="1" applyProtection="1">
      <alignment horizontal="center" vertical="center" wrapText="1"/>
      <protection locked="0"/>
    </xf>
    <xf numFmtId="0" fontId="42" fillId="0" borderId="35" xfId="0" applyFont="1" applyBorder="1" applyAlignment="1">
      <alignment vertical="center" wrapText="1"/>
    </xf>
    <xf numFmtId="0" fontId="42" fillId="0" borderId="43" xfId="0" applyFont="1" applyBorder="1" applyAlignment="1">
      <alignment vertical="center" wrapText="1"/>
    </xf>
    <xf numFmtId="0" fontId="42" fillId="0" borderId="38" xfId="0" applyFont="1" applyBorder="1" applyAlignment="1">
      <alignment vertical="center" wrapText="1"/>
    </xf>
    <xf numFmtId="2" fontId="42" fillId="17" borderId="40" xfId="0" applyNumberFormat="1" applyFont="1" applyFill="1" applyBorder="1" applyAlignment="1">
      <alignment horizontal="center" vertical="center" wrapText="1"/>
    </xf>
    <xf numFmtId="2" fontId="42" fillId="17" borderId="44" xfId="0" applyNumberFormat="1" applyFont="1" applyFill="1" applyBorder="1" applyAlignment="1">
      <alignment horizontal="center" vertical="center" wrapText="1"/>
    </xf>
    <xf numFmtId="2" fontId="42" fillId="17" borderId="41" xfId="0" applyNumberFormat="1" applyFont="1" applyFill="1" applyBorder="1" applyAlignment="1">
      <alignment horizontal="center" vertical="center" wrapText="1"/>
    </xf>
    <xf numFmtId="172" fontId="64" fillId="11" borderId="34" xfId="39" applyNumberFormat="1" applyFont="1" applyFill="1" applyBorder="1" applyAlignment="1" applyProtection="1">
      <alignment horizontal="center" vertical="center" wrapText="1"/>
      <protection locked="0"/>
    </xf>
    <xf numFmtId="172" fontId="42" fillId="12" borderId="35" xfId="39" applyNumberFormat="1" applyFont="1" applyFill="1" applyBorder="1" applyAlignment="1">
      <alignment horizontal="center" vertical="center" wrapText="1"/>
    </xf>
    <xf numFmtId="172" fontId="64" fillId="11" borderId="27" xfId="39" applyNumberFormat="1" applyFont="1" applyFill="1" applyBorder="1" applyAlignment="1" applyProtection="1">
      <alignment horizontal="center" vertical="center" wrapText="1"/>
      <protection locked="0"/>
    </xf>
    <xf numFmtId="172" fontId="42" fillId="12" borderId="37" xfId="39" applyNumberFormat="1" applyFont="1" applyFill="1" applyBorder="1" applyAlignment="1">
      <alignment horizontal="center" vertical="center" wrapText="1"/>
    </xf>
    <xf numFmtId="172" fontId="64" fillId="12" borderId="35" xfId="39" applyNumberFormat="1" applyFont="1" applyFill="1" applyBorder="1" applyAlignment="1">
      <alignment horizontal="center" vertical="center" wrapText="1"/>
    </xf>
    <xf numFmtId="172" fontId="64" fillId="12" borderId="43" xfId="39" applyNumberFormat="1" applyFont="1" applyFill="1" applyBorder="1" applyAlignment="1">
      <alignment horizontal="center" vertical="center" wrapText="1"/>
    </xf>
    <xf numFmtId="172" fontId="64" fillId="11" borderId="37" xfId="39" applyNumberFormat="1" applyFont="1" applyFill="1" applyBorder="1" applyAlignment="1" applyProtection="1">
      <alignment horizontal="center" vertical="center" wrapText="1"/>
      <protection locked="0"/>
    </xf>
    <xf numFmtId="172" fontId="64" fillId="12" borderId="37" xfId="39" applyNumberFormat="1" applyFont="1" applyFill="1" applyBorder="1" applyAlignment="1">
      <alignment horizontal="center" vertical="center" wrapText="1"/>
    </xf>
    <xf numFmtId="172" fontId="64" fillId="11" borderId="35" xfId="39" applyNumberFormat="1" applyFont="1" applyFill="1" applyBorder="1" applyAlignment="1" applyProtection="1">
      <alignment horizontal="center" vertical="center" wrapText="1"/>
      <protection locked="0"/>
    </xf>
    <xf numFmtId="172" fontId="64" fillId="11" borderId="43" xfId="39" applyNumberFormat="1" applyFont="1" applyFill="1" applyBorder="1" applyAlignment="1" applyProtection="1">
      <alignment horizontal="center" vertical="center" wrapText="1"/>
      <protection locked="0"/>
    </xf>
    <xf numFmtId="172" fontId="64" fillId="11" borderId="38" xfId="39" applyNumberFormat="1" applyFont="1" applyFill="1" applyBorder="1" applyAlignment="1" applyProtection="1">
      <alignment horizontal="center" vertical="center" wrapText="1"/>
      <protection locked="0"/>
    </xf>
    <xf numFmtId="167" fontId="42" fillId="21" borderId="34" xfId="39" applyNumberFormat="1" applyFont="1" applyFill="1" applyBorder="1" applyAlignment="1" applyProtection="1">
      <alignment vertical="center"/>
      <protection locked="0"/>
    </xf>
    <xf numFmtId="167" fontId="42" fillId="21" borderId="27" xfId="39" applyNumberFormat="1" applyFont="1" applyFill="1" applyBorder="1" applyAlignment="1" applyProtection="1">
      <alignment vertical="center"/>
      <protection locked="0"/>
    </xf>
    <xf numFmtId="167" fontId="42" fillId="21" borderId="37" xfId="39" applyNumberFormat="1" applyFont="1" applyFill="1" applyBorder="1" applyAlignment="1" applyProtection="1">
      <alignment vertical="center"/>
      <protection locked="0"/>
    </xf>
    <xf numFmtId="10" fontId="42" fillId="20" borderId="101" xfId="38" applyNumberFormat="1" applyFont="1" applyFill="1" applyBorder="1" applyAlignment="1" applyProtection="1">
      <alignment vertical="center"/>
    </xf>
    <xf numFmtId="10" fontId="42" fillId="21" borderId="34" xfId="38" applyNumberFormat="1" applyFont="1" applyFill="1" applyBorder="1" applyAlignment="1" applyProtection="1">
      <alignment vertical="center"/>
      <protection locked="0"/>
    </xf>
    <xf numFmtId="10" fontId="42" fillId="21" borderId="35" xfId="38" applyNumberFormat="1" applyFont="1" applyFill="1" applyBorder="1" applyAlignment="1" applyProtection="1">
      <alignment vertical="center"/>
      <protection locked="0"/>
    </xf>
    <xf numFmtId="10" fontId="42" fillId="18" borderId="37" xfId="38" applyNumberFormat="1" applyFont="1" applyFill="1" applyBorder="1" applyAlignment="1" applyProtection="1">
      <alignment vertical="center"/>
      <protection locked="0"/>
    </xf>
    <xf numFmtId="167" fontId="42" fillId="18" borderId="37" xfId="39" applyNumberFormat="1" applyFont="1" applyFill="1" applyBorder="1" applyAlignment="1" applyProtection="1">
      <alignment vertical="center"/>
    </xf>
    <xf numFmtId="167" fontId="42" fillId="22" borderId="37" xfId="39" applyNumberFormat="1" applyFont="1" applyFill="1" applyBorder="1" applyAlignment="1" applyProtection="1">
      <alignment vertical="center"/>
    </xf>
    <xf numFmtId="10" fontId="42" fillId="21" borderId="38" xfId="38" applyNumberFormat="1" applyFont="1" applyFill="1" applyBorder="1" applyAlignment="1" applyProtection="1">
      <alignment vertical="center"/>
      <protection locked="0"/>
    </xf>
    <xf numFmtId="167" fontId="40" fillId="0" borderId="51" xfId="0" applyNumberFormat="1" applyFont="1" applyBorder="1" applyAlignment="1" applyProtection="1">
      <alignment horizontal="left" vertical="center" wrapText="1"/>
      <protection locked="0"/>
    </xf>
    <xf numFmtId="167" fontId="40" fillId="0" borderId="52" xfId="0" applyNumberFormat="1" applyFont="1" applyBorder="1" applyAlignment="1" applyProtection="1">
      <alignment horizontal="left" vertical="center" wrapText="1"/>
      <protection locked="0"/>
    </xf>
    <xf numFmtId="2" fontId="40" fillId="17" borderId="53" xfId="0" applyNumberFormat="1" applyFont="1" applyFill="1" applyBorder="1" applyAlignment="1" applyProtection="1">
      <alignment horizontal="center" vertical="center" wrapText="1"/>
      <protection locked="0"/>
    </xf>
    <xf numFmtId="167" fontId="40" fillId="0" borderId="88" xfId="0" applyNumberFormat="1" applyFont="1" applyBorder="1" applyAlignment="1" applyProtection="1">
      <alignment horizontal="left" vertical="center" wrapText="1"/>
      <protection locked="0"/>
    </xf>
    <xf numFmtId="167" fontId="40" fillId="0" borderId="89" xfId="0" applyNumberFormat="1" applyFont="1" applyBorder="1" applyAlignment="1" applyProtection="1">
      <alignment horizontal="left" vertical="center" wrapText="1"/>
      <protection locked="0"/>
    </xf>
    <xf numFmtId="2" fontId="40" fillId="17" borderId="90" xfId="0" applyNumberFormat="1" applyFont="1" applyFill="1" applyBorder="1" applyAlignment="1" applyProtection="1">
      <alignment horizontal="center" vertical="center" wrapText="1"/>
      <protection locked="0"/>
    </xf>
    <xf numFmtId="0" fontId="148" fillId="0" borderId="0" xfId="85" applyFont="1" applyAlignment="1">
      <alignment vertical="center" wrapText="1"/>
    </xf>
    <xf numFmtId="0" fontId="283" fillId="0" borderId="0" xfId="90" applyFont="1" applyAlignment="1">
      <alignment horizontal="left" vertical="center" wrapText="1"/>
    </xf>
    <xf numFmtId="0" fontId="148" fillId="0" borderId="0" xfId="95" applyFont="1" applyAlignment="1">
      <alignment vertical="top" wrapText="1"/>
    </xf>
    <xf numFmtId="0" fontId="128" fillId="5" borderId="178" xfId="93" applyFont="1" applyFill="1" applyBorder="1" applyAlignment="1">
      <alignment horizontal="center" vertical="center" wrapText="1"/>
    </xf>
    <xf numFmtId="0" fontId="136" fillId="0" borderId="178" xfId="30" applyFont="1" applyFill="1" applyBorder="1" applyAlignment="1">
      <alignment horizontal="center" vertical="center" wrapText="1"/>
    </xf>
    <xf numFmtId="0" fontId="128" fillId="5" borderId="170" xfId="93" applyFont="1" applyFill="1" applyBorder="1" applyAlignment="1">
      <alignment horizontal="center" vertical="center" wrapText="1"/>
    </xf>
    <xf numFmtId="0" fontId="136" fillId="0" borderId="170" xfId="30" applyFont="1" applyFill="1" applyBorder="1" applyAlignment="1">
      <alignment horizontal="center" vertical="center" wrapText="1"/>
    </xf>
    <xf numFmtId="0" fontId="92" fillId="0" borderId="51" xfId="90" applyFont="1" applyBorder="1" applyAlignment="1">
      <alignment horizontal="left" vertical="center" wrapText="1"/>
    </xf>
    <xf numFmtId="0" fontId="92" fillId="0" borderId="52" xfId="90" applyFont="1" applyBorder="1" applyAlignment="1">
      <alignment horizontal="center" vertical="center" wrapText="1"/>
    </xf>
    <xf numFmtId="172" fontId="92" fillId="11" borderId="52" xfId="90" applyNumberFormat="1" applyFont="1" applyFill="1" applyBorder="1" applyAlignment="1" applyProtection="1">
      <alignment horizontal="center" vertical="center" wrapText="1"/>
      <protection locked="0"/>
    </xf>
    <xf numFmtId="172" fontId="92" fillId="12" borderId="53" xfId="90" applyNumberFormat="1" applyFont="1" applyFill="1" applyBorder="1" applyAlignment="1">
      <alignment horizontal="center" vertical="center" wrapText="1"/>
    </xf>
    <xf numFmtId="0" fontId="92" fillId="0" borderId="89" xfId="90" applyFont="1" applyBorder="1" applyAlignment="1">
      <alignment horizontal="center" vertical="center" wrapText="1"/>
    </xf>
    <xf numFmtId="172" fontId="92" fillId="12" borderId="90" xfId="90" applyNumberFormat="1" applyFont="1" applyFill="1" applyBorder="1" applyAlignment="1">
      <alignment horizontal="center" vertical="center" wrapText="1"/>
    </xf>
    <xf numFmtId="0" fontId="92" fillId="5" borderId="87" xfId="90" applyFont="1" applyFill="1" applyBorder="1" applyAlignment="1">
      <alignment horizontal="center" vertical="center" wrapText="1"/>
    </xf>
    <xf numFmtId="0" fontId="136" fillId="5" borderId="87" xfId="30" applyFont="1" applyFill="1" applyBorder="1" applyAlignment="1">
      <alignment horizontal="center" vertical="center" wrapText="1"/>
    </xf>
    <xf numFmtId="0" fontId="103" fillId="5" borderId="87" xfId="90" applyFont="1" applyFill="1" applyBorder="1" applyAlignment="1">
      <alignment vertical="center"/>
    </xf>
    <xf numFmtId="0" fontId="152" fillId="5" borderId="87" xfId="37" applyFont="1" applyFill="1" applyBorder="1" applyAlignment="1">
      <alignment vertical="center" wrapText="1"/>
    </xf>
    <xf numFmtId="166" fontId="40" fillId="16" borderId="46" xfId="0" applyNumberFormat="1" applyFont="1" applyFill="1" applyBorder="1" applyAlignment="1">
      <alignment horizontal="center" vertical="center" wrapText="1"/>
    </xf>
    <xf numFmtId="1" fontId="40" fillId="16" borderId="46" xfId="0" applyNumberFormat="1" applyFont="1" applyFill="1" applyBorder="1" applyAlignment="1">
      <alignment horizontal="center" vertical="center" wrapText="1"/>
    </xf>
    <xf numFmtId="1" fontId="40" fillId="16" borderId="35" xfId="0" applyNumberFormat="1" applyFont="1" applyFill="1" applyBorder="1" applyAlignment="1">
      <alignment horizontal="center" vertical="center" wrapText="1"/>
    </xf>
    <xf numFmtId="1" fontId="40" fillId="16" borderId="43" xfId="0" applyNumberFormat="1" applyFont="1" applyFill="1" applyBorder="1" applyAlignment="1">
      <alignment horizontal="center" vertical="center" wrapText="1"/>
    </xf>
    <xf numFmtId="1" fontId="40" fillId="16" borderId="38" xfId="0" applyNumberFormat="1" applyFont="1" applyFill="1" applyBorder="1" applyAlignment="1">
      <alignment horizontal="center" vertical="center" wrapText="1"/>
    </xf>
    <xf numFmtId="4" fontId="42" fillId="16" borderId="35" xfId="39" applyNumberFormat="1" applyFont="1" applyFill="1" applyBorder="1" applyAlignment="1">
      <alignment horizontal="center" vertical="center" wrapText="1"/>
    </xf>
    <xf numFmtId="0" fontId="38" fillId="9" borderId="262" xfId="0" applyFont="1" applyFill="1" applyBorder="1" applyAlignment="1">
      <alignment horizontal="center" vertical="center" wrapText="1"/>
    </xf>
    <xf numFmtId="0" fontId="38" fillId="9" borderId="173" xfId="0" applyFont="1" applyFill="1" applyBorder="1" applyAlignment="1">
      <alignment horizontal="center" vertical="center" wrapText="1"/>
    </xf>
    <xf numFmtId="2" fontId="92" fillId="11" borderId="35" xfId="76" applyNumberFormat="1" applyFont="1" applyFill="1" applyBorder="1" applyAlignment="1" applyProtection="1">
      <alignment horizontal="center" vertical="center" wrapText="1"/>
      <protection locked="0"/>
    </xf>
    <xf numFmtId="2" fontId="92" fillId="11" borderId="43" xfId="76" applyNumberFormat="1" applyFont="1" applyFill="1" applyBorder="1" applyAlignment="1" applyProtection="1">
      <alignment horizontal="center" vertical="center" wrapText="1"/>
      <protection locked="0"/>
    </xf>
    <xf numFmtId="2" fontId="92" fillId="12" borderId="38" xfId="76" applyNumberFormat="1" applyFont="1" applyFill="1" applyBorder="1" applyAlignment="1" applyProtection="1">
      <alignment horizontal="center" vertical="center" wrapText="1"/>
      <protection locked="0"/>
    </xf>
    <xf numFmtId="2" fontId="128" fillId="0" borderId="0" xfId="32" applyNumberFormat="1" applyFont="1" applyAlignment="1" applyProtection="1">
      <alignment vertical="center"/>
      <protection locked="0"/>
    </xf>
    <xf numFmtId="2" fontId="128" fillId="0" borderId="0" xfId="76" applyNumberFormat="1" applyFont="1" applyAlignment="1" applyProtection="1">
      <alignment vertical="center"/>
      <protection locked="0"/>
    </xf>
    <xf numFmtId="2" fontId="92" fillId="12" borderId="46" xfId="78" applyNumberFormat="1" applyFont="1" applyFill="1" applyBorder="1" applyAlignment="1" applyProtection="1">
      <alignment horizontal="center" vertical="center" wrapText="1"/>
      <protection locked="0"/>
    </xf>
    <xf numFmtId="2" fontId="128" fillId="0" borderId="0" xfId="76" applyNumberFormat="1" applyFont="1" applyAlignment="1" applyProtection="1">
      <alignment horizontal="center" vertical="center"/>
      <protection locked="0"/>
    </xf>
    <xf numFmtId="2" fontId="92" fillId="12" borderId="46" xfId="76" applyNumberFormat="1" applyFont="1" applyFill="1" applyBorder="1" applyAlignment="1" applyProtection="1">
      <alignment horizontal="center" vertical="center" wrapText="1"/>
      <protection locked="0"/>
    </xf>
    <xf numFmtId="2" fontId="128" fillId="0" borderId="0" xfId="32" applyNumberFormat="1" applyFont="1" applyAlignment="1">
      <alignment horizontal="left" vertical="center"/>
    </xf>
    <xf numFmtId="2" fontId="103" fillId="0" borderId="0" xfId="76" applyNumberFormat="1" applyFont="1" applyAlignment="1">
      <alignment vertical="center"/>
    </xf>
    <xf numFmtId="2" fontId="92" fillId="12" borderId="34" xfId="76" applyNumberFormat="1" applyFont="1" applyFill="1" applyBorder="1" applyAlignment="1" applyProtection="1">
      <alignment horizontal="center" vertical="center" wrapText="1"/>
      <protection locked="0"/>
    </xf>
    <xf numFmtId="2" fontId="92" fillId="11" borderId="34" xfId="78" applyNumberFormat="1" applyFont="1" applyFill="1" applyBorder="1" applyAlignment="1" applyProtection="1">
      <alignment horizontal="center" vertical="center" wrapText="1"/>
      <protection locked="0"/>
    </xf>
    <xf numFmtId="2" fontId="92" fillId="12" borderId="27" xfId="76" applyNumberFormat="1" applyFont="1" applyFill="1" applyBorder="1" applyAlignment="1" applyProtection="1">
      <alignment horizontal="center" vertical="center" wrapText="1"/>
      <protection locked="0"/>
    </xf>
    <xf numFmtId="2" fontId="92" fillId="11" borderId="27" xfId="78" applyNumberFormat="1" applyFont="1" applyFill="1" applyBorder="1" applyAlignment="1" applyProtection="1">
      <alignment horizontal="center" vertical="center" wrapText="1"/>
      <protection locked="0"/>
    </xf>
    <xf numFmtId="2" fontId="92" fillId="12" borderId="37" xfId="76" applyNumberFormat="1" applyFont="1" applyFill="1" applyBorder="1" applyAlignment="1" applyProtection="1">
      <alignment horizontal="center" vertical="center" wrapText="1"/>
      <protection locked="0"/>
    </xf>
    <xf numFmtId="2" fontId="92" fillId="12" borderId="47" xfId="76" applyNumberFormat="1" applyFont="1" applyFill="1" applyBorder="1" applyAlignment="1" applyProtection="1">
      <alignment horizontal="center" vertical="center" wrapText="1"/>
      <protection locked="0"/>
    </xf>
    <xf numFmtId="2" fontId="92" fillId="11" borderId="47" xfId="78" applyNumberFormat="1" applyFont="1" applyFill="1" applyBorder="1" applyAlignment="1" applyProtection="1">
      <alignment horizontal="center" vertical="center" wrapText="1"/>
      <protection locked="0"/>
    </xf>
    <xf numFmtId="2" fontId="92" fillId="11" borderId="47" xfId="76" applyNumberFormat="1" applyFont="1" applyFill="1" applyBorder="1" applyAlignment="1" applyProtection="1">
      <alignment horizontal="center" vertical="center" wrapText="1"/>
      <protection locked="0"/>
    </xf>
    <xf numFmtId="2" fontId="128" fillId="0" borderId="0" xfId="76" applyNumberFormat="1" applyFont="1" applyAlignment="1">
      <alignment horizontal="center" vertical="center"/>
    </xf>
    <xf numFmtId="2" fontId="128" fillId="0" borderId="0" xfId="32" applyNumberFormat="1" applyFont="1" applyAlignment="1">
      <alignment horizontal="center" vertical="center"/>
    </xf>
    <xf numFmtId="2" fontId="128" fillId="0" borderId="0" xfId="76" applyNumberFormat="1" applyFont="1" applyAlignment="1">
      <alignment vertical="center"/>
    </xf>
    <xf numFmtId="2" fontId="152" fillId="0" borderId="0" xfId="32" applyNumberFormat="1" applyFont="1" applyAlignment="1">
      <alignment horizontal="left" vertical="center"/>
    </xf>
    <xf numFmtId="2" fontId="92" fillId="11" borderId="34" xfId="76" applyNumberFormat="1" applyFont="1" applyFill="1" applyBorder="1" applyAlignment="1" applyProtection="1">
      <alignment horizontal="center" vertical="center" wrapText="1"/>
      <protection locked="0"/>
    </xf>
    <xf numFmtId="2" fontId="92" fillId="11" borderId="27" xfId="76" applyNumberFormat="1" applyFont="1" applyFill="1" applyBorder="1" applyAlignment="1" applyProtection="1">
      <alignment horizontal="center" vertical="center" wrapText="1"/>
      <protection locked="0"/>
    </xf>
    <xf numFmtId="175" fontId="128" fillId="9" borderId="89" xfId="38" applyNumberFormat="1" applyFont="1" applyFill="1" applyBorder="1" applyAlignment="1">
      <alignment vertical="center"/>
    </xf>
    <xf numFmtId="175" fontId="128" fillId="11" borderId="89" xfId="38" applyNumberFormat="1" applyFont="1" applyFill="1" applyBorder="1" applyAlignment="1">
      <alignment vertical="center"/>
    </xf>
    <xf numFmtId="0" fontId="53" fillId="0" borderId="252" xfId="0" applyFont="1" applyBorder="1" applyAlignment="1">
      <alignment horizontal="left" vertical="top"/>
    </xf>
    <xf numFmtId="0" fontId="92" fillId="0" borderId="88" xfId="36" applyFont="1" applyBorder="1" applyAlignment="1">
      <alignment horizontal="left" vertical="center" wrapText="1"/>
    </xf>
    <xf numFmtId="0" fontId="92" fillId="0" borderId="89" xfId="36" applyFont="1" applyBorder="1" applyAlignment="1">
      <alignment horizontal="center" vertical="center" wrapText="1"/>
    </xf>
    <xf numFmtId="172" fontId="92" fillId="12" borderId="90" xfId="68" applyNumberFormat="1" applyFont="1" applyFill="1" applyBorder="1" applyAlignment="1" applyProtection="1">
      <alignment horizontal="center" vertical="center" wrapText="1"/>
    </xf>
    <xf numFmtId="172" fontId="92" fillId="17" borderId="27" xfId="68" applyNumberFormat="1" applyFont="1" applyFill="1" applyBorder="1" applyAlignment="1">
      <alignment horizontal="center" vertical="center" wrapText="1"/>
    </xf>
    <xf numFmtId="14" fontId="92" fillId="29" borderId="145" xfId="66" applyNumberFormat="1" applyFont="1" applyFill="1" applyBorder="1" applyAlignment="1" applyProtection="1">
      <alignment horizontal="center" vertical="center" wrapText="1"/>
      <protection locked="0"/>
    </xf>
    <xf numFmtId="14" fontId="92" fillId="29" borderId="252" xfId="66" applyNumberFormat="1" applyFont="1" applyFill="1" applyBorder="1" applyAlignment="1" applyProtection="1">
      <alignment horizontal="center" vertical="center" wrapText="1"/>
      <protection locked="0"/>
    </xf>
    <xf numFmtId="14" fontId="92" fillId="9" borderId="237" xfId="106" applyNumberFormat="1" applyFont="1" applyFill="1" applyBorder="1" applyAlignment="1" applyProtection="1">
      <alignment horizontal="center" vertical="center" wrapText="1"/>
      <protection locked="0"/>
    </xf>
    <xf numFmtId="0" fontId="137" fillId="0" borderId="0" xfId="55" applyFont="1"/>
    <xf numFmtId="10" fontId="40" fillId="17" borderId="56" xfId="40" applyNumberFormat="1" applyFont="1" applyFill="1" applyBorder="1" applyAlignment="1" applyProtection="1">
      <alignment horizontal="left" vertical="top"/>
      <protection locked="0"/>
    </xf>
    <xf numFmtId="10" fontId="40" fillId="17" borderId="14" xfId="40" applyNumberFormat="1" applyFont="1" applyFill="1" applyBorder="1" applyAlignment="1" applyProtection="1">
      <alignment horizontal="left" vertical="top"/>
      <protection locked="0"/>
    </xf>
    <xf numFmtId="171" fontId="40" fillId="12" borderId="56" xfId="3" applyNumberFormat="1" applyFont="1" applyFill="1" applyBorder="1" applyAlignment="1">
      <alignment horizontal="left" vertical="top"/>
    </xf>
    <xf numFmtId="171" fontId="40" fillId="12" borderId="14" xfId="3" applyNumberFormat="1" applyFont="1" applyFill="1" applyBorder="1" applyAlignment="1">
      <alignment horizontal="left" vertical="top"/>
    </xf>
    <xf numFmtId="0" fontId="137" fillId="0" borderId="27" xfId="95" applyFont="1" applyBorder="1" applyAlignment="1">
      <alignment horizontal="left" vertical="center" wrapText="1"/>
    </xf>
    <xf numFmtId="0" fontId="137" fillId="0" borderId="27" xfId="95" applyFont="1" applyBorder="1" applyAlignment="1">
      <alignment horizontal="center" vertical="center" wrapText="1"/>
    </xf>
    <xf numFmtId="172" fontId="42" fillId="19" borderId="27" xfId="39" applyNumberFormat="1" applyFont="1" applyFill="1" applyBorder="1" applyAlignment="1" applyProtection="1">
      <alignment vertical="center"/>
      <protection locked="0"/>
    </xf>
    <xf numFmtId="0" fontId="103" fillId="26" borderId="42" xfId="55" applyFont="1" applyFill="1" applyBorder="1" applyAlignment="1">
      <alignment horizontal="left" vertical="center"/>
    </xf>
    <xf numFmtId="172" fontId="128" fillId="15" borderId="37" xfId="68" applyNumberFormat="1" applyFont="1" applyFill="1" applyBorder="1" applyAlignment="1">
      <alignment horizontal="center" vertical="center" wrapText="1"/>
    </xf>
    <xf numFmtId="172" fontId="177" fillId="17" borderId="34" xfId="68" applyNumberFormat="1" applyFont="1" applyFill="1" applyBorder="1" applyAlignment="1">
      <alignment horizontal="center" vertical="center" wrapText="1"/>
    </xf>
    <xf numFmtId="0" fontId="139" fillId="9" borderId="29" xfId="51" applyFont="1" applyFill="1" applyBorder="1" applyAlignment="1">
      <alignment horizontal="left" vertical="center" wrapText="1"/>
    </xf>
    <xf numFmtId="0" fontId="139" fillId="0" borderId="176" xfId="51" applyFont="1" applyBorder="1" applyAlignment="1">
      <alignment horizontal="left" vertical="center" wrapText="1"/>
    </xf>
    <xf numFmtId="0" fontId="139" fillId="0" borderId="176" xfId="51" applyFont="1" applyBorder="1" applyAlignment="1">
      <alignment horizontal="center" vertical="center" wrapText="1"/>
    </xf>
    <xf numFmtId="0" fontId="152" fillId="0" borderId="176" xfId="51" applyFont="1" applyBorder="1" applyAlignment="1">
      <alignment horizontal="center" vertical="center" wrapText="1"/>
    </xf>
    <xf numFmtId="0" fontId="128" fillId="0" borderId="176" xfId="51" applyFont="1" applyBorder="1" applyAlignment="1">
      <alignment horizontal="center" vertical="center" wrapText="1"/>
    </xf>
    <xf numFmtId="0" fontId="152" fillId="0" borderId="176" xfId="30" applyFont="1" applyFill="1" applyBorder="1" applyAlignment="1">
      <alignment horizontal="center" vertical="center" wrapText="1"/>
    </xf>
    <xf numFmtId="0" fontId="92" fillId="0" borderId="129" xfId="106" applyFont="1" applyBorder="1" applyAlignment="1">
      <alignment horizontal="center" vertical="center" wrapText="1"/>
    </xf>
    <xf numFmtId="0" fontId="92" fillId="26" borderId="252" xfId="0" applyFont="1" applyFill="1" applyBorder="1" applyAlignment="1">
      <alignment horizontal="center" vertical="center" wrapText="1"/>
    </xf>
    <xf numFmtId="0" fontId="92" fillId="11" borderId="41" xfId="106" applyFont="1" applyFill="1" applyBorder="1" applyAlignment="1" applyProtection="1">
      <alignment horizontal="center" vertical="center" wrapText="1"/>
      <protection locked="0"/>
    </xf>
    <xf numFmtId="172" fontId="92" fillId="0" borderId="0" xfId="106" applyNumberFormat="1" applyFont="1" applyAlignment="1" applyProtection="1">
      <alignment horizontal="center" vertical="center" wrapText="1"/>
      <protection locked="0"/>
    </xf>
    <xf numFmtId="172" fontId="92" fillId="11" borderId="265" xfId="106" applyNumberFormat="1" applyFont="1" applyFill="1" applyBorder="1" applyAlignment="1" applyProtection="1">
      <alignment horizontal="center" vertical="center" wrapText="1"/>
      <protection locked="0"/>
    </xf>
    <xf numFmtId="172" fontId="92" fillId="11" borderId="149" xfId="106" applyNumberFormat="1" applyFont="1" applyFill="1" applyBorder="1" applyAlignment="1" applyProtection="1">
      <alignment horizontal="center" vertical="center" wrapText="1"/>
      <protection locked="0"/>
    </xf>
    <xf numFmtId="0" fontId="167" fillId="0" borderId="179" xfId="106" applyFont="1" applyBorder="1"/>
    <xf numFmtId="0" fontId="92" fillId="0" borderId="263" xfId="106" applyFont="1" applyBorder="1" applyAlignment="1">
      <alignment horizontal="left" vertical="center" wrapText="1"/>
    </xf>
    <xf numFmtId="0" fontId="92" fillId="0" borderId="112" xfId="106" applyFont="1" applyBorder="1" applyAlignment="1">
      <alignment horizontal="center" vertical="center" wrapText="1"/>
    </xf>
    <xf numFmtId="0" fontId="93" fillId="18" borderId="131" xfId="106" applyFont="1" applyFill="1" applyBorder="1" applyAlignment="1">
      <alignment horizontal="center" vertical="center" wrapText="1"/>
    </xf>
    <xf numFmtId="0" fontId="93" fillId="18" borderId="266" xfId="106" applyFont="1" applyFill="1" applyBorder="1" applyAlignment="1">
      <alignment vertical="center" wrapText="1"/>
    </xf>
    <xf numFmtId="0" fontId="4" fillId="0" borderId="143" xfId="106" applyBorder="1"/>
    <xf numFmtId="0" fontId="92" fillId="0" borderId="152" xfId="106" applyFont="1" applyBorder="1" applyAlignment="1">
      <alignment horizontal="left" vertical="center" wrapText="1"/>
    </xf>
    <xf numFmtId="0" fontId="92" fillId="0" borderId="146" xfId="106" applyFont="1" applyBorder="1" applyAlignment="1">
      <alignment horizontal="left" vertical="center" wrapText="1"/>
    </xf>
    <xf numFmtId="0" fontId="92" fillId="0" borderId="267" xfId="106" applyFont="1" applyBorder="1" applyAlignment="1">
      <alignment horizontal="center" vertical="center" wrapText="1"/>
    </xf>
    <xf numFmtId="0" fontId="92" fillId="0" borderId="157" xfId="106" applyFont="1" applyBorder="1" applyAlignment="1">
      <alignment horizontal="center" vertical="center" wrapText="1"/>
    </xf>
    <xf numFmtId="0" fontId="92" fillId="0" borderId="251" xfId="106" applyFont="1" applyBorder="1" applyAlignment="1">
      <alignment horizontal="left" vertical="center" wrapText="1"/>
    </xf>
    <xf numFmtId="0" fontId="92" fillId="0" borderId="149" xfId="106" applyFont="1" applyBorder="1" applyAlignment="1">
      <alignment horizontal="center" vertical="center" wrapText="1"/>
    </xf>
    <xf numFmtId="0" fontId="92" fillId="0" borderId="254" xfId="106" applyFont="1" applyBorder="1" applyAlignment="1">
      <alignment horizontal="left" vertical="center" wrapText="1"/>
    </xf>
    <xf numFmtId="0" fontId="92" fillId="0" borderId="268" xfId="106" applyFont="1" applyBorder="1" applyAlignment="1">
      <alignment horizontal="center" vertical="center" wrapText="1"/>
    </xf>
    <xf numFmtId="0" fontId="92" fillId="0" borderId="158" xfId="106" applyFont="1" applyBorder="1" applyAlignment="1">
      <alignment horizontal="center" vertical="center" wrapText="1"/>
    </xf>
    <xf numFmtId="0" fontId="92" fillId="0" borderId="242" xfId="106" applyFont="1" applyBorder="1" applyAlignment="1">
      <alignment horizontal="center" vertical="center" wrapText="1"/>
    </xf>
    <xf numFmtId="0" fontId="93" fillId="18" borderId="269" xfId="106" applyFont="1" applyFill="1" applyBorder="1" applyAlignment="1">
      <alignment horizontal="center" vertical="center" textRotation="90" wrapText="1"/>
    </xf>
    <xf numFmtId="0" fontId="93" fillId="18" borderId="270" xfId="106" applyFont="1" applyFill="1" applyBorder="1" applyAlignment="1">
      <alignment horizontal="center" vertical="center" textRotation="90" wrapText="1"/>
    </xf>
    <xf numFmtId="0" fontId="93" fillId="18" borderId="271" xfId="106" applyFont="1" applyFill="1" applyBorder="1" applyAlignment="1">
      <alignment horizontal="center" vertical="center" textRotation="90" wrapText="1"/>
    </xf>
    <xf numFmtId="0" fontId="93" fillId="18" borderId="272" xfId="106" applyFont="1" applyFill="1" applyBorder="1" applyAlignment="1">
      <alignment horizontal="center" vertical="center" textRotation="90" wrapText="1"/>
    </xf>
    <xf numFmtId="172" fontId="92" fillId="17" borderId="48" xfId="106" applyNumberFormat="1" applyFont="1" applyFill="1" applyBorder="1" applyAlignment="1" applyProtection="1">
      <alignment horizontal="center" vertical="center" wrapText="1"/>
      <protection locked="0"/>
    </xf>
    <xf numFmtId="172" fontId="92" fillId="17" borderId="74" xfId="106" applyNumberFormat="1" applyFont="1" applyFill="1" applyBorder="1" applyAlignment="1" applyProtection="1">
      <alignment horizontal="center" vertical="center" wrapText="1"/>
      <protection locked="0"/>
    </xf>
    <xf numFmtId="172" fontId="92" fillId="17" borderId="273" xfId="106" applyNumberFormat="1" applyFont="1" applyFill="1" applyBorder="1" applyAlignment="1" applyProtection="1">
      <alignment horizontal="center" vertical="center" wrapText="1"/>
      <protection locked="0"/>
    </xf>
    <xf numFmtId="0" fontId="151" fillId="0" borderId="107" xfId="106" applyFont="1" applyBorder="1"/>
    <xf numFmtId="0" fontId="4" fillId="0" borderId="107" xfId="106" applyBorder="1"/>
    <xf numFmtId="0" fontId="196" fillId="0" borderId="166" xfId="106" applyFont="1" applyBorder="1" applyAlignment="1">
      <alignment horizontal="center" vertical="center" wrapText="1"/>
    </xf>
    <xf numFmtId="0" fontId="196" fillId="0" borderId="40" xfId="106" applyFont="1" applyBorder="1" applyAlignment="1">
      <alignment horizontal="center" vertical="center" wrapText="1"/>
    </xf>
    <xf numFmtId="0" fontId="196" fillId="0" borderId="44" xfId="106" applyFont="1" applyBorder="1" applyAlignment="1">
      <alignment horizontal="center" vertical="center" wrapText="1"/>
    </xf>
    <xf numFmtId="0" fontId="196" fillId="0" borderId="41" xfId="106" applyFont="1" applyBorder="1" applyAlignment="1">
      <alignment horizontal="center" vertical="center" wrapText="1"/>
    </xf>
    <xf numFmtId="0" fontId="93" fillId="18" borderId="274" xfId="106" applyFont="1" applyFill="1" applyBorder="1" applyAlignment="1">
      <alignment horizontal="center" vertical="center" textRotation="90" wrapText="1"/>
    </xf>
    <xf numFmtId="0" fontId="235" fillId="0" borderId="0" xfId="30" applyFont="1" applyBorder="1"/>
    <xf numFmtId="0" fontId="93" fillId="9" borderId="47" xfId="35" applyFont="1" applyFill="1" applyBorder="1" applyAlignment="1">
      <alignment horizontal="center" vertical="center"/>
    </xf>
    <xf numFmtId="0" fontId="93" fillId="9" borderId="46" xfId="35" applyFont="1" applyFill="1" applyBorder="1" applyAlignment="1">
      <alignment horizontal="center" vertical="center"/>
    </xf>
    <xf numFmtId="172" fontId="92" fillId="11" borderId="40" xfId="51" applyNumberFormat="1" applyFont="1" applyFill="1" applyBorder="1" applyAlignment="1" applyProtection="1">
      <alignment horizontal="center" vertical="center" wrapText="1"/>
      <protection locked="0"/>
    </xf>
    <xf numFmtId="172" fontId="92" fillId="19" borderId="41" xfId="51" applyNumberFormat="1" applyFont="1" applyFill="1" applyBorder="1" applyAlignment="1" applyProtection="1">
      <alignment horizontal="center" vertical="center" wrapText="1"/>
      <protection locked="0"/>
    </xf>
    <xf numFmtId="172" fontId="92" fillId="11" borderId="44" xfId="51" applyNumberFormat="1" applyFont="1" applyFill="1" applyBorder="1" applyAlignment="1" applyProtection="1">
      <alignment horizontal="center" vertical="center" wrapText="1"/>
      <protection locked="0"/>
    </xf>
    <xf numFmtId="0" fontId="92" fillId="0" borderId="35" xfId="51" applyFont="1" applyBorder="1" applyAlignment="1">
      <alignment horizontal="center" vertical="center" wrapText="1"/>
    </xf>
    <xf numFmtId="0" fontId="92" fillId="0" borderId="38" xfId="51" applyFont="1" applyBorder="1" applyAlignment="1">
      <alignment horizontal="center" vertical="center" wrapText="1"/>
    </xf>
    <xf numFmtId="0" fontId="139" fillId="9" borderId="39" xfId="35" applyFont="1" applyFill="1" applyBorder="1" applyAlignment="1">
      <alignment horizontal="left" vertical="center" wrapText="1"/>
    </xf>
    <xf numFmtId="0" fontId="92" fillId="0" borderId="43" xfId="51" applyFont="1" applyBorder="1" applyAlignment="1">
      <alignment horizontal="center" vertical="center" wrapText="1"/>
    </xf>
    <xf numFmtId="0" fontId="0" fillId="0" borderId="0" xfId="90" applyFont="1" applyAlignment="1">
      <alignment vertical="center"/>
    </xf>
    <xf numFmtId="0" fontId="0" fillId="0" borderId="0" xfId="90" applyFont="1" applyAlignment="1">
      <alignment horizontal="center" vertical="center"/>
    </xf>
    <xf numFmtId="0" fontId="248" fillId="9" borderId="0" xfId="37" applyFont="1" applyFill="1" applyBorder="1"/>
    <xf numFmtId="0" fontId="248" fillId="0" borderId="0" xfId="37" applyFont="1" applyBorder="1"/>
    <xf numFmtId="0" fontId="236" fillId="9" borderId="0" xfId="37" applyFont="1" applyFill="1" applyBorder="1"/>
    <xf numFmtId="0" fontId="240" fillId="10" borderId="0" xfId="30" applyFont="1" applyFill="1" applyBorder="1"/>
    <xf numFmtId="0" fontId="111" fillId="0" borderId="0" xfId="37" applyFont="1" applyBorder="1" applyAlignment="1">
      <alignment horizontal="center" vertical="center" wrapText="1"/>
    </xf>
    <xf numFmtId="0" fontId="250" fillId="0" borderId="0" xfId="30" applyFont="1" applyBorder="1"/>
    <xf numFmtId="0" fontId="250" fillId="9" borderId="0" xfId="30" applyFont="1" applyFill="1" applyBorder="1"/>
    <xf numFmtId="0" fontId="152" fillId="0" borderId="0" xfId="90" applyFont="1" applyAlignment="1">
      <alignment horizontal="left" vertical="center" wrapText="1"/>
    </xf>
    <xf numFmtId="0" fontId="236" fillId="0" borderId="0" xfId="30" applyFont="1" applyBorder="1"/>
    <xf numFmtId="172" fontId="92" fillId="11" borderId="57" xfId="90" applyNumberFormat="1" applyFont="1" applyFill="1" applyBorder="1" applyAlignment="1">
      <alignment horizontal="center" vertical="center" wrapText="1"/>
    </xf>
    <xf numFmtId="0" fontId="194" fillId="0" borderId="0" xfId="30" applyFont="1" applyBorder="1"/>
    <xf numFmtId="172" fontId="92" fillId="11" borderId="65" xfId="90" applyNumberFormat="1" applyFont="1" applyFill="1" applyBorder="1" applyAlignment="1">
      <alignment horizontal="center" vertical="center" wrapText="1"/>
    </xf>
    <xf numFmtId="0" fontId="136" fillId="0" borderId="142" xfId="30" applyFont="1" applyBorder="1" applyAlignment="1">
      <alignment horizontal="center" vertical="center" wrapText="1"/>
    </xf>
    <xf numFmtId="0" fontId="137" fillId="0" borderId="277" xfId="30" applyFont="1" applyBorder="1" applyAlignment="1">
      <alignment horizontal="center" vertical="center" wrapText="1"/>
    </xf>
    <xf numFmtId="0" fontId="92" fillId="0" borderId="70" xfId="90" applyFont="1" applyBorder="1" applyAlignment="1">
      <alignment horizontal="left" vertical="center" wrapText="1"/>
    </xf>
    <xf numFmtId="0" fontId="92" fillId="0" borderId="71" xfId="90" applyFont="1" applyBorder="1" applyAlignment="1">
      <alignment horizontal="center" vertical="center" wrapText="1"/>
    </xf>
    <xf numFmtId="3" fontId="92" fillId="11" borderId="72" xfId="90" applyNumberFormat="1" applyFont="1" applyFill="1" applyBorder="1" applyAlignment="1">
      <alignment horizontal="center" vertical="center" wrapText="1"/>
    </xf>
    <xf numFmtId="0" fontId="92" fillId="0" borderId="278" xfId="90" applyFont="1" applyBorder="1" applyAlignment="1">
      <alignment horizontal="left" vertical="center" wrapText="1"/>
    </xf>
    <xf numFmtId="0" fontId="92" fillId="0" borderId="279" xfId="90" applyFont="1" applyBorder="1" applyAlignment="1">
      <alignment horizontal="center" vertical="center" wrapText="1"/>
    </xf>
    <xf numFmtId="3" fontId="92" fillId="11" borderId="280" xfId="90" applyNumberFormat="1" applyFont="1" applyFill="1" applyBorder="1" applyAlignment="1">
      <alignment horizontal="center" vertical="center" wrapText="1"/>
    </xf>
    <xf numFmtId="0" fontId="128" fillId="5" borderId="281" xfId="90" applyFont="1" applyFill="1" applyBorder="1" applyAlignment="1">
      <alignment horizontal="center" vertical="center" wrapText="1"/>
    </xf>
    <xf numFmtId="0" fontId="128" fillId="0" borderId="282" xfId="30" applyFont="1" applyBorder="1" applyAlignment="1">
      <alignment horizontal="center" vertical="center" wrapText="1"/>
    </xf>
    <xf numFmtId="0" fontId="136" fillId="0" borderId="134" xfId="30" applyFont="1" applyBorder="1" applyAlignment="1">
      <alignment horizontal="center" vertical="center" wrapText="1"/>
    </xf>
    <xf numFmtId="0" fontId="92" fillId="0" borderId="275" xfId="90" applyFont="1" applyBorder="1" applyAlignment="1">
      <alignment horizontal="left" vertical="center" wrapText="1"/>
    </xf>
    <xf numFmtId="0" fontId="92" fillId="0" borderId="283" xfId="90" applyFont="1" applyBorder="1" applyAlignment="1">
      <alignment horizontal="center" vertical="center" wrapText="1"/>
    </xf>
    <xf numFmtId="172" fontId="92" fillId="11" borderId="276" xfId="90" applyNumberFormat="1" applyFont="1" applyFill="1" applyBorder="1" applyAlignment="1">
      <alignment horizontal="center" vertical="center" wrapText="1"/>
    </xf>
    <xf numFmtId="0" fontId="162" fillId="0" borderId="0" xfId="90" applyFont="1" applyAlignment="1">
      <alignment vertical="center"/>
    </xf>
    <xf numFmtId="0" fontId="136" fillId="0" borderId="284" xfId="30" applyFont="1" applyBorder="1" applyAlignment="1">
      <alignment horizontal="center" vertical="center" wrapText="1"/>
    </xf>
    <xf numFmtId="0" fontId="136" fillId="0" borderId="285" xfId="30" applyFont="1" applyBorder="1" applyAlignment="1">
      <alignment horizontal="center" vertical="center" wrapText="1"/>
    </xf>
    <xf numFmtId="0" fontId="136" fillId="0" borderId="286" xfId="30" applyFont="1" applyBorder="1" applyAlignment="1">
      <alignment horizontal="center" vertical="center" wrapText="1"/>
    </xf>
    <xf numFmtId="0" fontId="92" fillId="0" borderId="94" xfId="90" applyFont="1" applyBorder="1" applyAlignment="1">
      <alignment horizontal="center" vertical="center" wrapText="1"/>
    </xf>
    <xf numFmtId="0" fontId="92" fillId="0" borderId="287" xfId="0" applyFont="1" applyBorder="1" applyAlignment="1">
      <alignment horizontal="left" vertical="center" wrapText="1"/>
    </xf>
    <xf numFmtId="0" fontId="92" fillId="0" borderId="288" xfId="90" applyFont="1" applyBorder="1" applyAlignment="1">
      <alignment horizontal="center" vertical="center" wrapText="1"/>
    </xf>
    <xf numFmtId="0" fontId="92" fillId="0" borderId="289" xfId="90" applyFont="1" applyBorder="1" applyAlignment="1">
      <alignment horizontal="center" vertical="center" wrapText="1"/>
    </xf>
    <xf numFmtId="0" fontId="92" fillId="0" borderId="290" xfId="0" applyFont="1" applyBorder="1" applyAlignment="1">
      <alignment horizontal="left" vertical="center" wrapText="1"/>
    </xf>
    <xf numFmtId="0" fontId="92" fillId="0" borderId="291" xfId="0" applyFont="1" applyBorder="1" applyAlignment="1">
      <alignment horizontal="left" vertical="center" wrapText="1"/>
    </xf>
    <xf numFmtId="0" fontId="92" fillId="0" borderId="292" xfId="90" applyFont="1" applyBorder="1" applyAlignment="1">
      <alignment horizontal="center" vertical="center" wrapText="1"/>
    </xf>
    <xf numFmtId="0" fontId="92" fillId="0" borderId="293" xfId="90" applyFont="1" applyBorder="1" applyAlignment="1">
      <alignment horizontal="center" vertical="center" wrapText="1"/>
    </xf>
    <xf numFmtId="172" fontId="92" fillId="11" borderId="294" xfId="93" applyNumberFormat="1" applyFont="1" applyFill="1" applyBorder="1" applyAlignment="1" applyProtection="1">
      <alignment horizontal="center" vertical="center" wrapText="1"/>
      <protection locked="0"/>
    </xf>
    <xf numFmtId="172" fontId="92" fillId="12" borderId="295" xfId="90" applyNumberFormat="1" applyFont="1" applyFill="1" applyBorder="1" applyAlignment="1" applyProtection="1">
      <alignment horizontal="center" vertical="center" wrapText="1"/>
      <protection locked="0"/>
    </xf>
    <xf numFmtId="172" fontId="92" fillId="11" borderId="296" xfId="93" applyNumberFormat="1" applyFont="1" applyFill="1" applyBorder="1" applyAlignment="1" applyProtection="1">
      <alignment horizontal="center" vertical="center" wrapText="1"/>
      <protection locked="0"/>
    </xf>
    <xf numFmtId="172" fontId="92" fillId="12" borderId="297" xfId="93" applyNumberFormat="1" applyFont="1" applyFill="1" applyBorder="1" applyAlignment="1">
      <alignment horizontal="center" vertical="center" wrapText="1"/>
    </xf>
    <xf numFmtId="172" fontId="92" fillId="12" borderId="298" xfId="93" applyNumberFormat="1" applyFont="1" applyFill="1" applyBorder="1" applyAlignment="1">
      <alignment horizontal="center" vertical="center" wrapText="1"/>
    </xf>
    <xf numFmtId="172" fontId="92" fillId="11" borderId="288" xfId="90" applyNumberFormat="1" applyFont="1" applyFill="1" applyBorder="1" applyAlignment="1" applyProtection="1">
      <alignment horizontal="center" vertical="center" wrapText="1"/>
      <protection locked="0"/>
    </xf>
    <xf numFmtId="172" fontId="92" fillId="12" borderId="299" xfId="90" applyNumberFormat="1" applyFont="1" applyFill="1" applyBorder="1" applyAlignment="1">
      <alignment horizontal="center" vertical="center" wrapText="1"/>
    </xf>
    <xf numFmtId="172" fontId="92" fillId="12" borderId="300" xfId="90" applyNumberFormat="1" applyFont="1" applyFill="1" applyBorder="1" applyAlignment="1">
      <alignment horizontal="center" vertical="center" wrapText="1"/>
    </xf>
    <xf numFmtId="172" fontId="92" fillId="11" borderId="301" xfId="90" applyNumberFormat="1" applyFont="1" applyFill="1" applyBorder="1" applyAlignment="1" applyProtection="1">
      <alignment horizontal="center" vertical="center" wrapText="1"/>
      <protection locked="0"/>
    </xf>
    <xf numFmtId="172" fontId="92" fillId="12" borderId="302" xfId="90" applyNumberFormat="1" applyFont="1" applyFill="1" applyBorder="1" applyAlignment="1">
      <alignment horizontal="center" vertical="center" wrapText="1"/>
    </xf>
    <xf numFmtId="0" fontId="136" fillId="0" borderId="303" xfId="30" applyFont="1" applyBorder="1" applyAlignment="1" applyProtection="1">
      <alignment horizontal="center" vertical="center" wrapText="1"/>
      <protection locked="0"/>
    </xf>
    <xf numFmtId="0" fontId="136" fillId="0" borderId="304" xfId="30" applyFont="1" applyBorder="1" applyAlignment="1" applyProtection="1">
      <alignment horizontal="center" vertical="center" wrapText="1"/>
      <protection locked="0"/>
    </xf>
    <xf numFmtId="0" fontId="136" fillId="0" borderId="305" xfId="30" applyFont="1" applyBorder="1" applyAlignment="1" applyProtection="1">
      <alignment horizontal="center" vertical="center" wrapText="1"/>
      <protection locked="0"/>
    </xf>
    <xf numFmtId="0" fontId="136" fillId="0" borderId="235" xfId="30" applyFont="1" applyBorder="1" applyAlignment="1" applyProtection="1">
      <alignment horizontal="center" vertical="center" wrapText="1"/>
      <protection locked="0"/>
    </xf>
    <xf numFmtId="0" fontId="136" fillId="0" borderId="284" xfId="30" applyFont="1" applyFill="1" applyBorder="1" applyAlignment="1">
      <alignment horizontal="center" vertical="center" wrapText="1"/>
    </xf>
    <xf numFmtId="0" fontId="136" fillId="0" borderId="306" xfId="30" applyFont="1" applyBorder="1" applyAlignment="1" applyProtection="1">
      <alignment horizontal="center" vertical="center" wrapText="1"/>
      <protection locked="0"/>
    </xf>
    <xf numFmtId="0" fontId="136" fillId="0" borderId="307" xfId="30" applyFont="1" applyBorder="1" applyAlignment="1" applyProtection="1">
      <alignment horizontal="center" vertical="center" wrapText="1"/>
      <protection locked="0"/>
    </xf>
    <xf numFmtId="0" fontId="227" fillId="0" borderId="0" xfId="90" applyFont="1"/>
    <xf numFmtId="0" fontId="236" fillId="0" borderId="0" xfId="37" applyFont="1" applyFill="1" applyBorder="1"/>
    <xf numFmtId="0" fontId="248" fillId="0" borderId="0" xfId="37" applyFont="1" applyFill="1" applyBorder="1"/>
    <xf numFmtId="0" fontId="136" fillId="0" borderId="142" xfId="30" applyFont="1" applyBorder="1" applyAlignment="1" applyProtection="1">
      <alignment horizontal="center" vertical="center" wrapText="1"/>
      <protection locked="0"/>
    </xf>
    <xf numFmtId="0" fontId="136" fillId="0" borderId="311" xfId="30" applyFont="1" applyBorder="1" applyAlignment="1">
      <alignment horizontal="center" vertical="center" wrapText="1"/>
    </xf>
    <xf numFmtId="0" fontId="136" fillId="0" borderId="311" xfId="30" applyFont="1" applyBorder="1" applyAlignment="1" applyProtection="1">
      <alignment horizontal="center" vertical="center" wrapText="1"/>
      <protection locked="0"/>
    </xf>
    <xf numFmtId="0" fontId="136" fillId="0" borderId="312" xfId="30" applyFont="1" applyBorder="1" applyAlignment="1" applyProtection="1">
      <alignment horizontal="center" vertical="center" wrapText="1"/>
      <protection locked="0"/>
    </xf>
    <xf numFmtId="0" fontId="142" fillId="10" borderId="0" xfId="29" applyFont="1" applyFill="1" applyBorder="1" applyAlignment="1">
      <alignment horizontal="center" vertical="center" wrapText="1"/>
    </xf>
    <xf numFmtId="0" fontId="0" fillId="0" borderId="0" xfId="79" applyFont="1"/>
    <xf numFmtId="0" fontId="128" fillId="0" borderId="315" xfId="79" applyFont="1" applyBorder="1" applyAlignment="1">
      <alignment horizontal="left" vertical="center" wrapText="1"/>
    </xf>
    <xf numFmtId="0" fontId="103" fillId="0" borderId="316" xfId="79" applyFont="1" applyBorder="1" applyAlignment="1">
      <alignment horizontal="center" vertical="center" wrapText="1"/>
    </xf>
    <xf numFmtId="175" fontId="128" fillId="11" borderId="316" xfId="38" applyNumberFormat="1" applyFont="1" applyFill="1" applyBorder="1" applyAlignment="1">
      <alignment vertical="center"/>
    </xf>
    <xf numFmtId="175" fontId="128" fillId="11" borderId="317" xfId="38" applyNumberFormat="1" applyFont="1" applyFill="1" applyBorder="1" applyAlignment="1">
      <alignment vertical="center"/>
    </xf>
    <xf numFmtId="0" fontId="128" fillId="0" borderId="318" xfId="79" applyFont="1" applyBorder="1" applyAlignment="1">
      <alignment horizontal="left" vertical="center" wrapText="1"/>
    </xf>
    <xf numFmtId="175" fontId="128" fillId="11" borderId="319" xfId="38" applyNumberFormat="1" applyFont="1" applyFill="1" applyBorder="1" applyAlignment="1">
      <alignment vertical="center"/>
    </xf>
    <xf numFmtId="175" fontId="128" fillId="11" borderId="320" xfId="38" applyNumberFormat="1" applyFont="1" applyFill="1" applyBorder="1" applyAlignment="1">
      <alignment vertical="center"/>
    </xf>
    <xf numFmtId="0" fontId="128" fillId="0" borderId="321" xfId="79" applyFont="1" applyBorder="1" applyAlignment="1">
      <alignment horizontal="left" vertical="center" wrapText="1"/>
    </xf>
    <xf numFmtId="0" fontId="92" fillId="0" borderId="322" xfId="76" applyFont="1" applyBorder="1" applyAlignment="1">
      <alignment horizontal="left" vertical="center" wrapText="1"/>
    </xf>
    <xf numFmtId="0" fontId="103" fillId="0" borderId="323" xfId="79" applyFont="1" applyBorder="1" applyAlignment="1">
      <alignment horizontal="center" vertical="center" wrapText="1"/>
    </xf>
    <xf numFmtId="175" fontId="103" fillId="9" borderId="324" xfId="38" applyNumberFormat="1" applyFont="1" applyFill="1" applyBorder="1" applyAlignment="1">
      <alignment vertical="center"/>
    </xf>
    <xf numFmtId="175" fontId="103" fillId="9" borderId="325" xfId="38" applyNumberFormat="1" applyFont="1" applyFill="1" applyBorder="1" applyAlignment="1">
      <alignment vertical="center"/>
    </xf>
    <xf numFmtId="175" fontId="103" fillId="11" borderId="326" xfId="38" applyNumberFormat="1" applyFont="1" applyFill="1" applyBorder="1" applyAlignment="1">
      <alignment vertical="center"/>
    </xf>
    <xf numFmtId="0" fontId="0" fillId="0" borderId="0" xfId="106" applyFont="1"/>
    <xf numFmtId="0" fontId="38" fillId="9" borderId="174" xfId="0" applyFont="1" applyFill="1" applyBorder="1" applyAlignment="1">
      <alignment horizontal="center" vertical="center" wrapText="1"/>
    </xf>
    <xf numFmtId="0" fontId="252" fillId="0" borderId="0" xfId="95" applyFont="1"/>
    <xf numFmtId="172" fontId="137" fillId="9" borderId="27" xfId="65" applyNumberFormat="1" applyFont="1" applyFill="1" applyBorder="1" applyAlignment="1" applyProtection="1">
      <alignment horizontal="center" vertical="center" wrapText="1"/>
      <protection locked="0"/>
    </xf>
    <xf numFmtId="172" fontId="137" fillId="9" borderId="43" xfId="65" applyNumberFormat="1" applyFont="1" applyFill="1" applyBorder="1" applyAlignment="1" applyProtection="1">
      <alignment horizontal="center" vertical="center" wrapText="1"/>
      <protection locked="0"/>
    </xf>
    <xf numFmtId="0" fontId="137" fillId="5" borderId="0" xfId="95" applyFont="1" applyFill="1" applyAlignment="1">
      <alignment horizontal="center" vertical="center" wrapText="1"/>
    </xf>
    <xf numFmtId="0" fontId="253" fillId="5" borderId="0" xfId="30" applyFont="1" applyFill="1" applyBorder="1" applyAlignment="1">
      <alignment vertical="center" wrapText="1"/>
    </xf>
    <xf numFmtId="0" fontId="246" fillId="14" borderId="12" xfId="48" applyFont="1" applyBorder="1" applyAlignment="1">
      <alignment horizontal="center" vertical="center"/>
    </xf>
    <xf numFmtId="0" fontId="252" fillId="9" borderId="0" xfId="95" applyFont="1" applyFill="1" applyAlignment="1">
      <alignment vertical="center"/>
    </xf>
    <xf numFmtId="172" fontId="137" fillId="9" borderId="27" xfId="65" applyNumberFormat="1" applyFont="1" applyFill="1" applyBorder="1" applyAlignment="1">
      <alignment horizontal="center" vertical="center" wrapText="1"/>
    </xf>
    <xf numFmtId="172" fontId="137" fillId="9" borderId="43" xfId="65" applyNumberFormat="1" applyFont="1" applyFill="1" applyBorder="1" applyAlignment="1">
      <alignment horizontal="center" vertical="center" wrapText="1"/>
    </xf>
    <xf numFmtId="0" fontId="252" fillId="0" borderId="0" xfId="107" applyFont="1"/>
    <xf numFmtId="0" fontId="137" fillId="0" borderId="0" xfId="107" applyFont="1"/>
    <xf numFmtId="0" fontId="252" fillId="9" borderId="0" xfId="107" applyFont="1" applyFill="1"/>
    <xf numFmtId="0" fontId="246" fillId="14" borderId="0" xfId="48" applyFont="1" applyBorder="1"/>
    <xf numFmtId="0" fontId="93" fillId="0" borderId="0" xfId="106" applyFont="1" applyAlignment="1">
      <alignment horizontal="center" vertical="center" textRotation="90" wrapText="1"/>
    </xf>
    <xf numFmtId="0" fontId="92" fillId="0" borderId="0" xfId="0" applyFont="1"/>
    <xf numFmtId="0" fontId="92" fillId="0" borderId="0" xfId="0" applyFont="1" applyAlignment="1">
      <alignment horizontal="center" vertical="center" wrapText="1"/>
    </xf>
    <xf numFmtId="0" fontId="93" fillId="18" borderId="330" xfId="106" applyFont="1" applyFill="1" applyBorder="1" applyAlignment="1">
      <alignment horizontal="center" vertical="center" textRotation="90" wrapText="1"/>
    </xf>
    <xf numFmtId="0" fontId="93" fillId="18" borderId="331" xfId="106" applyFont="1" applyFill="1" applyBorder="1" applyAlignment="1">
      <alignment horizontal="center" vertical="center" textRotation="90" wrapText="1"/>
    </xf>
    <xf numFmtId="0" fontId="93" fillId="18" borderId="332" xfId="106" applyFont="1" applyFill="1" applyBorder="1" applyAlignment="1">
      <alignment horizontal="center" vertical="center" textRotation="90" wrapText="1"/>
    </xf>
    <xf numFmtId="0" fontId="93" fillId="18" borderId="333" xfId="106" applyFont="1" applyFill="1" applyBorder="1" applyAlignment="1">
      <alignment horizontal="center" vertical="center" textRotation="90" wrapText="1"/>
    </xf>
    <xf numFmtId="0" fontId="93" fillId="18" borderId="334" xfId="106" applyFont="1" applyFill="1" applyBorder="1" applyAlignment="1">
      <alignment horizontal="center" vertical="center" textRotation="90" wrapText="1"/>
    </xf>
    <xf numFmtId="0" fontId="93" fillId="18" borderId="335" xfId="106" applyFont="1" applyFill="1" applyBorder="1" applyAlignment="1">
      <alignment horizontal="center" vertical="center" textRotation="90" wrapText="1"/>
    </xf>
    <xf numFmtId="0" fontId="93" fillId="18" borderId="336" xfId="106" applyFont="1" applyFill="1" applyBorder="1" applyAlignment="1">
      <alignment horizontal="center" vertical="center" textRotation="90" wrapText="1"/>
    </xf>
    <xf numFmtId="0" fontId="93" fillId="18" borderId="337" xfId="106" applyFont="1" applyFill="1" applyBorder="1" applyAlignment="1">
      <alignment horizontal="center" vertical="center" wrapText="1"/>
    </xf>
    <xf numFmtId="0" fontId="92" fillId="26" borderId="338" xfId="0" applyFont="1" applyFill="1" applyBorder="1" applyAlignment="1">
      <alignment horizontal="left" vertical="center" wrapText="1"/>
    </xf>
    <xf numFmtId="0" fontId="92" fillId="26" borderId="339" xfId="0" applyFont="1" applyFill="1" applyBorder="1" applyAlignment="1">
      <alignment horizontal="center" vertical="center" wrapText="1"/>
    </xf>
    <xf numFmtId="0" fontId="92" fillId="26" borderId="340" xfId="0" applyFont="1" applyFill="1" applyBorder="1" applyAlignment="1">
      <alignment horizontal="center" vertical="center" wrapText="1"/>
    </xf>
    <xf numFmtId="0" fontId="92" fillId="26" borderId="341" xfId="0" applyFont="1" applyFill="1" applyBorder="1" applyAlignment="1">
      <alignment horizontal="left" vertical="center" wrapText="1"/>
    </xf>
    <xf numFmtId="0" fontId="92" fillId="26" borderId="342" xfId="0" applyFont="1" applyFill="1" applyBorder="1" applyAlignment="1">
      <alignment horizontal="center" vertical="center" wrapText="1"/>
    </xf>
    <xf numFmtId="0" fontId="92" fillId="26" borderId="343" xfId="0" applyFont="1" applyFill="1" applyBorder="1" applyAlignment="1">
      <alignment horizontal="left" vertical="center" wrapText="1"/>
    </xf>
    <xf numFmtId="0" fontId="92" fillId="26" borderId="344" xfId="0" applyFont="1" applyFill="1" applyBorder="1" applyAlignment="1">
      <alignment horizontal="center" vertical="center" wrapText="1"/>
    </xf>
    <xf numFmtId="0" fontId="92" fillId="26" borderId="345" xfId="0" applyFont="1" applyFill="1" applyBorder="1" applyAlignment="1">
      <alignment horizontal="center" vertical="center" wrapText="1"/>
    </xf>
    <xf numFmtId="0" fontId="92" fillId="0" borderId="346" xfId="106" applyFont="1" applyBorder="1" applyAlignment="1">
      <alignment horizontal="center" vertical="center" wrapText="1"/>
    </xf>
    <xf numFmtId="172" fontId="92" fillId="12" borderId="263" xfId="106" applyNumberFormat="1" applyFont="1" applyFill="1" applyBorder="1" applyAlignment="1">
      <alignment horizontal="center" vertical="center" wrapText="1"/>
    </xf>
    <xf numFmtId="172" fontId="92" fillId="12" borderId="112" xfId="106" applyNumberFormat="1" applyFont="1" applyFill="1" applyBorder="1" applyAlignment="1">
      <alignment horizontal="center" vertical="center" wrapText="1"/>
    </xf>
    <xf numFmtId="172" fontId="92" fillId="12" borderId="242" xfId="106" applyNumberFormat="1" applyFont="1" applyFill="1" applyBorder="1" applyAlignment="1">
      <alignment horizontal="center" vertical="center" wrapText="1"/>
    </xf>
    <xf numFmtId="172" fontId="92" fillId="12" borderId="347" xfId="106" applyNumberFormat="1" applyFont="1" applyFill="1" applyBorder="1" applyAlignment="1">
      <alignment horizontal="center" vertical="center" wrapText="1"/>
    </xf>
    <xf numFmtId="172" fontId="92" fillId="11" borderId="348" xfId="106" applyNumberFormat="1" applyFont="1" applyFill="1" applyBorder="1" applyAlignment="1" applyProtection="1">
      <alignment horizontal="center" vertical="center" wrapText="1"/>
      <protection locked="0"/>
    </xf>
    <xf numFmtId="172" fontId="92" fillId="11" borderId="294" xfId="106" applyNumberFormat="1" applyFont="1" applyFill="1" applyBorder="1" applyAlignment="1" applyProtection="1">
      <alignment horizontal="center" vertical="center" wrapText="1"/>
      <protection locked="0"/>
    </xf>
    <xf numFmtId="172" fontId="92" fillId="11" borderId="349" xfId="106" applyNumberFormat="1" applyFont="1" applyFill="1" applyBorder="1" applyAlignment="1" applyProtection="1">
      <alignment horizontal="center" vertical="center" wrapText="1"/>
      <protection locked="0"/>
    </xf>
    <xf numFmtId="172" fontId="92" fillId="11" borderId="296" xfId="106" applyNumberFormat="1" applyFont="1" applyFill="1" applyBorder="1" applyAlignment="1" applyProtection="1">
      <alignment horizontal="center" vertical="center" wrapText="1"/>
      <protection locked="0"/>
    </xf>
    <xf numFmtId="172" fontId="92" fillId="11" borderId="350" xfId="106" applyNumberFormat="1" applyFont="1" applyFill="1" applyBorder="1" applyAlignment="1" applyProtection="1">
      <alignment horizontal="center" vertical="center" wrapText="1"/>
      <protection locked="0"/>
    </xf>
    <xf numFmtId="172" fontId="92" fillId="11" borderId="308" xfId="106" applyNumberFormat="1" applyFont="1" applyFill="1" applyBorder="1" applyAlignment="1" applyProtection="1">
      <alignment horizontal="center" vertical="center" wrapText="1"/>
      <protection locked="0"/>
    </xf>
    <xf numFmtId="172" fontId="92" fillId="11" borderId="351" xfId="106" applyNumberFormat="1" applyFont="1" applyFill="1" applyBorder="1" applyAlignment="1" applyProtection="1">
      <alignment horizontal="center" vertical="center" wrapText="1"/>
      <protection locked="0"/>
    </xf>
    <xf numFmtId="172" fontId="92" fillId="11" borderId="352" xfId="106" applyNumberFormat="1" applyFont="1" applyFill="1" applyBorder="1" applyAlignment="1" applyProtection="1">
      <alignment horizontal="center" vertical="center" wrapText="1"/>
      <protection locked="0"/>
    </xf>
    <xf numFmtId="172" fontId="92" fillId="11" borderId="309" xfId="106" applyNumberFormat="1" applyFont="1" applyFill="1" applyBorder="1" applyAlignment="1" applyProtection="1">
      <alignment horizontal="center" vertical="center" wrapText="1"/>
      <protection locked="0"/>
    </xf>
    <xf numFmtId="172" fontId="92" fillId="11" borderId="295" xfId="106" applyNumberFormat="1" applyFont="1" applyFill="1" applyBorder="1" applyAlignment="1" applyProtection="1">
      <alignment horizontal="center" vertical="center" wrapText="1"/>
      <protection locked="0"/>
    </xf>
    <xf numFmtId="172" fontId="92" fillId="11" borderId="353" xfId="106" applyNumberFormat="1" applyFont="1" applyFill="1" applyBorder="1" applyAlignment="1" applyProtection="1">
      <alignment horizontal="center" vertical="center" wrapText="1"/>
      <protection locked="0"/>
    </xf>
    <xf numFmtId="172" fontId="92" fillId="11" borderId="310" xfId="106" applyNumberFormat="1" applyFont="1" applyFill="1" applyBorder="1" applyAlignment="1" applyProtection="1">
      <alignment horizontal="center" vertical="center" wrapText="1"/>
      <protection locked="0"/>
    </xf>
    <xf numFmtId="172" fontId="92" fillId="11" borderId="354" xfId="106" applyNumberFormat="1" applyFont="1" applyFill="1" applyBorder="1" applyAlignment="1" applyProtection="1">
      <alignment horizontal="center" vertical="center" wrapText="1"/>
      <protection locked="0"/>
    </xf>
    <xf numFmtId="172" fontId="92" fillId="11" borderId="355" xfId="106" applyNumberFormat="1" applyFont="1" applyFill="1" applyBorder="1" applyAlignment="1" applyProtection="1">
      <alignment horizontal="center" vertical="center" wrapText="1"/>
      <protection locked="0"/>
    </xf>
    <xf numFmtId="172" fontId="92" fillId="17" borderId="356" xfId="106" applyNumberFormat="1" applyFont="1" applyFill="1" applyBorder="1" applyAlignment="1" applyProtection="1">
      <alignment horizontal="center" vertical="center" wrapText="1"/>
      <protection locked="0"/>
    </xf>
    <xf numFmtId="172" fontId="92" fillId="17" borderId="357" xfId="106" applyNumberFormat="1" applyFont="1" applyFill="1" applyBorder="1" applyAlignment="1" applyProtection="1">
      <alignment horizontal="center" vertical="center" wrapText="1"/>
      <protection locked="0"/>
    </xf>
    <xf numFmtId="172" fontId="92" fillId="17" borderId="358" xfId="106" applyNumberFormat="1" applyFont="1" applyFill="1" applyBorder="1" applyAlignment="1" applyProtection="1">
      <alignment horizontal="center" vertical="center" wrapText="1"/>
      <protection locked="0"/>
    </xf>
    <xf numFmtId="172" fontId="92" fillId="17" borderId="359" xfId="106" applyNumberFormat="1" applyFont="1" applyFill="1" applyBorder="1" applyAlignment="1" applyProtection="1">
      <alignment horizontal="center" vertical="center" wrapText="1"/>
      <protection locked="0"/>
    </xf>
    <xf numFmtId="172" fontId="92" fillId="17" borderId="360" xfId="106" applyNumberFormat="1" applyFont="1" applyFill="1" applyBorder="1" applyAlignment="1" applyProtection="1">
      <alignment horizontal="center" vertical="center" wrapText="1"/>
      <protection locked="0"/>
    </xf>
    <xf numFmtId="0" fontId="221" fillId="0" borderId="77" xfId="106" applyFont="1" applyBorder="1" applyAlignment="1" applyProtection="1">
      <alignment horizontal="center" vertical="center" wrapText="1"/>
      <protection locked="0"/>
    </xf>
    <xf numFmtId="0" fontId="196" fillId="0" borderId="311" xfId="106" applyFont="1" applyBorder="1" applyAlignment="1">
      <alignment horizontal="center" vertical="center" wrapText="1"/>
    </xf>
    <xf numFmtId="172" fontId="92" fillId="17" borderId="359" xfId="106" applyNumberFormat="1" applyFont="1" applyFill="1" applyBorder="1" applyAlignment="1">
      <alignment horizontal="center" vertical="center" wrapText="1"/>
    </xf>
    <xf numFmtId="172" fontId="92" fillId="11" borderId="264" xfId="106" applyNumberFormat="1" applyFont="1" applyFill="1" applyBorder="1" applyAlignment="1" applyProtection="1">
      <alignment horizontal="center" vertical="center" wrapText="1"/>
      <protection locked="0"/>
    </xf>
    <xf numFmtId="172" fontId="92" fillId="11" borderId="361" xfId="106" applyNumberFormat="1" applyFont="1" applyFill="1" applyBorder="1" applyAlignment="1" applyProtection="1">
      <alignment horizontal="center" vertical="center" wrapText="1"/>
      <protection locked="0"/>
    </xf>
    <xf numFmtId="172" fontId="92" fillId="12" borderId="330" xfId="106" applyNumberFormat="1" applyFont="1" applyFill="1" applyBorder="1" applyAlignment="1">
      <alignment horizontal="center" vertical="center" wrapText="1"/>
    </xf>
    <xf numFmtId="172" fontId="92" fillId="12" borderId="331" xfId="106" applyNumberFormat="1" applyFont="1" applyFill="1" applyBorder="1" applyAlignment="1">
      <alignment horizontal="center" vertical="center" wrapText="1"/>
    </xf>
    <xf numFmtId="172" fontId="92" fillId="12" borderId="333" xfId="106" applyNumberFormat="1" applyFont="1" applyFill="1" applyBorder="1" applyAlignment="1">
      <alignment horizontal="center" vertical="center" wrapText="1"/>
    </xf>
    <xf numFmtId="172" fontId="92" fillId="12" borderId="332" xfId="106" applyNumberFormat="1" applyFont="1" applyFill="1" applyBorder="1" applyAlignment="1">
      <alignment horizontal="center" vertical="center" wrapText="1"/>
    </xf>
    <xf numFmtId="172" fontId="92" fillId="12" borderId="336" xfId="106" applyNumberFormat="1" applyFont="1" applyFill="1" applyBorder="1" applyAlignment="1">
      <alignment horizontal="center" vertical="center" wrapText="1"/>
    </xf>
    <xf numFmtId="0" fontId="93" fillId="18" borderId="362" xfId="106" applyFont="1" applyFill="1" applyBorder="1" applyAlignment="1">
      <alignment horizontal="center" vertical="center" wrapText="1"/>
    </xf>
    <xf numFmtId="0" fontId="93" fillId="18" borderId="327" xfId="106" applyFont="1" applyFill="1" applyBorder="1" applyAlignment="1">
      <alignment horizontal="center" vertical="center" wrapText="1"/>
    </xf>
    <xf numFmtId="0" fontId="93" fillId="18" borderId="366" xfId="106" applyFont="1" applyFill="1" applyBorder="1" applyAlignment="1">
      <alignment horizontal="center" vertical="center" wrapText="1"/>
    </xf>
    <xf numFmtId="0" fontId="33" fillId="0" borderId="1" xfId="0" applyFont="1" applyBorder="1"/>
    <xf numFmtId="0" fontId="136" fillId="0" borderId="313" xfId="30" applyFont="1" applyBorder="1" applyAlignment="1" applyProtection="1">
      <alignment horizontal="center" vertical="center" wrapText="1"/>
      <protection locked="0"/>
    </xf>
    <xf numFmtId="0" fontId="136" fillId="0" borderId="314" xfId="30" applyFont="1" applyBorder="1" applyAlignment="1" applyProtection="1">
      <alignment horizontal="center" vertical="center" wrapText="1"/>
      <protection locked="0"/>
    </xf>
    <xf numFmtId="0" fontId="92" fillId="0" borderId="0" xfId="81" applyFont="1" applyAlignment="1">
      <alignment horizontal="left" vertical="center" wrapText="1"/>
    </xf>
    <xf numFmtId="0" fontId="183" fillId="0" borderId="0" xfId="81" applyFont="1" applyAlignment="1">
      <alignment horizontal="center" vertical="center" wrapText="1"/>
    </xf>
    <xf numFmtId="0" fontId="135" fillId="0" borderId="0" xfId="30" applyFont="1" applyBorder="1" applyAlignment="1" applyProtection="1">
      <alignment horizontal="center" vertical="center" wrapText="1"/>
      <protection locked="0"/>
    </xf>
    <xf numFmtId="172" fontId="92" fillId="11" borderId="31" xfId="83" applyNumberFormat="1" applyFont="1" applyFill="1" applyBorder="1" applyAlignment="1" applyProtection="1">
      <alignment horizontal="center" vertical="center" wrapText="1"/>
      <protection locked="0"/>
    </xf>
    <xf numFmtId="172" fontId="92" fillId="0" borderId="0" xfId="83" applyNumberFormat="1" applyFont="1" applyFill="1" applyBorder="1" applyAlignment="1">
      <alignment horizontal="center" vertical="center" wrapText="1"/>
    </xf>
    <xf numFmtId="0" fontId="34" fillId="14" borderId="0" xfId="48" applyFont="1" applyBorder="1" applyAlignment="1">
      <alignment horizontal="center" vertical="center"/>
    </xf>
    <xf numFmtId="0" fontId="284" fillId="14" borderId="12" xfId="48" applyFont="1" applyBorder="1" applyAlignment="1">
      <alignment horizontal="center" vertical="center"/>
    </xf>
    <xf numFmtId="172" fontId="92" fillId="11" borderId="37" xfId="59" applyNumberFormat="1" applyFont="1" applyFill="1" applyBorder="1" applyAlignment="1" applyProtection="1">
      <alignment horizontal="center" vertical="center" wrapText="1"/>
      <protection locked="0"/>
    </xf>
    <xf numFmtId="172" fontId="92" fillId="0" borderId="0" xfId="59" applyNumberFormat="1" applyFont="1" applyBorder="1" applyAlignment="1">
      <alignment horizontal="center" vertical="center" wrapText="1"/>
    </xf>
    <xf numFmtId="0" fontId="285" fillId="26" borderId="42" xfId="55" applyFont="1" applyFill="1" applyBorder="1" applyAlignment="1">
      <alignment horizontal="left" vertical="center"/>
    </xf>
    <xf numFmtId="3" fontId="92" fillId="11" borderId="53" xfId="107" applyNumberFormat="1" applyFont="1" applyFill="1" applyBorder="1" applyAlignment="1" applyProtection="1">
      <alignment horizontal="center" vertical="center" wrapText="1"/>
      <protection locked="0"/>
    </xf>
    <xf numFmtId="0" fontId="128" fillId="7" borderId="51" xfId="30" applyFont="1" applyFill="1" applyBorder="1" applyAlignment="1" applyProtection="1">
      <alignment horizontal="left" vertical="center" wrapText="1"/>
      <protection locked="0"/>
    </xf>
    <xf numFmtId="0" fontId="128" fillId="7" borderId="52" xfId="30" applyFont="1" applyFill="1" applyBorder="1" applyAlignment="1" applyProtection="1">
      <alignment horizontal="center" vertical="center" wrapText="1"/>
      <protection locked="0"/>
    </xf>
    <xf numFmtId="0" fontId="128" fillId="0" borderId="52" xfId="107" applyFont="1" applyBorder="1" applyAlignment="1">
      <alignment horizontal="center" vertical="center" wrapText="1"/>
    </xf>
    <xf numFmtId="0" fontId="128" fillId="7" borderId="36" xfId="30" applyFont="1" applyFill="1" applyBorder="1" applyAlignment="1" applyProtection="1">
      <alignment horizontal="left" vertical="center" wrapText="1"/>
      <protection locked="0"/>
    </xf>
    <xf numFmtId="0" fontId="128" fillId="7" borderId="37" xfId="30" applyFont="1" applyFill="1" applyBorder="1" applyAlignment="1" applyProtection="1">
      <alignment horizontal="center" vertical="center" wrapText="1"/>
      <protection locked="0"/>
    </xf>
    <xf numFmtId="0" fontId="128" fillId="26" borderId="42" xfId="55" applyFont="1" applyFill="1" applyBorder="1" applyAlignment="1">
      <alignment horizontal="left" vertical="center"/>
    </xf>
    <xf numFmtId="0" fontId="136" fillId="0" borderId="41" xfId="107" applyFont="1" applyBorder="1" applyAlignment="1" applyProtection="1">
      <alignment horizontal="center" vertical="center"/>
      <protection locked="0"/>
    </xf>
    <xf numFmtId="49" fontId="286" fillId="11" borderId="14" xfId="3" quotePrefix="1" applyNumberFormat="1" applyFont="1" applyFill="1" applyBorder="1" applyAlignment="1" applyProtection="1">
      <alignment horizontal="left" vertical="top"/>
      <protection locked="0"/>
    </xf>
    <xf numFmtId="1" fontId="42" fillId="19" borderId="27" xfId="0" applyNumberFormat="1" applyFont="1" applyFill="1" applyBorder="1" applyAlignment="1">
      <alignment horizontal="center" vertical="center" wrapText="1"/>
    </xf>
    <xf numFmtId="1" fontId="286" fillId="0" borderId="37" xfId="0" applyNumberFormat="1" applyFont="1" applyBorder="1" applyAlignment="1" applyProtection="1">
      <alignment horizontal="center" vertical="center" wrapText="1"/>
      <protection locked="0"/>
    </xf>
    <xf numFmtId="1" fontId="286" fillId="0" borderId="27" xfId="0" applyNumberFormat="1" applyFont="1" applyBorder="1" applyAlignment="1" applyProtection="1">
      <alignment horizontal="center" vertical="center" wrapText="1"/>
      <protection locked="0"/>
    </xf>
    <xf numFmtId="2" fontId="286" fillId="19" borderId="27" xfId="0" applyNumberFormat="1" applyFont="1" applyFill="1" applyBorder="1" applyAlignment="1">
      <alignment horizontal="center" vertical="center" wrapText="1"/>
    </xf>
    <xf numFmtId="1" fontId="40" fillId="19" borderId="35" xfId="0" applyNumberFormat="1" applyFont="1" applyFill="1" applyBorder="1" applyAlignment="1">
      <alignment horizontal="center" vertical="center" wrapText="1"/>
    </xf>
    <xf numFmtId="1" fontId="40" fillId="19" borderId="43" xfId="0" applyNumberFormat="1" applyFont="1" applyFill="1" applyBorder="1" applyAlignment="1">
      <alignment horizontal="center" vertical="center" wrapText="1"/>
    </xf>
    <xf numFmtId="1" fontId="40" fillId="19" borderId="38" xfId="0" applyNumberFormat="1" applyFont="1" applyFill="1" applyBorder="1" applyAlignment="1">
      <alignment horizontal="center" vertical="center" wrapText="1"/>
    </xf>
    <xf numFmtId="166" fontId="287" fillId="17" borderId="34" xfId="0" applyNumberFormat="1" applyFont="1" applyFill="1" applyBorder="1" applyAlignment="1">
      <alignment horizontal="center" vertical="center"/>
    </xf>
    <xf numFmtId="166" fontId="287" fillId="17" borderId="27" xfId="0" applyNumberFormat="1" applyFont="1" applyFill="1" applyBorder="1" applyAlignment="1">
      <alignment horizontal="center" vertical="center"/>
    </xf>
    <xf numFmtId="166" fontId="287" fillId="17" borderId="37" xfId="0" applyNumberFormat="1" applyFont="1" applyFill="1" applyBorder="1" applyAlignment="1">
      <alignment horizontal="center" vertical="center"/>
    </xf>
    <xf numFmtId="2" fontId="37" fillId="12" borderId="43" xfId="38" applyNumberFormat="1" applyFont="1" applyFill="1" applyBorder="1" applyAlignment="1">
      <alignment horizontal="center" vertical="center"/>
    </xf>
    <xf numFmtId="1" fontId="287" fillId="12" borderId="37" xfId="0" applyNumberFormat="1" applyFont="1" applyFill="1" applyBorder="1" applyAlignment="1">
      <alignment horizontal="center" vertical="center"/>
    </xf>
    <xf numFmtId="1" fontId="286" fillId="17" borderId="27" xfId="0" applyNumberFormat="1" applyFont="1" applyFill="1" applyBorder="1" applyAlignment="1" applyProtection="1">
      <alignment horizontal="center" vertical="center" wrapText="1"/>
      <protection locked="0"/>
    </xf>
    <xf numFmtId="1" fontId="286" fillId="17" borderId="34" xfId="0" applyNumberFormat="1" applyFont="1" applyFill="1" applyBorder="1" applyAlignment="1" applyProtection="1">
      <alignment horizontal="center" vertical="center" wrapText="1"/>
      <protection locked="0"/>
    </xf>
    <xf numFmtId="10" fontId="42" fillId="16" borderId="37" xfId="38" applyNumberFormat="1" applyFont="1" applyFill="1" applyBorder="1" applyAlignment="1" applyProtection="1">
      <alignment horizontal="center" vertical="center" wrapText="1"/>
      <protection locked="0"/>
    </xf>
    <xf numFmtId="2" fontId="286" fillId="17" borderId="27" xfId="0" applyNumberFormat="1" applyFont="1" applyFill="1" applyBorder="1" applyAlignment="1" applyProtection="1">
      <alignment horizontal="center" vertical="center" wrapText="1"/>
      <protection locked="0"/>
    </xf>
    <xf numFmtId="2" fontId="287" fillId="11" borderId="47" xfId="0" applyNumberFormat="1" applyFont="1" applyFill="1" applyBorder="1" applyAlignment="1">
      <alignment horizontal="center" vertical="center"/>
    </xf>
    <xf numFmtId="0" fontId="288" fillId="9" borderId="34" xfId="0" applyFont="1" applyFill="1" applyBorder="1" applyAlignment="1">
      <alignment horizontal="center" vertical="center" wrapText="1"/>
    </xf>
    <xf numFmtId="0" fontId="287" fillId="0" borderId="34" xfId="16" applyFont="1" applyBorder="1" applyAlignment="1">
      <alignment horizontal="left" vertical="center" wrapText="1"/>
    </xf>
    <xf numFmtId="0" fontId="287" fillId="0" borderId="37" xfId="16" applyFont="1" applyBorder="1" applyAlignment="1">
      <alignment horizontal="left" vertical="center" wrapText="1"/>
    </xf>
    <xf numFmtId="0" fontId="287" fillId="0" borderId="27" xfId="16" applyFont="1" applyBorder="1" applyAlignment="1">
      <alignment horizontal="left" vertical="center" wrapText="1"/>
    </xf>
    <xf numFmtId="0" fontId="289" fillId="0" borderId="37" xfId="0" applyFont="1" applyBorder="1" applyAlignment="1" applyProtection="1">
      <alignment horizontal="left" vertical="center" wrapText="1"/>
      <protection locked="0"/>
    </xf>
    <xf numFmtId="0" fontId="290" fillId="0" borderId="0" xfId="0" applyFont="1"/>
    <xf numFmtId="0" fontId="287" fillId="0" borderId="42" xfId="0" applyFont="1" applyBorder="1" applyAlignment="1">
      <alignment vertical="center" wrapText="1"/>
    </xf>
    <xf numFmtId="0" fontId="289" fillId="0" borderId="43" xfId="0" applyFont="1" applyBorder="1" applyAlignment="1">
      <alignment vertical="center" wrapText="1"/>
    </xf>
    <xf numFmtId="0" fontId="287" fillId="0" borderId="0" xfId="0" applyFont="1" applyAlignment="1">
      <alignment vertical="center"/>
    </xf>
    <xf numFmtId="2" fontId="289" fillId="17" borderId="44" xfId="0" applyNumberFormat="1" applyFont="1" applyFill="1" applyBorder="1" applyAlignment="1">
      <alignment horizontal="center" vertical="center" wrapText="1"/>
    </xf>
    <xf numFmtId="0" fontId="287" fillId="5" borderId="0" xfId="0" applyFont="1" applyFill="1" applyAlignment="1">
      <alignment vertical="center"/>
    </xf>
    <xf numFmtId="0" fontId="291" fillId="5" borderId="0" xfId="0" applyFont="1" applyFill="1" applyAlignment="1">
      <alignment vertical="center"/>
    </xf>
    <xf numFmtId="0" fontId="292" fillId="5" borderId="44" xfId="0" applyFont="1" applyFill="1" applyBorder="1" applyAlignment="1">
      <alignment horizontal="center" vertical="center" wrapText="1"/>
    </xf>
    <xf numFmtId="0" fontId="293" fillId="5" borderId="0" xfId="0" applyFont="1" applyFill="1" applyAlignment="1">
      <alignment vertical="center"/>
    </xf>
    <xf numFmtId="0" fontId="293" fillId="9" borderId="0" xfId="0" applyFont="1" applyFill="1" applyAlignment="1">
      <alignment vertical="center"/>
    </xf>
    <xf numFmtId="0" fontId="294" fillId="9" borderId="0" xfId="0" applyFont="1" applyFill="1" applyAlignment="1">
      <alignment vertical="center"/>
    </xf>
    <xf numFmtId="0" fontId="292" fillId="5" borderId="41" xfId="0" applyFont="1" applyFill="1" applyBorder="1" applyAlignment="1">
      <alignment horizontal="center" vertical="center" wrapText="1"/>
    </xf>
    <xf numFmtId="0" fontId="288" fillId="9" borderId="43" xfId="0" applyFont="1" applyFill="1" applyBorder="1" applyAlignment="1">
      <alignment horizontal="center" vertical="center" wrapText="1"/>
    </xf>
    <xf numFmtId="172" fontId="286" fillId="11" borderId="34" xfId="39" applyNumberFormat="1" applyFont="1" applyFill="1" applyBorder="1" applyAlignment="1" applyProtection="1">
      <alignment horizontal="center" vertical="center" wrapText="1"/>
      <protection locked="0"/>
    </xf>
    <xf numFmtId="0" fontId="287" fillId="0" borderId="232" xfId="0" applyFont="1" applyBorder="1" applyAlignment="1">
      <alignment horizontal="left" vertical="center" wrapText="1"/>
    </xf>
    <xf numFmtId="2" fontId="40" fillId="7" borderId="27" xfId="0" applyNumberFormat="1" applyFont="1" applyFill="1" applyBorder="1" applyAlignment="1">
      <alignment horizontal="center" vertical="center" wrapText="1"/>
    </xf>
    <xf numFmtId="43" fontId="50" fillId="0" borderId="91" xfId="59" applyFont="1" applyBorder="1" applyAlignment="1">
      <alignment horizontal="center" vertical="center" wrapText="1"/>
    </xf>
    <xf numFmtId="0" fontId="289" fillId="0" borderId="33" xfId="0" applyFont="1" applyBorder="1" applyAlignment="1" applyProtection="1">
      <alignment horizontal="left" vertical="center" wrapText="1"/>
      <protection locked="0"/>
    </xf>
    <xf numFmtId="0" fontId="295" fillId="5" borderId="0" xfId="0" applyFont="1" applyFill="1" applyAlignment="1">
      <alignment horizontal="center"/>
    </xf>
    <xf numFmtId="43" fontId="292" fillId="0" borderId="40" xfId="59" applyFont="1" applyBorder="1" applyAlignment="1">
      <alignment horizontal="center" vertical="center" wrapText="1"/>
    </xf>
    <xf numFmtId="0" fontId="291" fillId="9" borderId="0" xfId="0" applyFont="1" applyFill="1" applyAlignment="1">
      <alignment vertical="center"/>
    </xf>
    <xf numFmtId="0" fontId="296" fillId="9" borderId="0" xfId="0" applyFont="1" applyFill="1" applyAlignment="1">
      <alignment vertical="center"/>
    </xf>
    <xf numFmtId="2" fontId="286" fillId="17" borderId="89" xfId="0" applyNumberFormat="1" applyFont="1" applyFill="1" applyBorder="1" applyAlignment="1" applyProtection="1">
      <alignment horizontal="center" vertical="center" wrapText="1"/>
      <protection locked="0"/>
    </xf>
    <xf numFmtId="0" fontId="287" fillId="9" borderId="27" xfId="0" applyFont="1" applyFill="1" applyBorder="1" applyAlignment="1">
      <alignment vertical="center"/>
    </xf>
    <xf numFmtId="0" fontId="297" fillId="9" borderId="34" xfId="16" applyFont="1" applyFill="1" applyBorder="1" applyAlignment="1">
      <alignment horizontal="center" vertical="center" wrapText="1"/>
    </xf>
    <xf numFmtId="167" fontId="289" fillId="5" borderId="0" xfId="0" applyNumberFormat="1" applyFont="1" applyFill="1" applyAlignment="1" applyProtection="1">
      <alignment horizontal="left" vertical="center" wrapText="1"/>
      <protection locked="0"/>
    </xf>
    <xf numFmtId="0" fontId="288" fillId="9" borderId="39" xfId="59" applyNumberFormat="1" applyFont="1" applyFill="1" applyBorder="1" applyAlignment="1">
      <alignment horizontal="left" vertical="center" wrapText="1"/>
    </xf>
    <xf numFmtId="167" fontId="289" fillId="0" borderId="135" xfId="0" applyNumberFormat="1" applyFont="1" applyBorder="1" applyAlignment="1" applyProtection="1">
      <alignment horizontal="left" vertical="center" wrapText="1"/>
      <protection locked="0"/>
    </xf>
    <xf numFmtId="167" fontId="289" fillId="0" borderId="367" xfId="0" applyNumberFormat="1" applyFont="1" applyBorder="1" applyAlignment="1" applyProtection="1">
      <alignment horizontal="left" vertical="center" wrapText="1"/>
      <protection locked="0"/>
    </xf>
    <xf numFmtId="2" fontId="287" fillId="9" borderId="27" xfId="0" applyNumberFormat="1" applyFont="1" applyFill="1" applyBorder="1" applyAlignment="1">
      <alignment vertical="center"/>
    </xf>
    <xf numFmtId="0" fontId="289" fillId="0" borderId="368" xfId="0" applyFont="1" applyBorder="1" applyAlignment="1" applyProtection="1">
      <alignment horizontal="left" vertical="center" wrapText="1"/>
      <protection locked="0"/>
    </xf>
    <xf numFmtId="0" fontId="289" fillId="0" borderId="127" xfId="0" applyFont="1" applyBorder="1" applyAlignment="1" applyProtection="1">
      <alignment horizontal="left" vertical="center" wrapText="1"/>
      <protection locked="0"/>
    </xf>
    <xf numFmtId="2" fontId="287" fillId="12" borderId="43" xfId="0" applyNumberFormat="1" applyFont="1" applyFill="1" applyBorder="1" applyAlignment="1">
      <alignment horizontal="center" vertical="center"/>
    </xf>
    <xf numFmtId="10" fontId="286" fillId="17" borderId="89" xfId="0" applyNumberFormat="1" applyFont="1" applyFill="1" applyBorder="1" applyAlignment="1" applyProtection="1">
      <alignment horizontal="center" vertical="center" wrapText="1"/>
      <protection locked="0"/>
    </xf>
    <xf numFmtId="1" fontId="287" fillId="12" borderId="43" xfId="0" applyNumberFormat="1" applyFont="1" applyFill="1" applyBorder="1" applyAlignment="1">
      <alignment horizontal="center" vertical="center"/>
    </xf>
    <xf numFmtId="2" fontId="286" fillId="12" borderId="38" xfId="0" applyNumberFormat="1" applyFont="1" applyFill="1" applyBorder="1" applyAlignment="1" applyProtection="1">
      <alignment horizontal="center" vertical="center" wrapText="1"/>
      <protection locked="0"/>
    </xf>
    <xf numFmtId="0" fontId="287" fillId="9" borderId="35" xfId="0" applyFont="1" applyFill="1" applyBorder="1" applyAlignment="1">
      <alignment horizontal="center" vertical="center"/>
    </xf>
    <xf numFmtId="0" fontId="287" fillId="9" borderId="43" xfId="0" applyFont="1" applyFill="1" applyBorder="1" applyAlignment="1">
      <alignment horizontal="center" vertical="center"/>
    </xf>
    <xf numFmtId="0" fontId="297" fillId="9" borderId="37" xfId="16" applyFont="1" applyFill="1" applyBorder="1" applyAlignment="1">
      <alignment horizontal="center" vertical="center" wrapText="1"/>
    </xf>
    <xf numFmtId="0" fontId="289" fillId="0" borderId="36" xfId="0" applyFont="1" applyBorder="1" applyAlignment="1" applyProtection="1">
      <alignment horizontal="left" vertical="center" wrapText="1"/>
      <protection locked="0"/>
    </xf>
    <xf numFmtId="2" fontId="287" fillId="12" borderId="35" xfId="0" applyNumberFormat="1" applyFont="1" applyFill="1" applyBorder="1" applyAlignment="1">
      <alignment horizontal="center" vertical="center"/>
    </xf>
    <xf numFmtId="0" fontId="292" fillId="5" borderId="247" xfId="0" applyFont="1" applyFill="1" applyBorder="1" applyAlignment="1">
      <alignment horizontal="center" vertical="center" wrapText="1"/>
    </xf>
    <xf numFmtId="0" fontId="292" fillId="5" borderId="246" xfId="0" applyFont="1" applyFill="1" applyBorder="1" applyAlignment="1">
      <alignment horizontal="center" vertical="center" wrapText="1"/>
    </xf>
    <xf numFmtId="0" fontId="286" fillId="0" borderId="42" xfId="0" applyFont="1" applyBorder="1" applyAlignment="1">
      <alignment horizontal="left" vertical="center" wrapText="1"/>
    </xf>
    <xf numFmtId="0" fontId="286" fillId="0" borderId="33" xfId="0" applyFont="1" applyBorder="1" applyAlignment="1">
      <alignment horizontal="left" vertical="center" wrapText="1"/>
    </xf>
    <xf numFmtId="0" fontId="289" fillId="5" borderId="36" xfId="0" applyFont="1" applyFill="1" applyBorder="1" applyAlignment="1" applyProtection="1">
      <alignment horizontal="left" vertical="center" wrapText="1"/>
      <protection locked="0"/>
    </xf>
    <xf numFmtId="0" fontId="289" fillId="5" borderId="37" xfId="0" applyFont="1" applyFill="1" applyBorder="1" applyAlignment="1" applyProtection="1">
      <alignment horizontal="left" vertical="center" wrapText="1"/>
      <protection locked="0"/>
    </xf>
    <xf numFmtId="0" fontId="287" fillId="5" borderId="37" xfId="0" applyFont="1" applyFill="1" applyBorder="1" applyAlignment="1">
      <alignment horizontal="center" vertical="center"/>
    </xf>
    <xf numFmtId="166" fontId="287" fillId="9" borderId="37" xfId="0" applyNumberFormat="1" applyFont="1" applyFill="1" applyBorder="1" applyAlignment="1">
      <alignment horizontal="center" vertical="center"/>
    </xf>
    <xf numFmtId="166" fontId="287" fillId="9" borderId="38" xfId="0" applyNumberFormat="1" applyFont="1" applyFill="1" applyBorder="1" applyAlignment="1">
      <alignment horizontal="center" vertical="center"/>
    </xf>
    <xf numFmtId="167" fontId="289" fillId="5" borderId="36" xfId="0" applyNumberFormat="1" applyFont="1" applyFill="1" applyBorder="1" applyAlignment="1" applyProtection="1">
      <alignment horizontal="left" vertical="center" wrapText="1"/>
      <protection locked="0"/>
    </xf>
    <xf numFmtId="167" fontId="289" fillId="5" borderId="37" xfId="0" applyNumberFormat="1" applyFont="1" applyFill="1" applyBorder="1" applyAlignment="1" applyProtection="1">
      <alignment horizontal="left" vertical="center" wrapText="1"/>
      <protection locked="0"/>
    </xf>
    <xf numFmtId="43" fontId="292" fillId="0" borderId="91" xfId="59" applyFont="1" applyBorder="1" applyAlignment="1">
      <alignment horizontal="center" vertical="center" wrapText="1"/>
    </xf>
    <xf numFmtId="43" fontId="292" fillId="0" borderId="250" xfId="59" applyFont="1" applyBorder="1" applyAlignment="1">
      <alignment horizontal="center" vertical="center" wrapText="1"/>
    </xf>
    <xf numFmtId="0" fontId="292" fillId="5" borderId="249" xfId="0" applyFont="1" applyFill="1" applyBorder="1" applyAlignment="1">
      <alignment horizontal="center" vertical="center" wrapText="1"/>
    </xf>
    <xf numFmtId="9" fontId="37" fillId="5" borderId="0" xfId="0" applyNumberFormat="1" applyFont="1" applyFill="1" applyAlignment="1">
      <alignment vertical="center"/>
    </xf>
    <xf numFmtId="0" fontId="37" fillId="0" borderId="36" xfId="0" applyFont="1" applyBorder="1" applyAlignment="1">
      <alignment horizontal="left" vertical="center" wrapText="1"/>
    </xf>
    <xf numFmtId="0" fontId="289" fillId="0" borderId="27" xfId="0" applyFont="1" applyBorder="1" applyAlignment="1">
      <alignment horizontal="left" vertical="center" wrapText="1"/>
    </xf>
    <xf numFmtId="0" fontId="298" fillId="5" borderId="0" xfId="0" applyFont="1" applyFill="1" applyAlignment="1">
      <alignment vertical="center"/>
    </xf>
    <xf numFmtId="0" fontId="286" fillId="5" borderId="0" xfId="0" applyFont="1" applyFill="1" applyAlignment="1">
      <alignment vertical="center"/>
    </xf>
    <xf numFmtId="0" fontId="290" fillId="5" borderId="0" xfId="0" applyFont="1" applyFill="1" applyAlignment="1">
      <alignment vertical="center"/>
    </xf>
    <xf numFmtId="0" fontId="298" fillId="5" borderId="0" xfId="0" applyFont="1" applyFill="1" applyAlignment="1">
      <alignment horizontal="left" vertical="center" wrapText="1"/>
    </xf>
    <xf numFmtId="0" fontId="289" fillId="0" borderId="34" xfId="0" applyFont="1" applyBorder="1" applyAlignment="1">
      <alignment horizontal="center" vertical="center" wrapText="1"/>
    </xf>
    <xf numFmtId="0" fontId="286" fillId="0" borderId="37" xfId="0" applyFont="1" applyBorder="1" applyAlignment="1">
      <alignment horizontal="center" vertical="center" wrapText="1"/>
    </xf>
    <xf numFmtId="0" fontId="286" fillId="0" borderId="27" xfId="0" applyFont="1" applyBorder="1" applyAlignment="1">
      <alignment horizontal="center" vertical="center" wrapText="1"/>
    </xf>
    <xf numFmtId="0" fontId="37" fillId="5" borderId="166" xfId="0" applyFont="1" applyFill="1" applyBorder="1" applyAlignment="1">
      <alignment vertical="center"/>
    </xf>
    <xf numFmtId="0" fontId="37" fillId="5" borderId="176" xfId="0" applyFont="1" applyFill="1" applyBorder="1" applyAlignment="1">
      <alignment vertical="center"/>
    </xf>
    <xf numFmtId="0" fontId="38" fillId="9" borderId="29" xfId="59" applyNumberFormat="1" applyFont="1" applyFill="1" applyBorder="1" applyAlignment="1">
      <alignment horizontal="left" vertical="center" wrapText="1"/>
    </xf>
    <xf numFmtId="0" fontId="196" fillId="0" borderId="0" xfId="95" applyFont="1" applyAlignment="1">
      <alignment horizontal="center" vertical="center"/>
    </xf>
    <xf numFmtId="0" fontId="136" fillId="0" borderId="44" xfId="30" applyFont="1" applyFill="1" applyBorder="1" applyAlignment="1" applyProtection="1">
      <alignment horizontal="center" vertical="center" wrapText="1"/>
      <protection locked="0"/>
    </xf>
    <xf numFmtId="0" fontId="136" fillId="0" borderId="313" xfId="30" applyFont="1" applyFill="1" applyBorder="1" applyAlignment="1" applyProtection="1">
      <alignment horizontal="left" vertical="center"/>
      <protection locked="0"/>
    </xf>
    <xf numFmtId="0" fontId="136" fillId="0" borderId="102" xfId="30" applyFont="1" applyFill="1" applyBorder="1" applyAlignment="1" applyProtection="1">
      <alignment horizontal="center" vertical="center" wrapText="1"/>
      <protection locked="0"/>
    </xf>
    <xf numFmtId="0" fontId="136" fillId="0" borderId="41" xfId="30" applyFont="1" applyFill="1" applyBorder="1" applyAlignment="1" applyProtection="1">
      <alignment horizontal="center" vertical="center" wrapText="1"/>
      <protection locked="0"/>
    </xf>
    <xf numFmtId="0" fontId="136" fillId="0" borderId="314" xfId="30" applyFont="1" applyFill="1" applyBorder="1" applyAlignment="1" applyProtection="1">
      <alignment horizontal="left" vertical="center"/>
      <protection locked="0"/>
    </xf>
    <xf numFmtId="0" fontId="136" fillId="0" borderId="40" xfId="30" applyFont="1" applyFill="1" applyBorder="1" applyAlignment="1" applyProtection="1">
      <alignment horizontal="center" vertical="center" wrapText="1"/>
      <protection locked="0"/>
    </xf>
    <xf numFmtId="0" fontId="136" fillId="0" borderId="312" xfId="30" applyFont="1" applyFill="1" applyBorder="1" applyAlignment="1" applyProtection="1">
      <alignment horizontal="left" vertical="center"/>
      <protection locked="0"/>
    </xf>
    <xf numFmtId="0" fontId="136" fillId="0" borderId="313" xfId="30" applyFont="1" applyFill="1" applyBorder="1" applyAlignment="1" applyProtection="1">
      <alignment horizontal="center" vertical="center" wrapText="1"/>
      <protection locked="0"/>
    </xf>
    <xf numFmtId="0" fontId="136" fillId="0" borderId="313" xfId="30" applyFont="1" applyFill="1" applyBorder="1" applyAlignment="1" applyProtection="1">
      <alignment horizontal="center" vertical="center"/>
      <protection locked="0"/>
    </xf>
    <xf numFmtId="0" fontId="38" fillId="9" borderId="31" xfId="0" applyFont="1" applyFill="1" applyBorder="1" applyAlignment="1">
      <alignment horizontal="center" vertical="top" wrapText="1"/>
    </xf>
    <xf numFmtId="0" fontId="38" fillId="9" borderId="369" xfId="0" applyFont="1" applyFill="1" applyBorder="1" applyAlignment="1">
      <alignment horizontal="center" vertical="center" wrapText="1"/>
    </xf>
    <xf numFmtId="0" fontId="38" fillId="9" borderId="370" xfId="0" applyFont="1" applyFill="1" applyBorder="1" applyAlignment="1">
      <alignment horizontal="center" vertical="center" wrapText="1"/>
    </xf>
    <xf numFmtId="3" fontId="40" fillId="11" borderId="371" xfId="39" applyNumberFormat="1" applyFont="1" applyFill="1" applyBorder="1" applyAlignment="1" applyProtection="1">
      <alignment horizontal="center" vertical="center" wrapText="1"/>
      <protection locked="0"/>
    </xf>
    <xf numFmtId="175" fontId="40" fillId="16" borderId="237" xfId="39" applyNumberFormat="1" applyFont="1" applyFill="1" applyBorder="1" applyAlignment="1" applyProtection="1">
      <alignment horizontal="center" vertical="center" wrapText="1"/>
      <protection locked="0"/>
    </xf>
    <xf numFmtId="0" fontId="38" fillId="9" borderId="33" xfId="30" applyFont="1" applyFill="1" applyBorder="1" applyAlignment="1">
      <alignment horizontal="center" wrapText="1"/>
    </xf>
    <xf numFmtId="0" fontId="136" fillId="0" borderId="40" xfId="30" applyFont="1" applyFill="1" applyBorder="1" applyAlignment="1" applyProtection="1">
      <alignment horizontal="left" vertical="center" wrapText="1"/>
      <protection locked="0"/>
    </xf>
    <xf numFmtId="0" fontId="136" fillId="0" borderId="44" xfId="30" applyFont="1" applyFill="1" applyBorder="1" applyAlignment="1" applyProtection="1">
      <alignment horizontal="left" vertical="center" wrapText="1"/>
      <protection locked="0"/>
    </xf>
    <xf numFmtId="0" fontId="206" fillId="0" borderId="44" xfId="102" applyFont="1" applyBorder="1" applyAlignment="1" applyProtection="1">
      <alignment horizontal="left" vertical="center" wrapText="1"/>
      <protection locked="0"/>
    </xf>
    <xf numFmtId="0" fontId="137" fillId="0" borderId="44" xfId="30" applyFont="1" applyFill="1" applyBorder="1" applyAlignment="1" applyProtection="1">
      <alignment horizontal="center" vertical="center" wrapText="1"/>
      <protection locked="0"/>
    </xf>
    <xf numFmtId="0" fontId="137" fillId="0" borderId="41" xfId="30" applyFont="1" applyFill="1" applyBorder="1" applyAlignment="1" applyProtection="1">
      <alignment horizontal="center" vertical="center" wrapText="1"/>
      <protection locked="0"/>
    </xf>
    <xf numFmtId="0" fontId="103" fillId="0" borderId="0" xfId="102" applyFont="1" applyAlignment="1">
      <alignment horizontal="left" wrapText="1"/>
    </xf>
    <xf numFmtId="0" fontId="206" fillId="0" borderId="40" xfId="102" applyFont="1" applyBorder="1" applyAlignment="1" applyProtection="1">
      <alignment horizontal="left" vertical="center" wrapText="1"/>
      <protection locked="0"/>
    </xf>
    <xf numFmtId="0" fontId="136" fillId="0" borderId="41" xfId="30" applyFont="1" applyFill="1" applyBorder="1" applyAlignment="1" applyProtection="1">
      <alignment horizontal="left" vertical="center" wrapText="1"/>
      <protection locked="0"/>
    </xf>
    <xf numFmtId="0" fontId="4" fillId="0" borderId="0" xfId="102" applyAlignment="1">
      <alignment wrapText="1"/>
    </xf>
    <xf numFmtId="0" fontId="103" fillId="0" borderId="41" xfId="102" applyFont="1" applyBorder="1" applyAlignment="1" applyProtection="1">
      <alignment horizontal="left" wrapText="1"/>
      <protection locked="0"/>
    </xf>
    <xf numFmtId="0" fontId="103" fillId="0" borderId="0" xfId="102" applyFont="1" applyAlignment="1">
      <alignment wrapText="1"/>
    </xf>
    <xf numFmtId="0" fontId="103" fillId="0" borderId="0" xfId="55" applyFont="1" applyAlignment="1">
      <alignment horizontal="left" wrapText="1"/>
    </xf>
    <xf numFmtId="0" fontId="103" fillId="0" borderId="40" xfId="55" applyFont="1" applyBorder="1" applyAlignment="1" applyProtection="1">
      <alignment horizontal="left" wrapText="1"/>
      <protection locked="0"/>
    </xf>
    <xf numFmtId="0" fontId="103" fillId="0" borderId="41" xfId="55" applyFont="1" applyBorder="1" applyAlignment="1" applyProtection="1">
      <alignment horizontal="left" wrapText="1"/>
      <protection locked="0"/>
    </xf>
    <xf numFmtId="0" fontId="137" fillId="0" borderId="110" xfId="102" applyFont="1" applyBorder="1" applyAlignment="1">
      <alignment horizontal="center" wrapText="1"/>
    </xf>
    <xf numFmtId="0" fontId="170" fillId="0" borderId="0" xfId="55" applyFont="1"/>
    <xf numFmtId="0" fontId="93" fillId="18" borderId="372" xfId="106" applyFont="1" applyFill="1" applyBorder="1" applyAlignment="1">
      <alignment horizontal="center" vertical="center" wrapText="1"/>
    </xf>
    <xf numFmtId="172" fontId="92" fillId="17" borderId="78" xfId="106" applyNumberFormat="1" applyFont="1" applyFill="1" applyBorder="1" applyAlignment="1" applyProtection="1">
      <alignment horizontal="center" vertical="center" wrapText="1"/>
      <protection locked="0"/>
    </xf>
    <xf numFmtId="172" fontId="92" fillId="17" borderId="373" xfId="106" applyNumberFormat="1" applyFont="1" applyFill="1" applyBorder="1" applyAlignment="1" applyProtection="1">
      <alignment horizontal="center" vertical="center" wrapText="1"/>
      <protection locked="0"/>
    </xf>
    <xf numFmtId="0" fontId="93" fillId="18" borderId="71" xfId="106" applyFont="1" applyFill="1" applyBorder="1" applyAlignment="1">
      <alignment horizontal="center" vertical="center" wrapText="1"/>
    </xf>
    <xf numFmtId="0" fontId="93" fillId="18" borderId="374" xfId="106" applyFont="1" applyFill="1" applyBorder="1" applyAlignment="1">
      <alignment horizontal="center" vertical="center" wrapText="1"/>
    </xf>
    <xf numFmtId="0" fontId="220" fillId="18" borderId="198" xfId="106" applyFont="1" applyFill="1" applyBorder="1" applyAlignment="1">
      <alignment horizontal="center" vertical="center" wrapText="1"/>
    </xf>
    <xf numFmtId="0" fontId="93" fillId="18" borderId="375" xfId="109" applyFont="1" applyFill="1" applyBorder="1" applyAlignment="1">
      <alignment horizontal="center" vertical="center" wrapText="1"/>
    </xf>
    <xf numFmtId="0" fontId="4" fillId="0" borderId="269" xfId="106" applyBorder="1"/>
    <xf numFmtId="0" fontId="0" fillId="0" borderId="270" xfId="106" applyFont="1" applyBorder="1"/>
    <xf numFmtId="172" fontId="92" fillId="17" borderId="133" xfId="106" applyNumberFormat="1" applyFont="1" applyFill="1" applyBorder="1" applyAlignment="1" applyProtection="1">
      <alignment horizontal="center" vertical="center" wrapText="1"/>
      <protection locked="0"/>
    </xf>
    <xf numFmtId="172" fontId="92" fillId="17" borderId="376" xfId="106" applyNumberFormat="1" applyFont="1" applyFill="1" applyBorder="1" applyAlignment="1" applyProtection="1">
      <alignment horizontal="center" vertical="center" wrapText="1"/>
      <protection locked="0"/>
    </xf>
    <xf numFmtId="0" fontId="92" fillId="9" borderId="198" xfId="106" applyFont="1" applyFill="1" applyBorder="1" applyAlignment="1" applyProtection="1">
      <alignment horizontal="center" vertical="center" wrapText="1"/>
      <protection locked="0"/>
    </xf>
    <xf numFmtId="0" fontId="92" fillId="9" borderId="375" xfId="106" applyFont="1" applyFill="1" applyBorder="1" applyAlignment="1" applyProtection="1">
      <alignment horizontal="center" vertical="center" wrapText="1"/>
      <protection locked="0"/>
    </xf>
    <xf numFmtId="172" fontId="139" fillId="9" borderId="384" xfId="116" applyNumberFormat="1" applyFont="1" applyFill="1" applyBorder="1" applyAlignment="1">
      <alignment horizontal="center" vertical="center" wrapText="1"/>
    </xf>
    <xf numFmtId="172" fontId="139" fillId="9" borderId="385" xfId="116" applyNumberFormat="1" applyFont="1" applyFill="1" applyBorder="1" applyAlignment="1">
      <alignment horizontal="center" vertical="center" wrapText="1"/>
    </xf>
    <xf numFmtId="0" fontId="139" fillId="9" borderId="389" xfId="117" applyFont="1" applyFill="1" applyBorder="1" applyAlignment="1">
      <alignment horizontal="left" vertical="center" wrapText="1"/>
    </xf>
    <xf numFmtId="0" fontId="139" fillId="9" borderId="390" xfId="117" applyFont="1" applyFill="1" applyBorder="1" applyAlignment="1">
      <alignment horizontal="left" vertical="center" wrapText="1"/>
    </xf>
    <xf numFmtId="0" fontId="128" fillId="0" borderId="381" xfId="117" applyFont="1" applyBorder="1" applyAlignment="1">
      <alignment horizontal="left" vertical="center" wrapText="1"/>
    </xf>
    <xf numFmtId="0" fontId="136" fillId="17" borderId="382" xfId="30" applyFont="1" applyFill="1" applyBorder="1" applyAlignment="1" applyProtection="1">
      <alignment horizontal="center" vertical="center" wrapText="1"/>
      <protection locked="0"/>
    </xf>
    <xf numFmtId="0" fontId="128" fillId="0" borderId="383" xfId="117" applyFont="1" applyBorder="1" applyAlignment="1">
      <alignment horizontal="left" vertical="center" wrapText="1"/>
    </xf>
    <xf numFmtId="0" fontId="128" fillId="11" borderId="384" xfId="117" applyFont="1" applyFill="1" applyBorder="1" applyAlignment="1">
      <alignment horizontal="left" vertical="center" wrapText="1"/>
    </xf>
    <xf numFmtId="0" fontId="136" fillId="17" borderId="384" xfId="30" applyFont="1" applyFill="1" applyBorder="1" applyAlignment="1" applyProtection="1">
      <alignment horizontal="left" vertical="center" wrapText="1"/>
      <protection locked="0"/>
    </xf>
    <xf numFmtId="0" fontId="136" fillId="17" borderId="384" xfId="30" applyFont="1" applyFill="1" applyBorder="1" applyAlignment="1" applyProtection="1">
      <alignment horizontal="center" vertical="center" wrapText="1"/>
      <protection locked="0"/>
    </xf>
    <xf numFmtId="0" fontId="136" fillId="17" borderId="385" xfId="30" applyFont="1" applyFill="1" applyBorder="1" applyAlignment="1" applyProtection="1">
      <alignment horizontal="center" vertical="center" wrapText="1"/>
      <protection locked="0"/>
    </xf>
    <xf numFmtId="0" fontId="136" fillId="17" borderId="379" xfId="30" applyFont="1" applyFill="1" applyBorder="1" applyAlignment="1" applyProtection="1">
      <alignment horizontal="left" vertical="center" wrapText="1"/>
      <protection locked="0"/>
    </xf>
    <xf numFmtId="0" fontId="136" fillId="17" borderId="379" xfId="30" applyFont="1" applyFill="1" applyBorder="1" applyAlignment="1" applyProtection="1">
      <alignment horizontal="center" vertical="center" wrapText="1"/>
      <protection locked="0"/>
    </xf>
    <xf numFmtId="0" fontId="136" fillId="17" borderId="380" xfId="30" applyFont="1" applyFill="1" applyBorder="1" applyAlignment="1" applyProtection="1">
      <alignment horizontal="center" vertical="center" wrapText="1"/>
      <protection locked="0"/>
    </xf>
    <xf numFmtId="0" fontId="128" fillId="0" borderId="378" xfId="117" applyFont="1" applyBorder="1" applyAlignment="1">
      <alignment horizontal="left" vertical="center" wrapText="1"/>
    </xf>
    <xf numFmtId="0" fontId="128" fillId="11" borderId="379" xfId="117" applyFont="1" applyFill="1" applyBorder="1" applyAlignment="1">
      <alignment horizontal="left" vertical="center" wrapText="1"/>
    </xf>
    <xf numFmtId="0" fontId="136" fillId="0" borderId="391" xfId="30" applyFont="1" applyBorder="1" applyAlignment="1">
      <alignment horizontal="center" vertical="center" wrapText="1"/>
    </xf>
    <xf numFmtId="0" fontId="136" fillId="0" borderId="392" xfId="30" applyFont="1" applyBorder="1" applyAlignment="1">
      <alignment horizontal="center" vertical="center" wrapText="1"/>
    </xf>
    <xf numFmtId="0" fontId="136" fillId="0" borderId="393" xfId="30" applyFont="1" applyBorder="1" applyAlignment="1">
      <alignment horizontal="center" vertical="center" wrapText="1"/>
    </xf>
    <xf numFmtId="0" fontId="136" fillId="0" borderId="391" xfId="30" applyFont="1" applyBorder="1" applyAlignment="1" applyProtection="1">
      <alignment horizontal="center" vertical="center" wrapText="1"/>
      <protection locked="0"/>
    </xf>
    <xf numFmtId="0" fontId="4" fillId="0" borderId="392" xfId="117" applyBorder="1" applyAlignment="1">
      <alignment vertical="center"/>
    </xf>
    <xf numFmtId="0" fontId="4" fillId="0" borderId="393" xfId="117" applyBorder="1" applyAlignment="1">
      <alignment vertical="center"/>
    </xf>
    <xf numFmtId="0" fontId="139" fillId="9" borderId="37" xfId="117" applyFont="1" applyFill="1" applyBorder="1" applyAlignment="1">
      <alignment horizontal="center" vertical="center" wrapText="1"/>
    </xf>
    <xf numFmtId="173" fontId="139" fillId="9" borderId="38" xfId="116" applyNumberFormat="1" applyFont="1" applyFill="1" applyBorder="1" applyAlignment="1">
      <alignment horizontal="center" vertical="center"/>
    </xf>
    <xf numFmtId="168" fontId="4" fillId="0" borderId="47" xfId="116" applyNumberFormat="1" applyFont="1" applyBorder="1" applyAlignment="1">
      <alignment vertical="center" wrapText="1"/>
    </xf>
    <xf numFmtId="181" fontId="42" fillId="11" borderId="47" xfId="0" applyNumberFormat="1" applyFont="1" applyFill="1" applyBorder="1" applyAlignment="1" applyProtection="1">
      <alignment horizontal="center" vertical="center" wrapText="1"/>
      <protection locked="0"/>
    </xf>
    <xf numFmtId="0" fontId="136" fillId="0" borderId="377" xfId="30" applyFont="1" applyBorder="1" applyAlignment="1">
      <alignment horizontal="center" vertical="center" wrapText="1"/>
    </xf>
    <xf numFmtId="0" fontId="0" fillId="0" borderId="0" xfId="117" applyFont="1" applyAlignment="1">
      <alignment vertical="center"/>
    </xf>
    <xf numFmtId="0" fontId="0" fillId="0" borderId="377" xfId="117" applyFont="1" applyBorder="1" applyAlignment="1">
      <alignment vertical="center"/>
    </xf>
    <xf numFmtId="0" fontId="300" fillId="0" borderId="0" xfId="90" applyFont="1" applyAlignment="1">
      <alignment horizontal="center" vertical="center"/>
    </xf>
    <xf numFmtId="0" fontId="42" fillId="5" borderId="0" xfId="0" applyFont="1" applyFill="1" applyAlignment="1">
      <alignment horizontal="left" vertical="center" wrapText="1"/>
    </xf>
    <xf numFmtId="0" fontId="92" fillId="0" borderId="78" xfId="95" applyFont="1" applyBorder="1" applyAlignment="1">
      <alignment horizontal="center" vertical="center" wrapText="1"/>
    </xf>
    <xf numFmtId="0" fontId="92" fillId="0" borderId="94" xfId="95" applyFont="1" applyBorder="1" applyAlignment="1">
      <alignment horizontal="center" vertical="center" wrapText="1"/>
    </xf>
    <xf numFmtId="172" fontId="128" fillId="16" borderId="92" xfId="65" applyNumberFormat="1" applyFont="1" applyFill="1" applyBorder="1" applyAlignment="1" applyProtection="1">
      <alignment horizontal="center" vertical="center" wrapText="1"/>
      <protection locked="0"/>
    </xf>
    <xf numFmtId="172" fontId="128" fillId="16" borderId="75" xfId="65" applyNumberFormat="1" applyFont="1" applyFill="1" applyBorder="1" applyAlignment="1" applyProtection="1">
      <alignment horizontal="center" vertical="center" wrapText="1"/>
      <protection locked="0"/>
    </xf>
    <xf numFmtId="172" fontId="92" fillId="12" borderId="109" xfId="65" applyNumberFormat="1" applyFont="1" applyFill="1" applyBorder="1" applyAlignment="1">
      <alignment horizontal="center" vertical="center" wrapText="1"/>
    </xf>
    <xf numFmtId="173" fontId="5" fillId="0" borderId="0" xfId="116" applyNumberFormat="1" applyFont="1" applyAlignment="1">
      <alignment vertical="center"/>
    </xf>
    <xf numFmtId="173" fontId="169" fillId="0" borderId="0" xfId="65" applyNumberFormat="1" applyFont="1" applyAlignment="1">
      <alignment vertical="center"/>
    </xf>
    <xf numFmtId="172" fontId="92" fillId="16" borderId="65" xfId="90" applyNumberFormat="1" applyFont="1" applyFill="1" applyBorder="1" applyAlignment="1">
      <alignment horizontal="center" vertical="center" wrapText="1"/>
    </xf>
    <xf numFmtId="172" fontId="92" fillId="16" borderId="60" xfId="90" applyNumberFormat="1" applyFont="1" applyFill="1" applyBorder="1" applyAlignment="1">
      <alignment horizontal="center" vertical="center" wrapText="1"/>
    </xf>
    <xf numFmtId="0" fontId="301" fillId="0" borderId="0" xfId="0" applyFont="1"/>
    <xf numFmtId="172" fontId="103" fillId="16" borderId="65" xfId="90" applyNumberFormat="1" applyFont="1" applyFill="1" applyBorder="1" applyAlignment="1">
      <alignment horizontal="center" vertical="center" wrapText="1"/>
    </xf>
    <xf numFmtId="172" fontId="103" fillId="16" borderId="60" xfId="90" applyNumberFormat="1" applyFont="1" applyFill="1" applyBorder="1" applyAlignment="1">
      <alignment horizontal="center" vertical="center" wrapText="1"/>
    </xf>
    <xf numFmtId="167" fontId="42" fillId="0" borderId="88" xfId="0" applyNumberFormat="1" applyFont="1" applyBorder="1" applyAlignment="1" applyProtection="1">
      <alignment vertical="center" wrapText="1"/>
      <protection locked="0"/>
    </xf>
    <xf numFmtId="0" fontId="292" fillId="5" borderId="394" xfId="0" applyFont="1" applyFill="1" applyBorder="1" applyAlignment="1">
      <alignment horizontal="center" vertical="center" wrapText="1"/>
    </xf>
    <xf numFmtId="0" fontId="292" fillId="5" borderId="395" xfId="0" applyFont="1" applyFill="1" applyBorder="1" applyAlignment="1">
      <alignment horizontal="center" vertical="center" wrapText="1"/>
    </xf>
    <xf numFmtId="0" fontId="292" fillId="5" borderId="396" xfId="0" applyFont="1" applyFill="1" applyBorder="1" applyAlignment="1">
      <alignment horizontal="center" vertical="center" wrapText="1"/>
    </xf>
    <xf numFmtId="43" fontId="50" fillId="0" borderId="397" xfId="59" applyFont="1" applyBorder="1" applyAlignment="1">
      <alignment horizontal="center" vertical="center" wrapText="1"/>
    </xf>
    <xf numFmtId="0" fontId="128" fillId="0" borderId="40" xfId="30" applyFont="1" applyBorder="1" applyAlignment="1" applyProtection="1">
      <alignment horizontal="center" vertical="center" wrapText="1"/>
      <protection locked="0"/>
    </xf>
    <xf numFmtId="0" fontId="128" fillId="0" borderId="76" xfId="30" applyFont="1" applyBorder="1" applyAlignment="1" applyProtection="1">
      <alignment horizontal="center" vertical="center" wrapText="1"/>
      <protection locked="0"/>
    </xf>
    <xf numFmtId="0" fontId="128" fillId="0" borderId="0" xfId="66" applyFont="1" applyAlignment="1">
      <alignment vertical="center"/>
    </xf>
    <xf numFmtId="0" fontId="128" fillId="0" borderId="44" xfId="30" applyFont="1" applyBorder="1" applyAlignment="1" applyProtection="1">
      <alignment horizontal="center" vertical="center" wrapText="1"/>
      <protection locked="0"/>
    </xf>
    <xf numFmtId="0" fontId="128" fillId="0" borderId="41" xfId="30" applyFont="1" applyBorder="1" applyAlignment="1" applyProtection="1">
      <alignment horizontal="center" vertical="center" wrapText="1"/>
      <protection locked="0"/>
    </xf>
    <xf numFmtId="0" fontId="128" fillId="0" borderId="29" xfId="30" applyFont="1" applyBorder="1" applyAlignment="1" applyProtection="1">
      <alignment horizontal="center" vertical="center" wrapText="1"/>
      <protection locked="0"/>
    </xf>
    <xf numFmtId="0" fontId="128" fillId="0" borderId="91" xfId="30" applyFont="1" applyBorder="1" applyAlignment="1" applyProtection="1">
      <alignment horizontal="center" vertical="center" wrapText="1"/>
      <protection locked="0"/>
    </xf>
    <xf numFmtId="0" fontId="304" fillId="0" borderId="29" xfId="30" applyFont="1" applyBorder="1" applyAlignment="1" applyProtection="1">
      <alignment horizontal="center" vertical="center" wrapText="1"/>
      <protection locked="0"/>
    </xf>
    <xf numFmtId="43" fontId="128" fillId="0" borderId="44" xfId="59" applyFont="1" applyBorder="1" applyAlignment="1" applyProtection="1">
      <alignment horizontal="center" vertical="center" wrapText="1"/>
      <protection locked="0"/>
    </xf>
    <xf numFmtId="0" fontId="221" fillId="0" borderId="40" xfId="30" applyFont="1" applyBorder="1" applyAlignment="1" applyProtection="1">
      <alignment horizontal="center" vertical="center" wrapText="1"/>
      <protection locked="0"/>
    </xf>
    <xf numFmtId="0" fontId="221" fillId="0" borderId="44" xfId="30" applyFont="1" applyBorder="1" applyAlignment="1" applyProtection="1">
      <alignment horizontal="center" vertical="center" wrapText="1"/>
      <protection locked="0"/>
    </xf>
    <xf numFmtId="0" fontId="221" fillId="0" borderId="41" xfId="30" applyFont="1" applyBorder="1" applyAlignment="1" applyProtection="1">
      <alignment horizontal="center" vertical="center" wrapText="1"/>
      <protection locked="0"/>
    </xf>
    <xf numFmtId="0" fontId="221" fillId="0" borderId="0" xfId="81" applyFont="1" applyAlignment="1">
      <alignment vertical="center"/>
    </xf>
    <xf numFmtId="0" fontId="221" fillId="0" borderId="91" xfId="30" applyFont="1" applyBorder="1" applyAlignment="1" applyProtection="1">
      <alignment horizontal="center" vertical="center" wrapText="1"/>
      <protection locked="0"/>
    </xf>
    <xf numFmtId="0" fontId="221" fillId="0" borderId="0" xfId="45" applyFont="1" applyAlignment="1">
      <alignment vertical="center"/>
    </xf>
    <xf numFmtId="0" fontId="221" fillId="0" borderId="29" xfId="30" applyFont="1" applyBorder="1" applyAlignment="1" applyProtection="1">
      <alignment horizontal="center" vertical="center" wrapText="1"/>
      <protection locked="0"/>
    </xf>
    <xf numFmtId="0" fontId="221" fillId="0" borderId="77" xfId="30" applyFont="1" applyBorder="1" applyAlignment="1" applyProtection="1">
      <alignment horizontal="center" vertical="center" wrapText="1"/>
      <protection locked="0"/>
    </xf>
    <xf numFmtId="0" fontId="221" fillId="0" borderId="61" xfId="30" applyFont="1" applyBorder="1" applyAlignment="1" applyProtection="1">
      <alignment horizontal="center" vertical="center" wrapText="1"/>
      <protection locked="0"/>
    </xf>
    <xf numFmtId="0" fontId="221" fillId="0" borderId="66" xfId="30" applyFont="1" applyBorder="1" applyAlignment="1" applyProtection="1">
      <alignment horizontal="center" vertical="center" wrapText="1"/>
      <protection locked="0"/>
    </xf>
    <xf numFmtId="0" fontId="221" fillId="0" borderId="62" xfId="30" applyFont="1" applyBorder="1" applyAlignment="1" applyProtection="1">
      <alignment horizontal="center" vertical="center" wrapText="1"/>
      <protection locked="0"/>
    </xf>
    <xf numFmtId="0" fontId="221" fillId="0" borderId="0" xfId="30" applyFont="1" applyFill="1" applyBorder="1" applyAlignment="1" applyProtection="1">
      <alignment horizontal="center" vertical="center" wrapText="1"/>
      <protection locked="0"/>
    </xf>
    <xf numFmtId="0" fontId="221" fillId="0" borderId="189" xfId="30" applyFont="1" applyBorder="1" applyAlignment="1" applyProtection="1">
      <alignment horizontal="center" vertical="center" wrapText="1"/>
      <protection locked="0"/>
    </xf>
    <xf numFmtId="0" fontId="221" fillId="0" borderId="0" xfId="30" applyFont="1" applyFill="1" applyBorder="1" applyAlignment="1">
      <alignment horizontal="center" vertical="center" wrapText="1"/>
    </xf>
    <xf numFmtId="0" fontId="221" fillId="0" borderId="54" xfId="30" applyFont="1" applyFill="1" applyBorder="1" applyAlignment="1" applyProtection="1">
      <alignment horizontal="center" vertical="center" wrapText="1"/>
      <protection locked="0"/>
    </xf>
    <xf numFmtId="0" fontId="221" fillId="0" borderId="54" xfId="30" applyFont="1" applyBorder="1" applyAlignment="1" applyProtection="1">
      <alignment horizontal="center" vertical="center" wrapText="1"/>
      <protection locked="0"/>
    </xf>
    <xf numFmtId="0" fontId="305" fillId="0" borderId="0" xfId="90" applyFont="1" applyAlignment="1">
      <alignment horizontal="center" vertical="center"/>
    </xf>
    <xf numFmtId="0" fontId="221" fillId="0" borderId="39" xfId="30" applyFont="1" applyBorder="1" applyAlignment="1" applyProtection="1">
      <alignment horizontal="center" vertical="center" wrapText="1"/>
      <protection locked="0"/>
    </xf>
    <xf numFmtId="0" fontId="221" fillId="0" borderId="190" xfId="30" applyFont="1" applyBorder="1" applyAlignment="1" applyProtection="1">
      <alignment horizontal="center" vertical="center" wrapText="1"/>
      <protection locked="0"/>
    </xf>
    <xf numFmtId="0" fontId="221" fillId="0" borderId="163" xfId="30" applyFont="1" applyBorder="1" applyAlignment="1" applyProtection="1">
      <alignment horizontal="center" vertical="center" wrapText="1"/>
      <protection locked="0"/>
    </xf>
    <xf numFmtId="0" fontId="221" fillId="0" borderId="304" xfId="30" applyFont="1" applyBorder="1" applyAlignment="1" applyProtection="1">
      <alignment horizontal="center" vertical="center" wrapText="1"/>
      <protection locked="0"/>
    </xf>
    <xf numFmtId="0" fontId="221" fillId="5" borderId="0" xfId="37" applyFont="1" applyFill="1" applyBorder="1" applyAlignment="1">
      <alignment horizontal="left" vertical="center" wrapText="1"/>
    </xf>
    <xf numFmtId="0" fontId="221" fillId="0" borderId="0" xfId="37" applyFont="1" applyFill="1" applyBorder="1" applyAlignment="1">
      <alignment horizontal="left" vertical="center" wrapText="1"/>
    </xf>
    <xf numFmtId="0" fontId="306" fillId="14" borderId="12" xfId="48" applyFont="1" applyBorder="1" applyAlignment="1">
      <alignment horizontal="center" vertical="center"/>
    </xf>
    <xf numFmtId="0" fontId="221" fillId="0" borderId="0" xfId="30" applyFont="1" applyFill="1" applyBorder="1" applyAlignment="1">
      <alignment horizontal="left" vertical="center" wrapText="1"/>
    </xf>
    <xf numFmtId="0" fontId="221" fillId="0" borderId="29" xfId="30" applyFont="1" applyFill="1" applyBorder="1" applyAlignment="1" applyProtection="1">
      <alignment horizontal="center" vertical="center" wrapText="1"/>
      <protection locked="0"/>
    </xf>
    <xf numFmtId="0" fontId="221" fillId="0" borderId="177" xfId="30" applyFont="1" applyBorder="1" applyAlignment="1" applyProtection="1">
      <alignment horizontal="center" vertical="center" wrapText="1"/>
      <protection locked="0"/>
    </xf>
    <xf numFmtId="0" fontId="221" fillId="0" borderId="0" xfId="51" applyFont="1" applyAlignment="1">
      <alignment vertical="center"/>
    </xf>
    <xf numFmtId="0" fontId="221" fillId="5" borderId="0" xfId="51" applyFont="1" applyFill="1" applyAlignment="1">
      <alignment vertical="center" wrapText="1"/>
    </xf>
    <xf numFmtId="0" fontId="221" fillId="0" borderId="176" xfId="30" applyFont="1" applyFill="1" applyBorder="1" applyAlignment="1">
      <alignment horizontal="center" vertical="center" wrapText="1"/>
    </xf>
    <xf numFmtId="0" fontId="221" fillId="0" borderId="44" xfId="107" applyFont="1" applyBorder="1" applyProtection="1">
      <protection locked="0"/>
    </xf>
    <xf numFmtId="0" fontId="221" fillId="0" borderId="44" xfId="107" applyFont="1" applyBorder="1" applyAlignment="1" applyProtection="1">
      <alignment horizontal="center"/>
      <protection locked="0"/>
    </xf>
    <xf numFmtId="0" fontId="221" fillId="0" borderId="102" xfId="107" applyFont="1" applyBorder="1" applyAlignment="1" applyProtection="1">
      <alignment horizontal="center"/>
      <protection locked="0"/>
    </xf>
    <xf numFmtId="0" fontId="221" fillId="0" borderId="41" xfId="107" applyFont="1" applyBorder="1" applyAlignment="1" applyProtection="1">
      <alignment horizontal="center"/>
      <protection locked="0"/>
    </xf>
    <xf numFmtId="43" fontId="93" fillId="9" borderId="33" xfId="59" applyFont="1" applyFill="1" applyBorder="1" applyAlignment="1">
      <alignment horizontal="center" vertical="center" wrapText="1"/>
    </xf>
    <xf numFmtId="43" fontId="139" fillId="9" borderId="34" xfId="59" applyFont="1" applyFill="1" applyBorder="1" applyAlignment="1">
      <alignment horizontal="center" vertical="center" wrapText="1"/>
    </xf>
    <xf numFmtId="43" fontId="139" fillId="9" borderId="35" xfId="59" applyFont="1" applyFill="1" applyBorder="1" applyAlignment="1">
      <alignment horizontal="center" vertical="center" wrapText="1"/>
    </xf>
    <xf numFmtId="43" fontId="139" fillId="9" borderId="36" xfId="59" applyFont="1" applyFill="1" applyBorder="1" applyAlignment="1">
      <alignment horizontal="center" vertical="center" wrapText="1"/>
    </xf>
    <xf numFmtId="43" fontId="139" fillId="9" borderId="37" xfId="59" applyFont="1" applyFill="1" applyBorder="1" applyAlignment="1">
      <alignment horizontal="center" vertical="center" wrapText="1"/>
    </xf>
    <xf numFmtId="43" fontId="139" fillId="9" borderId="38" xfId="59" applyFont="1" applyFill="1" applyBorder="1" applyAlignment="1">
      <alignment horizontal="center" vertical="center" wrapText="1"/>
    </xf>
    <xf numFmtId="0" fontId="307" fillId="5" borderId="0" xfId="0" applyFont="1" applyFill="1" applyAlignment="1">
      <alignment vertical="center"/>
    </xf>
    <xf numFmtId="0" fontId="40" fillId="2" borderId="58" xfId="3" applyFont="1" applyFill="1" applyBorder="1" applyAlignment="1">
      <alignment vertical="center"/>
    </xf>
    <xf numFmtId="49" fontId="40" fillId="9" borderId="59" xfId="3" applyNumberFormat="1" applyFont="1" applyFill="1" applyBorder="1" applyAlignment="1" applyProtection="1">
      <alignment horizontal="left" vertical="top"/>
      <protection locked="0"/>
    </xf>
    <xf numFmtId="49" fontId="39" fillId="9" borderId="59" xfId="40" applyNumberFormat="1" applyFont="1" applyFill="1" applyBorder="1" applyAlignment="1" applyProtection="1">
      <alignment horizontal="left" vertical="top" wrapText="1"/>
      <protection locked="0"/>
    </xf>
    <xf numFmtId="49" fontId="40" fillId="9" borderId="59" xfId="3" applyNumberFormat="1" applyFont="1" applyFill="1" applyBorder="1" applyAlignment="1" applyProtection="1">
      <alignment horizontal="left" vertical="top" wrapText="1"/>
      <protection locked="0"/>
    </xf>
    <xf numFmtId="14" fontId="40" fillId="9" borderId="59" xfId="3" applyNumberFormat="1" applyFont="1" applyFill="1" applyBorder="1" applyAlignment="1" applyProtection="1">
      <alignment horizontal="left" vertical="top" wrapText="1"/>
      <protection locked="0"/>
    </xf>
    <xf numFmtId="0" fontId="40" fillId="9" borderId="59" xfId="3" applyFont="1" applyFill="1" applyBorder="1" applyAlignment="1" applyProtection="1">
      <alignment horizontal="left" vertical="top" wrapText="1"/>
      <protection locked="0"/>
    </xf>
    <xf numFmtId="0" fontId="39" fillId="9" borderId="150" xfId="40" applyFont="1" applyFill="1" applyBorder="1" applyAlignment="1" applyProtection="1">
      <alignment horizontal="left" vertical="top" wrapText="1"/>
      <protection locked="0"/>
    </xf>
    <xf numFmtId="49" fontId="40" fillId="9" borderId="150" xfId="3" applyNumberFormat="1" applyFont="1" applyFill="1" applyBorder="1" applyAlignment="1" applyProtection="1">
      <alignment horizontal="left" vertical="top" wrapText="1"/>
      <protection locked="0"/>
    </xf>
    <xf numFmtId="167" fontId="40" fillId="11" borderId="106" xfId="3" applyNumberFormat="1" applyFont="1" applyFill="1" applyBorder="1" applyAlignment="1" applyProtection="1">
      <alignment horizontal="left" vertical="top"/>
      <protection locked="0"/>
    </xf>
    <xf numFmtId="0" fontId="41" fillId="0" borderId="398" xfId="30" applyFont="1" applyBorder="1" applyAlignment="1">
      <alignment horizontal="center" vertical="center" wrapText="1"/>
    </xf>
    <xf numFmtId="0" fontId="41" fillId="0" borderId="399" xfId="30" applyFont="1" applyBorder="1" applyAlignment="1">
      <alignment horizontal="center" vertical="center" wrapText="1"/>
    </xf>
    <xf numFmtId="169" fontId="37" fillId="5" borderId="177" xfId="46" applyFont="1" applyFill="1" applyBorder="1" applyAlignment="1">
      <alignment horizontal="left" vertical="top"/>
    </xf>
    <xf numFmtId="0" fontId="139" fillId="9" borderId="79" xfId="36" applyFont="1" applyFill="1" applyBorder="1" applyAlignment="1">
      <alignment horizontal="center" vertical="center" wrapText="1"/>
    </xf>
    <xf numFmtId="0" fontId="139" fillId="9" borderId="38" xfId="36" applyFont="1" applyFill="1" applyBorder="1" applyAlignment="1">
      <alignment horizontal="center" vertical="center" wrapText="1"/>
    </xf>
    <xf numFmtId="0" fontId="308" fillId="0" borderId="0" xfId="0" applyFont="1"/>
    <xf numFmtId="0" fontId="310" fillId="9" borderId="0" xfId="15" applyFont="1" applyFill="1" applyAlignment="1">
      <alignment vertical="center"/>
    </xf>
    <xf numFmtId="0" fontId="309" fillId="14" borderId="12" xfId="48" applyFont="1" applyBorder="1" applyAlignment="1">
      <alignment horizontal="center" vertical="center"/>
    </xf>
    <xf numFmtId="0" fontId="309" fillId="9" borderId="0" xfId="0" applyFont="1" applyFill="1" applyAlignment="1">
      <alignment vertical="center"/>
    </xf>
    <xf numFmtId="0" fontId="309" fillId="0" borderId="0" xfId="0" applyFont="1"/>
    <xf numFmtId="0" fontId="307" fillId="0" borderId="0" xfId="0" applyFont="1"/>
    <xf numFmtId="0" fontId="307" fillId="0" borderId="0" xfId="0" applyFont="1" applyAlignment="1">
      <alignment vertical="center"/>
    </xf>
    <xf numFmtId="0" fontId="303" fillId="0" borderId="0" xfId="0" applyFont="1" applyAlignment="1">
      <alignment horizontal="center" vertical="center" wrapText="1"/>
    </xf>
    <xf numFmtId="172" fontId="307" fillId="0" borderId="0" xfId="39" applyNumberFormat="1" applyFont="1"/>
    <xf numFmtId="0" fontId="303" fillId="9" borderId="39" xfId="30" applyFont="1" applyFill="1" applyBorder="1" applyAlignment="1">
      <alignment horizontal="left" vertical="center" wrapText="1"/>
    </xf>
    <xf numFmtId="0" fontId="311" fillId="0" borderId="0" xfId="0" applyFont="1"/>
    <xf numFmtId="0" fontId="128" fillId="0" borderId="34" xfId="62" applyFont="1" applyBorder="1" applyAlignment="1">
      <alignment horizontal="center" vertical="center" wrapText="1"/>
    </xf>
    <xf numFmtId="2" fontId="128" fillId="11" borderId="35" xfId="62" applyNumberFormat="1" applyFont="1" applyFill="1" applyBorder="1" applyAlignment="1" applyProtection="1">
      <alignment horizontal="center" vertical="center" wrapText="1"/>
      <protection locked="0"/>
    </xf>
    <xf numFmtId="0" fontId="128" fillId="0" borderId="37" xfId="62" applyFont="1" applyBorder="1" applyAlignment="1">
      <alignment horizontal="center" vertical="center" wrapText="1"/>
    </xf>
    <xf numFmtId="2" fontId="128" fillId="11" borderId="38" xfId="62" applyNumberFormat="1" applyFont="1" applyFill="1" applyBorder="1" applyAlignment="1" applyProtection="1">
      <alignment horizontal="center" vertical="center" wrapText="1"/>
      <protection locked="0"/>
    </xf>
    <xf numFmtId="173" fontId="4" fillId="0" borderId="45" xfId="116" applyNumberFormat="1" applyFont="1" applyBorder="1" applyAlignment="1">
      <alignment horizontal="left" vertical="center" wrapText="1"/>
    </xf>
    <xf numFmtId="1" fontId="299" fillId="9" borderId="27" xfId="0" applyNumberFormat="1" applyFont="1" applyFill="1" applyBorder="1" applyAlignment="1" applyProtection="1">
      <alignment horizontal="center" vertical="center" wrapText="1"/>
      <protection locked="0"/>
    </xf>
    <xf numFmtId="0" fontId="55" fillId="0" borderId="0" xfId="29" applyFont="1" applyBorder="1" applyAlignment="1">
      <alignment vertical="center"/>
    </xf>
    <xf numFmtId="0" fontId="51" fillId="10" borderId="0" xfId="15" applyFont="1" applyFill="1" applyAlignment="1">
      <alignment vertical="center"/>
    </xf>
    <xf numFmtId="0" fontId="312" fillId="0" borderId="0" xfId="15" applyFont="1" applyAlignment="1">
      <alignment vertical="center"/>
    </xf>
    <xf numFmtId="0" fontId="112" fillId="0" borderId="0" xfId="0" applyFont="1"/>
    <xf numFmtId="0" fontId="162" fillId="0" borderId="0" xfId="0" applyFont="1"/>
    <xf numFmtId="0" fontId="288" fillId="9" borderId="27" xfId="0" applyFont="1" applyFill="1" applyBorder="1" applyAlignment="1">
      <alignment horizontal="center" vertical="center" wrapText="1"/>
    </xf>
    <xf numFmtId="175" fontId="40" fillId="16" borderId="37" xfId="39" applyNumberFormat="1" applyFont="1" applyFill="1" applyBorder="1" applyAlignment="1" applyProtection="1">
      <alignment horizontal="center" vertical="center" wrapText="1"/>
      <protection locked="0"/>
    </xf>
    <xf numFmtId="175" fontId="40" fillId="16" borderId="38" xfId="39" applyNumberFormat="1" applyFont="1" applyFill="1" applyBorder="1" applyAlignment="1" applyProtection="1">
      <alignment horizontal="center" vertical="center" wrapText="1"/>
      <protection locked="0"/>
    </xf>
    <xf numFmtId="0" fontId="230" fillId="13" borderId="0" xfId="0" applyFont="1" applyFill="1"/>
    <xf numFmtId="0" fontId="313" fillId="13" borderId="0" xfId="0" applyFont="1" applyFill="1"/>
    <xf numFmtId="0" fontId="0" fillId="9" borderId="0" xfId="0" applyFill="1"/>
    <xf numFmtId="10" fontId="42" fillId="17" borderId="37" xfId="38" applyNumberFormat="1" applyFont="1" applyFill="1" applyBorder="1" applyAlignment="1" applyProtection="1">
      <alignment horizontal="center" vertical="center" wrapText="1"/>
      <protection locked="0"/>
    </xf>
    <xf numFmtId="10" fontId="40" fillId="11" borderId="14" xfId="3" applyNumberFormat="1" applyFont="1" applyFill="1" applyBorder="1" applyAlignment="1" applyProtection="1">
      <alignment horizontal="right" vertical="top"/>
      <protection locked="0"/>
    </xf>
    <xf numFmtId="172" fontId="40" fillId="17" borderId="46" xfId="30" applyNumberFormat="1" applyFont="1" applyFill="1" applyBorder="1" applyAlignment="1">
      <alignment horizontal="center" vertical="top" wrapText="1"/>
    </xf>
    <xf numFmtId="175" fontId="40" fillId="11" borderId="14" xfId="38" applyNumberFormat="1" applyFont="1" applyFill="1" applyBorder="1" applyAlignment="1" applyProtection="1">
      <alignment horizontal="right" vertical="top"/>
      <protection locked="0"/>
    </xf>
    <xf numFmtId="182" fontId="40" fillId="11" borderId="14" xfId="3" applyNumberFormat="1" applyFont="1" applyFill="1" applyBorder="1" applyAlignment="1" applyProtection="1">
      <alignment horizontal="right" vertical="top"/>
      <protection locked="0"/>
    </xf>
    <xf numFmtId="10" fontId="40" fillId="11" borderId="59" xfId="3" applyNumberFormat="1" applyFont="1" applyFill="1" applyBorder="1" applyAlignment="1" applyProtection="1">
      <alignment horizontal="right" vertical="top"/>
      <protection locked="0"/>
    </xf>
    <xf numFmtId="43" fontId="42" fillId="11" borderId="34" xfId="39" applyFont="1" applyFill="1" applyBorder="1" applyAlignment="1" applyProtection="1">
      <alignment horizontal="left" vertical="center" wrapText="1"/>
      <protection locked="0"/>
    </xf>
    <xf numFmtId="183" fontId="42" fillId="11" borderId="34" xfId="39" applyNumberFormat="1" applyFont="1" applyFill="1" applyBorder="1" applyAlignment="1" applyProtection="1">
      <alignment horizontal="left" vertical="center" wrapText="1"/>
      <protection locked="0"/>
    </xf>
    <xf numFmtId="183" fontId="42" fillId="11" borderId="35" xfId="39" applyNumberFormat="1" applyFont="1" applyFill="1" applyBorder="1" applyAlignment="1" applyProtection="1">
      <alignment horizontal="left" vertical="center" wrapText="1"/>
      <protection locked="0"/>
    </xf>
    <xf numFmtId="3" fontId="42" fillId="11" borderId="34" xfId="39" applyNumberFormat="1" applyFont="1" applyFill="1" applyBorder="1" applyAlignment="1" applyProtection="1">
      <alignment horizontal="center" vertical="center" wrapText="1"/>
      <protection locked="0"/>
    </xf>
    <xf numFmtId="167" fontId="40" fillId="17" borderId="27" xfId="0" applyNumberFormat="1" applyFont="1" applyFill="1" applyBorder="1" applyAlignment="1" applyProtection="1">
      <alignment horizontal="center" vertical="center" wrapText="1"/>
      <protection locked="0"/>
    </xf>
    <xf numFmtId="167" fontId="40" fillId="17" borderId="37" xfId="0" applyNumberFormat="1" applyFont="1" applyFill="1" applyBorder="1" applyAlignment="1" applyProtection="1">
      <alignment horizontal="center" vertical="center" wrapText="1"/>
      <protection locked="0"/>
    </xf>
    <xf numFmtId="167" fontId="37" fillId="5" borderId="0" xfId="0" applyNumberFormat="1" applyFont="1" applyFill="1" applyAlignment="1">
      <alignment horizontal="center"/>
    </xf>
    <xf numFmtId="167" fontId="40" fillId="17" borderId="89" xfId="0" applyNumberFormat="1" applyFont="1" applyFill="1" applyBorder="1" applyAlignment="1" applyProtection="1">
      <alignment horizontal="center" vertical="center" wrapText="1"/>
      <protection locked="0"/>
    </xf>
    <xf numFmtId="167" fontId="37" fillId="17" borderId="34" xfId="0" applyNumberFormat="1" applyFont="1" applyFill="1" applyBorder="1" applyAlignment="1" applyProtection="1">
      <alignment horizontal="center" vertical="center"/>
      <protection locked="0"/>
    </xf>
    <xf numFmtId="167" fontId="37" fillId="17" borderId="27" xfId="0" applyNumberFormat="1" applyFont="1" applyFill="1" applyBorder="1" applyAlignment="1" applyProtection="1">
      <alignment horizontal="center" vertical="center"/>
      <protection locked="0"/>
    </xf>
    <xf numFmtId="3" fontId="42" fillId="11" borderId="252" xfId="39" applyNumberFormat="1" applyFont="1" applyFill="1" applyBorder="1" applyAlignment="1" applyProtection="1">
      <alignment horizontal="center" vertical="center" wrapText="1"/>
      <protection locked="0"/>
    </xf>
    <xf numFmtId="3" fontId="42" fillId="11" borderId="255" xfId="39" applyNumberFormat="1" applyFont="1" applyFill="1" applyBorder="1" applyAlignment="1" applyProtection="1">
      <alignment horizontal="center" vertical="center" wrapText="1"/>
      <protection locked="0"/>
    </xf>
    <xf numFmtId="3" fontId="42" fillId="11" borderId="27" xfId="39" applyNumberFormat="1" applyFont="1" applyFill="1" applyBorder="1" applyAlignment="1" applyProtection="1">
      <alignment horizontal="center" vertical="center" wrapText="1"/>
      <protection locked="0"/>
    </xf>
    <xf numFmtId="3" fontId="42" fillId="11" borderId="37" xfId="39" applyNumberFormat="1" applyFont="1" applyFill="1" applyBorder="1" applyAlignment="1" applyProtection="1">
      <alignment horizontal="center" vertical="center" wrapText="1"/>
      <protection locked="0"/>
    </xf>
    <xf numFmtId="3" fontId="42" fillId="11" borderId="89" xfId="39" applyNumberFormat="1" applyFont="1" applyFill="1" applyBorder="1" applyAlignment="1" applyProtection="1">
      <alignment horizontal="center" vertical="center" wrapText="1"/>
      <protection locked="0"/>
    </xf>
    <xf numFmtId="3" fontId="42" fillId="11" borderId="145" xfId="39" applyNumberFormat="1" applyFont="1" applyFill="1" applyBorder="1" applyAlignment="1" applyProtection="1">
      <alignment horizontal="center" vertical="center" wrapText="1"/>
      <protection locked="0"/>
    </xf>
    <xf numFmtId="3" fontId="42" fillId="11" borderId="52" xfId="39" applyNumberFormat="1" applyFont="1" applyFill="1" applyBorder="1" applyAlignment="1" applyProtection="1">
      <alignment horizontal="center" vertical="center" wrapText="1"/>
      <protection locked="0"/>
    </xf>
    <xf numFmtId="167" fontId="42" fillId="21" borderId="47" xfId="38" applyNumberFormat="1" applyFont="1" applyFill="1" applyBorder="1" applyAlignment="1" applyProtection="1">
      <alignment vertical="center"/>
      <protection locked="0"/>
    </xf>
    <xf numFmtId="10" fontId="40" fillId="16" borderId="46" xfId="38" applyNumberFormat="1" applyFont="1" applyFill="1" applyBorder="1" applyAlignment="1">
      <alignment horizontal="center" vertical="center" wrapText="1"/>
    </xf>
    <xf numFmtId="1" fontId="40" fillId="17" borderId="34" xfId="0" applyNumberFormat="1" applyFont="1" applyFill="1" applyBorder="1" applyAlignment="1" applyProtection="1">
      <alignment horizontal="center" vertical="center" wrapText="1"/>
      <protection locked="0"/>
    </xf>
    <xf numFmtId="1" fontId="40" fillId="17" borderId="27" xfId="0" applyNumberFormat="1" applyFont="1" applyFill="1" applyBorder="1" applyAlignment="1" applyProtection="1">
      <alignment horizontal="center" vertical="center" wrapText="1"/>
      <protection locked="0"/>
    </xf>
    <xf numFmtId="167" fontId="40" fillId="19" borderId="34" xfId="0" applyNumberFormat="1" applyFont="1" applyFill="1" applyBorder="1" applyAlignment="1">
      <alignment horizontal="center" vertical="center" wrapText="1"/>
    </xf>
    <xf numFmtId="167" fontId="40" fillId="19" borderId="27" xfId="0" applyNumberFormat="1" applyFont="1" applyFill="1" applyBorder="1" applyAlignment="1">
      <alignment horizontal="center" vertical="center" wrapText="1"/>
    </xf>
    <xf numFmtId="175" fontId="37" fillId="12" borderId="37" xfId="38" applyNumberFormat="1" applyFont="1" applyFill="1" applyBorder="1" applyAlignment="1">
      <alignment horizontal="center" vertical="center"/>
    </xf>
    <xf numFmtId="1" fontId="40" fillId="11" borderId="34" xfId="0" applyNumberFormat="1" applyFont="1" applyFill="1" applyBorder="1" applyAlignment="1" applyProtection="1">
      <alignment horizontal="center" vertical="center" wrapText="1"/>
      <protection locked="0"/>
    </xf>
    <xf numFmtId="1" fontId="40" fillId="12" borderId="37" xfId="0" applyNumberFormat="1" applyFont="1" applyFill="1" applyBorder="1" applyAlignment="1" applyProtection="1">
      <alignment horizontal="center" vertical="center" wrapText="1"/>
      <protection locked="0"/>
    </xf>
    <xf numFmtId="175" fontId="37" fillId="12" borderId="27" xfId="38" applyNumberFormat="1" applyFont="1" applyFill="1" applyBorder="1" applyAlignment="1">
      <alignment horizontal="center" vertical="center"/>
    </xf>
    <xf numFmtId="175" fontId="42" fillId="19" borderId="27" xfId="38" applyNumberFormat="1" applyFont="1" applyFill="1" applyBorder="1" applyAlignment="1">
      <alignment horizontal="center" vertical="center" wrapText="1"/>
    </xf>
    <xf numFmtId="10" fontId="37" fillId="12" borderId="43" xfId="38" applyNumberFormat="1" applyFont="1" applyFill="1" applyBorder="1" applyAlignment="1">
      <alignment horizontal="center" vertical="center"/>
    </xf>
    <xf numFmtId="10" fontId="42" fillId="19" borderId="27" xfId="38" applyNumberFormat="1" applyFont="1" applyFill="1" applyBorder="1" applyAlignment="1">
      <alignment horizontal="center" vertical="center" wrapText="1"/>
    </xf>
    <xf numFmtId="167" fontId="40" fillId="17" borderId="35" xfId="0" applyNumberFormat="1" applyFont="1" applyFill="1" applyBorder="1" applyAlignment="1" applyProtection="1">
      <alignment horizontal="center" vertical="center" wrapText="1"/>
      <protection locked="0"/>
    </xf>
    <xf numFmtId="167" fontId="40" fillId="17" borderId="43" xfId="0" applyNumberFormat="1" applyFont="1" applyFill="1" applyBorder="1" applyAlignment="1" applyProtection="1">
      <alignment horizontal="center" vertical="center" wrapText="1"/>
      <protection locked="0"/>
    </xf>
    <xf numFmtId="167" fontId="40" fillId="17" borderId="38" xfId="0" applyNumberFormat="1" applyFont="1" applyFill="1" applyBorder="1" applyAlignment="1" applyProtection="1">
      <alignment horizontal="center" vertical="center" wrapText="1"/>
      <protection locked="0"/>
    </xf>
    <xf numFmtId="178" fontId="42" fillId="19" borderId="37" xfId="0" applyNumberFormat="1" applyFont="1" applyFill="1" applyBorder="1" applyAlignment="1">
      <alignment horizontal="center" vertical="center" wrapText="1"/>
    </xf>
    <xf numFmtId="1" fontId="40" fillId="11" borderId="27" xfId="0" applyNumberFormat="1" applyFont="1" applyFill="1" applyBorder="1" applyAlignment="1" applyProtection="1">
      <alignment horizontal="center" vertical="center" wrapText="1"/>
      <protection locked="0"/>
    </xf>
    <xf numFmtId="172" fontId="143" fillId="11" borderId="43" xfId="62" applyNumberFormat="1" applyFont="1" applyFill="1" applyBorder="1" applyAlignment="1" applyProtection="1">
      <alignment horizontal="center" vertical="center" wrapText="1"/>
      <protection locked="0"/>
    </xf>
    <xf numFmtId="3" fontId="286" fillId="11" borderId="27" xfId="39" applyNumberFormat="1" applyFont="1" applyFill="1" applyBorder="1" applyAlignment="1" applyProtection="1">
      <alignment horizontal="center" vertical="center" wrapText="1"/>
      <protection locked="0"/>
    </xf>
    <xf numFmtId="3" fontId="40" fillId="11" borderId="38" xfId="39" applyNumberFormat="1" applyFont="1" applyFill="1" applyBorder="1" applyAlignment="1" applyProtection="1">
      <alignment horizontal="center" vertical="center" wrapText="1"/>
      <protection locked="0"/>
    </xf>
    <xf numFmtId="172" fontId="40" fillId="11" borderId="145" xfId="39" applyNumberFormat="1" applyFont="1" applyFill="1" applyBorder="1" applyAlignment="1" applyProtection="1">
      <alignment horizontal="center" vertical="center" wrapText="1"/>
      <protection locked="0"/>
    </xf>
    <xf numFmtId="172" fontId="40" fillId="11" borderId="252" xfId="39" applyNumberFormat="1" applyFont="1" applyFill="1" applyBorder="1" applyAlignment="1" applyProtection="1">
      <alignment horizontal="center" vertical="center" wrapText="1"/>
      <protection locked="0"/>
    </xf>
    <xf numFmtId="172" fontId="40" fillId="11" borderId="255" xfId="39" applyNumberFormat="1" applyFont="1" applyFill="1" applyBorder="1" applyAlignment="1" applyProtection="1">
      <alignment horizontal="center" vertical="center" wrapText="1"/>
      <protection locked="0"/>
    </xf>
    <xf numFmtId="3" fontId="40" fillId="11" borderId="145" xfId="39" applyNumberFormat="1" applyFont="1" applyFill="1" applyBorder="1" applyAlignment="1" applyProtection="1">
      <alignment horizontal="center" vertical="center" wrapText="1"/>
      <protection locked="0"/>
    </xf>
    <xf numFmtId="3" fontId="40" fillId="11" borderId="252" xfId="39" applyNumberFormat="1" applyFont="1" applyFill="1" applyBorder="1" applyAlignment="1" applyProtection="1">
      <alignment horizontal="center" vertical="center" wrapText="1"/>
      <protection locked="0"/>
    </xf>
    <xf numFmtId="3" fontId="40" fillId="11" borderId="255" xfId="39" applyNumberFormat="1" applyFont="1" applyFill="1" applyBorder="1" applyAlignment="1" applyProtection="1">
      <alignment horizontal="center" vertical="center" wrapText="1"/>
      <protection locked="0"/>
    </xf>
    <xf numFmtId="3" fontId="40" fillId="11" borderId="252" xfId="0" applyNumberFormat="1" applyFont="1" applyFill="1" applyBorder="1" applyAlignment="1">
      <alignment horizontal="center" vertical="center" wrapText="1"/>
    </xf>
    <xf numFmtId="3" fontId="40" fillId="9" borderId="252" xfId="0" applyNumberFormat="1" applyFont="1" applyFill="1" applyBorder="1" applyAlignment="1">
      <alignment horizontal="center" vertical="center" wrapText="1"/>
    </xf>
    <xf numFmtId="0" fontId="40" fillId="9" borderId="252" xfId="0" applyFont="1" applyFill="1" applyBorder="1" applyAlignment="1">
      <alignment horizontal="center" vertical="center" wrapText="1"/>
    </xf>
    <xf numFmtId="172" fontId="40" fillId="9" borderId="252" xfId="0" applyNumberFormat="1" applyFont="1" applyFill="1" applyBorder="1" applyAlignment="1">
      <alignment horizontal="center" vertical="center" wrapText="1"/>
    </xf>
    <xf numFmtId="172" fontId="40" fillId="11" borderId="147" xfId="39" applyNumberFormat="1" applyFont="1" applyFill="1" applyBorder="1" applyAlignment="1" applyProtection="1">
      <alignment horizontal="center" vertical="center" wrapText="1"/>
      <protection locked="0"/>
    </xf>
    <xf numFmtId="172" fontId="40" fillId="11" borderId="253" xfId="39" applyNumberFormat="1" applyFont="1" applyFill="1" applyBorder="1" applyAlignment="1" applyProtection="1">
      <alignment horizontal="center" vertical="center" wrapText="1"/>
      <protection locked="0"/>
    </xf>
    <xf numFmtId="0" fontId="40" fillId="9" borderId="253" xfId="0" applyFont="1" applyFill="1" applyBorder="1" applyAlignment="1">
      <alignment horizontal="center" vertical="center" wrapText="1"/>
    </xf>
    <xf numFmtId="172" fontId="40" fillId="11" borderId="256" xfId="39" applyNumberFormat="1" applyFont="1" applyFill="1" applyBorder="1" applyAlignment="1" applyProtection="1">
      <alignment horizontal="center" vertical="center" wrapText="1"/>
      <protection locked="0"/>
    </xf>
    <xf numFmtId="3" fontId="40" fillId="11" borderId="173" xfId="39" applyNumberFormat="1" applyFont="1" applyFill="1" applyBorder="1" applyAlignment="1" applyProtection="1">
      <alignment horizontal="center" vertical="center" wrapText="1"/>
      <protection locked="0"/>
    </xf>
    <xf numFmtId="172" fontId="40" fillId="11" borderId="173" xfId="39" applyNumberFormat="1" applyFont="1" applyFill="1" applyBorder="1" applyAlignment="1" applyProtection="1">
      <alignment horizontal="center" vertical="center" wrapText="1"/>
      <protection locked="0"/>
    </xf>
    <xf numFmtId="172" fontId="40" fillId="11" borderId="174" xfId="39" applyNumberFormat="1" applyFont="1" applyFill="1" applyBorder="1" applyAlignment="1" applyProtection="1">
      <alignment horizontal="center" vertical="center" wrapText="1"/>
      <protection locked="0"/>
    </xf>
    <xf numFmtId="172" fontId="40" fillId="11" borderId="90" xfId="39" applyNumberFormat="1" applyFont="1" applyFill="1" applyBorder="1" applyAlignment="1" applyProtection="1">
      <alignment horizontal="center" vertical="center" wrapText="1"/>
      <protection locked="0"/>
    </xf>
    <xf numFmtId="172" fontId="40" fillId="11" borderId="43" xfId="39" applyNumberFormat="1" applyFont="1" applyFill="1" applyBorder="1" applyAlignment="1" applyProtection="1">
      <alignment horizontal="center" vertical="center" wrapText="1"/>
      <protection locked="0"/>
    </xf>
    <xf numFmtId="3" fontId="40" fillId="11" borderId="89" xfId="39" applyNumberFormat="1" applyFont="1" applyFill="1" applyBorder="1" applyAlignment="1" applyProtection="1">
      <alignment horizontal="center" vertical="center" wrapText="1"/>
      <protection locked="0"/>
    </xf>
    <xf numFmtId="3" fontId="40" fillId="11" borderId="47" xfId="39" applyNumberFormat="1" applyFont="1" applyFill="1" applyBorder="1" applyAlignment="1" applyProtection="1">
      <alignment horizontal="center" vertical="center" wrapText="1"/>
      <protection locked="0"/>
    </xf>
    <xf numFmtId="172" fontId="40" fillId="11" borderId="46" xfId="39" applyNumberFormat="1" applyFont="1" applyFill="1" applyBorder="1" applyAlignment="1" applyProtection="1">
      <alignment horizontal="center" vertical="center" wrapText="1"/>
      <protection locked="0"/>
    </xf>
    <xf numFmtId="2" fontId="40" fillId="17" borderId="34" xfId="39" applyNumberFormat="1" applyFont="1" applyFill="1" applyBorder="1" applyAlignment="1" applyProtection="1">
      <alignment horizontal="center" vertical="center" wrapText="1"/>
      <protection locked="0"/>
    </xf>
    <xf numFmtId="172" fontId="128" fillId="11" borderId="56" xfId="90" applyNumberFormat="1" applyFont="1" applyFill="1" applyBorder="1" applyAlignment="1" applyProtection="1">
      <alignment horizontal="center" vertical="center" wrapText="1"/>
      <protection locked="0"/>
    </xf>
    <xf numFmtId="172" fontId="128" fillId="11" borderId="14" xfId="90" applyNumberFormat="1" applyFont="1" applyFill="1" applyBorder="1" applyAlignment="1" applyProtection="1">
      <alignment horizontal="center" vertical="center" wrapText="1"/>
      <protection locked="0"/>
    </xf>
    <xf numFmtId="167" fontId="128" fillId="11" borderId="56" xfId="90" applyNumberFormat="1" applyFont="1" applyFill="1" applyBorder="1" applyAlignment="1" applyProtection="1">
      <alignment horizontal="center" vertical="center" wrapText="1"/>
      <protection locked="0"/>
    </xf>
    <xf numFmtId="176" fontId="92" fillId="11" borderId="35" xfId="55" applyNumberFormat="1" applyFont="1" applyFill="1" applyBorder="1" applyAlignment="1" applyProtection="1">
      <alignment horizontal="center" vertical="center" wrapText="1"/>
      <protection locked="0"/>
    </xf>
    <xf numFmtId="176" fontId="92" fillId="11" borderId="94" xfId="55" applyNumberFormat="1" applyFont="1" applyFill="1" applyBorder="1" applyAlignment="1" applyProtection="1">
      <alignment horizontal="center" vertical="center" wrapText="1"/>
      <protection locked="0"/>
    </xf>
    <xf numFmtId="176" fontId="92" fillId="11" borderId="43" xfId="55" applyNumberFormat="1" applyFont="1" applyFill="1" applyBorder="1" applyAlignment="1" applyProtection="1">
      <alignment horizontal="center" vertical="center" wrapText="1"/>
      <protection locked="0"/>
    </xf>
    <xf numFmtId="176" fontId="128" fillId="11" borderId="34" xfId="59" applyNumberFormat="1" applyFont="1" applyFill="1" applyBorder="1" applyAlignment="1" applyProtection="1">
      <alignment horizontal="center" vertical="center"/>
      <protection locked="0"/>
    </xf>
    <xf numFmtId="1" fontId="92" fillId="11" borderId="35" xfId="55" applyNumberFormat="1" applyFont="1" applyFill="1" applyBorder="1" applyAlignment="1" applyProtection="1">
      <alignment horizontal="center" vertical="center" wrapText="1"/>
      <protection locked="0"/>
    </xf>
    <xf numFmtId="1" fontId="92" fillId="11" borderId="43" xfId="55" applyNumberFormat="1" applyFont="1" applyFill="1" applyBorder="1" applyAlignment="1" applyProtection="1">
      <alignment horizontal="center" vertical="center" wrapText="1"/>
      <protection locked="0"/>
    </xf>
    <xf numFmtId="1" fontId="92" fillId="11" borderId="38" xfId="55" applyNumberFormat="1" applyFont="1" applyFill="1" applyBorder="1" applyAlignment="1" applyProtection="1">
      <alignment horizontal="center" vertical="center" wrapText="1"/>
      <protection locked="0"/>
    </xf>
    <xf numFmtId="172" fontId="128" fillId="16" borderId="60" xfId="90" applyNumberFormat="1" applyFont="1" applyFill="1" applyBorder="1" applyAlignment="1">
      <alignment horizontal="center" vertical="center" wrapText="1"/>
    </xf>
    <xf numFmtId="172" fontId="128" fillId="16" borderId="65" xfId="90" applyNumberFormat="1" applyFont="1" applyFill="1" applyBorder="1" applyAlignment="1">
      <alignment horizontal="center" vertical="center" wrapText="1"/>
    </xf>
    <xf numFmtId="167" fontId="128" fillId="11" borderId="35" xfId="55" applyNumberFormat="1" applyFont="1" applyFill="1" applyBorder="1" applyAlignment="1" applyProtection="1">
      <alignment horizontal="center" vertical="center" wrapText="1"/>
      <protection locked="0"/>
    </xf>
    <xf numFmtId="167" fontId="128" fillId="29" borderId="43" xfId="55" applyNumberFormat="1" applyFont="1" applyFill="1" applyBorder="1" applyAlignment="1">
      <alignment horizontal="center" wrapText="1"/>
    </xf>
    <xf numFmtId="167" fontId="128" fillId="29" borderId="27" xfId="55" applyNumberFormat="1" applyFont="1" applyFill="1" applyBorder="1" applyAlignment="1">
      <alignment horizontal="center" wrapText="1"/>
    </xf>
    <xf numFmtId="167" fontId="128" fillId="29" borderId="37" xfId="55" applyNumberFormat="1" applyFont="1" applyFill="1" applyBorder="1" applyAlignment="1">
      <alignment horizontal="center" wrapText="1"/>
    </xf>
    <xf numFmtId="167" fontId="128" fillId="29" borderId="38" xfId="55" applyNumberFormat="1" applyFont="1" applyFill="1" applyBorder="1" applyAlignment="1">
      <alignment horizontal="center" wrapText="1"/>
    </xf>
    <xf numFmtId="0" fontId="128" fillId="29" borderId="40" xfId="55" applyFont="1" applyFill="1" applyBorder="1" applyAlignment="1">
      <alignment horizontal="center" wrapText="1"/>
    </xf>
    <xf numFmtId="166" fontId="92" fillId="17" borderId="210" xfId="102" applyNumberFormat="1" applyFont="1" applyFill="1" applyBorder="1" applyAlignment="1">
      <alignment horizontal="center" vertical="center" wrapText="1"/>
    </xf>
    <xf numFmtId="0" fontId="142" fillId="10" borderId="0" xfId="29" applyFont="1" applyFill="1" applyBorder="1" applyAlignment="1">
      <alignment horizontal="center" vertical="center" wrapText="1"/>
    </xf>
    <xf numFmtId="0" fontId="144" fillId="0" borderId="0" xfId="0" applyFont="1" applyAlignment="1">
      <alignment vertical="center" wrapText="1"/>
    </xf>
    <xf numFmtId="0" fontId="38" fillId="9" borderId="116" xfId="0" applyFont="1" applyFill="1" applyBorder="1" applyAlignment="1">
      <alignment horizontal="left" vertical="center"/>
    </xf>
    <xf numFmtId="0" fontId="38" fillId="9" borderId="117" xfId="0" applyFont="1" applyFill="1" applyBorder="1" applyAlignment="1">
      <alignment horizontal="left" vertical="center"/>
    </xf>
    <xf numFmtId="0" fontId="38" fillId="9" borderId="118" xfId="0" applyFont="1" applyFill="1" applyBorder="1" applyAlignment="1">
      <alignment horizontal="left" vertical="center"/>
    </xf>
    <xf numFmtId="0" fontId="53" fillId="0" borderId="121" xfId="0" applyFont="1" applyBorder="1" applyAlignment="1">
      <alignment horizontal="left" vertical="top" wrapText="1"/>
    </xf>
    <xf numFmtId="0" fontId="53" fillId="0" borderId="122" xfId="0" applyFont="1" applyBorder="1" applyAlignment="1">
      <alignment horizontal="left" vertical="top" wrapText="1"/>
    </xf>
    <xf numFmtId="0" fontId="53" fillId="0" borderId="123" xfId="0" applyFont="1" applyBorder="1" applyAlignment="1">
      <alignment horizontal="left" vertical="top" wrapText="1"/>
    </xf>
    <xf numFmtId="0" fontId="53" fillId="0" borderId="119" xfId="0" applyFont="1" applyBorder="1" applyAlignment="1">
      <alignment horizontal="left" vertical="top" wrapText="1"/>
    </xf>
    <xf numFmtId="0" fontId="53" fillId="0" borderId="0" xfId="0" applyFont="1" applyAlignment="1">
      <alignment horizontal="left" vertical="top" wrapText="1"/>
    </xf>
    <xf numFmtId="0" fontId="53" fillId="0" borderId="120" xfId="0" applyFont="1" applyBorder="1" applyAlignment="1">
      <alignment horizontal="left" vertical="top" wrapText="1"/>
    </xf>
    <xf numFmtId="0" fontId="53" fillId="0" borderId="124" xfId="0" applyFont="1" applyBorder="1" applyAlignment="1">
      <alignment horizontal="left" vertical="top" wrapText="1"/>
    </xf>
    <xf numFmtId="0" fontId="53" fillId="0" borderId="125" xfId="0" applyFont="1" applyBorder="1" applyAlignment="1">
      <alignment horizontal="left" vertical="top" wrapText="1"/>
    </xf>
    <xf numFmtId="0" fontId="53" fillId="0" borderId="126" xfId="0" applyFont="1" applyBorder="1" applyAlignment="1">
      <alignment horizontal="left" vertical="top" wrapText="1"/>
    </xf>
    <xf numFmtId="0" fontId="5" fillId="0" borderId="116" xfId="58" applyFont="1" applyFill="1" applyBorder="1" applyAlignment="1">
      <alignment horizontal="left" vertical="top" wrapText="1"/>
    </xf>
    <xf numFmtId="0" fontId="5" fillId="0" borderId="117" xfId="58" applyFont="1" applyFill="1" applyBorder="1" applyAlignment="1">
      <alignment horizontal="left" vertical="top" wrapText="1"/>
    </xf>
    <xf numFmtId="0" fontId="5" fillId="0" borderId="118" xfId="58" applyFont="1" applyFill="1" applyBorder="1" applyAlignment="1">
      <alignment horizontal="left" vertical="top" wrapText="1"/>
    </xf>
    <xf numFmtId="0" fontId="53" fillId="0" borderId="121" xfId="0" applyFont="1" applyBorder="1" applyAlignment="1">
      <alignment vertical="top"/>
    </xf>
    <xf numFmtId="0" fontId="0" fillId="0" borderId="122" xfId="0" applyBorder="1" applyAlignment="1">
      <alignment vertical="top"/>
    </xf>
    <xf numFmtId="0" fontId="0" fillId="0" borderId="123" xfId="0" applyBorder="1" applyAlignment="1">
      <alignment vertical="top"/>
    </xf>
    <xf numFmtId="0" fontId="0" fillId="0" borderId="124" xfId="0" applyBorder="1" applyAlignment="1">
      <alignment vertical="top"/>
    </xf>
    <xf numFmtId="0" fontId="0" fillId="0" borderId="125" xfId="0" applyBorder="1" applyAlignment="1">
      <alignment vertical="top"/>
    </xf>
    <xf numFmtId="0" fontId="0" fillId="0" borderId="126" xfId="0" applyBorder="1" applyAlignment="1">
      <alignment vertical="top"/>
    </xf>
    <xf numFmtId="0" fontId="38" fillId="9" borderId="154" xfId="0" applyFont="1" applyFill="1" applyBorder="1" applyAlignment="1">
      <alignment horizontal="left" vertical="center"/>
    </xf>
    <xf numFmtId="0" fontId="100" fillId="24" borderId="114" xfId="0" applyFont="1" applyFill="1" applyBorder="1" applyAlignment="1">
      <alignment vertical="top"/>
    </xf>
    <xf numFmtId="0" fontId="100" fillId="24" borderId="115" xfId="0" applyFont="1" applyFill="1" applyBorder="1" applyAlignment="1">
      <alignment vertical="top"/>
    </xf>
    <xf numFmtId="0" fontId="100" fillId="24" borderId="0" xfId="0" applyFont="1" applyFill="1" applyAlignment="1">
      <alignment vertical="top"/>
    </xf>
    <xf numFmtId="0" fontId="33" fillId="0" borderId="119" xfId="0" applyFont="1" applyBorder="1" applyAlignment="1">
      <alignment horizontal="left" vertical="top" wrapText="1"/>
    </xf>
    <xf numFmtId="0" fontId="33" fillId="0" borderId="155" xfId="0" applyFont="1" applyBorder="1" applyAlignment="1">
      <alignment horizontal="left" vertical="top" wrapText="1"/>
    </xf>
    <xf numFmtId="0" fontId="51" fillId="13" borderId="0" xfId="49" applyNumberFormat="1" applyFont="1" applyFill="1" applyAlignment="1">
      <alignment horizontal="left" vertical="center"/>
    </xf>
    <xf numFmtId="0" fontId="38" fillId="9" borderId="40" xfId="30" applyFont="1" applyFill="1" applyBorder="1" applyAlignment="1">
      <alignment horizontal="center" vertical="center" wrapText="1"/>
    </xf>
    <xf numFmtId="0" fontId="38" fillId="9" borderId="41" xfId="30" applyFont="1" applyFill="1" applyBorder="1" applyAlignment="1">
      <alignment horizontal="center" vertical="center" wrapText="1"/>
    </xf>
    <xf numFmtId="0" fontId="55" fillId="0" borderId="0" xfId="29" applyFont="1" applyBorder="1" applyAlignment="1">
      <alignment horizontal="left" vertical="center" wrapText="1"/>
    </xf>
    <xf numFmtId="0" fontId="91" fillId="10" borderId="25" xfId="15" applyFont="1" applyFill="1" applyBorder="1" applyAlignment="1">
      <alignment horizontal="center" vertical="center"/>
    </xf>
    <xf numFmtId="0" fontId="91" fillId="10" borderId="0" xfId="15" applyFont="1" applyFill="1" applyAlignment="1">
      <alignment horizontal="center" vertical="center"/>
    </xf>
    <xf numFmtId="0" fontId="57" fillId="0" borderId="0" xfId="31" applyFont="1" applyBorder="1" applyAlignment="1">
      <alignment horizontal="center" vertical="center" wrapText="1"/>
    </xf>
    <xf numFmtId="0" fontId="38" fillId="9" borderId="33" xfId="30" applyFont="1" applyFill="1" applyBorder="1" applyAlignment="1">
      <alignment horizontal="center" vertical="center" wrapText="1"/>
    </xf>
    <xf numFmtId="0" fontId="38" fillId="9" borderId="36" xfId="30" applyFont="1" applyFill="1" applyBorder="1" applyAlignment="1">
      <alignment horizontal="center" vertical="center" wrapText="1"/>
    </xf>
    <xf numFmtId="0" fontId="38" fillId="9" borderId="34" xfId="30" applyFont="1" applyFill="1" applyBorder="1" applyAlignment="1">
      <alignment horizontal="center" vertical="center" wrapText="1"/>
    </xf>
    <xf numFmtId="0" fontId="38" fillId="9" borderId="37" xfId="30" applyFont="1" applyFill="1" applyBorder="1" applyAlignment="1">
      <alignment horizontal="center" vertical="center" wrapText="1"/>
    </xf>
    <xf numFmtId="0" fontId="38" fillId="9" borderId="34" xfId="0" applyFont="1" applyFill="1" applyBorder="1" applyAlignment="1">
      <alignment horizontal="center" vertical="center" wrapText="1"/>
    </xf>
    <xf numFmtId="0" fontId="38" fillId="9" borderId="37" xfId="0" applyFont="1" applyFill="1" applyBorder="1" applyAlignment="1">
      <alignment horizontal="center" vertical="center" wrapText="1"/>
    </xf>
    <xf numFmtId="0" fontId="38" fillId="9" borderId="35" xfId="0" applyFont="1" applyFill="1" applyBorder="1" applyAlignment="1">
      <alignment horizontal="center" vertical="center" wrapText="1"/>
    </xf>
    <xf numFmtId="0" fontId="38" fillId="9" borderId="38" xfId="0" applyFont="1" applyFill="1" applyBorder="1" applyAlignment="1">
      <alignment horizontal="center" vertical="center" wrapText="1"/>
    </xf>
    <xf numFmtId="0" fontId="91" fillId="10" borderId="25" xfId="15" applyFont="1" applyFill="1" applyBorder="1" applyAlignment="1">
      <alignment horizontal="center" vertical="center" wrapText="1"/>
    </xf>
    <xf numFmtId="0" fontId="91" fillId="10" borderId="0" xfId="15" applyFont="1" applyFill="1" applyAlignment="1">
      <alignment horizontal="center" vertical="center" wrapText="1"/>
    </xf>
    <xf numFmtId="0" fontId="38" fillId="9" borderId="30" xfId="0" applyFont="1" applyFill="1" applyBorder="1" applyAlignment="1">
      <alignment horizontal="center" vertical="center" wrapText="1"/>
    </xf>
    <xf numFmtId="0" fontId="0" fillId="0" borderId="108" xfId="0" applyBorder="1" applyAlignment="1">
      <alignment horizontal="center" vertical="center" wrapText="1"/>
    </xf>
    <xf numFmtId="0" fontId="46" fillId="0" borderId="0" xfId="31" applyFont="1" applyBorder="1" applyAlignment="1">
      <alignment horizontal="center" vertical="center" wrapText="1"/>
    </xf>
    <xf numFmtId="0" fontId="38" fillId="9" borderId="33" xfId="0" applyFont="1" applyFill="1" applyBorder="1" applyAlignment="1">
      <alignment horizontal="center" vertical="center" wrapText="1"/>
    </xf>
    <xf numFmtId="0" fontId="38" fillId="9" borderId="36" xfId="0" applyFont="1" applyFill="1" applyBorder="1" applyAlignment="1">
      <alignment horizontal="center" vertical="center" wrapText="1"/>
    </xf>
    <xf numFmtId="0" fontId="42" fillId="0" borderId="85" xfId="15" applyFont="1" applyBorder="1" applyAlignment="1">
      <alignment horizontal="center" vertical="center"/>
    </xf>
    <xf numFmtId="0" fontId="42" fillId="0" borderId="100" xfId="15" applyFont="1" applyBorder="1" applyAlignment="1">
      <alignment horizontal="center" vertical="center"/>
    </xf>
    <xf numFmtId="0" fontId="42" fillId="0" borderId="101" xfId="15" applyFont="1" applyBorder="1" applyAlignment="1">
      <alignment horizontal="center" vertical="center"/>
    </xf>
    <xf numFmtId="0" fontId="42" fillId="0" borderId="34" xfId="15" applyFont="1" applyBorder="1" applyAlignment="1">
      <alignment horizontal="center" vertical="center"/>
    </xf>
    <xf numFmtId="0" fontId="42" fillId="0" borderId="37" xfId="15" applyFont="1" applyBorder="1" applyAlignment="1">
      <alignment horizontal="center" vertical="center"/>
    </xf>
    <xf numFmtId="0" fontId="42" fillId="0" borderId="94" xfId="15" applyFont="1" applyBorder="1" applyAlignment="1">
      <alignment horizontal="center" vertical="center"/>
    </xf>
    <xf numFmtId="0" fontId="42" fillId="0" borderId="75" xfId="15" applyFont="1" applyBorder="1" applyAlignment="1">
      <alignment horizontal="center" vertical="center"/>
    </xf>
    <xf numFmtId="0" fontId="42" fillId="0" borderId="79" xfId="15" applyFont="1" applyBorder="1" applyAlignment="1">
      <alignment horizontal="center" vertical="center"/>
    </xf>
    <xf numFmtId="0" fontId="42" fillId="0" borderId="93" xfId="15" applyFont="1" applyBorder="1" applyAlignment="1">
      <alignment horizontal="center" vertical="center"/>
    </xf>
    <xf numFmtId="0" fontId="42" fillId="0" borderId="78" xfId="15" applyFont="1" applyBorder="1" applyAlignment="1">
      <alignment horizontal="center" vertical="center"/>
    </xf>
    <xf numFmtId="0" fontId="42" fillId="0" borderId="92" xfId="15" applyFont="1" applyBorder="1" applyAlignment="1">
      <alignment horizontal="center" vertical="center"/>
    </xf>
    <xf numFmtId="0" fontId="38" fillId="0" borderId="73" xfId="15" applyFont="1" applyBorder="1" applyAlignment="1">
      <alignment horizontal="center" vertical="center"/>
    </xf>
    <xf numFmtId="0" fontId="38" fillId="0" borderId="93" xfId="15" applyFont="1" applyBorder="1" applyAlignment="1">
      <alignment horizontal="center" vertical="center"/>
    </xf>
    <xf numFmtId="0" fontId="38" fillId="0" borderId="127" xfId="15" applyFont="1" applyBorder="1" applyAlignment="1">
      <alignment horizontal="center" vertical="center"/>
    </xf>
    <xf numFmtId="0" fontId="38" fillId="0" borderId="244" xfId="15" applyFont="1" applyBorder="1" applyAlignment="1">
      <alignment horizontal="center" vertical="center"/>
    </xf>
    <xf numFmtId="0" fontId="38" fillId="0" borderId="211" xfId="15" applyFont="1" applyBorder="1" applyAlignment="1">
      <alignment horizontal="center" vertical="center"/>
    </xf>
    <xf numFmtId="0" fontId="38" fillId="0" borderId="79" xfId="15" applyFont="1" applyBorder="1" applyAlignment="1">
      <alignment horizontal="center" vertical="center"/>
    </xf>
    <xf numFmtId="0" fontId="38" fillId="0" borderId="82" xfId="15" applyFont="1" applyBorder="1" applyAlignment="1">
      <alignment horizontal="center" vertical="center"/>
    </xf>
    <xf numFmtId="0" fontId="38" fillId="9" borderId="73" xfId="15" applyFont="1" applyFill="1" applyBorder="1" applyAlignment="1">
      <alignment horizontal="center" vertical="center"/>
    </xf>
    <xf numFmtId="0" fontId="38" fillId="9" borderId="93" xfId="15" applyFont="1" applyFill="1" applyBorder="1" applyAlignment="1">
      <alignment horizontal="center" vertical="center"/>
    </xf>
    <xf numFmtId="0" fontId="38" fillId="9" borderId="79" xfId="15" applyFont="1" applyFill="1" applyBorder="1" applyAlignment="1">
      <alignment horizontal="center" vertical="center"/>
    </xf>
    <xf numFmtId="0" fontId="38" fillId="9" borderId="82" xfId="15" applyFont="1" applyFill="1" applyBorder="1" applyAlignment="1">
      <alignment horizontal="center" vertical="center"/>
    </xf>
    <xf numFmtId="0" fontId="55" fillId="5" borderId="0" xfId="29" applyFont="1" applyFill="1" applyBorder="1" applyAlignment="1">
      <alignment horizontal="left" vertical="center" wrapText="1"/>
    </xf>
    <xf numFmtId="167" fontId="38" fillId="0" borderId="127" xfId="15" applyNumberFormat="1" applyFont="1" applyBorder="1" applyAlignment="1">
      <alignment horizontal="center" vertical="center"/>
    </xf>
    <xf numFmtId="167" fontId="38" fillId="0" borderId="244" xfId="15" applyNumberFormat="1" applyFont="1" applyBorder="1" applyAlignment="1">
      <alignment horizontal="center" vertical="center"/>
    </xf>
    <xf numFmtId="167" fontId="38" fillId="0" borderId="245" xfId="15" applyNumberFormat="1" applyFont="1" applyBorder="1" applyAlignment="1">
      <alignment horizontal="center" vertical="center"/>
    </xf>
    <xf numFmtId="1" fontId="38" fillId="0" borderId="79" xfId="15" applyNumberFormat="1" applyFont="1" applyBorder="1" applyAlignment="1">
      <alignment horizontal="center" vertical="center"/>
    </xf>
    <xf numFmtId="1" fontId="38" fillId="0" borderId="82" xfId="15" applyNumberFormat="1" applyFont="1" applyBorder="1" applyAlignment="1">
      <alignment horizontal="center" vertical="center"/>
    </xf>
    <xf numFmtId="1" fontId="38" fillId="0" borderId="83" xfId="15" applyNumberFormat="1" applyFont="1" applyBorder="1" applyAlignment="1">
      <alignment horizontal="center" vertical="center"/>
    </xf>
    <xf numFmtId="0" fontId="36" fillId="18" borderId="33" xfId="15" applyFont="1" applyFill="1" applyBorder="1" applyAlignment="1">
      <alignment horizontal="left" vertical="center"/>
    </xf>
    <xf numFmtId="0" fontId="36" fillId="18" borderId="36" xfId="15" applyFont="1" applyFill="1" applyBorder="1" applyAlignment="1">
      <alignment horizontal="left" vertical="center"/>
    </xf>
    <xf numFmtId="0" fontId="38" fillId="9" borderId="48" xfId="15" applyFont="1" applyFill="1" applyBorder="1" applyAlignment="1">
      <alignment horizontal="center" vertical="center"/>
    </xf>
    <xf numFmtId="0" fontId="38" fillId="9" borderId="92" xfId="15" applyFont="1" applyFill="1" applyBorder="1" applyAlignment="1">
      <alignment horizontal="center" vertical="center"/>
    </xf>
    <xf numFmtId="0" fontId="38" fillId="9" borderId="78" xfId="15" applyFont="1" applyFill="1" applyBorder="1" applyAlignment="1">
      <alignment horizontal="center" vertical="center"/>
    </xf>
    <xf numFmtId="0" fontId="38" fillId="9" borderId="80" xfId="15" applyFont="1" applyFill="1" applyBorder="1" applyAlignment="1">
      <alignment horizontal="center" vertical="center"/>
    </xf>
    <xf numFmtId="0" fontId="38" fillId="9" borderId="39" xfId="30" applyFont="1" applyFill="1" applyBorder="1" applyAlignment="1">
      <alignment vertical="center" wrapText="1"/>
    </xf>
    <xf numFmtId="0" fontId="0" fillId="0" borderId="77" xfId="0" applyBorder="1" applyAlignment="1">
      <alignment vertical="center" wrapText="1"/>
    </xf>
    <xf numFmtId="0" fontId="0" fillId="0" borderId="76" xfId="0" applyBorder="1" applyAlignment="1">
      <alignment vertical="center" wrapText="1"/>
    </xf>
    <xf numFmtId="0" fontId="36" fillId="18" borderId="84" xfId="15" applyFont="1" applyFill="1" applyBorder="1" applyAlignment="1">
      <alignment horizontal="center" vertical="center"/>
    </xf>
    <xf numFmtId="0" fontId="0" fillId="0" borderId="85" xfId="0" applyBorder="1" applyAlignment="1">
      <alignment horizontal="center" vertical="center"/>
    </xf>
    <xf numFmtId="0" fontId="0" fillId="0" borderId="101" xfId="0" applyBorder="1" applyAlignment="1">
      <alignment horizontal="center" vertical="center"/>
    </xf>
    <xf numFmtId="0" fontId="36" fillId="18" borderId="100" xfId="15" applyFont="1" applyFill="1" applyBorder="1" applyAlignment="1">
      <alignment horizontal="center" vertical="center"/>
    </xf>
    <xf numFmtId="0" fontId="0" fillId="0" borderId="86" xfId="0" applyBorder="1" applyAlignment="1">
      <alignment horizontal="center" vertical="center"/>
    </xf>
    <xf numFmtId="1" fontId="38" fillId="9" borderId="79" xfId="15" applyNumberFormat="1" applyFont="1" applyFill="1" applyBorder="1" applyAlignment="1">
      <alignment horizontal="center" vertical="center"/>
    </xf>
    <xf numFmtId="1" fontId="38" fillId="9" borderId="82" xfId="15" applyNumberFormat="1" applyFont="1" applyFill="1" applyBorder="1" applyAlignment="1">
      <alignment horizontal="center" vertical="center"/>
    </xf>
    <xf numFmtId="1" fontId="38" fillId="9" borderId="83" xfId="15" applyNumberFormat="1" applyFont="1" applyFill="1" applyBorder="1" applyAlignment="1">
      <alignment horizontal="center" vertical="center"/>
    </xf>
    <xf numFmtId="167" fontId="38" fillId="9" borderId="78" xfId="15" applyNumberFormat="1" applyFont="1" applyFill="1" applyBorder="1" applyAlignment="1">
      <alignment horizontal="center" vertical="center"/>
    </xf>
    <xf numFmtId="167" fontId="38" fillId="9" borderId="80" xfId="15" applyNumberFormat="1" applyFont="1" applyFill="1" applyBorder="1" applyAlignment="1">
      <alignment horizontal="center" vertical="center"/>
    </xf>
    <xf numFmtId="167" fontId="38" fillId="9" borderId="81" xfId="15" applyNumberFormat="1" applyFont="1" applyFill="1" applyBorder="1" applyAlignment="1">
      <alignment horizontal="center" vertical="center"/>
    </xf>
    <xf numFmtId="0" fontId="111" fillId="0" borderId="0" xfId="66" applyFont="1" applyAlignment="1">
      <alignment horizontal="center" vertical="center" wrapText="1"/>
    </xf>
    <xf numFmtId="0" fontId="148" fillId="0" borderId="0" xfId="29" applyFont="1" applyBorder="1" applyAlignment="1">
      <alignment horizontal="left" vertical="center" wrapText="1"/>
    </xf>
    <xf numFmtId="0" fontId="174" fillId="0" borderId="0" xfId="29" applyFont="1" applyBorder="1" applyAlignment="1">
      <alignment horizontal="left" vertical="center" wrapText="1"/>
    </xf>
    <xf numFmtId="0" fontId="142" fillId="10" borderId="25" xfId="36" applyFont="1" applyFill="1" applyBorder="1" applyAlignment="1">
      <alignment horizontal="center" vertical="center"/>
    </xf>
    <xf numFmtId="0" fontId="144" fillId="0" borderId="0" xfId="0" applyFont="1" applyAlignment="1">
      <alignment vertical="center"/>
    </xf>
    <xf numFmtId="0" fontId="144" fillId="0" borderId="0" xfId="0" applyFont="1" applyAlignment="1">
      <alignment horizontal="center" vertical="center"/>
    </xf>
    <xf numFmtId="0" fontId="142" fillId="10" borderId="25" xfId="70" applyFont="1" applyFill="1" applyBorder="1" applyAlignment="1">
      <alignment horizontal="center" vertical="center"/>
    </xf>
    <xf numFmtId="0" fontId="142" fillId="10" borderId="0" xfId="70" applyFont="1" applyFill="1" applyAlignment="1">
      <alignment horizontal="center" vertical="center"/>
    </xf>
    <xf numFmtId="43" fontId="142" fillId="10" borderId="25" xfId="59" applyFont="1" applyFill="1" applyBorder="1" applyAlignment="1">
      <alignment horizontal="center" vertical="center" wrapText="1"/>
    </xf>
    <xf numFmtId="43" fontId="142" fillId="10" borderId="0" xfId="59" applyFont="1" applyFill="1" applyAlignment="1">
      <alignment horizontal="center" vertical="center" wrapText="1"/>
    </xf>
    <xf numFmtId="0" fontId="38" fillId="9" borderId="40" xfId="0" applyFont="1" applyFill="1" applyBorder="1" applyAlignment="1">
      <alignment horizontal="center" vertical="center" wrapText="1"/>
    </xf>
    <xf numFmtId="0" fontId="38" fillId="9" borderId="44" xfId="0" applyFont="1" applyFill="1" applyBorder="1" applyAlignment="1">
      <alignment horizontal="center" vertical="center" wrapText="1"/>
    </xf>
    <xf numFmtId="0" fontId="38" fillId="9" borderId="41" xfId="0" applyFont="1" applyFill="1" applyBorder="1" applyAlignment="1">
      <alignment horizontal="center" vertical="center" wrapText="1"/>
    </xf>
    <xf numFmtId="173" fontId="55" fillId="0" borderId="0" xfId="39" applyNumberFormat="1" applyFont="1" applyBorder="1" applyAlignment="1">
      <alignment horizontal="left" vertical="center" wrapText="1"/>
    </xf>
    <xf numFmtId="0" fontId="139" fillId="9" borderId="40" xfId="76" applyFont="1" applyFill="1" applyBorder="1" applyAlignment="1">
      <alignment horizontal="center" vertical="center" wrapText="1"/>
    </xf>
    <xf numFmtId="0" fontId="139" fillId="9" borderId="44" xfId="76" applyFont="1" applyFill="1" applyBorder="1" applyAlignment="1">
      <alignment horizontal="center" vertical="center" wrapText="1"/>
    </xf>
    <xf numFmtId="0" fontId="139" fillId="9" borderId="41" xfId="76" applyFont="1" applyFill="1" applyBorder="1" applyAlignment="1">
      <alignment horizontal="center" vertical="center" wrapText="1"/>
    </xf>
    <xf numFmtId="0" fontId="142" fillId="10" borderId="25" xfId="77" applyFont="1" applyFill="1" applyBorder="1" applyAlignment="1">
      <alignment horizontal="center" vertical="center" wrapText="1"/>
    </xf>
    <xf numFmtId="0" fontId="142" fillId="10" borderId="0" xfId="77" applyFont="1" applyFill="1" applyAlignment="1">
      <alignment horizontal="center" vertical="center" wrapText="1"/>
    </xf>
    <xf numFmtId="0" fontId="142" fillId="13" borderId="0" xfId="29" applyFont="1" applyFill="1" applyBorder="1" applyAlignment="1">
      <alignment horizontal="center" vertical="center"/>
    </xf>
    <xf numFmtId="0" fontId="148" fillId="0" borderId="0" xfId="73" applyFont="1" applyAlignment="1">
      <alignment horizontal="left" vertical="center" wrapText="1"/>
    </xf>
    <xf numFmtId="0" fontId="93" fillId="9" borderId="33" xfId="3" applyFont="1" applyFill="1" applyBorder="1" applyAlignment="1">
      <alignment horizontal="center" vertical="center" wrapText="1"/>
    </xf>
    <xf numFmtId="0" fontId="93" fillId="9" borderId="45" xfId="3" applyFont="1" applyFill="1" applyBorder="1" applyAlignment="1">
      <alignment horizontal="center" vertical="center" wrapText="1"/>
    </xf>
    <xf numFmtId="0" fontId="93" fillId="9" borderId="34" xfId="79" applyFont="1" applyFill="1" applyBorder="1" applyAlignment="1">
      <alignment horizontal="center" vertical="center" wrapText="1"/>
    </xf>
    <xf numFmtId="0" fontId="93" fillId="9" borderId="47" xfId="79" applyFont="1" applyFill="1" applyBorder="1" applyAlignment="1">
      <alignment horizontal="center" vertical="center" wrapText="1"/>
    </xf>
    <xf numFmtId="0" fontId="93" fillId="9" borderId="80" xfId="79" applyFont="1" applyFill="1" applyBorder="1" applyAlignment="1">
      <alignment horizontal="center" vertical="center" wrapText="1"/>
    </xf>
    <xf numFmtId="0" fontId="139" fillId="9" borderId="39" xfId="76" applyFont="1" applyFill="1" applyBorder="1" applyAlignment="1">
      <alignment horizontal="center" vertical="center" wrapText="1"/>
    </xf>
    <xf numFmtId="0" fontId="0" fillId="0" borderId="77" xfId="0" applyBorder="1" applyAlignment="1">
      <alignment horizontal="center" vertical="center" wrapText="1"/>
    </xf>
    <xf numFmtId="0" fontId="142" fillId="10" borderId="0" xfId="74" applyFont="1" applyFill="1" applyAlignment="1">
      <alignment horizontal="center" vertical="center" wrapText="1"/>
    </xf>
    <xf numFmtId="0" fontId="148" fillId="0" borderId="0" xfId="81" applyFont="1" applyAlignment="1">
      <alignment horizontal="left" vertical="center" wrapText="1"/>
    </xf>
    <xf numFmtId="0" fontId="142" fillId="10" borderId="0" xfId="82" applyFont="1" applyFill="1" applyAlignment="1">
      <alignment horizontal="center" vertical="center" wrapText="1"/>
    </xf>
    <xf numFmtId="0" fontId="55" fillId="0" borderId="0" xfId="0" applyFont="1" applyAlignment="1">
      <alignment horizontal="left" vertical="center" wrapText="1"/>
    </xf>
    <xf numFmtId="0" fontId="148" fillId="0" borderId="0" xfId="45" applyFont="1" applyAlignment="1">
      <alignment horizontal="left" vertical="center" wrapText="1"/>
    </xf>
    <xf numFmtId="0" fontId="142" fillId="10" borderId="25" xfId="15" applyFont="1" applyFill="1" applyBorder="1" applyAlignment="1">
      <alignment horizontal="center" vertical="center" wrapText="1"/>
    </xf>
    <xf numFmtId="0" fontId="142" fillId="10" borderId="0" xfId="15" applyFont="1" applyFill="1" applyAlignment="1">
      <alignment horizontal="center" vertical="center" wrapText="1"/>
    </xf>
    <xf numFmtId="0" fontId="287" fillId="0" borderId="73" xfId="0" applyFont="1" applyBorder="1" applyAlignment="1">
      <alignment horizontal="left" vertical="center" wrapText="1"/>
    </xf>
    <xf numFmtId="0" fontId="287" fillId="0" borderId="93" xfId="0" applyFont="1" applyBorder="1" applyAlignment="1">
      <alignment horizontal="left" vertical="center" wrapText="1"/>
    </xf>
    <xf numFmtId="0" fontId="38" fillId="9" borderId="45" xfId="30" applyFont="1" applyFill="1" applyBorder="1" applyAlignment="1">
      <alignment horizontal="left" vertical="center" wrapText="1"/>
    </xf>
    <xf numFmtId="0" fontId="38" fillId="9" borderId="29" xfId="30" applyFont="1" applyFill="1" applyBorder="1" applyAlignment="1">
      <alignment horizontal="left" vertical="center" wrapText="1"/>
    </xf>
    <xf numFmtId="0" fontId="37" fillId="0" borderId="88" xfId="0" applyFont="1" applyBorder="1" applyAlignment="1">
      <alignment horizontal="left" vertical="center" wrapText="1"/>
    </xf>
    <xf numFmtId="0" fontId="37" fillId="0" borderId="42" xfId="0" applyFont="1" applyBorder="1" applyAlignment="1">
      <alignment horizontal="left" vertical="center" wrapText="1"/>
    </xf>
    <xf numFmtId="0" fontId="37" fillId="0" borderId="36" xfId="0" applyFont="1" applyBorder="1" applyAlignment="1">
      <alignment horizontal="left" vertical="center" wrapText="1"/>
    </xf>
    <xf numFmtId="0" fontId="37" fillId="0" borderId="48" xfId="0" applyFont="1" applyBorder="1" applyAlignment="1">
      <alignment horizontal="left" vertical="center" wrapText="1"/>
    </xf>
    <xf numFmtId="0" fontId="37" fillId="0" borderId="92" xfId="0" applyFont="1" applyBorder="1" applyAlignment="1">
      <alignment horizontal="left" vertical="center" wrapText="1"/>
    </xf>
    <xf numFmtId="0" fontId="37" fillId="0" borderId="74" xfId="0" applyFont="1" applyBorder="1" applyAlignment="1">
      <alignment horizontal="left" vertical="center" wrapText="1"/>
    </xf>
    <xf numFmtId="0" fontId="37" fillId="0" borderId="75" xfId="0" applyFont="1" applyBorder="1" applyAlignment="1">
      <alignment horizontal="left" vertical="center" wrapText="1"/>
    </xf>
    <xf numFmtId="0" fontId="54" fillId="0" borderId="0" xfId="15" applyFont="1" applyAlignment="1">
      <alignment horizontal="center" vertical="center" wrapText="1"/>
    </xf>
    <xf numFmtId="0" fontId="38" fillId="9" borderId="29" xfId="0" applyFont="1" applyFill="1" applyBorder="1" applyAlignment="1">
      <alignment horizontal="center" vertical="center" wrapText="1"/>
    </xf>
    <xf numFmtId="0" fontId="38" fillId="9" borderId="39" xfId="0" applyFont="1" applyFill="1" applyBorder="1" applyAlignment="1">
      <alignment horizontal="center" vertical="center" wrapText="1"/>
    </xf>
    <xf numFmtId="0" fontId="38" fillId="9" borderId="76" xfId="0" applyFont="1" applyFill="1" applyBorder="1" applyAlignment="1">
      <alignment horizontal="center" vertical="center" wrapText="1"/>
    </xf>
    <xf numFmtId="0" fontId="38" fillId="9" borderId="77" xfId="0" applyFont="1" applyFill="1" applyBorder="1" applyAlignment="1">
      <alignment horizontal="center" vertical="center" wrapText="1"/>
    </xf>
    <xf numFmtId="0" fontId="38" fillId="9" borderId="42" xfId="0" applyFont="1" applyFill="1" applyBorder="1" applyAlignment="1">
      <alignment horizontal="center" vertical="center" wrapText="1"/>
    </xf>
    <xf numFmtId="0" fontId="37" fillId="0" borderId="73" xfId="0" applyFont="1" applyBorder="1" applyAlignment="1">
      <alignment horizontal="left" vertical="center" wrapText="1"/>
    </xf>
    <xf numFmtId="0" fontId="37" fillId="0" borderId="93" xfId="0" applyFont="1" applyBorder="1" applyAlignment="1">
      <alignment horizontal="left" vertical="center" wrapText="1"/>
    </xf>
    <xf numFmtId="0" fontId="276" fillId="13" borderId="0" xfId="0" applyFont="1" applyFill="1"/>
    <xf numFmtId="0" fontId="0" fillId="0" borderId="0" xfId="0"/>
    <xf numFmtId="0" fontId="276" fillId="13" borderId="0" xfId="0" applyFont="1" applyFill="1" applyAlignment="1">
      <alignment wrapText="1"/>
    </xf>
    <xf numFmtId="0" fontId="0" fillId="0" borderId="0" xfId="0" applyAlignment="1">
      <alignment wrapText="1"/>
    </xf>
    <xf numFmtId="0" fontId="37" fillId="0" borderId="108" xfId="0" applyFont="1" applyBorder="1" applyAlignment="1">
      <alignment horizontal="left" vertical="center" wrapText="1"/>
    </xf>
    <xf numFmtId="0" fontId="37" fillId="0" borderId="166" xfId="0" applyFont="1" applyBorder="1" applyAlignment="1">
      <alignment horizontal="left" vertical="center" wrapText="1"/>
    </xf>
    <xf numFmtId="0" fontId="37" fillId="0" borderId="141" xfId="0" applyFont="1" applyBorder="1" applyAlignment="1">
      <alignment horizontal="left" vertical="center" wrapText="1"/>
    </xf>
    <xf numFmtId="0" fontId="37" fillId="0" borderId="33" xfId="0" applyFont="1" applyBorder="1" applyAlignment="1">
      <alignment horizontal="left" vertical="center" wrapText="1"/>
    </xf>
    <xf numFmtId="0" fontId="38" fillId="9" borderId="30" xfId="30" applyFont="1" applyFill="1" applyBorder="1" applyAlignment="1">
      <alignment horizontal="left" vertical="center" wrapText="1"/>
    </xf>
    <xf numFmtId="0" fontId="38" fillId="9" borderId="39" xfId="30" applyFont="1" applyFill="1" applyBorder="1" applyAlignment="1">
      <alignment horizontal="left" vertical="center" wrapText="1"/>
    </xf>
    <xf numFmtId="0" fontId="148" fillId="0" borderId="0" xfId="29" applyFont="1" applyFill="1" applyBorder="1" applyAlignment="1">
      <alignment horizontal="left" vertical="center" wrapText="1"/>
    </xf>
    <xf numFmtId="43" fontId="142" fillId="10" borderId="0" xfId="59" applyFont="1" applyFill="1" applyBorder="1" applyAlignment="1">
      <alignment horizontal="center" vertical="center" wrapText="1"/>
    </xf>
    <xf numFmtId="43" fontId="139" fillId="9" borderId="39" xfId="59" applyFont="1" applyFill="1" applyBorder="1" applyAlignment="1">
      <alignment horizontal="center" vertical="center" wrapText="1"/>
    </xf>
    <xf numFmtId="0" fontId="144" fillId="0" borderId="0" xfId="0" applyFont="1" applyAlignment="1">
      <alignment horizontal="center" vertical="center" wrapText="1"/>
    </xf>
    <xf numFmtId="0" fontId="76" fillId="10" borderId="0" xfId="29" applyFont="1" applyFill="1" applyBorder="1" applyAlignment="1">
      <alignment horizontal="left" vertical="center"/>
    </xf>
    <xf numFmtId="0" fontId="303" fillId="9" borderId="45" xfId="0" applyFont="1" applyFill="1" applyBorder="1" applyAlignment="1">
      <alignment horizontal="center" vertical="center" wrapText="1"/>
    </xf>
    <xf numFmtId="0" fontId="303" fillId="9" borderId="47" xfId="0" applyFont="1" applyFill="1" applyBorder="1" applyAlignment="1">
      <alignment horizontal="center" vertical="center" wrapText="1"/>
    </xf>
    <xf numFmtId="0" fontId="303" fillId="9" borderId="46" xfId="0" applyFont="1" applyFill="1" applyBorder="1" applyAlignment="1">
      <alignment horizontal="center" vertical="center" wrapText="1"/>
    </xf>
    <xf numFmtId="0" fontId="0" fillId="0" borderId="0" xfId="0" applyAlignment="1">
      <alignment vertical="center"/>
    </xf>
    <xf numFmtId="0" fontId="38" fillId="9" borderId="45" xfId="0" applyFont="1" applyFill="1" applyBorder="1" applyAlignment="1">
      <alignment horizontal="center" vertical="center" wrapText="1"/>
    </xf>
    <xf numFmtId="0" fontId="38" fillId="9" borderId="47" xfId="0" applyFont="1" applyFill="1" applyBorder="1" applyAlignment="1">
      <alignment horizontal="center" vertical="center" wrapText="1"/>
    </xf>
    <xf numFmtId="0" fontId="38" fillId="9" borderId="46" xfId="0" applyFont="1" applyFill="1" applyBorder="1" applyAlignment="1">
      <alignment horizontal="center" vertical="center" wrapText="1"/>
    </xf>
    <xf numFmtId="0" fontId="134" fillId="0" borderId="0" xfId="0" applyFont="1" applyAlignment="1">
      <alignment horizontal="left" vertical="center" wrapText="1"/>
    </xf>
    <xf numFmtId="0" fontId="134" fillId="0" borderId="0" xfId="0" applyFont="1" applyAlignment="1">
      <alignment horizontal="left" vertical="center"/>
    </xf>
    <xf numFmtId="0" fontId="91" fillId="10" borderId="0" xfId="29" applyFont="1" applyFill="1" applyBorder="1" applyAlignment="1">
      <alignment horizontal="center" vertical="center" wrapText="1"/>
    </xf>
    <xf numFmtId="0" fontId="38" fillId="9" borderId="61" xfId="0" applyFont="1" applyFill="1" applyBorder="1" applyAlignment="1">
      <alignment horizontal="center" vertical="center" wrapText="1"/>
    </xf>
    <xf numFmtId="0" fontId="38" fillId="9" borderId="54" xfId="0" applyFont="1" applyFill="1" applyBorder="1" applyAlignment="1">
      <alignment horizontal="center" vertical="center" wrapText="1"/>
    </xf>
    <xf numFmtId="0" fontId="91" fillId="13" borderId="0" xfId="29" applyFont="1" applyFill="1" applyBorder="1" applyAlignment="1">
      <alignment horizontal="center" vertical="center" wrapText="1"/>
    </xf>
    <xf numFmtId="0" fontId="188" fillId="23" borderId="0" xfId="40" applyFont="1" applyFill="1" applyAlignment="1">
      <alignment horizontal="center" vertical="center"/>
    </xf>
    <xf numFmtId="0" fontId="139" fillId="9" borderId="34" xfId="85" applyFont="1" applyFill="1" applyBorder="1" applyAlignment="1">
      <alignment horizontal="center" vertical="center" wrapText="1"/>
    </xf>
    <xf numFmtId="0" fontId="139" fillId="9" borderId="47" xfId="85" applyFont="1" applyFill="1" applyBorder="1" applyAlignment="1">
      <alignment horizontal="center" vertical="center" wrapText="1"/>
    </xf>
    <xf numFmtId="0" fontId="139" fillId="9" borderId="78" xfId="85" applyFont="1" applyFill="1" applyBorder="1" applyAlignment="1">
      <alignment horizontal="center" vertical="center" wrapText="1"/>
    </xf>
    <xf numFmtId="0" fontId="139" fillId="9" borderId="100" xfId="85" applyFont="1" applyFill="1" applyBorder="1" applyAlignment="1">
      <alignment horizontal="center" vertical="center" wrapText="1"/>
    </xf>
    <xf numFmtId="0" fontId="93" fillId="9" borderId="180" xfId="3" applyFont="1" applyFill="1" applyBorder="1" applyAlignment="1">
      <alignment horizontal="center" vertical="center" wrapText="1"/>
    </xf>
    <xf numFmtId="0" fontId="93" fillId="9" borderId="80" xfId="3" applyFont="1" applyFill="1" applyBorder="1" applyAlignment="1">
      <alignment horizontal="center" vertical="center" wrapText="1"/>
    </xf>
    <xf numFmtId="0" fontId="93" fillId="9" borderId="181" xfId="3" applyFont="1" applyFill="1" applyBorder="1" applyAlignment="1">
      <alignment horizontal="center" vertical="center" wrapText="1"/>
    </xf>
    <xf numFmtId="0" fontId="93" fillId="9" borderId="34" xfId="3" applyFont="1" applyFill="1" applyBorder="1" applyAlignment="1">
      <alignment horizontal="center" vertical="center" wrapText="1"/>
    </xf>
    <xf numFmtId="0" fontId="93" fillId="9" borderId="35" xfId="3" applyFont="1" applyFill="1" applyBorder="1" applyAlignment="1">
      <alignment horizontal="center" vertical="center" wrapText="1"/>
    </xf>
    <xf numFmtId="0" fontId="139" fillId="9" borderId="40" xfId="85" applyFont="1" applyFill="1" applyBorder="1" applyAlignment="1">
      <alignment horizontal="center" vertical="center" wrapText="1"/>
    </xf>
    <xf numFmtId="0" fontId="139" fillId="9" borderId="29" xfId="85" applyFont="1" applyFill="1" applyBorder="1" applyAlignment="1">
      <alignment horizontal="center" vertical="center" wrapText="1"/>
    </xf>
    <xf numFmtId="0" fontId="139" fillId="9" borderId="40" xfId="90" applyFont="1" applyFill="1" applyBorder="1" applyAlignment="1">
      <alignment horizontal="center" vertical="center" wrapText="1"/>
    </xf>
    <xf numFmtId="0" fontId="139" fillId="9" borderId="41" xfId="90" applyFont="1" applyFill="1" applyBorder="1" applyAlignment="1">
      <alignment horizontal="center" vertical="center" wrapText="1"/>
    </xf>
    <xf numFmtId="0" fontId="139" fillId="9" borderId="71" xfId="90" applyFont="1" applyFill="1" applyBorder="1" applyAlignment="1">
      <alignment horizontal="center" vertical="center" wrapText="1"/>
    </xf>
    <xf numFmtId="0" fontId="139" fillId="9" borderId="112" xfId="90" applyFont="1" applyFill="1" applyBorder="1" applyAlignment="1">
      <alignment horizontal="center" vertical="center" wrapText="1"/>
    </xf>
    <xf numFmtId="0" fontId="139" fillId="9" borderId="35" xfId="90" applyFont="1" applyFill="1" applyBorder="1" applyAlignment="1">
      <alignment horizontal="center" vertical="center" wrapText="1"/>
    </xf>
    <xf numFmtId="0" fontId="139" fillId="9" borderId="38" xfId="90" applyFont="1" applyFill="1" applyBorder="1" applyAlignment="1">
      <alignment horizontal="center" vertical="center" wrapText="1"/>
    </xf>
    <xf numFmtId="0" fontId="93" fillId="9" borderId="36" xfId="3" applyFont="1" applyFill="1" applyBorder="1" applyAlignment="1">
      <alignment horizontal="center" vertical="center" wrapText="1"/>
    </xf>
    <xf numFmtId="0" fontId="139" fillId="9" borderId="34" xfId="90" applyFont="1" applyFill="1" applyBorder="1" applyAlignment="1">
      <alignment horizontal="center" vertical="center" wrapText="1"/>
    </xf>
    <xf numFmtId="0" fontId="103" fillId="0" borderId="37" xfId="90" applyFont="1" applyBorder="1" applyAlignment="1">
      <alignment horizontal="center" vertical="center" wrapText="1"/>
    </xf>
    <xf numFmtId="0" fontId="139" fillId="9" borderId="37" xfId="90" applyFont="1" applyFill="1" applyBorder="1" applyAlignment="1">
      <alignment horizontal="center" vertical="center" wrapText="1"/>
    </xf>
    <xf numFmtId="0" fontId="139" fillId="9" borderId="183" xfId="90" applyFont="1" applyFill="1" applyBorder="1" applyAlignment="1">
      <alignment horizontal="center" vertical="center" wrapText="1"/>
    </xf>
    <xf numFmtId="0" fontId="139" fillId="9" borderId="140" xfId="90" applyFont="1" applyFill="1" applyBorder="1" applyAlignment="1">
      <alignment horizontal="center" vertical="center" wrapText="1"/>
    </xf>
    <xf numFmtId="0" fontId="139" fillId="9" borderId="184" xfId="90" applyFont="1" applyFill="1" applyBorder="1" applyAlignment="1">
      <alignment horizontal="center" vertical="center" wrapText="1"/>
    </xf>
    <xf numFmtId="0" fontId="93" fillId="9" borderId="31" xfId="3" applyFont="1" applyFill="1" applyBorder="1" applyAlignment="1">
      <alignment horizontal="center" vertical="center" wrapText="1"/>
    </xf>
    <xf numFmtId="0" fontId="93" fillId="9" borderId="109" xfId="3" applyFont="1" applyFill="1" applyBorder="1" applyAlignment="1">
      <alignment horizontal="center" vertical="center" wrapText="1"/>
    </xf>
    <xf numFmtId="0" fontId="36" fillId="9" borderId="27" xfId="15" applyFont="1" applyFill="1" applyBorder="1" applyAlignment="1">
      <alignment horizontal="center" vertical="center" wrapText="1"/>
    </xf>
    <xf numFmtId="0" fontId="36" fillId="9" borderId="43" xfId="15" applyFont="1" applyFill="1" applyBorder="1" applyAlignment="1">
      <alignment horizontal="center" vertical="center" wrapText="1"/>
    </xf>
    <xf numFmtId="0" fontId="36" fillId="9" borderId="38" xfId="15" applyFont="1" applyFill="1" applyBorder="1" applyAlignment="1">
      <alignment horizontal="center" vertical="center" wrapText="1"/>
    </xf>
    <xf numFmtId="0" fontId="36" fillId="9" borderId="33" xfId="15" applyFont="1" applyFill="1" applyBorder="1" applyAlignment="1">
      <alignment horizontal="center" vertical="center"/>
    </xf>
    <xf numFmtId="0" fontId="36" fillId="9" borderId="42" xfId="15" applyFont="1" applyFill="1" applyBorder="1" applyAlignment="1">
      <alignment horizontal="center" vertical="center"/>
    </xf>
    <xf numFmtId="0" fontId="36" fillId="9" borderId="36" xfId="15" applyFont="1" applyFill="1" applyBorder="1" applyAlignment="1">
      <alignment horizontal="center" vertical="center"/>
    </xf>
    <xf numFmtId="0" fontId="36" fillId="9" borderId="34" xfId="15" applyFont="1" applyFill="1" applyBorder="1" applyAlignment="1">
      <alignment horizontal="center" vertical="center"/>
    </xf>
    <xf numFmtId="0" fontId="37" fillId="0" borderId="27" xfId="0" applyFont="1" applyBorder="1" applyAlignment="1">
      <alignment horizontal="center" vertical="center"/>
    </xf>
    <xf numFmtId="0" fontId="37" fillId="0" borderId="37" xfId="0" applyFont="1" applyBorder="1" applyAlignment="1">
      <alignment horizontal="center" vertical="center"/>
    </xf>
    <xf numFmtId="0" fontId="36" fillId="9" borderId="34" xfId="3" applyFont="1" applyFill="1" applyBorder="1" applyAlignment="1">
      <alignment horizontal="center" vertical="center" wrapText="1"/>
    </xf>
    <xf numFmtId="0" fontId="36" fillId="9" borderId="35" xfId="3" applyFont="1" applyFill="1" applyBorder="1" applyAlignment="1">
      <alignment horizontal="center" vertical="center" wrapText="1"/>
    </xf>
    <xf numFmtId="0" fontId="36" fillId="9" borderId="37" xfId="15" applyFont="1" applyFill="1" applyBorder="1" applyAlignment="1">
      <alignment horizontal="center" vertical="center" wrapText="1"/>
    </xf>
    <xf numFmtId="0" fontId="91" fillId="10" borderId="259" xfId="15" applyFont="1" applyFill="1" applyBorder="1" applyAlignment="1">
      <alignment horizontal="center" vertical="center" wrapText="1"/>
    </xf>
    <xf numFmtId="0" fontId="36" fillId="9" borderId="34" xfId="15" applyFont="1" applyFill="1" applyBorder="1" applyAlignment="1">
      <alignment horizontal="center" vertical="center" wrapText="1"/>
    </xf>
    <xf numFmtId="0" fontId="37" fillId="0" borderId="27" xfId="0" applyFont="1" applyBorder="1" applyAlignment="1">
      <alignment horizontal="center" vertical="center" wrapText="1"/>
    </xf>
    <xf numFmtId="0" fontId="37" fillId="0" borderId="37" xfId="0" applyFont="1" applyBorder="1" applyAlignment="1">
      <alignment horizontal="center" vertical="center" wrapText="1"/>
    </xf>
    <xf numFmtId="0" fontId="36" fillId="9" borderId="27" xfId="15" applyFont="1" applyFill="1" applyBorder="1" applyAlignment="1">
      <alignment horizontal="center" vertical="center"/>
    </xf>
    <xf numFmtId="0" fontId="91" fillId="10" borderId="259" xfId="15" applyFont="1" applyFill="1" applyBorder="1" applyAlignment="1">
      <alignment horizontal="center" vertical="center"/>
    </xf>
    <xf numFmtId="0" fontId="38" fillId="9" borderId="27" xfId="0" applyFont="1" applyFill="1" applyBorder="1" applyAlignment="1">
      <alignment horizontal="center" vertical="center" wrapText="1"/>
    </xf>
    <xf numFmtId="0" fontId="38" fillId="9" borderId="43" xfId="0" applyFont="1" applyFill="1" applyBorder="1" applyAlignment="1">
      <alignment horizontal="center" vertical="center" wrapText="1"/>
    </xf>
    <xf numFmtId="0" fontId="139" fillId="9" borderId="72" xfId="91" applyFont="1" applyFill="1" applyBorder="1" applyAlignment="1">
      <alignment horizontal="center" vertical="center" wrapText="1"/>
    </xf>
    <xf numFmtId="0" fontId="139" fillId="9" borderId="113" xfId="91" applyFont="1" applyFill="1" applyBorder="1" applyAlignment="1">
      <alignment horizontal="center" vertical="center" wrapText="1"/>
    </xf>
    <xf numFmtId="0" fontId="139" fillId="9" borderId="61" xfId="90" applyFont="1" applyFill="1" applyBorder="1" applyAlignment="1">
      <alignment horizontal="center" vertical="center" wrapText="1"/>
    </xf>
    <xf numFmtId="0" fontId="139" fillId="9" borderId="62" xfId="90" applyFont="1" applyFill="1" applyBorder="1" applyAlignment="1">
      <alignment horizontal="center" vertical="center" wrapText="1"/>
    </xf>
    <xf numFmtId="0" fontId="0" fillId="0" borderId="0" xfId="0" applyAlignment="1">
      <alignment vertical="center" wrapText="1"/>
    </xf>
    <xf numFmtId="0" fontId="139" fillId="9" borderId="55" xfId="90" applyFont="1" applyFill="1" applyBorder="1" applyAlignment="1">
      <alignment horizontal="center" vertical="center" wrapText="1"/>
    </xf>
    <xf numFmtId="0" fontId="139" fillId="0" borderId="58" xfId="90" applyFont="1" applyBorder="1" applyAlignment="1">
      <alignment horizontal="center" vertical="center" wrapText="1"/>
    </xf>
    <xf numFmtId="0" fontId="139" fillId="9" borderId="56" xfId="90" applyFont="1" applyFill="1" applyBorder="1" applyAlignment="1">
      <alignment horizontal="center" vertical="center" wrapText="1"/>
    </xf>
    <xf numFmtId="0" fontId="139" fillId="0" borderId="59" xfId="90" applyFont="1" applyBorder="1" applyAlignment="1">
      <alignment horizontal="center" vertical="center" wrapText="1"/>
    </xf>
    <xf numFmtId="0" fontId="139" fillId="9" borderId="59" xfId="90" applyFont="1" applyFill="1" applyBorder="1" applyAlignment="1">
      <alignment horizontal="center" vertical="center" wrapText="1"/>
    </xf>
    <xf numFmtId="0" fontId="139" fillId="9" borderId="105" xfId="91" applyFont="1" applyFill="1" applyBorder="1" applyAlignment="1">
      <alignment horizontal="center" vertical="center" wrapText="1"/>
    </xf>
    <xf numFmtId="0" fontId="139" fillId="9" borderId="185" xfId="91" applyFont="1" applyFill="1" applyBorder="1" applyAlignment="1">
      <alignment horizontal="center" vertical="center" wrapText="1"/>
    </xf>
    <xf numFmtId="0" fontId="139" fillId="9" borderId="128" xfId="91" applyFont="1" applyFill="1" applyBorder="1" applyAlignment="1">
      <alignment horizontal="center" vertical="center" wrapText="1"/>
    </xf>
    <xf numFmtId="0" fontId="148" fillId="5" borderId="0" xfId="29" applyFont="1" applyFill="1" applyBorder="1" applyAlignment="1">
      <alignment horizontal="left" vertical="center" wrapText="1"/>
    </xf>
    <xf numFmtId="0" fontId="141" fillId="5" borderId="0" xfId="29" applyFont="1" applyFill="1" applyBorder="1" applyAlignment="1">
      <alignment horizontal="left" vertical="center" wrapText="1"/>
    </xf>
    <xf numFmtId="0" fontId="93" fillId="9" borderId="30" xfId="91" applyFont="1" applyFill="1" applyBorder="1" applyAlignment="1">
      <alignment horizontal="center" vertical="center" wrapText="1"/>
    </xf>
    <xf numFmtId="0" fontId="93" fillId="9" borderId="108" xfId="91" applyFont="1" applyFill="1" applyBorder="1" applyAlignment="1">
      <alignment horizontal="center" vertical="center" wrapText="1"/>
    </xf>
    <xf numFmtId="0" fontId="93" fillId="9" borderId="31" xfId="91" applyFont="1" applyFill="1" applyBorder="1" applyAlignment="1">
      <alignment horizontal="center" vertical="center" wrapText="1"/>
    </xf>
    <xf numFmtId="0" fontId="93" fillId="9" borderId="109" xfId="91" applyFont="1" applyFill="1" applyBorder="1" applyAlignment="1">
      <alignment horizontal="center" vertical="center" wrapText="1"/>
    </xf>
    <xf numFmtId="0" fontId="93" fillId="9" borderId="78" xfId="3" applyFont="1" applyFill="1" applyBorder="1" applyAlignment="1">
      <alignment horizontal="center" vertical="center" wrapText="1"/>
    </xf>
    <xf numFmtId="0" fontId="93" fillId="9" borderId="92" xfId="3" applyFont="1" applyFill="1" applyBorder="1" applyAlignment="1">
      <alignment horizontal="center" vertical="center" wrapText="1"/>
    </xf>
    <xf numFmtId="0" fontId="93" fillId="9" borderId="32" xfId="3" applyFont="1" applyFill="1" applyBorder="1" applyAlignment="1">
      <alignment horizontal="center" vertical="center" wrapText="1"/>
    </xf>
    <xf numFmtId="0" fontId="93" fillId="9" borderId="103" xfId="3" applyFont="1" applyFill="1" applyBorder="1" applyAlignment="1">
      <alignment horizontal="center" vertical="center" wrapText="1"/>
    </xf>
    <xf numFmtId="0" fontId="139" fillId="9" borderId="39" xfId="90" applyFont="1" applyFill="1" applyBorder="1" applyAlignment="1">
      <alignment horizontal="center" vertical="center" wrapText="1"/>
    </xf>
    <xf numFmtId="0" fontId="139" fillId="9" borderId="77" xfId="90" applyFont="1" applyFill="1" applyBorder="1" applyAlignment="1">
      <alignment horizontal="center" vertical="center" wrapText="1"/>
    </xf>
    <xf numFmtId="0" fontId="144" fillId="0" borderId="0" xfId="95" applyFont="1"/>
    <xf numFmtId="0" fontId="93" fillId="9" borderId="40" xfId="95" applyFont="1" applyFill="1" applyBorder="1" applyAlignment="1">
      <alignment horizontal="center" vertical="center" wrapText="1"/>
    </xf>
    <xf numFmtId="0" fontId="93" fillId="9" borderId="44" xfId="95" applyFont="1" applyFill="1" applyBorder="1" applyAlignment="1">
      <alignment horizontal="center" vertical="center" wrapText="1"/>
    </xf>
    <xf numFmtId="0" fontId="93" fillId="9" borderId="41" xfId="95" applyFont="1" applyFill="1" applyBorder="1" applyAlignment="1">
      <alignment horizontal="center" vertical="center" wrapText="1"/>
    </xf>
    <xf numFmtId="0" fontId="139" fillId="9" borderId="40" xfId="95" applyFont="1" applyFill="1" applyBorder="1" applyAlignment="1">
      <alignment horizontal="center" vertical="center" wrapText="1"/>
    </xf>
    <xf numFmtId="0" fontId="139" fillId="9" borderId="44" xfId="95" applyFont="1" applyFill="1" applyBorder="1" applyAlignment="1">
      <alignment horizontal="center" vertical="center" wrapText="1"/>
    </xf>
    <xf numFmtId="0" fontId="139" fillId="9" borderId="41" xfId="95" applyFont="1" applyFill="1" applyBorder="1" applyAlignment="1">
      <alignment horizontal="center" vertical="center" wrapText="1"/>
    </xf>
    <xf numFmtId="0" fontId="188" fillId="10" borderId="0" xfId="95" applyFont="1" applyFill="1" applyAlignment="1">
      <alignment horizontal="center" vertical="center"/>
    </xf>
    <xf numFmtId="0" fontId="93" fillId="9" borderId="78" xfId="95" applyFont="1" applyFill="1" applyBorder="1" applyAlignment="1">
      <alignment horizontal="center" vertical="center"/>
    </xf>
    <xf numFmtId="0" fontId="93" fillId="9" borderId="80" xfId="95" applyFont="1" applyFill="1" applyBorder="1" applyAlignment="1">
      <alignment horizontal="center" vertical="center"/>
    </xf>
    <xf numFmtId="0" fontId="93" fillId="9" borderId="92" xfId="95" applyFont="1" applyFill="1" applyBorder="1" applyAlignment="1">
      <alignment horizontal="center" vertical="center"/>
    </xf>
    <xf numFmtId="0" fontId="93" fillId="9" borderId="132" xfId="95" applyFont="1" applyFill="1" applyBorder="1" applyAlignment="1">
      <alignment horizontal="center" vertical="center"/>
    </xf>
    <xf numFmtId="0" fontId="93" fillId="9" borderId="241" xfId="95" applyFont="1" applyFill="1" applyBorder="1" applyAlignment="1">
      <alignment horizontal="center" vertical="center"/>
    </xf>
    <xf numFmtId="0" fontId="93" fillId="9" borderId="215" xfId="95" applyFont="1" applyFill="1" applyBorder="1" applyAlignment="1">
      <alignment horizontal="center" vertical="center"/>
    </xf>
    <xf numFmtId="0" fontId="93" fillId="9" borderId="34" xfId="95" applyFont="1" applyFill="1" applyBorder="1" applyAlignment="1">
      <alignment horizontal="center" vertical="center" wrapText="1"/>
    </xf>
    <xf numFmtId="0" fontId="103" fillId="0" borderId="27" xfId="95" applyFont="1" applyBorder="1" applyAlignment="1">
      <alignment horizontal="center" vertical="center" wrapText="1"/>
    </xf>
    <xf numFmtId="0" fontId="103" fillId="0" borderId="37" xfId="95" applyFont="1" applyBorder="1" applyAlignment="1">
      <alignment horizontal="center" vertical="center" wrapText="1"/>
    </xf>
    <xf numFmtId="0" fontId="93" fillId="9" borderId="27" xfId="95" applyFont="1" applyFill="1" applyBorder="1" applyAlignment="1">
      <alignment horizontal="center" vertical="center" wrapText="1"/>
    </xf>
    <xf numFmtId="0" fontId="93" fillId="9" borderId="37" xfId="95" applyFont="1" applyFill="1" applyBorder="1" applyAlignment="1">
      <alignment horizontal="center" vertical="center" wrapText="1"/>
    </xf>
    <xf numFmtId="0" fontId="93" fillId="9" borderId="31" xfId="95" applyFont="1" applyFill="1" applyBorder="1" applyAlignment="1">
      <alignment horizontal="center" vertical="center" wrapText="1"/>
    </xf>
    <xf numFmtId="0" fontId="93" fillId="9" borderId="89" xfId="95" applyFont="1" applyFill="1" applyBorder="1" applyAlignment="1">
      <alignment horizontal="center" vertical="center" wrapText="1"/>
    </xf>
    <xf numFmtId="0" fontId="93" fillId="9" borderId="52" xfId="95" applyFont="1" applyFill="1" applyBorder="1" applyAlignment="1">
      <alignment horizontal="center" vertical="center"/>
    </xf>
    <xf numFmtId="0" fontId="93" fillId="9" borderId="109" xfId="95" applyFont="1" applyFill="1" applyBorder="1" applyAlignment="1">
      <alignment horizontal="center" vertical="center"/>
    </xf>
    <xf numFmtId="0" fontId="93" fillId="9" borderId="35" xfId="95" applyFont="1" applyFill="1" applyBorder="1" applyAlignment="1">
      <alignment horizontal="center" vertical="center" wrapText="1"/>
    </xf>
    <xf numFmtId="0" fontId="93" fillId="9" borderId="43" xfId="95" applyFont="1" applyFill="1" applyBorder="1" applyAlignment="1">
      <alignment horizontal="center" vertical="center" wrapText="1"/>
    </xf>
    <xf numFmtId="0" fontId="93" fillId="9" borderId="33" xfId="95" applyFont="1" applyFill="1" applyBorder="1" applyAlignment="1">
      <alignment horizontal="center" vertical="center" wrapText="1"/>
    </xf>
    <xf numFmtId="0" fontId="93" fillId="9" borderId="42" xfId="95" applyFont="1" applyFill="1" applyBorder="1" applyAlignment="1">
      <alignment horizontal="center" vertical="center" wrapText="1"/>
    </xf>
    <xf numFmtId="0" fontId="93" fillId="9" borderId="36" xfId="95" applyFont="1" applyFill="1" applyBorder="1" applyAlignment="1">
      <alignment horizontal="center" vertical="center" wrapText="1"/>
    </xf>
    <xf numFmtId="0" fontId="139" fillId="9" borderId="29" xfId="95" applyFont="1" applyFill="1" applyBorder="1" applyAlignment="1">
      <alignment horizontal="center" vertical="center" wrapText="1"/>
    </xf>
    <xf numFmtId="0" fontId="141" fillId="0" borderId="0" xfId="29" applyFont="1" applyBorder="1" applyAlignment="1">
      <alignment horizontal="left" vertical="center" wrapText="1"/>
    </xf>
    <xf numFmtId="0" fontId="93" fillId="9" borderId="45" xfId="95" applyFont="1" applyFill="1" applyBorder="1" applyAlignment="1">
      <alignment horizontal="center" vertical="center" wrapText="1"/>
    </xf>
    <xf numFmtId="0" fontId="93" fillId="9" borderId="47" xfId="95" applyFont="1" applyFill="1" applyBorder="1" applyAlignment="1">
      <alignment horizontal="center" vertical="center" wrapText="1"/>
    </xf>
    <xf numFmtId="172" fontId="93" fillId="9" borderId="94" xfId="65" applyNumberFormat="1" applyFont="1" applyFill="1" applyBorder="1" applyAlignment="1" applyProtection="1">
      <alignment horizontal="center" vertical="center" wrapText="1"/>
    </xf>
    <xf numFmtId="172" fontId="93" fillId="9" borderId="87" xfId="65" applyNumberFormat="1" applyFont="1" applyFill="1" applyBorder="1" applyAlignment="1" applyProtection="1">
      <alignment horizontal="center" vertical="center" wrapText="1"/>
    </xf>
    <xf numFmtId="172" fontId="93" fillId="9" borderId="75" xfId="65" applyNumberFormat="1" applyFont="1" applyFill="1" applyBorder="1" applyAlignment="1" applyProtection="1">
      <alignment horizontal="center" vertical="center" wrapText="1"/>
    </xf>
    <xf numFmtId="172" fontId="93" fillId="9" borderId="52" xfId="65" applyNumberFormat="1" applyFont="1" applyFill="1" applyBorder="1" applyAlignment="1" applyProtection="1">
      <alignment horizontal="center" vertical="center" wrapText="1"/>
    </xf>
    <xf numFmtId="172" fontId="93" fillId="9" borderId="109" xfId="65" applyNumberFormat="1" applyFont="1" applyFill="1" applyBorder="1" applyAlignment="1" applyProtection="1">
      <alignment horizontal="center" vertical="center" wrapText="1"/>
    </xf>
    <xf numFmtId="0" fontId="0" fillId="0" borderId="0" xfId="0" applyAlignment="1">
      <alignment horizontal="center" vertical="center" wrapText="1"/>
    </xf>
    <xf numFmtId="172" fontId="93" fillId="9" borderId="94" xfId="65" applyNumberFormat="1" applyFont="1" applyFill="1" applyBorder="1" applyAlignment="1" applyProtection="1">
      <alignment horizontal="center" vertical="center"/>
    </xf>
    <xf numFmtId="172" fontId="93" fillId="9" borderId="87" xfId="65" applyNumberFormat="1" applyFont="1" applyFill="1" applyBorder="1" applyAlignment="1" applyProtection="1">
      <alignment horizontal="center" vertical="center"/>
    </xf>
    <xf numFmtId="172" fontId="93" fillId="9" borderId="75" xfId="65" applyNumberFormat="1" applyFont="1" applyFill="1" applyBorder="1" applyAlignment="1" applyProtection="1">
      <alignment horizontal="center" vertical="center"/>
    </xf>
    <xf numFmtId="172" fontId="93" fillId="9" borderId="78" xfId="65" applyNumberFormat="1" applyFont="1" applyFill="1" applyBorder="1" applyAlignment="1" applyProtection="1">
      <alignment horizontal="center" vertical="center" wrapText="1"/>
    </xf>
    <xf numFmtId="172" fontId="93" fillId="9" borderId="80" xfId="65" applyNumberFormat="1" applyFont="1" applyFill="1" applyBorder="1" applyAlignment="1" applyProtection="1">
      <alignment horizontal="center" vertical="center" wrapText="1"/>
    </xf>
    <xf numFmtId="172" fontId="93" fillId="9" borderId="92" xfId="65" applyNumberFormat="1" applyFont="1" applyFill="1" applyBorder="1" applyAlignment="1" applyProtection="1">
      <alignment horizontal="center" vertical="center" wrapText="1"/>
    </xf>
    <xf numFmtId="0" fontId="148" fillId="0" borderId="0" xfId="35" applyFont="1" applyAlignment="1">
      <alignment vertical="center"/>
    </xf>
    <xf numFmtId="0" fontId="226" fillId="0" borderId="0" xfId="35" applyFont="1" applyAlignment="1">
      <alignment vertical="center"/>
    </xf>
    <xf numFmtId="0" fontId="144" fillId="0" borderId="0" xfId="35" applyFont="1"/>
    <xf numFmtId="0" fontId="188" fillId="10" borderId="0" xfId="35" applyFont="1" applyFill="1" applyAlignment="1">
      <alignment horizontal="center" vertical="center" wrapText="1"/>
    </xf>
    <xf numFmtId="0" fontId="143" fillId="0" borderId="0" xfId="62" applyFont="1"/>
    <xf numFmtId="0" fontId="204" fillId="0" borderId="0" xfId="62" applyFont="1"/>
    <xf numFmtId="0" fontId="93" fillId="18" borderId="201" xfId="62" applyFont="1" applyFill="1" applyBorder="1" applyAlignment="1">
      <alignment horizontal="center" vertical="center" wrapText="1"/>
    </xf>
    <xf numFmtId="0" fontId="93" fillId="18" borderId="185" xfId="62" applyFont="1" applyFill="1" applyBorder="1" applyAlignment="1">
      <alignment horizontal="center" vertical="center" wrapText="1"/>
    </xf>
    <xf numFmtId="0" fontId="93" fillId="18" borderId="153" xfId="62" applyFont="1" applyFill="1" applyBorder="1" applyAlignment="1">
      <alignment horizontal="center" vertical="center" wrapText="1"/>
    </xf>
    <xf numFmtId="0" fontId="93" fillId="18" borderId="63" xfId="62" applyFont="1" applyFill="1" applyBorder="1" applyAlignment="1">
      <alignment horizontal="center" vertical="center" wrapText="1"/>
    </xf>
    <xf numFmtId="0" fontId="93" fillId="18" borderId="169" xfId="62" applyFont="1" applyFill="1" applyBorder="1" applyAlignment="1">
      <alignment horizontal="center" vertical="center" wrapText="1"/>
    </xf>
    <xf numFmtId="0" fontId="139" fillId="9" borderId="39" xfId="97" applyFont="1" applyFill="1" applyBorder="1" applyAlignment="1">
      <alignment horizontal="center" vertical="center" wrapText="1"/>
    </xf>
    <xf numFmtId="0" fontId="139" fillId="9" borderId="77" xfId="97" applyFont="1" applyFill="1" applyBorder="1" applyAlignment="1">
      <alignment horizontal="center" vertical="center" wrapText="1"/>
    </xf>
    <xf numFmtId="0" fontId="148" fillId="0" borderId="0" xfId="97" applyFont="1" applyAlignment="1">
      <alignment horizontal="left" vertical="center" wrapText="1"/>
    </xf>
    <xf numFmtId="0" fontId="139" fillId="9" borderId="33" xfId="97" applyFont="1" applyFill="1" applyBorder="1" applyAlignment="1">
      <alignment horizontal="center" vertical="center" wrapText="1"/>
    </xf>
    <xf numFmtId="0" fontId="139" fillId="9" borderId="36" xfId="97" applyFont="1" applyFill="1" applyBorder="1" applyAlignment="1">
      <alignment horizontal="center" vertical="center" wrapText="1"/>
    </xf>
    <xf numFmtId="0" fontId="139" fillId="9" borderId="34" xfId="97" applyFont="1" applyFill="1" applyBorder="1" applyAlignment="1">
      <alignment horizontal="center" vertical="center" wrapText="1"/>
    </xf>
    <xf numFmtId="0" fontId="139" fillId="9" borderId="37" xfId="97" applyFont="1" applyFill="1" applyBorder="1" applyAlignment="1">
      <alignment horizontal="center" vertical="center" wrapText="1"/>
    </xf>
    <xf numFmtId="0" fontId="139" fillId="9" borderId="32" xfId="97" applyFont="1" applyFill="1" applyBorder="1" applyAlignment="1">
      <alignment horizontal="center" vertical="center" wrapText="1"/>
    </xf>
    <xf numFmtId="0" fontId="139" fillId="9" borderId="103" xfId="97" applyFont="1" applyFill="1" applyBorder="1" applyAlignment="1">
      <alignment horizontal="center" vertical="center" wrapText="1"/>
    </xf>
    <xf numFmtId="0" fontId="209" fillId="9" borderId="33" xfId="98" applyFont="1" applyFill="1" applyBorder="1" applyAlignment="1">
      <alignment horizontal="center"/>
    </xf>
    <xf numFmtId="0" fontId="209" fillId="9" borderId="34" xfId="98" applyFont="1" applyFill="1" applyBorder="1" applyAlignment="1">
      <alignment horizontal="center"/>
    </xf>
    <xf numFmtId="0" fontId="209" fillId="9" borderId="35" xfId="98" applyFont="1" applyFill="1" applyBorder="1" applyAlignment="1">
      <alignment horizontal="center"/>
    </xf>
    <xf numFmtId="0" fontId="139" fillId="9" borderId="27" xfId="98" applyFont="1" applyFill="1" applyBorder="1" applyAlignment="1">
      <alignment horizontal="center" vertical="center" wrapText="1"/>
    </xf>
    <xf numFmtId="0" fontId="139" fillId="9" borderId="94" xfId="98" applyFont="1" applyFill="1" applyBorder="1" applyAlignment="1">
      <alignment horizontal="center" vertical="center" wrapText="1"/>
    </xf>
    <xf numFmtId="0" fontId="0" fillId="0" borderId="87" xfId="0" applyBorder="1" applyAlignment="1">
      <alignment horizontal="center" vertical="center" wrapText="1"/>
    </xf>
    <xf numFmtId="0" fontId="0" fillId="0" borderId="75" xfId="0" applyBorder="1" applyAlignment="1">
      <alignment horizontal="center" vertical="center" wrapText="1"/>
    </xf>
    <xf numFmtId="0" fontId="139" fillId="9" borderId="78" xfId="98" applyFont="1" applyFill="1" applyBorder="1" applyAlignment="1">
      <alignment horizontal="center" vertical="center" wrapText="1"/>
    </xf>
    <xf numFmtId="0" fontId="0" fillId="0" borderId="80" xfId="0" applyBorder="1" applyAlignment="1">
      <alignment horizontal="center" vertical="center" wrapText="1"/>
    </xf>
    <xf numFmtId="0" fontId="0" fillId="0" borderId="81" xfId="0" applyBorder="1" applyAlignment="1">
      <alignment horizontal="center" vertical="center" wrapText="1"/>
    </xf>
    <xf numFmtId="0" fontId="139" fillId="9" borderId="33" xfId="98" applyFont="1" applyFill="1" applyBorder="1" applyAlignment="1">
      <alignment horizontal="center" vertical="center" wrapText="1"/>
    </xf>
    <xf numFmtId="0" fontId="139" fillId="9" borderId="42" xfId="98" applyFont="1" applyFill="1" applyBorder="1" applyAlignment="1">
      <alignment horizontal="center" vertical="center" wrapText="1"/>
    </xf>
    <xf numFmtId="0" fontId="139" fillId="9" borderId="36" xfId="98" applyFont="1" applyFill="1" applyBorder="1" applyAlignment="1">
      <alignment horizontal="center" vertical="center" wrapText="1"/>
    </xf>
    <xf numFmtId="0" fontId="139" fillId="9" borderId="34" xfId="98" applyFont="1" applyFill="1" applyBorder="1" applyAlignment="1">
      <alignment horizontal="center" vertical="center" wrapText="1"/>
    </xf>
    <xf numFmtId="0" fontId="139" fillId="9" borderId="37" xfId="98" applyFont="1" applyFill="1" applyBorder="1" applyAlignment="1">
      <alignment horizontal="center" vertical="center" wrapText="1"/>
    </xf>
    <xf numFmtId="0" fontId="139" fillId="9" borderId="35" xfId="98" applyFont="1" applyFill="1" applyBorder="1" applyAlignment="1">
      <alignment horizontal="center" vertical="center" wrapText="1"/>
    </xf>
    <xf numFmtId="0" fontId="148" fillId="0" borderId="0" xfId="98" applyFont="1" applyAlignment="1">
      <alignment horizontal="left" vertical="center" wrapText="1"/>
    </xf>
    <xf numFmtId="0" fontId="51" fillId="10" borderId="0" xfId="29" applyFont="1" applyFill="1" applyBorder="1" applyAlignment="1">
      <alignment horizontal="center" vertical="center" wrapText="1"/>
    </xf>
    <xf numFmtId="0" fontId="38" fillId="9" borderId="31" xfId="0" applyFont="1" applyFill="1" applyBorder="1" applyAlignment="1">
      <alignment horizontal="center" vertical="center" wrapText="1"/>
    </xf>
    <xf numFmtId="0" fontId="38" fillId="9" borderId="109" xfId="0" applyFont="1" applyFill="1" applyBorder="1" applyAlignment="1">
      <alignment horizontal="center" vertical="center" wrapText="1"/>
    </xf>
    <xf numFmtId="0" fontId="55" fillId="5" borderId="0" xfId="0" applyFont="1" applyFill="1" applyAlignment="1">
      <alignment horizontal="left" vertical="center" wrapText="1"/>
    </xf>
    <xf numFmtId="0" fontId="38" fillId="9" borderId="215" xfId="0" applyFont="1" applyFill="1" applyBorder="1" applyAlignment="1">
      <alignment horizontal="center" vertical="center" wrapText="1"/>
    </xf>
    <xf numFmtId="0" fontId="139" fillId="9" borderId="39" xfId="51" applyFont="1" applyFill="1" applyBorder="1" applyAlignment="1">
      <alignment horizontal="center" vertical="center" wrapText="1"/>
    </xf>
    <xf numFmtId="0" fontId="139" fillId="9" borderId="77" xfId="51" applyFont="1" applyFill="1" applyBorder="1" applyAlignment="1">
      <alignment horizontal="center" vertical="center" wrapText="1"/>
    </xf>
    <xf numFmtId="0" fontId="139" fillId="9" borderId="34" xfId="36" applyFont="1" applyFill="1" applyBorder="1" applyAlignment="1">
      <alignment horizontal="center" vertical="center" wrapText="1"/>
    </xf>
    <xf numFmtId="0" fontId="139" fillId="9" borderId="37" xfId="36" applyFont="1" applyFill="1" applyBorder="1" applyAlignment="1">
      <alignment horizontal="center" vertical="center" wrapText="1"/>
    </xf>
    <xf numFmtId="0" fontId="139" fillId="9" borderId="35" xfId="51" applyFont="1" applyFill="1" applyBorder="1" applyAlignment="1">
      <alignment horizontal="center" vertical="center" wrapText="1"/>
    </xf>
    <xf numFmtId="0" fontId="139" fillId="9" borderId="38" xfId="51" applyFont="1" applyFill="1" applyBorder="1" applyAlignment="1">
      <alignment horizontal="center" vertical="center" wrapText="1"/>
    </xf>
    <xf numFmtId="0" fontId="139" fillId="9" borderId="33" xfId="51" applyFont="1" applyFill="1" applyBorder="1" applyAlignment="1">
      <alignment horizontal="center" vertical="center" wrapText="1"/>
    </xf>
    <xf numFmtId="0" fontId="139" fillId="9" borderId="36" xfId="51" applyFont="1" applyFill="1" applyBorder="1" applyAlignment="1">
      <alignment horizontal="center" vertical="center" wrapText="1"/>
    </xf>
    <xf numFmtId="0" fontId="139" fillId="9" borderId="34" xfId="51" applyFont="1" applyFill="1" applyBorder="1" applyAlignment="1">
      <alignment horizontal="center" vertical="center" wrapText="1"/>
    </xf>
    <xf numFmtId="0" fontId="139" fillId="9" borderId="37" xfId="51" applyFont="1" applyFill="1" applyBorder="1" applyAlignment="1">
      <alignment horizontal="center" vertical="center" wrapText="1"/>
    </xf>
    <xf numFmtId="0" fontId="139" fillId="9" borderId="183" xfId="51" applyFont="1" applyFill="1" applyBorder="1" applyAlignment="1">
      <alignment horizontal="center" vertical="center" wrapText="1"/>
    </xf>
    <xf numFmtId="0" fontId="139" fillId="9" borderId="140" xfId="51" applyFont="1" applyFill="1" applyBorder="1" applyAlignment="1">
      <alignment horizontal="center" vertical="center" wrapText="1"/>
    </xf>
    <xf numFmtId="0" fontId="139" fillId="9" borderId="202" xfId="51" applyFont="1" applyFill="1" applyBorder="1" applyAlignment="1">
      <alignment horizontal="center" vertical="center" wrapText="1"/>
    </xf>
    <xf numFmtId="0" fontId="180" fillId="9" borderId="34" xfId="36" applyFont="1" applyFill="1" applyBorder="1" applyAlignment="1">
      <alignment horizontal="center" vertical="center" wrapText="1"/>
    </xf>
    <xf numFmtId="0" fontId="180" fillId="9" borderId="37" xfId="36" applyFont="1" applyFill="1" applyBorder="1" applyAlignment="1">
      <alignment horizontal="center" vertical="center" wrapText="1"/>
    </xf>
    <xf numFmtId="0" fontId="180" fillId="9" borderId="35" xfId="51" applyFont="1" applyFill="1" applyBorder="1" applyAlignment="1">
      <alignment horizontal="center" vertical="center" wrapText="1"/>
    </xf>
    <xf numFmtId="0" fontId="180" fillId="9" borderId="38" xfId="51" applyFont="1" applyFill="1" applyBorder="1" applyAlignment="1">
      <alignment horizontal="center" vertical="center" wrapText="1"/>
    </xf>
    <xf numFmtId="0" fontId="180" fillId="9" borderId="39" xfId="51" applyFont="1" applyFill="1" applyBorder="1" applyAlignment="1">
      <alignment horizontal="center" vertical="center" wrapText="1"/>
    </xf>
    <xf numFmtId="0" fontId="180" fillId="9" borderId="77" xfId="51" applyFont="1" applyFill="1" applyBorder="1" applyAlignment="1">
      <alignment horizontal="center" vertical="center" wrapText="1"/>
    </xf>
    <xf numFmtId="0" fontId="180" fillId="9" borderId="33" xfId="51" applyFont="1" applyFill="1" applyBorder="1" applyAlignment="1">
      <alignment horizontal="center" vertical="center" wrapText="1"/>
    </xf>
    <xf numFmtId="0" fontId="180" fillId="9" borderId="36" xfId="51" applyFont="1" applyFill="1" applyBorder="1" applyAlignment="1">
      <alignment horizontal="center" vertical="center" wrapText="1"/>
    </xf>
    <xf numFmtId="0" fontId="180" fillId="9" borderId="34" xfId="51" applyFont="1" applyFill="1" applyBorder="1" applyAlignment="1">
      <alignment horizontal="center" vertical="center" wrapText="1"/>
    </xf>
    <xf numFmtId="0" fontId="180" fillId="9" borderId="37" xfId="51" applyFont="1" applyFill="1" applyBorder="1" applyAlignment="1">
      <alignment horizontal="center" vertical="center" wrapText="1"/>
    </xf>
    <xf numFmtId="0" fontId="180" fillId="9" borderId="34" xfId="3" applyFont="1" applyFill="1" applyBorder="1" applyAlignment="1">
      <alignment horizontal="center" vertical="center" wrapText="1"/>
    </xf>
    <xf numFmtId="0" fontId="180" fillId="9" borderId="78" xfId="3" applyFont="1" applyFill="1" applyBorder="1" applyAlignment="1">
      <alignment horizontal="center" vertical="center" wrapText="1"/>
    </xf>
    <xf numFmtId="0" fontId="180" fillId="9" borderId="80" xfId="3" applyFont="1" applyFill="1" applyBorder="1" applyAlignment="1">
      <alignment horizontal="center" vertical="center" wrapText="1"/>
    </xf>
    <xf numFmtId="0" fontId="180" fillId="9" borderId="92" xfId="3" applyFont="1" applyFill="1" applyBorder="1" applyAlignment="1">
      <alignment horizontal="center" vertical="center" wrapText="1"/>
    </xf>
    <xf numFmtId="0" fontId="47" fillId="13" borderId="0" xfId="0" applyFont="1" applyFill="1"/>
    <xf numFmtId="0" fontId="302" fillId="13" borderId="0" xfId="0" applyFont="1" applyFill="1"/>
    <xf numFmtId="0" fontId="139" fillId="9" borderId="33" xfId="62" applyFont="1" applyFill="1" applyBorder="1" applyAlignment="1">
      <alignment horizontal="left" vertical="center" wrapText="1"/>
    </xf>
    <xf numFmtId="0" fontId="139" fillId="9" borderId="42" xfId="62" applyFont="1" applyFill="1" applyBorder="1" applyAlignment="1">
      <alignment horizontal="left" vertical="center" wrapText="1"/>
    </xf>
    <xf numFmtId="0" fontId="139" fillId="9" borderId="34" xfId="62" applyFont="1" applyFill="1" applyBorder="1" applyAlignment="1">
      <alignment horizontal="center" vertical="center" wrapText="1"/>
    </xf>
    <xf numFmtId="0" fontId="139" fillId="9" borderId="35" xfId="62" applyFont="1" applyFill="1" applyBorder="1" applyAlignment="1">
      <alignment horizontal="center" vertical="center" wrapText="1"/>
    </xf>
    <xf numFmtId="0" fontId="238" fillId="10" borderId="0" xfId="29" applyFont="1" applyFill="1" applyBorder="1" applyAlignment="1">
      <alignment horizontal="center" vertical="center" wrapText="1"/>
    </xf>
    <xf numFmtId="0" fontId="93" fillId="18" borderId="39" xfId="55" applyFont="1" applyFill="1" applyBorder="1" applyAlignment="1">
      <alignment horizontal="center" vertical="center" wrapText="1"/>
    </xf>
    <xf numFmtId="0" fontId="93" fillId="18" borderId="76" xfId="55" applyFont="1" applyFill="1" applyBorder="1" applyAlignment="1">
      <alignment horizontal="center" vertical="center" wrapText="1"/>
    </xf>
    <xf numFmtId="0" fontId="93" fillId="18" borderId="77" xfId="55" applyFont="1" applyFill="1" applyBorder="1" applyAlignment="1">
      <alignment horizontal="center" vertical="center" wrapText="1"/>
    </xf>
    <xf numFmtId="0" fontId="226" fillId="0" borderId="0" xfId="55" applyFont="1" applyAlignment="1">
      <alignment wrapText="1"/>
    </xf>
    <xf numFmtId="0" fontId="188" fillId="23" borderId="0" xfId="55" applyFont="1" applyFill="1" applyAlignment="1">
      <alignment horizontal="center" vertical="center" wrapText="1"/>
    </xf>
    <xf numFmtId="0" fontId="93" fillId="18" borderId="30" xfId="55" applyFont="1" applyFill="1" applyBorder="1" applyAlignment="1">
      <alignment horizontal="center" vertical="center" wrapText="1"/>
    </xf>
    <xf numFmtId="0" fontId="93" fillId="18" borderId="88" xfId="55" applyFont="1" applyFill="1" applyBorder="1" applyAlignment="1">
      <alignment horizontal="center" vertical="center" wrapText="1"/>
    </xf>
    <xf numFmtId="0" fontId="139" fillId="18" borderId="31" xfId="55" applyFont="1" applyFill="1" applyBorder="1" applyAlignment="1">
      <alignment horizontal="center" vertical="center" wrapText="1"/>
    </xf>
    <xf numFmtId="0" fontId="219" fillId="0" borderId="89" xfId="0" applyFont="1" applyBorder="1" applyAlignment="1">
      <alignment horizontal="center" vertical="center" wrapText="1"/>
    </xf>
    <xf numFmtId="0" fontId="93" fillId="18" borderId="32" xfId="55" applyFont="1" applyFill="1" applyBorder="1" applyAlignment="1">
      <alignment horizontal="center" vertical="center" wrapText="1"/>
    </xf>
    <xf numFmtId="0" fontId="93" fillId="18" borderId="90" xfId="55" applyFont="1" applyFill="1" applyBorder="1" applyAlignment="1">
      <alignment horizontal="center" vertical="center" wrapText="1"/>
    </xf>
    <xf numFmtId="0" fontId="93" fillId="18" borderId="33" xfId="55" applyFont="1" applyFill="1" applyBorder="1" applyAlignment="1">
      <alignment horizontal="center" vertical="center" wrapText="1"/>
    </xf>
    <xf numFmtId="0" fontId="93" fillId="18" borderId="92" xfId="55" applyFont="1" applyFill="1" applyBorder="1" applyAlignment="1">
      <alignment horizontal="center" vertical="center" wrapText="1"/>
    </xf>
    <xf numFmtId="0" fontId="93" fillId="18" borderId="34" xfId="55" applyFont="1" applyFill="1" applyBorder="1" applyAlignment="1">
      <alignment horizontal="center" vertical="center" wrapText="1"/>
    </xf>
    <xf numFmtId="0" fontId="93" fillId="18" borderId="35" xfId="55" applyFont="1" applyFill="1" applyBorder="1" applyAlignment="1">
      <alignment horizontal="center" vertical="center" wrapText="1"/>
    </xf>
    <xf numFmtId="0" fontId="41" fillId="0" borderId="39" xfId="30" applyFont="1" applyFill="1" applyBorder="1" applyAlignment="1">
      <alignment horizontal="center" vertical="center" wrapText="1"/>
    </xf>
    <xf numFmtId="0" fontId="41" fillId="0" borderId="76" xfId="30" applyFont="1" applyFill="1" applyBorder="1" applyAlignment="1">
      <alignment horizontal="center" vertical="center" wrapText="1"/>
    </xf>
    <xf numFmtId="0" fontId="41" fillId="0" borderId="91" xfId="30" applyFont="1" applyFill="1" applyBorder="1" applyAlignment="1">
      <alignment horizontal="center" vertical="center" wrapText="1"/>
    </xf>
    <xf numFmtId="0" fontId="91" fillId="10" borderId="0" xfId="29" applyFont="1" applyFill="1" applyBorder="1" applyAlignment="1">
      <alignment horizontal="center" vertical="center"/>
    </xf>
    <xf numFmtId="0" fontId="171" fillId="10" borderId="0" xfId="29" applyFont="1" applyFill="1" applyBorder="1" applyAlignment="1"/>
    <xf numFmtId="0" fontId="36" fillId="9" borderId="27" xfId="0" applyFont="1" applyFill="1" applyBorder="1" applyAlignment="1">
      <alignment horizontal="center" vertical="center" wrapText="1"/>
    </xf>
    <xf numFmtId="0" fontId="143" fillId="0" borderId="0" xfId="109" applyFont="1"/>
    <xf numFmtId="0" fontId="93" fillId="18" borderId="201" xfId="109" applyFont="1" applyFill="1" applyBorder="1" applyAlignment="1">
      <alignment horizontal="center" vertical="center" wrapText="1"/>
    </xf>
    <xf numFmtId="0" fontId="93" fillId="18" borderId="185" xfId="109" applyFont="1" applyFill="1" applyBorder="1" applyAlignment="1">
      <alignment horizontal="center" vertical="center" wrapText="1"/>
    </xf>
    <xf numFmtId="0" fontId="93" fillId="18" borderId="153" xfId="109" applyFont="1" applyFill="1" applyBorder="1" applyAlignment="1">
      <alignment horizontal="center" vertical="center" wrapText="1"/>
    </xf>
    <xf numFmtId="0" fontId="93" fillId="18" borderId="61" xfId="109" applyFont="1" applyFill="1" applyBorder="1" applyAlignment="1">
      <alignment horizontal="center" vertical="center" wrapText="1"/>
    </xf>
    <xf numFmtId="0" fontId="93" fillId="18" borderId="62" xfId="109" applyFont="1" applyFill="1" applyBorder="1" applyAlignment="1">
      <alignment horizontal="center" vertical="center" wrapText="1"/>
    </xf>
    <xf numFmtId="0" fontId="143" fillId="0" borderId="0" xfId="106" applyFont="1"/>
    <xf numFmtId="0" fontId="93" fillId="18" borderId="201" xfId="106" applyFont="1" applyFill="1" applyBorder="1" applyAlignment="1">
      <alignment horizontal="center" vertical="center" wrapText="1"/>
    </xf>
    <xf numFmtId="0" fontId="93" fillId="18" borderId="185" xfId="106" applyFont="1" applyFill="1" applyBorder="1" applyAlignment="1">
      <alignment horizontal="center" vertical="center" wrapText="1"/>
    </xf>
    <xf numFmtId="0" fontId="93" fillId="18" borderId="153" xfId="106" applyFont="1" applyFill="1" applyBorder="1" applyAlignment="1">
      <alignment horizontal="center" vertical="center" wrapText="1"/>
    </xf>
    <xf numFmtId="0" fontId="93" fillId="18" borderId="214" xfId="106" applyFont="1" applyFill="1" applyBorder="1" applyAlignment="1">
      <alignment horizontal="center" vertical="center" wrapText="1"/>
    </xf>
    <xf numFmtId="0" fontId="93" fillId="18" borderId="224" xfId="106" applyFont="1" applyFill="1" applyBorder="1" applyAlignment="1">
      <alignment horizontal="center" vertical="center" wrapText="1"/>
    </xf>
    <xf numFmtId="0" fontId="93" fillId="18" borderId="226" xfId="106" applyFont="1" applyFill="1" applyBorder="1" applyAlignment="1">
      <alignment horizontal="center" vertical="center" wrapText="1"/>
    </xf>
    <xf numFmtId="0" fontId="0" fillId="0" borderId="227" xfId="0" applyBorder="1" applyAlignment="1">
      <alignment horizontal="center" vertical="center" wrapText="1"/>
    </xf>
    <xf numFmtId="0" fontId="0" fillId="0" borderId="185" xfId="0" applyBorder="1" applyAlignment="1">
      <alignment horizontal="center" vertical="center" wrapText="1"/>
    </xf>
    <xf numFmtId="0" fontId="0" fillId="0" borderId="153" xfId="0" applyBorder="1" applyAlignment="1">
      <alignment horizontal="center" vertical="center" wrapText="1"/>
    </xf>
    <xf numFmtId="0" fontId="142" fillId="10" borderId="0" xfId="29" applyFont="1" applyFill="1" applyBorder="1" applyAlignment="1">
      <alignment horizontal="center" vertical="center"/>
    </xf>
    <xf numFmtId="0" fontId="93" fillId="18" borderId="227" xfId="106" applyFont="1" applyFill="1" applyBorder="1" applyAlignment="1">
      <alignment horizontal="center" vertical="center" wrapText="1"/>
    </xf>
    <xf numFmtId="0" fontId="93" fillId="18" borderId="284" xfId="106" applyFont="1" applyFill="1" applyBorder="1" applyAlignment="1">
      <alignment horizontal="center" vertical="center" wrapText="1"/>
    </xf>
    <xf numFmtId="0" fontId="93" fillId="18" borderId="286" xfId="106" applyFont="1" applyFill="1" applyBorder="1" applyAlignment="1">
      <alignment horizontal="center" vertical="center" wrapText="1"/>
    </xf>
    <xf numFmtId="0" fontId="93" fillId="18" borderId="328" xfId="106" applyFont="1" applyFill="1" applyBorder="1" applyAlignment="1">
      <alignment horizontal="center" vertical="center" wrapText="1"/>
    </xf>
    <xf numFmtId="0" fontId="93" fillId="18" borderId="140" xfId="106" applyFont="1" applyFill="1" applyBorder="1" applyAlignment="1">
      <alignment horizontal="center" vertical="center" wrapText="1"/>
    </xf>
    <xf numFmtId="0" fontId="93" fillId="18" borderId="329" xfId="106" applyFont="1" applyFill="1" applyBorder="1" applyAlignment="1">
      <alignment horizontal="center" vertical="center" wrapText="1"/>
    </xf>
    <xf numFmtId="0" fontId="93" fillId="18" borderId="156" xfId="106" applyFont="1" applyFill="1" applyBorder="1" applyAlignment="1">
      <alignment horizontal="center" vertical="center" wrapText="1"/>
    </xf>
    <xf numFmtId="0" fontId="93" fillId="18" borderId="363" xfId="106" applyFont="1" applyFill="1" applyBorder="1" applyAlignment="1">
      <alignment horizontal="center" vertical="center" wrapText="1"/>
    </xf>
    <xf numFmtId="0" fontId="93" fillId="18" borderId="364" xfId="106" applyFont="1" applyFill="1" applyBorder="1" applyAlignment="1">
      <alignment horizontal="center" vertical="center" wrapText="1"/>
    </xf>
    <xf numFmtId="0" fontId="93" fillId="18" borderId="365" xfId="106" applyFont="1" applyFill="1" applyBorder="1" applyAlignment="1">
      <alignment horizontal="center" vertical="center" wrapText="1"/>
    </xf>
    <xf numFmtId="0" fontId="93" fillId="18" borderId="63" xfId="106" applyFont="1" applyFill="1" applyBorder="1" applyAlignment="1">
      <alignment horizontal="center" vertical="center" wrapText="1"/>
    </xf>
    <xf numFmtId="0" fontId="93" fillId="18" borderId="169" xfId="106" applyFont="1" applyFill="1" applyBorder="1" applyAlignment="1">
      <alignment horizontal="center" vertical="center" wrapText="1"/>
    </xf>
    <xf numFmtId="0" fontId="93" fillId="18" borderId="261" xfId="106" applyFont="1" applyFill="1" applyBorder="1" applyAlignment="1">
      <alignment horizontal="center" vertical="center" wrapText="1"/>
    </xf>
    <xf numFmtId="0" fontId="0" fillId="0" borderId="230" xfId="0" applyBorder="1" applyAlignment="1">
      <alignment wrapText="1"/>
    </xf>
    <xf numFmtId="0" fontId="93" fillId="31" borderId="209" xfId="55" applyFont="1" applyFill="1" applyBorder="1" applyAlignment="1">
      <alignment horizontal="center" vertical="center" wrapText="1"/>
    </xf>
    <xf numFmtId="0" fontId="93" fillId="31" borderId="143" xfId="55" applyFont="1" applyFill="1" applyBorder="1" applyAlignment="1">
      <alignment horizontal="center" vertical="center" wrapText="1"/>
    </xf>
    <xf numFmtId="0" fontId="93" fillId="18" borderId="63" xfId="55" applyFont="1" applyFill="1" applyBorder="1" applyAlignment="1">
      <alignment horizontal="center" vertical="center" wrapText="1"/>
    </xf>
    <xf numFmtId="0" fontId="93" fillId="18" borderId="169" xfId="55" applyFont="1" applyFill="1" applyBorder="1" applyAlignment="1">
      <alignment horizontal="center" vertical="center" wrapText="1"/>
    </xf>
    <xf numFmtId="0" fontId="139" fillId="9" borderId="33" xfId="79" applyFont="1" applyFill="1" applyBorder="1" applyAlignment="1">
      <alignment horizontal="center" vertical="center" wrapText="1"/>
    </xf>
    <xf numFmtId="0" fontId="139" fillId="9" borderId="36" xfId="79" applyFont="1" applyFill="1" applyBorder="1" applyAlignment="1">
      <alignment horizontal="center" vertical="center" wrapText="1"/>
    </xf>
    <xf numFmtId="0" fontId="139" fillId="9" borderId="40" xfId="79" applyFont="1" applyFill="1" applyBorder="1" applyAlignment="1">
      <alignment horizontal="center" vertical="center" wrapText="1"/>
    </xf>
    <xf numFmtId="0" fontId="139" fillId="9" borderId="41" xfId="79" applyFont="1" applyFill="1" applyBorder="1" applyAlignment="1">
      <alignment horizontal="center" vertical="center" wrapText="1"/>
    </xf>
    <xf numFmtId="0" fontId="139" fillId="9" borderId="79" xfId="79" applyFont="1" applyFill="1" applyBorder="1" applyAlignment="1">
      <alignment horizontal="center" vertical="center" wrapText="1"/>
    </xf>
    <xf numFmtId="0" fontId="139" fillId="9" borderId="82" xfId="79" applyFont="1" applyFill="1" applyBorder="1" applyAlignment="1">
      <alignment horizontal="center" vertical="center" wrapText="1"/>
    </xf>
    <xf numFmtId="0" fontId="139" fillId="9" borderId="93" xfId="79" applyFont="1" applyFill="1" applyBorder="1" applyAlignment="1">
      <alignment horizontal="center" vertical="center" wrapText="1"/>
    </xf>
    <xf numFmtId="0" fontId="139" fillId="9" borderId="83" xfId="79" applyFont="1" applyFill="1" applyBorder="1" applyAlignment="1">
      <alignment horizontal="center" vertical="center" wrapText="1"/>
    </xf>
    <xf numFmtId="0" fontId="38" fillId="9" borderId="99" xfId="0" applyFont="1" applyFill="1" applyBorder="1" applyAlignment="1">
      <alignment horizontal="center" vertical="center" wrapText="1"/>
    </xf>
    <xf numFmtId="0" fontId="0" fillId="0" borderId="166" xfId="0" applyBorder="1" applyAlignment="1">
      <alignment horizontal="center" vertical="center" wrapText="1"/>
    </xf>
    <xf numFmtId="167" fontId="38" fillId="9" borderId="78" xfId="0" applyNumberFormat="1" applyFont="1" applyFill="1" applyBorder="1" applyAlignment="1" applyProtection="1">
      <alignment horizontal="center" vertical="center" wrapText="1"/>
      <protection locked="0"/>
    </xf>
    <xf numFmtId="167" fontId="0" fillId="0" borderId="80" xfId="0" applyNumberFormat="1" applyBorder="1" applyAlignment="1">
      <alignment horizontal="center" vertical="center" wrapText="1"/>
    </xf>
    <xf numFmtId="167" fontId="0" fillId="0" borderId="81" xfId="0" applyNumberFormat="1" applyBorder="1" applyAlignment="1">
      <alignment horizontal="center" vertical="center" wrapText="1"/>
    </xf>
    <xf numFmtId="0" fontId="0" fillId="0" borderId="109" xfId="0" applyBorder="1" applyAlignment="1">
      <alignment horizontal="center" vertical="center" wrapText="1"/>
    </xf>
    <xf numFmtId="0" fontId="139" fillId="9" borderId="33" xfId="117" applyFont="1" applyFill="1" applyBorder="1" applyAlignment="1">
      <alignment horizontal="center" vertical="center" wrapText="1"/>
    </xf>
    <xf numFmtId="0" fontId="139" fillId="9" borderId="36" xfId="117" applyFont="1" applyFill="1" applyBorder="1" applyAlignment="1">
      <alignment horizontal="center" vertical="center" wrapText="1"/>
    </xf>
    <xf numFmtId="0" fontId="139" fillId="9" borderId="378" xfId="117" applyFont="1" applyFill="1" applyBorder="1" applyAlignment="1">
      <alignment horizontal="center" vertical="center" wrapText="1"/>
    </xf>
    <xf numFmtId="0" fontId="139" fillId="9" borderId="379" xfId="117" applyFont="1" applyFill="1" applyBorder="1" applyAlignment="1">
      <alignment horizontal="center" vertical="center" wrapText="1"/>
    </xf>
    <xf numFmtId="0" fontId="139" fillId="9" borderId="381" xfId="117" applyFont="1" applyFill="1" applyBorder="1" applyAlignment="1">
      <alignment horizontal="center" vertical="center" wrapText="1"/>
    </xf>
    <xf numFmtId="0" fontId="139" fillId="9" borderId="240" xfId="117" applyFont="1" applyFill="1" applyBorder="1" applyAlignment="1">
      <alignment horizontal="center" vertical="center" wrapText="1"/>
    </xf>
    <xf numFmtId="0" fontId="139" fillId="9" borderId="383" xfId="117" applyFont="1" applyFill="1" applyBorder="1" applyAlignment="1">
      <alignment horizontal="center" vertical="center" wrapText="1"/>
    </xf>
    <xf numFmtId="0" fontId="139" fillId="9" borderId="384" xfId="117" applyFont="1" applyFill="1" applyBorder="1" applyAlignment="1">
      <alignment horizontal="center" vertical="center" wrapText="1"/>
    </xf>
    <xf numFmtId="0" fontId="139" fillId="9" borderId="380" xfId="117" applyFont="1" applyFill="1" applyBorder="1" applyAlignment="1">
      <alignment horizontal="center" vertical="center" wrapText="1"/>
    </xf>
    <xf numFmtId="0" fontId="139" fillId="9" borderId="382" xfId="117" applyFont="1" applyFill="1" applyBorder="1" applyAlignment="1">
      <alignment horizontal="center" vertical="center" wrapText="1"/>
    </xf>
    <xf numFmtId="0" fontId="139" fillId="9" borderId="386" xfId="117" applyFont="1" applyFill="1" applyBorder="1" applyAlignment="1">
      <alignment horizontal="center" vertical="center" wrapText="1"/>
    </xf>
    <xf numFmtId="0" fontId="139" fillId="9" borderId="387" xfId="117" applyFont="1" applyFill="1" applyBorder="1" applyAlignment="1">
      <alignment horizontal="center" vertical="center" wrapText="1"/>
    </xf>
    <xf numFmtId="0" fontId="139" fillId="9" borderId="388" xfId="117" applyFont="1" applyFill="1" applyBorder="1" applyAlignment="1">
      <alignment horizontal="center" vertical="center" wrapText="1"/>
    </xf>
    <xf numFmtId="0" fontId="139" fillId="9" borderId="34" xfId="117" applyFont="1" applyFill="1" applyBorder="1" applyAlignment="1">
      <alignment horizontal="center" vertical="center" wrapText="1"/>
    </xf>
    <xf numFmtId="0" fontId="139" fillId="9" borderId="35" xfId="117" applyFont="1" applyFill="1" applyBorder="1" applyAlignment="1">
      <alignment horizontal="center" vertical="center" wrapText="1"/>
    </xf>
    <xf numFmtId="0" fontId="139" fillId="9" borderId="37" xfId="117" applyFont="1" applyFill="1" applyBorder="1" applyAlignment="1">
      <alignment horizontal="center" vertical="center" wrapText="1"/>
    </xf>
  </cellXfs>
  <cellStyles count="118">
    <cellStyle name="Att1" xfId="1" xr:uid="{00000000-0005-0000-0000-000000000000}"/>
    <cellStyle name="Att1 2" xfId="4" xr:uid="{00000000-0005-0000-0000-000001000000}"/>
    <cellStyle name="bold_text" xfId="5" xr:uid="{00000000-0005-0000-0000-000002000000}"/>
    <cellStyle name="boldbluetxt_green" xfId="6" xr:uid="{00000000-0005-0000-0000-000003000000}"/>
    <cellStyle name="box" xfId="7" xr:uid="{00000000-0005-0000-0000-000004000000}"/>
    <cellStyle name="box 2" xfId="8" xr:uid="{00000000-0005-0000-0000-000005000000}"/>
    <cellStyle name="Comma" xfId="39" builtinId="3"/>
    <cellStyle name="Comma 11" xfId="78" xr:uid="{39AFFB1A-0F14-43DF-9B7E-C33558F90A6A}"/>
    <cellStyle name="Comma 12" xfId="114" xr:uid="{6A3B4C86-1F75-48F2-9E4F-D2F2F4F197CE}"/>
    <cellStyle name="Comma 2" xfId="9" xr:uid="{00000000-0005-0000-0000-000007000000}"/>
    <cellStyle name="Comma 2 2" xfId="42" xr:uid="{00000000-0005-0000-0000-000008000000}"/>
    <cellStyle name="Comma 2 3" xfId="59" xr:uid="{550D6231-14D7-4900-A683-9C38997F25C4}"/>
    <cellStyle name="Comma 2 3 2" xfId="65" xr:uid="{97C3F3D8-B5B4-4CF0-9E7E-7A5EE79E878A}"/>
    <cellStyle name="Comma 2 3 2 2" xfId="116" xr:uid="{284257EC-3F08-4B00-9317-3950B980345D}"/>
    <cellStyle name="Comma 3" xfId="43" xr:uid="{00000000-0005-0000-0000-000009000000}"/>
    <cellStyle name="Comma 4" xfId="57" xr:uid="{C40E8636-8A98-41F3-A13E-FA1A887B3D9B}"/>
    <cellStyle name="Comma 4 2" xfId="53" xr:uid="{00000000-0005-0000-0000-00000A000000}"/>
    <cellStyle name="Comma 4 3" xfId="68" xr:uid="{22F02D5B-EB6B-4DCF-ABE6-B69E310BFB61}"/>
    <cellStyle name="Comma 5" xfId="71" xr:uid="{ADED1CED-B279-4D28-8F20-7034AA5FF5C6}"/>
    <cellStyle name="Comma 6" xfId="80" xr:uid="{E19C6EA6-F262-4DE8-A2D2-2C5547DED84C}"/>
    <cellStyle name="Comma 7" xfId="83" xr:uid="{826605E5-F58B-4A27-962C-F895FC4735CC}"/>
    <cellStyle name="Comma 8" xfId="92" xr:uid="{06315D80-C6CD-471C-A854-0496D53F5861}"/>
    <cellStyle name="Comma 9" xfId="88" xr:uid="{B09E025D-A5F2-4488-B08C-D45FF2B987BD}"/>
    <cellStyle name="Descriptor text" xfId="50" xr:uid="{00000000-0005-0000-0000-00000B000000}"/>
    <cellStyle name="Header" xfId="10" xr:uid="{00000000-0005-0000-0000-00000C000000}"/>
    <cellStyle name="Header3rdlevel" xfId="11" xr:uid="{00000000-0005-0000-0000-00000D000000}"/>
    <cellStyle name="Header3rdlevel 2" xfId="12" xr:uid="{00000000-0005-0000-0000-00000E000000}"/>
    <cellStyle name="Heading" xfId="49" xr:uid="{00000000-0005-0000-0000-00000F000000}"/>
    <cellStyle name="Heading 1" xfId="29" builtinId="16"/>
    <cellStyle name="Heading 1 2" xfId="56" xr:uid="{BC6E7E98-8DB5-467E-9223-D0DEB08ED9B9}"/>
    <cellStyle name="Heading 2" xfId="30" builtinId="17"/>
    <cellStyle name="Heading 2 2" xfId="37" xr:uid="{00000000-0005-0000-0000-000012000000}"/>
    <cellStyle name="Heading 3" xfId="31" builtinId="18"/>
    <cellStyle name="Hyperlink" xfId="58" builtinId="8"/>
    <cellStyle name="Hyperlink 2" xfId="96" xr:uid="{CC87B62C-1FEB-4755-9645-0B34FDE12AE6}"/>
    <cellStyle name="NJS" xfId="13" xr:uid="{00000000-0005-0000-0000-000015000000}"/>
    <cellStyle name="Normal" xfId="0" builtinId="0"/>
    <cellStyle name="Normal 10" xfId="106" xr:uid="{2A7BE53E-D270-4EC4-820C-B4C911BB8923}"/>
    <cellStyle name="Normal 10 2" xfId="44" xr:uid="{00000000-0005-0000-0000-000017000000}"/>
    <cellStyle name="Normal 11" xfId="109" xr:uid="{C7C5AAD8-3632-4CF4-AF92-26F05F8BB5F8}"/>
    <cellStyle name="Normal 12" xfId="62" xr:uid="{CC022255-544B-4205-95BD-3C6DD582FF90}"/>
    <cellStyle name="Normal 13" xfId="90" xr:uid="{45D9777C-8745-4DB9-A14F-D83FC8BBE16A}"/>
    <cellStyle name="Normal 13 2" xfId="93" xr:uid="{55E4525E-0135-449F-B0A5-235FE62CB769}"/>
    <cellStyle name="Normal 14" xfId="85" xr:uid="{57013BFB-60B6-4766-B8EF-94BAD05759E8}"/>
    <cellStyle name="Normal 15" xfId="107" xr:uid="{6A53C8D1-9CC4-45E1-A135-057A4547A431}"/>
    <cellStyle name="Normal 17" xfId="76" xr:uid="{124616D6-E7FE-44A3-AE12-E05FCCFCE487}"/>
    <cellStyle name="Normal 19" xfId="79" xr:uid="{DF2AFCAF-C34F-4AB0-98B0-857837B3F3EB}"/>
    <cellStyle name="Normal 2" xfId="2" xr:uid="{00000000-0005-0000-0000-000018000000}"/>
    <cellStyle name="Normal 2 2" xfId="3" xr:uid="{00000000-0005-0000-0000-000019000000}"/>
    <cellStyle name="Normal 2 3" xfId="14" xr:uid="{00000000-0005-0000-0000-00001A000000}"/>
    <cellStyle name="Normal 2 3 2" xfId="45" xr:uid="{00000000-0005-0000-0000-00001B000000}"/>
    <cellStyle name="Normal 2 4" xfId="34" xr:uid="{00000000-0005-0000-0000-00001C000000}"/>
    <cellStyle name="Normal 21" xfId="98" xr:uid="{B8BD217F-3C90-477E-95FB-30CFB905B1F0}"/>
    <cellStyle name="Normal 22" xfId="102" xr:uid="{0536B7BF-2373-47D6-9369-ACD678648C3C}"/>
    <cellStyle name="Normal 23" xfId="105" xr:uid="{0C7217DC-2EF0-48A1-8554-7AB71A1C8235}"/>
    <cellStyle name="Normal 3" xfId="15" xr:uid="{00000000-0005-0000-0000-00001D000000}"/>
    <cellStyle name="Normal 3 10" xfId="63" xr:uid="{BA31219C-D883-4019-B046-59C781C184BF}"/>
    <cellStyle name="Normal 3 11" xfId="91" xr:uid="{CF7D5FF3-BFB0-42F2-8E66-9DD3736EC8BC}"/>
    <cellStyle name="Normal 3 11 2" xfId="94" xr:uid="{6EE23DAE-898F-4594-9EBB-24322B582391}"/>
    <cellStyle name="Normal 3 12" xfId="87" xr:uid="{4F74FD8D-65F5-40F5-8CF2-DF1649BB6B9D}"/>
    <cellStyle name="Normal 3 13" xfId="108" xr:uid="{97F6FA81-AB5C-4243-BE24-A97ADA3A156C}"/>
    <cellStyle name="Normal 3 15" xfId="77" xr:uid="{64AA6B32-7447-40F0-ADE8-C3F94116797C}"/>
    <cellStyle name="Normal 3 16" xfId="113" xr:uid="{852D926A-CF6F-4175-AD3A-D087C04A92B4}"/>
    <cellStyle name="Normal 3 17" xfId="99" xr:uid="{B44A24B3-1376-4ADD-AF6D-71D7B1C19992}"/>
    <cellStyle name="Normal 3 18" xfId="103" xr:uid="{D1B70372-50DA-4B17-88AD-ED7ED9CEFBD8}"/>
    <cellStyle name="Normal 3 2 2" xfId="51" xr:uid="{00000000-0005-0000-0000-00001E000000}"/>
    <cellStyle name="Normal 3 2 4 4" xfId="40" xr:uid="{00000000-0005-0000-0000-00001F000000}"/>
    <cellStyle name="Normal 3 2 4 4 3" xfId="60" xr:uid="{6A116D70-76B3-4927-88E7-ED8A66BA18E2}"/>
    <cellStyle name="Normal 3 3 2" xfId="36" xr:uid="{00000000-0005-0000-0000-000020000000}"/>
    <cellStyle name="Normal 3 4" xfId="70" xr:uid="{C93A00FD-85B4-4E9E-AAFF-68898677FA79}"/>
    <cellStyle name="Normal 3 5" xfId="74" xr:uid="{9AF22A63-6294-4987-AED9-06B7EE5CF758}"/>
    <cellStyle name="Normal 3 6" xfId="82" xr:uid="{9ABF0133-A4DB-426F-8A2E-63F2C0186BA2}"/>
    <cellStyle name="Normal 3 7" xfId="95" xr:uid="{5BAC14CA-DBA0-460A-883C-57AC7D5855C5}"/>
    <cellStyle name="Normal 3 7 2" xfId="117" xr:uid="{3C3F69D6-5FD9-4E73-9F8A-E2D9D485BDFB}"/>
    <cellStyle name="Normal 3 8" xfId="111" xr:uid="{35BBAF45-11EC-4374-BE10-E5140BA7C4A0}"/>
    <cellStyle name="Normal 3 9" xfId="110" xr:uid="{F3D6188E-E1A7-4B37-9519-428374E9F800}"/>
    <cellStyle name="Normal 4" xfId="16" xr:uid="{00000000-0005-0000-0000-000021000000}"/>
    <cellStyle name="Normal 4 2" xfId="17" xr:uid="{00000000-0005-0000-0000-000022000000}"/>
    <cellStyle name="Normal 4 3" xfId="35" xr:uid="{00000000-0005-0000-0000-000023000000}"/>
    <cellStyle name="Normal 4 3 2" xfId="67" xr:uid="{C8A814E9-A5FB-46F3-AF82-32C4BBCCE3AB}"/>
    <cellStyle name="Normal 4 3 3" xfId="72" xr:uid="{E1694388-9184-44AC-A810-485B0EA2FFDF}"/>
    <cellStyle name="Normal 4 3 4" xfId="75" xr:uid="{3CF56089-CFCD-4108-93A9-0CC08A81C929}"/>
    <cellStyle name="Normal 4 3 5" xfId="84" xr:uid="{1BE50F17-956B-42E6-85BD-6575497D2B01}"/>
    <cellStyle name="Normal 4 3 6" xfId="100" xr:uid="{E127DE9C-77D4-400F-AD43-55BE53E882CA}"/>
    <cellStyle name="Normal 4 3 7" xfId="89" xr:uid="{56E30EED-9F3C-4D4E-85EC-9A59F49B3392}"/>
    <cellStyle name="Normal 4 3 9" xfId="112" xr:uid="{6E7AB6C2-720D-4AF3-A51C-70D0B7989DFA}"/>
    <cellStyle name="Normal 5" xfId="18" xr:uid="{00000000-0005-0000-0000-000024000000}"/>
    <cellStyle name="Normal 5 2" xfId="66" xr:uid="{0DAD1318-1ED3-40B3-AD1B-76AF8028D54F}"/>
    <cellStyle name="Normal 5 5" xfId="52" xr:uid="{00000000-0005-0000-0000-000025000000}"/>
    <cellStyle name="Normal 6" xfId="19" xr:uid="{00000000-0005-0000-0000-000026000000}"/>
    <cellStyle name="Normal 6 2" xfId="69" xr:uid="{A53EB6E3-9E20-4768-AF36-029DB52CA755}"/>
    <cellStyle name="Normal 7" xfId="46" xr:uid="{00000000-0005-0000-0000-000027000000}"/>
    <cellStyle name="Normal 7 2" xfId="73" xr:uid="{02F45E0C-C8A3-4850-9448-8CF686338470}"/>
    <cellStyle name="Normal 7 2 2" xfId="86" xr:uid="{C762ADCC-ACAC-4932-937D-CF821F81F728}"/>
    <cellStyle name="Normal 7 3" xfId="61" xr:uid="{D2257655-EBB8-4EE1-A3D1-D2B7775FFCF3}"/>
    <cellStyle name="Normal 8" xfId="54" xr:uid="{86FDFA1E-73EF-41AD-84C5-F1248946E9D4}"/>
    <cellStyle name="Normal 8 2" xfId="55" xr:uid="{60A9029F-27BD-40CD-9EF5-41D40FF52FA6}"/>
    <cellStyle name="Normal 8 3" xfId="81" xr:uid="{B757FB08-F424-4D4B-83CC-67E4DE01A5B0}"/>
    <cellStyle name="Normal 9" xfId="97" xr:uid="{2C943858-13FA-43C7-8BD2-0929C91F53ED}"/>
    <cellStyle name="Normal_accseperation" xfId="32" xr:uid="{00000000-0005-0000-0000-000028000000}"/>
    <cellStyle name="Normal_Merged Annex to PR09 31 Water" xfId="28" xr:uid="{00000000-0005-0000-0000-000029000000}"/>
    <cellStyle name="Output Amounts" xfId="20" xr:uid="{00000000-0005-0000-0000-00002A000000}"/>
    <cellStyle name="Output Column Headings" xfId="21" xr:uid="{00000000-0005-0000-0000-00002B000000}"/>
    <cellStyle name="Output Line Items" xfId="22" xr:uid="{00000000-0005-0000-0000-00002C000000}"/>
    <cellStyle name="Output Line Items 2" xfId="33" xr:uid="{00000000-0005-0000-0000-00002D000000}"/>
    <cellStyle name="Output Report Heading" xfId="23" xr:uid="{00000000-0005-0000-0000-00002E000000}"/>
    <cellStyle name="Output Report Title" xfId="24" xr:uid="{00000000-0005-0000-0000-00002F000000}"/>
    <cellStyle name="Per cent 2" xfId="101" xr:uid="{28ACF518-9EC4-4F00-B60C-C397E7E7EC55}"/>
    <cellStyle name="Per cent 3" xfId="104" xr:uid="{F1CE1153-4151-48A6-A657-1C3418782003}"/>
    <cellStyle name="Per cent 3 2" xfId="115" xr:uid="{FB01959F-A032-4885-9635-4B79A7FCD724}"/>
    <cellStyle name="Percent" xfId="38" builtinId="5"/>
    <cellStyle name="Percent 2" xfId="25" xr:uid="{00000000-0005-0000-0000-000031000000}"/>
    <cellStyle name="Percent 2 14" xfId="41" xr:uid="{00000000-0005-0000-0000-000032000000}"/>
    <cellStyle name="Percent 2 2" xfId="47" xr:uid="{00000000-0005-0000-0000-000033000000}"/>
    <cellStyle name="Percent 3" xfId="64" xr:uid="{E0B4F1DB-03C7-47A8-A05F-A9657B8F08A5}"/>
    <cellStyle name="Validation error" xfId="48" xr:uid="{00000000-0005-0000-0000-000034000000}"/>
    <cellStyle name="white_text_on_blue" xfId="26" xr:uid="{00000000-0005-0000-0000-000035000000}"/>
    <cellStyle name="year_formats_pink" xfId="27" xr:uid="{00000000-0005-0000-0000-000036000000}"/>
  </cellStyles>
  <dxfs count="134">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tint="-0.14996795556505021"/>
      </font>
      <fill>
        <patternFill>
          <bgColor theme="0" tint="-0.14996795556505021"/>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rgb="FF9C0006"/>
      </font>
      <fill>
        <patternFill>
          <bgColor rgb="FFFFC7CE"/>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numFmt numFmtId="4" formatCode="#,##0.00"/>
    </dxf>
    <dxf>
      <numFmt numFmtId="176" formatCode="#,##0.0"/>
    </dxf>
    <dxf>
      <numFmt numFmtId="3" formatCode="#,##0"/>
    </dxf>
    <dxf>
      <numFmt numFmtId="184" formatCode="#,##0.00000"/>
    </dxf>
    <dxf>
      <numFmt numFmtId="185" formatCode="#,##0.0000"/>
    </dxf>
    <dxf>
      <numFmt numFmtId="172" formatCode="#,##0.000"/>
    </dxf>
    <dxf>
      <numFmt numFmtId="3" formatCode="#,##0"/>
    </dxf>
    <dxf>
      <numFmt numFmtId="176" formatCode="#,##0.0"/>
    </dxf>
    <dxf>
      <numFmt numFmtId="4" formatCode="#,##0.00"/>
    </dxf>
    <dxf>
      <numFmt numFmtId="172" formatCode="#,##0.000"/>
    </dxf>
    <dxf>
      <numFmt numFmtId="185" formatCode="#,##0.0000"/>
    </dxf>
    <dxf>
      <numFmt numFmtId="184" formatCode="#,##0.00000"/>
    </dxf>
    <dxf>
      <numFmt numFmtId="172" formatCode="#,##0.000"/>
    </dxf>
    <dxf>
      <numFmt numFmtId="185" formatCode="#,##0.0000"/>
    </dxf>
    <dxf>
      <numFmt numFmtId="184" formatCode="#,##0.00000"/>
    </dxf>
    <dxf>
      <numFmt numFmtId="3" formatCode="#,##0"/>
    </dxf>
    <dxf>
      <numFmt numFmtId="176" formatCode="#,##0.0"/>
    </dxf>
    <dxf>
      <numFmt numFmtId="4" formatCode="#,##0.00"/>
    </dxf>
    <dxf>
      <numFmt numFmtId="3" formatCode="#,##0"/>
    </dxf>
    <dxf>
      <numFmt numFmtId="176" formatCode="#,##0.0"/>
    </dxf>
    <dxf>
      <numFmt numFmtId="4" formatCode="#,##0.00"/>
    </dxf>
    <dxf>
      <numFmt numFmtId="172" formatCode="#,##0.000"/>
    </dxf>
    <dxf>
      <numFmt numFmtId="185" formatCode="#,##0.0000"/>
    </dxf>
    <dxf>
      <numFmt numFmtId="184" formatCode="#,##0.00000"/>
    </dxf>
    <dxf>
      <numFmt numFmtId="3" formatCode="#,##0"/>
    </dxf>
    <dxf>
      <numFmt numFmtId="176" formatCode="#,##0.0"/>
    </dxf>
    <dxf>
      <numFmt numFmtId="184" formatCode="#,##0.00000"/>
    </dxf>
    <dxf>
      <numFmt numFmtId="185" formatCode="#,##0.0000"/>
    </dxf>
    <dxf>
      <numFmt numFmtId="172" formatCode="#,##0.000"/>
    </dxf>
    <dxf>
      <numFmt numFmtId="4" formatCode="#,##0.00"/>
    </dxf>
    <dxf>
      <font>
        <color theme="0"/>
      </font>
      <fill>
        <patternFill>
          <bgColor theme="0"/>
        </patternFill>
      </fill>
    </dxf>
    <dxf>
      <numFmt numFmtId="3" formatCode="#,##0"/>
    </dxf>
    <dxf>
      <numFmt numFmtId="176" formatCode="#,##0.0"/>
    </dxf>
    <dxf>
      <numFmt numFmtId="4" formatCode="#,##0.00"/>
    </dxf>
    <dxf>
      <numFmt numFmtId="172" formatCode="#,##0.000"/>
    </dxf>
    <dxf>
      <numFmt numFmtId="185" formatCode="#,##0.0000"/>
    </dxf>
    <dxf>
      <numFmt numFmtId="184" formatCode="#,##0.00000"/>
    </dxf>
    <dxf>
      <font>
        <color theme="0"/>
      </font>
    </dxf>
    <dxf>
      <font>
        <color theme="0"/>
      </font>
    </dxf>
    <dxf>
      <font>
        <b val="0"/>
        <i/>
        <color theme="1" tint="0.499984740745262"/>
      </font>
    </dxf>
    <dxf>
      <font>
        <b val="0"/>
        <i/>
        <color theme="1" tint="0.499984740745262"/>
      </font>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s>
  <tableStyles count="0" defaultTableStyle="TableStyleMedium2" defaultPivotStyle="PivotStyleLight16"/>
  <colors>
    <mruColors>
      <color rgb="FF003592"/>
      <color rgb="FFE0DCD8"/>
      <color rgb="FF83CEFF"/>
      <color rgb="FF83CEEB"/>
      <color rgb="FF84CEFF"/>
      <color rgb="FF808080"/>
      <color rgb="FFFFEFCA"/>
      <color rgb="FFFF84D3"/>
      <color rgb="FFDCECF5"/>
      <color rgb="FFFFD08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calcChain" Target="calcChain.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customXml" Target="../customXml/item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styles" Target="styles.xml"/><Relationship Id="rId101"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customXml" Target="../customXml/item2.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sharedStrings" Target="sharedStrings.xml"/><Relationship Id="rId105"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theme" Target="theme/theme1.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wat 2016">
  <a:themeElements>
    <a:clrScheme name="Ofwat 2015">
      <a:dk1>
        <a:sysClr val="windowText" lastClr="000000"/>
      </a:dk1>
      <a:lt1>
        <a:sysClr val="window" lastClr="FFFFFF"/>
      </a:lt1>
      <a:dk2>
        <a:srgbClr val="003479"/>
      </a:dk2>
      <a:lt2>
        <a:srgbClr val="FFFFFF"/>
      </a:lt2>
      <a:accent1>
        <a:srgbClr val="0078C9"/>
      </a:accent1>
      <a:accent2>
        <a:srgbClr val="857362"/>
      </a:accent2>
      <a:accent3>
        <a:srgbClr val="F4AA00"/>
      </a:accent3>
      <a:accent4>
        <a:srgbClr val="709500"/>
      </a:accent4>
      <a:accent5>
        <a:srgbClr val="CA0083"/>
      </a:accent5>
      <a:accent6>
        <a:srgbClr val="FE4819"/>
      </a:accent6>
      <a:hlink>
        <a:srgbClr val="0078C9"/>
      </a:hlink>
      <a:folHlink>
        <a:srgbClr val="CA0083"/>
      </a:folHlink>
    </a:clrScheme>
    <a:fontScheme name="Ofwat 2015">
      <a:majorFont>
        <a:latin typeface="Franklin Gothic Demi"/>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extLst>
    <a:ext uri="{05A4C25C-085E-4340-85A3-A5531E510DB2}">
      <thm15:themeFamily xmlns:thm15="http://schemas.microsoft.com/office/thememl/2012/main" name="Ofwat 2016" id="{A420DE61-A4E8-4DB5-890E-1E2F09860D19}" vid="{7B41E948-0C9A-4054-BED8-27FCA73304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annual.reporting@ofwat.gov.uk"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9.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AO104"/>
  <sheetViews>
    <sheetView workbookViewId="0"/>
  </sheetViews>
  <sheetFormatPr defaultColWidth="9" defaultRowHeight="13.8"/>
  <cols>
    <col min="1" max="1" width="1.59765625" style="59" customWidth="1"/>
    <col min="2" max="2" width="38.09765625" style="59" bestFit="1" customWidth="1"/>
    <col min="3" max="3" width="34.69921875" style="59" bestFit="1" customWidth="1"/>
    <col min="4" max="4" width="10.09765625" style="59" bestFit="1" customWidth="1"/>
    <col min="5" max="5" width="14.59765625" style="59" bestFit="1" customWidth="1"/>
    <col min="6" max="6" width="1.19921875" style="59" customWidth="1"/>
    <col min="7" max="7" width="25.09765625" style="59" bestFit="1" customWidth="1"/>
    <col min="8" max="8" width="38.09765625" style="59" bestFit="1" customWidth="1"/>
    <col min="9" max="9" width="24.5" style="59" bestFit="1" customWidth="1"/>
    <col min="10" max="10" width="43.09765625" style="59" bestFit="1" customWidth="1"/>
    <col min="11" max="11" width="30.19921875" style="59" bestFit="1" customWidth="1"/>
    <col min="12" max="12" width="38.5" style="59" bestFit="1" customWidth="1"/>
    <col min="13" max="13" width="34" style="59" bestFit="1" customWidth="1"/>
    <col min="14" max="14" width="22" style="59" bestFit="1" customWidth="1"/>
    <col min="15" max="15" width="23.09765625" style="59" bestFit="1" customWidth="1"/>
    <col min="16" max="16" width="33.5" style="59" bestFit="1" customWidth="1"/>
    <col min="17" max="17" width="29.69921875" style="59" bestFit="1" customWidth="1"/>
    <col min="18" max="18" width="1.19921875" style="59" customWidth="1"/>
    <col min="19" max="19" width="30.09765625" style="59" bestFit="1" customWidth="1"/>
    <col min="20" max="20" width="1.19921875" style="59" customWidth="1"/>
    <col min="21" max="21" width="76.19921875" style="59" bestFit="1" customWidth="1"/>
    <col min="22" max="22" width="1.19921875" style="59" customWidth="1"/>
    <col min="23" max="23" width="28.5" style="59" customWidth="1"/>
    <col min="24" max="24" width="1.19921875" style="59" customWidth="1"/>
    <col min="25" max="25" width="55.5" style="59" customWidth="1"/>
    <col min="26" max="26" width="1.19921875" style="59" customWidth="1"/>
    <col min="27" max="27" width="55.5" style="59" bestFit="1" customWidth="1"/>
    <col min="28" max="28" width="1.19921875" style="59" customWidth="1"/>
    <col min="29" max="29" width="32.19921875" style="59" bestFit="1" customWidth="1"/>
    <col min="30" max="30" width="1.19921875" style="59" customWidth="1"/>
    <col min="31" max="31" width="19.09765625" style="59" bestFit="1" customWidth="1"/>
    <col min="32" max="32" width="1.19921875" style="59" customWidth="1"/>
    <col min="33" max="33" width="42" style="59" bestFit="1" customWidth="1"/>
    <col min="34" max="34" width="1.19921875" style="59" customWidth="1"/>
    <col min="35" max="35" width="19.09765625" style="59" bestFit="1" customWidth="1"/>
    <col min="36" max="36" width="1.19921875" style="59" customWidth="1"/>
    <col min="37" max="37" width="9" style="59"/>
    <col min="38" max="38" width="1.09765625" style="59" customWidth="1"/>
    <col min="39" max="40" width="9" style="59"/>
    <col min="41" max="41" width="15.09765625" style="59" customWidth="1"/>
    <col min="42" max="16384" width="9" style="59"/>
  </cols>
  <sheetData>
    <row r="1" spans="1:41" s="58" customFormat="1">
      <c r="A1" s="3711" t="s">
        <v>0</v>
      </c>
    </row>
    <row r="2" spans="1:41" ht="45" customHeight="1">
      <c r="B2" s="581" t="s">
        <v>1</v>
      </c>
      <c r="C2" s="581"/>
      <c r="D2" s="581"/>
      <c r="E2" s="581"/>
      <c r="F2" s="581"/>
      <c r="G2" s="581"/>
      <c r="H2" s="581"/>
      <c r="I2" s="581"/>
      <c r="J2" s="581"/>
      <c r="K2" s="581"/>
      <c r="L2" s="581"/>
      <c r="M2" s="581"/>
      <c r="N2" s="581"/>
      <c r="O2" s="581"/>
      <c r="P2" s="581"/>
      <c r="Q2" s="581"/>
      <c r="R2" s="581"/>
      <c r="S2" s="581"/>
      <c r="T2" s="581"/>
      <c r="U2" s="581"/>
      <c r="V2" s="581"/>
      <c r="W2" s="581"/>
      <c r="X2" s="581"/>
      <c r="Y2" s="581"/>
      <c r="Z2" s="581"/>
      <c r="AA2" s="581"/>
      <c r="AB2" s="581"/>
      <c r="AC2" s="581"/>
      <c r="AD2" s="581"/>
      <c r="AE2" s="581"/>
      <c r="AF2" s="581"/>
      <c r="AG2" s="3934"/>
      <c r="AH2" s="3934"/>
      <c r="AI2" s="3934"/>
      <c r="AJ2" s="3934"/>
      <c r="AK2" s="3934"/>
    </row>
    <row r="3" spans="1:41" s="58" customFormat="1" ht="15" customHeight="1" thickBot="1">
      <c r="B3" s="60"/>
      <c r="C3" s="60"/>
      <c r="H3" s="58">
        <f>COUNTA(H4:H104)+3</f>
        <v>61</v>
      </c>
      <c r="I3" s="58">
        <f t="shared" ref="I3:Q3" si="0">COUNTA(I4:I104)+3</f>
        <v>30</v>
      </c>
      <c r="J3" s="58">
        <f t="shared" si="0"/>
        <v>71</v>
      </c>
      <c r="K3" s="58">
        <f t="shared" si="0"/>
        <v>47</v>
      </c>
      <c r="L3" s="58">
        <f t="shared" si="0"/>
        <v>81</v>
      </c>
      <c r="M3" s="58">
        <f t="shared" si="0"/>
        <v>24</v>
      </c>
      <c r="N3" s="58">
        <f t="shared" si="0"/>
        <v>62</v>
      </c>
      <c r="O3" s="58">
        <f t="shared" si="0"/>
        <v>33</v>
      </c>
      <c r="P3" s="58">
        <f t="shared" si="0"/>
        <v>34</v>
      </c>
      <c r="Q3" s="58">
        <f t="shared" si="0"/>
        <v>54</v>
      </c>
    </row>
    <row r="4" spans="1:41" s="64" customFormat="1" ht="22.5" customHeight="1" thickBot="1">
      <c r="B4" s="61" t="s">
        <v>2</v>
      </c>
      <c r="C4" s="62" t="s">
        <v>3</v>
      </c>
      <c r="D4" s="62" t="s">
        <v>4</v>
      </c>
      <c r="E4" s="63" t="s">
        <v>5</v>
      </c>
      <c r="G4" s="61" t="s">
        <v>6</v>
      </c>
      <c r="H4" s="61" t="s">
        <v>7</v>
      </c>
      <c r="I4" s="61" t="s">
        <v>8</v>
      </c>
      <c r="J4" s="61" t="s">
        <v>9</v>
      </c>
      <c r="K4" s="61" t="s">
        <v>10</v>
      </c>
      <c r="L4" s="61" t="s">
        <v>11</v>
      </c>
      <c r="M4" s="61" t="s">
        <v>12</v>
      </c>
      <c r="N4" s="61" t="s">
        <v>13</v>
      </c>
      <c r="O4" s="61" t="s">
        <v>14</v>
      </c>
      <c r="P4" s="61" t="s">
        <v>15</v>
      </c>
      <c r="Q4" s="61" t="s">
        <v>16</v>
      </c>
      <c r="S4" s="61" t="s">
        <v>17</v>
      </c>
      <c r="U4" s="61" t="s">
        <v>18</v>
      </c>
      <c r="W4" s="61" t="s">
        <v>19</v>
      </c>
      <c r="Y4" s="3713" t="s">
        <v>20</v>
      </c>
      <c r="AA4" s="3713" t="s">
        <v>21</v>
      </c>
      <c r="AC4" s="3713" t="s">
        <v>22</v>
      </c>
      <c r="AE4" s="3713" t="s">
        <v>23</v>
      </c>
      <c r="AG4" s="3713" t="s">
        <v>24</v>
      </c>
      <c r="AI4" s="3713" t="s">
        <v>25</v>
      </c>
      <c r="AK4" s="3935" t="s">
        <v>26</v>
      </c>
      <c r="AM4" s="3935" t="s">
        <v>27</v>
      </c>
      <c r="AO4" s="3935" t="s">
        <v>28</v>
      </c>
    </row>
    <row r="5" spans="1:41" s="68" customFormat="1" ht="15" customHeight="1">
      <c r="B5" s="65"/>
      <c r="C5" s="66" t="s">
        <v>29</v>
      </c>
      <c r="D5" s="66" t="s">
        <v>30</v>
      </c>
      <c r="E5" s="67" t="s">
        <v>31</v>
      </c>
      <c r="G5" s="69" t="s">
        <v>32</v>
      </c>
      <c r="H5" s="69" t="s">
        <v>33</v>
      </c>
      <c r="I5" s="69" t="s">
        <v>34</v>
      </c>
      <c r="J5" s="69" t="s">
        <v>35</v>
      </c>
      <c r="K5" s="69" t="s">
        <v>36</v>
      </c>
      <c r="L5" s="69" t="s">
        <v>37</v>
      </c>
      <c r="M5" s="69" t="s">
        <v>38</v>
      </c>
      <c r="N5" s="69" t="s">
        <v>39</v>
      </c>
      <c r="O5" s="69" t="s">
        <v>40</v>
      </c>
      <c r="P5" s="69" t="s">
        <v>41</v>
      </c>
      <c r="Q5" s="69" t="s">
        <v>42</v>
      </c>
      <c r="S5" s="65" t="s">
        <v>43</v>
      </c>
      <c r="U5" s="65" t="s">
        <v>44</v>
      </c>
      <c r="W5" s="65" t="s">
        <v>45</v>
      </c>
      <c r="Y5" s="4363" t="s">
        <v>46</v>
      </c>
      <c r="AA5" s="3908" t="s">
        <v>47</v>
      </c>
      <c r="AC5" s="3908" t="s">
        <v>48</v>
      </c>
      <c r="AE5" s="3908" t="s">
        <v>49</v>
      </c>
      <c r="AG5" s="3908" t="s">
        <v>47</v>
      </c>
      <c r="AI5" s="3908" t="s">
        <v>50</v>
      </c>
      <c r="AK5" s="3908">
        <v>2025</v>
      </c>
      <c r="AM5" s="3908" t="s">
        <v>51</v>
      </c>
      <c r="AO5" s="68" t="s">
        <v>52</v>
      </c>
    </row>
    <row r="6" spans="1:41" s="68" customFormat="1" ht="15" customHeight="1">
      <c r="B6" s="70" t="s">
        <v>53</v>
      </c>
      <c r="C6" s="71" t="s">
        <v>53</v>
      </c>
      <c r="D6" s="71" t="s">
        <v>54</v>
      </c>
      <c r="E6" s="72" t="s">
        <v>55</v>
      </c>
      <c r="G6" s="73" t="s">
        <v>56</v>
      </c>
      <c r="H6" s="73" t="s">
        <v>57</v>
      </c>
      <c r="I6" s="73" t="s">
        <v>58</v>
      </c>
      <c r="J6" s="73" t="s">
        <v>59</v>
      </c>
      <c r="K6" s="73" t="s">
        <v>60</v>
      </c>
      <c r="L6" s="73" t="s">
        <v>61</v>
      </c>
      <c r="M6" s="73" t="s">
        <v>62</v>
      </c>
      <c r="N6" s="73" t="s">
        <v>63</v>
      </c>
      <c r="O6" s="73" t="s">
        <v>64</v>
      </c>
      <c r="P6" s="73" t="s">
        <v>65</v>
      </c>
      <c r="Q6" s="73" t="s">
        <v>66</v>
      </c>
      <c r="S6" s="70" t="s">
        <v>67</v>
      </c>
      <c r="U6" s="70" t="s">
        <v>68</v>
      </c>
      <c r="Y6" s="4363" t="s">
        <v>69</v>
      </c>
      <c r="AA6" s="3908" t="s">
        <v>70</v>
      </c>
      <c r="AC6" s="3908" t="s">
        <v>71</v>
      </c>
      <c r="AE6" s="3908" t="s">
        <v>72</v>
      </c>
      <c r="AG6" s="3908" t="s">
        <v>73</v>
      </c>
      <c r="AI6" s="3908" t="s">
        <v>72</v>
      </c>
      <c r="AM6" s="3908" t="s">
        <v>72</v>
      </c>
      <c r="AO6" s="68" t="s">
        <v>74</v>
      </c>
    </row>
    <row r="7" spans="1:41" s="68" customFormat="1" ht="15" customHeight="1">
      <c r="B7" s="70" t="s">
        <v>75</v>
      </c>
      <c r="C7" s="71" t="s">
        <v>7</v>
      </c>
      <c r="D7" s="71" t="s">
        <v>76</v>
      </c>
      <c r="E7" s="72" t="s">
        <v>31</v>
      </c>
      <c r="G7" s="73" t="s">
        <v>77</v>
      </c>
      <c r="H7" s="73" t="s">
        <v>78</v>
      </c>
      <c r="I7" s="73" t="s">
        <v>79</v>
      </c>
      <c r="J7" s="73" t="s">
        <v>80</v>
      </c>
      <c r="K7" s="73" t="s">
        <v>81</v>
      </c>
      <c r="L7" s="73" t="s">
        <v>82</v>
      </c>
      <c r="M7" s="73" t="s">
        <v>83</v>
      </c>
      <c r="N7" s="73" t="s">
        <v>84</v>
      </c>
      <c r="O7" s="73" t="s">
        <v>85</v>
      </c>
      <c r="P7" s="73" t="s">
        <v>86</v>
      </c>
      <c r="Q7" s="73" t="s">
        <v>87</v>
      </c>
      <c r="S7" s="70" t="s">
        <v>88</v>
      </c>
      <c r="U7" s="70" t="s">
        <v>89</v>
      </c>
      <c r="Y7" s="4363" t="s">
        <v>90</v>
      </c>
      <c r="AA7" s="3908" t="s">
        <v>91</v>
      </c>
      <c r="AC7" s="3908" t="s">
        <v>92</v>
      </c>
      <c r="AE7" s="3908" t="s">
        <v>93</v>
      </c>
      <c r="AG7" s="3908" t="s">
        <v>94</v>
      </c>
      <c r="AI7" s="3908" t="s">
        <v>93</v>
      </c>
      <c r="AM7" s="3908" t="s">
        <v>93</v>
      </c>
      <c r="AO7" s="68" t="s">
        <v>95</v>
      </c>
    </row>
    <row r="8" spans="1:41" s="68" customFormat="1" ht="15" customHeight="1">
      <c r="B8" s="70" t="s">
        <v>96</v>
      </c>
      <c r="C8" s="71" t="s">
        <v>97</v>
      </c>
      <c r="D8" s="71" t="s">
        <v>98</v>
      </c>
      <c r="E8" s="72" t="s">
        <v>55</v>
      </c>
      <c r="G8" s="73" t="s">
        <v>99</v>
      </c>
      <c r="H8" s="73" t="s">
        <v>100</v>
      </c>
      <c r="I8" s="73" t="s">
        <v>101</v>
      </c>
      <c r="J8" s="73" t="s">
        <v>102</v>
      </c>
      <c r="K8" s="73" t="s">
        <v>103</v>
      </c>
      <c r="L8" s="73" t="s">
        <v>104</v>
      </c>
      <c r="M8" s="73" t="s">
        <v>105</v>
      </c>
      <c r="N8" s="73" t="s">
        <v>106</v>
      </c>
      <c r="O8" s="73" t="s">
        <v>107</v>
      </c>
      <c r="P8" s="73" t="s">
        <v>108</v>
      </c>
      <c r="Q8" s="73" t="s">
        <v>109</v>
      </c>
      <c r="S8" s="70" t="s">
        <v>110</v>
      </c>
      <c r="U8" s="70" t="s">
        <v>111</v>
      </c>
      <c r="Y8" s="4363" t="s">
        <v>112</v>
      </c>
      <c r="AA8" s="3908" t="s">
        <v>113</v>
      </c>
      <c r="AC8" s="3908" t="s">
        <v>114</v>
      </c>
      <c r="AG8" s="3908" t="s">
        <v>115</v>
      </c>
      <c r="AO8" s="68" t="s">
        <v>116</v>
      </c>
    </row>
    <row r="9" spans="1:41" s="68" customFormat="1" ht="15" customHeight="1">
      <c r="B9" s="70" t="s">
        <v>117</v>
      </c>
      <c r="C9" s="71" t="s">
        <v>15</v>
      </c>
      <c r="D9" s="71" t="s">
        <v>118</v>
      </c>
      <c r="E9" s="72" t="s">
        <v>31</v>
      </c>
      <c r="G9" s="73" t="s">
        <v>119</v>
      </c>
      <c r="H9" s="73" t="s">
        <v>120</v>
      </c>
      <c r="I9" s="73" t="s">
        <v>121</v>
      </c>
      <c r="J9" s="73" t="s">
        <v>122</v>
      </c>
      <c r="K9" s="73" t="s">
        <v>123</v>
      </c>
      <c r="L9" s="73" t="s">
        <v>124</v>
      </c>
      <c r="M9" s="73" t="s">
        <v>125</v>
      </c>
      <c r="N9" s="73" t="s">
        <v>126</v>
      </c>
      <c r="O9" s="73" t="s">
        <v>127</v>
      </c>
      <c r="P9" s="73" t="s">
        <v>128</v>
      </c>
      <c r="Q9" s="73" t="s">
        <v>129</v>
      </c>
      <c r="S9" s="70" t="s">
        <v>130</v>
      </c>
      <c r="Y9" s="4363" t="s">
        <v>131</v>
      </c>
      <c r="AA9" s="3908" t="s">
        <v>132</v>
      </c>
      <c r="AC9" s="3908" t="s">
        <v>133</v>
      </c>
      <c r="AG9" s="3908" t="s">
        <v>134</v>
      </c>
      <c r="AO9" s="68" t="s">
        <v>135</v>
      </c>
    </row>
    <row r="10" spans="1:41" s="68" customFormat="1" ht="15" customHeight="1">
      <c r="B10" s="70" t="s">
        <v>136</v>
      </c>
      <c r="C10" s="71" t="s">
        <v>137</v>
      </c>
      <c r="D10" s="71" t="s">
        <v>138</v>
      </c>
      <c r="E10" s="72" t="s">
        <v>31</v>
      </c>
      <c r="G10" s="73" t="s">
        <v>139</v>
      </c>
      <c r="H10" s="73" t="s">
        <v>140</v>
      </c>
      <c r="I10" s="73" t="s">
        <v>141</v>
      </c>
      <c r="J10" s="73" t="s">
        <v>142</v>
      </c>
      <c r="K10" s="73" t="s">
        <v>143</v>
      </c>
      <c r="L10" s="73" t="s">
        <v>144</v>
      </c>
      <c r="M10" s="73" t="s">
        <v>145</v>
      </c>
      <c r="N10" s="73" t="s">
        <v>146</v>
      </c>
      <c r="O10" s="73" t="s">
        <v>147</v>
      </c>
      <c r="P10" s="73" t="s">
        <v>148</v>
      </c>
      <c r="Q10" s="73" t="s">
        <v>149</v>
      </c>
      <c r="S10" s="70" t="s">
        <v>150</v>
      </c>
      <c r="Y10" s="4363" t="s">
        <v>151</v>
      </c>
      <c r="AA10" s="3908" t="s">
        <v>152</v>
      </c>
      <c r="AG10" s="3908" t="s">
        <v>153</v>
      </c>
      <c r="AO10" s="68" t="s">
        <v>154</v>
      </c>
    </row>
    <row r="11" spans="1:41" s="68" customFormat="1" ht="15" customHeight="1">
      <c r="B11" s="70" t="s">
        <v>155</v>
      </c>
      <c r="C11" s="71" t="s">
        <v>8</v>
      </c>
      <c r="D11" s="71" t="s">
        <v>156</v>
      </c>
      <c r="E11" s="72" t="s">
        <v>31</v>
      </c>
      <c r="G11" s="73" t="s">
        <v>157</v>
      </c>
      <c r="H11" s="73" t="s">
        <v>158</v>
      </c>
      <c r="I11" s="73" t="s">
        <v>159</v>
      </c>
      <c r="J11" s="73" t="s">
        <v>160</v>
      </c>
      <c r="K11" s="73" t="s">
        <v>161</v>
      </c>
      <c r="L11" s="73" t="s">
        <v>162</v>
      </c>
      <c r="M11" s="73" t="s">
        <v>163</v>
      </c>
      <c r="N11" s="73" t="s">
        <v>164</v>
      </c>
      <c r="O11" s="73" t="s">
        <v>165</v>
      </c>
      <c r="P11" s="73" t="s">
        <v>166</v>
      </c>
      <c r="Q11" s="73" t="s">
        <v>167</v>
      </c>
      <c r="S11" s="70" t="s">
        <v>168</v>
      </c>
      <c r="AA11" s="3908" t="s">
        <v>169</v>
      </c>
      <c r="AG11" s="3908" t="s">
        <v>170</v>
      </c>
      <c r="AO11" s="68" t="s">
        <v>171</v>
      </c>
    </row>
    <row r="12" spans="1:41" s="68" customFormat="1" ht="15" customHeight="1">
      <c r="B12" s="70" t="s">
        <v>172</v>
      </c>
      <c r="C12" s="71" t="s">
        <v>173</v>
      </c>
      <c r="D12" s="71" t="s">
        <v>174</v>
      </c>
      <c r="E12" s="72" t="s">
        <v>55</v>
      </c>
      <c r="G12" s="73" t="s">
        <v>175</v>
      </c>
      <c r="H12" s="73" t="s">
        <v>176</v>
      </c>
      <c r="I12" s="73" t="s">
        <v>177</v>
      </c>
      <c r="J12" s="73" t="s">
        <v>178</v>
      </c>
      <c r="K12" s="73" t="s">
        <v>179</v>
      </c>
      <c r="L12" s="73" t="s">
        <v>180</v>
      </c>
      <c r="M12" s="73" t="s">
        <v>181</v>
      </c>
      <c r="N12" s="73" t="s">
        <v>182</v>
      </c>
      <c r="O12" s="73" t="s">
        <v>183</v>
      </c>
      <c r="P12" s="73" t="s">
        <v>184</v>
      </c>
      <c r="Q12" s="73" t="s">
        <v>185</v>
      </c>
      <c r="AA12" s="3908" t="s">
        <v>186</v>
      </c>
      <c r="AG12" s="3908" t="s">
        <v>187</v>
      </c>
      <c r="AO12" s="68" t="s">
        <v>188</v>
      </c>
    </row>
    <row r="13" spans="1:41" s="68" customFormat="1" ht="15" customHeight="1">
      <c r="B13" s="70" t="s">
        <v>189</v>
      </c>
      <c r="C13" s="71" t="s">
        <v>190</v>
      </c>
      <c r="D13" s="71" t="s">
        <v>191</v>
      </c>
      <c r="E13" s="72" t="s">
        <v>31</v>
      </c>
      <c r="G13" s="73" t="s">
        <v>192</v>
      </c>
      <c r="H13" s="73" t="s">
        <v>193</v>
      </c>
      <c r="I13" s="73" t="s">
        <v>194</v>
      </c>
      <c r="J13" s="73" t="s">
        <v>195</v>
      </c>
      <c r="K13" s="73" t="s">
        <v>196</v>
      </c>
      <c r="L13" s="73" t="s">
        <v>197</v>
      </c>
      <c r="M13" s="73" t="s">
        <v>198</v>
      </c>
      <c r="N13" s="73" t="s">
        <v>199</v>
      </c>
      <c r="O13" s="73" t="s">
        <v>200</v>
      </c>
      <c r="P13" s="73" t="s">
        <v>201</v>
      </c>
      <c r="Q13" s="73" t="s">
        <v>202</v>
      </c>
      <c r="AA13" s="3908" t="s">
        <v>203</v>
      </c>
      <c r="AG13" s="3908" t="s">
        <v>204</v>
      </c>
    </row>
    <row r="14" spans="1:41" s="68" customFormat="1" ht="15" customHeight="1">
      <c r="B14" s="70" t="s">
        <v>205</v>
      </c>
      <c r="C14" s="71" t="s">
        <v>206</v>
      </c>
      <c r="D14" s="71" t="s">
        <v>207</v>
      </c>
      <c r="E14" s="72" t="s">
        <v>55</v>
      </c>
      <c r="G14" s="73" t="s">
        <v>208</v>
      </c>
      <c r="H14" s="73" t="s">
        <v>209</v>
      </c>
      <c r="I14" s="73" t="s">
        <v>210</v>
      </c>
      <c r="J14" s="73" t="s">
        <v>211</v>
      </c>
      <c r="K14" s="73" t="s">
        <v>212</v>
      </c>
      <c r="L14" s="73" t="s">
        <v>213</v>
      </c>
      <c r="M14" s="73" t="s">
        <v>214</v>
      </c>
      <c r="N14" s="73" t="s">
        <v>215</v>
      </c>
      <c r="O14" s="73" t="s">
        <v>216</v>
      </c>
      <c r="P14" s="73" t="s">
        <v>217</v>
      </c>
      <c r="Q14" s="73" t="s">
        <v>218</v>
      </c>
      <c r="AA14" s="3908" t="s">
        <v>219</v>
      </c>
      <c r="AG14" s="3908" t="s">
        <v>220</v>
      </c>
    </row>
    <row r="15" spans="1:41" s="68" customFormat="1" ht="15" customHeight="1">
      <c r="B15" s="70" t="s">
        <v>221</v>
      </c>
      <c r="C15" s="71" t="s">
        <v>222</v>
      </c>
      <c r="D15" s="71" t="s">
        <v>223</v>
      </c>
      <c r="E15" s="72" t="s">
        <v>55</v>
      </c>
      <c r="G15" s="73" t="s">
        <v>224</v>
      </c>
      <c r="H15" s="73" t="s">
        <v>225</v>
      </c>
      <c r="I15" s="73" t="s">
        <v>226</v>
      </c>
      <c r="J15" s="73" t="s">
        <v>227</v>
      </c>
      <c r="K15" s="73" t="s">
        <v>228</v>
      </c>
      <c r="L15" s="73" t="s">
        <v>229</v>
      </c>
      <c r="M15" s="73" t="s">
        <v>230</v>
      </c>
      <c r="N15" s="73" t="s">
        <v>231</v>
      </c>
      <c r="O15" s="73" t="s">
        <v>232</v>
      </c>
      <c r="P15" s="73" t="s">
        <v>233</v>
      </c>
      <c r="Q15" s="73" t="s">
        <v>234</v>
      </c>
      <c r="AA15" s="3908" t="s">
        <v>235</v>
      </c>
      <c r="AG15" s="3908" t="s">
        <v>236</v>
      </c>
    </row>
    <row r="16" spans="1:41" s="68" customFormat="1" ht="15" customHeight="1">
      <c r="B16" s="70" t="s">
        <v>237</v>
      </c>
      <c r="C16" s="71" t="s">
        <v>238</v>
      </c>
      <c r="D16" s="71" t="s">
        <v>239</v>
      </c>
      <c r="E16" s="72" t="s">
        <v>31</v>
      </c>
      <c r="G16" s="73" t="s">
        <v>240</v>
      </c>
      <c r="H16" s="73" t="s">
        <v>241</v>
      </c>
      <c r="I16" s="73" t="s">
        <v>242</v>
      </c>
      <c r="J16" s="73" t="s">
        <v>243</v>
      </c>
      <c r="K16" s="73" t="s">
        <v>244</v>
      </c>
      <c r="L16" s="73" t="s">
        <v>245</v>
      </c>
      <c r="M16" s="73" t="s">
        <v>246</v>
      </c>
      <c r="N16" s="73" t="s">
        <v>247</v>
      </c>
      <c r="O16" s="73" t="s">
        <v>248</v>
      </c>
      <c r="P16" s="73" t="s">
        <v>249</v>
      </c>
      <c r="Q16" s="73" t="s">
        <v>250</v>
      </c>
      <c r="AA16" s="3908" t="s">
        <v>251</v>
      </c>
    </row>
    <row r="17" spans="2:17" s="68" customFormat="1" ht="15" customHeight="1">
      <c r="B17" s="70" t="s">
        <v>252</v>
      </c>
      <c r="C17" s="71" t="s">
        <v>253</v>
      </c>
      <c r="D17" s="71" t="s">
        <v>254</v>
      </c>
      <c r="E17" s="72" t="s">
        <v>31</v>
      </c>
      <c r="G17" s="73" t="s">
        <v>255</v>
      </c>
      <c r="H17" s="73" t="s">
        <v>256</v>
      </c>
      <c r="I17" s="73" t="s">
        <v>257</v>
      </c>
      <c r="J17" s="73" t="s">
        <v>258</v>
      </c>
      <c r="K17" s="73" t="s">
        <v>259</v>
      </c>
      <c r="L17" s="73" t="s">
        <v>260</v>
      </c>
      <c r="M17" s="73" t="s">
        <v>261</v>
      </c>
      <c r="N17" s="73" t="s">
        <v>262</v>
      </c>
      <c r="O17" s="73" t="s">
        <v>263</v>
      </c>
      <c r="P17" s="73" t="s">
        <v>264</v>
      </c>
      <c r="Q17" s="73" t="s">
        <v>265</v>
      </c>
    </row>
    <row r="18" spans="2:17" s="68" customFormat="1" ht="15" customHeight="1">
      <c r="B18" s="70" t="s">
        <v>266</v>
      </c>
      <c r="C18" s="71" t="s">
        <v>10</v>
      </c>
      <c r="D18" s="71" t="s">
        <v>267</v>
      </c>
      <c r="E18" s="72" t="s">
        <v>31</v>
      </c>
      <c r="G18" s="73" t="s">
        <v>268</v>
      </c>
      <c r="H18" s="73" t="s">
        <v>269</v>
      </c>
      <c r="I18" s="73" t="s">
        <v>270</v>
      </c>
      <c r="J18" s="73" t="s">
        <v>271</v>
      </c>
      <c r="K18" s="73" t="s">
        <v>272</v>
      </c>
      <c r="L18" s="73" t="s">
        <v>273</v>
      </c>
      <c r="M18" s="73" t="s">
        <v>274</v>
      </c>
      <c r="N18" s="73" t="s">
        <v>275</v>
      </c>
      <c r="O18" s="73" t="s">
        <v>276</v>
      </c>
      <c r="P18" s="73" t="s">
        <v>277</v>
      </c>
      <c r="Q18" s="73" t="s">
        <v>278</v>
      </c>
    </row>
    <row r="19" spans="2:17" s="68" customFormat="1" ht="15" customHeight="1">
      <c r="B19" s="70" t="s">
        <v>279</v>
      </c>
      <c r="C19" s="71" t="s">
        <v>280</v>
      </c>
      <c r="D19" s="71" t="s">
        <v>281</v>
      </c>
      <c r="E19" s="72" t="s">
        <v>55</v>
      </c>
      <c r="G19" s="73" t="s">
        <v>282</v>
      </c>
      <c r="H19" s="73" t="s">
        <v>283</v>
      </c>
      <c r="I19" s="73" t="s">
        <v>284</v>
      </c>
      <c r="J19" s="73" t="s">
        <v>285</v>
      </c>
      <c r="K19" s="73" t="s">
        <v>286</v>
      </c>
      <c r="L19" s="73" t="s">
        <v>287</v>
      </c>
      <c r="M19" s="73" t="s">
        <v>288</v>
      </c>
      <c r="N19" s="73" t="s">
        <v>289</v>
      </c>
      <c r="O19" s="73" t="s">
        <v>290</v>
      </c>
      <c r="P19" s="73" t="s">
        <v>291</v>
      </c>
      <c r="Q19" s="73" t="s">
        <v>292</v>
      </c>
    </row>
    <row r="20" spans="2:17" s="68" customFormat="1" ht="15" customHeight="1">
      <c r="B20" s="70" t="s">
        <v>293</v>
      </c>
      <c r="C20" s="71" t="s">
        <v>293</v>
      </c>
      <c r="D20" s="71" t="s">
        <v>294</v>
      </c>
      <c r="E20" s="72" t="s">
        <v>31</v>
      </c>
      <c r="G20" s="73" t="s">
        <v>295</v>
      </c>
      <c r="H20" s="73" t="s">
        <v>296</v>
      </c>
      <c r="I20" s="73" t="s">
        <v>297</v>
      </c>
      <c r="J20" s="73" t="s">
        <v>298</v>
      </c>
      <c r="K20" s="73" t="s">
        <v>299</v>
      </c>
      <c r="L20" s="73" t="s">
        <v>300</v>
      </c>
      <c r="M20" s="73" t="s">
        <v>301</v>
      </c>
      <c r="N20" s="73" t="s">
        <v>302</v>
      </c>
      <c r="O20" s="73" t="s">
        <v>303</v>
      </c>
      <c r="P20" s="73" t="s">
        <v>304</v>
      </c>
      <c r="Q20" s="73" t="s">
        <v>305</v>
      </c>
    </row>
    <row r="21" spans="2:17" s="68" customFormat="1" ht="15" customHeight="1">
      <c r="B21" s="70" t="s">
        <v>306</v>
      </c>
      <c r="C21" s="71" t="s">
        <v>13</v>
      </c>
      <c r="D21" s="71" t="s">
        <v>307</v>
      </c>
      <c r="E21" s="72" t="s">
        <v>31</v>
      </c>
      <c r="G21" s="73" t="s">
        <v>308</v>
      </c>
      <c r="H21" s="73" t="s">
        <v>309</v>
      </c>
      <c r="I21" s="73" t="s">
        <v>310</v>
      </c>
      <c r="J21" s="73" t="s">
        <v>311</v>
      </c>
      <c r="K21" s="73" t="s">
        <v>312</v>
      </c>
      <c r="L21" s="73" t="s">
        <v>313</v>
      </c>
      <c r="M21" s="73" t="s">
        <v>314</v>
      </c>
      <c r="N21" s="73" t="s">
        <v>315</v>
      </c>
      <c r="O21" s="73" t="s">
        <v>316</v>
      </c>
      <c r="P21" s="73" t="s">
        <v>317</v>
      </c>
      <c r="Q21" s="73" t="s">
        <v>318</v>
      </c>
    </row>
    <row r="22" spans="2:17" s="68" customFormat="1" ht="15" customHeight="1">
      <c r="B22" s="70" t="s">
        <v>319</v>
      </c>
      <c r="C22" s="71" t="s">
        <v>9</v>
      </c>
      <c r="D22" s="71" t="s">
        <v>320</v>
      </c>
      <c r="E22" s="72" t="s">
        <v>31</v>
      </c>
      <c r="G22" s="73" t="s">
        <v>321</v>
      </c>
      <c r="H22" s="73" t="s">
        <v>322</v>
      </c>
      <c r="I22" s="73" t="s">
        <v>323</v>
      </c>
      <c r="J22" s="73" t="s">
        <v>324</v>
      </c>
      <c r="K22" s="73" t="s">
        <v>325</v>
      </c>
      <c r="L22" s="73" t="s">
        <v>326</v>
      </c>
      <c r="M22" s="73" t="s">
        <v>327</v>
      </c>
      <c r="N22" s="73" t="s">
        <v>328</v>
      </c>
      <c r="O22" s="73" t="s">
        <v>329</v>
      </c>
      <c r="P22" s="73" t="s">
        <v>330</v>
      </c>
      <c r="Q22" s="73" t="s">
        <v>331</v>
      </c>
    </row>
    <row r="23" spans="2:17" s="68" customFormat="1" ht="15" customHeight="1">
      <c r="B23" s="70" t="s">
        <v>332</v>
      </c>
      <c r="C23" s="71" t="s">
        <v>14</v>
      </c>
      <c r="D23" s="71" t="s">
        <v>333</v>
      </c>
      <c r="E23" s="72" t="s">
        <v>31</v>
      </c>
      <c r="G23" s="73" t="s">
        <v>334</v>
      </c>
      <c r="H23" s="73" t="s">
        <v>335</v>
      </c>
      <c r="I23" s="73" t="s">
        <v>336</v>
      </c>
      <c r="J23" s="73" t="s">
        <v>337</v>
      </c>
      <c r="K23" s="73" t="s">
        <v>338</v>
      </c>
      <c r="L23" s="73" t="s">
        <v>339</v>
      </c>
      <c r="M23" s="73" t="s">
        <v>340</v>
      </c>
      <c r="N23" s="73" t="s">
        <v>341</v>
      </c>
      <c r="O23" s="73" t="s">
        <v>342</v>
      </c>
      <c r="P23" s="73" t="s">
        <v>343</v>
      </c>
      <c r="Q23" s="73" t="s">
        <v>344</v>
      </c>
    </row>
    <row r="24" spans="2:17" s="68" customFormat="1" ht="15" customHeight="1" thickBot="1">
      <c r="B24" s="75" t="s">
        <v>345</v>
      </c>
      <c r="C24" s="76" t="s">
        <v>16</v>
      </c>
      <c r="D24" s="76" t="s">
        <v>346</v>
      </c>
      <c r="E24" s="77" t="s">
        <v>31</v>
      </c>
      <c r="G24" s="73" t="s">
        <v>347</v>
      </c>
      <c r="H24" s="73" t="s">
        <v>348</v>
      </c>
      <c r="I24" s="73" t="s">
        <v>349</v>
      </c>
      <c r="J24" s="73" t="s">
        <v>350</v>
      </c>
      <c r="K24" s="73" t="s">
        <v>351</v>
      </c>
      <c r="L24" s="73" t="s">
        <v>352</v>
      </c>
      <c r="M24" s="73" t="s">
        <v>353</v>
      </c>
      <c r="N24" s="73" t="s">
        <v>354</v>
      </c>
      <c r="O24" s="73" t="s">
        <v>355</v>
      </c>
      <c r="P24" s="73" t="s">
        <v>356</v>
      </c>
      <c r="Q24" s="73" t="s">
        <v>357</v>
      </c>
    </row>
    <row r="25" spans="2:17" s="68" customFormat="1" ht="15" customHeight="1">
      <c r="G25" s="73" t="s">
        <v>358</v>
      </c>
      <c r="H25" s="73" t="s">
        <v>359</v>
      </c>
      <c r="I25" s="73" t="s">
        <v>360</v>
      </c>
      <c r="J25" s="73" t="s">
        <v>361</v>
      </c>
      <c r="K25" s="73" t="s">
        <v>362</v>
      </c>
      <c r="L25" s="73" t="s">
        <v>363</v>
      </c>
      <c r="M25" s="73"/>
      <c r="N25" s="73" t="s">
        <v>364</v>
      </c>
      <c r="O25" s="73" t="s">
        <v>365</v>
      </c>
      <c r="P25" s="73" t="s">
        <v>366</v>
      </c>
      <c r="Q25" s="73" t="s">
        <v>367</v>
      </c>
    </row>
    <row r="26" spans="2:17">
      <c r="B26" s="68"/>
      <c r="C26" s="68"/>
      <c r="D26" s="68"/>
      <c r="E26" s="68"/>
      <c r="G26" s="73" t="s">
        <v>368</v>
      </c>
      <c r="H26" s="73" t="s">
        <v>369</v>
      </c>
      <c r="I26" s="73" t="s">
        <v>370</v>
      </c>
      <c r="J26" s="73" t="s">
        <v>371</v>
      </c>
      <c r="K26" s="74" t="s">
        <v>372</v>
      </c>
      <c r="L26" s="73" t="s">
        <v>373</v>
      </c>
      <c r="M26" s="73"/>
      <c r="N26" s="73" t="s">
        <v>374</v>
      </c>
      <c r="O26" s="73" t="s">
        <v>375</v>
      </c>
      <c r="P26" s="73" t="s">
        <v>376</v>
      </c>
      <c r="Q26" s="73" t="s">
        <v>377</v>
      </c>
    </row>
    <row r="27" spans="2:17">
      <c r="G27" s="74" t="s">
        <v>378</v>
      </c>
      <c r="H27" s="74" t="s">
        <v>379</v>
      </c>
      <c r="I27" s="74" t="s">
        <v>380</v>
      </c>
      <c r="J27" s="74" t="s">
        <v>381</v>
      </c>
      <c r="K27" s="74" t="s">
        <v>382</v>
      </c>
      <c r="L27" s="74" t="s">
        <v>383</v>
      </c>
      <c r="M27" s="74"/>
      <c r="N27" s="74" t="s">
        <v>384</v>
      </c>
      <c r="O27" s="74" t="s">
        <v>385</v>
      </c>
      <c r="P27" s="74" t="s">
        <v>386</v>
      </c>
      <c r="Q27" s="74" t="s">
        <v>387</v>
      </c>
    </row>
    <row r="28" spans="2:17">
      <c r="B28" s="4072" t="s">
        <v>388</v>
      </c>
      <c r="C28" s="3909"/>
      <c r="D28" s="3909"/>
      <c r="E28" s="3910"/>
      <c r="G28" s="74" t="s">
        <v>389</v>
      </c>
      <c r="H28" s="74" t="s">
        <v>390</v>
      </c>
      <c r="I28" s="74" t="s">
        <v>391</v>
      </c>
      <c r="J28" s="74" t="s">
        <v>392</v>
      </c>
      <c r="K28" s="74" t="s">
        <v>393</v>
      </c>
      <c r="L28" s="74" t="s">
        <v>394</v>
      </c>
      <c r="M28" s="74"/>
      <c r="N28" s="74" t="s">
        <v>395</v>
      </c>
      <c r="O28" s="74" t="s">
        <v>396</v>
      </c>
      <c r="P28" s="74" t="s">
        <v>397</v>
      </c>
      <c r="Q28" s="74" t="s">
        <v>398</v>
      </c>
    </row>
    <row r="29" spans="2:17">
      <c r="B29" s="3911"/>
      <c r="E29" s="4584"/>
      <c r="G29" s="74" t="s">
        <v>399</v>
      </c>
      <c r="H29" s="74" t="s">
        <v>400</v>
      </c>
      <c r="I29" s="74" t="s">
        <v>401</v>
      </c>
      <c r="J29" s="74" t="s">
        <v>402</v>
      </c>
      <c r="K29" s="74" t="s">
        <v>403</v>
      </c>
      <c r="L29" s="74" t="s">
        <v>404</v>
      </c>
      <c r="M29" s="74"/>
      <c r="N29" s="74" t="s">
        <v>405</v>
      </c>
      <c r="O29" s="74" t="s">
        <v>406</v>
      </c>
      <c r="P29" s="74" t="s">
        <v>407</v>
      </c>
      <c r="Q29" s="74" t="s">
        <v>408</v>
      </c>
    </row>
    <row r="30" spans="2:17">
      <c r="B30" s="3911" t="s">
        <v>409</v>
      </c>
      <c r="E30" s="4584"/>
      <c r="G30" s="848" t="s">
        <v>410</v>
      </c>
      <c r="H30" s="74" t="s">
        <v>411</v>
      </c>
      <c r="I30" s="74" t="s">
        <v>353</v>
      </c>
      <c r="J30" s="74" t="s">
        <v>412</v>
      </c>
      <c r="K30" s="74" t="s">
        <v>413</v>
      </c>
      <c r="L30" s="74" t="s">
        <v>414</v>
      </c>
      <c r="M30" s="74"/>
      <c r="N30" s="74" t="s">
        <v>415</v>
      </c>
      <c r="O30" s="74" t="s">
        <v>416</v>
      </c>
      <c r="P30" s="74" t="s">
        <v>417</v>
      </c>
      <c r="Q30" s="74" t="s">
        <v>418</v>
      </c>
    </row>
    <row r="31" spans="2:17">
      <c r="B31" s="3911" t="s">
        <v>419</v>
      </c>
      <c r="E31" s="4584"/>
      <c r="G31" s="3912" t="s">
        <v>420</v>
      </c>
      <c r="H31" s="582" t="s">
        <v>421</v>
      </c>
      <c r="I31" s="74"/>
      <c r="J31" s="74" t="s">
        <v>422</v>
      </c>
      <c r="K31" s="74" t="s">
        <v>423</v>
      </c>
      <c r="L31" s="74" t="s">
        <v>424</v>
      </c>
      <c r="M31" s="74"/>
      <c r="N31" s="74" t="s">
        <v>425</v>
      </c>
      <c r="O31" s="74" t="s">
        <v>426</v>
      </c>
      <c r="P31" s="74" t="s">
        <v>427</v>
      </c>
      <c r="Q31" s="74" t="s">
        <v>428</v>
      </c>
    </row>
    <row r="32" spans="2:17">
      <c r="B32" s="596" t="s">
        <v>429</v>
      </c>
      <c r="C32" s="597"/>
      <c r="D32" s="597"/>
      <c r="E32" s="598"/>
      <c r="G32" s="3912" t="s">
        <v>430</v>
      </c>
      <c r="H32" s="582" t="s">
        <v>431</v>
      </c>
      <c r="I32" s="74"/>
      <c r="J32" s="74" t="s">
        <v>432</v>
      </c>
      <c r="K32" s="74" t="s">
        <v>433</v>
      </c>
      <c r="L32" s="74" t="s">
        <v>434</v>
      </c>
      <c r="M32" s="74"/>
      <c r="N32" s="74" t="s">
        <v>435</v>
      </c>
      <c r="O32" s="74" t="s">
        <v>436</v>
      </c>
      <c r="P32" s="74" t="s">
        <v>437</v>
      </c>
      <c r="Q32" s="74" t="s">
        <v>438</v>
      </c>
    </row>
    <row r="33" spans="7:17">
      <c r="G33" s="849" t="s">
        <v>439</v>
      </c>
      <c r="H33" s="74" t="s">
        <v>440</v>
      </c>
      <c r="I33" s="74"/>
      <c r="J33" s="74" t="s">
        <v>441</v>
      </c>
      <c r="K33" s="74" t="s">
        <v>442</v>
      </c>
      <c r="L33" s="74" t="s">
        <v>443</v>
      </c>
      <c r="M33" s="74"/>
      <c r="N33" s="74" t="s">
        <v>444</v>
      </c>
      <c r="O33" s="74" t="s">
        <v>353</v>
      </c>
      <c r="P33" s="74" t="s">
        <v>445</v>
      </c>
      <c r="Q33" s="74" t="s">
        <v>446</v>
      </c>
    </row>
    <row r="34" spans="7:17">
      <c r="G34" s="74" t="s">
        <v>447</v>
      </c>
      <c r="H34" s="74" t="s">
        <v>448</v>
      </c>
      <c r="I34" s="74"/>
      <c r="J34" s="74" t="s">
        <v>449</v>
      </c>
      <c r="K34" s="74" t="s">
        <v>450</v>
      </c>
      <c r="L34" s="74" t="s">
        <v>451</v>
      </c>
      <c r="M34" s="74"/>
      <c r="N34" s="74" t="s">
        <v>452</v>
      </c>
      <c r="O34" s="74"/>
      <c r="P34" s="74" t="s">
        <v>353</v>
      </c>
      <c r="Q34" s="74" t="s">
        <v>453</v>
      </c>
    </row>
    <row r="35" spans="7:17">
      <c r="G35" s="74" t="s">
        <v>454</v>
      </c>
      <c r="H35" s="74" t="s">
        <v>455</v>
      </c>
      <c r="I35" s="74"/>
      <c r="J35" s="74" t="s">
        <v>456</v>
      </c>
      <c r="K35" s="74" t="s">
        <v>457</v>
      </c>
      <c r="L35" s="74" t="s">
        <v>458</v>
      </c>
      <c r="M35" s="74"/>
      <c r="N35" s="74" t="s">
        <v>459</v>
      </c>
      <c r="O35" s="74"/>
      <c r="P35" s="74"/>
      <c r="Q35" s="74" t="s">
        <v>460</v>
      </c>
    </row>
    <row r="36" spans="7:17">
      <c r="G36" s="74" t="s">
        <v>461</v>
      </c>
      <c r="H36" s="74" t="s">
        <v>462</v>
      </c>
      <c r="I36" s="74"/>
      <c r="J36" s="74" t="s">
        <v>463</v>
      </c>
      <c r="K36" s="74" t="s">
        <v>464</v>
      </c>
      <c r="L36" s="74" t="s">
        <v>465</v>
      </c>
      <c r="M36" s="74"/>
      <c r="N36" s="74" t="s">
        <v>466</v>
      </c>
      <c r="O36" s="74"/>
      <c r="P36" s="74"/>
      <c r="Q36" s="74" t="s">
        <v>467</v>
      </c>
    </row>
    <row r="37" spans="7:17">
      <c r="G37" s="74" t="s">
        <v>468</v>
      </c>
      <c r="H37" s="74" t="s">
        <v>469</v>
      </c>
      <c r="I37" s="74"/>
      <c r="J37" s="74" t="s">
        <v>470</v>
      </c>
      <c r="K37" s="74" t="s">
        <v>471</v>
      </c>
      <c r="L37" s="74" t="s">
        <v>472</v>
      </c>
      <c r="M37" s="74"/>
      <c r="N37" s="74" t="s">
        <v>473</v>
      </c>
      <c r="O37" s="74"/>
      <c r="P37" s="74"/>
      <c r="Q37" s="74" t="s">
        <v>474</v>
      </c>
    </row>
    <row r="38" spans="7:17">
      <c r="G38" s="74" t="s">
        <v>475</v>
      </c>
      <c r="H38" s="74" t="s">
        <v>476</v>
      </c>
      <c r="I38" s="74"/>
      <c r="J38" s="74" t="s">
        <v>477</v>
      </c>
      <c r="K38" s="74" t="s">
        <v>478</v>
      </c>
      <c r="L38" s="74" t="s">
        <v>479</v>
      </c>
      <c r="M38" s="74"/>
      <c r="N38" s="74" t="s">
        <v>480</v>
      </c>
      <c r="O38" s="74"/>
      <c r="P38" s="74"/>
      <c r="Q38" s="74" t="s">
        <v>481</v>
      </c>
    </row>
    <row r="39" spans="7:17">
      <c r="G39" s="74" t="s">
        <v>482</v>
      </c>
      <c r="H39" s="74" t="s">
        <v>483</v>
      </c>
      <c r="I39" s="74"/>
      <c r="J39" s="74" t="s">
        <v>484</v>
      </c>
      <c r="K39" s="74" t="s">
        <v>485</v>
      </c>
      <c r="L39" s="74" t="s">
        <v>486</v>
      </c>
      <c r="M39" s="74"/>
      <c r="N39" s="74" t="s">
        <v>487</v>
      </c>
      <c r="O39" s="74"/>
      <c r="P39" s="74"/>
      <c r="Q39" s="74" t="s">
        <v>488</v>
      </c>
    </row>
    <row r="40" spans="7:17">
      <c r="G40" s="74" t="s">
        <v>489</v>
      </c>
      <c r="H40" s="74" t="s">
        <v>490</v>
      </c>
      <c r="I40" s="74"/>
      <c r="J40" s="74" t="s">
        <v>491</v>
      </c>
      <c r="K40" s="74" t="s">
        <v>492</v>
      </c>
      <c r="L40" s="74" t="s">
        <v>493</v>
      </c>
      <c r="M40" s="74"/>
      <c r="N40" s="74" t="s">
        <v>494</v>
      </c>
      <c r="O40" s="74"/>
      <c r="P40" s="74"/>
      <c r="Q40" s="74" t="s">
        <v>495</v>
      </c>
    </row>
    <row r="41" spans="7:17">
      <c r="G41" s="74" t="s">
        <v>496</v>
      </c>
      <c r="H41" s="74" t="s">
        <v>497</v>
      </c>
      <c r="I41" s="74"/>
      <c r="J41" s="74" t="s">
        <v>498</v>
      </c>
      <c r="K41" s="74" t="s">
        <v>499</v>
      </c>
      <c r="L41" s="74" t="s">
        <v>500</v>
      </c>
      <c r="M41" s="74"/>
      <c r="N41" s="74" t="s">
        <v>501</v>
      </c>
      <c r="O41" s="74"/>
      <c r="P41" s="74"/>
      <c r="Q41" s="74" t="s">
        <v>502</v>
      </c>
    </row>
    <row r="42" spans="7:17">
      <c r="G42" s="74" t="s">
        <v>503</v>
      </c>
      <c r="H42" s="74" t="s">
        <v>504</v>
      </c>
      <c r="I42" s="74"/>
      <c r="J42" s="74" t="s">
        <v>505</v>
      </c>
      <c r="K42" s="74" t="s">
        <v>506</v>
      </c>
      <c r="L42" s="74" t="s">
        <v>507</v>
      </c>
      <c r="M42" s="74"/>
      <c r="N42" s="74" t="s">
        <v>508</v>
      </c>
      <c r="O42" s="74"/>
      <c r="P42" s="74"/>
      <c r="Q42" s="74" t="s">
        <v>509</v>
      </c>
    </row>
    <row r="43" spans="7:17">
      <c r="G43" s="74" t="s">
        <v>510</v>
      </c>
      <c r="H43" s="74" t="s">
        <v>511</v>
      </c>
      <c r="I43" s="74"/>
      <c r="J43" s="74" t="s">
        <v>512</v>
      </c>
      <c r="K43" s="74" t="s">
        <v>513</v>
      </c>
      <c r="L43" s="74" t="s">
        <v>514</v>
      </c>
      <c r="M43" s="74"/>
      <c r="N43" s="74" t="s">
        <v>515</v>
      </c>
      <c r="O43" s="74"/>
      <c r="P43" s="74"/>
      <c r="Q43" s="74" t="s">
        <v>516</v>
      </c>
    </row>
    <row r="44" spans="7:17">
      <c r="G44" s="74" t="s">
        <v>517</v>
      </c>
      <c r="H44" s="74" t="s">
        <v>518</v>
      </c>
      <c r="I44" s="74"/>
      <c r="J44" s="74" t="s">
        <v>519</v>
      </c>
      <c r="K44" s="74" t="s">
        <v>520</v>
      </c>
      <c r="L44" s="74" t="s">
        <v>521</v>
      </c>
      <c r="M44" s="74"/>
      <c r="N44" s="74" t="s">
        <v>522</v>
      </c>
      <c r="O44" s="74"/>
      <c r="P44" s="74"/>
      <c r="Q44" s="74" t="s">
        <v>523</v>
      </c>
    </row>
    <row r="45" spans="7:17">
      <c r="G45" s="74" t="s">
        <v>524</v>
      </c>
      <c r="H45" s="74" t="s">
        <v>525</v>
      </c>
      <c r="I45" s="74"/>
      <c r="J45" s="74" t="s">
        <v>526</v>
      </c>
      <c r="K45" s="74" t="s">
        <v>527</v>
      </c>
      <c r="L45" s="74" t="s">
        <v>528</v>
      </c>
      <c r="M45" s="74"/>
      <c r="N45" s="74" t="s">
        <v>529</v>
      </c>
      <c r="O45" s="74"/>
      <c r="P45" s="74"/>
      <c r="Q45" s="74" t="s">
        <v>530</v>
      </c>
    </row>
    <row r="46" spans="7:17">
      <c r="G46" s="74" t="s">
        <v>531</v>
      </c>
      <c r="H46" s="74" t="s">
        <v>532</v>
      </c>
      <c r="I46" s="74"/>
      <c r="J46" s="74" t="s">
        <v>533</v>
      </c>
      <c r="K46" s="74" t="s">
        <v>534</v>
      </c>
      <c r="L46" s="74" t="s">
        <v>535</v>
      </c>
      <c r="M46" s="74"/>
      <c r="N46" s="74" t="s">
        <v>536</v>
      </c>
      <c r="O46" s="74"/>
      <c r="P46" s="74"/>
      <c r="Q46" s="74" t="s">
        <v>537</v>
      </c>
    </row>
    <row r="47" spans="7:17">
      <c r="G47" s="74" t="s">
        <v>538</v>
      </c>
      <c r="H47" s="74" t="s">
        <v>539</v>
      </c>
      <c r="I47" s="74"/>
      <c r="J47" s="74" t="s">
        <v>540</v>
      </c>
      <c r="K47" s="74" t="s">
        <v>353</v>
      </c>
      <c r="L47" s="74" t="s">
        <v>541</v>
      </c>
      <c r="M47" s="74"/>
      <c r="N47" s="74" t="s">
        <v>542</v>
      </c>
      <c r="O47" s="74"/>
      <c r="P47" s="74"/>
      <c r="Q47" s="74" t="s">
        <v>543</v>
      </c>
    </row>
    <row r="48" spans="7:17">
      <c r="G48" s="74" t="s">
        <v>544</v>
      </c>
      <c r="H48" s="74" t="s">
        <v>545</v>
      </c>
      <c r="I48" s="74"/>
      <c r="J48" s="74" t="s">
        <v>546</v>
      </c>
      <c r="L48" s="74" t="s">
        <v>547</v>
      </c>
      <c r="M48" s="74"/>
      <c r="N48" s="74" t="s">
        <v>548</v>
      </c>
      <c r="O48" s="74"/>
      <c r="P48" s="74"/>
      <c r="Q48" s="74" t="s">
        <v>549</v>
      </c>
    </row>
    <row r="49" spans="2:17">
      <c r="G49" s="74" t="s">
        <v>550</v>
      </c>
      <c r="H49" s="74" t="s">
        <v>551</v>
      </c>
      <c r="I49" s="74"/>
      <c r="J49" s="74" t="s">
        <v>552</v>
      </c>
      <c r="L49" s="74" t="s">
        <v>553</v>
      </c>
      <c r="M49" s="74"/>
      <c r="N49" s="74" t="s">
        <v>554</v>
      </c>
      <c r="O49" s="74"/>
      <c r="P49" s="74"/>
      <c r="Q49" s="74" t="s">
        <v>555</v>
      </c>
    </row>
    <row r="50" spans="2:17">
      <c r="G50" s="74" t="s">
        <v>556</v>
      </c>
      <c r="H50" s="74" t="s">
        <v>557</v>
      </c>
      <c r="I50" s="74"/>
      <c r="J50" s="74" t="s">
        <v>558</v>
      </c>
      <c r="L50" s="74" t="s">
        <v>559</v>
      </c>
      <c r="M50" s="74"/>
      <c r="N50" s="74" t="s">
        <v>560</v>
      </c>
      <c r="O50" s="74"/>
      <c r="P50" s="74"/>
      <c r="Q50" s="74" t="s">
        <v>561</v>
      </c>
    </row>
    <row r="51" spans="2:17">
      <c r="G51" s="74" t="s">
        <v>562</v>
      </c>
      <c r="H51" s="74" t="s">
        <v>563</v>
      </c>
      <c r="I51" s="74"/>
      <c r="J51" s="74" t="s">
        <v>564</v>
      </c>
      <c r="K51" s="74"/>
      <c r="L51" s="74" t="s">
        <v>565</v>
      </c>
      <c r="M51" s="74"/>
      <c r="N51" s="74" t="s">
        <v>566</v>
      </c>
      <c r="O51" s="74"/>
      <c r="P51" s="74"/>
      <c r="Q51" s="74" t="s">
        <v>567</v>
      </c>
    </row>
    <row r="52" spans="2:17">
      <c r="G52" s="74" t="s">
        <v>568</v>
      </c>
      <c r="H52" s="74" t="s">
        <v>569</v>
      </c>
      <c r="I52" s="74"/>
      <c r="J52" s="74" t="s">
        <v>570</v>
      </c>
      <c r="K52" s="74"/>
      <c r="L52" s="74" t="s">
        <v>571</v>
      </c>
      <c r="M52" s="74"/>
      <c r="N52" s="74" t="s">
        <v>572</v>
      </c>
      <c r="O52" s="74"/>
      <c r="P52" s="74"/>
      <c r="Q52" s="74" t="s">
        <v>573</v>
      </c>
    </row>
    <row r="53" spans="2:17">
      <c r="G53" s="74" t="s">
        <v>574</v>
      </c>
      <c r="H53" s="74" t="s">
        <v>575</v>
      </c>
      <c r="I53" s="74"/>
      <c r="J53" s="74" t="s">
        <v>576</v>
      </c>
      <c r="K53" s="74"/>
      <c r="L53" s="74" t="s">
        <v>577</v>
      </c>
      <c r="M53" s="74"/>
      <c r="N53" s="74" t="s">
        <v>578</v>
      </c>
      <c r="O53" s="74"/>
      <c r="P53" s="74"/>
      <c r="Q53" s="74" t="s">
        <v>579</v>
      </c>
    </row>
    <row r="54" spans="2:17">
      <c r="G54" s="74" t="s">
        <v>580</v>
      </c>
      <c r="H54" s="74" t="s">
        <v>581</v>
      </c>
      <c r="I54" s="74"/>
      <c r="J54" s="74" t="s">
        <v>582</v>
      </c>
      <c r="K54" s="74"/>
      <c r="L54" s="74" t="s">
        <v>583</v>
      </c>
      <c r="M54" s="74"/>
      <c r="N54" s="74" t="s">
        <v>584</v>
      </c>
      <c r="O54" s="74"/>
      <c r="P54" s="74"/>
      <c r="Q54" s="74" t="s">
        <v>353</v>
      </c>
    </row>
    <row r="55" spans="2:17">
      <c r="G55" s="74" t="s">
        <v>585</v>
      </c>
      <c r="H55" s="74" t="s">
        <v>586</v>
      </c>
      <c r="I55" s="74"/>
      <c r="J55" s="74" t="s">
        <v>587</v>
      </c>
      <c r="K55" s="74"/>
      <c r="L55" s="74" t="s">
        <v>588</v>
      </c>
      <c r="M55" s="74"/>
      <c r="N55" s="74" t="s">
        <v>589</v>
      </c>
      <c r="O55" s="74"/>
      <c r="P55" s="74"/>
      <c r="Q55" s="74"/>
    </row>
    <row r="56" spans="2:17">
      <c r="G56" s="74" t="s">
        <v>590</v>
      </c>
      <c r="H56" s="74" t="s">
        <v>591</v>
      </c>
      <c r="I56" s="74"/>
      <c r="J56" s="74" t="s">
        <v>592</v>
      </c>
      <c r="K56" s="74"/>
      <c r="L56" s="74" t="s">
        <v>593</v>
      </c>
      <c r="M56" s="74"/>
      <c r="N56" s="74" t="s">
        <v>594</v>
      </c>
      <c r="O56" s="74"/>
      <c r="P56" s="74"/>
      <c r="Q56" s="74"/>
    </row>
    <row r="57" spans="2:17">
      <c r="G57" s="74" t="s">
        <v>595</v>
      </c>
      <c r="H57" s="74" t="s">
        <v>596</v>
      </c>
      <c r="I57" s="74"/>
      <c r="J57" s="74" t="s">
        <v>597</v>
      </c>
      <c r="K57" s="74"/>
      <c r="L57" s="74" t="s">
        <v>598</v>
      </c>
      <c r="M57" s="74"/>
      <c r="N57" s="74" t="s">
        <v>599</v>
      </c>
      <c r="O57" s="74"/>
      <c r="P57" s="74"/>
      <c r="Q57" s="74"/>
    </row>
    <row r="58" spans="2:17">
      <c r="G58" s="74" t="s">
        <v>600</v>
      </c>
      <c r="H58" s="74" t="s">
        <v>601</v>
      </c>
      <c r="I58" s="74"/>
      <c r="J58" s="74" t="s">
        <v>602</v>
      </c>
      <c r="K58" s="74"/>
      <c r="L58" s="74" t="s">
        <v>603</v>
      </c>
      <c r="M58" s="74"/>
      <c r="N58" s="74" t="s">
        <v>604</v>
      </c>
      <c r="O58" s="74"/>
      <c r="P58" s="74"/>
      <c r="Q58" s="74"/>
    </row>
    <row r="59" spans="2:17" ht="14.4" thickBot="1">
      <c r="G59" s="74" t="s">
        <v>605</v>
      </c>
      <c r="H59" s="74" t="s">
        <v>606</v>
      </c>
      <c r="I59" s="74"/>
      <c r="J59" s="74" t="s">
        <v>607</v>
      </c>
      <c r="K59" s="74"/>
      <c r="L59" s="74" t="s">
        <v>608</v>
      </c>
      <c r="M59" s="74"/>
      <c r="N59" s="74" t="s">
        <v>609</v>
      </c>
      <c r="O59" s="74"/>
      <c r="P59" s="74"/>
      <c r="Q59" s="74"/>
    </row>
    <row r="60" spans="2:17" ht="14.4" thickBot="1">
      <c r="B60" s="80" t="str">
        <f>INDEX(Lists!D5:D33,MATCH(SelectCompany!B4,Lists!C5:C33,0))</f>
        <v>SSC</v>
      </c>
      <c r="G60" s="74" t="s">
        <v>610</v>
      </c>
      <c r="H60" s="74" t="s">
        <v>611</v>
      </c>
      <c r="I60" s="74"/>
      <c r="J60" s="74" t="s">
        <v>612</v>
      </c>
      <c r="K60" s="74"/>
      <c r="L60" s="74" t="s">
        <v>613</v>
      </c>
      <c r="M60" s="74"/>
      <c r="N60" s="74" t="s">
        <v>614</v>
      </c>
      <c r="O60" s="74"/>
      <c r="P60" s="74"/>
      <c r="Q60" s="74"/>
    </row>
    <row r="61" spans="2:17">
      <c r="G61" s="74" t="s">
        <v>615</v>
      </c>
      <c r="H61" s="74" t="s">
        <v>353</v>
      </c>
      <c r="I61" s="74"/>
      <c r="J61" s="74" t="s">
        <v>616</v>
      </c>
      <c r="K61" s="74"/>
      <c r="L61" s="74" t="s">
        <v>617</v>
      </c>
      <c r="M61" s="74"/>
      <c r="N61" s="74" t="s">
        <v>618</v>
      </c>
      <c r="O61" s="74"/>
      <c r="P61" s="74"/>
      <c r="Q61" s="74"/>
    </row>
    <row r="62" spans="2:17">
      <c r="G62" s="74" t="s">
        <v>619</v>
      </c>
      <c r="H62" s="74"/>
      <c r="I62" s="74"/>
      <c r="J62" s="74" t="s">
        <v>620</v>
      </c>
      <c r="K62" s="74"/>
      <c r="L62" s="74" t="s">
        <v>621</v>
      </c>
      <c r="M62" s="74"/>
      <c r="N62" s="74" t="s">
        <v>353</v>
      </c>
      <c r="O62" s="74"/>
      <c r="P62" s="74"/>
      <c r="Q62" s="74"/>
    </row>
    <row r="63" spans="2:17">
      <c r="G63" s="74" t="s">
        <v>622</v>
      </c>
      <c r="H63" s="74"/>
      <c r="I63" s="74"/>
      <c r="J63" s="74" t="s">
        <v>623</v>
      </c>
      <c r="K63" s="74"/>
      <c r="L63" s="74" t="s">
        <v>624</v>
      </c>
      <c r="M63" s="74"/>
      <c r="N63" s="74"/>
      <c r="O63" s="74"/>
      <c r="P63" s="74"/>
      <c r="Q63" s="74"/>
    </row>
    <row r="64" spans="2:17">
      <c r="G64" s="74" t="s">
        <v>625</v>
      </c>
      <c r="H64" s="74"/>
      <c r="I64" s="74"/>
      <c r="J64" s="74" t="s">
        <v>626</v>
      </c>
      <c r="K64" s="74"/>
      <c r="L64" s="74" t="s">
        <v>627</v>
      </c>
      <c r="M64" s="74"/>
      <c r="N64" s="74"/>
      <c r="O64" s="74"/>
      <c r="P64" s="74"/>
      <c r="Q64" s="74"/>
    </row>
    <row r="65" spans="7:17">
      <c r="G65" s="74" t="s">
        <v>628</v>
      </c>
      <c r="H65" s="74"/>
      <c r="I65" s="74"/>
      <c r="J65" s="74" t="s">
        <v>629</v>
      </c>
      <c r="K65" s="74"/>
      <c r="L65" s="74" t="s">
        <v>630</v>
      </c>
      <c r="M65" s="74"/>
      <c r="N65" s="74"/>
      <c r="O65" s="74"/>
      <c r="P65" s="74"/>
      <c r="Q65" s="74"/>
    </row>
    <row r="66" spans="7:17">
      <c r="G66" s="74" t="s">
        <v>631</v>
      </c>
      <c r="H66" s="74"/>
      <c r="I66" s="74"/>
      <c r="J66" s="74" t="s">
        <v>632</v>
      </c>
      <c r="K66" s="74"/>
      <c r="L66" s="74" t="s">
        <v>633</v>
      </c>
      <c r="M66" s="74"/>
      <c r="N66" s="74"/>
      <c r="O66" s="74"/>
      <c r="P66" s="74"/>
      <c r="Q66" s="74"/>
    </row>
    <row r="67" spans="7:17">
      <c r="G67" s="74" t="s">
        <v>634</v>
      </c>
      <c r="H67" s="74"/>
      <c r="I67" s="74"/>
      <c r="J67" s="74" t="s">
        <v>635</v>
      </c>
      <c r="K67" s="74"/>
      <c r="L67" s="74" t="s">
        <v>636</v>
      </c>
      <c r="M67" s="74"/>
      <c r="N67" s="74"/>
      <c r="O67" s="74"/>
      <c r="P67" s="74"/>
      <c r="Q67" s="74"/>
    </row>
    <row r="68" spans="7:17">
      <c r="G68" s="74" t="s">
        <v>637</v>
      </c>
      <c r="H68" s="74"/>
      <c r="I68" s="74"/>
      <c r="J68" s="74" t="s">
        <v>638</v>
      </c>
      <c r="K68" s="74"/>
      <c r="L68" s="74" t="s">
        <v>639</v>
      </c>
      <c r="M68" s="74"/>
      <c r="N68" s="74"/>
      <c r="O68" s="74"/>
      <c r="P68" s="74"/>
      <c r="Q68" s="74"/>
    </row>
    <row r="69" spans="7:17">
      <c r="G69" s="74" t="s">
        <v>640</v>
      </c>
      <c r="H69" s="74"/>
      <c r="I69" s="74"/>
      <c r="J69" s="74" t="s">
        <v>641</v>
      </c>
      <c r="K69" s="74"/>
      <c r="L69" s="74" t="s">
        <v>642</v>
      </c>
      <c r="M69" s="74"/>
      <c r="N69" s="74"/>
      <c r="O69" s="74"/>
      <c r="P69" s="74"/>
      <c r="Q69" s="74"/>
    </row>
    <row r="70" spans="7:17">
      <c r="G70" s="74" t="s">
        <v>643</v>
      </c>
      <c r="H70" s="74"/>
      <c r="I70" s="74"/>
      <c r="J70" s="74" t="s">
        <v>644</v>
      </c>
      <c r="K70" s="74"/>
      <c r="L70" s="74" t="s">
        <v>645</v>
      </c>
      <c r="M70" s="74"/>
      <c r="N70" s="74"/>
      <c r="O70" s="74"/>
      <c r="P70" s="74"/>
      <c r="Q70" s="74"/>
    </row>
    <row r="71" spans="7:17">
      <c r="G71" s="74" t="s">
        <v>646</v>
      </c>
      <c r="H71" s="74"/>
      <c r="I71" s="74"/>
      <c r="J71" s="74" t="s">
        <v>353</v>
      </c>
      <c r="K71" s="74"/>
      <c r="L71" s="74" t="s">
        <v>647</v>
      </c>
      <c r="M71" s="74"/>
      <c r="N71" s="74"/>
      <c r="O71" s="74"/>
      <c r="P71" s="74"/>
      <c r="Q71" s="74"/>
    </row>
    <row r="72" spans="7:17">
      <c r="G72" s="74" t="s">
        <v>648</v>
      </c>
      <c r="H72" s="74"/>
      <c r="I72" s="74"/>
      <c r="J72" s="74"/>
      <c r="K72" s="74"/>
      <c r="L72" s="74" t="s">
        <v>649</v>
      </c>
      <c r="M72" s="74"/>
      <c r="N72" s="74"/>
      <c r="O72" s="74"/>
      <c r="P72" s="74"/>
      <c r="Q72" s="74"/>
    </row>
    <row r="73" spans="7:17">
      <c r="G73" s="74" t="s">
        <v>650</v>
      </c>
      <c r="H73" s="74"/>
      <c r="I73" s="74"/>
      <c r="J73" s="74"/>
      <c r="K73" s="74"/>
      <c r="L73" s="74" t="s">
        <v>651</v>
      </c>
      <c r="M73" s="74"/>
      <c r="N73" s="74"/>
      <c r="O73" s="74"/>
      <c r="P73" s="74"/>
      <c r="Q73" s="74"/>
    </row>
    <row r="74" spans="7:17">
      <c r="G74" s="74" t="s">
        <v>652</v>
      </c>
      <c r="H74" s="74"/>
      <c r="I74" s="74"/>
      <c r="J74" s="74"/>
      <c r="K74" s="74"/>
      <c r="L74" s="74" t="s">
        <v>653</v>
      </c>
      <c r="M74" s="74"/>
      <c r="N74" s="74"/>
      <c r="O74" s="74"/>
      <c r="P74" s="74"/>
      <c r="Q74" s="74"/>
    </row>
    <row r="75" spans="7:17">
      <c r="G75" s="74" t="s">
        <v>654</v>
      </c>
      <c r="H75" s="74"/>
      <c r="I75" s="74"/>
      <c r="J75" s="74"/>
      <c r="K75" s="74"/>
      <c r="L75" s="74" t="s">
        <v>655</v>
      </c>
      <c r="M75" s="74"/>
      <c r="N75" s="74"/>
      <c r="O75" s="74"/>
      <c r="P75" s="74"/>
      <c r="Q75" s="74"/>
    </row>
    <row r="76" spans="7:17">
      <c r="G76" s="74" t="s">
        <v>656</v>
      </c>
      <c r="H76" s="74"/>
      <c r="I76" s="74"/>
      <c r="J76" s="74"/>
      <c r="K76" s="74"/>
      <c r="L76" s="74" t="s">
        <v>657</v>
      </c>
      <c r="M76" s="74"/>
      <c r="N76" s="74"/>
      <c r="O76" s="74"/>
      <c r="P76" s="74"/>
      <c r="Q76" s="74"/>
    </row>
    <row r="77" spans="7:17">
      <c r="G77" s="74" t="s">
        <v>658</v>
      </c>
      <c r="H77" s="74"/>
      <c r="I77" s="74"/>
      <c r="J77" s="74"/>
      <c r="K77" s="74"/>
      <c r="L77" s="74" t="s">
        <v>659</v>
      </c>
      <c r="M77" s="74"/>
      <c r="N77" s="74"/>
      <c r="O77" s="74"/>
      <c r="P77" s="74"/>
      <c r="Q77" s="74"/>
    </row>
    <row r="78" spans="7:17">
      <c r="G78" s="74" t="s">
        <v>660</v>
      </c>
      <c r="H78" s="74"/>
      <c r="I78" s="74"/>
      <c r="J78" s="74"/>
      <c r="K78" s="74"/>
      <c r="L78" s="74" t="s">
        <v>661</v>
      </c>
      <c r="M78" s="74"/>
      <c r="N78" s="74"/>
      <c r="O78" s="74"/>
      <c r="P78" s="74"/>
      <c r="Q78" s="74"/>
    </row>
    <row r="79" spans="7:17">
      <c r="G79" s="74" t="s">
        <v>662</v>
      </c>
      <c r="H79" s="74"/>
      <c r="I79" s="74"/>
      <c r="J79" s="74"/>
      <c r="K79" s="74"/>
      <c r="L79" s="74" t="s">
        <v>663</v>
      </c>
      <c r="M79" s="74"/>
      <c r="N79" s="74"/>
      <c r="O79" s="74"/>
      <c r="P79" s="74"/>
      <c r="Q79" s="74"/>
    </row>
    <row r="80" spans="7:17">
      <c r="G80" s="74" t="s">
        <v>664</v>
      </c>
      <c r="H80" s="74"/>
      <c r="I80" s="74"/>
      <c r="J80" s="74"/>
      <c r="K80" s="74"/>
      <c r="L80" s="74" t="s">
        <v>665</v>
      </c>
      <c r="M80" s="74"/>
      <c r="N80" s="74"/>
      <c r="O80" s="74"/>
      <c r="P80" s="74"/>
      <c r="Q80" s="74"/>
    </row>
    <row r="81" spans="7:17">
      <c r="G81" s="74" t="s">
        <v>666</v>
      </c>
      <c r="H81" s="74"/>
      <c r="I81" s="74"/>
      <c r="J81" s="74"/>
      <c r="K81" s="74"/>
      <c r="L81" s="74" t="s">
        <v>353</v>
      </c>
      <c r="M81" s="74"/>
      <c r="N81" s="74"/>
      <c r="O81" s="74"/>
      <c r="P81" s="74"/>
      <c r="Q81" s="74"/>
    </row>
    <row r="82" spans="7:17">
      <c r="G82" s="74" t="s">
        <v>667</v>
      </c>
      <c r="H82" s="74"/>
      <c r="I82" s="74"/>
      <c r="J82" s="74"/>
      <c r="K82" s="74"/>
      <c r="L82" s="74"/>
      <c r="M82" s="74"/>
      <c r="N82" s="74"/>
      <c r="O82" s="74"/>
      <c r="P82" s="74"/>
      <c r="Q82" s="74"/>
    </row>
    <row r="83" spans="7:17">
      <c r="G83" s="74" t="s">
        <v>668</v>
      </c>
      <c r="H83" s="74"/>
      <c r="I83" s="74"/>
      <c r="J83" s="74"/>
      <c r="K83" s="74"/>
      <c r="L83" s="74"/>
      <c r="M83" s="74"/>
      <c r="N83" s="74"/>
      <c r="O83" s="74"/>
      <c r="P83" s="74"/>
      <c r="Q83" s="74"/>
    </row>
    <row r="84" spans="7:17">
      <c r="G84" s="74" t="s">
        <v>669</v>
      </c>
      <c r="H84" s="74"/>
      <c r="I84" s="74"/>
      <c r="J84" s="74"/>
      <c r="K84" s="74"/>
      <c r="L84" s="74"/>
      <c r="M84" s="74"/>
      <c r="N84" s="74"/>
      <c r="O84" s="74"/>
      <c r="P84" s="74"/>
      <c r="Q84" s="74"/>
    </row>
    <row r="85" spans="7:17">
      <c r="G85" s="74" t="s">
        <v>670</v>
      </c>
      <c r="H85" s="74"/>
      <c r="I85" s="74"/>
      <c r="J85" s="74"/>
      <c r="K85" s="74"/>
      <c r="L85" s="74"/>
      <c r="M85" s="74"/>
      <c r="N85" s="74"/>
      <c r="O85" s="74"/>
      <c r="P85" s="74"/>
      <c r="Q85" s="74"/>
    </row>
    <row r="86" spans="7:17">
      <c r="G86" s="74" t="s">
        <v>671</v>
      </c>
      <c r="H86" s="74"/>
      <c r="I86" s="74"/>
      <c r="J86" s="74"/>
      <c r="K86" s="74"/>
      <c r="L86" s="74"/>
      <c r="M86" s="74"/>
      <c r="N86" s="74"/>
      <c r="O86" s="74"/>
      <c r="P86" s="74"/>
      <c r="Q86" s="74"/>
    </row>
    <row r="87" spans="7:17">
      <c r="G87" s="74" t="s">
        <v>672</v>
      </c>
      <c r="H87" s="74"/>
      <c r="I87" s="74"/>
      <c r="J87" s="74"/>
      <c r="K87" s="74"/>
      <c r="L87" s="74"/>
      <c r="M87" s="74"/>
      <c r="N87" s="74"/>
      <c r="O87" s="74"/>
      <c r="P87" s="74"/>
      <c r="Q87" s="74"/>
    </row>
    <row r="88" spans="7:17">
      <c r="G88" s="74" t="s">
        <v>673</v>
      </c>
      <c r="H88" s="74"/>
      <c r="I88" s="74"/>
      <c r="J88" s="74"/>
      <c r="K88" s="74"/>
      <c r="L88" s="74"/>
      <c r="M88" s="74"/>
      <c r="N88" s="74"/>
      <c r="O88" s="74"/>
      <c r="P88" s="74"/>
      <c r="Q88" s="74"/>
    </row>
    <row r="89" spans="7:17">
      <c r="G89" s="74" t="s">
        <v>674</v>
      </c>
      <c r="H89" s="74"/>
      <c r="I89" s="74"/>
      <c r="J89" s="74"/>
      <c r="K89" s="74"/>
      <c r="L89" s="74"/>
      <c r="M89" s="74"/>
      <c r="N89" s="74"/>
      <c r="O89" s="74"/>
      <c r="P89" s="74"/>
      <c r="Q89" s="74"/>
    </row>
    <row r="90" spans="7:17">
      <c r="G90" s="74" t="s">
        <v>675</v>
      </c>
      <c r="H90" s="74"/>
      <c r="I90" s="74"/>
      <c r="J90" s="74"/>
      <c r="K90" s="74"/>
      <c r="L90" s="74"/>
      <c r="M90" s="74"/>
      <c r="N90" s="74"/>
      <c r="O90" s="74"/>
      <c r="P90" s="74"/>
      <c r="Q90" s="74"/>
    </row>
    <row r="91" spans="7:17">
      <c r="G91" s="74" t="s">
        <v>676</v>
      </c>
      <c r="H91" s="74"/>
      <c r="I91" s="74"/>
      <c r="J91" s="74"/>
      <c r="K91" s="74"/>
      <c r="L91" s="74"/>
      <c r="M91" s="74"/>
      <c r="N91" s="74"/>
      <c r="O91" s="74"/>
      <c r="P91" s="74"/>
      <c r="Q91" s="74"/>
    </row>
    <row r="92" spans="7:17">
      <c r="G92" s="74" t="s">
        <v>677</v>
      </c>
      <c r="H92" s="74"/>
      <c r="I92" s="74"/>
      <c r="J92" s="74"/>
      <c r="K92" s="74"/>
      <c r="L92" s="74"/>
      <c r="M92" s="74"/>
      <c r="N92" s="74"/>
      <c r="O92" s="74"/>
      <c r="P92" s="74"/>
      <c r="Q92" s="74"/>
    </row>
    <row r="93" spans="7:17">
      <c r="G93" s="74" t="s">
        <v>678</v>
      </c>
      <c r="H93" s="74"/>
      <c r="I93" s="74"/>
      <c r="J93" s="74"/>
      <c r="K93" s="74"/>
      <c r="L93" s="74"/>
      <c r="M93" s="74"/>
      <c r="N93" s="74"/>
      <c r="O93" s="74"/>
      <c r="P93" s="74"/>
      <c r="Q93" s="74"/>
    </row>
    <row r="94" spans="7:17">
      <c r="G94" s="74" t="s">
        <v>679</v>
      </c>
      <c r="H94" s="74"/>
      <c r="I94" s="74"/>
      <c r="J94" s="74"/>
      <c r="K94" s="74"/>
      <c r="L94" s="74"/>
      <c r="M94" s="74"/>
      <c r="N94" s="74"/>
      <c r="O94" s="74"/>
      <c r="P94" s="74"/>
      <c r="Q94" s="74"/>
    </row>
    <row r="95" spans="7:17">
      <c r="G95" s="74" t="s">
        <v>680</v>
      </c>
      <c r="H95" s="74"/>
      <c r="I95" s="74"/>
      <c r="J95" s="74"/>
      <c r="K95" s="74"/>
      <c r="L95" s="74"/>
      <c r="M95" s="74"/>
      <c r="N95" s="74"/>
      <c r="O95" s="74"/>
      <c r="P95" s="74"/>
      <c r="Q95" s="74"/>
    </row>
    <row r="96" spans="7:17">
      <c r="G96" s="74" t="s">
        <v>681</v>
      </c>
      <c r="H96" s="74"/>
      <c r="I96" s="74"/>
      <c r="J96" s="74"/>
      <c r="K96" s="74"/>
      <c r="L96" s="74"/>
      <c r="M96" s="74"/>
      <c r="N96" s="74"/>
      <c r="O96" s="74"/>
      <c r="P96" s="74"/>
      <c r="Q96" s="74"/>
    </row>
    <row r="97" spans="7:17">
      <c r="G97" s="74" t="s">
        <v>682</v>
      </c>
      <c r="H97" s="74"/>
      <c r="I97" s="74"/>
      <c r="J97" s="74"/>
      <c r="K97" s="74"/>
      <c r="L97" s="74"/>
      <c r="M97" s="74"/>
      <c r="N97" s="74"/>
      <c r="O97" s="74"/>
      <c r="P97" s="74"/>
      <c r="Q97" s="74"/>
    </row>
    <row r="98" spans="7:17">
      <c r="G98" s="74" t="s">
        <v>683</v>
      </c>
      <c r="H98" s="74"/>
      <c r="I98" s="74"/>
      <c r="J98" s="74"/>
      <c r="K98" s="74"/>
      <c r="L98" s="74"/>
      <c r="M98" s="74"/>
      <c r="N98" s="74"/>
      <c r="O98" s="74"/>
      <c r="P98" s="74"/>
      <c r="Q98" s="74"/>
    </row>
    <row r="99" spans="7:17">
      <c r="G99" s="74" t="s">
        <v>684</v>
      </c>
      <c r="H99" s="74"/>
      <c r="I99" s="74"/>
      <c r="J99" s="74"/>
      <c r="K99" s="74"/>
      <c r="L99" s="74"/>
      <c r="M99" s="74"/>
      <c r="N99" s="74"/>
      <c r="O99" s="74"/>
      <c r="P99" s="74"/>
      <c r="Q99" s="74"/>
    </row>
    <row r="100" spans="7:17">
      <c r="G100" s="74" t="s">
        <v>685</v>
      </c>
      <c r="H100" s="74"/>
      <c r="I100" s="74"/>
      <c r="J100" s="74"/>
      <c r="K100" s="74"/>
      <c r="L100" s="74"/>
      <c r="M100" s="74"/>
      <c r="N100" s="74"/>
      <c r="O100" s="74"/>
      <c r="P100" s="74"/>
      <c r="Q100" s="74"/>
    </row>
    <row r="101" spans="7:17">
      <c r="G101" s="74" t="s">
        <v>686</v>
      </c>
      <c r="H101" s="74"/>
      <c r="I101" s="74"/>
      <c r="J101" s="74"/>
      <c r="K101" s="74"/>
      <c r="L101" s="74"/>
      <c r="M101" s="74"/>
      <c r="N101" s="74"/>
      <c r="O101" s="74"/>
      <c r="P101" s="74"/>
      <c r="Q101" s="74"/>
    </row>
    <row r="102" spans="7:17">
      <c r="G102" s="74" t="s">
        <v>687</v>
      </c>
      <c r="H102" s="74"/>
      <c r="I102" s="74"/>
      <c r="J102" s="74"/>
      <c r="K102" s="74"/>
      <c r="L102" s="74"/>
      <c r="M102" s="74"/>
      <c r="N102" s="74"/>
      <c r="O102" s="74"/>
      <c r="P102" s="74"/>
      <c r="Q102" s="74"/>
    </row>
    <row r="103" spans="7:17">
      <c r="G103" s="74" t="s">
        <v>688</v>
      </c>
      <c r="H103" s="74"/>
      <c r="I103" s="74"/>
      <c r="J103" s="74"/>
      <c r="K103" s="74"/>
      <c r="L103" s="74"/>
      <c r="M103" s="74"/>
      <c r="N103" s="74"/>
      <c r="O103" s="74"/>
      <c r="P103" s="74"/>
      <c r="Q103" s="74"/>
    </row>
    <row r="104" spans="7:17">
      <c r="G104" s="74" t="s">
        <v>689</v>
      </c>
      <c r="H104" s="74"/>
      <c r="I104" s="74"/>
      <c r="J104" s="74"/>
      <c r="K104" s="74"/>
      <c r="L104" s="74"/>
      <c r="M104" s="74"/>
      <c r="N104" s="74"/>
      <c r="O104" s="74"/>
      <c r="P104" s="74"/>
      <c r="Q104" s="74"/>
    </row>
  </sheetData>
  <sortState xmlns:xlrd2="http://schemas.microsoft.com/office/spreadsheetml/2017/richdata2" ref="B6:E35">
    <sortCondition ref="B6:B35"/>
  </sortState>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D146C-4A60-464D-8563-EFD2115F2E14}">
  <sheetPr codeName="Sheet10">
    <pageSetUpPr fitToPage="1"/>
  </sheetPr>
  <dimension ref="A1:S37"/>
  <sheetViews>
    <sheetView topLeftCell="A9" workbookViewId="0">
      <selection activeCell="G29" sqref="G29"/>
    </sheetView>
  </sheetViews>
  <sheetFormatPr defaultColWidth="8.59765625" defaultRowHeight="13.8"/>
  <cols>
    <col min="1" max="1" width="1.19921875" style="979" customWidth="1"/>
    <col min="2" max="2" width="44.19921875" style="64" bestFit="1" customWidth="1"/>
    <col min="3" max="3" width="7" style="64" customWidth="1"/>
    <col min="4" max="4" width="5.09765625" style="64" customWidth="1"/>
    <col min="5" max="9" width="12.5" style="64" customWidth="1"/>
    <col min="10" max="10" width="1.59765625" style="64" customWidth="1"/>
    <col min="11" max="11" width="12.5" style="64" customWidth="1"/>
    <col min="12" max="12" width="1.59765625" style="64" customWidth="1"/>
    <col min="13" max="13" width="28.5" style="64" bestFit="1" customWidth="1"/>
    <col min="14" max="14" width="1.5" style="3009" customWidth="1"/>
    <col min="15" max="15" width="1.69921875" style="3013" customWidth="1"/>
    <col min="16" max="16" width="19.69921875" style="3009" bestFit="1" customWidth="1"/>
    <col min="17" max="17" width="1.69921875" style="2984" customWidth="1"/>
    <col min="18" max="19" width="1.59765625" style="3009" customWidth="1"/>
    <col min="20" max="16384" width="8.59765625" style="64"/>
  </cols>
  <sheetData>
    <row r="1" spans="1:19" s="165" customFormat="1" ht="22.8">
      <c r="A1" s="3153" t="s">
        <v>713</v>
      </c>
      <c r="B1" s="4999" t="s">
        <v>854</v>
      </c>
      <c r="C1" s="4999"/>
      <c r="D1" s="4999"/>
      <c r="E1" s="4999"/>
      <c r="F1" s="4999"/>
      <c r="G1" s="4999"/>
      <c r="H1" s="4999"/>
      <c r="I1" s="4999"/>
      <c r="J1" s="132"/>
      <c r="K1" s="84"/>
      <c r="N1" s="3017"/>
      <c r="O1" s="3012"/>
      <c r="P1" s="3188"/>
      <c r="Q1" s="2984"/>
      <c r="R1" s="3017"/>
      <c r="S1" s="3017"/>
    </row>
    <row r="2" spans="1:19" s="165" customFormat="1" ht="22.8">
      <c r="A2" s="3153"/>
      <c r="B2" s="4999" t="str">
        <f>SelectCompany!B4</f>
        <v>South Staffordshire Water</v>
      </c>
      <c r="C2" s="4999"/>
      <c r="D2" s="4999"/>
      <c r="E2" s="4999"/>
      <c r="F2" s="4999"/>
      <c r="G2" s="4999"/>
      <c r="H2" s="4999"/>
      <c r="I2" s="4999"/>
      <c r="J2" s="132"/>
      <c r="K2" s="84"/>
      <c r="N2" s="3017"/>
      <c r="O2" s="3012"/>
      <c r="P2" s="3188"/>
      <c r="Q2" s="2984"/>
      <c r="R2" s="3017"/>
      <c r="S2" s="3017"/>
    </row>
    <row r="3" spans="1:19" ht="36.75" customHeight="1">
      <c r="B3" s="5000" t="s">
        <v>9910</v>
      </c>
      <c r="C3" s="5001"/>
      <c r="D3" s="5001"/>
      <c r="E3" s="5001"/>
      <c r="F3" s="5001"/>
      <c r="G3" s="5001"/>
      <c r="H3" s="5001"/>
      <c r="I3" s="5001"/>
      <c r="J3" s="5001"/>
      <c r="K3" s="5001"/>
      <c r="L3" s="5001"/>
      <c r="M3" s="5001"/>
      <c r="O3" s="3012"/>
      <c r="P3" s="3187" t="s">
        <v>716</v>
      </c>
    </row>
    <row r="4" spans="1:19" ht="15.6" thickBot="1">
      <c r="B4" s="88"/>
      <c r="C4" s="88"/>
      <c r="D4" s="88"/>
      <c r="P4" s="3188"/>
    </row>
    <row r="5" spans="1:19" ht="15.6" thickTop="1">
      <c r="B5" s="5016" t="s">
        <v>717</v>
      </c>
      <c r="C5" s="5005" t="s">
        <v>718</v>
      </c>
      <c r="D5" s="5005" t="s">
        <v>719</v>
      </c>
      <c r="E5" s="5007" t="s">
        <v>855</v>
      </c>
      <c r="F5" s="5007" t="s">
        <v>856</v>
      </c>
      <c r="G5" s="5007" t="s">
        <v>857</v>
      </c>
      <c r="H5" s="5007"/>
      <c r="I5" s="5009" t="s">
        <v>858</v>
      </c>
      <c r="J5" s="55"/>
      <c r="K5" s="4997" t="s">
        <v>723</v>
      </c>
      <c r="L5" s="55"/>
      <c r="M5" s="4997" t="s">
        <v>724</v>
      </c>
      <c r="P5" s="3188"/>
    </row>
    <row r="6" spans="1:19" ht="36" customHeight="1" thickBot="1">
      <c r="A6" s="979" t="s">
        <v>725</v>
      </c>
      <c r="B6" s="5017"/>
      <c r="C6" s="5006"/>
      <c r="D6" s="5006"/>
      <c r="E6" s="5008"/>
      <c r="F6" s="5008"/>
      <c r="G6" s="167" t="s">
        <v>859</v>
      </c>
      <c r="H6" s="167" t="s">
        <v>860</v>
      </c>
      <c r="I6" s="5010"/>
      <c r="J6" s="55"/>
      <c r="K6" s="4998"/>
      <c r="L6" s="55"/>
      <c r="M6" s="4998"/>
      <c r="P6" s="3188"/>
    </row>
    <row r="7" spans="1:19" ht="11.85" customHeight="1" thickTop="1" thickBot="1">
      <c r="A7" s="979" t="s">
        <v>729</v>
      </c>
      <c r="C7" s="88"/>
      <c r="D7" s="88"/>
      <c r="E7" s="40"/>
      <c r="F7" s="40"/>
      <c r="G7" s="136"/>
      <c r="H7" s="136"/>
      <c r="I7" s="40"/>
      <c r="J7" s="55"/>
      <c r="K7" s="55"/>
      <c r="L7" s="55"/>
      <c r="M7" s="55"/>
      <c r="P7" s="101">
        <f t="shared" ref="P7:P29" si="0">IF(COUNTBLANK(E7:I7)=Q7, 0, rngIncomplete )</f>
        <v>0</v>
      </c>
      <c r="Q7" s="2984">
        <v>5</v>
      </c>
    </row>
    <row r="8" spans="1:19" ht="16.8" thickTop="1" thickBot="1">
      <c r="B8" s="168" t="s">
        <v>861</v>
      </c>
      <c r="C8" s="169"/>
      <c r="D8" s="169"/>
      <c r="E8" s="134"/>
      <c r="F8" s="170"/>
      <c r="G8" s="170"/>
      <c r="H8" s="170"/>
      <c r="I8" s="40"/>
      <c r="J8" s="55"/>
      <c r="K8" s="55"/>
      <c r="L8" s="55"/>
      <c r="M8" s="55"/>
      <c r="P8" s="101">
        <f t="shared" si="0"/>
        <v>0</v>
      </c>
      <c r="Q8" s="2984">
        <v>5</v>
      </c>
    </row>
    <row r="9" spans="1:19" ht="15.6" thickTop="1">
      <c r="B9" s="171" t="s">
        <v>862</v>
      </c>
      <c r="C9" s="96" t="s">
        <v>731</v>
      </c>
      <c r="D9" s="96">
        <v>3</v>
      </c>
      <c r="E9" s="97">
        <v>81.652000000000001</v>
      </c>
      <c r="F9" s="97">
        <v>30</v>
      </c>
      <c r="G9" s="97">
        <v>303.846</v>
      </c>
      <c r="H9" s="97">
        <v>0</v>
      </c>
      <c r="I9" s="589">
        <f>IFERROR(SUM(E9:H9 ),0)</f>
        <v>415.49799999999999</v>
      </c>
      <c r="J9" s="55"/>
      <c r="K9" s="98" t="s">
        <v>863</v>
      </c>
      <c r="L9" s="55"/>
      <c r="M9" s="100"/>
      <c r="P9" s="101">
        <f t="shared" si="0"/>
        <v>0</v>
      </c>
      <c r="Q9" s="2984">
        <v>0</v>
      </c>
    </row>
    <row r="10" spans="1:19" ht="15">
      <c r="B10" s="172" t="s">
        <v>840</v>
      </c>
      <c r="C10" s="128" t="s">
        <v>731</v>
      </c>
      <c r="D10" s="128">
        <v>3</v>
      </c>
      <c r="E10" s="4378">
        <f>-IFERROR('1C'!I43,0)</f>
        <v>0</v>
      </c>
      <c r="F10" s="607"/>
      <c r="G10" s="607"/>
      <c r="H10" s="607"/>
      <c r="I10" s="104">
        <f>+E10</f>
        <v>0</v>
      </c>
      <c r="J10" s="55"/>
      <c r="K10" s="105" t="s">
        <v>864</v>
      </c>
      <c r="L10" s="55"/>
      <c r="M10" s="106"/>
      <c r="P10" s="101">
        <f t="shared" si="0"/>
        <v>0</v>
      </c>
      <c r="Q10" s="2984">
        <v>3</v>
      </c>
    </row>
    <row r="11" spans="1:19" ht="15">
      <c r="B11" s="175" t="s">
        <v>865</v>
      </c>
      <c r="C11" s="107" t="s">
        <v>731</v>
      </c>
      <c r="D11" s="107">
        <v>3</v>
      </c>
      <c r="E11" s="687">
        <f>SUM(E9:E10)</f>
        <v>81.652000000000001</v>
      </c>
      <c r="F11" s="687">
        <f>SUM(F9:F10)</f>
        <v>30</v>
      </c>
      <c r="G11" s="687">
        <f>SUM(G9:G10)</f>
        <v>303.846</v>
      </c>
      <c r="H11" s="687">
        <f>SUM(H9:H10)</f>
        <v>0</v>
      </c>
      <c r="I11" s="593">
        <f>SUM(E11:H11)</f>
        <v>415.49799999999999</v>
      </c>
      <c r="J11" s="55"/>
      <c r="K11" s="105" t="s">
        <v>866</v>
      </c>
      <c r="L11" s="55"/>
      <c r="M11" s="106"/>
      <c r="P11" s="101">
        <f t="shared" si="0"/>
        <v>0</v>
      </c>
      <c r="Q11" s="2984">
        <v>0</v>
      </c>
    </row>
    <row r="12" spans="1:19" ht="15">
      <c r="B12" s="176" t="s">
        <v>867</v>
      </c>
      <c r="C12" s="102" t="s">
        <v>731</v>
      </c>
      <c r="D12" s="102">
        <v>3</v>
      </c>
      <c r="E12" s="608"/>
      <c r="F12" s="607"/>
      <c r="G12" s="607"/>
      <c r="H12" s="607"/>
      <c r="I12" s="177">
        <v>-22.013000000000002</v>
      </c>
      <c r="J12" s="55"/>
      <c r="K12" s="105" t="s">
        <v>868</v>
      </c>
      <c r="L12" s="55"/>
      <c r="M12" s="106"/>
      <c r="P12" s="101">
        <f t="shared" si="0"/>
        <v>0</v>
      </c>
      <c r="Q12" s="2984">
        <v>4</v>
      </c>
    </row>
    <row r="13" spans="1:19" ht="15">
      <c r="B13" s="176" t="s">
        <v>869</v>
      </c>
      <c r="C13" s="102" t="s">
        <v>731</v>
      </c>
      <c r="D13" s="102">
        <v>3</v>
      </c>
      <c r="E13" s="608"/>
      <c r="F13" s="607"/>
      <c r="G13" s="607"/>
      <c r="H13" s="607"/>
      <c r="I13" s="177">
        <v>0</v>
      </c>
      <c r="J13" s="55"/>
      <c r="K13" s="105" t="s">
        <v>870</v>
      </c>
      <c r="L13" s="55"/>
      <c r="M13" s="106"/>
      <c r="P13" s="101">
        <f t="shared" si="0"/>
        <v>0</v>
      </c>
      <c r="Q13" s="2984">
        <v>4</v>
      </c>
    </row>
    <row r="14" spans="1:19" ht="15.6" thickBot="1">
      <c r="B14" s="178" t="s">
        <v>871</v>
      </c>
      <c r="C14" s="139" t="s">
        <v>731</v>
      </c>
      <c r="D14" s="139">
        <v>3</v>
      </c>
      <c r="E14" s="609"/>
      <c r="F14" s="610"/>
      <c r="G14" s="610"/>
      <c r="H14" s="610"/>
      <c r="I14" s="595">
        <f>IFERROR(SUM( I11:I13 ),0)</f>
        <v>393.48500000000001</v>
      </c>
      <c r="J14" s="55"/>
      <c r="K14" s="140" t="s">
        <v>872</v>
      </c>
      <c r="L14" s="55"/>
      <c r="M14" s="116"/>
      <c r="P14" s="101">
        <f t="shared" si="0"/>
        <v>0</v>
      </c>
      <c r="Q14" s="2984">
        <v>4</v>
      </c>
    </row>
    <row r="15" spans="1:19" ht="16.2" thickTop="1" thickBot="1">
      <c r="B15" s="142"/>
      <c r="C15" s="142"/>
      <c r="D15" s="142"/>
      <c r="E15" s="611"/>
      <c r="F15" s="612"/>
      <c r="G15" s="612"/>
      <c r="H15" s="612"/>
      <c r="I15" s="612"/>
      <c r="J15" s="55"/>
      <c r="K15" s="99"/>
      <c r="L15" s="55"/>
      <c r="M15" s="55"/>
      <c r="P15" s="101">
        <f t="shared" si="0"/>
        <v>0</v>
      </c>
      <c r="Q15" s="2984">
        <v>5</v>
      </c>
    </row>
    <row r="16" spans="1:19" ht="16.8" thickTop="1" thickBot="1">
      <c r="B16" s="168" t="s">
        <v>873</v>
      </c>
      <c r="C16" s="169"/>
      <c r="D16" s="169"/>
      <c r="E16" s="613"/>
      <c r="F16" s="614"/>
      <c r="G16" s="614"/>
      <c r="H16" s="614"/>
      <c r="I16" s="612"/>
      <c r="J16" s="55"/>
      <c r="K16" s="55"/>
      <c r="L16" s="55"/>
      <c r="M16" s="55"/>
      <c r="P16" s="101">
        <f t="shared" si="0"/>
        <v>0</v>
      </c>
      <c r="Q16" s="2984">
        <v>5</v>
      </c>
    </row>
    <row r="17" spans="2:17" ht="15.6" thickTop="1">
      <c r="B17" s="171" t="s">
        <v>873</v>
      </c>
      <c r="C17" s="96" t="s">
        <v>874</v>
      </c>
      <c r="D17" s="96">
        <v>3</v>
      </c>
      <c r="E17" s="615"/>
      <c r="F17" s="615"/>
      <c r="G17" s="615"/>
      <c r="H17" s="615"/>
      <c r="I17" s="3986">
        <v>0.61389701739280877</v>
      </c>
      <c r="J17" s="55"/>
      <c r="K17" s="98" t="s">
        <v>875</v>
      </c>
      <c r="L17" s="55"/>
      <c r="M17" s="100"/>
      <c r="P17" s="101">
        <f t="shared" si="0"/>
        <v>0</v>
      </c>
      <c r="Q17" s="2984">
        <v>4</v>
      </c>
    </row>
    <row r="18" spans="2:17" ht="15.6" thickBot="1">
      <c r="B18" s="180" t="s">
        <v>876</v>
      </c>
      <c r="C18" s="131" t="s">
        <v>874</v>
      </c>
      <c r="D18" s="131">
        <v>3</v>
      </c>
      <c r="E18" s="616"/>
      <c r="F18" s="617"/>
      <c r="G18" s="617"/>
      <c r="H18" s="617"/>
      <c r="I18" s="181">
        <v>0.6123062382317449</v>
      </c>
      <c r="J18" s="55"/>
      <c r="K18" s="140" t="s">
        <v>877</v>
      </c>
      <c r="L18" s="55"/>
      <c r="M18" s="116"/>
      <c r="P18" s="101">
        <f t="shared" si="0"/>
        <v>0</v>
      </c>
      <c r="Q18" s="2984">
        <v>4</v>
      </c>
    </row>
    <row r="19" spans="2:17" ht="16.2" thickTop="1" thickBot="1">
      <c r="B19" s="182"/>
      <c r="C19" s="182"/>
      <c r="D19" s="182"/>
      <c r="E19" s="618"/>
      <c r="F19" s="612"/>
      <c r="G19" s="612"/>
      <c r="H19" s="612"/>
      <c r="I19" s="612"/>
      <c r="J19" s="55"/>
      <c r="K19" s="99"/>
      <c r="L19" s="55"/>
      <c r="M19" s="55"/>
      <c r="P19" s="101">
        <f t="shared" si="0"/>
        <v>0</v>
      </c>
      <c r="Q19" s="2984">
        <v>5</v>
      </c>
    </row>
    <row r="20" spans="2:17" ht="16.8" thickTop="1" thickBot="1">
      <c r="B20" s="168" t="s">
        <v>878</v>
      </c>
      <c r="C20" s="169"/>
      <c r="D20" s="169"/>
      <c r="E20" s="613"/>
      <c r="F20" s="614"/>
      <c r="G20" s="614"/>
      <c r="H20" s="614"/>
      <c r="I20" s="612"/>
      <c r="J20" s="55"/>
      <c r="K20" s="55"/>
      <c r="L20" s="55"/>
      <c r="M20" s="55"/>
      <c r="P20" s="101">
        <f t="shared" si="0"/>
        <v>0</v>
      </c>
      <c r="Q20" s="2984">
        <v>5</v>
      </c>
    </row>
    <row r="21" spans="2:17" ht="15.6" thickTop="1">
      <c r="B21" s="171" t="s">
        <v>879</v>
      </c>
      <c r="C21" s="96" t="s">
        <v>731</v>
      </c>
      <c r="D21" s="96">
        <v>3</v>
      </c>
      <c r="E21" s="97">
        <v>3.02</v>
      </c>
      <c r="F21" s="97">
        <v>1.8819999999999999</v>
      </c>
      <c r="G21" s="97">
        <v>22.913</v>
      </c>
      <c r="H21" s="97">
        <v>0</v>
      </c>
      <c r="I21" s="183">
        <f>IFERROR(SUM(E21:H21 ),0)</f>
        <v>27.815000000000001</v>
      </c>
      <c r="J21" s="55"/>
      <c r="K21" s="98" t="s">
        <v>880</v>
      </c>
      <c r="L21" s="55"/>
      <c r="M21" s="100"/>
      <c r="P21" s="101">
        <f t="shared" si="0"/>
        <v>0</v>
      </c>
      <c r="Q21" s="2984">
        <v>0</v>
      </c>
    </row>
    <row r="22" spans="2:17" ht="15.6" thickBot="1">
      <c r="B22" s="180" t="s">
        <v>881</v>
      </c>
      <c r="C22" s="131" t="s">
        <v>731</v>
      </c>
      <c r="D22" s="131">
        <v>3</v>
      </c>
      <c r="E22" s="112">
        <v>3.02</v>
      </c>
      <c r="F22" s="112">
        <v>1.8819999999999999</v>
      </c>
      <c r="G22" s="112">
        <v>10.125</v>
      </c>
      <c r="H22" s="112">
        <v>0</v>
      </c>
      <c r="I22" s="184">
        <f>IFERROR(SUM(E22:H22 ),0)</f>
        <v>15.027000000000001</v>
      </c>
      <c r="J22" s="55"/>
      <c r="K22" s="140" t="s">
        <v>882</v>
      </c>
      <c r="L22" s="55"/>
      <c r="M22" s="116"/>
      <c r="P22" s="101">
        <f t="shared" si="0"/>
        <v>0</v>
      </c>
      <c r="Q22" s="2984">
        <v>0</v>
      </c>
    </row>
    <row r="23" spans="2:17" ht="16.2" thickTop="1" thickBot="1">
      <c r="B23" s="55"/>
      <c r="C23" s="55"/>
      <c r="D23" s="55"/>
      <c r="E23" s="385"/>
      <c r="F23" s="385"/>
      <c r="G23" s="619"/>
      <c r="H23" s="619"/>
      <c r="I23" s="385"/>
      <c r="J23" s="55"/>
      <c r="K23" s="55"/>
      <c r="L23" s="55"/>
      <c r="M23" s="55"/>
      <c r="P23" s="101">
        <f t="shared" si="0"/>
        <v>0</v>
      </c>
      <c r="Q23" s="2984">
        <v>5</v>
      </c>
    </row>
    <row r="24" spans="2:17" ht="16.8" thickTop="1" thickBot="1">
      <c r="B24" s="168" t="s">
        <v>883</v>
      </c>
      <c r="C24" s="169"/>
      <c r="D24" s="169"/>
      <c r="E24" s="613"/>
      <c r="F24" s="614"/>
      <c r="G24" s="614"/>
      <c r="H24" s="614"/>
      <c r="I24" s="612"/>
      <c r="J24" s="55"/>
      <c r="K24" s="55"/>
      <c r="L24" s="55"/>
      <c r="M24" s="55"/>
      <c r="P24" s="101">
        <f t="shared" si="0"/>
        <v>0</v>
      </c>
      <c r="Q24" s="2984">
        <v>5</v>
      </c>
    </row>
    <row r="25" spans="2:17" ht="16.5" customHeight="1" thickTop="1">
      <c r="B25" s="171" t="s">
        <v>884</v>
      </c>
      <c r="C25" s="96" t="s">
        <v>874</v>
      </c>
      <c r="D25" s="96">
        <v>3</v>
      </c>
      <c r="E25" s="688">
        <f>IFERROR(+E21/E11,0)</f>
        <v>3.6986234262479795E-2</v>
      </c>
      <c r="F25" s="688">
        <f>IFERROR(+F21/F11,0)</f>
        <v>6.2733333333333335E-2</v>
      </c>
      <c r="G25" s="688">
        <f>IFERROR(+G21/G11,0)</f>
        <v>7.5409911599955234E-2</v>
      </c>
      <c r="H25" s="688">
        <f>IFERROR(+H21/H11,0)</f>
        <v>0</v>
      </c>
      <c r="I25" s="689">
        <f>IFERROR(+I21/I11,0)</f>
        <v>6.6943763868899497E-2</v>
      </c>
      <c r="J25" s="55"/>
      <c r="K25" s="98" t="s">
        <v>885</v>
      </c>
      <c r="L25" s="55"/>
      <c r="M25" s="100"/>
      <c r="P25" s="101">
        <f t="shared" si="0"/>
        <v>0</v>
      </c>
      <c r="Q25" s="2984">
        <v>0</v>
      </c>
    </row>
    <row r="26" spans="2:17" ht="15.6" thickBot="1">
      <c r="B26" s="180" t="s">
        <v>886</v>
      </c>
      <c r="C26" s="131" t="s">
        <v>874</v>
      </c>
      <c r="D26" s="131">
        <v>3</v>
      </c>
      <c r="E26" s="690">
        <f>IFERROR(+E22/E11,0)</f>
        <v>3.6986234262479795E-2</v>
      </c>
      <c r="F26" s="690">
        <f>IFERROR(+F22/F11,0)</f>
        <v>6.2733333333333335E-2</v>
      </c>
      <c r="G26" s="690">
        <f>IFERROR(+G22/G11,0)</f>
        <v>3.3322801682431229E-2</v>
      </c>
      <c r="H26" s="690">
        <f>IFERROR(+H22/H11,0)</f>
        <v>0</v>
      </c>
      <c r="I26" s="691">
        <f>IFERROR(+I22/I11,0)</f>
        <v>3.616623906733607E-2</v>
      </c>
      <c r="J26" s="55"/>
      <c r="K26" s="140" t="s">
        <v>887</v>
      </c>
      <c r="L26" s="55"/>
      <c r="M26" s="116"/>
      <c r="P26" s="101">
        <f t="shared" si="0"/>
        <v>0</v>
      </c>
      <c r="Q26" s="2984">
        <v>0</v>
      </c>
    </row>
    <row r="27" spans="2:17" ht="16.2" thickTop="1" thickBot="1">
      <c r="B27" s="182"/>
      <c r="C27" s="182"/>
      <c r="D27" s="182"/>
      <c r="E27" s="620"/>
      <c r="F27" s="612"/>
      <c r="G27" s="612"/>
      <c r="H27" s="612"/>
      <c r="I27" s="612"/>
      <c r="J27" s="55"/>
      <c r="K27" s="99"/>
      <c r="L27" s="55"/>
      <c r="M27" s="55"/>
      <c r="P27" s="101">
        <f t="shared" si="0"/>
        <v>0</v>
      </c>
      <c r="Q27" s="2984">
        <v>5</v>
      </c>
    </row>
    <row r="28" spans="2:17" ht="16.8" thickTop="1" thickBot="1">
      <c r="B28" s="168" t="s">
        <v>888</v>
      </c>
      <c r="C28" s="169"/>
      <c r="D28" s="169"/>
      <c r="E28" s="613"/>
      <c r="F28" s="614"/>
      <c r="G28" s="614"/>
      <c r="H28" s="614"/>
      <c r="I28" s="612"/>
      <c r="J28" s="55"/>
      <c r="K28" s="55"/>
      <c r="L28" s="55"/>
      <c r="M28" s="55"/>
      <c r="P28" s="101">
        <f t="shared" si="0"/>
        <v>0</v>
      </c>
      <c r="Q28" s="2984">
        <v>5</v>
      </c>
    </row>
    <row r="29" spans="2:17" ht="16.2" thickTop="1" thickBot="1">
      <c r="B29" s="185" t="s">
        <v>889</v>
      </c>
      <c r="C29" s="152" t="s">
        <v>890</v>
      </c>
      <c r="D29" s="152">
        <v>3</v>
      </c>
      <c r="E29" s="186">
        <v>9.6809999999999992</v>
      </c>
      <c r="F29" s="186">
        <v>1.61</v>
      </c>
      <c r="G29" s="186">
        <v>23.983000000000001</v>
      </c>
      <c r="H29" s="186">
        <v>0</v>
      </c>
      <c r="I29" s="295">
        <v>19.556999999999999</v>
      </c>
      <c r="J29" s="55"/>
      <c r="K29" s="155" t="s">
        <v>891</v>
      </c>
      <c r="L29" s="55"/>
      <c r="M29" s="156"/>
      <c r="P29" s="101">
        <f t="shared" si="0"/>
        <v>0</v>
      </c>
      <c r="Q29" s="2984">
        <v>0</v>
      </c>
    </row>
    <row r="30" spans="2:17" ht="15.6" thickTop="1">
      <c r="B30" s="55"/>
      <c r="C30" s="55"/>
      <c r="D30" s="55"/>
      <c r="E30" s="55"/>
      <c r="F30" s="55"/>
      <c r="G30" s="55"/>
      <c r="H30" s="55"/>
      <c r="I30" s="40"/>
      <c r="J30" s="55"/>
      <c r="K30" s="55"/>
      <c r="L30" s="55"/>
      <c r="N30" s="977" t="s">
        <v>775</v>
      </c>
      <c r="P30" s="3188"/>
      <c r="Q30" s="3205"/>
    </row>
    <row r="31" spans="2:17" ht="15">
      <c r="B31" s="55"/>
      <c r="C31" s="55"/>
      <c r="D31" s="55"/>
      <c r="E31" s="55"/>
      <c r="F31" s="55"/>
      <c r="G31" s="55"/>
      <c r="H31" s="55"/>
      <c r="I31" s="55"/>
      <c r="J31" s="55"/>
      <c r="K31" s="55"/>
      <c r="L31" s="55"/>
      <c r="M31" s="55"/>
      <c r="P31" s="3188"/>
      <c r="Q31" s="3205"/>
    </row>
    <row r="32" spans="2:17" ht="15">
      <c r="B32" s="55"/>
      <c r="C32" s="55"/>
      <c r="D32" s="55"/>
      <c r="E32" s="55"/>
      <c r="F32" s="55"/>
      <c r="G32" s="55"/>
      <c r="H32" s="55"/>
      <c r="I32" s="55"/>
      <c r="J32" s="55"/>
      <c r="K32" s="55"/>
      <c r="L32" s="55"/>
      <c r="M32" s="55"/>
      <c r="P32" s="3188"/>
    </row>
    <row r="33" spans="2:16" ht="15">
      <c r="B33" s="55"/>
      <c r="C33" s="55"/>
      <c r="D33" s="55"/>
      <c r="E33" s="55"/>
      <c r="F33" s="55"/>
      <c r="G33" s="55"/>
      <c r="H33" s="55"/>
      <c r="I33" s="55"/>
      <c r="J33" s="55"/>
      <c r="K33" s="55"/>
      <c r="L33" s="55"/>
      <c r="M33" s="55"/>
      <c r="P33" s="3188"/>
    </row>
    <row r="34" spans="2:16" ht="15">
      <c r="B34" s="55"/>
      <c r="C34" s="55"/>
      <c r="D34" s="55"/>
      <c r="E34" s="55"/>
      <c r="F34" s="55"/>
      <c r="G34" s="55"/>
      <c r="H34" s="55"/>
      <c r="I34" s="55"/>
      <c r="J34" s="55"/>
      <c r="K34" s="55"/>
      <c r="L34" s="55"/>
      <c r="M34" s="55"/>
    </row>
    <row r="35" spans="2:16" ht="15">
      <c r="B35" s="55"/>
      <c r="C35" s="55"/>
      <c r="D35" s="55"/>
      <c r="E35" s="55"/>
      <c r="F35" s="55"/>
      <c r="G35" s="55"/>
      <c r="H35" s="55"/>
      <c r="I35" s="55"/>
      <c r="J35" s="55"/>
      <c r="K35" s="55"/>
      <c r="L35" s="55"/>
      <c r="M35" s="55"/>
    </row>
    <row r="36" spans="2:16" ht="15">
      <c r="B36" s="55"/>
      <c r="C36" s="55"/>
      <c r="D36" s="55"/>
      <c r="E36" s="55"/>
      <c r="F36" s="55"/>
      <c r="G36" s="55"/>
      <c r="H36" s="55"/>
      <c r="I36" s="55"/>
      <c r="J36" s="55"/>
      <c r="K36" s="55"/>
      <c r="L36" s="55"/>
      <c r="M36" s="55"/>
    </row>
    <row r="37" spans="2:16" ht="15">
      <c r="B37" s="55"/>
      <c r="C37" s="55"/>
      <c r="D37" s="55"/>
      <c r="E37" s="55"/>
      <c r="F37" s="55"/>
      <c r="G37" s="55"/>
      <c r="H37" s="55"/>
      <c r="I37" s="55"/>
      <c r="J37" s="55"/>
      <c r="K37" s="55"/>
      <c r="L37" s="55"/>
      <c r="M37" s="55"/>
    </row>
  </sheetData>
  <sheetProtection formatColumns="0" formatRows="0"/>
  <mergeCells count="12">
    <mergeCell ref="G5:H5"/>
    <mergeCell ref="I5:I6"/>
    <mergeCell ref="K5:K6"/>
    <mergeCell ref="M5:M6"/>
    <mergeCell ref="B1:I1"/>
    <mergeCell ref="B5:B6"/>
    <mergeCell ref="C5:C6"/>
    <mergeCell ref="D5:D6"/>
    <mergeCell ref="E5:E6"/>
    <mergeCell ref="F5:F6"/>
    <mergeCell ref="B2:I2"/>
    <mergeCell ref="B3:M3"/>
  </mergeCells>
  <conditionalFormatting sqref="P7:P29">
    <cfRule type="cellIs" dxfId="129" priority="1" operator="equal">
      <formula>0</formula>
    </cfRule>
  </conditionalFormatting>
  <dataValidations count="1">
    <dataValidation type="custom" allowBlank="1" showErrorMessage="1" errorTitle="Input Error" error="Please input a numeric value, in units of £m's." sqref="E25:I26 E21:H22 I12:I13 I18 E9:H9 E29:I29" xr:uid="{D73B0409-1C8F-4FB0-BD27-627D92C09D29}">
      <formula1>ISNUMBER(E9)</formula1>
    </dataValidation>
  </dataValidations>
  <pageMargins left="0.7" right="0.7" top="0.75" bottom="0.75" header="0.3" footer="0.3"/>
  <pageSetup paperSize="8" scale="94" fitToHeight="0" orientation="portrait" r:id="rId1"/>
  <headerFooter>
    <oddHeader>&amp;L&amp;F&amp;CSheet: &amp;A&amp;ROFFICIAL</oddHeader>
    <oddFooter>&amp;LPrinted on: &amp;D at &amp;T&amp;CPage &amp;P of &amp;N&amp;ROfwat</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4EBF0-7594-48C6-B503-AE7A54292A87}">
  <sheetPr codeName="Sheet91"/>
  <dimension ref="A1:Z57"/>
  <sheetViews>
    <sheetView topLeftCell="A27" zoomScaleNormal="100" workbookViewId="0">
      <selection activeCell="G49" sqref="G49"/>
    </sheetView>
  </sheetViews>
  <sheetFormatPr defaultColWidth="8.59765625" defaultRowHeight="15"/>
  <cols>
    <col min="1" max="1" width="1.19921875" style="979" customWidth="1"/>
    <col min="2" max="2" width="54.59765625" style="78" bestFit="1" customWidth="1"/>
    <col min="3" max="3" width="11.09765625" style="78" customWidth="1"/>
    <col min="4" max="4" width="9.69921875" style="78" customWidth="1"/>
    <col min="5" max="16" width="17.19921875" style="78" customWidth="1"/>
    <col min="17" max="17" width="8.59765625" style="78"/>
    <col min="18" max="18" width="9.19921875" style="78" customWidth="1"/>
    <col min="19" max="19" width="8.59765625" style="78"/>
    <col min="20" max="20" width="19.69921875" style="78" bestFit="1" customWidth="1"/>
    <col min="21" max="21" width="1.5" style="3002" customWidth="1"/>
    <col min="22" max="22" width="1.69921875" style="3005" customWidth="1"/>
    <col min="23" max="23" width="29.19921875" style="3002" bestFit="1" customWidth="1"/>
    <col min="24" max="24" width="1.69921875" style="994" customWidth="1"/>
    <col min="25" max="25" width="1.5" style="3002" customWidth="1"/>
    <col min="26" max="26" width="1.19921875" style="3002" customWidth="1"/>
    <col min="27" max="16384" width="8.59765625" style="78"/>
  </cols>
  <sheetData>
    <row r="1" spans="1:26" s="187" customFormat="1" ht="22.8">
      <c r="A1" s="979" t="s">
        <v>713</v>
      </c>
      <c r="B1" s="5040" t="s">
        <v>892</v>
      </c>
      <c r="C1" s="5040"/>
      <c r="D1" s="5040"/>
      <c r="E1" s="5040"/>
      <c r="F1" s="5040"/>
      <c r="G1" s="5040"/>
      <c r="H1" s="5040"/>
      <c r="I1" s="5040"/>
      <c r="J1" s="560"/>
      <c r="K1" s="560"/>
      <c r="L1" s="560"/>
      <c r="M1" s="560"/>
      <c r="N1" s="560"/>
      <c r="O1" s="560"/>
      <c r="P1" s="560"/>
      <c r="Q1" s="560"/>
      <c r="R1" s="560"/>
      <c r="S1" s="560"/>
      <c r="T1" s="560"/>
      <c r="U1" s="3206"/>
      <c r="V1" s="3012"/>
      <c r="W1" s="3188"/>
      <c r="X1" s="2984"/>
      <c r="Y1" s="3206"/>
      <c r="Z1" s="3265"/>
    </row>
    <row r="2" spans="1:26" s="187" customFormat="1" ht="22.8">
      <c r="A2" s="979"/>
      <c r="B2" s="5040" t="str">
        <f>SelectCompany!B4</f>
        <v>South Staffordshire Water</v>
      </c>
      <c r="C2" s="5040"/>
      <c r="D2" s="5040"/>
      <c r="E2" s="5040"/>
      <c r="F2" s="5040"/>
      <c r="G2" s="5040"/>
      <c r="H2" s="5040"/>
      <c r="I2" s="5040"/>
      <c r="J2" s="560"/>
      <c r="K2" s="560"/>
      <c r="L2" s="560"/>
      <c r="M2" s="560"/>
      <c r="N2" s="560"/>
      <c r="O2" s="560"/>
      <c r="P2" s="560"/>
      <c r="Q2" s="560"/>
      <c r="R2" s="560"/>
      <c r="S2" s="561"/>
      <c r="T2" s="561"/>
      <c r="U2" s="3141"/>
      <c r="V2" s="3012"/>
      <c r="W2" s="3188"/>
      <c r="X2" s="2984"/>
      <c r="Y2" s="3206"/>
      <c r="Z2" s="3265"/>
    </row>
    <row r="3" spans="1:26" s="187" customFormat="1" ht="36.75" customHeight="1">
      <c r="A3" s="979"/>
      <c r="B3" s="5012" t="s">
        <v>893</v>
      </c>
      <c r="C3" s="5012"/>
      <c r="D3" s="5012"/>
      <c r="E3" s="5012"/>
      <c r="F3" s="5012"/>
      <c r="G3" s="5012"/>
      <c r="H3" s="5012"/>
      <c r="I3" s="5012"/>
      <c r="J3" s="5012"/>
      <c r="K3" s="5012"/>
      <c r="L3" s="5012"/>
      <c r="M3" s="5012"/>
      <c r="N3" s="5012"/>
      <c r="O3" s="5012"/>
      <c r="P3" s="5012"/>
      <c r="Q3" s="5012"/>
      <c r="R3" s="5012"/>
      <c r="S3" s="5012"/>
      <c r="T3" s="5012"/>
      <c r="U3" s="3141"/>
      <c r="V3" s="3012"/>
      <c r="W3" s="3207" t="s">
        <v>716</v>
      </c>
      <c r="X3" s="2984"/>
      <c r="Y3" s="3206"/>
      <c r="Z3" s="3265"/>
    </row>
    <row r="4" spans="1:26" ht="15.6" thickBot="1">
      <c r="B4" s="399"/>
      <c r="C4" s="399"/>
      <c r="D4" s="399"/>
      <c r="E4" s="399"/>
      <c r="F4" s="399"/>
      <c r="G4" s="399"/>
      <c r="H4" s="399"/>
      <c r="I4" s="399"/>
      <c r="J4" s="399"/>
      <c r="K4" s="399"/>
      <c r="L4" s="399"/>
      <c r="M4" s="399"/>
      <c r="N4" s="399"/>
      <c r="O4" s="399"/>
      <c r="P4" s="399"/>
      <c r="Q4" s="399"/>
      <c r="R4" s="399"/>
      <c r="S4" s="399"/>
      <c r="T4" s="399"/>
      <c r="U4" s="3140"/>
      <c r="V4" s="3012"/>
      <c r="W4" s="3141"/>
      <c r="X4" s="2984"/>
      <c r="Y4" s="3141"/>
    </row>
    <row r="5" spans="1:26" ht="15.75" customHeight="1" thickTop="1" thickBot="1">
      <c r="B5" s="563"/>
      <c r="C5" s="562"/>
      <c r="D5" s="562"/>
      <c r="E5" s="5056" t="s">
        <v>894</v>
      </c>
      <c r="F5" s="5057"/>
      <c r="G5" s="5057"/>
      <c r="H5" s="5057"/>
      <c r="I5" s="5057"/>
      <c r="J5" s="5058"/>
      <c r="K5" s="5059" t="s">
        <v>895</v>
      </c>
      <c r="L5" s="5057"/>
      <c r="M5" s="5057"/>
      <c r="N5" s="5057"/>
      <c r="O5" s="5057"/>
      <c r="P5" s="5060"/>
      <c r="Q5" s="561"/>
      <c r="R5" s="5053" t="s">
        <v>723</v>
      </c>
      <c r="S5" s="561"/>
      <c r="T5" s="5053" t="s">
        <v>724</v>
      </c>
      <c r="U5" s="3141"/>
      <c r="V5" s="3012"/>
      <c r="W5" s="3141"/>
      <c r="X5" s="2984"/>
      <c r="Y5" s="3141"/>
    </row>
    <row r="6" spans="1:26" ht="59.7" customHeight="1" thickTop="1" thickBot="1">
      <c r="A6" s="979" t="s">
        <v>725</v>
      </c>
      <c r="B6" s="3732" t="s">
        <v>717</v>
      </c>
      <c r="C6" s="3733" t="s">
        <v>718</v>
      </c>
      <c r="D6" s="3734" t="s">
        <v>719</v>
      </c>
      <c r="E6" s="3735" t="s">
        <v>896</v>
      </c>
      <c r="F6" s="3735" t="s">
        <v>897</v>
      </c>
      <c r="G6" s="3735" t="s">
        <v>898</v>
      </c>
      <c r="H6" s="3735" t="s">
        <v>896</v>
      </c>
      <c r="I6" s="3735" t="s">
        <v>897</v>
      </c>
      <c r="J6" s="3735" t="s">
        <v>898</v>
      </c>
      <c r="K6" s="3735" t="s">
        <v>896</v>
      </c>
      <c r="L6" s="3735" t="s">
        <v>897</v>
      </c>
      <c r="M6" s="3735" t="s">
        <v>898</v>
      </c>
      <c r="N6" s="3735" t="s">
        <v>896</v>
      </c>
      <c r="O6" s="3735" t="s">
        <v>897</v>
      </c>
      <c r="P6" s="3736" t="s">
        <v>898</v>
      </c>
      <c r="Q6" s="561"/>
      <c r="R6" s="5054"/>
      <c r="S6" s="561"/>
      <c r="T6" s="5055"/>
      <c r="U6" s="3141"/>
      <c r="V6" s="3012"/>
      <c r="W6" s="3141"/>
      <c r="X6" s="2984"/>
      <c r="Y6" s="3141"/>
    </row>
    <row r="7" spans="1:26" ht="16.2" thickTop="1" thickBot="1">
      <c r="A7" s="3182" t="s">
        <v>729</v>
      </c>
      <c r="C7" s="5032"/>
      <c r="D7" s="5033"/>
      <c r="E7" s="5031"/>
      <c r="F7" s="5032"/>
      <c r="G7" s="5033"/>
      <c r="H7" s="5031"/>
      <c r="I7" s="5032"/>
      <c r="J7" s="5033"/>
      <c r="K7" s="5031"/>
      <c r="L7" s="5032"/>
      <c r="M7" s="5033"/>
      <c r="N7" s="5041"/>
      <c r="O7" s="5042"/>
      <c r="P7" s="5043"/>
      <c r="Q7" s="561"/>
      <c r="R7" s="561"/>
      <c r="S7" s="561"/>
      <c r="T7" s="561"/>
      <c r="U7" s="3141"/>
      <c r="V7" s="3012"/>
      <c r="W7" s="101">
        <f t="shared" ref="W7:W52" si="0">IF(COUNTBLANK(E7:P7)=X7, 0, rngIncomplete )</f>
        <v>0</v>
      </c>
      <c r="X7" s="2984">
        <v>12</v>
      </c>
      <c r="Y7" s="3141"/>
    </row>
    <row r="8" spans="1:26" ht="16.2" thickTop="1" thickBot="1">
      <c r="B8" s="647" t="s">
        <v>899</v>
      </c>
      <c r="C8" s="5029"/>
      <c r="D8" s="5030"/>
      <c r="E8" s="5034"/>
      <c r="F8" s="5035"/>
      <c r="G8" s="5030"/>
      <c r="H8" s="5034"/>
      <c r="I8" s="5035"/>
      <c r="J8" s="5030"/>
      <c r="K8" s="5034"/>
      <c r="L8" s="5035"/>
      <c r="M8" s="5030"/>
      <c r="N8" s="5044"/>
      <c r="O8" s="5045"/>
      <c r="P8" s="5046"/>
      <c r="Q8" s="561"/>
      <c r="R8" s="561"/>
      <c r="S8" s="561"/>
      <c r="T8" s="561"/>
      <c r="U8" s="3141"/>
      <c r="V8" s="3012"/>
      <c r="W8" s="101">
        <f t="shared" si="0"/>
        <v>0</v>
      </c>
      <c r="X8" s="2984">
        <v>12</v>
      </c>
      <c r="Y8" s="3141"/>
    </row>
    <row r="9" spans="1:26" ht="16.2" thickTop="1" thickBot="1">
      <c r="B9" s="185" t="s">
        <v>899</v>
      </c>
      <c r="C9" s="656" t="s">
        <v>731</v>
      </c>
      <c r="D9" s="657">
        <v>3</v>
      </c>
      <c r="E9" s="677">
        <v>244.43899999999999</v>
      </c>
      <c r="F9" s="658">
        <f>IFERROR(E9,0)</f>
        <v>244.43899999999999</v>
      </c>
      <c r="G9" s="677">
        <v>196.34179601046623</v>
      </c>
      <c r="H9" s="802"/>
      <c r="I9" s="802"/>
      <c r="J9" s="802"/>
      <c r="K9" s="677">
        <f>E9</f>
        <v>244.43899999999999</v>
      </c>
      <c r="L9" s="658">
        <f>IFERROR(K9,0)</f>
        <v>244.43899999999999</v>
      </c>
      <c r="M9" s="677">
        <f>G9</f>
        <v>196.34179601046623</v>
      </c>
      <c r="N9" s="802"/>
      <c r="O9" s="802"/>
      <c r="P9" s="803"/>
      <c r="Q9" s="561"/>
      <c r="R9" s="564" t="s">
        <v>900</v>
      </c>
      <c r="S9" s="561"/>
      <c r="T9" s="565"/>
      <c r="U9" s="3141"/>
      <c r="V9" s="3012"/>
      <c r="W9" s="101">
        <f t="shared" si="0"/>
        <v>0</v>
      </c>
      <c r="X9" s="2984">
        <v>6</v>
      </c>
      <c r="Y9" s="3141"/>
    </row>
    <row r="10" spans="1:26" ht="16.2" thickTop="1" thickBot="1">
      <c r="B10" s="563"/>
      <c r="C10" s="562"/>
      <c r="D10" s="562"/>
      <c r="E10" s="651"/>
      <c r="F10" s="651"/>
      <c r="G10" s="651"/>
      <c r="H10" s="659"/>
      <c r="I10" s="659"/>
      <c r="J10" s="659"/>
      <c r="K10" s="651"/>
      <c r="L10" s="651"/>
      <c r="M10" s="651"/>
      <c r="N10" s="659"/>
      <c r="O10" s="659"/>
      <c r="P10" s="659"/>
      <c r="Q10" s="561"/>
      <c r="R10" s="561"/>
      <c r="S10" s="561"/>
      <c r="T10" s="561"/>
      <c r="U10" s="3141"/>
      <c r="V10" s="3012"/>
      <c r="W10" s="101">
        <f t="shared" si="0"/>
        <v>0</v>
      </c>
      <c r="X10" s="2984">
        <v>12</v>
      </c>
      <c r="Y10" s="3141"/>
    </row>
    <row r="11" spans="1:26" ht="15.6" thickTop="1">
      <c r="B11" s="5047" t="s">
        <v>717</v>
      </c>
      <c r="C11" s="5049" t="s">
        <v>718</v>
      </c>
      <c r="D11" s="5050"/>
      <c r="E11" s="5051" t="s">
        <v>874</v>
      </c>
      <c r="F11" s="5052"/>
      <c r="G11" s="5050"/>
      <c r="H11" s="5051" t="s">
        <v>731</v>
      </c>
      <c r="I11" s="5052"/>
      <c r="J11" s="5050"/>
      <c r="K11" s="5051" t="s">
        <v>874</v>
      </c>
      <c r="L11" s="5052"/>
      <c r="M11" s="5050"/>
      <c r="N11" s="5064" t="s">
        <v>731</v>
      </c>
      <c r="O11" s="5065"/>
      <c r="P11" s="5066"/>
      <c r="Q11" s="561"/>
      <c r="R11" s="561"/>
      <c r="S11" s="561"/>
      <c r="T11" s="561"/>
      <c r="U11" s="3141"/>
      <c r="V11" s="3012"/>
      <c r="W11" s="101">
        <f t="shared" ref="W11:W13" si="1">IF(COUNTBLANK(E11:P11)=X11, 0, rngIncomplete )</f>
        <v>0</v>
      </c>
      <c r="X11" s="2984">
        <v>8</v>
      </c>
      <c r="Y11" s="3141"/>
      <c r="Z11" s="3002">
        <f t="shared" ref="Z11:Z12" si="2">Q11</f>
        <v>0</v>
      </c>
    </row>
    <row r="12" spans="1:26" ht="15.6" thickBot="1">
      <c r="B12" s="5048"/>
      <c r="C12" s="5036" t="s">
        <v>719</v>
      </c>
      <c r="D12" s="5037"/>
      <c r="E12" s="5038">
        <v>2</v>
      </c>
      <c r="F12" s="5039"/>
      <c r="G12" s="5037"/>
      <c r="H12" s="5038">
        <v>3</v>
      </c>
      <c r="I12" s="5039"/>
      <c r="J12" s="5037"/>
      <c r="K12" s="5038">
        <v>2</v>
      </c>
      <c r="L12" s="5039"/>
      <c r="M12" s="5037"/>
      <c r="N12" s="5061">
        <v>3</v>
      </c>
      <c r="O12" s="5062"/>
      <c r="P12" s="5063"/>
      <c r="Q12" s="561"/>
      <c r="R12" s="561"/>
      <c r="S12" s="561"/>
      <c r="T12" s="561"/>
      <c r="U12" s="3141"/>
      <c r="V12" s="3012"/>
      <c r="W12" s="101">
        <f t="shared" si="1"/>
        <v>0</v>
      </c>
      <c r="X12" s="2984">
        <v>8</v>
      </c>
      <c r="Y12" s="3141"/>
      <c r="Z12" s="3002">
        <f t="shared" si="2"/>
        <v>0</v>
      </c>
    </row>
    <row r="13" spans="1:26" ht="16.2" thickTop="1" thickBot="1">
      <c r="B13" s="3729"/>
      <c r="C13" s="3730"/>
      <c r="D13" s="3730"/>
      <c r="E13" s="3730"/>
      <c r="F13" s="3730"/>
      <c r="G13" s="3730"/>
      <c r="H13" s="3730"/>
      <c r="I13" s="3730"/>
      <c r="J13" s="3730"/>
      <c r="K13" s="3730"/>
      <c r="L13" s="3730"/>
      <c r="M13" s="3730"/>
      <c r="N13" s="3731"/>
      <c r="O13" s="3731"/>
      <c r="P13" s="3731"/>
      <c r="V13" s="3012"/>
      <c r="W13" s="101">
        <f t="shared" si="1"/>
        <v>0</v>
      </c>
      <c r="X13" s="2984">
        <v>12</v>
      </c>
    </row>
    <row r="14" spans="1:26" ht="16.2" thickTop="1" thickBot="1">
      <c r="B14" s="168" t="s">
        <v>901</v>
      </c>
      <c r="C14" s="562"/>
      <c r="D14" s="562"/>
      <c r="E14" s="651"/>
      <c r="F14" s="651"/>
      <c r="G14" s="651"/>
      <c r="H14" s="659"/>
      <c r="I14" s="659"/>
      <c r="J14" s="659"/>
      <c r="K14" s="651"/>
      <c r="L14" s="651"/>
      <c r="M14" s="651"/>
      <c r="N14" s="659"/>
      <c r="O14" s="569"/>
      <c r="P14" s="569"/>
      <c r="Q14" s="561"/>
      <c r="R14" s="561"/>
      <c r="S14" s="561"/>
      <c r="T14" s="561"/>
      <c r="U14" s="3141"/>
      <c r="V14" s="3012"/>
      <c r="W14" s="101">
        <f t="shared" si="0"/>
        <v>0</v>
      </c>
      <c r="X14" s="2984">
        <v>12</v>
      </c>
      <c r="Y14" s="3141"/>
    </row>
    <row r="15" spans="1:26" ht="16.2" thickTop="1" thickBot="1">
      <c r="B15" s="254" t="s">
        <v>902</v>
      </c>
      <c r="C15" s="5019" t="s">
        <v>903</v>
      </c>
      <c r="D15" s="5020"/>
      <c r="E15" s="622">
        <v>5.7386597654166149E-2</v>
      </c>
      <c r="F15" s="626">
        <f>IFERROR(+I15/F9,0)</f>
        <v>4.6094885228416864E-2</v>
      </c>
      <c r="G15" s="630">
        <f>IFERROR(E15,0)</f>
        <v>5.7386597654166149E-2</v>
      </c>
      <c r="H15" s="660">
        <f>IFERROR(+E9*E15,0)</f>
        <v>14.027522543986718</v>
      </c>
      <c r="I15" s="661">
        <f>IFERROR(J15,0)</f>
        <v>11.26738765034899</v>
      </c>
      <c r="J15" s="660">
        <f>IFERROR(+G9*G15,0)</f>
        <v>11.26738765034899</v>
      </c>
      <c r="K15" s="622">
        <f>E15</f>
        <v>5.7386597654166149E-2</v>
      </c>
      <c r="L15" s="626">
        <f>IFERROR(+O15/L9,0)</f>
        <v>4.6094885228416864E-2</v>
      </c>
      <c r="M15" s="630">
        <f>IFERROR(K15,0)</f>
        <v>5.7386597654166149E-2</v>
      </c>
      <c r="N15" s="660">
        <f>IFERROR(+K9*K15,0)</f>
        <v>14.027522543986718</v>
      </c>
      <c r="O15" s="661">
        <f>IFERROR(P15,0)</f>
        <v>11.26738765034899</v>
      </c>
      <c r="P15" s="680">
        <f>IFERROR(+M9*M15,0)</f>
        <v>11.26738765034899</v>
      </c>
      <c r="Q15" s="561"/>
      <c r="R15" s="564" t="s">
        <v>904</v>
      </c>
      <c r="S15" s="567"/>
      <c r="T15" s="564"/>
      <c r="U15" s="3141"/>
      <c r="V15" s="3012"/>
      <c r="W15" s="101">
        <f t="shared" si="0"/>
        <v>0</v>
      </c>
      <c r="X15" s="2984">
        <v>0</v>
      </c>
      <c r="Y15" s="3141"/>
    </row>
    <row r="16" spans="1:26" ht="15.6" thickTop="1">
      <c r="B16" s="562"/>
      <c r="C16" s="568"/>
      <c r="D16" s="568"/>
      <c r="E16" s="651"/>
      <c r="F16" s="651"/>
      <c r="G16" s="652"/>
      <c r="H16" s="569"/>
      <c r="I16" s="569"/>
      <c r="J16" s="569"/>
      <c r="K16" s="651"/>
      <c r="L16" s="651"/>
      <c r="M16" s="651"/>
      <c r="N16" s="659"/>
      <c r="O16" s="659"/>
      <c r="P16" s="659"/>
      <c r="Q16" s="561"/>
      <c r="R16" s="561"/>
      <c r="S16" s="561"/>
      <c r="T16" s="561"/>
      <c r="U16" s="3141"/>
      <c r="V16" s="3012"/>
      <c r="W16" s="101">
        <f t="shared" si="0"/>
        <v>0</v>
      </c>
      <c r="X16" s="2984">
        <v>12</v>
      </c>
      <c r="Y16" s="3141"/>
    </row>
    <row r="17" spans="2:25" ht="15.6" thickBot="1">
      <c r="B17" s="562"/>
      <c r="C17" s="568"/>
      <c r="D17" s="568"/>
      <c r="E17" s="651"/>
      <c r="F17" s="651"/>
      <c r="G17" s="651"/>
      <c r="H17" s="659"/>
      <c r="I17" s="659"/>
      <c r="J17" s="659"/>
      <c r="K17" s="651"/>
      <c r="L17" s="651"/>
      <c r="M17" s="651"/>
      <c r="N17" s="659"/>
      <c r="O17" s="659"/>
      <c r="P17" s="659"/>
      <c r="Q17" s="561"/>
      <c r="R17" s="561"/>
      <c r="S17" s="561"/>
      <c r="T17" s="561"/>
      <c r="U17" s="3141"/>
      <c r="V17" s="3012"/>
      <c r="W17" s="101">
        <f t="shared" si="0"/>
        <v>0</v>
      </c>
      <c r="X17" s="2984">
        <v>12</v>
      </c>
      <c r="Y17" s="3141"/>
    </row>
    <row r="18" spans="2:25" ht="16.2" thickTop="1" thickBot="1">
      <c r="B18" s="168" t="s">
        <v>905</v>
      </c>
      <c r="C18" s="568"/>
      <c r="D18" s="568"/>
      <c r="E18" s="651"/>
      <c r="F18" s="651"/>
      <c r="G18" s="651"/>
      <c r="H18" s="659"/>
      <c r="I18" s="659"/>
      <c r="J18" s="659"/>
      <c r="K18" s="651"/>
      <c r="L18" s="651"/>
      <c r="M18" s="651"/>
      <c r="N18" s="659"/>
      <c r="O18" s="659"/>
      <c r="P18" s="659"/>
      <c r="Q18" s="561"/>
      <c r="R18" s="561"/>
      <c r="S18" s="561"/>
      <c r="T18" s="561"/>
      <c r="U18" s="3141"/>
      <c r="V18" s="3012"/>
      <c r="W18" s="101">
        <f t="shared" si="0"/>
        <v>0</v>
      </c>
      <c r="X18" s="2984">
        <v>12</v>
      </c>
      <c r="Y18" s="3141"/>
    </row>
    <row r="19" spans="2:25" ht="15.6" thickTop="1">
      <c r="B19" s="570" t="s">
        <v>906</v>
      </c>
      <c r="C19" s="5027" t="s">
        <v>903</v>
      </c>
      <c r="D19" s="5028"/>
      <c r="E19" s="648"/>
      <c r="F19" s="627">
        <f>IFERROR(+E15-F15,0)</f>
        <v>1.1291712425749285E-2</v>
      </c>
      <c r="G19" s="627">
        <f t="shared" ref="G19:G23" si="3">IFERROR(+J19/$G$9,0)</f>
        <v>5.9199458814319069E-3</v>
      </c>
      <c r="H19" s="662"/>
      <c r="I19" s="663">
        <f>IFERROR(+H15-I15,0)</f>
        <v>2.7601348936377281</v>
      </c>
      <c r="J19" s="4296">
        <v>1.1623328066451031</v>
      </c>
      <c r="K19" s="648"/>
      <c r="L19" s="627">
        <f>IFERROR(+K15-L15,0)</f>
        <v>1.1291712425749285E-2</v>
      </c>
      <c r="M19" s="627">
        <f>IFERROR(+P19/$M$9,0)</f>
        <v>5.9199458814319069E-3</v>
      </c>
      <c r="N19" s="662"/>
      <c r="O19" s="663">
        <f>IFERROR(+N15-O15,0)</f>
        <v>2.7601348936377281</v>
      </c>
      <c r="P19" s="824">
        <f t="shared" ref="P19:P23" si="4">J19</f>
        <v>1.1623328066451031</v>
      </c>
      <c r="Q19" s="561"/>
      <c r="R19" s="571" t="s">
        <v>907</v>
      </c>
      <c r="S19" s="567"/>
      <c r="T19" s="571"/>
      <c r="U19" s="3141"/>
      <c r="V19" s="3012"/>
      <c r="W19" s="101">
        <f t="shared" si="0"/>
        <v>0</v>
      </c>
      <c r="X19" s="2984">
        <v>4</v>
      </c>
      <c r="Y19" s="3141"/>
    </row>
    <row r="20" spans="2:25">
      <c r="B20" s="572" t="s">
        <v>908</v>
      </c>
      <c r="C20" s="5023" t="s">
        <v>903</v>
      </c>
      <c r="D20" s="5024"/>
      <c r="E20" s="649"/>
      <c r="F20" s="628">
        <f>IFERROR(+I20/$F$9,0)</f>
        <v>-1.0272577093793377E-6</v>
      </c>
      <c r="G20" s="628">
        <f t="shared" si="3"/>
        <v>-1.2789016517379246E-6</v>
      </c>
      <c r="H20" s="664"/>
      <c r="I20" s="665">
        <f>IFERROR(J20,0)</f>
        <v>-2.511018472229759E-4</v>
      </c>
      <c r="J20" s="4297">
        <v>-2.511018472229759E-4</v>
      </c>
      <c r="K20" s="649"/>
      <c r="L20" s="628">
        <f t="shared" ref="L20:L22" si="5">IFERROR(+O20/$L$9,0)</f>
        <v>-1.0272577093793377E-6</v>
      </c>
      <c r="M20" s="628">
        <f t="shared" ref="M20:M22" si="6">IFERROR(+P20/$M$9,0)</f>
        <v>-1.2789016517379246E-6</v>
      </c>
      <c r="N20" s="664"/>
      <c r="O20" s="665">
        <f>IFERROR(P20,0)</f>
        <v>-2.511018472229759E-4</v>
      </c>
      <c r="P20" s="825">
        <f t="shared" si="4"/>
        <v>-2.511018472229759E-4</v>
      </c>
      <c r="Q20" s="561"/>
      <c r="R20" s="573" t="s">
        <v>909</v>
      </c>
      <c r="S20" s="567"/>
      <c r="T20" s="573"/>
      <c r="U20" s="3141"/>
      <c r="V20" s="3012"/>
      <c r="W20" s="101">
        <f t="shared" si="0"/>
        <v>0</v>
      </c>
      <c r="X20" s="2984">
        <v>4</v>
      </c>
      <c r="Y20" s="3141"/>
    </row>
    <row r="21" spans="2:25">
      <c r="B21" s="572" t="s">
        <v>910</v>
      </c>
      <c r="C21" s="5023" t="s">
        <v>903</v>
      </c>
      <c r="D21" s="5024"/>
      <c r="E21" s="649"/>
      <c r="F21" s="628">
        <f>IFERROR(+I21/$F$9,0)</f>
        <v>0</v>
      </c>
      <c r="G21" s="628">
        <f t="shared" si="3"/>
        <v>0</v>
      </c>
      <c r="H21" s="664"/>
      <c r="I21" s="665">
        <f>IFERROR(J21,0)</f>
        <v>0</v>
      </c>
      <c r="J21" s="4297">
        <v>0</v>
      </c>
      <c r="K21" s="649"/>
      <c r="L21" s="628">
        <f t="shared" si="5"/>
        <v>0</v>
      </c>
      <c r="M21" s="628">
        <f t="shared" si="6"/>
        <v>0</v>
      </c>
      <c r="N21" s="664"/>
      <c r="O21" s="665">
        <f>IFERROR(P21,0)</f>
        <v>0</v>
      </c>
      <c r="P21" s="825">
        <f t="shared" si="4"/>
        <v>0</v>
      </c>
      <c r="Q21" s="561"/>
      <c r="R21" s="573" t="s">
        <v>911</v>
      </c>
      <c r="S21" s="567"/>
      <c r="T21" s="573"/>
      <c r="U21" s="3141"/>
      <c r="V21" s="3012"/>
      <c r="W21" s="101">
        <f t="shared" si="0"/>
        <v>0</v>
      </c>
      <c r="X21" s="2984">
        <v>4</v>
      </c>
      <c r="Y21" s="3141"/>
    </row>
    <row r="22" spans="2:25">
      <c r="B22" s="572" t="s">
        <v>912</v>
      </c>
      <c r="C22" s="5023" t="s">
        <v>903</v>
      </c>
      <c r="D22" s="5024"/>
      <c r="E22" s="649"/>
      <c r="F22" s="628">
        <f>IFERROR(+I22/$F$9,0)</f>
        <v>4.9936918017134679E-3</v>
      </c>
      <c r="G22" s="628">
        <f t="shared" si="3"/>
        <v>7.5796787652820784E-3</v>
      </c>
      <c r="H22" s="664"/>
      <c r="I22" s="4297">
        <v>1.2206530303190384</v>
      </c>
      <c r="J22" s="4297">
        <v>1.4882077419578763</v>
      </c>
      <c r="K22" s="649"/>
      <c r="L22" s="628">
        <f t="shared" si="5"/>
        <v>4.9936918017134679E-3</v>
      </c>
      <c r="M22" s="628">
        <f t="shared" si="6"/>
        <v>7.5796787652820784E-3</v>
      </c>
      <c r="N22" s="664"/>
      <c r="O22" s="666">
        <f t="shared" ref="O22:O23" si="7">I22</f>
        <v>1.2206530303190384</v>
      </c>
      <c r="P22" s="825">
        <f t="shared" si="4"/>
        <v>1.4882077419578763</v>
      </c>
      <c r="Q22" s="561"/>
      <c r="R22" s="573" t="s">
        <v>913</v>
      </c>
      <c r="S22" s="567"/>
      <c r="T22" s="573"/>
      <c r="U22" s="3141"/>
      <c r="V22" s="3012"/>
      <c r="W22" s="101">
        <f t="shared" si="0"/>
        <v>0</v>
      </c>
      <c r="X22" s="2984">
        <v>4</v>
      </c>
      <c r="Y22" s="3141"/>
    </row>
    <row r="23" spans="2:25" ht="15.6" thickBot="1">
      <c r="B23" s="574" t="s">
        <v>914</v>
      </c>
      <c r="C23" s="5025" t="s">
        <v>903</v>
      </c>
      <c r="D23" s="5026"/>
      <c r="E23" s="650"/>
      <c r="F23" s="629">
        <f>IFERROR(+I23/$F$9,0)</f>
        <v>1.7450199292116987E-3</v>
      </c>
      <c r="G23" s="629">
        <f t="shared" si="3"/>
        <v>2.1724917218025274E-3</v>
      </c>
      <c r="H23" s="667"/>
      <c r="I23" s="4298">
        <v>0.42655092647657838</v>
      </c>
      <c r="J23" s="4298">
        <v>0.42655092647657838</v>
      </c>
      <c r="K23" s="650"/>
      <c r="L23" s="629">
        <f>IFERROR(+O23/$L$9,0)</f>
        <v>1.7450199292116987E-3</v>
      </c>
      <c r="M23" s="629">
        <f>IFERROR(+P23/$M$9,0)</f>
        <v>2.1724917218025274E-3</v>
      </c>
      <c r="N23" s="667"/>
      <c r="O23" s="826">
        <f t="shared" si="7"/>
        <v>0.42655092647657838</v>
      </c>
      <c r="P23" s="827">
        <f t="shared" si="4"/>
        <v>0.42655092647657838</v>
      </c>
      <c r="Q23" s="561"/>
      <c r="R23" s="575" t="s">
        <v>915</v>
      </c>
      <c r="S23" s="567"/>
      <c r="T23" s="575"/>
      <c r="U23" s="3141"/>
      <c r="V23" s="3012"/>
      <c r="W23" s="101">
        <f t="shared" si="0"/>
        <v>0</v>
      </c>
      <c r="X23" s="2984">
        <v>4</v>
      </c>
      <c r="Y23" s="3141"/>
    </row>
    <row r="24" spans="2:25" ht="16.2" thickTop="1" thickBot="1">
      <c r="B24" s="563"/>
      <c r="C24" s="568"/>
      <c r="D24" s="568"/>
      <c r="E24" s="653"/>
      <c r="F24" s="653"/>
      <c r="G24" s="653"/>
      <c r="H24" s="668"/>
      <c r="I24" s="668"/>
      <c r="J24" s="668"/>
      <c r="K24" s="653"/>
      <c r="L24" s="653"/>
      <c r="M24" s="653"/>
      <c r="N24" s="668"/>
      <c r="O24" s="668"/>
      <c r="P24" s="668"/>
      <c r="Q24" s="561"/>
      <c r="S24" s="561"/>
      <c r="T24" s="561"/>
      <c r="U24" s="3141"/>
      <c r="V24" s="3012"/>
      <c r="W24" s="101">
        <f t="shared" si="0"/>
        <v>0</v>
      </c>
      <c r="X24" s="2984">
        <v>12</v>
      </c>
      <c r="Y24" s="3141"/>
    </row>
    <row r="25" spans="2:25" ht="16.2" thickTop="1" thickBot="1">
      <c r="B25" s="566" t="s">
        <v>916</v>
      </c>
      <c r="C25" s="5019" t="s">
        <v>903</v>
      </c>
      <c r="D25" s="5020"/>
      <c r="E25" s="626">
        <f t="shared" ref="E25:P25" si="8">IFERROR(SUM(E19:E23)+E15,0)</f>
        <v>5.7386597654166149E-2</v>
      </c>
      <c r="F25" s="626">
        <f t="shared" si="8"/>
        <v>6.4124282127381943E-2</v>
      </c>
      <c r="G25" s="626">
        <f t="shared" si="8"/>
        <v>7.3057435121030925E-2</v>
      </c>
      <c r="H25" s="669">
        <f t="shared" si="8"/>
        <v>14.027522543986718</v>
      </c>
      <c r="I25" s="669">
        <f t="shared" si="8"/>
        <v>15.674475398935112</v>
      </c>
      <c r="J25" s="669">
        <f t="shared" si="8"/>
        <v>14.344228023581325</v>
      </c>
      <c r="K25" s="626">
        <f t="shared" si="8"/>
        <v>5.7386597654166149E-2</v>
      </c>
      <c r="L25" s="626">
        <f t="shared" si="8"/>
        <v>6.4124282127381943E-2</v>
      </c>
      <c r="M25" s="626">
        <f t="shared" si="8"/>
        <v>7.3057435121030925E-2</v>
      </c>
      <c r="N25" s="669">
        <f t="shared" si="8"/>
        <v>14.027522543986718</v>
      </c>
      <c r="O25" s="669">
        <f t="shared" si="8"/>
        <v>15.674475398935112</v>
      </c>
      <c r="P25" s="681">
        <f t="shared" si="8"/>
        <v>14.344228023581325</v>
      </c>
      <c r="Q25" s="561"/>
      <c r="R25" s="564" t="s">
        <v>917</v>
      </c>
      <c r="S25" s="567"/>
      <c r="T25" s="564"/>
      <c r="U25" s="3141"/>
      <c r="V25" s="3012"/>
      <c r="W25" s="101">
        <f t="shared" si="0"/>
        <v>0</v>
      </c>
      <c r="X25" s="2984">
        <v>0</v>
      </c>
      <c r="Y25" s="3141"/>
    </row>
    <row r="26" spans="2:25" ht="15.6" thickTop="1">
      <c r="B26" s="562"/>
      <c r="C26" s="568"/>
      <c r="D26" s="568"/>
      <c r="E26" s="651"/>
      <c r="F26" s="651"/>
      <c r="G26" s="651"/>
      <c r="H26" s="668"/>
      <c r="I26" s="668"/>
      <c r="J26" s="668"/>
      <c r="K26" s="651"/>
      <c r="L26" s="651"/>
      <c r="M26" s="651"/>
      <c r="N26" s="668"/>
      <c r="O26" s="668"/>
      <c r="P26" s="668"/>
      <c r="Q26" s="561"/>
      <c r="R26" s="561"/>
      <c r="S26" s="561"/>
      <c r="T26" s="561"/>
      <c r="U26" s="3141"/>
      <c r="V26" s="3012"/>
      <c r="W26" s="101">
        <f t="shared" si="0"/>
        <v>0</v>
      </c>
      <c r="X26" s="2984">
        <v>12</v>
      </c>
      <c r="Y26" s="3141"/>
    </row>
    <row r="27" spans="2:25" ht="15.6" thickBot="1">
      <c r="B27" s="561"/>
      <c r="C27" s="561"/>
      <c r="D27" s="561"/>
      <c r="E27" s="654"/>
      <c r="F27" s="654"/>
      <c r="G27" s="654"/>
      <c r="H27" s="670"/>
      <c r="I27" s="670"/>
      <c r="J27" s="670"/>
      <c r="K27" s="654"/>
      <c r="L27" s="654"/>
      <c r="M27" s="654"/>
      <c r="N27" s="670"/>
      <c r="O27" s="670"/>
      <c r="P27" s="670"/>
      <c r="Q27" s="561"/>
      <c r="R27" s="561"/>
      <c r="S27" s="561"/>
      <c r="T27" s="561"/>
      <c r="U27" s="3141"/>
      <c r="V27" s="3012"/>
      <c r="W27" s="101">
        <f t="shared" si="0"/>
        <v>0</v>
      </c>
      <c r="X27" s="2984">
        <v>12</v>
      </c>
      <c r="Y27" s="3141"/>
    </row>
    <row r="28" spans="2:25" ht="16.2" thickTop="1" thickBot="1">
      <c r="B28" s="168" t="s">
        <v>918</v>
      </c>
      <c r="C28" s="562"/>
      <c r="D28" s="562"/>
      <c r="E28" s="651"/>
      <c r="F28" s="651"/>
      <c r="G28" s="651"/>
      <c r="H28" s="668"/>
      <c r="I28" s="668"/>
      <c r="J28" s="668"/>
      <c r="K28" s="651"/>
      <c r="L28" s="651"/>
      <c r="M28" s="651"/>
      <c r="N28" s="668"/>
      <c r="O28" s="668"/>
      <c r="P28" s="668"/>
      <c r="Q28" s="561"/>
      <c r="R28" s="561"/>
      <c r="S28" s="561"/>
      <c r="T28" s="561"/>
      <c r="U28" s="3141"/>
      <c r="V28" s="3012"/>
      <c r="W28" s="101">
        <f t="shared" si="0"/>
        <v>0</v>
      </c>
      <c r="X28" s="2984">
        <v>12</v>
      </c>
      <c r="Y28" s="3141"/>
    </row>
    <row r="29" spans="2:25" ht="15.6" thickTop="1">
      <c r="B29" s="570" t="s">
        <v>919</v>
      </c>
      <c r="C29" s="5027" t="s">
        <v>903</v>
      </c>
      <c r="D29" s="5028"/>
      <c r="E29" s="648"/>
      <c r="F29" s="627">
        <f t="shared" ref="F29:F37" si="9">IFERROR(+I29/$F$9,0)</f>
        <v>-4.8391123983932867E-3</v>
      </c>
      <c r="G29" s="627">
        <f t="shared" ref="G29:G37" si="10">IFERROR(+J29/$G$9,0)</f>
        <v>-6.0245338465163192E-3</v>
      </c>
      <c r="H29" s="671"/>
      <c r="I29" s="672">
        <f t="shared" ref="I29:I37" si="11">IFERROR(J29,0)</f>
        <v>-1.1828677955508566</v>
      </c>
      <c r="J29" s="828">
        <v>-1.1828677955508566</v>
      </c>
      <c r="K29" s="648"/>
      <c r="L29" s="627">
        <f>IFERROR(+O29/$L$9,0)</f>
        <v>-4.8391123983932867E-3</v>
      </c>
      <c r="M29" s="627">
        <f>IFERROR(+P29/$M$9,0)</f>
        <v>-6.0245338465163192E-3</v>
      </c>
      <c r="N29" s="662"/>
      <c r="O29" s="672">
        <f t="shared" ref="O29:O37" si="12">IFERROR(P29,0)</f>
        <v>-1.1828677955508566</v>
      </c>
      <c r="P29" s="824">
        <f t="shared" ref="P29:P37" si="13">J29</f>
        <v>-1.1828677955508566</v>
      </c>
      <c r="Q29" s="561"/>
      <c r="R29" s="571" t="s">
        <v>920</v>
      </c>
      <c r="S29" s="567"/>
      <c r="T29" s="571"/>
      <c r="U29" s="3141"/>
      <c r="V29" s="3012"/>
      <c r="W29" s="101">
        <f t="shared" si="0"/>
        <v>0</v>
      </c>
      <c r="X29" s="2984">
        <v>4</v>
      </c>
      <c r="Y29" s="3141"/>
    </row>
    <row r="30" spans="2:25">
      <c r="B30" s="572" t="s">
        <v>921</v>
      </c>
      <c r="C30" s="5023" t="s">
        <v>903</v>
      </c>
      <c r="D30" s="5024"/>
      <c r="E30" s="649"/>
      <c r="F30" s="628">
        <f t="shared" si="9"/>
        <v>9.728398496148323E-3</v>
      </c>
      <c r="G30" s="628">
        <f t="shared" si="10"/>
        <v>1.211153227850293E-2</v>
      </c>
      <c r="H30" s="673"/>
      <c r="I30" s="665">
        <f t="shared" si="11"/>
        <v>2.3779999999999997</v>
      </c>
      <c r="J30" s="666">
        <v>2.3779999999999997</v>
      </c>
      <c r="K30" s="649"/>
      <c r="L30" s="628">
        <f>IFERROR(+O30/$L$9,0)</f>
        <v>9.728398496148323E-3</v>
      </c>
      <c r="M30" s="628">
        <f>IFERROR(+P30/$M$9,0)</f>
        <v>1.211153227850293E-2</v>
      </c>
      <c r="N30" s="664"/>
      <c r="O30" s="665">
        <f t="shared" si="12"/>
        <v>2.3779999999999997</v>
      </c>
      <c r="P30" s="825">
        <f t="shared" si="13"/>
        <v>2.3779999999999997</v>
      </c>
      <c r="Q30" s="561"/>
      <c r="R30" s="573" t="s">
        <v>922</v>
      </c>
      <c r="S30" s="567"/>
      <c r="T30" s="573"/>
      <c r="U30" s="3141"/>
      <c r="V30" s="3012"/>
      <c r="W30" s="101">
        <f t="shared" si="0"/>
        <v>0</v>
      </c>
      <c r="X30" s="2984">
        <v>4</v>
      </c>
      <c r="Y30" s="3141"/>
    </row>
    <row r="31" spans="2:25">
      <c r="B31" s="572" t="s">
        <v>923</v>
      </c>
      <c r="C31" s="5023" t="s">
        <v>903</v>
      </c>
      <c r="D31" s="5024"/>
      <c r="E31" s="649"/>
      <c r="F31" s="628">
        <f t="shared" si="9"/>
        <v>0</v>
      </c>
      <c r="G31" s="628">
        <f t="shared" si="10"/>
        <v>0</v>
      </c>
      <c r="H31" s="673"/>
      <c r="I31" s="665">
        <f t="shared" si="11"/>
        <v>0</v>
      </c>
      <c r="J31" s="666">
        <v>0</v>
      </c>
      <c r="K31" s="649"/>
      <c r="L31" s="628">
        <f t="shared" ref="L31:L37" si="14">IFERROR(+O31/$L$9,0)</f>
        <v>0</v>
      </c>
      <c r="M31" s="628">
        <f t="shared" ref="M31:M37" si="15">IFERROR(+P31/$M$9,0)</f>
        <v>0</v>
      </c>
      <c r="N31" s="664"/>
      <c r="O31" s="665">
        <f t="shared" si="12"/>
        <v>0</v>
      </c>
      <c r="P31" s="825">
        <f t="shared" si="13"/>
        <v>0</v>
      </c>
      <c r="Q31" s="561"/>
      <c r="R31" s="573" t="s">
        <v>924</v>
      </c>
      <c r="S31" s="567"/>
      <c r="T31" s="573"/>
      <c r="U31" s="3141"/>
      <c r="V31" s="3012"/>
      <c r="W31" s="101">
        <f t="shared" si="0"/>
        <v>0</v>
      </c>
      <c r="X31" s="2984">
        <v>4</v>
      </c>
      <c r="Y31" s="3141"/>
    </row>
    <row r="32" spans="2:25">
      <c r="B32" s="572" t="s">
        <v>925</v>
      </c>
      <c r="C32" s="5023" t="s">
        <v>903</v>
      </c>
      <c r="D32" s="5024"/>
      <c r="E32" s="649"/>
      <c r="F32" s="628">
        <f t="shared" si="9"/>
        <v>0</v>
      </c>
      <c r="G32" s="628">
        <f t="shared" si="10"/>
        <v>0</v>
      </c>
      <c r="H32" s="673"/>
      <c r="I32" s="665">
        <f t="shared" si="11"/>
        <v>0</v>
      </c>
      <c r="J32" s="666">
        <v>0</v>
      </c>
      <c r="K32" s="649"/>
      <c r="L32" s="628">
        <f t="shared" si="14"/>
        <v>0</v>
      </c>
      <c r="M32" s="628">
        <f t="shared" si="15"/>
        <v>0</v>
      </c>
      <c r="N32" s="664"/>
      <c r="O32" s="665">
        <f t="shared" si="12"/>
        <v>0</v>
      </c>
      <c r="P32" s="825">
        <f t="shared" si="13"/>
        <v>0</v>
      </c>
      <c r="Q32" s="561"/>
      <c r="R32" s="573" t="s">
        <v>926</v>
      </c>
      <c r="S32" s="567"/>
      <c r="T32" s="573"/>
      <c r="U32" s="3141"/>
      <c r="V32" s="3012"/>
      <c r="W32" s="101">
        <f t="shared" si="0"/>
        <v>0</v>
      </c>
      <c r="X32" s="2984">
        <v>4</v>
      </c>
      <c r="Y32" s="3141"/>
    </row>
    <row r="33" spans="2:25">
      <c r="B33" s="572" t="s">
        <v>927</v>
      </c>
      <c r="C33" s="5023" t="s">
        <v>903</v>
      </c>
      <c r="D33" s="5024"/>
      <c r="E33" s="649"/>
      <c r="F33" s="628">
        <f t="shared" si="9"/>
        <v>0</v>
      </c>
      <c r="G33" s="628">
        <f t="shared" si="10"/>
        <v>0</v>
      </c>
      <c r="H33" s="673"/>
      <c r="I33" s="665">
        <f t="shared" si="11"/>
        <v>0</v>
      </c>
      <c r="J33" s="666">
        <v>0</v>
      </c>
      <c r="K33" s="649"/>
      <c r="L33" s="628">
        <f t="shared" si="14"/>
        <v>0</v>
      </c>
      <c r="M33" s="628">
        <f t="shared" si="15"/>
        <v>0</v>
      </c>
      <c r="N33" s="664"/>
      <c r="O33" s="665">
        <f t="shared" si="12"/>
        <v>0</v>
      </c>
      <c r="P33" s="825">
        <f t="shared" si="13"/>
        <v>0</v>
      </c>
      <c r="Q33" s="561"/>
      <c r="R33" s="573" t="s">
        <v>928</v>
      </c>
      <c r="S33" s="567"/>
      <c r="T33" s="573"/>
      <c r="U33" s="3141"/>
      <c r="V33" s="3012"/>
      <c r="W33" s="101"/>
      <c r="X33" s="2984"/>
      <c r="Y33" s="3141"/>
    </row>
    <row r="34" spans="2:25">
      <c r="B34" s="572" t="s">
        <v>929</v>
      </c>
      <c r="C34" s="5023" t="s">
        <v>903</v>
      </c>
      <c r="D34" s="5024"/>
      <c r="E34" s="649"/>
      <c r="F34" s="628">
        <f t="shared" si="9"/>
        <v>-1.3389806963982872E-2</v>
      </c>
      <c r="G34" s="628">
        <f t="shared" si="10"/>
        <v>-1.6669863936125646E-2</v>
      </c>
      <c r="H34" s="673"/>
      <c r="I34" s="665">
        <f t="shared" si="11"/>
        <v>-3.2729910244690092</v>
      </c>
      <c r="J34" s="666">
        <v>-3.2729910244690092</v>
      </c>
      <c r="K34" s="649"/>
      <c r="L34" s="628">
        <f t="shared" si="14"/>
        <v>-1.3389806963982872E-2</v>
      </c>
      <c r="M34" s="628">
        <f t="shared" si="15"/>
        <v>-1.6669863936125646E-2</v>
      </c>
      <c r="N34" s="664"/>
      <c r="O34" s="665">
        <f t="shared" si="12"/>
        <v>-3.2729910244690092</v>
      </c>
      <c r="P34" s="825">
        <f t="shared" si="13"/>
        <v>-3.2729910244690092</v>
      </c>
      <c r="Q34" s="561"/>
      <c r="R34" s="573" t="s">
        <v>930</v>
      </c>
      <c r="S34" s="567"/>
      <c r="T34" s="573"/>
      <c r="U34" s="3141"/>
      <c r="V34" s="3012"/>
      <c r="W34" s="101">
        <f t="shared" si="0"/>
        <v>0</v>
      </c>
      <c r="X34" s="2984">
        <v>4</v>
      </c>
      <c r="Y34" s="3141"/>
    </row>
    <row r="35" spans="2:25">
      <c r="B35" s="572" t="s">
        <v>931</v>
      </c>
      <c r="C35" s="5023" t="s">
        <v>903</v>
      </c>
      <c r="D35" s="5024"/>
      <c r="E35" s="649"/>
      <c r="F35" s="628">
        <f t="shared" si="9"/>
        <v>1.0353220556744138E-3</v>
      </c>
      <c r="G35" s="628">
        <f t="shared" si="10"/>
        <v>1.2889414944208194E-3</v>
      </c>
      <c r="H35" s="673"/>
      <c r="I35" s="665">
        <f t="shared" si="11"/>
        <v>0.25307308796699801</v>
      </c>
      <c r="J35" s="666">
        <v>0.25307308796699801</v>
      </c>
      <c r="K35" s="649"/>
      <c r="L35" s="628">
        <f t="shared" si="14"/>
        <v>1.0353220556744138E-3</v>
      </c>
      <c r="M35" s="628">
        <f t="shared" si="15"/>
        <v>1.2889414944208194E-3</v>
      </c>
      <c r="N35" s="664"/>
      <c r="O35" s="665">
        <f t="shared" si="12"/>
        <v>0.25307308796699801</v>
      </c>
      <c r="P35" s="825">
        <f t="shared" si="13"/>
        <v>0.25307308796699801</v>
      </c>
      <c r="Q35" s="561"/>
      <c r="R35" s="573" t="s">
        <v>932</v>
      </c>
      <c r="S35" s="567"/>
      <c r="T35" s="573"/>
      <c r="U35" s="3141"/>
      <c r="V35" s="3012"/>
      <c r="W35" s="101"/>
      <c r="X35" s="2984"/>
      <c r="Y35" s="3141"/>
    </row>
    <row r="36" spans="2:25">
      <c r="B36" s="572" t="s">
        <v>933</v>
      </c>
      <c r="C36" s="5023" t="s">
        <v>903</v>
      </c>
      <c r="D36" s="5024"/>
      <c r="E36" s="649"/>
      <c r="F36" s="628">
        <f t="shared" si="9"/>
        <v>0</v>
      </c>
      <c r="G36" s="628">
        <f t="shared" si="10"/>
        <v>0</v>
      </c>
      <c r="H36" s="673"/>
      <c r="I36" s="665">
        <f t="shared" si="11"/>
        <v>0</v>
      </c>
      <c r="J36" s="666">
        <v>0</v>
      </c>
      <c r="K36" s="649"/>
      <c r="L36" s="628">
        <f t="shared" si="14"/>
        <v>0</v>
      </c>
      <c r="M36" s="628">
        <f t="shared" si="15"/>
        <v>0</v>
      </c>
      <c r="N36" s="664"/>
      <c r="O36" s="665">
        <f t="shared" si="12"/>
        <v>0</v>
      </c>
      <c r="P36" s="825">
        <f t="shared" si="13"/>
        <v>0</v>
      </c>
      <c r="Q36" s="561"/>
      <c r="R36" s="573" t="s">
        <v>934</v>
      </c>
      <c r="S36" s="567"/>
      <c r="T36" s="573"/>
      <c r="U36" s="3141"/>
      <c r="V36" s="3012"/>
      <c r="W36" s="101"/>
      <c r="X36" s="2984"/>
      <c r="Y36" s="3141"/>
    </row>
    <row r="37" spans="2:25">
      <c r="B37" s="572" t="s">
        <v>935</v>
      </c>
      <c r="C37" s="5023" t="s">
        <v>903</v>
      </c>
      <c r="D37" s="5024"/>
      <c r="E37" s="649"/>
      <c r="F37" s="628">
        <f t="shared" si="9"/>
        <v>-6.6950612761099951E-4</v>
      </c>
      <c r="G37" s="628">
        <f t="shared" si="10"/>
        <v>-8.3351284164876111E-4</v>
      </c>
      <c r="H37" s="673"/>
      <c r="I37" s="665">
        <f t="shared" si="11"/>
        <v>-0.16365340832710509</v>
      </c>
      <c r="J37" s="666">
        <v>-0.16365340832710509</v>
      </c>
      <c r="K37" s="649"/>
      <c r="L37" s="628">
        <f t="shared" si="14"/>
        <v>-6.6950612761099951E-4</v>
      </c>
      <c r="M37" s="628">
        <f t="shared" si="15"/>
        <v>-8.3351284164876111E-4</v>
      </c>
      <c r="N37" s="664"/>
      <c r="O37" s="665">
        <f t="shared" si="12"/>
        <v>-0.16365340832710509</v>
      </c>
      <c r="P37" s="825">
        <f t="shared" si="13"/>
        <v>-0.16365340832710509</v>
      </c>
      <c r="Q37" s="561"/>
      <c r="R37" s="573" t="s">
        <v>936</v>
      </c>
      <c r="S37" s="567"/>
      <c r="T37" s="573"/>
      <c r="U37" s="3141"/>
      <c r="V37" s="3012"/>
      <c r="W37" s="101">
        <f t="shared" si="0"/>
        <v>0</v>
      </c>
      <c r="X37" s="2984">
        <v>4</v>
      </c>
      <c r="Y37" s="3141"/>
    </row>
    <row r="38" spans="2:25" ht="15.6" thickBot="1">
      <c r="B38" s="574" t="s">
        <v>937</v>
      </c>
      <c r="C38" s="5025" t="s">
        <v>903</v>
      </c>
      <c r="D38" s="5026"/>
      <c r="E38" s="650"/>
      <c r="F38" s="629">
        <f>IFERROR(SUM(F29:F37),0)</f>
        <v>-8.1347049381644207E-3</v>
      </c>
      <c r="G38" s="629">
        <f>IFERROR(SUM(G29:G37),0)</f>
        <v>-1.0127436851366975E-2</v>
      </c>
      <c r="H38" s="674"/>
      <c r="I38" s="675">
        <f>IFERROR(SUM(I29:I37),0)</f>
        <v>-1.9884391403799733</v>
      </c>
      <c r="J38" s="675">
        <f>IFERROR(SUM(J29:J37),0)</f>
        <v>-1.9884391403799733</v>
      </c>
      <c r="K38" s="650"/>
      <c r="L38" s="629">
        <f>IFERROR(SUM(L29:L37),0)</f>
        <v>-8.1347049381644207E-3</v>
      </c>
      <c r="M38" s="629">
        <f>IFERROR(SUM(M29:M37),0)</f>
        <v>-1.0127436851366975E-2</v>
      </c>
      <c r="N38" s="667"/>
      <c r="O38" s="675">
        <f>IFERROR(SUM(O29:O37),0)</f>
        <v>-1.9884391403799733</v>
      </c>
      <c r="P38" s="682">
        <f>IFERROR(SUM(P29:P37),0)</f>
        <v>-1.9884391403799733</v>
      </c>
      <c r="Q38" s="561"/>
      <c r="R38" s="575" t="s">
        <v>938</v>
      </c>
      <c r="S38" s="567"/>
      <c r="T38" s="575"/>
      <c r="U38" s="3141"/>
      <c r="V38" s="3012"/>
      <c r="W38" s="101">
        <f t="shared" si="0"/>
        <v>0</v>
      </c>
      <c r="X38" s="2984">
        <v>4</v>
      </c>
      <c r="Y38" s="3141"/>
    </row>
    <row r="39" spans="2:25" ht="16.2" thickTop="1" thickBot="1">
      <c r="B39" s="562"/>
      <c r="C39" s="568"/>
      <c r="D39" s="568"/>
      <c r="E39" s="651"/>
      <c r="F39" s="651"/>
      <c r="G39" s="651"/>
      <c r="H39" s="668"/>
      <c r="I39" s="668"/>
      <c r="J39" s="668"/>
      <c r="K39" s="651"/>
      <c r="L39" s="651"/>
      <c r="M39" s="651"/>
      <c r="N39" s="668"/>
      <c r="O39" s="668"/>
      <c r="P39" s="668"/>
      <c r="Q39" s="561"/>
      <c r="S39" s="561"/>
      <c r="T39" s="561"/>
      <c r="U39" s="3141"/>
      <c r="V39" s="3012"/>
      <c r="W39" s="101">
        <f t="shared" si="0"/>
        <v>0</v>
      </c>
      <c r="X39" s="2984">
        <v>12</v>
      </c>
      <c r="Y39" s="3141"/>
    </row>
    <row r="40" spans="2:25" ht="16.2" thickTop="1" thickBot="1">
      <c r="B40" s="4096" t="s">
        <v>939</v>
      </c>
      <c r="C40" s="5019" t="s">
        <v>903</v>
      </c>
      <c r="D40" s="5020"/>
      <c r="E40" s="626">
        <f t="shared" ref="E40:P40" si="16">IFERROR(+E25+E38,0)</f>
        <v>5.7386597654166149E-2</v>
      </c>
      <c r="F40" s="626">
        <f t="shared" si="16"/>
        <v>5.5989577189217522E-2</v>
      </c>
      <c r="G40" s="626">
        <f t="shared" si="16"/>
        <v>6.2929998269663945E-2</v>
      </c>
      <c r="H40" s="669">
        <f t="shared" si="16"/>
        <v>14.027522543986718</v>
      </c>
      <c r="I40" s="669">
        <f t="shared" si="16"/>
        <v>13.686036258555138</v>
      </c>
      <c r="J40" s="669">
        <f t="shared" si="16"/>
        <v>12.355788883201351</v>
      </c>
      <c r="K40" s="626">
        <f t="shared" si="16"/>
        <v>5.7386597654166149E-2</v>
      </c>
      <c r="L40" s="626">
        <f t="shared" si="16"/>
        <v>5.5989577189217522E-2</v>
      </c>
      <c r="M40" s="626">
        <f t="shared" si="16"/>
        <v>6.2929998269663945E-2</v>
      </c>
      <c r="N40" s="669">
        <f t="shared" si="16"/>
        <v>14.027522543986718</v>
      </c>
      <c r="O40" s="669">
        <f t="shared" si="16"/>
        <v>13.686036258555138</v>
      </c>
      <c r="P40" s="681">
        <f t="shared" si="16"/>
        <v>12.355788883201351</v>
      </c>
      <c r="Q40" s="561"/>
      <c r="R40" s="564" t="s">
        <v>940</v>
      </c>
      <c r="S40" s="567"/>
      <c r="T40" s="564"/>
      <c r="U40" s="3141"/>
      <c r="V40" s="3012"/>
      <c r="W40" s="101">
        <f t="shared" si="0"/>
        <v>0</v>
      </c>
      <c r="X40" s="2984">
        <v>0</v>
      </c>
      <c r="Y40" s="3141"/>
    </row>
    <row r="41" spans="2:25" ht="16.2" thickTop="1" thickBot="1">
      <c r="B41" s="398"/>
      <c r="C41" s="568"/>
      <c r="D41" s="568"/>
      <c r="E41" s="651"/>
      <c r="F41" s="651"/>
      <c r="G41" s="651"/>
      <c r="H41" s="668"/>
      <c r="I41" s="668"/>
      <c r="J41" s="668"/>
      <c r="K41" s="651"/>
      <c r="L41" s="651"/>
      <c r="M41" s="651"/>
      <c r="N41" s="668"/>
      <c r="O41" s="668"/>
      <c r="P41" s="668"/>
      <c r="Q41" s="561"/>
      <c r="S41" s="561"/>
      <c r="U41" s="3141"/>
      <c r="V41" s="3012"/>
      <c r="W41" s="101">
        <f t="shared" si="0"/>
        <v>0</v>
      </c>
      <c r="X41" s="2984">
        <v>12</v>
      </c>
      <c r="Y41" s="3141"/>
    </row>
    <row r="42" spans="2:25" ht="16.2" thickTop="1" thickBot="1">
      <c r="B42" s="4096" t="s">
        <v>941</v>
      </c>
      <c r="C42" s="5019" t="s">
        <v>903</v>
      </c>
      <c r="D42" s="5020"/>
      <c r="E42" s="622">
        <v>3.4500000000000003E-2</v>
      </c>
      <c r="F42" s="630">
        <f>IFERROR(E42,0)</f>
        <v>3.4500000000000003E-2</v>
      </c>
      <c r="G42" s="630">
        <f>IFERROR(E42,0)</f>
        <v>3.4500000000000003E-2</v>
      </c>
      <c r="H42" s="669">
        <f>IFERROR(+E9*E42,0)</f>
        <v>8.4331455000000002</v>
      </c>
      <c r="I42" s="669">
        <f>IFERROR(+F42*F9,0)</f>
        <v>8.4331455000000002</v>
      </c>
      <c r="J42" s="669">
        <f>IFERROR(+G42*G9,0)</f>
        <v>6.7737919623610852</v>
      </c>
      <c r="K42" s="622">
        <f>E42</f>
        <v>3.4500000000000003E-2</v>
      </c>
      <c r="L42" s="630">
        <f>IFERROR(K42,0)</f>
        <v>3.4500000000000003E-2</v>
      </c>
      <c r="M42" s="630">
        <f>IFERROR(K42,0)</f>
        <v>3.4500000000000003E-2</v>
      </c>
      <c r="N42" s="669">
        <f>IFERROR(+K9*K42,0)</f>
        <v>8.4331455000000002</v>
      </c>
      <c r="O42" s="669">
        <f>IFERROR(+L42*L9,0)</f>
        <v>8.4331455000000002</v>
      </c>
      <c r="P42" s="681">
        <f>IFERROR(+M42*M9,0)</f>
        <v>6.7737919623610852</v>
      </c>
      <c r="Q42" s="561"/>
      <c r="R42" s="564" t="s">
        <v>942</v>
      </c>
      <c r="S42" s="567"/>
      <c r="T42" s="564"/>
      <c r="U42" s="3141"/>
      <c r="V42" s="3012"/>
      <c r="W42" s="101">
        <f t="shared" si="0"/>
        <v>0</v>
      </c>
      <c r="X42" s="2984">
        <v>0</v>
      </c>
      <c r="Y42" s="3141"/>
    </row>
    <row r="43" spans="2:25" ht="16.2" thickTop="1" thickBot="1">
      <c r="B43" s="562"/>
      <c r="C43" s="568"/>
      <c r="D43" s="568"/>
      <c r="E43" s="623"/>
      <c r="F43" s="624"/>
      <c r="G43" s="624"/>
      <c r="H43" s="668"/>
      <c r="I43" s="668"/>
      <c r="J43" s="668"/>
      <c r="K43" s="623"/>
      <c r="L43" s="624"/>
      <c r="M43" s="624"/>
      <c r="N43" s="668"/>
      <c r="O43" s="668"/>
      <c r="P43" s="668"/>
      <c r="Q43" s="561"/>
      <c r="S43" s="561"/>
      <c r="U43" s="3141"/>
      <c r="V43" s="3012"/>
      <c r="W43" s="101">
        <f t="shared" si="0"/>
        <v>0</v>
      </c>
      <c r="X43" s="2984">
        <v>12</v>
      </c>
      <c r="Y43" s="3141"/>
    </row>
    <row r="44" spans="2:25" ht="16.2" thickTop="1" thickBot="1">
      <c r="B44" s="566" t="s">
        <v>943</v>
      </c>
      <c r="C44" s="5019" t="s">
        <v>903</v>
      </c>
      <c r="D44" s="5020"/>
      <c r="E44" s="625"/>
      <c r="F44" s="626">
        <f>IFERROR(+I44/F9,0)</f>
        <v>0</v>
      </c>
      <c r="G44" s="626">
        <f>IFERROR(+J44/G9,0)</f>
        <v>0</v>
      </c>
      <c r="H44" s="676"/>
      <c r="I44" s="658">
        <f>IFERROR(J44,0)</f>
        <v>0</v>
      </c>
      <c r="J44" s="4904">
        <v>0</v>
      </c>
      <c r="K44" s="625"/>
      <c r="L44" s="626">
        <f>IFERROR(+O44/L9,0)</f>
        <v>0</v>
      </c>
      <c r="M44" s="626">
        <f>IFERROR(+P44/M9,0)</f>
        <v>0</v>
      </c>
      <c r="N44" s="676"/>
      <c r="O44" s="658">
        <f>IFERROR(P44,0)</f>
        <v>0</v>
      </c>
      <c r="P44" s="829">
        <f>J44</f>
        <v>0</v>
      </c>
      <c r="Q44" s="561"/>
      <c r="R44" s="564" t="s">
        <v>944</v>
      </c>
      <c r="S44" s="567"/>
      <c r="T44" s="564"/>
      <c r="U44" s="3141"/>
      <c r="V44" s="3012"/>
      <c r="W44" s="101">
        <f t="shared" si="0"/>
        <v>0</v>
      </c>
      <c r="X44" s="2984">
        <v>4</v>
      </c>
      <c r="Y44" s="3141"/>
    </row>
    <row r="45" spans="2:25" ht="16.2" thickTop="1" thickBot="1">
      <c r="B45" s="562"/>
      <c r="C45" s="568"/>
      <c r="D45" s="568"/>
      <c r="E45" s="651"/>
      <c r="F45" s="652"/>
      <c r="G45" s="652"/>
      <c r="H45" s="668"/>
      <c r="I45" s="668"/>
      <c r="J45" s="668"/>
      <c r="K45" s="651"/>
      <c r="L45" s="652"/>
      <c r="M45" s="652"/>
      <c r="N45" s="668"/>
      <c r="O45" s="668"/>
      <c r="P45" s="668"/>
      <c r="Q45" s="561"/>
      <c r="S45" s="561"/>
      <c r="U45" s="3141"/>
      <c r="V45" s="3012"/>
      <c r="W45" s="101">
        <f t="shared" si="0"/>
        <v>0</v>
      </c>
      <c r="X45" s="2984">
        <v>12</v>
      </c>
      <c r="Y45" s="3141"/>
    </row>
    <row r="46" spans="2:25" ht="16.2" thickTop="1" thickBot="1">
      <c r="B46" s="566" t="s">
        <v>945</v>
      </c>
      <c r="C46" s="5019" t="s">
        <v>903</v>
      </c>
      <c r="D46" s="5020"/>
      <c r="E46" s="626">
        <f t="shared" ref="E46:P46" si="17">IFERROR(+E40+E42+E44,0)</f>
        <v>9.1886597654166152E-2</v>
      </c>
      <c r="F46" s="626">
        <f t="shared" si="17"/>
        <v>9.0489577189217518E-2</v>
      </c>
      <c r="G46" s="626">
        <f t="shared" si="17"/>
        <v>9.7429998269663948E-2</v>
      </c>
      <c r="H46" s="669">
        <f t="shared" si="17"/>
        <v>22.460668043986718</v>
      </c>
      <c r="I46" s="669">
        <f t="shared" si="17"/>
        <v>22.119181758555136</v>
      </c>
      <c r="J46" s="669">
        <f t="shared" si="17"/>
        <v>19.129580845562437</v>
      </c>
      <c r="K46" s="626">
        <f t="shared" si="17"/>
        <v>9.1886597654166152E-2</v>
      </c>
      <c r="L46" s="626">
        <f t="shared" si="17"/>
        <v>9.0489577189217518E-2</v>
      </c>
      <c r="M46" s="626">
        <f t="shared" si="17"/>
        <v>9.7429998269663948E-2</v>
      </c>
      <c r="N46" s="669">
        <f t="shared" si="17"/>
        <v>22.460668043986718</v>
      </c>
      <c r="O46" s="669">
        <f t="shared" si="17"/>
        <v>22.119181758555136</v>
      </c>
      <c r="P46" s="681">
        <f t="shared" si="17"/>
        <v>19.129580845562437</v>
      </c>
      <c r="Q46" s="561"/>
      <c r="R46" s="564" t="s">
        <v>946</v>
      </c>
      <c r="S46" s="567"/>
      <c r="T46" s="564"/>
      <c r="U46" s="3141"/>
      <c r="V46" s="3012"/>
      <c r="W46" s="101">
        <f t="shared" si="0"/>
        <v>0</v>
      </c>
      <c r="X46" s="2984">
        <v>0</v>
      </c>
      <c r="Y46" s="3141"/>
    </row>
    <row r="47" spans="2:25" ht="16.2" thickTop="1" thickBot="1">
      <c r="B47" s="561"/>
      <c r="C47" s="561"/>
      <c r="D47" s="561"/>
      <c r="E47" s="654"/>
      <c r="F47" s="654"/>
      <c r="G47" s="654"/>
      <c r="H47" s="678"/>
      <c r="I47" s="678"/>
      <c r="J47" s="678"/>
      <c r="K47" s="654"/>
      <c r="L47" s="654"/>
      <c r="M47" s="654"/>
      <c r="N47" s="678"/>
      <c r="O47" s="678"/>
      <c r="P47" s="678"/>
      <c r="Q47" s="561"/>
      <c r="R47" s="561"/>
      <c r="S47" s="561"/>
      <c r="T47" s="561"/>
      <c r="U47" s="3141"/>
      <c r="V47" s="3012"/>
      <c r="W47" s="101">
        <f t="shared" si="0"/>
        <v>0</v>
      </c>
      <c r="X47" s="2984">
        <v>12</v>
      </c>
      <c r="Y47" s="3141"/>
    </row>
    <row r="48" spans="2:25" ht="16.2" thickTop="1" thickBot="1">
      <c r="B48" s="168" t="s">
        <v>947</v>
      </c>
      <c r="C48" s="561"/>
      <c r="D48" s="561"/>
      <c r="E48" s="654"/>
      <c r="F48" s="654"/>
      <c r="G48" s="654"/>
      <c r="H48" s="678"/>
      <c r="I48" s="678"/>
      <c r="J48" s="678"/>
      <c r="K48" s="654"/>
      <c r="L48" s="654"/>
      <c r="M48" s="654"/>
      <c r="N48" s="678"/>
      <c r="O48" s="678"/>
      <c r="P48" s="678"/>
      <c r="Q48" s="561"/>
      <c r="R48" s="561"/>
      <c r="S48" s="561"/>
      <c r="T48" s="561"/>
      <c r="V48" s="3012"/>
      <c r="W48" s="101">
        <f t="shared" si="0"/>
        <v>0</v>
      </c>
      <c r="X48" s="2984">
        <v>12</v>
      </c>
      <c r="Y48" s="3141"/>
    </row>
    <row r="49" spans="2:25" ht="15.6" thickTop="1">
      <c r="B49" s="570" t="s">
        <v>948</v>
      </c>
      <c r="C49" s="5021" t="s">
        <v>903</v>
      </c>
      <c r="D49" s="5021"/>
      <c r="E49" s="4300">
        <v>4.0439999999999997E-2</v>
      </c>
      <c r="F49" s="627">
        <f>IFERROR(+I49/F9,0)</f>
        <v>1.8912765766575731E-2</v>
      </c>
      <c r="G49" s="627">
        <f>IFERROR(+J49/G9,0)</f>
        <v>2.3545763791269231E-2</v>
      </c>
      <c r="H49" s="663">
        <f>IFERROR(+E49*E9,0)</f>
        <v>9.8851131599999995</v>
      </c>
      <c r="I49" s="672">
        <f>IFERROR(J49,0)</f>
        <v>4.6230175512160052</v>
      </c>
      <c r="J49" s="828">
        <v>4.6230175512160052</v>
      </c>
      <c r="K49" s="4300">
        <f>E49</f>
        <v>4.0439999999999997E-2</v>
      </c>
      <c r="L49" s="627">
        <f>IFERROR(+O49/L9,0)</f>
        <v>1.8912765766575731E-2</v>
      </c>
      <c r="M49" s="627">
        <f>IFERROR(+P49/M9,0)</f>
        <v>2.3545763791269231E-2</v>
      </c>
      <c r="N49" s="663">
        <f>IFERROR(+K49*K9,0)</f>
        <v>9.8851131599999995</v>
      </c>
      <c r="O49" s="672">
        <f>IFERROR(P49,0)</f>
        <v>4.6230175512160052</v>
      </c>
      <c r="P49" s="4301">
        <f t="shared" ref="P49:P50" si="18">J49</f>
        <v>4.6230175512160052</v>
      </c>
      <c r="Q49" s="561"/>
      <c r="R49" s="571" t="s">
        <v>949</v>
      </c>
      <c r="S49" s="561"/>
      <c r="T49" s="571"/>
      <c r="U49" s="3141"/>
      <c r="V49" s="3012"/>
      <c r="W49" s="101">
        <f t="shared" si="0"/>
        <v>0</v>
      </c>
      <c r="X49" s="2984">
        <v>0</v>
      </c>
      <c r="Y49" s="3141"/>
    </row>
    <row r="50" spans="2:25" ht="15.6" thickBot="1">
      <c r="B50" s="574" t="s">
        <v>950</v>
      </c>
      <c r="C50" s="5022" t="s">
        <v>903</v>
      </c>
      <c r="D50" s="5022"/>
      <c r="E50" s="4302"/>
      <c r="F50" s="629">
        <f>IFERROR(+I50/F9,0)</f>
        <v>0</v>
      </c>
      <c r="G50" s="629">
        <f>IFERROR(+J50/G9,0)</f>
        <v>0</v>
      </c>
      <c r="H50" s="4303"/>
      <c r="I50" s="4304">
        <f>IFERROR(J50,0)</f>
        <v>0</v>
      </c>
      <c r="J50" s="826">
        <v>0</v>
      </c>
      <c r="K50" s="4302"/>
      <c r="L50" s="629">
        <f>IFERROR(+O50/L9,0)</f>
        <v>0</v>
      </c>
      <c r="M50" s="629">
        <f>IFERROR(+P50/M9,0)</f>
        <v>0</v>
      </c>
      <c r="N50" s="4303"/>
      <c r="O50" s="4304">
        <f>IFERROR(P50,0)</f>
        <v>0</v>
      </c>
      <c r="P50" s="4305">
        <f t="shared" si="18"/>
        <v>0</v>
      </c>
      <c r="Q50" s="561"/>
      <c r="R50" s="575" t="s">
        <v>951</v>
      </c>
      <c r="S50" s="561"/>
      <c r="T50" s="575"/>
      <c r="U50" s="3141"/>
      <c r="V50" s="3012"/>
      <c r="W50" s="101">
        <f t="shared" si="0"/>
        <v>0</v>
      </c>
      <c r="X50" s="2984">
        <v>4</v>
      </c>
      <c r="Y50" s="3141"/>
    </row>
    <row r="51" spans="2:25" ht="16.2" thickTop="1" thickBot="1">
      <c r="B51" s="563"/>
      <c r="C51" s="576"/>
      <c r="D51" s="576"/>
      <c r="E51" s="655"/>
      <c r="F51" s="655"/>
      <c r="G51" s="655"/>
      <c r="H51" s="679"/>
      <c r="I51" s="679"/>
      <c r="J51" s="679"/>
      <c r="K51" s="655"/>
      <c r="L51" s="655"/>
      <c r="M51" s="655"/>
      <c r="N51" s="679"/>
      <c r="O51" s="679"/>
      <c r="P51" s="679"/>
      <c r="Q51" s="561"/>
      <c r="R51" s="561"/>
      <c r="S51" s="561"/>
      <c r="T51" s="561"/>
      <c r="U51" s="3141"/>
      <c r="V51" s="3012"/>
      <c r="W51" s="101">
        <f t="shared" si="0"/>
        <v>0</v>
      </c>
      <c r="X51" s="2984">
        <v>12</v>
      </c>
      <c r="Y51" s="3141"/>
    </row>
    <row r="52" spans="2:25" ht="16.2" thickTop="1" thickBot="1">
      <c r="B52" s="577" t="s">
        <v>952</v>
      </c>
      <c r="C52" s="5018" t="s">
        <v>903</v>
      </c>
      <c r="D52" s="5018"/>
      <c r="E52" s="4299">
        <f t="shared" ref="E52:P52" si="19">IFERROR(+E46-E49-E50,0)</f>
        <v>5.1446597654166155E-2</v>
      </c>
      <c r="F52" s="626">
        <f t="shared" si="19"/>
        <v>7.1576811422641787E-2</v>
      </c>
      <c r="G52" s="626">
        <f t="shared" si="19"/>
        <v>7.388423447839472E-2</v>
      </c>
      <c r="H52" s="669">
        <f t="shared" si="19"/>
        <v>12.575554883986719</v>
      </c>
      <c r="I52" s="669">
        <f t="shared" si="19"/>
        <v>17.496164207339131</v>
      </c>
      <c r="J52" s="669">
        <f t="shared" si="19"/>
        <v>14.506563294346432</v>
      </c>
      <c r="K52" s="626">
        <f t="shared" si="19"/>
        <v>5.1446597654166155E-2</v>
      </c>
      <c r="L52" s="626">
        <f t="shared" si="19"/>
        <v>7.1576811422641787E-2</v>
      </c>
      <c r="M52" s="626">
        <f t="shared" si="19"/>
        <v>7.388423447839472E-2</v>
      </c>
      <c r="N52" s="669">
        <f t="shared" si="19"/>
        <v>12.575554883986719</v>
      </c>
      <c r="O52" s="669">
        <f t="shared" si="19"/>
        <v>17.496164207339131</v>
      </c>
      <c r="P52" s="681">
        <f t="shared" si="19"/>
        <v>14.506563294346432</v>
      </c>
      <c r="Q52" s="561"/>
      <c r="R52" s="564" t="s">
        <v>953</v>
      </c>
      <c r="S52" s="561"/>
      <c r="T52" s="564"/>
      <c r="U52" s="3141"/>
      <c r="V52" s="3012"/>
      <c r="W52" s="101">
        <f t="shared" si="0"/>
        <v>0</v>
      </c>
      <c r="X52" s="2984">
        <v>0</v>
      </c>
      <c r="Y52" s="3141"/>
    </row>
    <row r="53" spans="2:25" ht="15.6" thickTop="1">
      <c r="B53" s="561"/>
      <c r="C53" s="561"/>
      <c r="D53" s="561"/>
      <c r="E53" s="561"/>
      <c r="F53" s="561"/>
      <c r="G53" s="561"/>
      <c r="H53" s="561"/>
      <c r="I53" s="561"/>
      <c r="J53" s="561"/>
      <c r="K53" s="561"/>
      <c r="L53" s="561"/>
      <c r="M53" s="561"/>
      <c r="N53" s="561"/>
      <c r="O53" s="561"/>
      <c r="P53" s="561"/>
      <c r="Q53" s="561"/>
      <c r="R53" s="561"/>
      <c r="S53" s="561"/>
      <c r="U53" s="979" t="s">
        <v>775</v>
      </c>
      <c r="W53" s="3141"/>
      <c r="Y53" s="3141"/>
    </row>
    <row r="54" spans="2:25">
      <c r="V54" s="3002"/>
      <c r="X54" s="995"/>
    </row>
    <row r="55" spans="2:25">
      <c r="W55" s="3141"/>
    </row>
    <row r="56" spans="2:25">
      <c r="W56" s="3141"/>
    </row>
    <row r="57" spans="2:25">
      <c r="W57" s="3141"/>
    </row>
  </sheetData>
  <sheetProtection formatColumns="0" formatRows="0"/>
  <mergeCells count="52">
    <mergeCell ref="R5:R6"/>
    <mergeCell ref="T5:T6"/>
    <mergeCell ref="E5:J5"/>
    <mergeCell ref="K5:P5"/>
    <mergeCell ref="H12:J12"/>
    <mergeCell ref="K12:M12"/>
    <mergeCell ref="N12:P12"/>
    <mergeCell ref="N11:P11"/>
    <mergeCell ref="B11:B12"/>
    <mergeCell ref="C11:D11"/>
    <mergeCell ref="E11:G11"/>
    <mergeCell ref="H11:J11"/>
    <mergeCell ref="K11:M11"/>
    <mergeCell ref="C33:D33"/>
    <mergeCell ref="B3:T3"/>
    <mergeCell ref="B1:I1"/>
    <mergeCell ref="B2:I2"/>
    <mergeCell ref="N7:P7"/>
    <mergeCell ref="N8:P8"/>
    <mergeCell ref="C22:D22"/>
    <mergeCell ref="C23:D23"/>
    <mergeCell ref="K7:M7"/>
    <mergeCell ref="K8:M8"/>
    <mergeCell ref="H7:J7"/>
    <mergeCell ref="H8:J8"/>
    <mergeCell ref="C15:D15"/>
    <mergeCell ref="C19:D19"/>
    <mergeCell ref="C20:D20"/>
    <mergeCell ref="C7:D7"/>
    <mergeCell ref="C8:D8"/>
    <mergeCell ref="E7:G7"/>
    <mergeCell ref="E8:G8"/>
    <mergeCell ref="C21:D21"/>
    <mergeCell ref="C12:D12"/>
    <mergeCell ref="E12:G12"/>
    <mergeCell ref="C25:D25"/>
    <mergeCell ref="C29:D29"/>
    <mergeCell ref="C30:D30"/>
    <mergeCell ref="C31:D31"/>
    <mergeCell ref="C32:D32"/>
    <mergeCell ref="C34:D34"/>
    <mergeCell ref="C37:D37"/>
    <mergeCell ref="C38:D38"/>
    <mergeCell ref="C40:D40"/>
    <mergeCell ref="C42:D42"/>
    <mergeCell ref="C35:D35"/>
    <mergeCell ref="C36:D36"/>
    <mergeCell ref="C52:D52"/>
    <mergeCell ref="C44:D44"/>
    <mergeCell ref="C46:D46"/>
    <mergeCell ref="C49:D49"/>
    <mergeCell ref="C50:D50"/>
  </mergeCells>
  <phoneticPr fontId="35" type="noConversion"/>
  <conditionalFormatting sqref="W7:W52">
    <cfRule type="cellIs" dxfId="128" priority="10" operator="equal">
      <formula>0</formula>
    </cfRule>
  </conditionalFormatting>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58AAA-6DA6-408E-9D80-A63B5FE1C4F6}">
  <sheetPr codeName="Sheet12">
    <tabColor theme="1"/>
    <pageSetUpPr fitToPage="1"/>
  </sheetPr>
  <dimension ref="A1"/>
  <sheetViews>
    <sheetView workbookViewId="0"/>
  </sheetViews>
  <sheetFormatPr defaultColWidth="9" defaultRowHeight="13.8"/>
  <cols>
    <col min="1" max="1" width="1.19921875" style="980" customWidth="1"/>
  </cols>
  <sheetData>
    <row r="1" spans="1:1">
      <c r="A1" s="980" t="s">
        <v>713</v>
      </c>
    </row>
  </sheetData>
  <sheetProtection formatColumns="0" formatRows="0"/>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52783-4FA6-4181-A618-7B4BE162698E}">
  <sheetPr codeName="Sheet113">
    <pageSetUpPr fitToPage="1"/>
  </sheetPr>
  <dimension ref="A1:AJ26"/>
  <sheetViews>
    <sheetView topLeftCell="A4" workbookViewId="0">
      <selection activeCell="M13" sqref="M13:M16"/>
    </sheetView>
  </sheetViews>
  <sheetFormatPr defaultColWidth="9.09765625" defaultRowHeight="16.350000000000001" customHeight="1"/>
  <cols>
    <col min="1" max="1" width="1.19921875" style="3181" customWidth="1"/>
    <col min="2" max="2" width="48.69921875" style="1007" customWidth="1"/>
    <col min="3" max="3" width="5.5" style="1007" bestFit="1" customWidth="1"/>
    <col min="4" max="4" width="4.69921875" style="1007" bestFit="1" customWidth="1"/>
    <col min="5" max="5" width="10.69921875" style="1007" bestFit="1" customWidth="1"/>
    <col min="6" max="6" width="9.09765625" style="1007" bestFit="1" customWidth="1"/>
    <col min="7" max="7" width="9.59765625" style="1007" bestFit="1" customWidth="1"/>
    <col min="8" max="8" width="9.19921875" style="1007" bestFit="1" customWidth="1"/>
    <col min="9" max="9" width="11.19921875" style="1007" bestFit="1" customWidth="1"/>
    <col min="10" max="11" width="12.5" style="1007" customWidth="1"/>
    <col min="12" max="12" width="11.69921875" style="1007" customWidth="1"/>
    <col min="13" max="13" width="10.19921875" style="1007" customWidth="1"/>
    <col min="14" max="14" width="1.59765625" style="1007" customWidth="1"/>
    <col min="15" max="15" width="9.19921875" style="1007" bestFit="1" customWidth="1"/>
    <col min="16" max="16" width="1.59765625" style="1007" customWidth="1"/>
    <col min="17" max="17" width="26.19921875" style="1007" customWidth="1"/>
    <col min="18" max="18" width="1.59765625" style="3269" customWidth="1"/>
    <col min="19" max="19" width="1.69921875" style="3270" customWidth="1"/>
    <col min="20" max="20" width="20.59765625" style="3269" bestFit="1" customWidth="1"/>
    <col min="21" max="21" width="1.69921875" style="3214" customWidth="1"/>
    <col min="22" max="22" width="1.69921875" style="3269" customWidth="1"/>
    <col min="23" max="23" width="1.59765625" style="3273" customWidth="1"/>
    <col min="24" max="24" width="9.09765625" style="3273"/>
    <col min="25" max="25" width="6.19921875" style="3273" bestFit="1" customWidth="1"/>
    <col min="26" max="26" width="5.69921875" style="3273" bestFit="1" customWidth="1"/>
    <col min="27" max="27" width="5" style="3273" bestFit="1" customWidth="1"/>
    <col min="28" max="36" width="9.09765625" style="3273"/>
    <col min="37" max="16384" width="9.09765625" style="1007"/>
  </cols>
  <sheetData>
    <row r="1" spans="1:36" s="1071" customFormat="1" ht="23.25" customHeight="1">
      <c r="A1" s="3180" t="s">
        <v>713</v>
      </c>
      <c r="B1" s="5068" t="s">
        <v>1003</v>
      </c>
      <c r="C1" s="5068"/>
      <c r="D1" s="5068"/>
      <c r="E1" s="5069"/>
      <c r="F1" s="5069"/>
      <c r="G1" s="5069"/>
      <c r="H1" s="5069"/>
      <c r="I1" s="5069"/>
      <c r="J1" s="1074"/>
      <c r="K1" s="1074"/>
      <c r="L1" s="1072"/>
      <c r="M1" s="1072"/>
      <c r="N1" s="5068"/>
      <c r="O1" s="5068"/>
      <c r="R1" s="3266"/>
      <c r="S1" s="3210"/>
      <c r="T1" s="3267"/>
      <c r="U1" s="3214"/>
      <c r="V1" s="3266"/>
      <c r="W1" s="3539"/>
      <c r="X1" s="3539"/>
      <c r="Y1" s="3539"/>
      <c r="Z1" s="3539"/>
      <c r="AA1" s="3539"/>
      <c r="AB1" s="3539"/>
      <c r="AC1" s="3539"/>
      <c r="AD1" s="3539"/>
      <c r="AE1" s="3539"/>
      <c r="AF1" s="3539"/>
      <c r="AG1" s="3539"/>
      <c r="AH1" s="3539"/>
      <c r="AI1" s="3539"/>
      <c r="AJ1" s="3539"/>
    </row>
    <row r="2" spans="1:36" s="1071" customFormat="1" ht="23.25" customHeight="1">
      <c r="A2" s="3180"/>
      <c r="B2" s="5068" t="str">
        <f>SelectCompany!B4</f>
        <v>South Staffordshire Water</v>
      </c>
      <c r="C2" s="5068"/>
      <c r="D2" s="5068"/>
      <c r="E2" s="5069"/>
      <c r="F2" s="5069"/>
      <c r="G2" s="5069"/>
      <c r="H2" s="5069"/>
      <c r="I2" s="5069"/>
      <c r="J2" s="1073"/>
      <c r="K2" s="1073"/>
      <c r="L2" s="1076"/>
      <c r="M2" s="1072"/>
      <c r="N2" s="1073"/>
      <c r="O2" s="1073"/>
      <c r="R2" s="3266"/>
      <c r="S2" s="3210"/>
      <c r="T2" s="3267"/>
      <c r="U2" s="3214"/>
      <c r="V2" s="3266"/>
      <c r="W2" s="3539"/>
      <c r="X2" s="3539"/>
      <c r="Y2" s="3539"/>
      <c r="Z2" s="3539"/>
      <c r="AA2" s="3539"/>
      <c r="AB2" s="3539"/>
      <c r="AC2" s="3539"/>
      <c r="AD2" s="3539"/>
      <c r="AE2" s="3539"/>
      <c r="AF2" s="3539"/>
      <c r="AG2" s="3539"/>
      <c r="AH2" s="3539"/>
      <c r="AI2" s="3539"/>
      <c r="AJ2" s="3539"/>
    </row>
    <row r="3" spans="1:36" ht="36.75" customHeight="1">
      <c r="B3" s="5070" t="s">
        <v>1004</v>
      </c>
      <c r="C3" s="5071"/>
      <c r="D3" s="5071"/>
      <c r="E3" s="5071"/>
      <c r="F3" s="5071"/>
      <c r="G3" s="5071"/>
      <c r="H3" s="5071"/>
      <c r="I3" s="5071"/>
      <c r="J3" s="5071"/>
      <c r="K3" s="5071"/>
      <c r="L3" s="5071"/>
      <c r="M3" s="5071"/>
      <c r="N3" s="5071"/>
      <c r="O3" s="5071"/>
      <c r="P3" s="5071"/>
      <c r="Q3" s="5071"/>
      <c r="S3" s="3210"/>
      <c r="T3" s="3213" t="s">
        <v>716</v>
      </c>
    </row>
    <row r="4" spans="1:36" ht="16.350000000000001" customHeight="1" thickBot="1">
      <c r="B4" s="1070"/>
      <c r="C4" s="1070"/>
      <c r="D4" s="1070"/>
      <c r="E4" s="5067"/>
      <c r="F4" s="5067"/>
      <c r="G4" s="5067"/>
      <c r="H4" s="5067"/>
      <c r="I4" s="1069"/>
      <c r="J4" s="1069"/>
      <c r="K4" s="1069"/>
      <c r="L4" s="1069"/>
    </row>
    <row r="5" spans="1:36" ht="55.5" customHeight="1" thickTop="1" thickBot="1">
      <c r="A5" s="3181" t="s">
        <v>725</v>
      </c>
      <c r="B5" s="1065" t="s">
        <v>717</v>
      </c>
      <c r="C5" s="1064" t="s">
        <v>718</v>
      </c>
      <c r="D5" s="1064" t="s">
        <v>719</v>
      </c>
      <c r="E5" s="1064" t="s">
        <v>1005</v>
      </c>
      <c r="F5" s="1064" t="s">
        <v>1006</v>
      </c>
      <c r="G5" s="1064" t="s">
        <v>1007</v>
      </c>
      <c r="H5" s="1064" t="s">
        <v>1008</v>
      </c>
      <c r="I5" s="1064" t="s">
        <v>1009</v>
      </c>
      <c r="J5" s="1064" t="s">
        <v>1010</v>
      </c>
      <c r="K5" s="1064" t="s">
        <v>1011</v>
      </c>
      <c r="L5" s="1064" t="s">
        <v>1011</v>
      </c>
      <c r="M5" s="1063" t="s">
        <v>1013</v>
      </c>
      <c r="N5" s="1009"/>
      <c r="O5" s="1068" t="s">
        <v>723</v>
      </c>
      <c r="P5" s="1009"/>
      <c r="Q5" s="1067" t="s">
        <v>724</v>
      </c>
    </row>
    <row r="6" spans="1:36" ht="16.350000000000001" customHeight="1" thickTop="1" thickBot="1">
      <c r="A6" s="979" t="s">
        <v>729</v>
      </c>
      <c r="B6" s="1061"/>
      <c r="C6" s="1061"/>
      <c r="D6" s="1061"/>
      <c r="E6" s="1060"/>
      <c r="F6" s="1060"/>
      <c r="G6" s="1060"/>
      <c r="H6" s="1060"/>
      <c r="I6" s="1060"/>
      <c r="J6" s="1060"/>
      <c r="K6" s="1060"/>
      <c r="L6" s="1060"/>
      <c r="M6" s="1059"/>
      <c r="N6" s="1009"/>
      <c r="O6" s="1062"/>
      <c r="P6" s="1009"/>
      <c r="Q6" s="1009"/>
      <c r="T6" s="101">
        <f t="shared" ref="T6:T20" si="0">IF(COUNTBLANK(E6:M6)=U6, 0, rngIncomplete )</f>
        <v>0</v>
      </c>
      <c r="U6" s="3271">
        <v>9</v>
      </c>
    </row>
    <row r="7" spans="1:36" ht="18" customHeight="1" thickTop="1">
      <c r="B7" s="1034" t="s">
        <v>1014</v>
      </c>
      <c r="C7" s="1037" t="s">
        <v>731</v>
      </c>
      <c r="D7" s="1037">
        <v>3</v>
      </c>
      <c r="E7" s="3556">
        <f>IFERROR('2I'!E43,0)</f>
        <v>19.553999999999998</v>
      </c>
      <c r="F7" s="3556">
        <f>IFERROR('2I'!F43,0)</f>
        <v>0</v>
      </c>
      <c r="G7" s="3556">
        <f>IFERROR('2I'!H11,0)</f>
        <v>19.672000000000001</v>
      </c>
      <c r="H7" s="3556">
        <f>IFERROR('2I'!I11,0)</f>
        <v>150.09399999999999</v>
      </c>
      <c r="I7" s="3556">
        <f>IFERROR('2I'!H23,0)</f>
        <v>0</v>
      </c>
      <c r="J7" s="3556">
        <f>IFERROR('2I'!I23,0)</f>
        <v>0</v>
      </c>
      <c r="K7" s="3556">
        <f>IFERROR('2I'!G29,0)</f>
        <v>0</v>
      </c>
      <c r="L7" s="3556">
        <f>IFERROR('2I'!G35,0)</f>
        <v>0</v>
      </c>
      <c r="M7" s="1033">
        <f>IFERROR(SUM(E7:L7),0)</f>
        <v>189.32</v>
      </c>
      <c r="N7" s="1009"/>
      <c r="O7" s="1036" t="s">
        <v>1015</v>
      </c>
      <c r="P7" s="1009"/>
      <c r="Q7" s="4789"/>
      <c r="T7" s="101">
        <f t="shared" si="0"/>
        <v>0</v>
      </c>
      <c r="U7" s="3271">
        <v>0</v>
      </c>
    </row>
    <row r="8" spans="1:36" ht="18" customHeight="1">
      <c r="B8" s="1057" t="s">
        <v>1016</v>
      </c>
      <c r="C8" s="1050" t="s">
        <v>731</v>
      </c>
      <c r="D8" s="1050">
        <v>3</v>
      </c>
      <c r="E8" s="2927">
        <v>0</v>
      </c>
      <c r="F8" s="2927">
        <v>0</v>
      </c>
      <c r="G8" s="2927">
        <v>0</v>
      </c>
      <c r="H8" s="2927">
        <v>0.112</v>
      </c>
      <c r="I8" s="2927">
        <v>0</v>
      </c>
      <c r="J8" s="2927">
        <v>0</v>
      </c>
      <c r="K8" s="2927">
        <v>0</v>
      </c>
      <c r="L8" s="2927">
        <v>0</v>
      </c>
      <c r="M8" s="1043">
        <f>IFERROR(SUM(E8:L8),0)</f>
        <v>0.112</v>
      </c>
      <c r="N8" s="1009"/>
      <c r="O8" s="1058" t="s">
        <v>1017</v>
      </c>
      <c r="P8" s="1009"/>
      <c r="Q8" s="4790"/>
      <c r="T8" s="101">
        <f t="shared" si="0"/>
        <v>0</v>
      </c>
      <c r="U8" s="3271">
        <v>0</v>
      </c>
    </row>
    <row r="9" spans="1:36" ht="18" customHeight="1" thickBot="1">
      <c r="B9" s="1055" t="s">
        <v>1018</v>
      </c>
      <c r="C9" s="1056" t="s">
        <v>731</v>
      </c>
      <c r="D9" s="1056">
        <v>3</v>
      </c>
      <c r="E9" s="3933"/>
      <c r="F9" s="3933"/>
      <c r="G9" s="3901">
        <f>IFERROR('2P'!E20,0)</f>
        <v>7.5999999999999998E-2</v>
      </c>
      <c r="H9" s="3901">
        <f>IFERROR('2P'!F20,0)</f>
        <v>1.7040000000000002</v>
      </c>
      <c r="I9" s="3901">
        <f>IFERROR('2P'!G20,0)</f>
        <v>0</v>
      </c>
      <c r="J9" s="3901">
        <f>IFERROR('2P'!H20,0)</f>
        <v>0</v>
      </c>
      <c r="K9" s="4380">
        <f>IFERROR('2P'!I20,0)</f>
        <v>0</v>
      </c>
      <c r="L9" s="4380">
        <f>IFERROR('2P'!J20,0)</f>
        <v>0</v>
      </c>
      <c r="M9" s="1039">
        <f>IFERROR(SUM(E9:L9),0)</f>
        <v>1.7800000000000002</v>
      </c>
      <c r="N9" s="1009"/>
      <c r="O9" s="1031" t="s">
        <v>1019</v>
      </c>
      <c r="P9" s="1009"/>
      <c r="Q9" s="4793"/>
      <c r="T9" s="101" t="str">
        <f t="shared" si="0"/>
        <v>Please complete all cells in row</v>
      </c>
      <c r="U9" s="3271">
        <v>0</v>
      </c>
    </row>
    <row r="10" spans="1:36" ht="18" customHeight="1" thickTop="1" thickBot="1">
      <c r="B10" s="1054"/>
      <c r="C10" s="1054"/>
      <c r="D10" s="1054"/>
      <c r="E10" s="1025"/>
      <c r="F10" s="1022"/>
      <c r="G10" s="1022"/>
      <c r="H10" s="1022"/>
      <c r="I10" s="1022"/>
      <c r="J10" s="1022"/>
      <c r="K10" s="1025"/>
      <c r="L10" s="1025"/>
      <c r="M10" s="1025"/>
      <c r="N10" s="1009"/>
      <c r="O10" s="1024"/>
      <c r="P10" s="1009"/>
      <c r="Q10" s="4791"/>
      <c r="T10" s="101">
        <f t="shared" si="0"/>
        <v>0</v>
      </c>
      <c r="U10" s="3271">
        <v>9</v>
      </c>
    </row>
    <row r="11" spans="1:36" ht="18" customHeight="1" thickTop="1">
      <c r="B11" s="1034" t="s">
        <v>1020</v>
      </c>
      <c r="C11" s="1037" t="s">
        <v>731</v>
      </c>
      <c r="D11" s="1037">
        <v>3</v>
      </c>
      <c r="E11" s="1052">
        <f>IFERROR(('2C'!E14+'2C'!E31+'2C'!E32) * -1,0)</f>
        <v>-19.167000000000002</v>
      </c>
      <c r="F11" s="1052">
        <f>IFERROR(('2C'!F14+'2C'!F31+'2C'!F32) * -1,0)</f>
        <v>0</v>
      </c>
      <c r="G11" s="1053">
        <f>-'2B'!E8</f>
        <v>-15.047000000000001</v>
      </c>
      <c r="H11" s="1053">
        <f>-'2B'!F8+E12</f>
        <v>-80.299999999999983</v>
      </c>
      <c r="I11" s="1053">
        <f>-'2B'!G8</f>
        <v>0</v>
      </c>
      <c r="J11" s="1053">
        <f>-'2B'!H8</f>
        <v>0</v>
      </c>
      <c r="K11" s="1053">
        <f>-'2B'!I8</f>
        <v>0</v>
      </c>
      <c r="L11" s="1053">
        <f>-'2B'!J8</f>
        <v>0</v>
      </c>
      <c r="M11" s="1051">
        <f>IFERROR(SUM(E11:L11),0)</f>
        <v>-114.51399999999998</v>
      </c>
      <c r="N11" s="1009"/>
      <c r="O11" s="1036" t="s">
        <v>1021</v>
      </c>
      <c r="P11" s="1030"/>
      <c r="Q11" s="4789"/>
      <c r="T11" s="101">
        <f t="shared" si="0"/>
        <v>0</v>
      </c>
      <c r="U11" s="3271">
        <v>0</v>
      </c>
    </row>
    <row r="12" spans="1:36" ht="18" customHeight="1">
      <c r="B12" s="1046" t="s">
        <v>1022</v>
      </c>
      <c r="C12" s="1050" t="s">
        <v>731</v>
      </c>
      <c r="D12" s="1050">
        <v>3</v>
      </c>
      <c r="E12" s="1045">
        <f>IFERROR('2C'!E27,0) * -1</f>
        <v>-0.27400000000000002</v>
      </c>
      <c r="F12" s="1045">
        <f>IFERROR('2C'!F29,0) * -1</f>
        <v>0</v>
      </c>
      <c r="G12" s="1044">
        <f t="shared" ref="G12:L12" si="1">IFERROR(G13 - G11,0)</f>
        <v>0</v>
      </c>
      <c r="H12" s="1044">
        <f t="shared" si="1"/>
        <v>0.27400000000000091</v>
      </c>
      <c r="I12" s="1044">
        <f t="shared" si="1"/>
        <v>0</v>
      </c>
      <c r="J12" s="1044">
        <f t="shared" si="1"/>
        <v>0</v>
      </c>
      <c r="K12" s="1049">
        <f t="shared" si="1"/>
        <v>0</v>
      </c>
      <c r="L12" s="1049">
        <f t="shared" si="1"/>
        <v>0</v>
      </c>
      <c r="M12" s="1043">
        <f>IFERROR(SUM(E12:L12),0)</f>
        <v>8.8817841970012523E-16</v>
      </c>
      <c r="N12" s="1009"/>
      <c r="O12" s="1048" t="s">
        <v>1023</v>
      </c>
      <c r="P12" s="1030"/>
      <c r="Q12" s="4792"/>
      <c r="T12" s="101">
        <f t="shared" si="0"/>
        <v>0</v>
      </c>
      <c r="U12" s="3271">
        <v>0</v>
      </c>
    </row>
    <row r="13" spans="1:36" ht="18" customHeight="1" thickBot="1">
      <c r="B13" s="1028" t="s">
        <v>1024</v>
      </c>
      <c r="C13" s="1032" t="s">
        <v>731</v>
      </c>
      <c r="D13" s="1032">
        <v>3</v>
      </c>
      <c r="E13" s="1041">
        <f>IFERROR(SUM(E11:E12),0)</f>
        <v>-19.441000000000003</v>
      </c>
      <c r="F13" s="1040">
        <f>IFERROR(SUM(F11:F12),0)</f>
        <v>0</v>
      </c>
      <c r="G13" s="1040">
        <f>IFERROR('2B'!E8,0) *-1</f>
        <v>-15.047000000000001</v>
      </c>
      <c r="H13" s="1040">
        <f>IFERROR('2B'!F8,0) *-1</f>
        <v>-80.025999999999982</v>
      </c>
      <c r="I13" s="1040">
        <f>IFERROR('2B'!G8,0) *-1</f>
        <v>0</v>
      </c>
      <c r="J13" s="1040">
        <f>IFERROR('2B'!H8,0) *-1</f>
        <v>0</v>
      </c>
      <c r="K13" s="1042">
        <f>IFERROR('2B'!I8,0) *-1</f>
        <v>0</v>
      </c>
      <c r="L13" s="1042">
        <f>IFERROR('2B'!J8,0) *-1</f>
        <v>0</v>
      </c>
      <c r="M13" s="1039">
        <f>IFERROR(SUM(E13:L13),0)</f>
        <v>-114.51399999999998</v>
      </c>
      <c r="N13" s="1009"/>
      <c r="O13" s="1031" t="s">
        <v>1025</v>
      </c>
      <c r="P13" s="1009"/>
      <c r="Q13" s="4793"/>
      <c r="T13" s="101">
        <f t="shared" si="0"/>
        <v>0</v>
      </c>
      <c r="U13" s="3271">
        <v>0</v>
      </c>
    </row>
    <row r="14" spans="1:36" ht="18" customHeight="1" thickTop="1" thickBot="1">
      <c r="B14" s="1023"/>
      <c r="C14" s="1023"/>
      <c r="D14" s="1023"/>
      <c r="E14" s="1038"/>
      <c r="F14" s="1022"/>
      <c r="G14" s="1022"/>
      <c r="H14" s="1022"/>
      <c r="I14" s="1022"/>
      <c r="J14" s="1022"/>
      <c r="K14" s="1025"/>
      <c r="L14" s="1025"/>
      <c r="M14" s="1038"/>
      <c r="N14" s="1009"/>
      <c r="O14" s="1024"/>
      <c r="P14" s="1009"/>
      <c r="Q14" s="4791"/>
      <c r="T14" s="101">
        <f t="shared" si="0"/>
        <v>0</v>
      </c>
      <c r="U14" s="3271">
        <v>9</v>
      </c>
    </row>
    <row r="15" spans="1:36" ht="18" customHeight="1" thickTop="1">
      <c r="B15" s="1034" t="s">
        <v>1026</v>
      </c>
      <c r="C15" s="1037" t="s">
        <v>731</v>
      </c>
      <c r="D15" s="1037">
        <v>3</v>
      </c>
      <c r="E15" s="3556">
        <f>IFERROR('2D'!E19,0)</f>
        <v>-0.22800000000000001</v>
      </c>
      <c r="F15" s="3556">
        <f>IFERROR('2D'!F19,0)</f>
        <v>0</v>
      </c>
      <c r="G15" s="3556">
        <f>IFERROR('2D'!G19,0)</f>
        <v>-0.64300000000000002</v>
      </c>
      <c r="H15" s="3556">
        <f>IFERROR('2D'!H19,0)</f>
        <v>-33.998000000000005</v>
      </c>
      <c r="I15" s="3556">
        <f>IFERROR('2D'!I19,0)</f>
        <v>0</v>
      </c>
      <c r="J15" s="3556">
        <f>IFERROR('2D'!J19,0)</f>
        <v>0</v>
      </c>
      <c r="K15" s="3556">
        <f>IFERROR('2D'!K19,0)</f>
        <v>0</v>
      </c>
      <c r="L15" s="3556">
        <f>IFERROR('2D'!L19,0)</f>
        <v>0</v>
      </c>
      <c r="M15" s="1033">
        <f>IFERROR(SUM(E15:L15),0)</f>
        <v>-34.869000000000007</v>
      </c>
      <c r="N15" s="1009"/>
      <c r="O15" s="1036" t="s">
        <v>1027</v>
      </c>
      <c r="P15" s="1030"/>
      <c r="Q15" s="4789"/>
      <c r="T15" s="101">
        <f t="shared" si="0"/>
        <v>0</v>
      </c>
      <c r="U15" s="3271">
        <v>0</v>
      </c>
    </row>
    <row r="16" spans="1:36" ht="18" customHeight="1" thickBot="1">
      <c r="B16" s="1028" t="s">
        <v>1028</v>
      </c>
      <c r="C16" s="1032" t="s">
        <v>731</v>
      </c>
      <c r="D16" s="1032">
        <v>3</v>
      </c>
      <c r="E16" s="3901" cm="1">
        <f t="array" ref="E16">IFERROR('2O'!E19,o)</f>
        <v>-0.48099999999999998</v>
      </c>
      <c r="F16" s="3901" cm="1">
        <f t="array" ref="F16">IFERROR('2O'!F19,o)</f>
        <v>0</v>
      </c>
      <c r="G16" s="3901" cm="1">
        <f t="array" ref="G16">IFERROR('2O'!G19,o)</f>
        <v>0</v>
      </c>
      <c r="H16" s="3901" cm="1">
        <f t="array" ref="H16">IFERROR('2O'!H19,o)</f>
        <v>-0.81100000000000005</v>
      </c>
      <c r="I16" s="3901" cm="1">
        <f t="array" ref="I16">IFERROR('2O'!I19,o)</f>
        <v>0</v>
      </c>
      <c r="J16" s="3901" cm="1">
        <f t="array" ref="J16">IFERROR('2O'!J19,o)</f>
        <v>0</v>
      </c>
      <c r="K16" s="3901" cm="1">
        <f t="array" ref="K16">IFERROR('2O'!K19,o)</f>
        <v>0</v>
      </c>
      <c r="L16" s="3901" cm="1">
        <f t="array" ref="L16">IFERROR('2O'!L19,o)</f>
        <v>0</v>
      </c>
      <c r="M16" s="1027">
        <f>IFERROR(SUM(E16:L16),0)</f>
        <v>-1.292</v>
      </c>
      <c r="N16" s="1009"/>
      <c r="O16" s="1031" t="s">
        <v>1029</v>
      </c>
      <c r="P16" s="1030"/>
      <c r="Q16" s="4793"/>
      <c r="T16" s="101">
        <f t="shared" si="0"/>
        <v>0</v>
      </c>
      <c r="U16" s="3271">
        <v>0</v>
      </c>
    </row>
    <row r="17" spans="2:21" ht="18" customHeight="1" thickTop="1" thickBot="1">
      <c r="B17" s="1023"/>
      <c r="C17" s="1023"/>
      <c r="D17" s="1023"/>
      <c r="E17" s="1022"/>
      <c r="F17" s="1022"/>
      <c r="G17" s="1022"/>
      <c r="H17" s="1022"/>
      <c r="I17" s="1022"/>
      <c r="J17" s="1022"/>
      <c r="K17" s="1025"/>
      <c r="L17" s="1025"/>
      <c r="M17" s="1022"/>
      <c r="N17" s="1009"/>
      <c r="O17" s="1024"/>
      <c r="P17" s="1009"/>
      <c r="Q17" s="4791"/>
      <c r="T17" s="101">
        <f t="shared" si="0"/>
        <v>0</v>
      </c>
      <c r="U17" s="3271">
        <v>9</v>
      </c>
    </row>
    <row r="18" spans="2:21" ht="18" customHeight="1" thickTop="1" thickBot="1">
      <c r="B18" s="1018" t="s">
        <v>735</v>
      </c>
      <c r="C18" s="1021" t="s">
        <v>731</v>
      </c>
      <c r="D18" s="1021">
        <v>3</v>
      </c>
      <c r="E18" s="1026">
        <v>0</v>
      </c>
      <c r="F18" s="1026">
        <v>0</v>
      </c>
      <c r="G18" s="1026">
        <v>0</v>
      </c>
      <c r="H18" s="1026">
        <v>-1.1240000000000001</v>
      </c>
      <c r="I18" s="1026">
        <v>0</v>
      </c>
      <c r="J18" s="1026">
        <v>0</v>
      </c>
      <c r="K18" s="1026">
        <v>0</v>
      </c>
      <c r="L18" s="1026">
        <v>0</v>
      </c>
      <c r="M18" s="1016">
        <f>IFERROR(SUM(E18:L18),0)</f>
        <v>-1.1240000000000001</v>
      </c>
      <c r="N18" s="1009"/>
      <c r="O18" s="1020" t="s">
        <v>1030</v>
      </c>
      <c r="P18" s="1009"/>
      <c r="Q18" s="4794"/>
      <c r="T18" s="101">
        <f t="shared" si="0"/>
        <v>0</v>
      </c>
      <c r="U18" s="3271">
        <v>0</v>
      </c>
    </row>
    <row r="19" spans="2:21" ht="18" customHeight="1" thickTop="1" thickBot="1">
      <c r="B19" s="1023"/>
      <c r="C19" s="1023"/>
      <c r="D19" s="1023"/>
      <c r="E19" s="1022"/>
      <c r="F19" s="1022"/>
      <c r="G19" s="1022"/>
      <c r="H19" s="1022"/>
      <c r="I19" s="1022"/>
      <c r="J19" s="1022"/>
      <c r="K19" s="1025"/>
      <c r="L19" s="1025"/>
      <c r="M19" s="1022"/>
      <c r="N19" s="1009"/>
      <c r="O19" s="1024"/>
      <c r="P19" s="1009"/>
      <c r="Q19" s="4791"/>
      <c r="T19" s="101">
        <f t="shared" si="0"/>
        <v>0</v>
      </c>
      <c r="U19" s="3271">
        <v>9</v>
      </c>
    </row>
    <row r="20" spans="2:21" ht="18" customHeight="1" thickTop="1" thickBot="1">
      <c r="B20" s="1018" t="s">
        <v>737</v>
      </c>
      <c r="C20" s="1021" t="s">
        <v>731</v>
      </c>
      <c r="D20" s="1021">
        <v>3</v>
      </c>
      <c r="E20" s="1017">
        <f t="shared" ref="E20:L20" si="2">IFERROR(E7+E8+E9+E13+E15+E16+E18,0)</f>
        <v>-0.59600000000000397</v>
      </c>
      <c r="F20" s="1017">
        <f t="shared" si="2"/>
        <v>0</v>
      </c>
      <c r="G20" s="1017">
        <f t="shared" si="2"/>
        <v>4.0580000000000007</v>
      </c>
      <c r="H20" s="1017">
        <f t="shared" si="2"/>
        <v>35.951000000000008</v>
      </c>
      <c r="I20" s="1017">
        <f t="shared" si="2"/>
        <v>0</v>
      </c>
      <c r="J20" s="1017">
        <f t="shared" si="2"/>
        <v>0</v>
      </c>
      <c r="K20" s="1017">
        <f t="shared" si="2"/>
        <v>0</v>
      </c>
      <c r="L20" s="1017">
        <f t="shared" si="2"/>
        <v>0</v>
      </c>
      <c r="M20" s="1016">
        <f>IFERROR(SUM(E20:L20),0)</f>
        <v>39.413000000000004</v>
      </c>
      <c r="N20" s="1009"/>
      <c r="O20" s="1020" t="s">
        <v>1031</v>
      </c>
      <c r="P20" s="1009"/>
      <c r="Q20" s="4794"/>
      <c r="T20" s="101">
        <f t="shared" si="0"/>
        <v>0</v>
      </c>
      <c r="U20" s="3271">
        <v>0</v>
      </c>
    </row>
    <row r="21" spans="2:21" ht="16.350000000000001" customHeight="1" thickTop="1">
      <c r="B21" s="1014"/>
      <c r="C21" s="1014"/>
      <c r="D21" s="1014"/>
      <c r="E21" s="1013"/>
      <c r="F21" s="1013"/>
      <c r="G21" s="1013"/>
      <c r="H21" s="1013"/>
      <c r="I21" s="1013"/>
      <c r="J21" s="1013"/>
      <c r="K21" s="1013"/>
      <c r="L21" s="1013"/>
      <c r="M21" s="1012"/>
      <c r="N21" s="1009"/>
      <c r="O21" s="1015"/>
      <c r="P21" s="1009"/>
      <c r="Q21" s="1009"/>
      <c r="R21" s="977" t="s">
        <v>775</v>
      </c>
      <c r="T21" s="1010"/>
    </row>
    <row r="22" spans="2:21" ht="16.350000000000001" customHeight="1">
      <c r="B22" s="1009"/>
      <c r="C22" s="1009"/>
      <c r="D22" s="1009"/>
      <c r="E22" s="1009"/>
      <c r="F22" s="1009"/>
      <c r="G22" s="1009"/>
      <c r="H22" s="1009"/>
      <c r="I22" s="1009"/>
      <c r="J22" s="1009"/>
      <c r="K22" s="1009"/>
      <c r="L22" s="1009"/>
      <c r="M22" s="1009"/>
      <c r="N22" s="1009"/>
      <c r="O22" s="1009"/>
      <c r="P22" s="1009"/>
      <c r="Q22" s="1009"/>
      <c r="T22" s="1010"/>
      <c r="U22" s="3272"/>
    </row>
    <row r="23" spans="2:21" ht="16.350000000000001" customHeight="1">
      <c r="B23" s="1009"/>
      <c r="C23" s="1009"/>
      <c r="D23" s="1009"/>
      <c r="E23" s="1009"/>
      <c r="F23" s="1009"/>
      <c r="G23" s="1009"/>
      <c r="H23" s="1009"/>
      <c r="I23" s="1009"/>
      <c r="J23" s="1009"/>
      <c r="K23" s="1009"/>
      <c r="L23" s="1009"/>
      <c r="M23" s="1009"/>
      <c r="N23" s="1009"/>
      <c r="O23" s="1009"/>
      <c r="P23" s="1009"/>
      <c r="Q23" s="1009"/>
      <c r="T23" s="1010"/>
    </row>
    <row r="24" spans="2:21" ht="16.350000000000001" customHeight="1">
      <c r="B24" s="1009"/>
      <c r="C24" s="1009"/>
      <c r="D24" s="1009"/>
      <c r="E24" s="1009"/>
      <c r="F24" s="1009"/>
      <c r="G24" s="1009"/>
      <c r="H24" s="1009"/>
      <c r="I24" s="1009"/>
      <c r="J24" s="1009"/>
      <c r="K24" s="1009"/>
      <c r="L24" s="1009"/>
      <c r="M24" s="1009"/>
      <c r="N24" s="1009"/>
      <c r="O24" s="1009"/>
      <c r="P24" s="1009"/>
      <c r="Q24" s="1009"/>
      <c r="T24" s="1010"/>
    </row>
    <row r="25" spans="2:21" ht="16.350000000000001" customHeight="1">
      <c r="B25" s="1009"/>
      <c r="C25" s="1009"/>
      <c r="D25" s="1009"/>
      <c r="E25" s="1009"/>
      <c r="F25" s="1009"/>
      <c r="G25" s="1009"/>
      <c r="H25" s="1009"/>
      <c r="I25" s="1009"/>
      <c r="J25" s="1009"/>
      <c r="K25" s="1009"/>
      <c r="L25" s="1009"/>
      <c r="M25" s="1009"/>
      <c r="N25" s="1009"/>
      <c r="O25" s="1009"/>
      <c r="P25" s="1009"/>
      <c r="Q25" s="1009"/>
    </row>
    <row r="26" spans="2:21" ht="16.350000000000001" customHeight="1">
      <c r="B26" s="1009"/>
      <c r="C26" s="1009"/>
      <c r="D26" s="1009"/>
      <c r="E26" s="1009"/>
      <c r="F26" s="1009"/>
      <c r="G26" s="1009"/>
      <c r="H26" s="1009"/>
      <c r="I26" s="1009"/>
      <c r="J26" s="1009"/>
      <c r="K26" s="1009"/>
      <c r="L26" s="1009"/>
      <c r="M26" s="1009"/>
      <c r="N26" s="1009"/>
      <c r="O26" s="1009"/>
      <c r="P26" s="1009"/>
      <c r="Q26" s="1009"/>
    </row>
  </sheetData>
  <sheetProtection formatColumns="0" formatRows="0"/>
  <mergeCells count="5">
    <mergeCell ref="E4:H4"/>
    <mergeCell ref="B1:I1"/>
    <mergeCell ref="N1:O1"/>
    <mergeCell ref="B2:I2"/>
    <mergeCell ref="B3:Q3"/>
  </mergeCells>
  <conditionalFormatting sqref="T6:T20">
    <cfRule type="cellIs" dxfId="127" priority="1" operator="equal">
      <formula>0</formula>
    </cfRule>
  </conditionalFormatting>
  <dataValidations count="1">
    <dataValidation type="custom" allowBlank="1" showErrorMessage="1" errorTitle="Input Error" error="Please input a numeric value." sqref="E18:L18" xr:uid="{694C7B86-2AD7-4F24-8E4F-514D7EE0B895}">
      <formula1>ISNUMBER(E18)</formula1>
    </dataValidation>
  </dataValidations>
  <pageMargins left="0.7" right="0.7" top="0.75" bottom="0.75" header="0.3" footer="0.3"/>
  <pageSetup paperSize="8" scale="73" fitToHeight="0" orientation="portrait" r:id="rId1"/>
  <headerFooter>
    <oddHeader>&amp;L&amp;F&amp;CSheet: &amp;A&amp;ROFFICIAL</oddHeader>
    <oddFooter>&amp;LPrinted on: &amp;D at &amp;T&amp;CPage &amp;P of &amp;N&amp;ROfwat</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5A59EB-DF2F-4497-97FD-842AF303B0EC}">
  <sheetPr codeName="Sheet114">
    <pageSetUpPr fitToPage="1"/>
  </sheetPr>
  <dimension ref="A1:AC37"/>
  <sheetViews>
    <sheetView topLeftCell="B1" workbookViewId="0">
      <selection activeCell="E8" sqref="E8:F8"/>
    </sheetView>
  </sheetViews>
  <sheetFormatPr defaultColWidth="8.59765625" defaultRowHeight="13.8"/>
  <cols>
    <col min="1" max="1" width="1.19921875" style="3179" customWidth="1"/>
    <col min="2" max="2" width="44.59765625" style="1077" customWidth="1"/>
    <col min="3" max="3" width="5.5" style="1008" bestFit="1" customWidth="1"/>
    <col min="4" max="4" width="4.69921875" style="1008" bestFit="1" customWidth="1"/>
    <col min="5" max="11" width="12.69921875" style="1008" customWidth="1"/>
    <col min="12" max="12" width="3.69921875" style="1008" customWidth="1"/>
    <col min="13" max="13" width="10.69921875" style="1078" customWidth="1"/>
    <col min="14" max="14" width="4" style="1008" customWidth="1"/>
    <col min="15" max="15" width="26" style="1008" customWidth="1"/>
    <col min="16" max="16" width="1.59765625" style="3209" customWidth="1"/>
    <col min="17" max="17" width="1.69921875" style="3214" customWidth="1"/>
    <col min="18" max="18" width="25.09765625" style="3211" customWidth="1"/>
    <col min="19" max="19" width="1.69921875" style="3214" customWidth="1"/>
    <col min="20" max="21" width="1.59765625" style="1066" customWidth="1"/>
    <col min="22" max="29" width="8.59765625" style="1066"/>
    <col min="30" max="16384" width="8.59765625" style="1008"/>
  </cols>
  <sheetData>
    <row r="1" spans="1:29" s="1145" customFormat="1" ht="23.25" customHeight="1">
      <c r="A1" s="3178" t="s">
        <v>713</v>
      </c>
      <c r="B1" s="5068" t="s">
        <v>1032</v>
      </c>
      <c r="C1" s="5068"/>
      <c r="D1" s="5068"/>
      <c r="E1" s="5068"/>
      <c r="F1" s="5068"/>
      <c r="G1" s="5068"/>
      <c r="H1" s="5068"/>
      <c r="I1" s="5068"/>
      <c r="J1" s="5068"/>
      <c r="K1" s="5068"/>
      <c r="L1" s="1076"/>
      <c r="M1" s="1072"/>
      <c r="P1" s="3208"/>
      <c r="Q1" s="3210"/>
      <c r="R1" s="3211"/>
      <c r="S1" s="3214"/>
      <c r="T1" s="3212"/>
      <c r="U1" s="3212"/>
      <c r="V1" s="3212"/>
      <c r="W1" s="3212"/>
      <c r="X1" s="3212"/>
      <c r="Y1" s="3212"/>
      <c r="Z1" s="3212"/>
      <c r="AA1" s="3212"/>
      <c r="AB1" s="3212"/>
      <c r="AC1" s="3212"/>
    </row>
    <row r="2" spans="1:29" s="1145" customFormat="1" ht="23.25" customHeight="1">
      <c r="A2" s="3178"/>
      <c r="B2" s="2662" t="str">
        <f>SelectCompany!B4</f>
        <v>South Staffordshire Water</v>
      </c>
      <c r="C2" s="2662"/>
      <c r="D2" s="2662"/>
      <c r="E2" s="2662"/>
      <c r="F2" s="2662"/>
      <c r="G2" s="2662"/>
      <c r="H2" s="2662"/>
      <c r="I2" s="2662"/>
      <c r="J2" s="2662"/>
      <c r="K2" s="2662"/>
      <c r="L2" s="1076"/>
      <c r="M2" s="1072"/>
      <c r="P2" s="3208"/>
      <c r="Q2" s="3210"/>
      <c r="R2" s="3211"/>
      <c r="S2" s="3214"/>
      <c r="T2" s="3212"/>
      <c r="U2" s="3212"/>
      <c r="V2" s="3212"/>
      <c r="W2" s="3212"/>
      <c r="X2" s="3212"/>
      <c r="Y2" s="3212"/>
      <c r="Z2" s="3212"/>
      <c r="AA2" s="3212"/>
      <c r="AB2" s="3212"/>
      <c r="AC2" s="3212"/>
    </row>
    <row r="3" spans="1:29" ht="36.75" customHeight="1">
      <c r="B3" s="5070" t="s">
        <v>9956</v>
      </c>
      <c r="C3" s="5072"/>
      <c r="D3" s="5072"/>
      <c r="E3" s="5072"/>
      <c r="F3" s="5072"/>
      <c r="G3" s="5072"/>
      <c r="H3" s="5072"/>
      <c r="I3" s="5072"/>
      <c r="J3" s="5072"/>
      <c r="K3" s="5072"/>
      <c r="L3" s="5072"/>
      <c r="M3" s="5072"/>
      <c r="N3" s="5072"/>
      <c r="O3" s="5072"/>
      <c r="Q3" s="3210"/>
      <c r="R3" s="3213" t="s">
        <v>716</v>
      </c>
    </row>
    <row r="4" spans="1:29" ht="19.2" thickBot="1">
      <c r="B4" s="1144"/>
      <c r="C4" s="1144"/>
      <c r="D4" s="1144"/>
      <c r="E4" s="1144"/>
      <c r="F4" s="1144"/>
      <c r="G4" s="1144"/>
      <c r="H4" s="1144"/>
      <c r="I4" s="1144"/>
      <c r="J4" s="1144"/>
      <c r="K4" s="1144"/>
      <c r="L4" s="1144"/>
      <c r="M4" s="1144"/>
    </row>
    <row r="5" spans="1:29" ht="46.2" thickTop="1" thickBot="1">
      <c r="A5" s="3179" t="s">
        <v>725</v>
      </c>
      <c r="B5" s="1142" t="s">
        <v>717</v>
      </c>
      <c r="C5" s="1141" t="s">
        <v>718</v>
      </c>
      <c r="D5" s="1141" t="s">
        <v>719</v>
      </c>
      <c r="E5" s="1141" t="s">
        <v>1007</v>
      </c>
      <c r="F5" s="1141" t="s">
        <v>1008</v>
      </c>
      <c r="G5" s="1141" t="s">
        <v>1009</v>
      </c>
      <c r="H5" s="1141" t="s">
        <v>1010</v>
      </c>
      <c r="I5" s="1141" t="s">
        <v>1011</v>
      </c>
      <c r="J5" s="1141" t="s">
        <v>1012</v>
      </c>
      <c r="K5" s="1140" t="s">
        <v>858</v>
      </c>
      <c r="L5" s="1137"/>
      <c r="M5" s="1068" t="s">
        <v>723</v>
      </c>
      <c r="N5" s="1079"/>
      <c r="O5" s="1143" t="s">
        <v>724</v>
      </c>
    </row>
    <row r="6" spans="1:29" ht="16.8" thickTop="1" thickBot="1">
      <c r="A6" s="980" t="s">
        <v>729</v>
      </c>
      <c r="B6" s="1139"/>
      <c r="C6" s="1139"/>
      <c r="D6" s="1139"/>
      <c r="E6" s="1138"/>
      <c r="F6" s="1138"/>
      <c r="G6" s="1138"/>
      <c r="H6" s="1138"/>
      <c r="I6" s="1138"/>
      <c r="J6" s="1138"/>
      <c r="K6" s="1137"/>
      <c r="L6" s="1137"/>
      <c r="M6" s="1079"/>
      <c r="N6" s="1079"/>
      <c r="O6" s="1079"/>
    </row>
    <row r="7" spans="1:29" ht="16.2" thickTop="1" thickBot="1">
      <c r="B7" s="1097" t="s">
        <v>1033</v>
      </c>
      <c r="C7" s="1100"/>
      <c r="D7" s="1100"/>
      <c r="E7" s="1113"/>
      <c r="F7" s="1113"/>
      <c r="G7" s="1113"/>
      <c r="H7" s="1113"/>
      <c r="I7" s="1113"/>
      <c r="J7" s="1113"/>
      <c r="K7" s="1113"/>
      <c r="L7" s="1113"/>
      <c r="M7" s="1113"/>
      <c r="N7" s="1079"/>
      <c r="O7" s="1079"/>
      <c r="R7" s="1011">
        <f t="shared" ref="R7:R34" si="0">IF(COUNTBLANK(E7:K7)=S7, 0, rngIncomplete )</f>
        <v>0</v>
      </c>
      <c r="S7" s="3271">
        <v>7</v>
      </c>
    </row>
    <row r="8" spans="1:29" ht="16.350000000000001" customHeight="1" thickTop="1" thickBot="1">
      <c r="B8" s="1112" t="s">
        <v>1034</v>
      </c>
      <c r="C8" s="1111" t="s">
        <v>731</v>
      </c>
      <c r="D8" s="1111">
        <v>3</v>
      </c>
      <c r="E8" s="1131">
        <f>IFERROR('4D'!E11, 0)</f>
        <v>15.047000000000001</v>
      </c>
      <c r="F8" s="1131">
        <f>IFERROR(SUM('4D'!F11:H11), 0)</f>
        <v>80.025999999999982</v>
      </c>
      <c r="G8" s="1131">
        <f>IFERROR(SUM('4E'!E11:H11), 0)</f>
        <v>0</v>
      </c>
      <c r="H8" s="1131">
        <f>IFERROR(SUM('4E'!I11:K11), 0)</f>
        <v>0</v>
      </c>
      <c r="I8" s="1131">
        <f>IFERROR('4D'!I11, 0)</f>
        <v>0</v>
      </c>
      <c r="J8" s="1131">
        <f>IFERROR('4E'!L11, 0)</f>
        <v>0</v>
      </c>
      <c r="K8" s="1130">
        <f>IFERROR(SUM(E8:J8),0)</f>
        <v>95.072999999999979</v>
      </c>
      <c r="L8" s="1110"/>
      <c r="M8" s="1103" t="s">
        <v>1035</v>
      </c>
      <c r="N8" s="1079"/>
      <c r="O8" s="1102"/>
      <c r="R8" s="1011">
        <f t="shared" si="0"/>
        <v>0</v>
      </c>
      <c r="S8" s="3274">
        <v>0</v>
      </c>
    </row>
    <row r="9" spans="1:29" ht="16.350000000000001" customHeight="1" thickTop="1" thickBot="1">
      <c r="B9" s="1128"/>
      <c r="C9" s="1128"/>
      <c r="D9" s="1128"/>
      <c r="E9" s="1129"/>
      <c r="F9" s="1129"/>
      <c r="G9" s="1129"/>
      <c r="H9" s="1129"/>
      <c r="I9" s="1022"/>
      <c r="J9" s="1022"/>
      <c r="K9" s="1129"/>
      <c r="L9" s="1082"/>
      <c r="M9" s="1098"/>
      <c r="N9" s="1079"/>
      <c r="O9" s="1079"/>
      <c r="R9" s="1011">
        <f t="shared" si="0"/>
        <v>0</v>
      </c>
      <c r="S9" s="3274">
        <v>7</v>
      </c>
    </row>
    <row r="10" spans="1:29" ht="16.350000000000001" customHeight="1" thickTop="1" thickBot="1">
      <c r="B10" s="1097" t="s">
        <v>1036</v>
      </c>
      <c r="C10" s="1100"/>
      <c r="D10" s="1100"/>
      <c r="E10" s="1108"/>
      <c r="F10" s="1108"/>
      <c r="G10" s="1108"/>
      <c r="H10" s="1108"/>
      <c r="I10" s="1107"/>
      <c r="J10" s="1107"/>
      <c r="K10" s="1108"/>
      <c r="L10" s="1082"/>
      <c r="M10" s="1098"/>
      <c r="N10" s="1079"/>
      <c r="O10" s="1079"/>
      <c r="R10" s="1011">
        <f t="shared" si="0"/>
        <v>0</v>
      </c>
      <c r="S10" s="3274">
        <v>7</v>
      </c>
    </row>
    <row r="11" spans="1:29" ht="16.350000000000001" customHeight="1" thickTop="1">
      <c r="B11" s="1127" t="s">
        <v>1037</v>
      </c>
      <c r="C11" s="1126" t="s">
        <v>731</v>
      </c>
      <c r="D11" s="1126">
        <v>3</v>
      </c>
      <c r="E11" s="1399"/>
      <c r="F11" s="1125">
        <f>IFERROR('2E'!E16+'2E'!E22, 0)</f>
        <v>0</v>
      </c>
      <c r="G11" s="1125">
        <f>IFERROR('2E'!E31+'2E'!E36, 0)</f>
        <v>0</v>
      </c>
      <c r="H11" s="1399"/>
      <c r="I11" s="1399"/>
      <c r="J11" s="1399"/>
      <c r="K11" s="1124">
        <f>IFERROR(SUM(E11:J11),0)</f>
        <v>0</v>
      </c>
      <c r="L11" s="1110"/>
      <c r="M11" s="1094" t="s">
        <v>1038</v>
      </c>
      <c r="N11" s="1079"/>
      <c r="O11" s="1123"/>
      <c r="R11" s="1011">
        <f t="shared" si="0"/>
        <v>0</v>
      </c>
      <c r="S11" s="3271">
        <v>4</v>
      </c>
    </row>
    <row r="12" spans="1:29" ht="16.350000000000001" customHeight="1" thickBot="1">
      <c r="B12" s="1109" t="s">
        <v>1039</v>
      </c>
      <c r="C12" s="1122" t="s">
        <v>731</v>
      </c>
      <c r="D12" s="1122">
        <v>3</v>
      </c>
      <c r="E12" s="1121">
        <f>IFERROR('2R'!E11, 0)</f>
        <v>0</v>
      </c>
      <c r="F12" s="1121">
        <f>IFERROR('2R'!E17, 0)</f>
        <v>4.1390415300000001</v>
      </c>
      <c r="G12" s="1121">
        <f>IFERROR('2R'!E22+'2R'!E25, 0)</f>
        <v>0</v>
      </c>
      <c r="H12" s="1400"/>
      <c r="I12" s="1400"/>
      <c r="J12" s="1400"/>
      <c r="K12" s="1120">
        <f>IFERROR(SUM(E12:J12),0)</f>
        <v>4.1390415300000001</v>
      </c>
      <c r="L12" s="1110"/>
      <c r="M12" s="1085" t="s">
        <v>1040</v>
      </c>
      <c r="N12" s="1079"/>
      <c r="O12" s="1119"/>
      <c r="R12" s="1011">
        <f t="shared" si="0"/>
        <v>0</v>
      </c>
      <c r="S12" s="3274">
        <v>3</v>
      </c>
    </row>
    <row r="13" spans="1:29" ht="16.350000000000001" customHeight="1" thickTop="1" thickBot="1">
      <c r="B13" s="1114"/>
      <c r="C13" s="1118"/>
      <c r="D13" s="1118"/>
      <c r="E13" s="1117"/>
      <c r="F13" s="1117"/>
      <c r="G13" s="1117"/>
      <c r="H13" s="1117"/>
      <c r="I13" s="1117"/>
      <c r="J13" s="1117"/>
      <c r="K13" s="1117"/>
      <c r="L13" s="1110"/>
      <c r="M13" s="1116"/>
      <c r="N13" s="1079"/>
      <c r="O13" s="1115"/>
      <c r="R13" s="1011">
        <f t="shared" si="0"/>
        <v>0</v>
      </c>
      <c r="S13" s="3274">
        <v>7</v>
      </c>
    </row>
    <row r="14" spans="1:29" ht="16.2" thickTop="1" thickBot="1">
      <c r="B14" s="1097" t="s">
        <v>1041</v>
      </c>
      <c r="C14" s="1100"/>
      <c r="D14" s="1100"/>
      <c r="E14" s="1113"/>
      <c r="F14" s="1113"/>
      <c r="G14" s="1113"/>
      <c r="H14" s="1113"/>
      <c r="I14" s="1113"/>
      <c r="J14" s="1113"/>
      <c r="K14" s="1113"/>
      <c r="L14" s="1113"/>
      <c r="M14" s="1113"/>
      <c r="N14" s="1079"/>
      <c r="O14" s="1079"/>
      <c r="R14" s="1011">
        <f t="shared" si="0"/>
        <v>0</v>
      </c>
      <c r="S14" s="3271">
        <v>7</v>
      </c>
    </row>
    <row r="15" spans="1:29" ht="16.350000000000001" customHeight="1" thickTop="1" thickBot="1">
      <c r="B15" s="1112" t="s">
        <v>1042</v>
      </c>
      <c r="C15" s="1111" t="s">
        <v>731</v>
      </c>
      <c r="D15" s="1111">
        <v>3</v>
      </c>
      <c r="E15" s="1105">
        <f>IFERROR(E8-E11-E12,0)</f>
        <v>15.047000000000001</v>
      </c>
      <c r="F15" s="1105">
        <f t="shared" ref="F15:J15" si="1">IFERROR(F8-F11-F12,0)</f>
        <v>75.886958469999982</v>
      </c>
      <c r="G15" s="1105">
        <f t="shared" si="1"/>
        <v>0</v>
      </c>
      <c r="H15" s="1105">
        <f t="shared" si="1"/>
        <v>0</v>
      </c>
      <c r="I15" s="1105">
        <f t="shared" si="1"/>
        <v>0</v>
      </c>
      <c r="J15" s="1105">
        <f t="shared" si="1"/>
        <v>0</v>
      </c>
      <c r="K15" s="1104">
        <f>IFERROR(SUM(E15:J15),0)</f>
        <v>90.933958469999979</v>
      </c>
      <c r="L15" s="1110"/>
      <c r="M15" s="1103" t="s">
        <v>1043</v>
      </c>
      <c r="N15" s="1079"/>
      <c r="O15" s="1102"/>
      <c r="R15" s="1011">
        <f t="shared" si="0"/>
        <v>0</v>
      </c>
      <c r="S15" s="3274">
        <v>0</v>
      </c>
    </row>
    <row r="16" spans="1:29" ht="16.350000000000001" customHeight="1" thickTop="1" thickBot="1">
      <c r="B16" s="1133"/>
      <c r="C16" s="1136"/>
      <c r="D16" s="1136"/>
      <c r="E16" s="1135"/>
      <c r="F16" s="1135"/>
      <c r="G16" s="1135"/>
      <c r="H16" s="1135"/>
      <c r="I16" s="1132"/>
      <c r="J16" s="1132"/>
      <c r="K16" s="1135"/>
      <c r="L16" s="1082"/>
      <c r="M16" s="1134"/>
      <c r="N16" s="1079"/>
      <c r="O16" s="1079"/>
      <c r="R16" s="1011">
        <f t="shared" si="0"/>
        <v>0</v>
      </c>
      <c r="S16" s="3274">
        <v>7</v>
      </c>
    </row>
    <row r="17" spans="2:19" ht="16.350000000000001" customHeight="1" thickTop="1" thickBot="1">
      <c r="B17" s="1097" t="s">
        <v>1044</v>
      </c>
      <c r="C17" s="1100"/>
      <c r="D17" s="1100"/>
      <c r="E17" s="1108"/>
      <c r="F17" s="1108"/>
      <c r="G17" s="1108"/>
      <c r="H17" s="1108"/>
      <c r="I17" s="1107"/>
      <c r="J17" s="1107"/>
      <c r="K17" s="1108"/>
      <c r="L17" s="1082"/>
      <c r="M17" s="1098"/>
      <c r="N17" s="1079"/>
      <c r="O17" s="1079"/>
      <c r="R17" s="1011">
        <f t="shared" si="0"/>
        <v>0</v>
      </c>
      <c r="S17" s="3274">
        <v>7</v>
      </c>
    </row>
    <row r="18" spans="2:19" ht="16.350000000000001" customHeight="1" thickTop="1" thickBot="1">
      <c r="B18" s="1112" t="s">
        <v>1045</v>
      </c>
      <c r="C18" s="1111" t="s">
        <v>731</v>
      </c>
      <c r="D18" s="1111">
        <v>3</v>
      </c>
      <c r="E18" s="1131">
        <f>IFERROR('4D'!E16, 0)</f>
        <v>5.07895374824</v>
      </c>
      <c r="F18" s="1131">
        <f>IFERROR(SUM('4D'!F16:H16), 0)</f>
        <v>69.970040329759698</v>
      </c>
      <c r="G18" s="1131">
        <f>IFERROR(SUM('4E'!E16:H16), 0)</f>
        <v>0</v>
      </c>
      <c r="H18" s="1131">
        <f>IFERROR(SUM('4E'!I16:K16), 0)</f>
        <v>0</v>
      </c>
      <c r="I18" s="1131">
        <f>IFERROR('4D'!I16, 0)</f>
        <v>0</v>
      </c>
      <c r="J18" s="1131">
        <f>IFERROR('4E'!L16, 0)</f>
        <v>0</v>
      </c>
      <c r="K18" s="1130">
        <f>IFERROR(SUM(E18:J18),0)</f>
        <v>75.048994077999694</v>
      </c>
      <c r="L18" s="1110"/>
      <c r="M18" s="1103" t="s">
        <v>1046</v>
      </c>
      <c r="N18" s="1079"/>
      <c r="O18" s="1102"/>
      <c r="R18" s="1011">
        <f t="shared" si="0"/>
        <v>0</v>
      </c>
      <c r="S18" s="3274">
        <v>0</v>
      </c>
    </row>
    <row r="19" spans="2:19" ht="16.350000000000001" customHeight="1" thickTop="1" thickBot="1">
      <c r="B19" s="1128"/>
      <c r="C19" s="1128"/>
      <c r="D19" s="1128"/>
      <c r="E19" s="1129"/>
      <c r="F19" s="1129"/>
      <c r="G19" s="1129"/>
      <c r="H19" s="1129"/>
      <c r="I19" s="1022"/>
      <c r="J19" s="1022"/>
      <c r="K19" s="1129"/>
      <c r="L19" s="1082"/>
      <c r="M19" s="1098"/>
      <c r="N19" s="1079"/>
      <c r="O19" s="1079"/>
      <c r="R19" s="1011">
        <f t="shared" si="0"/>
        <v>0</v>
      </c>
      <c r="S19" s="3274">
        <v>7</v>
      </c>
    </row>
    <row r="20" spans="2:19" ht="16.350000000000001" customHeight="1" thickTop="1" thickBot="1">
      <c r="B20" s="1097" t="s">
        <v>1047</v>
      </c>
      <c r="C20" s="1100"/>
      <c r="D20" s="1100"/>
      <c r="E20" s="1108"/>
      <c r="F20" s="1108"/>
      <c r="G20" s="1108"/>
      <c r="H20" s="1108"/>
      <c r="I20" s="1107"/>
      <c r="J20" s="1107"/>
      <c r="K20" s="1108"/>
      <c r="L20" s="1082"/>
      <c r="M20" s="1098"/>
      <c r="N20" s="1079"/>
      <c r="O20" s="1079"/>
      <c r="R20" s="1011">
        <f t="shared" si="0"/>
        <v>0</v>
      </c>
      <c r="S20" s="3274">
        <v>7</v>
      </c>
    </row>
    <row r="21" spans="2:19" ht="16.350000000000001" customHeight="1" thickTop="1">
      <c r="B21" s="1127" t="s">
        <v>1048</v>
      </c>
      <c r="C21" s="1126" t="s">
        <v>731</v>
      </c>
      <c r="D21" s="1126">
        <v>3</v>
      </c>
      <c r="E21" s="1399"/>
      <c r="F21" s="1125">
        <f>IFERROR('2E'!F16+'2E'!F22,0)</f>
        <v>4.63514012</v>
      </c>
      <c r="G21" s="1125">
        <f>IFERROR('2E'!F31+'2E'!F36, 0)</f>
        <v>0</v>
      </c>
      <c r="H21" s="1399"/>
      <c r="I21" s="1399"/>
      <c r="J21" s="1399"/>
      <c r="K21" s="1124">
        <f>IFERROR(SUM(E21:J21),0)</f>
        <v>4.63514012</v>
      </c>
      <c r="L21" s="1110"/>
      <c r="M21" s="1094" t="s">
        <v>1049</v>
      </c>
      <c r="N21" s="1079"/>
      <c r="O21" s="1123"/>
      <c r="R21" s="1011">
        <f t="shared" si="0"/>
        <v>0</v>
      </c>
      <c r="S21" s="3271">
        <v>4</v>
      </c>
    </row>
    <row r="22" spans="2:19" ht="16.350000000000001" customHeight="1" thickBot="1">
      <c r="B22" s="1109" t="s">
        <v>1050</v>
      </c>
      <c r="C22" s="1122" t="s">
        <v>731</v>
      </c>
      <c r="D22" s="1122">
        <v>3</v>
      </c>
      <c r="E22" s="1121">
        <f>IFERROR('2R'!F11, 0)</f>
        <v>0</v>
      </c>
      <c r="F22" s="1121">
        <f>IFERROR('2R'!F17, 0)</f>
        <v>0</v>
      </c>
      <c r="G22" s="1121">
        <f>IFERROR('2R'!F22+'2R'!F25, 0)</f>
        <v>0</v>
      </c>
      <c r="H22" s="1400"/>
      <c r="I22" s="1400"/>
      <c r="J22" s="1400"/>
      <c r="K22" s="1120">
        <f>IFERROR(SUM(E22:J22),0)</f>
        <v>0</v>
      </c>
      <c r="L22" s="1110"/>
      <c r="M22" s="1085" t="s">
        <v>1051</v>
      </c>
      <c r="N22" s="1079"/>
      <c r="O22" s="1119"/>
      <c r="R22" s="1011">
        <f t="shared" si="0"/>
        <v>0</v>
      </c>
      <c r="S22" s="3274">
        <v>3</v>
      </c>
    </row>
    <row r="23" spans="2:19" ht="16.350000000000001" customHeight="1" thickTop="1" thickBot="1">
      <c r="B23" s="1114"/>
      <c r="C23" s="1118"/>
      <c r="D23" s="1118"/>
      <c r="E23" s="1117"/>
      <c r="F23" s="1117"/>
      <c r="G23" s="1117"/>
      <c r="H23" s="1117"/>
      <c r="I23" s="1117"/>
      <c r="J23" s="1117"/>
      <c r="K23" s="1117"/>
      <c r="L23" s="1110"/>
      <c r="M23" s="1116"/>
      <c r="N23" s="1079"/>
      <c r="O23" s="1115"/>
      <c r="R23" s="1011">
        <f t="shared" si="0"/>
        <v>0</v>
      </c>
      <c r="S23" s="3274">
        <v>7</v>
      </c>
    </row>
    <row r="24" spans="2:19" ht="16.2" thickTop="1" thickBot="1">
      <c r="B24" s="1097" t="s">
        <v>1052</v>
      </c>
      <c r="C24" s="1100"/>
      <c r="D24" s="1100"/>
      <c r="E24" s="1113"/>
      <c r="F24" s="1113"/>
      <c r="G24" s="1113"/>
      <c r="H24" s="1113"/>
      <c r="I24" s="1113"/>
      <c r="J24" s="1113"/>
      <c r="K24" s="1113"/>
      <c r="L24" s="1113"/>
      <c r="M24" s="1113"/>
      <c r="N24" s="1079"/>
      <c r="O24" s="1079"/>
      <c r="R24" s="1011">
        <f t="shared" si="0"/>
        <v>0</v>
      </c>
      <c r="S24" s="3271">
        <v>7</v>
      </c>
    </row>
    <row r="25" spans="2:19" ht="16.350000000000001" customHeight="1" thickTop="1" thickBot="1">
      <c r="B25" s="1112" t="s">
        <v>1053</v>
      </c>
      <c r="C25" s="1111" t="s">
        <v>731</v>
      </c>
      <c r="D25" s="1111">
        <v>3</v>
      </c>
      <c r="E25" s="1105">
        <f>IFERROR(E18-E21-E22,0)</f>
        <v>5.07895374824</v>
      </c>
      <c r="F25" s="1105">
        <f t="shared" ref="F25:J25" si="2">IFERROR(F18-F21-F22,0)</f>
        <v>65.334900209759695</v>
      </c>
      <c r="G25" s="1105">
        <f t="shared" si="2"/>
        <v>0</v>
      </c>
      <c r="H25" s="1105">
        <f t="shared" si="2"/>
        <v>0</v>
      </c>
      <c r="I25" s="1105">
        <f t="shared" si="2"/>
        <v>0</v>
      </c>
      <c r="J25" s="1105">
        <f t="shared" si="2"/>
        <v>0</v>
      </c>
      <c r="K25" s="1104">
        <f>IFERROR(SUM(E25:J25),0)</f>
        <v>70.413853957999692</v>
      </c>
      <c r="L25" s="1110"/>
      <c r="M25" s="1103" t="s">
        <v>1054</v>
      </c>
      <c r="N25" s="1079"/>
      <c r="O25" s="1102"/>
      <c r="R25" s="1011">
        <f t="shared" si="0"/>
        <v>0</v>
      </c>
      <c r="S25" s="3274">
        <v>0</v>
      </c>
    </row>
    <row r="26" spans="2:19" ht="16.350000000000001" customHeight="1" thickTop="1" thickBot="1">
      <c r="B26" s="1083"/>
      <c r="C26" s="1082"/>
      <c r="D26" s="1082"/>
      <c r="E26" s="1108"/>
      <c r="F26" s="1108"/>
      <c r="G26" s="1108"/>
      <c r="H26" s="1108"/>
      <c r="I26" s="1107"/>
      <c r="J26" s="1107"/>
      <c r="K26" s="1108"/>
      <c r="L26" s="1082"/>
      <c r="M26" s="1098"/>
      <c r="N26" s="1079"/>
      <c r="O26" s="1079"/>
      <c r="R26" s="1011">
        <f t="shared" si="0"/>
        <v>0</v>
      </c>
      <c r="S26" s="3274">
        <v>7</v>
      </c>
    </row>
    <row r="27" spans="2:19" ht="16.350000000000001" customHeight="1" thickTop="1" thickBot="1">
      <c r="B27" s="1097" t="s">
        <v>1055</v>
      </c>
      <c r="C27" s="1082"/>
      <c r="D27" s="1082"/>
      <c r="E27" s="1108"/>
      <c r="F27" s="1108"/>
      <c r="G27" s="1108"/>
      <c r="H27" s="1108"/>
      <c r="I27" s="1107"/>
      <c r="J27" s="1107"/>
      <c r="K27" s="1108"/>
      <c r="L27" s="1082"/>
      <c r="M27" s="1098"/>
      <c r="N27" s="1079"/>
      <c r="O27" s="1079"/>
      <c r="R27" s="1011">
        <f t="shared" si="0"/>
        <v>0</v>
      </c>
      <c r="S27" s="3274">
        <v>7</v>
      </c>
    </row>
    <row r="28" spans="2:19" ht="16.350000000000001" customHeight="1" thickTop="1" thickBot="1">
      <c r="B28" s="1101" t="s">
        <v>1056</v>
      </c>
      <c r="C28" s="1106" t="s">
        <v>731</v>
      </c>
      <c r="D28" s="1106">
        <v>3</v>
      </c>
      <c r="E28" s="1105">
        <f t="shared" ref="E28:J28" si="3">IFERROR(E15+E25,0)</f>
        <v>20.125953748240001</v>
      </c>
      <c r="F28" s="1105">
        <f t="shared" si="3"/>
        <v>141.22185867975969</v>
      </c>
      <c r="G28" s="1105">
        <f t="shared" si="3"/>
        <v>0</v>
      </c>
      <c r="H28" s="1105">
        <f t="shared" si="3"/>
        <v>0</v>
      </c>
      <c r="I28" s="1105">
        <f t="shared" si="3"/>
        <v>0</v>
      </c>
      <c r="J28" s="1105">
        <f t="shared" si="3"/>
        <v>0</v>
      </c>
      <c r="K28" s="1104">
        <f>IFERROR(SUM(E28:J28),0)</f>
        <v>161.34781242799968</v>
      </c>
      <c r="L28" s="1082"/>
      <c r="M28" s="1103" t="s">
        <v>1057</v>
      </c>
      <c r="N28" s="1079"/>
      <c r="O28" s="1102"/>
      <c r="R28" s="1011">
        <f t="shared" si="0"/>
        <v>0</v>
      </c>
      <c r="S28" s="3274">
        <v>0</v>
      </c>
    </row>
    <row r="29" spans="2:19" ht="16.350000000000001" customHeight="1" thickTop="1" thickBot="1">
      <c r="B29" s="1083"/>
      <c r="C29" s="1083"/>
      <c r="D29" s="1083"/>
      <c r="E29" s="1099"/>
      <c r="F29" s="1099"/>
      <c r="G29" s="1099"/>
      <c r="H29" s="1099"/>
      <c r="I29" s="1025"/>
      <c r="J29" s="1025"/>
      <c r="K29" s="1099"/>
      <c r="L29" s="1082"/>
      <c r="M29" s="1098"/>
      <c r="N29" s="1079"/>
      <c r="O29" s="1079"/>
      <c r="R29" s="1011">
        <f t="shared" si="0"/>
        <v>0</v>
      </c>
      <c r="S29" s="3274">
        <v>7</v>
      </c>
    </row>
    <row r="30" spans="2:19" ht="16.350000000000001" customHeight="1" thickTop="1" thickBot="1">
      <c r="B30" s="1097" t="s">
        <v>1058</v>
      </c>
      <c r="C30" s="1100"/>
      <c r="D30" s="1100"/>
      <c r="E30" s="1099"/>
      <c r="F30" s="1099"/>
      <c r="G30" s="1099"/>
      <c r="H30" s="1099"/>
      <c r="I30" s="1025"/>
      <c r="J30" s="1025"/>
      <c r="K30" s="1099"/>
      <c r="L30" s="1082"/>
      <c r="M30" s="1098"/>
      <c r="N30" s="1079"/>
      <c r="O30" s="1079"/>
      <c r="R30" s="1011">
        <f t="shared" si="0"/>
        <v>0</v>
      </c>
      <c r="S30" s="3274">
        <v>7</v>
      </c>
    </row>
    <row r="31" spans="2:19" ht="16.350000000000001" customHeight="1" thickTop="1">
      <c r="B31" s="1093" t="s">
        <v>1059</v>
      </c>
      <c r="C31" s="1096" t="s">
        <v>731</v>
      </c>
      <c r="D31" s="1096">
        <v>3</v>
      </c>
      <c r="E31" s="1402"/>
      <c r="F31" s="1402"/>
      <c r="G31" s="1402"/>
      <c r="H31" s="1402"/>
      <c r="I31" s="4381"/>
      <c r="J31" s="4381"/>
      <c r="K31" s="1095">
        <f>IFERROR(SUM(E31:J31),0)</f>
        <v>0</v>
      </c>
      <c r="L31" s="1082"/>
      <c r="M31" s="1094" t="s">
        <v>1060</v>
      </c>
      <c r="N31" s="1079"/>
      <c r="O31" s="4789"/>
      <c r="R31" s="1011" t="str">
        <f t="shared" si="0"/>
        <v>Please complete all cells in row</v>
      </c>
      <c r="S31" s="3274">
        <v>0</v>
      </c>
    </row>
    <row r="32" spans="2:19" ht="16.350000000000001" customHeight="1">
      <c r="B32" s="4364" t="s">
        <v>1061</v>
      </c>
      <c r="C32" s="1092" t="s">
        <v>731</v>
      </c>
      <c r="D32" s="1092">
        <v>3</v>
      </c>
      <c r="E32" s="4367"/>
      <c r="F32" s="4367"/>
      <c r="G32" s="4367"/>
      <c r="H32" s="4367"/>
      <c r="I32" s="4367"/>
      <c r="J32" s="4367"/>
      <c r="K32" s="1091">
        <f>IFERROR(SUM(E32:J32),0)</f>
        <v>0</v>
      </c>
      <c r="L32" s="1082"/>
      <c r="M32" s="1090" t="s">
        <v>1062</v>
      </c>
      <c r="N32" s="1079"/>
      <c r="O32" s="4795"/>
      <c r="R32" s="1011" t="str">
        <f>IF(COUNTBLANK(E32:K32)=S32, 0, rngIncomplete )</f>
        <v>Please complete all cells in row</v>
      </c>
      <c r="S32" s="3274"/>
    </row>
    <row r="33" spans="2:19" ht="16.350000000000001" customHeight="1">
      <c r="B33" s="1089" t="s">
        <v>1063</v>
      </c>
      <c r="C33" s="1092" t="s">
        <v>731</v>
      </c>
      <c r="D33" s="4365">
        <v>3</v>
      </c>
      <c r="E33" s="1401"/>
      <c r="F33" s="1401"/>
      <c r="G33" s="1401"/>
      <c r="H33" s="1401"/>
      <c r="I33" s="1401"/>
      <c r="J33" s="1401"/>
      <c r="K33" s="4366">
        <f>IFERROR(SUM(E33:J33),0)</f>
        <v>0</v>
      </c>
      <c r="L33" s="1082"/>
      <c r="M33" s="1090" t="s">
        <v>1064</v>
      </c>
      <c r="N33" s="1079"/>
      <c r="O33" s="4792"/>
      <c r="R33" s="1011" t="str">
        <f t="shared" si="0"/>
        <v>Please complete all cells in row</v>
      </c>
      <c r="S33" s="3271">
        <v>0</v>
      </c>
    </row>
    <row r="34" spans="2:19" ht="16.350000000000001" customHeight="1" thickBot="1">
      <c r="B34" s="1084" t="s">
        <v>1065</v>
      </c>
      <c r="C34" s="1088" t="s">
        <v>731</v>
      </c>
      <c r="D34" s="1088">
        <v>3</v>
      </c>
      <c r="E34" s="1087">
        <f>IFERROR(E28+E31+E32+E33,0)</f>
        <v>20.125953748240001</v>
      </c>
      <c r="F34" s="1087">
        <f t="shared" ref="F34:J34" si="4">IFERROR(F28+F31+F32+F33,0)</f>
        <v>141.22185867975969</v>
      </c>
      <c r="G34" s="1087">
        <f t="shared" si="4"/>
        <v>0</v>
      </c>
      <c r="H34" s="1087">
        <f t="shared" si="4"/>
        <v>0</v>
      </c>
      <c r="I34" s="1087">
        <f t="shared" si="4"/>
        <v>0</v>
      </c>
      <c r="J34" s="1087">
        <f t="shared" si="4"/>
        <v>0</v>
      </c>
      <c r="K34" s="1086">
        <f>IFERROR(SUM(E34:J34),0)</f>
        <v>161.34781242799968</v>
      </c>
      <c r="L34" s="1082"/>
      <c r="M34" s="1085" t="s">
        <v>1066</v>
      </c>
      <c r="N34" s="1079"/>
      <c r="O34" s="4793"/>
      <c r="R34" s="1011">
        <f t="shared" si="0"/>
        <v>0</v>
      </c>
      <c r="S34" s="3274">
        <v>0</v>
      </c>
    </row>
    <row r="35" spans="2:19" ht="15.6" thickTop="1">
      <c r="B35" s="1083"/>
      <c r="C35" s="1082"/>
      <c r="D35" s="1082"/>
      <c r="E35" s="1082"/>
      <c r="F35" s="1082"/>
      <c r="G35" s="1082"/>
      <c r="H35" s="1082"/>
      <c r="I35" s="1082"/>
      <c r="J35" s="1082"/>
      <c r="K35" s="1082"/>
      <c r="L35" s="1082"/>
      <c r="M35" s="1080"/>
      <c r="N35" s="1079"/>
      <c r="O35" s="1079"/>
      <c r="P35" s="3209" t="s">
        <v>775</v>
      </c>
    </row>
    <row r="36" spans="2:19" ht="15">
      <c r="B36" s="1081"/>
      <c r="C36" s="1079"/>
      <c r="D36" s="1079"/>
      <c r="E36" s="1079"/>
      <c r="F36" s="1079"/>
      <c r="G36" s="1079"/>
      <c r="H36" s="1079"/>
      <c r="I36" s="1079"/>
      <c r="J36" s="1079"/>
      <c r="K36" s="1079"/>
      <c r="L36" s="1079"/>
      <c r="M36" s="1080"/>
      <c r="N36" s="1079"/>
      <c r="O36" s="1079"/>
    </row>
    <row r="37" spans="2:19" ht="15">
      <c r="B37" s="1081"/>
      <c r="C37" s="1079"/>
      <c r="D37" s="1079"/>
      <c r="E37" s="1079"/>
      <c r="F37" s="1079"/>
      <c r="G37" s="1079"/>
      <c r="H37" s="1079"/>
      <c r="I37" s="1079"/>
      <c r="J37" s="1079"/>
      <c r="K37" s="1079"/>
      <c r="L37" s="1079"/>
      <c r="M37" s="1080"/>
      <c r="N37" s="1079"/>
      <c r="O37" s="1079"/>
    </row>
  </sheetData>
  <sheetProtection formatColumns="0" formatRows="0"/>
  <mergeCells count="2">
    <mergeCell ref="B1:K1"/>
    <mergeCell ref="B3:O3"/>
  </mergeCells>
  <conditionalFormatting sqref="R7:R34">
    <cfRule type="cellIs" dxfId="126" priority="1" operator="equal">
      <formula>0</formula>
    </cfRule>
  </conditionalFormatting>
  <dataValidations count="1">
    <dataValidation type="custom" allowBlank="1" showErrorMessage="1" errorTitle="Input Error" error="Please enter a numeric value." sqref="E11:J13 E8:J8 E18:J18 E21:J23 E31:J33" xr:uid="{704F65F6-5C18-46F1-B282-C64ED7BE8FA9}">
      <formula1>ISNUMBER(E8)</formula1>
    </dataValidation>
  </dataValidations>
  <pageMargins left="0.7" right="0.7" top="0.75" bottom="0.75" header="0.3" footer="0.3"/>
  <pageSetup paperSize="9" scale="60" fitToHeight="0" orientation="landscape" r:id="rId1"/>
  <headerFooter>
    <oddHeader>&amp;L&amp;F&amp;CSheet: &amp;A&amp;ROFFICIAL</oddHeader>
    <oddFooter>&amp;LPrinted on: &amp;D at &amp;T&amp;CPage &amp;P of &amp;N&amp;ROfwat</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BE8A8-9B2A-4041-9F42-53E6A8F31FE3}">
  <sheetPr codeName="Sheet15">
    <pageSetUpPr fitToPage="1"/>
  </sheetPr>
  <dimension ref="A1:Q48"/>
  <sheetViews>
    <sheetView topLeftCell="B23" workbookViewId="0">
      <selection activeCell="E15" sqref="E15"/>
    </sheetView>
  </sheetViews>
  <sheetFormatPr defaultColWidth="9" defaultRowHeight="15.6"/>
  <cols>
    <col min="1" max="1" width="1.19921875" style="979" customWidth="1"/>
    <col min="2" max="2" width="43.19921875" style="64" bestFit="1" customWidth="1"/>
    <col min="3" max="7" width="14.59765625" style="64" customWidth="1"/>
    <col min="8" max="8" width="5.5" style="64" customWidth="1"/>
    <col min="9" max="9" width="14.59765625" style="85" customWidth="1"/>
    <col min="10" max="10" width="5.5" style="64" customWidth="1"/>
    <col min="11" max="11" width="25.69921875" style="64" bestFit="1" customWidth="1"/>
    <col min="12" max="12" width="1.5" style="3009" customWidth="1"/>
    <col min="13" max="13" width="1.69921875" style="3013" customWidth="1"/>
    <col min="14" max="14" width="25" style="3009" customWidth="1"/>
    <col min="15" max="15" width="1.69921875" style="2984" customWidth="1"/>
    <col min="16" max="17" width="1.59765625" style="3009" customWidth="1"/>
    <col min="18" max="16384" width="9" style="64"/>
  </cols>
  <sheetData>
    <row r="1" spans="1:17" s="165" customFormat="1" ht="22.8">
      <c r="A1" s="3153" t="s">
        <v>713</v>
      </c>
      <c r="B1" s="188" t="s">
        <v>1067</v>
      </c>
      <c r="C1" s="188"/>
      <c r="D1" s="188"/>
      <c r="E1" s="4999"/>
      <c r="F1" s="4999"/>
      <c r="G1" s="4999"/>
      <c r="H1" s="226"/>
      <c r="I1" s="85"/>
      <c r="L1" s="3017"/>
      <c r="M1" s="3012"/>
      <c r="N1" s="3016"/>
      <c r="O1" s="2984"/>
      <c r="P1" s="3017"/>
      <c r="Q1" s="3017"/>
    </row>
    <row r="2" spans="1:17" s="165" customFormat="1" ht="22.8">
      <c r="A2" s="3153"/>
      <c r="B2" s="188" t="str">
        <f>SelectCompany!B4</f>
        <v>South Staffordshire Water</v>
      </c>
      <c r="C2" s="227"/>
      <c r="D2" s="227"/>
      <c r="E2" s="227"/>
      <c r="F2" s="227"/>
      <c r="G2" s="227"/>
      <c r="H2" s="226"/>
      <c r="I2" s="85"/>
      <c r="L2" s="3017"/>
      <c r="M2" s="3012"/>
      <c r="N2" s="3016"/>
      <c r="O2" s="2984"/>
      <c r="P2" s="3017"/>
      <c r="Q2" s="3017"/>
    </row>
    <row r="3" spans="1:17" ht="36.75" customHeight="1">
      <c r="B3" s="5000" t="s">
        <v>1068</v>
      </c>
      <c r="C3" s="5001"/>
      <c r="D3" s="5001"/>
      <c r="E3" s="5001"/>
      <c r="F3" s="5001"/>
      <c r="G3" s="5001"/>
      <c r="H3" s="5001"/>
      <c r="I3" s="5001"/>
      <c r="J3" s="5001"/>
      <c r="K3" s="5001"/>
      <c r="M3" s="3012"/>
      <c r="N3" s="3187" t="s">
        <v>716</v>
      </c>
    </row>
    <row r="4" spans="1:17" ht="23.4" thickBot="1">
      <c r="B4" s="228"/>
      <c r="C4" s="228"/>
      <c r="D4" s="228"/>
      <c r="E4" s="228"/>
      <c r="F4" s="228"/>
      <c r="G4" s="228"/>
    </row>
    <row r="5" spans="1:17" ht="46.2" thickTop="1" thickBot="1">
      <c r="A5" s="979" t="s">
        <v>725</v>
      </c>
      <c r="B5" s="197" t="s">
        <v>717</v>
      </c>
      <c r="C5" s="198" t="s">
        <v>718</v>
      </c>
      <c r="D5" s="198" t="s">
        <v>719</v>
      </c>
      <c r="E5" s="198" t="s">
        <v>1069</v>
      </c>
      <c r="F5" s="198" t="s">
        <v>1070</v>
      </c>
      <c r="G5" s="199" t="s">
        <v>858</v>
      </c>
      <c r="H5" s="229"/>
      <c r="I5" s="200" t="s">
        <v>723</v>
      </c>
      <c r="J5" s="55"/>
      <c r="K5" s="201" t="s">
        <v>724</v>
      </c>
    </row>
    <row r="6" spans="1:17" ht="16.2" thickTop="1" thickBot="1">
      <c r="A6" s="980" t="s">
        <v>729</v>
      </c>
      <c r="C6" s="230"/>
      <c r="D6" s="230"/>
      <c r="E6" s="231"/>
      <c r="F6" s="231"/>
      <c r="G6" s="231"/>
      <c r="H6" s="229"/>
      <c r="I6" s="232"/>
      <c r="J6" s="55"/>
      <c r="K6" s="55"/>
      <c r="N6" s="101">
        <f t="shared" ref="N6:N45" si="0">IF(COUNTBLANK(E6:G6)=O6, 0, rngIncomplete )</f>
        <v>0</v>
      </c>
      <c r="O6" s="2984">
        <v>3</v>
      </c>
    </row>
    <row r="7" spans="1:17" ht="16.8" thickTop="1" thickBot="1">
      <c r="B7" s="168" t="s">
        <v>1071</v>
      </c>
      <c r="C7" s="169"/>
      <c r="D7" s="169"/>
      <c r="E7" s="55"/>
      <c r="F7" s="55"/>
      <c r="G7" s="55"/>
      <c r="H7" s="55"/>
      <c r="J7" s="55"/>
      <c r="K7" s="55"/>
      <c r="N7" s="101">
        <f t="shared" si="0"/>
        <v>0</v>
      </c>
      <c r="O7" s="2984">
        <v>3</v>
      </c>
    </row>
    <row r="8" spans="1:17" thickTop="1">
      <c r="A8" s="980"/>
      <c r="B8" s="202" t="s">
        <v>1072</v>
      </c>
      <c r="C8" s="96" t="s">
        <v>731</v>
      </c>
      <c r="D8" s="96">
        <v>3</v>
      </c>
      <c r="E8" s="4285">
        <v>7.5979999999999999</v>
      </c>
      <c r="F8" s="4285"/>
      <c r="G8" s="4286">
        <f t="shared" ref="G8:G14" si="1">IFERROR(SUM(E8:F8),0)</f>
        <v>7.5979999999999999</v>
      </c>
      <c r="H8" s="55"/>
      <c r="I8" s="98" t="s">
        <v>1073</v>
      </c>
      <c r="J8" s="55"/>
      <c r="K8" s="100"/>
      <c r="N8" s="101" t="str">
        <f t="shared" si="0"/>
        <v>Please complete all cells in row</v>
      </c>
      <c r="O8" s="2984">
        <v>0</v>
      </c>
    </row>
    <row r="9" spans="1:17" ht="15">
      <c r="B9" s="205" t="s">
        <v>1074</v>
      </c>
      <c r="C9" s="102" t="s">
        <v>731</v>
      </c>
      <c r="D9" s="102">
        <v>3</v>
      </c>
      <c r="E9" s="4287">
        <v>1.42</v>
      </c>
      <c r="F9" s="4287"/>
      <c r="G9" s="104">
        <f t="shared" si="1"/>
        <v>1.42</v>
      </c>
      <c r="H9" s="55"/>
      <c r="I9" s="105" t="s">
        <v>1075</v>
      </c>
      <c r="J9" s="55"/>
      <c r="K9" s="106"/>
      <c r="N9" s="101" t="str">
        <f t="shared" si="0"/>
        <v>Please complete all cells in row</v>
      </c>
      <c r="O9" s="2984">
        <v>0</v>
      </c>
    </row>
    <row r="10" spans="1:17" ht="15">
      <c r="B10" s="205" t="s">
        <v>1076</v>
      </c>
      <c r="C10" s="102" t="s">
        <v>731</v>
      </c>
      <c r="D10" s="102">
        <v>3</v>
      </c>
      <c r="E10" s="4287">
        <v>6.6909999999999998</v>
      </c>
      <c r="F10" s="4287"/>
      <c r="G10" s="104">
        <f t="shared" si="1"/>
        <v>6.6909999999999998</v>
      </c>
      <c r="H10" s="55"/>
      <c r="I10" s="105" t="s">
        <v>1077</v>
      </c>
      <c r="J10" s="55"/>
      <c r="K10" s="106"/>
      <c r="N10" s="101" t="str">
        <f t="shared" si="0"/>
        <v>Please complete all cells in row</v>
      </c>
      <c r="O10" s="2984">
        <v>0</v>
      </c>
    </row>
    <row r="11" spans="1:17" ht="15">
      <c r="B11" s="205" t="s">
        <v>1078</v>
      </c>
      <c r="C11" s="102" t="s">
        <v>731</v>
      </c>
      <c r="D11" s="102">
        <v>3</v>
      </c>
      <c r="E11" s="4287">
        <v>1.5149999999999999</v>
      </c>
      <c r="F11" s="4287"/>
      <c r="G11" s="104">
        <f t="shared" si="1"/>
        <v>1.5149999999999999</v>
      </c>
      <c r="H11" s="55"/>
      <c r="I11" s="105" t="s">
        <v>1079</v>
      </c>
      <c r="J11" s="55"/>
      <c r="K11" s="106"/>
      <c r="N11" s="101" t="str">
        <f t="shared" si="0"/>
        <v>Please complete all cells in row</v>
      </c>
      <c r="O11" s="2984">
        <v>0</v>
      </c>
    </row>
    <row r="12" spans="1:17" ht="15">
      <c r="B12" s="205" t="s">
        <v>1080</v>
      </c>
      <c r="C12" s="102" t="s">
        <v>731</v>
      </c>
      <c r="D12" s="102">
        <v>3</v>
      </c>
      <c r="E12" s="4287">
        <v>1.8260000000000001</v>
      </c>
      <c r="F12" s="4287"/>
      <c r="G12" s="104">
        <f t="shared" si="1"/>
        <v>1.8260000000000001</v>
      </c>
      <c r="H12" s="55"/>
      <c r="I12" s="105" t="s">
        <v>1081</v>
      </c>
      <c r="J12" s="55"/>
      <c r="K12" s="106"/>
      <c r="N12" s="101" t="str">
        <f t="shared" si="0"/>
        <v>Please complete all cells in row</v>
      </c>
      <c r="O12" s="2984">
        <v>0</v>
      </c>
    </row>
    <row r="13" spans="1:17" ht="15">
      <c r="B13" s="205" t="s">
        <v>1082</v>
      </c>
      <c r="C13" s="102" t="s">
        <v>731</v>
      </c>
      <c r="D13" s="102">
        <v>3</v>
      </c>
      <c r="E13" s="4287">
        <v>0.11700000000000001</v>
      </c>
      <c r="F13" s="4287"/>
      <c r="G13" s="104">
        <f t="shared" si="1"/>
        <v>0.11700000000000001</v>
      </c>
      <c r="H13" s="56"/>
      <c r="I13" s="105" t="s">
        <v>1083</v>
      </c>
      <c r="J13" s="55"/>
      <c r="K13" s="106"/>
      <c r="N13" s="101" t="str">
        <f t="shared" si="0"/>
        <v>Please complete all cells in row</v>
      </c>
      <c r="O13" s="2984">
        <v>0</v>
      </c>
    </row>
    <row r="14" spans="1:17" ht="30.6" thickBot="1">
      <c r="A14" s="980"/>
      <c r="B14" s="206" t="s">
        <v>1084</v>
      </c>
      <c r="C14" s="139" t="s">
        <v>731</v>
      </c>
      <c r="D14" s="139">
        <v>3</v>
      </c>
      <c r="E14" s="4288">
        <f>IFERROR(SUM(E8:E11) + SUM(E12:E13),0)</f>
        <v>19.167000000000002</v>
      </c>
      <c r="F14" s="4288">
        <f>IFERROR(SUM(F8:F13),0)</f>
        <v>0</v>
      </c>
      <c r="G14" s="113">
        <f t="shared" si="1"/>
        <v>19.167000000000002</v>
      </c>
      <c r="H14" s="55"/>
      <c r="I14" s="140" t="s">
        <v>1085</v>
      </c>
      <c r="J14" s="55"/>
      <c r="K14" s="116"/>
      <c r="N14" s="101">
        <f t="shared" si="0"/>
        <v>0</v>
      </c>
      <c r="O14" s="2984">
        <v>0</v>
      </c>
    </row>
    <row r="15" spans="1:17" ht="16.8" thickTop="1" thickBot="1">
      <c r="B15" s="182"/>
      <c r="C15" s="182"/>
      <c r="D15" s="182"/>
      <c r="E15" s="195"/>
      <c r="F15" s="210"/>
      <c r="G15" s="210"/>
      <c r="H15" s="55"/>
      <c r="J15" s="55"/>
      <c r="K15" s="55"/>
      <c r="N15" s="101">
        <f t="shared" si="0"/>
        <v>0</v>
      </c>
      <c r="O15" s="2984">
        <v>3</v>
      </c>
    </row>
    <row r="16" spans="1:17" ht="16.8" thickTop="1" thickBot="1">
      <c r="B16" s="168" t="s">
        <v>959</v>
      </c>
      <c r="C16" s="169"/>
      <c r="D16" s="169"/>
      <c r="E16" s="195"/>
      <c r="F16" s="210"/>
      <c r="G16" s="210"/>
      <c r="H16" s="55"/>
      <c r="J16" s="55"/>
      <c r="K16" s="55"/>
      <c r="N16" s="101">
        <f t="shared" si="0"/>
        <v>0</v>
      </c>
      <c r="O16" s="2984">
        <v>3</v>
      </c>
    </row>
    <row r="17" spans="1:15" ht="30.6" thickTop="1">
      <c r="A17" s="980"/>
      <c r="B17" s="214" t="s">
        <v>1086</v>
      </c>
      <c r="C17" s="215" t="s">
        <v>731</v>
      </c>
      <c r="D17" s="215">
        <v>3</v>
      </c>
      <c r="E17" s="4285"/>
      <c r="F17" s="4285"/>
      <c r="G17" s="4289">
        <f>IFERROR(SUM(E17:F17),0)</f>
        <v>0</v>
      </c>
      <c r="H17" s="55"/>
      <c r="I17" s="98" t="s">
        <v>1087</v>
      </c>
      <c r="J17" s="55"/>
      <c r="K17" s="100"/>
      <c r="N17" s="101" t="str">
        <f t="shared" si="0"/>
        <v>Please complete all cells in row</v>
      </c>
      <c r="O17" s="2984">
        <v>0</v>
      </c>
    </row>
    <row r="18" spans="1:15" ht="30">
      <c r="B18" s="217" t="s">
        <v>1088</v>
      </c>
      <c r="C18" s="218" t="s">
        <v>731</v>
      </c>
      <c r="D18" s="218">
        <v>3</v>
      </c>
      <c r="E18" s="4287">
        <f>-'2D'!E19</f>
        <v>0.22800000000000001</v>
      </c>
      <c r="F18" s="4287"/>
      <c r="G18" s="4290">
        <f>IFERROR(SUM(E18:F18),0)</f>
        <v>0.22800000000000001</v>
      </c>
      <c r="H18" s="55"/>
      <c r="I18" s="105" t="s">
        <v>1089</v>
      </c>
      <c r="J18" s="55"/>
      <c r="K18" s="106"/>
      <c r="N18" s="101" t="str">
        <f t="shared" si="0"/>
        <v>Please complete all cells in row</v>
      </c>
      <c r="O18" s="2984">
        <v>0</v>
      </c>
    </row>
    <row r="19" spans="1:15" ht="30">
      <c r="B19" s="217" t="s">
        <v>1090</v>
      </c>
      <c r="C19" s="218" t="s">
        <v>731</v>
      </c>
      <c r="D19" s="218">
        <v>3</v>
      </c>
      <c r="E19" s="4287"/>
      <c r="F19" s="4287"/>
      <c r="G19" s="4290">
        <f>IFERROR(SUM(E19:F19),0)</f>
        <v>0</v>
      </c>
      <c r="H19" s="55"/>
      <c r="I19" s="105" t="s">
        <v>1091</v>
      </c>
      <c r="J19" s="55"/>
      <c r="K19" s="106"/>
      <c r="N19" s="101" t="str">
        <f t="shared" si="0"/>
        <v>Please complete all cells in row</v>
      </c>
      <c r="O19" s="2984">
        <v>0</v>
      </c>
    </row>
    <row r="20" spans="1:15" ht="30.6" thickBot="1">
      <c r="A20" s="980"/>
      <c r="B20" s="219" t="s">
        <v>1092</v>
      </c>
      <c r="C20" s="221" t="s">
        <v>731</v>
      </c>
      <c r="D20" s="221">
        <v>3</v>
      </c>
      <c r="E20" s="4291">
        <f>-'2O'!E19</f>
        <v>0.48099999999999998</v>
      </c>
      <c r="F20" s="4291"/>
      <c r="G20" s="220">
        <f>IFERROR(SUM(E20:F20),0)</f>
        <v>0.48099999999999998</v>
      </c>
      <c r="H20" s="55"/>
      <c r="I20" s="140" t="s">
        <v>1093</v>
      </c>
      <c r="J20" s="55"/>
      <c r="K20" s="116"/>
      <c r="N20" s="101" t="str">
        <f t="shared" si="0"/>
        <v>Please complete all cells in row</v>
      </c>
      <c r="O20" s="2984">
        <v>0</v>
      </c>
    </row>
    <row r="21" spans="1:15" ht="16.8" thickTop="1" thickBot="1">
      <c r="B21" s="182"/>
      <c r="C21" s="182"/>
      <c r="D21" s="182"/>
      <c r="E21" s="195"/>
      <c r="F21" s="210"/>
      <c r="G21" s="210"/>
      <c r="H21" s="55"/>
      <c r="J21" s="55"/>
      <c r="K21" s="55"/>
      <c r="N21" s="101">
        <f t="shared" si="0"/>
        <v>0</v>
      </c>
      <c r="O21" s="2984">
        <v>3</v>
      </c>
    </row>
    <row r="22" spans="1:15" ht="16.8" thickTop="1" thickBot="1">
      <c r="B22" s="168" t="s">
        <v>1094</v>
      </c>
      <c r="C22" s="169"/>
      <c r="D22" s="169"/>
      <c r="E22" s="195"/>
      <c r="F22" s="210"/>
      <c r="G22" s="210"/>
      <c r="H22" s="55"/>
      <c r="J22" s="55"/>
      <c r="K22" s="55"/>
      <c r="N22" s="101">
        <f t="shared" si="0"/>
        <v>0</v>
      </c>
      <c r="O22" s="2984">
        <v>3</v>
      </c>
    </row>
    <row r="23" spans="1:15" ht="45.6" thickTop="1">
      <c r="A23" s="980"/>
      <c r="B23" s="214" t="s">
        <v>1095</v>
      </c>
      <c r="C23" s="215" t="s">
        <v>731</v>
      </c>
      <c r="D23" s="215">
        <v>3</v>
      </c>
      <c r="E23" s="4285">
        <v>0</v>
      </c>
      <c r="F23" s="4285"/>
      <c r="G23" s="4289">
        <f>IFERROR(SUM(E23:F23),0)</f>
        <v>0</v>
      </c>
      <c r="H23" s="55"/>
      <c r="I23" s="98" t="s">
        <v>1096</v>
      </c>
      <c r="J23" s="55"/>
      <c r="K23" s="100"/>
      <c r="N23" s="101" t="str">
        <f t="shared" si="0"/>
        <v>Please complete all cells in row</v>
      </c>
      <c r="O23" s="2984">
        <v>0</v>
      </c>
    </row>
    <row r="24" spans="1:15" ht="45">
      <c r="B24" s="217" t="s">
        <v>1097</v>
      </c>
      <c r="C24" s="218" t="s">
        <v>731</v>
      </c>
      <c r="D24" s="218">
        <v>3</v>
      </c>
      <c r="E24" s="4287">
        <v>0</v>
      </c>
      <c r="F24" s="4287"/>
      <c r="G24" s="4290">
        <f>IFERROR(SUM(E24:F24),0)</f>
        <v>0</v>
      </c>
      <c r="H24" s="55"/>
      <c r="I24" s="105" t="s">
        <v>1098</v>
      </c>
      <c r="J24" s="55"/>
      <c r="K24" s="106"/>
      <c r="N24" s="101" t="str">
        <f t="shared" si="0"/>
        <v>Please complete all cells in row</v>
      </c>
      <c r="O24" s="2984">
        <v>0</v>
      </c>
    </row>
    <row r="25" spans="1:15" ht="30">
      <c r="B25" s="217" t="s">
        <v>1099</v>
      </c>
      <c r="C25" s="218" t="s">
        <v>731</v>
      </c>
      <c r="D25" s="218">
        <v>3</v>
      </c>
      <c r="E25" s="4287">
        <v>0.33200000000000002</v>
      </c>
      <c r="F25" s="4287"/>
      <c r="G25" s="4290">
        <f>IFERROR(SUM(E25:F25),0)</f>
        <v>0.33200000000000002</v>
      </c>
      <c r="H25" s="55"/>
      <c r="I25" s="105" t="s">
        <v>1100</v>
      </c>
      <c r="J25" s="55"/>
      <c r="K25" s="106"/>
      <c r="N25" s="101" t="str">
        <f t="shared" si="0"/>
        <v>Please complete all cells in row</v>
      </c>
      <c r="O25" s="2984">
        <v>0</v>
      </c>
    </row>
    <row r="26" spans="1:15" ht="30">
      <c r="B26" s="217" t="s">
        <v>1101</v>
      </c>
      <c r="C26" s="218" t="s">
        <v>731</v>
      </c>
      <c r="D26" s="218">
        <v>3</v>
      </c>
      <c r="E26" s="4287">
        <v>5.8000000000000003E-2</v>
      </c>
      <c r="F26" s="4287"/>
      <c r="G26" s="4290">
        <f>IFERROR(SUM(E26:F26),0)</f>
        <v>5.8000000000000003E-2</v>
      </c>
      <c r="H26" s="55"/>
      <c r="I26" s="105" t="s">
        <v>1102</v>
      </c>
      <c r="J26" s="55"/>
      <c r="K26" s="106"/>
      <c r="N26" s="101" t="str">
        <f t="shared" si="0"/>
        <v>Please complete all cells in row</v>
      </c>
      <c r="O26" s="2984">
        <v>0</v>
      </c>
    </row>
    <row r="27" spans="1:15" thickBot="1">
      <c r="B27" s="233" t="s">
        <v>1103</v>
      </c>
      <c r="C27" s="221" t="s">
        <v>731</v>
      </c>
      <c r="D27" s="221">
        <v>3</v>
      </c>
      <c r="E27" s="4292">
        <f>IFERROR(E23 + E25 - E24 - E26, 0)</f>
        <v>0.27400000000000002</v>
      </c>
      <c r="F27" s="4292">
        <f>IFERROR(F23 + F25 - F24 - F26, 0)</f>
        <v>0</v>
      </c>
      <c r="G27" s="220">
        <f>IFERROR(G23 + G25 - G24 - G26, 0)</f>
        <v>0.27400000000000002</v>
      </c>
      <c r="H27" s="55"/>
      <c r="I27" s="140" t="s">
        <v>1104</v>
      </c>
      <c r="J27" s="55"/>
      <c r="K27" s="116"/>
      <c r="N27" s="101">
        <f t="shared" si="0"/>
        <v>0</v>
      </c>
    </row>
    <row r="28" spans="1:15" ht="16.8" thickTop="1" thickBot="1">
      <c r="B28" s="234"/>
      <c r="C28" s="235"/>
      <c r="D28" s="235"/>
      <c r="E28" s="236"/>
      <c r="F28" s="236"/>
      <c r="G28" s="236"/>
      <c r="H28" s="55"/>
      <c r="J28" s="55"/>
      <c r="K28" s="55"/>
      <c r="M28" s="3186"/>
      <c r="N28" s="101">
        <f t="shared" si="0"/>
        <v>0</v>
      </c>
      <c r="O28" s="2984">
        <v>3</v>
      </c>
    </row>
    <row r="29" spans="1:15" ht="31.2" thickTop="1" thickBot="1">
      <c r="B29" s="222" t="s">
        <v>1105</v>
      </c>
      <c r="C29" s="223" t="s">
        <v>731</v>
      </c>
      <c r="D29" s="223">
        <v>3</v>
      </c>
      <c r="E29" s="237">
        <f>IFERROR(E14+SUM(E17:E20)+E27,0)</f>
        <v>20.150000000000002</v>
      </c>
      <c r="F29" s="237">
        <f>IFERROR(F14+SUM(F17:F20)+F27,0)</f>
        <v>0</v>
      </c>
      <c r="G29" s="238">
        <f>IFERROR(SUM(E29:F29),0)</f>
        <v>20.150000000000002</v>
      </c>
      <c r="H29" s="55"/>
      <c r="I29" s="155" t="s">
        <v>1106</v>
      </c>
      <c r="J29" s="55"/>
      <c r="K29" s="4796"/>
      <c r="M29" s="3186"/>
      <c r="N29" s="101">
        <f t="shared" si="0"/>
        <v>0</v>
      </c>
      <c r="O29" s="2984">
        <v>0</v>
      </c>
    </row>
    <row r="30" spans="1:15" ht="16.8" thickTop="1" thickBot="1">
      <c r="B30" s="235"/>
      <c r="C30" s="235"/>
      <c r="D30" s="235"/>
      <c r="E30" s="236"/>
      <c r="F30" s="236"/>
      <c r="G30" s="236"/>
      <c r="H30" s="55"/>
      <c r="J30" s="55"/>
      <c r="K30" s="55"/>
      <c r="M30" s="3186"/>
      <c r="N30" s="101">
        <f t="shared" si="0"/>
        <v>0</v>
      </c>
      <c r="O30" s="2984">
        <v>3</v>
      </c>
    </row>
    <row r="31" spans="1:15" thickTop="1">
      <c r="B31" s="214" t="s">
        <v>1107</v>
      </c>
      <c r="C31" s="215" t="s">
        <v>731</v>
      </c>
      <c r="D31" s="837">
        <v>3</v>
      </c>
      <c r="E31" s="836"/>
      <c r="F31" s="836"/>
      <c r="G31" s="838">
        <f>IFERROR(SUM(E31:F31),0)</f>
        <v>0</v>
      </c>
      <c r="H31" s="55"/>
      <c r="I31" s="98" t="s">
        <v>1108</v>
      </c>
      <c r="J31" s="55"/>
      <c r="K31" s="100"/>
      <c r="M31" s="3186"/>
      <c r="N31" s="101" t="str">
        <f t="shared" si="0"/>
        <v>Please complete all cells in row</v>
      </c>
      <c r="O31" s="2984">
        <v>0</v>
      </c>
    </row>
    <row r="32" spans="1:15" thickBot="1">
      <c r="B32" s="219" t="s">
        <v>1109</v>
      </c>
      <c r="C32" s="221" t="s">
        <v>731</v>
      </c>
      <c r="D32" s="221">
        <v>3</v>
      </c>
      <c r="E32" s="839"/>
      <c r="F32" s="839"/>
      <c r="G32" s="220">
        <f>IFERROR(SUM(E32:F32),0)</f>
        <v>0</v>
      </c>
      <c r="H32" s="56"/>
      <c r="I32" s="140" t="s">
        <v>1110</v>
      </c>
      <c r="J32" s="55"/>
      <c r="K32" s="116"/>
      <c r="M32" s="3186"/>
      <c r="N32" s="101" t="str">
        <f t="shared" si="0"/>
        <v>Please complete all cells in row</v>
      </c>
      <c r="O32" s="2984">
        <v>0</v>
      </c>
    </row>
    <row r="33" spans="1:15" ht="16.2" thickTop="1" thickBot="1">
      <c r="B33" s="239"/>
      <c r="C33" s="216"/>
      <c r="D33" s="216"/>
      <c r="E33" s="240"/>
      <c r="F33" s="240"/>
      <c r="G33" s="240"/>
      <c r="H33" s="55"/>
      <c r="I33" s="99"/>
      <c r="J33" s="55"/>
      <c r="K33" s="55"/>
      <c r="M33" s="3186"/>
      <c r="N33" s="101">
        <f t="shared" si="0"/>
        <v>0</v>
      </c>
      <c r="O33" s="2984">
        <v>3</v>
      </c>
    </row>
    <row r="34" spans="1:15" ht="31.2" thickTop="1" thickBot="1">
      <c r="A34" s="980"/>
      <c r="B34" s="241" t="s">
        <v>1111</v>
      </c>
      <c r="C34" s="223" t="s">
        <v>731</v>
      </c>
      <c r="D34" s="223">
        <v>3</v>
      </c>
      <c r="E34" s="242">
        <f>IFERROR(E29+E31+E32,0)</f>
        <v>20.150000000000002</v>
      </c>
      <c r="F34" s="242">
        <f>IFERROR(F29+F31+F32,0)</f>
        <v>0</v>
      </c>
      <c r="G34" s="225">
        <f>IFERROR(SUM(E34:F34),0)</f>
        <v>20.150000000000002</v>
      </c>
      <c r="H34" s="55"/>
      <c r="I34" s="155" t="s">
        <v>1112</v>
      </c>
      <c r="J34" s="55"/>
      <c r="K34" s="156"/>
      <c r="M34" s="3186"/>
      <c r="N34" s="101">
        <f t="shared" si="0"/>
        <v>0</v>
      </c>
      <c r="O34" s="2984">
        <v>0</v>
      </c>
    </row>
    <row r="35" spans="1:15" ht="16.8" thickTop="1" thickBot="1">
      <c r="B35" s="235"/>
      <c r="C35" s="235"/>
      <c r="D35" s="235"/>
      <c r="E35" s="236"/>
      <c r="F35" s="236"/>
      <c r="G35" s="236"/>
      <c r="H35" s="56"/>
      <c r="J35" s="55"/>
      <c r="K35" s="55"/>
      <c r="M35" s="3186"/>
      <c r="N35" s="101">
        <f t="shared" si="0"/>
        <v>0</v>
      </c>
      <c r="O35" s="2984">
        <v>3</v>
      </c>
    </row>
    <row r="36" spans="1:15" ht="16.8" thickTop="1" thickBot="1">
      <c r="B36" s="243" t="s">
        <v>1113</v>
      </c>
      <c r="C36" s="239"/>
      <c r="D36" s="239"/>
      <c r="E36" s="236"/>
      <c r="F36" s="236"/>
      <c r="G36" s="236"/>
      <c r="H36" s="56"/>
      <c r="J36" s="55"/>
      <c r="K36" s="55"/>
      <c r="M36" s="3186"/>
      <c r="N36" s="101">
        <f t="shared" si="0"/>
        <v>0</v>
      </c>
      <c r="O36" s="2984">
        <v>3</v>
      </c>
    </row>
    <row r="37" spans="1:15" ht="16.2" thickTop="1" thickBot="1">
      <c r="A37" s="980"/>
      <c r="B37" s="222" t="s">
        <v>1113</v>
      </c>
      <c r="C37" s="223" t="s">
        <v>731</v>
      </c>
      <c r="D37" s="223">
        <v>3</v>
      </c>
      <c r="E37" s="224">
        <v>0.13900000000000001</v>
      </c>
      <c r="F37" s="224"/>
      <c r="G37" s="238">
        <f>IFERROR(SUM(E37:F37),0)</f>
        <v>0.13900000000000001</v>
      </c>
      <c r="H37" s="55"/>
      <c r="I37" s="155" t="s">
        <v>1114</v>
      </c>
      <c r="J37" s="55"/>
      <c r="K37" s="156"/>
      <c r="M37" s="3186"/>
      <c r="N37" s="101" t="str">
        <f t="shared" si="0"/>
        <v>Please complete all cells in row</v>
      </c>
      <c r="O37" s="2984">
        <v>0</v>
      </c>
    </row>
    <row r="38" spans="1:15" ht="16.8" thickTop="1" thickBot="1">
      <c r="B38" s="235"/>
      <c r="C38" s="235"/>
      <c r="D38" s="235"/>
      <c r="E38" s="236"/>
      <c r="F38" s="236"/>
      <c r="G38" s="236"/>
      <c r="H38" s="55"/>
      <c r="J38" s="55"/>
      <c r="K38" s="55"/>
      <c r="M38" s="3186"/>
      <c r="N38" s="101">
        <f t="shared" si="0"/>
        <v>0</v>
      </c>
      <c r="O38" s="2984">
        <v>3</v>
      </c>
    </row>
    <row r="39" spans="1:15" ht="16.8" thickTop="1" thickBot="1">
      <c r="B39" s="243" t="s">
        <v>980</v>
      </c>
      <c r="C39" s="239"/>
      <c r="D39" s="239"/>
      <c r="E39" s="236"/>
      <c r="F39" s="236"/>
      <c r="G39" s="236"/>
      <c r="H39" s="55"/>
      <c r="J39" s="55"/>
      <c r="K39" s="55"/>
      <c r="M39" s="3186"/>
      <c r="N39" s="101">
        <f t="shared" si="0"/>
        <v>0</v>
      </c>
      <c r="O39" s="2984">
        <v>3</v>
      </c>
    </row>
    <row r="40" spans="1:15" ht="16.2" thickTop="1" thickBot="1">
      <c r="A40" s="980"/>
      <c r="B40" s="222" t="s">
        <v>980</v>
      </c>
      <c r="C40" s="223" t="s">
        <v>731</v>
      </c>
      <c r="D40" s="223">
        <v>3</v>
      </c>
      <c r="E40" s="224">
        <v>8.8162419999999991E-2</v>
      </c>
      <c r="F40" s="224">
        <v>0</v>
      </c>
      <c r="G40" s="238">
        <f>IFERROR(SUM(E40:F40),0)</f>
        <v>8.8162419999999991E-2</v>
      </c>
      <c r="H40" s="55"/>
      <c r="I40" s="155" t="s">
        <v>1115</v>
      </c>
      <c r="J40" s="55"/>
      <c r="K40" s="156"/>
      <c r="M40" s="3186"/>
      <c r="N40" s="101">
        <f t="shared" si="0"/>
        <v>0</v>
      </c>
      <c r="O40" s="2984">
        <v>0</v>
      </c>
    </row>
    <row r="41" spans="1:15" ht="16.8" thickTop="1" thickBot="1">
      <c r="B41" s="247"/>
      <c r="C41" s="247"/>
      <c r="D41" s="247"/>
      <c r="E41" s="55"/>
      <c r="F41" s="55"/>
      <c r="G41" s="55"/>
      <c r="H41" s="55"/>
      <c r="J41" s="55"/>
      <c r="K41" s="55"/>
      <c r="M41" s="3186"/>
      <c r="N41" s="101">
        <f t="shared" si="0"/>
        <v>0</v>
      </c>
      <c r="O41" s="2984">
        <v>3</v>
      </c>
    </row>
    <row r="42" spans="1:15" ht="16.8" thickTop="1" thickBot="1">
      <c r="B42" s="243" t="s">
        <v>1116</v>
      </c>
      <c r="C42" s="239"/>
      <c r="D42" s="239"/>
      <c r="E42" s="245"/>
      <c r="F42" s="245"/>
      <c r="G42" s="244"/>
      <c r="H42" s="55"/>
      <c r="J42" s="55"/>
      <c r="K42" s="55"/>
      <c r="M42" s="3186"/>
      <c r="N42" s="101">
        <f t="shared" si="0"/>
        <v>0</v>
      </c>
      <c r="O42" s="2984">
        <v>3</v>
      </c>
    </row>
    <row r="43" spans="1:15" ht="30.6" thickTop="1">
      <c r="A43" s="980"/>
      <c r="B43" s="214" t="s">
        <v>1117</v>
      </c>
      <c r="C43" s="215" t="s">
        <v>731</v>
      </c>
      <c r="D43" s="215">
        <v>3</v>
      </c>
      <c r="E43" s="4293">
        <f>G29</f>
        <v>20.150000000000002</v>
      </c>
      <c r="F43" s="246"/>
      <c r="G43" s="55"/>
      <c r="H43" s="55"/>
      <c r="I43" s="98" t="s">
        <v>1118</v>
      </c>
      <c r="J43" s="55"/>
      <c r="K43" s="248"/>
      <c r="M43" s="3186"/>
      <c r="N43" s="101">
        <f t="shared" si="0"/>
        <v>0</v>
      </c>
      <c r="O43" s="2984">
        <v>2</v>
      </c>
    </row>
    <row r="44" spans="1:15" ht="30">
      <c r="B44" s="217" t="s">
        <v>1119</v>
      </c>
      <c r="C44" s="218" t="s">
        <v>731</v>
      </c>
      <c r="D44" s="218">
        <v>3</v>
      </c>
      <c r="E44" s="4294">
        <v>16.494740421814761</v>
      </c>
      <c r="F44" s="246"/>
      <c r="G44" s="55"/>
      <c r="H44" s="55"/>
      <c r="I44" s="105" t="s">
        <v>1120</v>
      </c>
      <c r="J44" s="55"/>
      <c r="K44" s="249"/>
      <c r="M44" s="3186"/>
      <c r="N44" s="101">
        <f t="shared" si="0"/>
        <v>0</v>
      </c>
      <c r="O44" s="2984">
        <v>2</v>
      </c>
    </row>
    <row r="45" spans="1:15" thickBot="1">
      <c r="A45" s="980"/>
      <c r="B45" s="219" t="s">
        <v>1121</v>
      </c>
      <c r="C45" s="221" t="s">
        <v>731</v>
      </c>
      <c r="D45" s="221">
        <v>3</v>
      </c>
      <c r="E45" s="4295">
        <v>87.402233661717119</v>
      </c>
      <c r="F45" s="246"/>
      <c r="G45" s="55"/>
      <c r="H45" s="55"/>
      <c r="I45" s="140" t="s">
        <v>1122</v>
      </c>
      <c r="J45" s="55"/>
      <c r="K45" s="250"/>
      <c r="M45" s="3186"/>
      <c r="N45" s="101">
        <f t="shared" si="0"/>
        <v>0</v>
      </c>
      <c r="O45" s="2984">
        <v>2</v>
      </c>
    </row>
    <row r="46" spans="1:15" ht="16.2" thickTop="1">
      <c r="B46" s="55"/>
      <c r="C46" s="55"/>
      <c r="D46" s="55"/>
      <c r="E46" s="55"/>
      <c r="F46" s="55"/>
      <c r="G46" s="55"/>
      <c r="H46" s="55"/>
      <c r="J46" s="55"/>
      <c r="L46" s="980" t="s">
        <v>775</v>
      </c>
    </row>
    <row r="47" spans="1:15">
      <c r="B47" s="55"/>
      <c r="C47" s="55"/>
      <c r="D47" s="55"/>
      <c r="E47" s="55"/>
      <c r="F47" s="55"/>
      <c r="G47" s="55"/>
      <c r="H47" s="55"/>
      <c r="J47" s="55"/>
      <c r="K47" s="55"/>
    </row>
    <row r="48" spans="1:15">
      <c r="B48" s="55"/>
      <c r="C48" s="55"/>
      <c r="D48" s="55"/>
      <c r="E48" s="55"/>
      <c r="F48" s="55"/>
      <c r="G48" s="55"/>
      <c r="H48" s="55"/>
      <c r="J48" s="55"/>
      <c r="K48" s="55"/>
    </row>
  </sheetData>
  <sheetProtection formatColumns="0" formatRows="0"/>
  <mergeCells count="2">
    <mergeCell ref="E1:G1"/>
    <mergeCell ref="B3:K3"/>
  </mergeCells>
  <conditionalFormatting sqref="N6:N45">
    <cfRule type="cellIs" dxfId="125" priority="1" operator="equal">
      <formula>0</formula>
    </cfRule>
  </conditionalFormatting>
  <dataValidations count="1">
    <dataValidation type="custom" allowBlank="1" showErrorMessage="1" errorTitle="Input Error" error="Please input a numeric value." sqref="E37:F37 E31:F32 E23:F26 E17:F20 E43:E45 E40:F40 E8:F13" xr:uid="{B9C2FBEC-2801-48B5-B4D4-737C85A93B85}">
      <formula1>ISNUMBER(E8)</formula1>
    </dataValidation>
  </dataValidations>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DAA48-F245-488E-87FB-01DC2A44A892}">
  <sheetPr codeName="Sheet115">
    <pageSetUpPr fitToPage="1"/>
  </sheetPr>
  <dimension ref="A1:W33"/>
  <sheetViews>
    <sheetView topLeftCell="C20" workbookViewId="0">
      <selection activeCell="H19" sqref="H19"/>
    </sheetView>
  </sheetViews>
  <sheetFormatPr defaultColWidth="8.59765625" defaultRowHeight="15.6"/>
  <cols>
    <col min="1" max="1" width="1.19921875" style="3177" customWidth="1"/>
    <col min="2" max="2" width="32" style="1146" customWidth="1"/>
    <col min="3" max="3" width="7" style="1146" customWidth="1"/>
    <col min="4" max="4" width="5.5" style="1146" customWidth="1"/>
    <col min="5" max="5" width="13" style="1146" customWidth="1"/>
    <col min="6" max="6" width="12.09765625" style="1146" customWidth="1"/>
    <col min="7" max="13" width="12.5" style="1149" customWidth="1"/>
    <col min="14" max="14" width="1.59765625" style="920" customWidth="1"/>
    <col min="15" max="15" width="12.5" style="1148" customWidth="1"/>
    <col min="16" max="16" width="1.59765625" style="1146" customWidth="1"/>
    <col min="17" max="17" width="33.59765625" style="1146" customWidth="1"/>
    <col min="18" max="18" width="1.59765625" style="3277" customWidth="1"/>
    <col min="19" max="19" width="1.69921875" style="3278" customWidth="1"/>
    <col min="20" max="20" width="18.69921875" style="3277" bestFit="1" customWidth="1"/>
    <col min="21" max="21" width="1.69921875" style="3280" customWidth="1"/>
    <col min="22" max="23" width="1.59765625" style="3277" customWidth="1"/>
    <col min="24" max="16384" width="8.59765625" style="1146"/>
  </cols>
  <sheetData>
    <row r="1" spans="1:23" s="1209" customFormat="1" ht="22.8">
      <c r="A1" s="3176" t="s">
        <v>713</v>
      </c>
      <c r="B1" s="1210" t="s">
        <v>1123</v>
      </c>
      <c r="C1" s="1210"/>
      <c r="D1" s="1210"/>
      <c r="E1" s="1210"/>
      <c r="F1" s="1210"/>
      <c r="G1" s="1213"/>
      <c r="H1" s="1213"/>
      <c r="I1" s="1213"/>
      <c r="J1" s="1213"/>
      <c r="K1" s="1213"/>
      <c r="L1" s="1210"/>
      <c r="M1" s="1210"/>
      <c r="N1" s="1210"/>
      <c r="O1" s="1210"/>
      <c r="R1" s="3276"/>
      <c r="S1" s="3210"/>
      <c r="T1" s="3268"/>
      <c r="U1" s="3280"/>
      <c r="V1" s="3276"/>
      <c r="W1" s="3276"/>
    </row>
    <row r="2" spans="1:23" s="1209" customFormat="1" ht="22.8">
      <c r="A2" s="3176"/>
      <c r="B2" s="2662" t="str">
        <f>SelectCompany!B4</f>
        <v>South Staffordshire Water</v>
      </c>
      <c r="C2" s="2662"/>
      <c r="D2" s="2662"/>
      <c r="E2" s="2662"/>
      <c r="F2" s="2662"/>
      <c r="G2" s="2662"/>
      <c r="H2" s="2662"/>
      <c r="I2" s="2662"/>
      <c r="J2" s="2662"/>
      <c r="K2" s="1075"/>
      <c r="L2" s="1212"/>
      <c r="M2" s="1212"/>
      <c r="N2" s="1211"/>
      <c r="O2" s="1211"/>
      <c r="R2" s="3276"/>
      <c r="S2" s="3210"/>
      <c r="T2" s="3268"/>
      <c r="U2" s="3280"/>
      <c r="V2" s="3276"/>
      <c r="W2" s="3276"/>
    </row>
    <row r="3" spans="1:23" s="1150" customFormat="1" ht="36.75" customHeight="1">
      <c r="A3" s="3177"/>
      <c r="B3" s="5073" t="s">
        <v>9957</v>
      </c>
      <c r="C3" s="5074"/>
      <c r="D3" s="5074"/>
      <c r="E3" s="5074"/>
      <c r="F3" s="5074"/>
      <c r="G3" s="5074"/>
      <c r="H3" s="5074"/>
      <c r="I3" s="5074"/>
      <c r="J3" s="5074"/>
      <c r="K3" s="5074"/>
      <c r="L3" s="5074"/>
      <c r="M3" s="5074"/>
      <c r="N3" s="5074"/>
      <c r="O3" s="5074"/>
      <c r="P3" s="5074"/>
      <c r="Q3" s="5074"/>
      <c r="R3" s="3277"/>
      <c r="S3" s="3210"/>
      <c r="T3" s="3213" t="s">
        <v>716</v>
      </c>
      <c r="U3" s="3280"/>
      <c r="V3" s="3277"/>
      <c r="W3" s="3277"/>
    </row>
    <row r="4" spans="1:23" s="1150" customFormat="1" ht="23.4" thickBot="1">
      <c r="A4" s="3177"/>
      <c r="B4" s="1207"/>
      <c r="C4" s="1207"/>
      <c r="D4" s="1207"/>
      <c r="E4" s="1207"/>
      <c r="F4" s="1207"/>
      <c r="G4" s="1208"/>
      <c r="H4" s="1208"/>
      <c r="I4" s="1208"/>
      <c r="J4" s="1208"/>
      <c r="K4" s="1208"/>
      <c r="L4" s="1208"/>
      <c r="M4" s="1208"/>
      <c r="N4" s="1176"/>
      <c r="O4" s="929"/>
      <c r="R4" s="3277"/>
      <c r="S4" s="3278"/>
      <c r="T4" s="3277"/>
      <c r="U4" s="3280"/>
      <c r="V4" s="3277"/>
      <c r="W4" s="3277"/>
    </row>
    <row r="5" spans="1:23" ht="46.2" thickTop="1" thickBot="1">
      <c r="A5" s="3177" t="s">
        <v>725</v>
      </c>
      <c r="B5" s="1203" t="s">
        <v>717</v>
      </c>
      <c r="C5" s="1206" t="s">
        <v>718</v>
      </c>
      <c r="D5" s="1206" t="s">
        <v>719</v>
      </c>
      <c r="E5" s="1202" t="s">
        <v>1124</v>
      </c>
      <c r="F5" s="1201" t="s">
        <v>1125</v>
      </c>
      <c r="G5" s="1201" t="s">
        <v>1007</v>
      </c>
      <c r="H5" s="1201" t="s">
        <v>1008</v>
      </c>
      <c r="I5" s="1201" t="s">
        <v>1009</v>
      </c>
      <c r="J5" s="1201" t="s">
        <v>1010</v>
      </c>
      <c r="K5" s="1141" t="s">
        <v>1011</v>
      </c>
      <c r="L5" s="1141" t="s">
        <v>1012</v>
      </c>
      <c r="M5" s="1200" t="s">
        <v>858</v>
      </c>
      <c r="N5" s="1176"/>
      <c r="O5" s="1205" t="s">
        <v>723</v>
      </c>
      <c r="P5" s="1150"/>
      <c r="Q5" s="1204" t="s">
        <v>724</v>
      </c>
    </row>
    <row r="6" spans="1:23" ht="16.2" thickTop="1" thickBot="1">
      <c r="A6" s="980" t="s">
        <v>729</v>
      </c>
      <c r="B6" s="1176"/>
      <c r="C6" s="1176"/>
      <c r="D6" s="1176"/>
      <c r="E6" s="1176"/>
      <c r="F6" s="1176"/>
      <c r="G6" s="1198"/>
      <c r="H6" s="1198"/>
      <c r="I6" s="1198"/>
      <c r="J6" s="1198"/>
      <c r="K6" s="1198"/>
      <c r="L6" s="1198"/>
      <c r="M6" s="1198"/>
      <c r="N6" s="1176"/>
      <c r="O6" s="1199"/>
      <c r="P6" s="1150"/>
      <c r="Q6" s="1150"/>
    </row>
    <row r="7" spans="1:23" ht="22.35" customHeight="1" thickTop="1" thickBot="1">
      <c r="B7" s="1190" t="s">
        <v>1126</v>
      </c>
      <c r="C7" s="1191"/>
      <c r="D7" s="1191"/>
      <c r="E7" s="1191"/>
      <c r="F7" s="1191"/>
      <c r="G7" s="1197"/>
      <c r="H7" s="1197"/>
      <c r="I7" s="1197"/>
      <c r="J7" s="1197"/>
      <c r="K7" s="1197"/>
      <c r="L7" s="1197"/>
      <c r="M7" s="1197"/>
      <c r="N7" s="1176"/>
      <c r="O7" s="1176"/>
      <c r="P7" s="1150"/>
      <c r="Q7" s="1150"/>
      <c r="T7" s="101">
        <f t="shared" ref="T7:T32" si="0">IF(COUNTBLANK(E7:M7)=U7, 0, rngIncomplete )</f>
        <v>0</v>
      </c>
      <c r="U7" s="3281">
        <v>9</v>
      </c>
    </row>
    <row r="8" spans="1:23" ht="22.35" customHeight="1" thickTop="1">
      <c r="B8" s="1187" t="s">
        <v>1127</v>
      </c>
      <c r="C8" s="1188" t="s">
        <v>731</v>
      </c>
      <c r="D8" s="1188">
        <v>3</v>
      </c>
      <c r="E8" s="1165">
        <v>6.1790000000000003</v>
      </c>
      <c r="F8" s="1165">
        <v>0</v>
      </c>
      <c r="G8" s="1165">
        <v>38.71354002741532</v>
      </c>
      <c r="H8" s="1165">
        <v>1215.3834599725847</v>
      </c>
      <c r="I8" s="1165">
        <v>0</v>
      </c>
      <c r="J8" s="1165">
        <v>0</v>
      </c>
      <c r="K8" s="1165">
        <v>0</v>
      </c>
      <c r="L8" s="1165">
        <v>0</v>
      </c>
      <c r="M8" s="1164">
        <f t="shared" ref="M8:M13" si="1">IFERROR(SUM(E8:L8),0)</f>
        <v>1260.2760000000001</v>
      </c>
      <c r="N8" s="1167"/>
      <c r="O8" s="1196" t="s">
        <v>1128</v>
      </c>
      <c r="P8" s="1150"/>
      <c r="Q8" s="1035"/>
      <c r="T8" s="101">
        <f t="shared" si="0"/>
        <v>0</v>
      </c>
      <c r="U8" s="3281">
        <v>0</v>
      </c>
    </row>
    <row r="9" spans="1:23" ht="22.35" customHeight="1">
      <c r="B9" s="1185" t="s">
        <v>1129</v>
      </c>
      <c r="C9" s="1186" t="s">
        <v>731</v>
      </c>
      <c r="D9" s="1186">
        <v>3</v>
      </c>
      <c r="E9" s="1161">
        <v>0</v>
      </c>
      <c r="F9" s="1161">
        <v>0</v>
      </c>
      <c r="G9" s="1161">
        <v>0</v>
      </c>
      <c r="H9" s="1161">
        <v>-2.363</v>
      </c>
      <c r="I9" s="1161">
        <v>0</v>
      </c>
      <c r="J9" s="1161">
        <v>0</v>
      </c>
      <c r="K9" s="1161">
        <v>0</v>
      </c>
      <c r="L9" s="1161">
        <v>0</v>
      </c>
      <c r="M9" s="1160">
        <f t="shared" si="1"/>
        <v>-2.363</v>
      </c>
      <c r="N9" s="1167"/>
      <c r="O9" s="1194" t="s">
        <v>1130</v>
      </c>
      <c r="P9" s="1150"/>
      <c r="Q9" s="1047"/>
      <c r="T9" s="101">
        <f t="shared" si="0"/>
        <v>0</v>
      </c>
      <c r="U9" s="3281">
        <v>0</v>
      </c>
    </row>
    <row r="10" spans="1:23" ht="22.35" customHeight="1">
      <c r="B10" s="1185" t="s">
        <v>1131</v>
      </c>
      <c r="C10" s="1186" t="s">
        <v>731</v>
      </c>
      <c r="D10" s="1186">
        <v>3</v>
      </c>
      <c r="E10" s="1161">
        <v>0.03</v>
      </c>
      <c r="F10" s="1161">
        <v>0</v>
      </c>
      <c r="G10" s="1161">
        <v>5.0789999999999997</v>
      </c>
      <c r="H10" s="1161">
        <v>74.621000000000009</v>
      </c>
      <c r="I10" s="1161">
        <v>0</v>
      </c>
      <c r="J10" s="1161">
        <v>0</v>
      </c>
      <c r="K10" s="1161">
        <v>0</v>
      </c>
      <c r="L10" s="1161">
        <v>0</v>
      </c>
      <c r="M10" s="1160">
        <f t="shared" si="1"/>
        <v>79.73</v>
      </c>
      <c r="N10" s="1167"/>
      <c r="O10" s="1194" t="s">
        <v>1132</v>
      </c>
      <c r="P10" s="1150"/>
      <c r="Q10" s="1047"/>
      <c r="T10" s="101">
        <f t="shared" si="0"/>
        <v>0</v>
      </c>
      <c r="U10" s="3281">
        <v>0</v>
      </c>
    </row>
    <row r="11" spans="1:23" ht="22.35" customHeight="1">
      <c r="B11" s="1185" t="s">
        <v>721</v>
      </c>
      <c r="C11" s="1186" t="s">
        <v>731</v>
      </c>
      <c r="D11" s="1186">
        <v>3</v>
      </c>
      <c r="E11" s="1161">
        <v>8.9999999999999993E-3</v>
      </c>
      <c r="F11" s="1161">
        <v>0</v>
      </c>
      <c r="G11" s="1161">
        <v>0</v>
      </c>
      <c r="H11" s="1161">
        <v>4.8000000000000001E-2</v>
      </c>
      <c r="I11" s="1161">
        <v>0</v>
      </c>
      <c r="J11" s="1161">
        <v>0</v>
      </c>
      <c r="K11" s="1161">
        <v>0</v>
      </c>
      <c r="L11" s="1161">
        <v>0</v>
      </c>
      <c r="M11" s="1160">
        <f t="shared" si="1"/>
        <v>5.7000000000000002E-2</v>
      </c>
      <c r="N11" s="1167"/>
      <c r="O11" s="1195" t="s">
        <v>1133</v>
      </c>
      <c r="P11" s="1150"/>
      <c r="Q11" s="1047"/>
      <c r="T11" s="101">
        <f t="shared" si="0"/>
        <v>0</v>
      </c>
      <c r="U11" s="3281">
        <v>0</v>
      </c>
    </row>
    <row r="12" spans="1:23" ht="22.35" customHeight="1">
      <c r="B12" s="1185" t="s">
        <v>1134</v>
      </c>
      <c r="C12" s="1186" t="s">
        <v>731</v>
      </c>
      <c r="D12" s="1186">
        <v>3</v>
      </c>
      <c r="E12" s="1161">
        <v>0</v>
      </c>
      <c r="F12" s="1161">
        <v>0</v>
      </c>
      <c r="G12" s="1161">
        <v>0</v>
      </c>
      <c r="H12" s="1161">
        <v>0</v>
      </c>
      <c r="I12" s="1161">
        <v>0</v>
      </c>
      <c r="J12" s="1161">
        <v>0</v>
      </c>
      <c r="K12" s="1161">
        <v>0</v>
      </c>
      <c r="L12" s="1161">
        <v>0</v>
      </c>
      <c r="M12" s="1160">
        <f t="shared" si="1"/>
        <v>0</v>
      </c>
      <c r="N12" s="1167"/>
      <c r="O12" s="1194" t="s">
        <v>1135</v>
      </c>
      <c r="P12" s="1150"/>
      <c r="Q12" s="1047"/>
      <c r="T12" s="101">
        <f t="shared" si="0"/>
        <v>0</v>
      </c>
      <c r="U12" s="3281">
        <v>0</v>
      </c>
    </row>
    <row r="13" spans="1:23" ht="22.35" customHeight="1" thickBot="1">
      <c r="B13" s="1183" t="s">
        <v>1136</v>
      </c>
      <c r="C13" s="1184" t="s">
        <v>731</v>
      </c>
      <c r="D13" s="1184">
        <v>3</v>
      </c>
      <c r="E13" s="1182">
        <f t="shared" ref="E13:L13" si="2">IFERROR(SUM(E8:E12),0)</f>
        <v>6.2180000000000009</v>
      </c>
      <c r="F13" s="1182">
        <f t="shared" si="2"/>
        <v>0</v>
      </c>
      <c r="G13" s="1182">
        <f t="shared" si="2"/>
        <v>43.79254002741532</v>
      </c>
      <c r="H13" s="1182">
        <f t="shared" si="2"/>
        <v>1287.6894599725847</v>
      </c>
      <c r="I13" s="1182">
        <f t="shared" si="2"/>
        <v>0</v>
      </c>
      <c r="J13" s="1182">
        <f t="shared" si="2"/>
        <v>0</v>
      </c>
      <c r="K13" s="1182">
        <f t="shared" si="2"/>
        <v>0</v>
      </c>
      <c r="L13" s="1182">
        <f t="shared" si="2"/>
        <v>0</v>
      </c>
      <c r="M13" s="1156">
        <f t="shared" si="1"/>
        <v>1337.7</v>
      </c>
      <c r="N13" s="1167"/>
      <c r="O13" s="1193" t="s">
        <v>1137</v>
      </c>
      <c r="P13" s="1150"/>
      <c r="Q13" s="1029"/>
      <c r="T13" s="101">
        <f t="shared" si="0"/>
        <v>0</v>
      </c>
      <c r="U13" s="3281">
        <v>0</v>
      </c>
    </row>
    <row r="14" spans="1:23" ht="22.35" customHeight="1" thickTop="1" thickBot="1">
      <c r="B14" s="1192"/>
      <c r="C14" s="1192"/>
      <c r="D14" s="1192"/>
      <c r="E14" s="1189"/>
      <c r="F14" s="1189"/>
      <c r="G14" s="1189"/>
      <c r="H14" s="1189"/>
      <c r="I14" s="1189"/>
      <c r="J14" s="1189"/>
      <c r="K14" s="1189"/>
      <c r="L14" s="1167"/>
      <c r="M14" s="1167"/>
      <c r="N14" s="1167"/>
      <c r="O14" s="929"/>
      <c r="P14" s="1150"/>
      <c r="Q14" s="1150"/>
      <c r="T14" s="101">
        <f t="shared" si="0"/>
        <v>0</v>
      </c>
      <c r="U14" s="3281">
        <v>9</v>
      </c>
    </row>
    <row r="15" spans="1:23" ht="22.35" customHeight="1" thickTop="1" thickBot="1">
      <c r="B15" s="1190" t="s">
        <v>959</v>
      </c>
      <c r="C15" s="1191"/>
      <c r="D15" s="1191"/>
      <c r="E15" s="1189"/>
      <c r="F15" s="1189"/>
      <c r="G15" s="1189"/>
      <c r="H15" s="1189"/>
      <c r="I15" s="1189"/>
      <c r="J15" s="1189"/>
      <c r="K15" s="1189"/>
      <c r="L15" s="1167"/>
      <c r="M15" s="1167"/>
      <c r="N15" s="1167"/>
      <c r="O15" s="929"/>
      <c r="P15" s="1150"/>
      <c r="Q15" s="1150"/>
      <c r="T15" s="101">
        <f t="shared" si="0"/>
        <v>0</v>
      </c>
      <c r="U15" s="3281">
        <v>9</v>
      </c>
    </row>
    <row r="16" spans="1:23" ht="22.35" customHeight="1" thickTop="1">
      <c r="B16" s="1187" t="s">
        <v>1138</v>
      </c>
      <c r="C16" s="1188" t="s">
        <v>731</v>
      </c>
      <c r="D16" s="1188">
        <v>3</v>
      </c>
      <c r="E16" s="1165">
        <v>-5.28</v>
      </c>
      <c r="F16" s="1165">
        <v>0</v>
      </c>
      <c r="G16" s="1165">
        <v>-6.8990496300000004</v>
      </c>
      <c r="H16" s="1165">
        <v>-557.36395036999988</v>
      </c>
      <c r="I16" s="1165">
        <v>0</v>
      </c>
      <c r="J16" s="1165">
        <v>0</v>
      </c>
      <c r="K16" s="1165">
        <v>0</v>
      </c>
      <c r="L16" s="1165">
        <v>0</v>
      </c>
      <c r="M16" s="1164">
        <f>IFERROR(SUM(E16:L16),0)</f>
        <v>-569.54299999999989</v>
      </c>
      <c r="N16" s="1167"/>
      <c r="O16" s="912" t="s">
        <v>1139</v>
      </c>
      <c r="P16" s="1150"/>
      <c r="Q16" s="1035"/>
      <c r="T16" s="101">
        <f t="shared" si="0"/>
        <v>0</v>
      </c>
      <c r="U16" s="3281">
        <v>0</v>
      </c>
    </row>
    <row r="17" spans="1:23" ht="22.35" customHeight="1">
      <c r="B17" s="1185" t="s">
        <v>1129</v>
      </c>
      <c r="C17" s="1186" t="s">
        <v>731</v>
      </c>
      <c r="D17" s="1186">
        <v>3</v>
      </c>
      <c r="E17" s="1161">
        <v>0</v>
      </c>
      <c r="F17" s="1161">
        <v>0</v>
      </c>
      <c r="G17" s="1161">
        <v>0</v>
      </c>
      <c r="H17" s="1161">
        <v>0.60199999999999998</v>
      </c>
      <c r="I17" s="1161">
        <v>0</v>
      </c>
      <c r="J17" s="1161">
        <v>0</v>
      </c>
      <c r="K17" s="1161">
        <v>0</v>
      </c>
      <c r="L17" s="1161">
        <v>0</v>
      </c>
      <c r="M17" s="1160">
        <f>IFERROR(SUM(E17:L17),0)</f>
        <v>0.60199999999999998</v>
      </c>
      <c r="N17" s="1167"/>
      <c r="O17" s="910" t="s">
        <v>1140</v>
      </c>
      <c r="P17" s="1150"/>
      <c r="Q17" s="1047"/>
      <c r="T17" s="101">
        <f t="shared" si="0"/>
        <v>0</v>
      </c>
      <c r="U17" s="3281">
        <v>0</v>
      </c>
    </row>
    <row r="18" spans="1:23" ht="22.35" customHeight="1">
      <c r="B18" s="1185" t="s">
        <v>721</v>
      </c>
      <c r="C18" s="1186" t="s">
        <v>731</v>
      </c>
      <c r="D18" s="1186">
        <v>3</v>
      </c>
      <c r="E18" s="1161">
        <v>0</v>
      </c>
      <c r="F18" s="1161">
        <v>0</v>
      </c>
      <c r="G18" s="1161">
        <v>0</v>
      </c>
      <c r="H18" s="1161">
        <v>0</v>
      </c>
      <c r="I18" s="1161">
        <v>0</v>
      </c>
      <c r="J18" s="1161">
        <v>0</v>
      </c>
      <c r="K18" s="1161">
        <v>0</v>
      </c>
      <c r="L18" s="1161">
        <v>0</v>
      </c>
      <c r="M18" s="1160">
        <f>IFERROR(SUM(E18:L18),0)</f>
        <v>0</v>
      </c>
      <c r="N18" s="1167"/>
      <c r="O18" s="910" t="s">
        <v>1141</v>
      </c>
      <c r="P18" s="1150"/>
      <c r="Q18" s="1047"/>
      <c r="T18" s="101">
        <f t="shared" si="0"/>
        <v>0</v>
      </c>
      <c r="U18" s="3281">
        <v>0</v>
      </c>
    </row>
    <row r="19" spans="1:23" ht="22.35" customHeight="1">
      <c r="B19" s="1185" t="s">
        <v>1142</v>
      </c>
      <c r="C19" s="1186" t="s">
        <v>731</v>
      </c>
      <c r="D19" s="1186">
        <v>3</v>
      </c>
      <c r="E19" s="1161">
        <v>-0.22800000000000001</v>
      </c>
      <c r="F19" s="1161">
        <v>0</v>
      </c>
      <c r="G19" s="1161">
        <v>-0.64300000000000002</v>
      </c>
      <c r="H19" s="1161">
        <v>-33.998000000000005</v>
      </c>
      <c r="I19" s="1161">
        <v>0</v>
      </c>
      <c r="J19" s="1161">
        <v>0</v>
      </c>
      <c r="K19" s="1161">
        <v>0</v>
      </c>
      <c r="L19" s="1161">
        <v>0</v>
      </c>
      <c r="M19" s="1160">
        <f>IFERROR(SUM(E19:L19),0)</f>
        <v>-34.869000000000007</v>
      </c>
      <c r="N19" s="1167"/>
      <c r="O19" s="910" t="s">
        <v>1143</v>
      </c>
      <c r="P19" s="1150"/>
      <c r="Q19" s="1047"/>
      <c r="T19" s="101">
        <f t="shared" si="0"/>
        <v>0</v>
      </c>
      <c r="U19" s="3281">
        <v>0</v>
      </c>
    </row>
    <row r="20" spans="1:23" ht="22.35" customHeight="1" thickBot="1">
      <c r="B20" s="1183" t="s">
        <v>1136</v>
      </c>
      <c r="C20" s="1184" t="s">
        <v>731</v>
      </c>
      <c r="D20" s="1184">
        <v>3</v>
      </c>
      <c r="E20" s="1182">
        <f t="shared" ref="E20:L20" si="3">IFERROR(SUM(E16:E19),0)</f>
        <v>-5.508</v>
      </c>
      <c r="F20" s="1182">
        <f t="shared" si="3"/>
        <v>0</v>
      </c>
      <c r="G20" s="1182">
        <f t="shared" si="3"/>
        <v>-7.5420496300000002</v>
      </c>
      <c r="H20" s="1182">
        <f t="shared" si="3"/>
        <v>-590.75995036999996</v>
      </c>
      <c r="I20" s="1182">
        <f t="shared" si="3"/>
        <v>0</v>
      </c>
      <c r="J20" s="1182">
        <f t="shared" si="3"/>
        <v>0</v>
      </c>
      <c r="K20" s="1182">
        <f t="shared" si="3"/>
        <v>0</v>
      </c>
      <c r="L20" s="1182">
        <f t="shared" si="3"/>
        <v>0</v>
      </c>
      <c r="M20" s="1156">
        <f>IFERROR(SUM(E20:L20),0)</f>
        <v>-603.80999999999995</v>
      </c>
      <c r="N20" s="1167"/>
      <c r="O20" s="911" t="s">
        <v>1144</v>
      </c>
      <c r="P20" s="1150"/>
      <c r="Q20" s="1029"/>
      <c r="T20" s="101">
        <f t="shared" si="0"/>
        <v>0</v>
      </c>
      <c r="U20" s="3281">
        <v>0</v>
      </c>
    </row>
    <row r="21" spans="1:23" ht="22.35" customHeight="1" thickTop="1" thickBot="1">
      <c r="B21" s="1176"/>
      <c r="C21" s="1176"/>
      <c r="D21" s="1176"/>
      <c r="E21" s="1167"/>
      <c r="F21" s="1167"/>
      <c r="G21" s="1167"/>
      <c r="H21" s="1167"/>
      <c r="I21" s="1167"/>
      <c r="J21" s="1167"/>
      <c r="K21" s="1167"/>
      <c r="L21" s="1167"/>
      <c r="M21" s="1167"/>
      <c r="N21" s="1167"/>
      <c r="O21" s="929"/>
      <c r="P21" s="1150"/>
      <c r="Q21" s="1150"/>
      <c r="T21" s="101">
        <f t="shared" si="0"/>
        <v>0</v>
      </c>
      <c r="U21" s="3281">
        <v>9</v>
      </c>
    </row>
    <row r="22" spans="1:23" ht="22.35" customHeight="1" thickTop="1" thickBot="1">
      <c r="B22" s="1179" t="s">
        <v>1145</v>
      </c>
      <c r="C22" s="1180" t="s">
        <v>731</v>
      </c>
      <c r="D22" s="1180">
        <v>3</v>
      </c>
      <c r="E22" s="1178">
        <f t="shared" ref="E22:L22" si="4">IFERROR(E13+E20,0)</f>
        <v>0.71000000000000085</v>
      </c>
      <c r="F22" s="1178">
        <f t="shared" si="4"/>
        <v>0</v>
      </c>
      <c r="G22" s="1178">
        <f t="shared" si="4"/>
        <v>36.250490397415319</v>
      </c>
      <c r="H22" s="1178">
        <f t="shared" si="4"/>
        <v>696.92950960258474</v>
      </c>
      <c r="I22" s="1178">
        <f t="shared" si="4"/>
        <v>0</v>
      </c>
      <c r="J22" s="1178">
        <f t="shared" si="4"/>
        <v>0</v>
      </c>
      <c r="K22" s="1178">
        <f t="shared" si="4"/>
        <v>0</v>
      </c>
      <c r="L22" s="1178">
        <f t="shared" si="4"/>
        <v>0</v>
      </c>
      <c r="M22" s="1177">
        <f>IFERROR(SUM(E22:L22),0)</f>
        <v>733.8900000000001</v>
      </c>
      <c r="N22" s="1167"/>
      <c r="O22" s="934" t="s">
        <v>1146</v>
      </c>
      <c r="P22" s="1150"/>
      <c r="Q22" s="1019"/>
      <c r="T22" s="101">
        <f t="shared" si="0"/>
        <v>0</v>
      </c>
      <c r="U22" s="3281">
        <v>0</v>
      </c>
    </row>
    <row r="23" spans="1:23" ht="22.35" customHeight="1" thickTop="1" thickBot="1">
      <c r="B23" s="1181"/>
      <c r="C23" s="1181"/>
      <c r="D23" s="1181"/>
      <c r="E23" s="1167"/>
      <c r="F23" s="1167"/>
      <c r="G23" s="1167"/>
      <c r="H23" s="1167"/>
      <c r="I23" s="1167"/>
      <c r="J23" s="1167"/>
      <c r="K23" s="1167"/>
      <c r="L23" s="1167"/>
      <c r="M23" s="1167"/>
      <c r="N23" s="1167"/>
      <c r="O23" s="929"/>
      <c r="P23" s="1150"/>
      <c r="Q23" s="1150"/>
      <c r="T23" s="101">
        <f t="shared" si="0"/>
        <v>0</v>
      </c>
      <c r="U23" s="3281">
        <v>9</v>
      </c>
    </row>
    <row r="24" spans="1:23" ht="22.35" customHeight="1" thickTop="1" thickBot="1">
      <c r="B24" s="1179" t="s">
        <v>1147</v>
      </c>
      <c r="C24" s="1180" t="s">
        <v>731</v>
      </c>
      <c r="D24" s="1180">
        <v>3</v>
      </c>
      <c r="E24" s="1178">
        <f t="shared" ref="E24:L24" si="5">IFERROR(E8+E16,0)</f>
        <v>0.89900000000000002</v>
      </c>
      <c r="F24" s="1178">
        <f t="shared" si="5"/>
        <v>0</v>
      </c>
      <c r="G24" s="1178">
        <f t="shared" si="5"/>
        <v>31.814490397415319</v>
      </c>
      <c r="H24" s="1178">
        <f t="shared" si="5"/>
        <v>658.01950960258478</v>
      </c>
      <c r="I24" s="1178">
        <f t="shared" si="5"/>
        <v>0</v>
      </c>
      <c r="J24" s="1178">
        <f t="shared" si="5"/>
        <v>0</v>
      </c>
      <c r="K24" s="1178">
        <f t="shared" si="5"/>
        <v>0</v>
      </c>
      <c r="L24" s="1178">
        <f t="shared" si="5"/>
        <v>0</v>
      </c>
      <c r="M24" s="1177">
        <f>IFERROR(SUM(E24:L24),0)</f>
        <v>690.73300000000006</v>
      </c>
      <c r="N24" s="1167"/>
      <c r="O24" s="934" t="s">
        <v>1148</v>
      </c>
      <c r="P24" s="1150"/>
      <c r="Q24" s="1019"/>
      <c r="T24" s="101">
        <f t="shared" si="0"/>
        <v>0</v>
      </c>
      <c r="U24" s="3281">
        <v>0</v>
      </c>
    </row>
    <row r="25" spans="1:23" ht="22.35" customHeight="1" thickTop="1" thickBot="1">
      <c r="B25" s="1176"/>
      <c r="C25" s="1176"/>
      <c r="D25" s="1176"/>
      <c r="E25" s="1167"/>
      <c r="F25" s="1167"/>
      <c r="G25" s="1167"/>
      <c r="H25" s="1167"/>
      <c r="I25" s="1167"/>
      <c r="J25" s="1167"/>
      <c r="K25" s="1167"/>
      <c r="L25" s="1167"/>
      <c r="M25" s="1167"/>
      <c r="N25" s="1167"/>
      <c r="O25" s="1151"/>
      <c r="P25" s="920"/>
      <c r="Q25" s="920"/>
      <c r="T25" s="101">
        <f t="shared" si="0"/>
        <v>0</v>
      </c>
      <c r="U25" s="3281">
        <v>9</v>
      </c>
    </row>
    <row r="26" spans="1:23" s="1147" customFormat="1" ht="15.75" customHeight="1" thickTop="1" thickBot="1">
      <c r="A26" s="3168"/>
      <c r="B26" s="1168" t="s">
        <v>1149</v>
      </c>
      <c r="C26" s="1170"/>
      <c r="D26" s="1170"/>
      <c r="E26" s="1167"/>
      <c r="F26" s="1167"/>
      <c r="G26" s="1167"/>
      <c r="H26" s="1167"/>
      <c r="I26" s="1167"/>
      <c r="J26" s="1167"/>
      <c r="K26" s="1167"/>
      <c r="L26" s="1167"/>
      <c r="M26" s="1167"/>
      <c r="N26" s="1155"/>
      <c r="O26" s="1169"/>
      <c r="P26" s="920"/>
      <c r="Q26" s="920"/>
      <c r="R26" s="3279"/>
      <c r="S26" s="3280"/>
      <c r="T26" s="101">
        <f t="shared" si="0"/>
        <v>0</v>
      </c>
      <c r="U26" s="3281">
        <v>9</v>
      </c>
      <c r="V26" s="3279"/>
      <c r="W26" s="3279"/>
    </row>
    <row r="27" spans="1:23" s="1147" customFormat="1" ht="15.75" customHeight="1" thickTop="1" thickBot="1">
      <c r="A27" s="3168"/>
      <c r="B27" s="1175" t="s">
        <v>1150</v>
      </c>
      <c r="C27" s="1174" t="s">
        <v>731</v>
      </c>
      <c r="D27" s="1174">
        <v>3</v>
      </c>
      <c r="E27" s="1173">
        <v>0</v>
      </c>
      <c r="F27" s="1173">
        <v>0</v>
      </c>
      <c r="G27" s="1173">
        <v>0</v>
      </c>
      <c r="H27" s="1173">
        <v>0</v>
      </c>
      <c r="I27" s="1173">
        <v>0</v>
      </c>
      <c r="J27" s="1173">
        <v>0</v>
      </c>
      <c r="K27" s="1173">
        <v>0</v>
      </c>
      <c r="L27" s="1173">
        <v>0</v>
      </c>
      <c r="M27" s="1172">
        <f>IFERROR(SUM(E27:L27),0)</f>
        <v>0</v>
      </c>
      <c r="N27" s="1155"/>
      <c r="O27" s="1020" t="s">
        <v>1151</v>
      </c>
      <c r="P27" s="920"/>
      <c r="Q27" s="1019"/>
      <c r="R27" s="3279"/>
      <c r="S27" s="3280"/>
      <c r="T27" s="101">
        <f t="shared" si="0"/>
        <v>0</v>
      </c>
      <c r="U27" s="3281">
        <v>0</v>
      </c>
      <c r="V27" s="3279"/>
      <c r="W27" s="3279"/>
    </row>
    <row r="28" spans="1:23" s="1147" customFormat="1" ht="15.75" customHeight="1" thickTop="1" thickBot="1">
      <c r="A28" s="3168"/>
      <c r="B28" s="1155"/>
      <c r="C28" s="1155"/>
      <c r="D28" s="1155"/>
      <c r="E28" s="1155"/>
      <c r="F28" s="1155"/>
      <c r="G28" s="1155"/>
      <c r="H28" s="1155"/>
      <c r="I28" s="1155"/>
      <c r="J28" s="1155"/>
      <c r="K28" s="1155"/>
      <c r="L28" s="1155"/>
      <c r="M28" s="1155"/>
      <c r="N28" s="1171"/>
      <c r="O28" s="1169"/>
      <c r="P28" s="1154"/>
      <c r="Q28" s="1154"/>
      <c r="R28" s="3279"/>
      <c r="S28" s="3280"/>
      <c r="T28" s="101">
        <f t="shared" si="0"/>
        <v>0</v>
      </c>
      <c r="U28" s="3281">
        <v>9</v>
      </c>
      <c r="V28" s="3279"/>
      <c r="W28" s="3279"/>
    </row>
    <row r="29" spans="1:23" s="1147" customFormat="1" ht="22.5" customHeight="1" thickTop="1" thickBot="1">
      <c r="A29" s="3168"/>
      <c r="B29" s="1168" t="s">
        <v>1152</v>
      </c>
      <c r="C29" s="1170"/>
      <c r="D29" s="1170"/>
      <c r="E29" s="1167"/>
      <c r="F29" s="1167"/>
      <c r="G29" s="1167"/>
      <c r="H29" s="1167"/>
      <c r="I29" s="1167"/>
      <c r="J29" s="1167"/>
      <c r="K29" s="1167"/>
      <c r="L29" s="1167"/>
      <c r="M29" s="1167"/>
      <c r="N29" s="1155"/>
      <c r="O29" s="1169"/>
      <c r="P29" s="920"/>
      <c r="Q29" s="920"/>
      <c r="R29" s="3279"/>
      <c r="S29" s="3280"/>
      <c r="T29" s="101">
        <f t="shared" si="0"/>
        <v>0</v>
      </c>
      <c r="U29" s="3281">
        <v>9</v>
      </c>
      <c r="V29" s="3279"/>
      <c r="W29" s="3279"/>
    </row>
    <row r="30" spans="1:23" s="1147" customFormat="1" ht="35.25" customHeight="1" thickTop="1">
      <c r="A30" s="3168"/>
      <c r="B30" s="1163" t="s">
        <v>1153</v>
      </c>
      <c r="C30" s="1166" t="s">
        <v>731</v>
      </c>
      <c r="D30" s="1166">
        <v>3</v>
      </c>
      <c r="E30" s="1165">
        <v>0</v>
      </c>
      <c r="F30" s="1165">
        <v>0</v>
      </c>
      <c r="G30" s="1165">
        <v>0</v>
      </c>
      <c r="H30" s="1165">
        <v>0</v>
      </c>
      <c r="I30" s="1165">
        <v>0</v>
      </c>
      <c r="J30" s="1165">
        <v>0</v>
      </c>
      <c r="K30" s="1165">
        <v>0</v>
      </c>
      <c r="L30" s="1165">
        <v>0</v>
      </c>
      <c r="M30" s="1164">
        <f>IFERROR(SUM(E30:L30),0)</f>
        <v>0</v>
      </c>
      <c r="N30" s="1155"/>
      <c r="O30" s="1036" t="s">
        <v>1154</v>
      </c>
      <c r="P30" s="920"/>
      <c r="Q30" s="1035"/>
      <c r="R30" s="3279"/>
      <c r="S30" s="3280"/>
      <c r="T30" s="101">
        <f t="shared" si="0"/>
        <v>0</v>
      </c>
      <c r="U30" s="3281">
        <v>0</v>
      </c>
      <c r="V30" s="3279"/>
      <c r="W30" s="3279"/>
    </row>
    <row r="31" spans="1:23" s="1147" customFormat="1" ht="35.25" customHeight="1">
      <c r="A31" s="3168"/>
      <c r="B31" s="1159" t="s">
        <v>1155</v>
      </c>
      <c r="C31" s="1162" t="s">
        <v>731</v>
      </c>
      <c r="D31" s="1162">
        <v>3</v>
      </c>
      <c r="E31" s="1161">
        <v>0</v>
      </c>
      <c r="F31" s="1161">
        <v>0</v>
      </c>
      <c r="G31" s="1161">
        <v>0</v>
      </c>
      <c r="H31" s="1161">
        <v>0</v>
      </c>
      <c r="I31" s="1161">
        <v>0</v>
      </c>
      <c r="J31" s="1161">
        <v>0</v>
      </c>
      <c r="K31" s="1161">
        <v>0</v>
      </c>
      <c r="L31" s="1161">
        <v>0</v>
      </c>
      <c r="M31" s="1160">
        <f>IFERROR(SUM(E31:L31),0)</f>
        <v>0</v>
      </c>
      <c r="N31" s="1155"/>
      <c r="O31" s="1048" t="s">
        <v>1156</v>
      </c>
      <c r="P31" s="920"/>
      <c r="Q31" s="1047"/>
      <c r="R31" s="3279"/>
      <c r="S31" s="3280"/>
      <c r="T31" s="101">
        <f t="shared" si="0"/>
        <v>0</v>
      </c>
      <c r="U31" s="3281">
        <v>0</v>
      </c>
      <c r="V31" s="3279"/>
      <c r="W31" s="3279"/>
    </row>
    <row r="32" spans="1:23" s="1147" customFormat="1" ht="35.25" customHeight="1" thickBot="1">
      <c r="A32" s="3168"/>
      <c r="B32" s="1153" t="s">
        <v>1157</v>
      </c>
      <c r="C32" s="1158" t="s">
        <v>731</v>
      </c>
      <c r="D32" s="1158">
        <v>3</v>
      </c>
      <c r="E32" s="1157">
        <v>0</v>
      </c>
      <c r="F32" s="1157">
        <v>0</v>
      </c>
      <c r="G32" s="1157">
        <v>0</v>
      </c>
      <c r="H32" s="1157">
        <v>0</v>
      </c>
      <c r="I32" s="1157">
        <v>0</v>
      </c>
      <c r="J32" s="1157">
        <v>0</v>
      </c>
      <c r="K32" s="1157">
        <v>0</v>
      </c>
      <c r="L32" s="1157">
        <v>0</v>
      </c>
      <c r="M32" s="1156">
        <f>IFERROR(SUM(E32:L32),0)</f>
        <v>0</v>
      </c>
      <c r="N32" s="1155"/>
      <c r="O32" s="1031" t="s">
        <v>1158</v>
      </c>
      <c r="P32" s="920"/>
      <c r="Q32" s="1029"/>
      <c r="R32" s="3279"/>
      <c r="S32" s="3280"/>
      <c r="T32" s="101">
        <f t="shared" si="0"/>
        <v>0</v>
      </c>
      <c r="U32" s="3281">
        <v>0</v>
      </c>
      <c r="V32" s="3279"/>
      <c r="W32" s="3279"/>
    </row>
    <row r="33" spans="1:23" s="1147" customFormat="1" ht="16.2" thickTop="1">
      <c r="A33" s="3177"/>
      <c r="B33" s="1150"/>
      <c r="C33" s="1150"/>
      <c r="D33" s="1150"/>
      <c r="E33" s="1150"/>
      <c r="F33" s="1150"/>
      <c r="G33" s="1152"/>
      <c r="H33" s="1152"/>
      <c r="I33" s="1152"/>
      <c r="J33" s="1152"/>
      <c r="K33" s="1152"/>
      <c r="L33" s="1152"/>
      <c r="M33" s="1152"/>
      <c r="N33" s="920"/>
      <c r="O33" s="1151"/>
      <c r="P33" s="1150"/>
      <c r="Q33" s="1150"/>
      <c r="R33" s="980" t="s">
        <v>775</v>
      </c>
      <c r="S33" s="3278"/>
      <c r="T33" s="3277"/>
      <c r="U33" s="3280"/>
      <c r="V33" s="3279"/>
      <c r="W33" s="3279"/>
    </row>
  </sheetData>
  <sheetProtection formatColumns="0" formatRows="0"/>
  <mergeCells count="1">
    <mergeCell ref="B3:Q3"/>
  </mergeCells>
  <conditionalFormatting sqref="T7:T32">
    <cfRule type="cellIs" dxfId="124" priority="1" operator="equal">
      <formula>0</formula>
    </cfRule>
  </conditionalFormatting>
  <dataValidations count="1">
    <dataValidation type="custom" allowBlank="1" showErrorMessage="1" errorTitle="Input Error" error="Please input a numeric value." sqref="E8:L12 E30:L32 E16:L19 E27:L28" xr:uid="{D80CD9EF-4410-456D-AB1C-82DBDCDADD99}">
      <formula1>ISNUMBER(E8)</formula1>
    </dataValidation>
  </dataValidations>
  <pageMargins left="0.7" right="0.7" top="0.75" bottom="0.75" header="0.3" footer="0.3"/>
  <pageSetup paperSize="8" scale="66" fitToHeight="0" orientation="portrait" r:id="rId1"/>
  <headerFooter>
    <oddHeader>&amp;L&amp;F&amp;CSheet: &amp;A&amp;ROFFICIAL</oddHeader>
    <oddFooter>&amp;LPrinted on: &amp;D at &amp;T&amp;CPage &amp;P of &amp;N&amp;ROfwat</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53DCE3-8F72-4F47-A83A-DBB64EFEFF58}">
  <sheetPr codeName="Sheet116">
    <pageSetUpPr fitToPage="1"/>
  </sheetPr>
  <dimension ref="A1:S37"/>
  <sheetViews>
    <sheetView topLeftCell="A21" workbookViewId="0">
      <selection activeCell="F17" sqref="F17"/>
    </sheetView>
  </sheetViews>
  <sheetFormatPr defaultColWidth="8.59765625" defaultRowHeight="13.8"/>
  <cols>
    <col min="1" max="1" width="1.19921875" style="3166" customWidth="1"/>
    <col min="2" max="2" width="56.59765625" style="1221" customWidth="1"/>
    <col min="3" max="3" width="7" style="1221" customWidth="1"/>
    <col min="4" max="4" width="6" style="1221" bestFit="1" customWidth="1"/>
    <col min="5" max="5" width="17.09765625" style="1272" customWidth="1"/>
    <col min="6" max="6" width="17.19921875" style="1272" customWidth="1"/>
    <col min="7" max="7" width="17.5" style="1272" customWidth="1"/>
    <col min="8" max="8" width="3.09765625" style="1272" customWidth="1"/>
    <col min="9" max="9" width="10.69921875" style="1221" customWidth="1"/>
    <col min="10" max="10" width="2.69921875" style="1273" customWidth="1"/>
    <col min="11" max="11" width="23.19921875" style="1221" customWidth="1"/>
    <col min="12" max="12" width="3.19921875" style="1221" customWidth="1"/>
    <col min="13" max="13" width="1.59765625" style="3287" customWidth="1"/>
    <col min="14" max="14" width="1.69921875" style="3288" customWidth="1"/>
    <col min="15" max="15" width="20.59765625" style="3287" bestFit="1" customWidth="1"/>
    <col min="16" max="16" width="1.69921875" style="3284" customWidth="1"/>
    <col min="17" max="17" width="3.69921875" style="3285" customWidth="1"/>
    <col min="18" max="18" width="1.69921875" style="3937" customWidth="1"/>
    <col min="19" max="19" width="15.5" style="1221" customWidth="1"/>
    <col min="20" max="20" width="1.59765625" style="1221" customWidth="1"/>
    <col min="21" max="16384" width="8.59765625" style="1221"/>
  </cols>
  <sheetData>
    <row r="1" spans="1:19" s="1214" customFormat="1" ht="23.25" customHeight="1">
      <c r="A1" s="3165" t="s">
        <v>713</v>
      </c>
      <c r="B1" s="1215" t="s">
        <v>1159</v>
      </c>
      <c r="C1" s="1216"/>
      <c r="D1" s="1216"/>
      <c r="E1" s="1217"/>
      <c r="F1" s="1218"/>
      <c r="G1" s="1218"/>
      <c r="H1" s="1218"/>
      <c r="J1" s="1219"/>
      <c r="M1" s="3282"/>
      <c r="N1" s="3210"/>
      <c r="O1" s="3283"/>
      <c r="P1" s="3284"/>
      <c r="Q1" s="3286"/>
      <c r="R1" s="3936"/>
    </row>
    <row r="2" spans="1:19" s="1214" customFormat="1" ht="23.25" customHeight="1">
      <c r="A2" s="3165"/>
      <c r="B2" s="1215" t="str">
        <f>SelectCompany!B4</f>
        <v>South Staffordshire Water</v>
      </c>
      <c r="C2" s="1222"/>
      <c r="D2" s="1222"/>
      <c r="E2" s="1223"/>
      <c r="F2" s="1223"/>
      <c r="G2" s="1223"/>
      <c r="H2" s="1223"/>
      <c r="J2" s="1219"/>
      <c r="M2" s="3282"/>
      <c r="N2" s="3210"/>
      <c r="O2" s="3283"/>
      <c r="P2" s="3284"/>
      <c r="Q2" s="3286"/>
      <c r="R2" s="3936"/>
    </row>
    <row r="3" spans="1:19" ht="36.75" customHeight="1">
      <c r="B3" s="5075" t="s">
        <v>1160</v>
      </c>
      <c r="C3" s="5076"/>
      <c r="D3" s="5076"/>
      <c r="E3" s="5076"/>
      <c r="F3" s="5076"/>
      <c r="G3" s="5076"/>
      <c r="H3" s="5076"/>
      <c r="I3" s="5076"/>
      <c r="J3" s="5076"/>
      <c r="K3" s="5076"/>
      <c r="L3" s="5076"/>
      <c r="M3" s="3282"/>
      <c r="N3" s="3210"/>
      <c r="O3" s="3213" t="s">
        <v>716</v>
      </c>
      <c r="R3" s="3936"/>
    </row>
    <row r="4" spans="1:19" ht="19.2" thickBot="1">
      <c r="B4" s="1225"/>
      <c r="C4" s="1225"/>
      <c r="D4" s="1225"/>
      <c r="E4" s="1226"/>
      <c r="F4" s="1226"/>
      <c r="G4" s="1226"/>
      <c r="H4" s="1226"/>
      <c r="I4" s="1227"/>
      <c r="J4" s="1228"/>
      <c r="O4" s="3283"/>
      <c r="R4" s="3938"/>
      <c r="S4" s="1225"/>
    </row>
    <row r="5" spans="1:19" s="1230" customFormat="1" ht="70.5" customHeight="1" thickTop="1" thickBot="1">
      <c r="A5" s="3166" t="s">
        <v>725</v>
      </c>
      <c r="B5" s="1231" t="s">
        <v>717</v>
      </c>
      <c r="C5" s="1232" t="s">
        <v>718</v>
      </c>
      <c r="D5" s="1232" t="s">
        <v>719</v>
      </c>
      <c r="E5" s="1233" t="s">
        <v>1161</v>
      </c>
      <c r="F5" s="1233" t="s">
        <v>1162</v>
      </c>
      <c r="G5" s="1234" t="s">
        <v>858</v>
      </c>
      <c r="H5" s="1235"/>
      <c r="I5" s="1236" t="s">
        <v>723</v>
      </c>
      <c r="K5" s="1236" t="s">
        <v>724</v>
      </c>
      <c r="M5" s="3287"/>
      <c r="N5" s="3288"/>
      <c r="O5" s="3283"/>
      <c r="P5" s="3284"/>
      <c r="Q5" s="3285"/>
      <c r="R5" s="3937"/>
    </row>
    <row r="6" spans="1:19" s="1230" customFormat="1" ht="16.2" thickTop="1" thickBot="1">
      <c r="A6" s="980" t="s">
        <v>729</v>
      </c>
      <c r="B6" s="1238"/>
      <c r="C6" s="1238"/>
      <c r="D6" s="1238"/>
      <c r="E6" s="1239"/>
      <c r="F6" s="1239"/>
      <c r="G6" s="1239"/>
      <c r="H6" s="1235"/>
      <c r="I6" s="1238"/>
      <c r="M6" s="3287"/>
      <c r="N6" s="3288"/>
      <c r="O6" s="3283"/>
      <c r="P6" s="3284"/>
      <c r="Q6" s="3285"/>
      <c r="R6" s="3937"/>
    </row>
    <row r="7" spans="1:19" ht="33" customHeight="1" thickTop="1" thickBot="1">
      <c r="B7" s="1240" t="s">
        <v>1163</v>
      </c>
      <c r="C7" s="1241"/>
      <c r="D7" s="1241"/>
      <c r="E7" s="1239"/>
      <c r="F7" s="1239"/>
      <c r="G7" s="1239"/>
      <c r="H7" s="1242"/>
      <c r="I7" s="1235"/>
      <c r="J7" s="1230"/>
      <c r="K7" s="1230"/>
      <c r="L7" s="1230"/>
      <c r="O7" s="259">
        <f t="shared" ref="O7:O36" si="0">IF(COUNTBLANK(E7:G7)=P7, 0, rngIncomplete )</f>
        <v>0</v>
      </c>
      <c r="P7" s="3290">
        <v>3</v>
      </c>
    </row>
    <row r="8" spans="1:19" ht="33" customHeight="1" thickTop="1">
      <c r="B8" s="1268" t="s">
        <v>1164</v>
      </c>
      <c r="C8" s="1244" t="s">
        <v>731</v>
      </c>
      <c r="D8" s="1245">
        <v>3</v>
      </c>
      <c r="E8" s="1246">
        <v>0</v>
      </c>
      <c r="F8" s="1246">
        <v>0.88688084999999983</v>
      </c>
      <c r="G8" s="1247">
        <f t="shared" ref="G8:G16" si="1">IFERROR(SUM(E8:F8),0)</f>
        <v>0.88688084999999983</v>
      </c>
      <c r="H8" s="1242"/>
      <c r="I8" s="1248" t="s">
        <v>1165</v>
      </c>
      <c r="J8" s="1230"/>
      <c r="K8" s="1249"/>
      <c r="L8" s="1230"/>
      <c r="O8" s="259">
        <f t="shared" si="0"/>
        <v>0</v>
      </c>
      <c r="P8" s="3290">
        <v>0</v>
      </c>
    </row>
    <row r="9" spans="1:19" ht="33" customHeight="1">
      <c r="B9" s="1243" t="s">
        <v>9875</v>
      </c>
      <c r="C9" s="1250" t="s">
        <v>731</v>
      </c>
      <c r="D9" s="1251">
        <v>3</v>
      </c>
      <c r="E9" s="1252">
        <v>0</v>
      </c>
      <c r="F9" s="1252">
        <v>1.2162296500000001</v>
      </c>
      <c r="G9" s="1253">
        <f t="shared" ref="G9" si="2">IFERROR(SUM(E9:F9),0)</f>
        <v>1.2162296500000001</v>
      </c>
      <c r="H9" s="1242"/>
      <c r="I9" s="1254" t="s">
        <v>1166</v>
      </c>
      <c r="J9" s="1230"/>
      <c r="K9" s="4797"/>
      <c r="L9" s="1230"/>
      <c r="O9" s="259">
        <f t="shared" si="0"/>
        <v>0</v>
      </c>
      <c r="P9" s="3290">
        <v>0</v>
      </c>
    </row>
    <row r="10" spans="1:19" ht="33" customHeight="1">
      <c r="B10" s="1243" t="s">
        <v>1167</v>
      </c>
      <c r="C10" s="1250" t="s">
        <v>731</v>
      </c>
      <c r="D10" s="1251">
        <v>3</v>
      </c>
      <c r="E10" s="1252">
        <v>0</v>
      </c>
      <c r="F10" s="1252">
        <v>-7.7812309999999996E-2</v>
      </c>
      <c r="G10" s="1253">
        <f t="shared" si="1"/>
        <v>-7.7812309999999996E-2</v>
      </c>
      <c r="H10" s="1242"/>
      <c r="I10" s="1254" t="s">
        <v>1168</v>
      </c>
      <c r="J10" s="1230"/>
      <c r="K10" s="1255"/>
      <c r="L10" s="1230"/>
      <c r="O10" s="259">
        <f t="shared" si="0"/>
        <v>0</v>
      </c>
      <c r="P10" s="3290">
        <v>0</v>
      </c>
    </row>
    <row r="11" spans="1:19" ht="33" customHeight="1">
      <c r="B11" s="1243" t="s">
        <v>1169</v>
      </c>
      <c r="C11" s="1250" t="s">
        <v>731</v>
      </c>
      <c r="D11" s="1251">
        <v>3</v>
      </c>
      <c r="E11" s="1252">
        <v>0</v>
      </c>
      <c r="F11" s="1252">
        <v>1.132E-2</v>
      </c>
      <c r="G11" s="1253">
        <f t="shared" ref="G11" si="3">IFERROR(SUM(E11:F11),0)</f>
        <v>1.132E-2</v>
      </c>
      <c r="H11" s="1242"/>
      <c r="I11" s="1254" t="s">
        <v>1170</v>
      </c>
      <c r="J11" s="1230"/>
      <c r="K11" s="1255"/>
      <c r="L11" s="1230"/>
      <c r="O11" s="259">
        <f t="shared" si="0"/>
        <v>0</v>
      </c>
      <c r="P11" s="3290">
        <v>0</v>
      </c>
    </row>
    <row r="12" spans="1:19" ht="33" customHeight="1">
      <c r="B12" s="1243" t="s">
        <v>1171</v>
      </c>
      <c r="C12" s="1250" t="s">
        <v>731</v>
      </c>
      <c r="D12" s="1251">
        <v>3</v>
      </c>
      <c r="E12" s="1256">
        <f>IFERROR(E8-E9+SUM(E10:E11),0)</f>
        <v>0</v>
      </c>
      <c r="F12" s="1256">
        <f>IFERROR(F8-F9+SUM(F10:F11),0)</f>
        <v>-0.39584111000000022</v>
      </c>
      <c r="G12" s="1253">
        <f t="shared" si="1"/>
        <v>-0.39584111000000022</v>
      </c>
      <c r="H12" s="1242"/>
      <c r="I12" s="1254" t="s">
        <v>1172</v>
      </c>
      <c r="J12" s="1230"/>
      <c r="K12" s="1255"/>
      <c r="L12" s="1230"/>
      <c r="O12" s="259">
        <f t="shared" si="0"/>
        <v>0</v>
      </c>
      <c r="P12" s="3290">
        <v>0</v>
      </c>
    </row>
    <row r="13" spans="1:19" ht="33" customHeight="1">
      <c r="B13" s="1243" t="s">
        <v>1173</v>
      </c>
      <c r="C13" s="1250" t="s">
        <v>731</v>
      </c>
      <c r="D13" s="1251">
        <v>3</v>
      </c>
      <c r="E13" s="1252">
        <v>0</v>
      </c>
      <c r="F13" s="1252">
        <v>0</v>
      </c>
      <c r="G13" s="1253">
        <f t="shared" si="1"/>
        <v>0</v>
      </c>
      <c r="H13" s="1235"/>
      <c r="I13" s="1254" t="s">
        <v>1174</v>
      </c>
      <c r="J13" s="1230"/>
      <c r="K13" s="1255"/>
      <c r="L13" s="1230"/>
      <c r="O13" s="259">
        <f t="shared" si="0"/>
        <v>0</v>
      </c>
      <c r="P13" s="3290">
        <v>0</v>
      </c>
    </row>
    <row r="14" spans="1:19" ht="33" customHeight="1">
      <c r="B14" s="1243" t="s">
        <v>1175</v>
      </c>
      <c r="C14" s="1250" t="s">
        <v>731</v>
      </c>
      <c r="D14" s="1251">
        <v>3</v>
      </c>
      <c r="E14" s="1252">
        <v>0</v>
      </c>
      <c r="F14" s="1252">
        <v>0</v>
      </c>
      <c r="G14" s="1253">
        <f t="shared" si="1"/>
        <v>0</v>
      </c>
      <c r="H14" s="1242"/>
      <c r="I14" s="1254" t="s">
        <v>1176</v>
      </c>
      <c r="J14" s="1230"/>
      <c r="K14" s="1255"/>
      <c r="L14" s="1230"/>
      <c r="O14" s="259">
        <f t="shared" si="0"/>
        <v>0</v>
      </c>
      <c r="P14" s="3290">
        <v>0</v>
      </c>
    </row>
    <row r="15" spans="1:19" ht="33" customHeight="1">
      <c r="B15" s="1243" t="s">
        <v>1177</v>
      </c>
      <c r="C15" s="1250" t="s">
        <v>731</v>
      </c>
      <c r="D15" s="1251">
        <v>3</v>
      </c>
      <c r="E15" s="1252">
        <v>0</v>
      </c>
      <c r="F15" s="1252">
        <v>0.25169216999999999</v>
      </c>
      <c r="G15" s="1253">
        <f t="shared" si="1"/>
        <v>0.25169216999999999</v>
      </c>
      <c r="H15" s="1242"/>
      <c r="I15" s="1254" t="s">
        <v>1178</v>
      </c>
      <c r="J15" s="1230"/>
      <c r="K15" s="1255"/>
      <c r="L15" s="1230"/>
      <c r="O15" s="259">
        <f t="shared" si="0"/>
        <v>0</v>
      </c>
      <c r="P15" s="3290">
        <v>0</v>
      </c>
    </row>
    <row r="16" spans="1:19" ht="33" customHeight="1" thickBot="1">
      <c r="B16" s="1257" t="s">
        <v>1179</v>
      </c>
      <c r="C16" s="1258" t="s">
        <v>731</v>
      </c>
      <c r="D16" s="1259">
        <v>3</v>
      </c>
      <c r="E16" s="1260">
        <f>IFERROR(SUM(E12:E15),0)</f>
        <v>0</v>
      </c>
      <c r="F16" s="1260">
        <f>IFERROR(SUM(F12:F15),0)</f>
        <v>-0.14414894000000023</v>
      </c>
      <c r="G16" s="1261">
        <f t="shared" si="1"/>
        <v>-0.14414894000000023</v>
      </c>
      <c r="H16" s="1242"/>
      <c r="I16" s="1262" t="s">
        <v>1180</v>
      </c>
      <c r="J16" s="1230"/>
      <c r="K16" s="1263"/>
      <c r="L16" s="1230"/>
      <c r="O16" s="259">
        <f t="shared" si="0"/>
        <v>0</v>
      </c>
      <c r="P16" s="3290">
        <v>0</v>
      </c>
    </row>
    <row r="17" spans="2:16" ht="33" customHeight="1" thickTop="1" thickBot="1">
      <c r="B17" s="1264"/>
      <c r="C17" s="1265"/>
      <c r="D17" s="1265"/>
      <c r="E17" s="1266"/>
      <c r="F17" s="1266"/>
      <c r="G17" s="1266"/>
      <c r="H17" s="1235"/>
      <c r="I17" s="1267"/>
      <c r="J17" s="1230"/>
      <c r="K17" s="1230"/>
      <c r="L17" s="1230"/>
      <c r="O17" s="259">
        <f t="shared" si="0"/>
        <v>0</v>
      </c>
      <c r="P17" s="3290">
        <v>3</v>
      </c>
    </row>
    <row r="18" spans="2:16" ht="33" customHeight="1" thickTop="1" thickBot="1">
      <c r="B18" s="1240" t="s">
        <v>1181</v>
      </c>
      <c r="C18" s="1241"/>
      <c r="D18" s="1241"/>
      <c r="E18" s="1239"/>
      <c r="F18" s="1239"/>
      <c r="G18" s="1239"/>
      <c r="H18" s="1242"/>
      <c r="I18" s="1235"/>
      <c r="J18" s="1230"/>
      <c r="K18" s="1230"/>
      <c r="L18" s="1230"/>
      <c r="O18" s="259">
        <f t="shared" si="0"/>
        <v>0</v>
      </c>
      <c r="P18" s="3290">
        <v>3</v>
      </c>
    </row>
    <row r="19" spans="2:16" ht="33" customHeight="1" thickTop="1">
      <c r="B19" s="1268" t="s">
        <v>1182</v>
      </c>
      <c r="C19" s="1244" t="s">
        <v>731</v>
      </c>
      <c r="D19" s="1245">
        <v>3</v>
      </c>
      <c r="E19" s="1246">
        <v>0</v>
      </c>
      <c r="F19" s="1246">
        <v>3.3794395600000002</v>
      </c>
      <c r="G19" s="1247">
        <f t="shared" ref="G19:G20" si="4">IFERROR(SUM(E19:F19),0)</f>
        <v>3.3794395600000002</v>
      </c>
      <c r="H19" s="1242"/>
      <c r="I19" s="1248" t="s">
        <v>1183</v>
      </c>
      <c r="J19" s="1230"/>
      <c r="K19" s="1249"/>
      <c r="L19" s="1230"/>
      <c r="O19" s="259">
        <f t="shared" si="0"/>
        <v>0</v>
      </c>
      <c r="P19" s="3290">
        <v>0</v>
      </c>
    </row>
    <row r="20" spans="2:16" ht="33" customHeight="1">
      <c r="B20" s="1243" t="s">
        <v>1184</v>
      </c>
      <c r="C20" s="1250" t="s">
        <v>731</v>
      </c>
      <c r="D20" s="1251">
        <v>3</v>
      </c>
      <c r="E20" s="1252">
        <v>0</v>
      </c>
      <c r="F20" s="1252">
        <v>1.3998495</v>
      </c>
      <c r="G20" s="1253">
        <f t="shared" si="4"/>
        <v>1.3998495</v>
      </c>
      <c r="H20" s="1242"/>
      <c r="I20" s="1254" t="s">
        <v>1185</v>
      </c>
      <c r="J20" s="1230"/>
      <c r="K20" s="1255"/>
      <c r="L20" s="1230"/>
      <c r="O20" s="259">
        <f t="shared" si="0"/>
        <v>0</v>
      </c>
      <c r="P20" s="3290">
        <v>0</v>
      </c>
    </row>
    <row r="21" spans="2:16" ht="33" customHeight="1">
      <c r="B21" s="1243" t="s">
        <v>1186</v>
      </c>
      <c r="C21" s="1250" t="s">
        <v>731</v>
      </c>
      <c r="D21" s="1251">
        <v>3</v>
      </c>
      <c r="E21" s="1252">
        <v>0</v>
      </c>
      <c r="F21" s="1252">
        <v>0</v>
      </c>
      <c r="G21" s="1253">
        <f>IFERROR(SUM(E21:F21),0)</f>
        <v>0</v>
      </c>
      <c r="H21" s="1242"/>
      <c r="I21" s="1254" t="s">
        <v>1187</v>
      </c>
      <c r="J21" s="1230"/>
      <c r="K21" s="1255"/>
      <c r="L21" s="1230"/>
      <c r="O21" s="259">
        <f t="shared" si="0"/>
        <v>0</v>
      </c>
      <c r="P21" s="3290">
        <v>0</v>
      </c>
    </row>
    <row r="22" spans="2:16" ht="33" customHeight="1" thickBot="1">
      <c r="B22" s="1257" t="s">
        <v>1188</v>
      </c>
      <c r="C22" s="1258" t="s">
        <v>731</v>
      </c>
      <c r="D22" s="1259">
        <v>3</v>
      </c>
      <c r="E22" s="1260">
        <f>IFERROR(SUM(E19:E21),0)</f>
        <v>0</v>
      </c>
      <c r="F22" s="1260">
        <f>IFERROR(SUM(F19:F21),0)</f>
        <v>4.77928906</v>
      </c>
      <c r="G22" s="1261">
        <f>IFERROR(SUM(E22:F22),0)</f>
        <v>4.77928906</v>
      </c>
      <c r="H22" s="1242"/>
      <c r="I22" s="1262" t="s">
        <v>1189</v>
      </c>
      <c r="J22" s="1230"/>
      <c r="K22" s="1263"/>
      <c r="L22" s="1230"/>
      <c r="O22" s="259">
        <f t="shared" si="0"/>
        <v>0</v>
      </c>
      <c r="P22" s="3290">
        <v>0</v>
      </c>
    </row>
    <row r="23" spans="2:16" ht="33" customHeight="1" thickTop="1" thickBot="1">
      <c r="B23" s="1264"/>
      <c r="C23" s="1265"/>
      <c r="D23" s="1265"/>
      <c r="E23" s="1269"/>
      <c r="F23" s="1269"/>
      <c r="G23" s="1269"/>
      <c r="H23" s="1235"/>
      <c r="I23" s="1267"/>
      <c r="J23" s="1230"/>
      <c r="K23" s="1230"/>
      <c r="L23" s="1230"/>
      <c r="O23" s="259">
        <f t="shared" si="0"/>
        <v>0</v>
      </c>
      <c r="P23" s="3290">
        <v>3</v>
      </c>
    </row>
    <row r="24" spans="2:16" ht="33" customHeight="1" thickTop="1" thickBot="1">
      <c r="B24" s="1240" t="s">
        <v>1190</v>
      </c>
      <c r="C24" s="1241"/>
      <c r="D24" s="1241"/>
      <c r="E24" s="1239"/>
      <c r="F24" s="1239"/>
      <c r="G24" s="1239"/>
      <c r="H24" s="1242"/>
      <c r="I24" s="1235"/>
      <c r="J24" s="1230"/>
      <c r="K24" s="1230"/>
      <c r="L24" s="1230"/>
      <c r="O24" s="259">
        <f t="shared" si="0"/>
        <v>0</v>
      </c>
      <c r="P24" s="3290">
        <v>3</v>
      </c>
    </row>
    <row r="25" spans="2:16" ht="33" customHeight="1" thickTop="1">
      <c r="B25" s="1268" t="s">
        <v>1191</v>
      </c>
      <c r="C25" s="1244" t="s">
        <v>731</v>
      </c>
      <c r="D25" s="1245">
        <v>3</v>
      </c>
      <c r="E25" s="1246"/>
      <c r="F25" s="1246"/>
      <c r="G25" s="1253">
        <f>IFERROR(SUM(E25:F25),0)</f>
        <v>0</v>
      </c>
      <c r="H25" s="1242"/>
      <c r="I25" s="1248" t="s">
        <v>1192</v>
      </c>
      <c r="J25" s="1230"/>
      <c r="K25" s="1249"/>
      <c r="L25" s="1230"/>
      <c r="O25" s="259" t="str">
        <f t="shared" si="0"/>
        <v>Please complete all cells in row</v>
      </c>
      <c r="P25" s="3290">
        <v>0</v>
      </c>
    </row>
    <row r="26" spans="2:16" ht="33" customHeight="1">
      <c r="B26" s="1243" t="s">
        <v>1193</v>
      </c>
      <c r="C26" s="1250" t="s">
        <v>731</v>
      </c>
      <c r="D26" s="1251">
        <v>3</v>
      </c>
      <c r="E26" s="1252"/>
      <c r="F26" s="1252"/>
      <c r="G26" s="1253">
        <f>IFERROR(SUM(E26:F26),0)</f>
        <v>0</v>
      </c>
      <c r="H26" s="1242"/>
      <c r="I26" s="1254" t="s">
        <v>1194</v>
      </c>
      <c r="J26" s="1230"/>
      <c r="K26" s="4797"/>
      <c r="L26" s="1230"/>
      <c r="O26" s="259" t="str">
        <f t="shared" si="0"/>
        <v>Please complete all cells in row</v>
      </c>
      <c r="P26" s="3290">
        <v>0</v>
      </c>
    </row>
    <row r="27" spans="2:16" ht="33" customHeight="1">
      <c r="B27" s="1243" t="s">
        <v>1195</v>
      </c>
      <c r="C27" s="1250" t="s">
        <v>731</v>
      </c>
      <c r="D27" s="1251">
        <v>3</v>
      </c>
      <c r="E27" s="1252"/>
      <c r="F27" s="1252"/>
      <c r="G27" s="1253">
        <f t="shared" ref="G27:G29" si="5">IFERROR(SUM(E27:F27),0)</f>
        <v>0</v>
      </c>
      <c r="H27" s="1242"/>
      <c r="I27" s="1254" t="s">
        <v>1196</v>
      </c>
      <c r="J27" s="1230"/>
      <c r="K27" s="1255"/>
      <c r="L27" s="1230"/>
      <c r="O27" s="259" t="str">
        <f t="shared" si="0"/>
        <v>Please complete all cells in row</v>
      </c>
      <c r="P27" s="3290">
        <v>0</v>
      </c>
    </row>
    <row r="28" spans="2:16" ht="33" customHeight="1">
      <c r="B28" s="1243" t="s">
        <v>1197</v>
      </c>
      <c r="C28" s="1250" t="s">
        <v>731</v>
      </c>
      <c r="D28" s="1251">
        <v>3</v>
      </c>
      <c r="E28" s="1252"/>
      <c r="F28" s="1252"/>
      <c r="G28" s="1253">
        <f t="shared" si="5"/>
        <v>0</v>
      </c>
      <c r="H28" s="1242"/>
      <c r="I28" s="1254" t="s">
        <v>1198</v>
      </c>
      <c r="J28" s="1230"/>
      <c r="K28" s="1255"/>
      <c r="L28" s="1230"/>
      <c r="O28" s="259" t="str">
        <f t="shared" si="0"/>
        <v>Please complete all cells in row</v>
      </c>
      <c r="P28" s="3290">
        <v>0</v>
      </c>
    </row>
    <row r="29" spans="2:16" ht="33" customHeight="1">
      <c r="B29" s="1243" t="s">
        <v>1199</v>
      </c>
      <c r="C29" s="1250" t="s">
        <v>731</v>
      </c>
      <c r="D29" s="1251">
        <v>3</v>
      </c>
      <c r="E29" s="1256">
        <f>IFERROR(E25-E26+SUM(E27:E28),0)</f>
        <v>0</v>
      </c>
      <c r="F29" s="1256">
        <f>IFERROR(F25-F26+SUM(F27:F28),0)</f>
        <v>0</v>
      </c>
      <c r="G29" s="1253">
        <f t="shared" si="5"/>
        <v>0</v>
      </c>
      <c r="H29" s="1242"/>
      <c r="I29" s="1254" t="s">
        <v>1200</v>
      </c>
      <c r="J29" s="1230"/>
      <c r="K29" s="1255"/>
      <c r="L29" s="1230"/>
      <c r="O29" s="259">
        <f t="shared" si="0"/>
        <v>0</v>
      </c>
      <c r="P29" s="3290">
        <v>0</v>
      </c>
    </row>
    <row r="30" spans="2:16" ht="33" customHeight="1">
      <c r="B30" s="1243" t="s">
        <v>1201</v>
      </c>
      <c r="C30" s="1250" t="s">
        <v>731</v>
      </c>
      <c r="D30" s="1251">
        <v>3</v>
      </c>
      <c r="E30" s="1252"/>
      <c r="F30" s="1252"/>
      <c r="G30" s="1253">
        <f>IFERROR(SUM(E30:F30),0)</f>
        <v>0</v>
      </c>
      <c r="H30" s="1242"/>
      <c r="I30" s="1254" t="s">
        <v>1202</v>
      </c>
      <c r="J30" s="1230"/>
      <c r="K30" s="1255"/>
      <c r="L30" s="1230"/>
      <c r="O30" s="259" t="str">
        <f t="shared" si="0"/>
        <v>Please complete all cells in row</v>
      </c>
      <c r="P30" s="3290">
        <v>0</v>
      </c>
    </row>
    <row r="31" spans="2:16" ht="33" customHeight="1" thickBot="1">
      <c r="B31" s="1257" t="s">
        <v>1203</v>
      </c>
      <c r="C31" s="1258" t="s">
        <v>731</v>
      </c>
      <c r="D31" s="1259">
        <v>3</v>
      </c>
      <c r="E31" s="1260">
        <f>IFERROR(SUM(E29:E30),0)</f>
        <v>0</v>
      </c>
      <c r="F31" s="1260">
        <f>IFERROR(SUM(F29:F30),0)</f>
        <v>0</v>
      </c>
      <c r="G31" s="1261">
        <f>IFERROR(SUM(E31:F31),0)</f>
        <v>0</v>
      </c>
      <c r="H31" s="1242"/>
      <c r="I31" s="1262" t="s">
        <v>1204</v>
      </c>
      <c r="J31" s="1230"/>
      <c r="K31" s="1263"/>
      <c r="L31" s="1230"/>
      <c r="O31" s="259">
        <f t="shared" si="0"/>
        <v>0</v>
      </c>
      <c r="P31" s="3290">
        <v>0</v>
      </c>
    </row>
    <row r="32" spans="2:16" ht="33" customHeight="1" thickTop="1" thickBot="1">
      <c r="B32" s="1264"/>
      <c r="C32" s="1265"/>
      <c r="D32" s="1265"/>
      <c r="E32" s="1269"/>
      <c r="F32" s="1269"/>
      <c r="G32" s="1269"/>
      <c r="H32" s="1235"/>
      <c r="I32" s="1267"/>
      <c r="J32" s="1230"/>
      <c r="K32" s="1230"/>
      <c r="L32" s="1230"/>
      <c r="O32" s="259">
        <f t="shared" si="0"/>
        <v>0</v>
      </c>
      <c r="P32" s="3290">
        <v>3</v>
      </c>
    </row>
    <row r="33" spans="2:16" ht="33" customHeight="1" thickTop="1" thickBot="1">
      <c r="B33" s="1240" t="s">
        <v>1205</v>
      </c>
      <c r="C33" s="1241"/>
      <c r="D33" s="1241"/>
      <c r="E33" s="1239"/>
      <c r="F33" s="1239"/>
      <c r="G33" s="1239"/>
      <c r="H33" s="1242"/>
      <c r="I33" s="1235"/>
      <c r="J33" s="1230"/>
      <c r="K33" s="1230"/>
      <c r="L33" s="1230"/>
      <c r="O33" s="259">
        <f t="shared" si="0"/>
        <v>0</v>
      </c>
      <c r="P33" s="3290">
        <v>3</v>
      </c>
    </row>
    <row r="34" spans="2:16" ht="33" customHeight="1" thickTop="1">
      <c r="B34" s="1268" t="s">
        <v>1206</v>
      </c>
      <c r="C34" s="1244" t="s">
        <v>731</v>
      </c>
      <c r="D34" s="1245">
        <v>3</v>
      </c>
      <c r="E34" s="1246"/>
      <c r="F34" s="1246"/>
      <c r="G34" s="1247">
        <f>IFERROR(SUM(E34:F34),0)</f>
        <v>0</v>
      </c>
      <c r="H34" s="1242"/>
      <c r="I34" s="1248" t="s">
        <v>1207</v>
      </c>
      <c r="J34" s="1230"/>
      <c r="K34" s="1249"/>
      <c r="L34" s="1230"/>
      <c r="O34" s="259" t="str">
        <f t="shared" si="0"/>
        <v>Please complete all cells in row</v>
      </c>
      <c r="P34" s="3290">
        <v>0</v>
      </c>
    </row>
    <row r="35" spans="2:16" ht="33" customHeight="1">
      <c r="B35" s="1270" t="s">
        <v>1208</v>
      </c>
      <c r="C35" s="1250" t="s">
        <v>731</v>
      </c>
      <c r="D35" s="1251">
        <v>3</v>
      </c>
      <c r="E35" s="1252"/>
      <c r="F35" s="1252"/>
      <c r="G35" s="1253">
        <f>IFERROR(SUM(E35:F35),0)</f>
        <v>0</v>
      </c>
      <c r="H35" s="1242"/>
      <c r="I35" s="1254" t="s">
        <v>1209</v>
      </c>
      <c r="J35" s="1230"/>
      <c r="K35" s="1255"/>
      <c r="L35" s="1230"/>
      <c r="O35" s="259" t="str">
        <f t="shared" si="0"/>
        <v>Please complete all cells in row</v>
      </c>
      <c r="P35" s="3290">
        <v>0</v>
      </c>
    </row>
    <row r="36" spans="2:16" ht="33" customHeight="1" thickBot="1">
      <c r="B36" s="1257" t="s">
        <v>1210</v>
      </c>
      <c r="C36" s="1258" t="s">
        <v>731</v>
      </c>
      <c r="D36" s="1259">
        <v>3</v>
      </c>
      <c r="E36" s="1260">
        <f>IFERROR(SUM(E34:E35),0)</f>
        <v>0</v>
      </c>
      <c r="F36" s="1260">
        <f>IFERROR(SUM(F34:F35),0)</f>
        <v>0</v>
      </c>
      <c r="G36" s="1261">
        <f>IFERROR(SUM(E36:F36),0)</f>
        <v>0</v>
      </c>
      <c r="H36" s="1242"/>
      <c r="I36" s="1262" t="s">
        <v>1211</v>
      </c>
      <c r="J36" s="1230"/>
      <c r="K36" s="1263"/>
      <c r="L36" s="1230"/>
      <c r="O36" s="259">
        <f t="shared" si="0"/>
        <v>0</v>
      </c>
      <c r="P36" s="3290">
        <v>0</v>
      </c>
    </row>
    <row r="37" spans="2:16" ht="16.2" thickTop="1">
      <c r="B37" s="1265"/>
      <c r="C37" s="1265"/>
      <c r="D37" s="1265"/>
      <c r="E37" s="1269"/>
      <c r="F37" s="1269"/>
      <c r="G37" s="1269"/>
      <c r="H37" s="1235"/>
      <c r="I37" s="1267"/>
      <c r="J37" s="1230"/>
      <c r="K37" s="1230"/>
      <c r="L37" s="982" t="s">
        <v>775</v>
      </c>
      <c r="O37" s="1011"/>
    </row>
  </sheetData>
  <sheetProtection formatColumns="0" formatRows="0"/>
  <mergeCells count="1">
    <mergeCell ref="B3:L3"/>
  </mergeCells>
  <conditionalFormatting sqref="O7:O37">
    <cfRule type="cellIs" dxfId="123" priority="1" operator="equal">
      <formula>0</formula>
    </cfRule>
  </conditionalFormatting>
  <dataValidations count="1">
    <dataValidation type="custom" allowBlank="1" showErrorMessage="1" errorTitle="Input Error" error="Please input a numeric value." sqref="E19:F21 E34:F35 E23:F23 E8:F15 E25:F30" xr:uid="{DD22DB74-BD08-4517-B542-93E255F0D066}">
      <formula1>ISNUMBER(E8)</formula1>
    </dataValidation>
  </dataValidations>
  <pageMargins left="0.7" right="0.7" top="0.75" bottom="0.75" header="0.3" footer="0.3"/>
  <pageSetup paperSize="9" scale="47" orientation="portrait" r:id="rId1"/>
  <headerFooter>
    <oddHeader>&amp;L&amp;F&amp;CSheet: &amp;A&amp;ROFFICIAL</oddHeader>
    <oddFooter>&amp;LPrinted on: &amp;D at &amp;T&amp;CPage &amp;P of &amp;N&amp;ROfwat</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5C1AC-24E2-46DE-8745-BFA467B4A567}">
  <sheetPr codeName="Sheet20">
    <pageSetUpPr fitToPage="1"/>
  </sheetPr>
  <dimension ref="A1:P33"/>
  <sheetViews>
    <sheetView topLeftCell="A10" workbookViewId="0">
      <selection activeCell="D10" sqref="D10"/>
    </sheetView>
  </sheetViews>
  <sheetFormatPr defaultColWidth="8.59765625" defaultRowHeight="13.8"/>
  <cols>
    <col min="1" max="1" width="1.19921875" style="979" customWidth="1"/>
    <col min="2" max="2" width="43.69921875" style="64" bestFit="1" customWidth="1"/>
    <col min="3" max="3" width="11.69921875" style="209" bestFit="1" customWidth="1"/>
    <col min="4" max="4" width="15.59765625" style="209" customWidth="1"/>
    <col min="5" max="5" width="19.59765625" style="209" customWidth="1"/>
    <col min="6" max="6" width="1.59765625" style="64" customWidth="1"/>
    <col min="7" max="7" width="9.5" style="64" bestFit="1" customWidth="1"/>
    <col min="8" max="8" width="1.59765625" style="64" customWidth="1"/>
    <col min="9" max="9" width="30" style="64" customWidth="1"/>
    <col min="10" max="10" width="1.59765625" style="3009" customWidth="1"/>
    <col min="11" max="11" width="1.69921875" style="3295" customWidth="1"/>
    <col min="12" max="12" width="20.19921875" style="3009" bestFit="1" customWidth="1"/>
    <col min="13" max="13" width="1.69921875" style="3294" customWidth="1"/>
    <col min="14" max="14" width="1.59765625" style="91" hidden="1" customWidth="1"/>
    <col min="15" max="16" width="1.59765625" style="3009" customWidth="1"/>
    <col min="17" max="16384" width="8.59765625" style="64"/>
  </cols>
  <sheetData>
    <row r="1" spans="1:16" s="165" customFormat="1" ht="22.8">
      <c r="A1" s="3153" t="s">
        <v>713</v>
      </c>
      <c r="B1" s="4999" t="s">
        <v>1212</v>
      </c>
      <c r="C1" s="4999"/>
      <c r="D1" s="5080"/>
      <c r="E1" s="5080"/>
      <c r="J1" s="3017"/>
      <c r="K1" s="3012"/>
      <c r="L1" s="101"/>
      <c r="M1" s="2984"/>
      <c r="N1" s="3186"/>
      <c r="O1" s="3008"/>
      <c r="P1" s="3017"/>
    </row>
    <row r="2" spans="1:16" s="165" customFormat="1" ht="22.8">
      <c r="A2" s="3153"/>
      <c r="B2" s="4999" t="str">
        <f>SelectCompany!B4</f>
        <v>South Staffordshire Water</v>
      </c>
      <c r="C2" s="4999"/>
      <c r="D2" s="257"/>
      <c r="E2" s="257"/>
      <c r="J2" s="3017"/>
      <c r="K2" s="3012"/>
      <c r="L2" s="101"/>
      <c r="M2" s="2984"/>
      <c r="N2" s="3186"/>
      <c r="O2" s="3008"/>
      <c r="P2" s="3017"/>
    </row>
    <row r="3" spans="1:16" ht="36.75" customHeight="1">
      <c r="B3" s="5011" t="s">
        <v>1213</v>
      </c>
      <c r="C3" s="5012"/>
      <c r="D3" s="5012"/>
      <c r="E3" s="5012"/>
      <c r="F3" s="5012"/>
      <c r="G3" s="5012"/>
      <c r="H3" s="5012"/>
      <c r="I3" s="5012"/>
      <c r="K3" s="3012"/>
      <c r="L3" s="3003" t="s">
        <v>716</v>
      </c>
      <c r="M3" s="2984"/>
      <c r="N3" s="3186"/>
      <c r="O3" s="3008"/>
    </row>
    <row r="4" spans="1:16" ht="19.2" thickBot="1">
      <c r="B4" s="212"/>
      <c r="C4" s="258"/>
      <c r="D4" s="258"/>
      <c r="E4" s="258"/>
      <c r="G4" s="86"/>
      <c r="K4" s="3013"/>
      <c r="L4" s="101"/>
      <c r="M4" s="2984"/>
      <c r="N4" s="3186"/>
    </row>
    <row r="5" spans="1:16" ht="30.6" thickTop="1">
      <c r="A5" s="979" t="s">
        <v>725</v>
      </c>
      <c r="B5" s="263" t="s">
        <v>717</v>
      </c>
      <c r="C5" s="264" t="s">
        <v>730</v>
      </c>
      <c r="D5" s="264" t="s">
        <v>1214</v>
      </c>
      <c r="E5" s="265" t="s">
        <v>1215</v>
      </c>
      <c r="F5" s="55"/>
      <c r="G5" s="5077" t="s">
        <v>723</v>
      </c>
      <c r="H5" s="55"/>
      <c r="I5" s="5077" t="s">
        <v>724</v>
      </c>
      <c r="K5" s="3013"/>
      <c r="L5" s="101"/>
      <c r="M5" s="2984"/>
      <c r="N5" s="3186"/>
    </row>
    <row r="6" spans="1:16" ht="15">
      <c r="B6" s="192" t="s">
        <v>718</v>
      </c>
      <c r="C6" s="266" t="s">
        <v>731</v>
      </c>
      <c r="D6" s="266" t="s">
        <v>1216</v>
      </c>
      <c r="E6" s="267" t="s">
        <v>1217</v>
      </c>
      <c r="F6" s="55"/>
      <c r="G6" s="5078"/>
      <c r="H6" s="55"/>
      <c r="I6" s="5078"/>
      <c r="K6" s="3013"/>
      <c r="L6" s="101"/>
      <c r="M6" s="2984"/>
      <c r="N6" s="3186"/>
    </row>
    <row r="7" spans="1:16" ht="15.6" thickBot="1">
      <c r="B7" s="193" t="s">
        <v>719</v>
      </c>
      <c r="C7" s="268">
        <v>3</v>
      </c>
      <c r="D7" s="268">
        <v>3</v>
      </c>
      <c r="E7" s="269">
        <v>3</v>
      </c>
      <c r="F7" s="55"/>
      <c r="G7" s="5079"/>
      <c r="H7" s="55"/>
      <c r="I7" s="5079"/>
      <c r="K7" s="3013"/>
      <c r="L7" s="101"/>
      <c r="M7" s="2984"/>
      <c r="N7" s="3186"/>
    </row>
    <row r="8" spans="1:16" ht="16.8" thickTop="1" thickBot="1">
      <c r="A8" s="980" t="s">
        <v>729</v>
      </c>
      <c r="C8" s="118"/>
      <c r="D8" s="121"/>
      <c r="E8" s="118"/>
      <c r="F8" s="55"/>
      <c r="G8" s="85"/>
      <c r="H8" s="55"/>
      <c r="I8" s="55"/>
      <c r="K8" s="3013"/>
      <c r="L8" s="101">
        <f t="shared" ref="L8:L28" si="0">IF(COUNTBLANK(C8:E8)=M8, 0, rngIncomplete )</f>
        <v>0</v>
      </c>
      <c r="M8" s="2984">
        <v>3</v>
      </c>
      <c r="N8" s="3186"/>
    </row>
    <row r="9" spans="1:16" ht="15.75" customHeight="1" thickTop="1" thickBot="1">
      <c r="B9" s="168" t="s">
        <v>1218</v>
      </c>
      <c r="C9" s="121"/>
      <c r="D9" s="271"/>
      <c r="E9" s="271"/>
      <c r="F9" s="55"/>
      <c r="G9" s="85"/>
      <c r="H9" s="55"/>
      <c r="I9" s="55"/>
      <c r="K9" s="3013"/>
      <c r="L9" s="101">
        <f t="shared" si="0"/>
        <v>0</v>
      </c>
      <c r="M9" s="2984">
        <v>3</v>
      </c>
      <c r="N9" s="3186"/>
    </row>
    <row r="10" spans="1:16" ht="15.75" customHeight="1" thickTop="1">
      <c r="A10" s="980"/>
      <c r="B10" s="202" t="s">
        <v>1219</v>
      </c>
      <c r="C10" s="600">
        <f>IFERROR('2I'!E37,0)</f>
        <v>131.173</v>
      </c>
      <c r="D10" s="272"/>
      <c r="E10" s="273"/>
      <c r="F10" s="55"/>
      <c r="G10" s="98" t="s">
        <v>1220</v>
      </c>
      <c r="H10" s="55"/>
      <c r="I10" s="100"/>
      <c r="K10" s="3013"/>
      <c r="L10" s="101">
        <f t="shared" si="0"/>
        <v>0</v>
      </c>
      <c r="M10" s="2984">
        <v>2</v>
      </c>
      <c r="N10" s="3186"/>
    </row>
    <row r="11" spans="1:16" ht="15.75" customHeight="1">
      <c r="B11" s="205" t="s">
        <v>1221</v>
      </c>
      <c r="C11" s="604">
        <f>IFERROR('2I'!E43,0)</f>
        <v>19.553999999999998</v>
      </c>
      <c r="D11" s="274"/>
      <c r="E11" s="275"/>
      <c r="F11" s="55"/>
      <c r="G11" s="105" t="s">
        <v>1222</v>
      </c>
      <c r="H11" s="55"/>
      <c r="I11" s="106"/>
      <c r="K11" s="3013"/>
      <c r="L11" s="101">
        <f t="shared" si="0"/>
        <v>0</v>
      </c>
      <c r="M11" s="2984">
        <v>2</v>
      </c>
      <c r="N11" s="3186"/>
    </row>
    <row r="12" spans="1:16" ht="15.75" customHeight="1" thickBot="1">
      <c r="A12" s="980"/>
      <c r="B12" s="206" t="s">
        <v>1223</v>
      </c>
      <c r="C12" s="594">
        <f>IFERROR(C10 + C11,0)</f>
        <v>150.727</v>
      </c>
      <c r="D12" s="179"/>
      <c r="E12" s="276"/>
      <c r="F12" s="55"/>
      <c r="G12" s="140" t="s">
        <v>1224</v>
      </c>
      <c r="H12" s="55"/>
      <c r="I12" s="116"/>
      <c r="K12" s="3013"/>
      <c r="L12" s="101">
        <f t="shared" si="0"/>
        <v>0</v>
      </c>
      <c r="M12" s="2984">
        <v>2</v>
      </c>
      <c r="N12" s="3186"/>
    </row>
    <row r="13" spans="1:16" ht="15.75" customHeight="1" thickTop="1" thickBot="1">
      <c r="B13" s="270"/>
      <c r="C13" s="118"/>
      <c r="D13" s="118"/>
      <c r="E13" s="118"/>
      <c r="F13" s="55"/>
      <c r="G13" s="85"/>
      <c r="H13" s="55"/>
      <c r="I13" s="55"/>
      <c r="K13" s="3013"/>
      <c r="L13" s="101">
        <f t="shared" si="0"/>
        <v>0</v>
      </c>
      <c r="M13" s="2984">
        <v>3</v>
      </c>
      <c r="N13" s="3186"/>
    </row>
    <row r="14" spans="1:16" ht="15.75" customHeight="1" thickTop="1" thickBot="1">
      <c r="B14" s="168" t="s">
        <v>1221</v>
      </c>
      <c r="C14" s="121"/>
      <c r="D14" s="121"/>
      <c r="E14" s="271"/>
      <c r="F14" s="55"/>
      <c r="G14" s="85"/>
      <c r="H14" s="55"/>
      <c r="I14" s="55"/>
      <c r="K14" s="3013"/>
      <c r="L14" s="101">
        <f t="shared" si="0"/>
        <v>0</v>
      </c>
      <c r="M14" s="2984">
        <v>3</v>
      </c>
      <c r="N14" s="3186"/>
    </row>
    <row r="15" spans="1:16" ht="15.75" customHeight="1" thickTop="1">
      <c r="A15" s="980"/>
      <c r="B15" s="202" t="s">
        <v>1225</v>
      </c>
      <c r="C15" s="97">
        <f>C11</f>
        <v>19.553999999999998</v>
      </c>
      <c r="D15" s="272"/>
      <c r="E15" s="273"/>
      <c r="F15" s="55"/>
      <c r="G15" s="98" t="s">
        <v>1226</v>
      </c>
      <c r="H15" s="55"/>
      <c r="I15" s="100"/>
      <c r="K15" s="3013"/>
      <c r="L15" s="101">
        <f t="shared" si="0"/>
        <v>0</v>
      </c>
      <c r="M15" s="2984">
        <v>2</v>
      </c>
      <c r="N15" s="3186"/>
    </row>
    <row r="16" spans="1:16" ht="15.75" customHeight="1">
      <c r="B16" s="205" t="s">
        <v>1227</v>
      </c>
      <c r="C16" s="103">
        <v>0</v>
      </c>
      <c r="D16" s="274"/>
      <c r="E16" s="275"/>
      <c r="F16" s="55"/>
      <c r="G16" s="105" t="s">
        <v>1228</v>
      </c>
      <c r="H16" s="55"/>
      <c r="I16" s="106"/>
      <c r="K16" s="3013"/>
      <c r="L16" s="101">
        <f t="shared" si="0"/>
        <v>0</v>
      </c>
      <c r="M16" s="2984">
        <v>2</v>
      </c>
      <c r="N16" s="3186"/>
    </row>
    <row r="17" spans="1:15" ht="15.75" customHeight="1" thickBot="1">
      <c r="A17" s="980"/>
      <c r="B17" s="206" t="s">
        <v>1229</v>
      </c>
      <c r="C17" s="594">
        <f>IFERROR(C15+C16,0)</f>
        <v>19.553999999999998</v>
      </c>
      <c r="D17" s="179"/>
      <c r="E17" s="276"/>
      <c r="F17" s="55"/>
      <c r="G17" s="140" t="s">
        <v>1230</v>
      </c>
      <c r="H17" s="55"/>
      <c r="I17" s="116"/>
      <c r="K17" s="3013"/>
      <c r="L17" s="101">
        <f t="shared" si="0"/>
        <v>0</v>
      </c>
      <c r="M17" s="2984">
        <v>2</v>
      </c>
      <c r="N17" s="3186"/>
    </row>
    <row r="18" spans="1:15" ht="15.75" customHeight="1" thickTop="1" thickBot="1">
      <c r="B18" s="147"/>
      <c r="C18" s="148"/>
      <c r="D18" s="148"/>
      <c r="E18" s="148"/>
      <c r="F18" s="55"/>
      <c r="G18" s="99"/>
      <c r="H18" s="55"/>
      <c r="I18" s="55"/>
      <c r="K18" s="3013"/>
      <c r="L18" s="101">
        <f t="shared" si="0"/>
        <v>0</v>
      </c>
      <c r="M18" s="2984">
        <v>3</v>
      </c>
      <c r="N18" s="3186"/>
    </row>
    <row r="19" spans="1:15" ht="15.75" customHeight="1" thickTop="1" thickBot="1">
      <c r="B19" s="168" t="s">
        <v>1231</v>
      </c>
      <c r="C19" s="148"/>
      <c r="D19" s="148"/>
      <c r="E19" s="148"/>
      <c r="F19" s="55"/>
      <c r="G19" s="99"/>
      <c r="H19" s="55"/>
      <c r="I19" s="55"/>
      <c r="K19" s="3013"/>
      <c r="L19" s="101">
        <f t="shared" si="0"/>
        <v>0</v>
      </c>
      <c r="M19" s="2984">
        <v>3</v>
      </c>
      <c r="N19" s="3186"/>
    </row>
    <row r="20" spans="1:15" ht="15.75" customHeight="1" thickTop="1">
      <c r="A20" s="980"/>
      <c r="B20" s="202" t="s">
        <v>1232</v>
      </c>
      <c r="C20" s="272"/>
      <c r="D20" s="97">
        <v>682.52100000000007</v>
      </c>
      <c r="E20" s="273"/>
      <c r="F20" s="55"/>
      <c r="G20" s="98" t="s">
        <v>1233</v>
      </c>
      <c r="H20" s="55"/>
      <c r="I20" s="100"/>
      <c r="K20" s="3013"/>
      <c r="L20" s="101">
        <f t="shared" si="0"/>
        <v>0</v>
      </c>
      <c r="M20" s="2984">
        <v>2</v>
      </c>
      <c r="N20" s="3186"/>
    </row>
    <row r="21" spans="1:15" ht="15.75" customHeight="1" thickBot="1">
      <c r="A21" s="980"/>
      <c r="B21" s="206" t="s">
        <v>1234</v>
      </c>
      <c r="C21" s="179"/>
      <c r="D21" s="112">
        <v>681.73800000000028</v>
      </c>
      <c r="E21" s="276"/>
      <c r="F21" s="55"/>
      <c r="G21" s="140" t="s">
        <v>1235</v>
      </c>
      <c r="H21" s="55"/>
      <c r="I21" s="116"/>
      <c r="K21" s="3013"/>
      <c r="L21" s="101">
        <f t="shared" si="0"/>
        <v>0</v>
      </c>
      <c r="M21" s="2984">
        <v>2</v>
      </c>
      <c r="N21" s="3186"/>
    </row>
    <row r="22" spans="1:15" ht="15.75" customHeight="1" thickTop="1" thickBot="1">
      <c r="B22" s="55"/>
      <c r="C22" s="118"/>
      <c r="D22" s="118"/>
      <c r="E22" s="118"/>
      <c r="F22" s="55"/>
      <c r="G22" s="55"/>
      <c r="H22" s="55"/>
      <c r="I22" s="55"/>
      <c r="K22" s="3013"/>
      <c r="L22" s="101">
        <f t="shared" si="0"/>
        <v>0</v>
      </c>
      <c r="M22" s="2984">
        <v>3</v>
      </c>
      <c r="N22" s="3186"/>
    </row>
    <row r="23" spans="1:15" ht="15.75" customHeight="1" thickTop="1" thickBot="1">
      <c r="B23" s="168" t="s">
        <v>1236</v>
      </c>
      <c r="C23" s="121"/>
      <c r="D23" s="121"/>
      <c r="E23" s="271"/>
      <c r="F23" s="55"/>
      <c r="G23" s="85"/>
      <c r="H23" s="55"/>
      <c r="I23" s="55"/>
      <c r="K23" s="3013"/>
      <c r="L23" s="101">
        <f t="shared" si="0"/>
        <v>0</v>
      </c>
      <c r="M23" s="2984">
        <v>3</v>
      </c>
      <c r="N23" s="3186"/>
    </row>
    <row r="24" spans="1:15" ht="15.75" customHeight="1" thickTop="1">
      <c r="A24" s="980"/>
      <c r="B24" s="202" t="s">
        <v>1237</v>
      </c>
      <c r="C24" s="97">
        <v>18.018635138816087</v>
      </c>
      <c r="D24" s="272"/>
      <c r="E24" s="273"/>
      <c r="F24" s="55"/>
      <c r="G24" s="98" t="s">
        <v>1238</v>
      </c>
      <c r="H24" s="55"/>
      <c r="I24" s="100"/>
      <c r="K24" s="3013"/>
      <c r="L24" s="101">
        <f t="shared" si="0"/>
        <v>0</v>
      </c>
      <c r="M24" s="2984">
        <v>2</v>
      </c>
      <c r="N24" s="3186"/>
    </row>
    <row r="25" spans="1:15" ht="15.75" customHeight="1" thickBot="1">
      <c r="A25" s="980"/>
      <c r="B25" s="206" t="s">
        <v>1239</v>
      </c>
      <c r="C25" s="594">
        <f>IFERROR(C24 - C17,0)</f>
        <v>-1.5353648611839112</v>
      </c>
      <c r="D25" s="179"/>
      <c r="E25" s="276"/>
      <c r="F25" s="55"/>
      <c r="G25" s="140" t="s">
        <v>1240</v>
      </c>
      <c r="H25" s="55"/>
      <c r="I25" s="116"/>
      <c r="K25" s="3013"/>
      <c r="L25" s="101">
        <f t="shared" si="0"/>
        <v>0</v>
      </c>
      <c r="M25" s="2984">
        <v>2</v>
      </c>
      <c r="N25" s="3186"/>
    </row>
    <row r="26" spans="1:15" ht="15.75" customHeight="1" thickTop="1" thickBot="1">
      <c r="B26" s="147"/>
      <c r="C26" s="148"/>
      <c r="D26" s="148"/>
      <c r="E26" s="148"/>
      <c r="F26" s="55"/>
      <c r="G26" s="99"/>
      <c r="H26" s="55"/>
      <c r="I26" s="55"/>
      <c r="K26" s="3013"/>
      <c r="L26" s="101">
        <f t="shared" si="0"/>
        <v>0</v>
      </c>
      <c r="M26" s="2984">
        <v>3</v>
      </c>
      <c r="N26" s="3186"/>
    </row>
    <row r="27" spans="1:15" ht="15.75" customHeight="1" thickTop="1" thickBot="1">
      <c r="B27" s="168" t="s">
        <v>1241</v>
      </c>
      <c r="C27" s="121"/>
      <c r="D27" s="121"/>
      <c r="E27" s="271"/>
      <c r="F27" s="55"/>
      <c r="G27" s="85"/>
      <c r="H27" s="55"/>
      <c r="I27" s="55"/>
      <c r="K27" s="3013"/>
      <c r="L27" s="101">
        <f t="shared" si="0"/>
        <v>0</v>
      </c>
      <c r="M27" s="2984">
        <v>3</v>
      </c>
      <c r="N27" s="3186"/>
    </row>
    <row r="28" spans="1:15" ht="15.75" customHeight="1" thickTop="1" thickBot="1">
      <c r="A28" s="980"/>
      <c r="B28" s="207" t="s">
        <v>1242</v>
      </c>
      <c r="C28" s="260"/>
      <c r="D28" s="260"/>
      <c r="E28" s="621">
        <f>IFERROR(IF(OR(C17=0, D20=0), 0, C17/(D20/1000)),0)</f>
        <v>28.649667922305682</v>
      </c>
      <c r="F28" s="55"/>
      <c r="G28" s="155" t="s">
        <v>1243</v>
      </c>
      <c r="H28" s="55"/>
      <c r="I28" s="156"/>
      <c r="K28" s="3013"/>
      <c r="L28" s="101">
        <f t="shared" si="0"/>
        <v>0</v>
      </c>
      <c r="M28" s="2984">
        <v>2</v>
      </c>
      <c r="N28" s="3186"/>
    </row>
    <row r="29" spans="1:15" ht="15.6" thickTop="1">
      <c r="B29" s="147"/>
      <c r="C29" s="148"/>
      <c r="D29" s="148"/>
      <c r="E29" s="148"/>
      <c r="F29" s="55"/>
      <c r="G29" s="99"/>
      <c r="H29" s="55"/>
      <c r="J29" s="980" t="s">
        <v>775</v>
      </c>
      <c r="K29" s="3013"/>
      <c r="L29" s="101"/>
      <c r="M29" s="2984"/>
    </row>
    <row r="30" spans="1:15" ht="15">
      <c r="B30" s="55"/>
      <c r="C30" s="118"/>
      <c r="D30" s="118"/>
      <c r="E30" s="118"/>
      <c r="F30" s="55"/>
      <c r="G30" s="55"/>
      <c r="H30" s="55"/>
      <c r="I30" s="55"/>
      <c r="K30" s="3186"/>
      <c r="M30" s="2984"/>
      <c r="O30" s="91"/>
    </row>
    <row r="31" spans="1:15" ht="15">
      <c r="B31" s="55"/>
      <c r="C31" s="118"/>
      <c r="D31" s="118"/>
      <c r="E31" s="118"/>
      <c r="F31" s="55"/>
      <c r="G31" s="55"/>
      <c r="H31" s="55"/>
      <c r="I31" s="55"/>
      <c r="K31" s="3186"/>
      <c r="M31" s="3205"/>
      <c r="N31" s="143"/>
      <c r="O31" s="91"/>
    </row>
    <row r="32" spans="1:15" ht="15">
      <c r="B32" s="55"/>
      <c r="C32" s="118"/>
      <c r="D32" s="118"/>
      <c r="E32" s="118"/>
      <c r="F32" s="55"/>
      <c r="G32" s="55"/>
      <c r="H32" s="55"/>
      <c r="I32" s="55"/>
      <c r="K32" s="3186"/>
      <c r="M32" s="3205"/>
      <c r="N32" s="143"/>
      <c r="O32" s="91"/>
    </row>
    <row r="33" spans="2:9" ht="15">
      <c r="B33" s="55"/>
      <c r="C33" s="118"/>
      <c r="D33" s="118"/>
      <c r="E33" s="118"/>
      <c r="F33" s="55"/>
      <c r="G33" s="55"/>
      <c r="H33" s="55"/>
      <c r="I33" s="55"/>
    </row>
  </sheetData>
  <sheetProtection formatColumns="0" formatRows="0"/>
  <mergeCells count="6">
    <mergeCell ref="B3:I3"/>
    <mergeCell ref="G5:G7"/>
    <mergeCell ref="I5:I7"/>
    <mergeCell ref="B1:C1"/>
    <mergeCell ref="D1:E1"/>
    <mergeCell ref="B2:C2"/>
  </mergeCells>
  <conditionalFormatting sqref="L1:L2">
    <cfRule type="cellIs" dxfId="122" priority="4" operator="equal">
      <formula>0</formula>
    </cfRule>
  </conditionalFormatting>
  <conditionalFormatting sqref="L4:L29">
    <cfRule type="cellIs" dxfId="121" priority="1" operator="equal">
      <formula>0</formula>
    </cfRule>
  </conditionalFormatting>
  <conditionalFormatting sqref="L33">
    <cfRule type="cellIs" dxfId="120" priority="14" operator="equal">
      <formula>0</formula>
    </cfRule>
  </conditionalFormatting>
  <dataValidations count="1">
    <dataValidation type="custom" allowBlank="1" showErrorMessage="1" errorTitle="Input Error" error="Please enter a numeric value." sqref="C15:C16 D20:D21 C24:C25" xr:uid="{61C7B52F-07B8-4B8F-B2B2-312AD0F4878B}">
      <formula1>ISNUMBER(C15)</formula1>
    </dataValidation>
  </dataValidations>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21813-BA30-4103-AF44-1EC4921F7E75}">
  <sheetPr codeName="Sheet117">
    <pageSetUpPr fitToPage="1"/>
  </sheetPr>
  <dimension ref="A1:X24"/>
  <sheetViews>
    <sheetView topLeftCell="A7" workbookViewId="0"/>
  </sheetViews>
  <sheetFormatPr defaultColWidth="8" defaultRowHeight="13.8"/>
  <cols>
    <col min="1" max="1" width="1.19921875" style="3175" customWidth="1"/>
    <col min="2" max="2" width="41.69921875" style="1274" customWidth="1"/>
    <col min="3" max="12" width="11.69921875" style="1274" customWidth="1"/>
    <col min="13" max="13" width="1.5" style="1274" customWidth="1"/>
    <col min="14" max="14" width="9.69921875" style="1274" customWidth="1"/>
    <col min="15" max="15" width="1.5" style="1274" customWidth="1"/>
    <col min="16" max="16" width="26.69921875" style="1274" customWidth="1"/>
    <col min="17" max="18" width="1.5" style="3220" customWidth="1"/>
    <col min="19" max="19" width="19.19921875" style="3220" bestFit="1" customWidth="1"/>
    <col min="20" max="20" width="1.5" style="3300" customWidth="1"/>
    <col min="21" max="21" width="0" style="3300" hidden="1" customWidth="1"/>
    <col min="22" max="23" width="1.5" style="3220" customWidth="1"/>
    <col min="24" max="24" width="8" style="3220"/>
    <col min="25" max="16384" width="8" style="1274"/>
  </cols>
  <sheetData>
    <row r="1" spans="1:24" s="1312" customFormat="1" ht="22.8">
      <c r="A1" s="3174" t="s">
        <v>713</v>
      </c>
      <c r="B1" s="5068" t="s">
        <v>1244</v>
      </c>
      <c r="C1" s="5068"/>
      <c r="D1" s="5068"/>
      <c r="E1" s="5068"/>
      <c r="F1" s="5068"/>
      <c r="G1" s="5068"/>
      <c r="H1" s="5068"/>
      <c r="I1" s="5068"/>
      <c r="J1" s="1210"/>
      <c r="K1" s="1210"/>
      <c r="L1" s="1210"/>
      <c r="M1" s="1210"/>
      <c r="Q1" s="3218"/>
      <c r="R1" s="3210"/>
      <c r="S1" s="1011"/>
      <c r="T1" s="3296"/>
      <c r="U1" s="3296"/>
      <c r="V1" s="3218"/>
      <c r="W1" s="3218"/>
      <c r="X1" s="3218"/>
    </row>
    <row r="2" spans="1:24" s="1312" customFormat="1" ht="22.8">
      <c r="A2" s="3174"/>
      <c r="B2" s="5068" t="str">
        <f>SelectCompany!B4</f>
        <v>South Staffordshire Water</v>
      </c>
      <c r="C2" s="5068"/>
      <c r="D2" s="5068"/>
      <c r="E2" s="5068"/>
      <c r="F2" s="5068"/>
      <c r="G2" s="1313"/>
      <c r="H2" s="1313"/>
      <c r="I2" s="1313"/>
      <c r="J2" s="1313"/>
      <c r="K2" s="1313"/>
      <c r="L2" s="1313"/>
      <c r="M2" s="1313"/>
      <c r="Q2" s="3218"/>
      <c r="R2" s="3210"/>
      <c r="S2" s="1011"/>
      <c r="T2" s="3296"/>
      <c r="U2" s="3296"/>
      <c r="V2" s="3218"/>
      <c r="W2" s="3218"/>
      <c r="X2" s="3218"/>
    </row>
    <row r="3" spans="1:24" ht="36.75" customHeight="1">
      <c r="B3" s="5084" t="s">
        <v>1245</v>
      </c>
      <c r="C3" s="5085"/>
      <c r="D3" s="5085"/>
      <c r="E3" s="5085"/>
      <c r="F3" s="5085"/>
      <c r="G3" s="5085"/>
      <c r="H3" s="5085"/>
      <c r="I3" s="5085"/>
      <c r="J3" s="5085"/>
      <c r="K3" s="5085"/>
      <c r="L3" s="5085"/>
      <c r="M3" s="5085"/>
      <c r="N3" s="5085"/>
      <c r="O3" s="5085"/>
      <c r="P3" s="5085"/>
      <c r="R3" s="3210"/>
      <c r="S3" s="3219" t="s">
        <v>716</v>
      </c>
      <c r="T3" s="3296"/>
      <c r="U3" s="3296"/>
      <c r="W3" s="3059"/>
    </row>
    <row r="4" spans="1:24" ht="16.2" thickBot="1">
      <c r="B4" s="1312"/>
      <c r="C4" s="3902">
        <v>1</v>
      </c>
      <c r="D4" s="3902">
        <v>2</v>
      </c>
      <c r="E4" s="3902">
        <v>3</v>
      </c>
      <c r="F4" s="3902">
        <v>4</v>
      </c>
      <c r="G4" s="3902">
        <v>5</v>
      </c>
      <c r="H4" s="3902">
        <v>6</v>
      </c>
      <c r="I4" s="3902">
        <v>7</v>
      </c>
      <c r="J4" s="3902">
        <v>8</v>
      </c>
      <c r="K4" s="3902">
        <v>9</v>
      </c>
      <c r="L4" s="3902">
        <v>10</v>
      </c>
      <c r="M4" s="1312"/>
      <c r="N4" s="1312"/>
      <c r="R4" s="3221"/>
      <c r="S4" s="1011"/>
      <c r="T4" s="3296"/>
      <c r="U4" s="3296"/>
      <c r="W4" s="3059"/>
    </row>
    <row r="5" spans="1:24" ht="105" customHeight="1" thickTop="1">
      <c r="A5" s="3175" t="s">
        <v>725</v>
      </c>
      <c r="B5" s="1311" t="s">
        <v>717</v>
      </c>
      <c r="C5" s="1310" t="s">
        <v>1246</v>
      </c>
      <c r="D5" s="1310" t="s">
        <v>1221</v>
      </c>
      <c r="E5" s="1310" t="s">
        <v>1247</v>
      </c>
      <c r="F5" s="1310" t="s">
        <v>1248</v>
      </c>
      <c r="G5" s="1310" t="s">
        <v>1249</v>
      </c>
      <c r="H5" s="1310" t="s">
        <v>1250</v>
      </c>
      <c r="I5" s="1310" t="s">
        <v>1251</v>
      </c>
      <c r="J5" s="1310" t="s">
        <v>1252</v>
      </c>
      <c r="K5" s="1310" t="s">
        <v>1253</v>
      </c>
      <c r="L5" s="1309" t="s">
        <v>1254</v>
      </c>
      <c r="M5" s="1275"/>
      <c r="N5" s="5081" t="s">
        <v>723</v>
      </c>
      <c r="O5" s="1275"/>
      <c r="P5" s="5081" t="s">
        <v>724</v>
      </c>
      <c r="R5" s="3221"/>
      <c r="S5" s="1011"/>
      <c r="T5" s="3296"/>
      <c r="U5" s="3296"/>
    </row>
    <row r="6" spans="1:24" ht="15">
      <c r="B6" s="1308" t="s">
        <v>718</v>
      </c>
      <c r="C6" s="1307" t="s">
        <v>731</v>
      </c>
      <c r="D6" s="1307" t="s">
        <v>731</v>
      </c>
      <c r="E6" s="1307" t="s">
        <v>731</v>
      </c>
      <c r="F6" s="1307" t="s">
        <v>1216</v>
      </c>
      <c r="G6" s="1307" t="s">
        <v>1217</v>
      </c>
      <c r="H6" s="1307" t="s">
        <v>1217</v>
      </c>
      <c r="I6" s="1307" t="s">
        <v>1217</v>
      </c>
      <c r="J6" s="1307" t="s">
        <v>1217</v>
      </c>
      <c r="K6" s="1307" t="s">
        <v>874</v>
      </c>
      <c r="L6" s="1306" t="s">
        <v>1217</v>
      </c>
      <c r="M6" s="1275"/>
      <c r="N6" s="5082"/>
      <c r="O6" s="1275"/>
      <c r="P6" s="5082"/>
      <c r="R6" s="3221"/>
      <c r="S6" s="1011"/>
      <c r="T6" s="3296"/>
      <c r="U6" s="3296"/>
    </row>
    <row r="7" spans="1:24" ht="15.6" thickBot="1">
      <c r="B7" s="1305" t="s">
        <v>719</v>
      </c>
      <c r="C7" s="1304">
        <v>3</v>
      </c>
      <c r="D7" s="1304">
        <v>3</v>
      </c>
      <c r="E7" s="1304">
        <v>3</v>
      </c>
      <c r="F7" s="1304">
        <v>3</v>
      </c>
      <c r="G7" s="1304">
        <v>3</v>
      </c>
      <c r="H7" s="1304">
        <v>3</v>
      </c>
      <c r="I7" s="1304">
        <v>3</v>
      </c>
      <c r="J7" s="1304">
        <v>3</v>
      </c>
      <c r="K7" s="1304">
        <v>3</v>
      </c>
      <c r="L7" s="1303">
        <v>3</v>
      </c>
      <c r="M7" s="1275"/>
      <c r="N7" s="5083"/>
      <c r="O7" s="1275"/>
      <c r="P7" s="5083"/>
      <c r="R7" s="3221"/>
      <c r="S7" s="1011"/>
      <c r="T7" s="3296"/>
      <c r="U7" s="3296"/>
    </row>
    <row r="8" spans="1:24" ht="16.2" thickTop="1" thickBot="1">
      <c r="A8" s="980" t="s">
        <v>729</v>
      </c>
      <c r="B8" s="1275"/>
      <c r="C8" s="1275"/>
      <c r="D8" s="1275"/>
      <c r="E8" s="1275"/>
      <c r="F8" s="1275"/>
      <c r="G8" s="1275"/>
      <c r="H8" s="1275"/>
      <c r="I8" s="1275"/>
      <c r="J8" s="1275"/>
      <c r="K8" s="1275"/>
      <c r="L8" s="1275"/>
      <c r="M8" s="1275"/>
      <c r="N8" s="1275"/>
      <c r="O8" s="1275"/>
      <c r="P8" s="1275"/>
      <c r="R8" s="3221"/>
      <c r="S8" s="1011"/>
      <c r="T8" s="3296"/>
      <c r="U8" s="3296"/>
    </row>
    <row r="9" spans="1:24" ht="16.5" customHeight="1" thickTop="1" thickBot="1">
      <c r="B9" s="1292" t="s">
        <v>1255</v>
      </c>
      <c r="C9" s="1291"/>
      <c r="D9" s="1291"/>
      <c r="E9" s="1290"/>
      <c r="F9" s="1289"/>
      <c r="G9" s="1289"/>
      <c r="H9" s="1288"/>
      <c r="I9" s="1288"/>
      <c r="J9" s="1288"/>
      <c r="K9" s="1288"/>
      <c r="L9" s="1288"/>
      <c r="M9" s="1275"/>
      <c r="N9" s="920"/>
      <c r="O9" s="1275"/>
      <c r="P9" s="1275"/>
      <c r="R9" s="3298"/>
      <c r="S9" s="101">
        <f t="shared" ref="S9" si="0">IF(COUNTBLANK(C9:L9)=T9, 0, rngIncomplete )</f>
        <v>0</v>
      </c>
      <c r="T9" s="3299">
        <v>10</v>
      </c>
      <c r="U9" s="3296"/>
    </row>
    <row r="10" spans="1:24" ht="16.5" customHeight="1" thickTop="1">
      <c r="B10" s="1285" t="s">
        <v>1256</v>
      </c>
      <c r="C10" s="1284"/>
      <c r="D10" s="1284"/>
      <c r="E10" s="1287">
        <f>IFERROR(SUM(C10:D10),0)</f>
        <v>0</v>
      </c>
      <c r="F10" s="1284"/>
      <c r="G10" s="4347">
        <f>IFERROR(IF(OR(D10=0,F10=0),0,D10/(F10/1000)),0)</f>
        <v>0</v>
      </c>
      <c r="H10" s="4348"/>
      <c r="I10" s="4348"/>
      <c r="J10" s="4347">
        <f>IFERROR(H10 + I10,0)</f>
        <v>0</v>
      </c>
      <c r="K10" s="1284"/>
      <c r="L10" s="4337"/>
      <c r="M10" s="1275"/>
      <c r="N10" s="1036" t="s">
        <v>1257</v>
      </c>
      <c r="O10" s="1275"/>
      <c r="P10" s="1035"/>
      <c r="R10" s="3298"/>
      <c r="S10" s="101" t="str">
        <f t="shared" ref="S10:S23" si="1">IF(COUNTBLANK(C10:L10)=T10, 0, rngIncomplete )</f>
        <v>Please complete all cells in row</v>
      </c>
      <c r="T10" s="3299">
        <v>0</v>
      </c>
      <c r="U10" s="3296"/>
    </row>
    <row r="11" spans="1:24" ht="16.5" customHeight="1">
      <c r="B11" s="1281" t="s">
        <v>1258</v>
      </c>
      <c r="C11" s="1302"/>
      <c r="D11" s="1302"/>
      <c r="E11" s="1282">
        <f>IFERROR(SUM(C11:D11),0)</f>
        <v>0</v>
      </c>
      <c r="F11" s="1302"/>
      <c r="G11" s="4349">
        <f>IFERROR(IF(OR(D11=0,F11=0),0,D11/(F11/1000)),0)</f>
        <v>0</v>
      </c>
      <c r="H11" s="4350"/>
      <c r="I11" s="4350"/>
      <c r="J11" s="4349">
        <f>IFERROR(H11 + I11,0)</f>
        <v>0</v>
      </c>
      <c r="K11" s="1302"/>
      <c r="L11" s="4338"/>
      <c r="M11" s="1275"/>
      <c r="N11" s="1048" t="s">
        <v>1259</v>
      </c>
      <c r="O11" s="1275"/>
      <c r="P11" s="1047"/>
      <c r="R11" s="3298"/>
      <c r="S11" s="101" t="str">
        <f t="shared" si="1"/>
        <v>Please complete all cells in row</v>
      </c>
      <c r="T11" s="3299">
        <v>0</v>
      </c>
      <c r="U11" s="3296"/>
    </row>
    <row r="12" spans="1:24" ht="21.75" customHeight="1" thickBot="1">
      <c r="B12" s="1276" t="s">
        <v>1260</v>
      </c>
      <c r="C12" s="1279">
        <f t="shared" ref="C12:L12" si="2">IFERROR(SUM(C10:C11),0)</f>
        <v>0</v>
      </c>
      <c r="D12" s="1279">
        <f t="shared" si="2"/>
        <v>0</v>
      </c>
      <c r="E12" s="1279">
        <f t="shared" si="2"/>
        <v>0</v>
      </c>
      <c r="F12" s="1279">
        <f t="shared" si="2"/>
        <v>0</v>
      </c>
      <c r="G12" s="4351">
        <f t="shared" si="2"/>
        <v>0</v>
      </c>
      <c r="H12" s="4351">
        <f t="shared" si="2"/>
        <v>0</v>
      </c>
      <c r="I12" s="4351">
        <f t="shared" si="2"/>
        <v>0</v>
      </c>
      <c r="J12" s="4351">
        <f t="shared" si="2"/>
        <v>0</v>
      </c>
      <c r="K12" s="1278">
        <f t="shared" si="2"/>
        <v>0</v>
      </c>
      <c r="L12" s="4339">
        <f t="shared" si="2"/>
        <v>0</v>
      </c>
      <c r="M12" s="1275"/>
      <c r="N12" s="1031" t="s">
        <v>1261</v>
      </c>
      <c r="O12" s="1275"/>
      <c r="P12" s="1029"/>
      <c r="R12" s="3298"/>
      <c r="S12" s="101">
        <f t="shared" si="1"/>
        <v>0</v>
      </c>
      <c r="T12" s="3299">
        <v>0</v>
      </c>
      <c r="U12" s="3296"/>
    </row>
    <row r="13" spans="1:24" ht="16.5" customHeight="1" thickTop="1" thickBot="1">
      <c r="B13" s="1181"/>
      <c r="C13" s="1298"/>
      <c r="D13" s="1298"/>
      <c r="E13" s="1298"/>
      <c r="F13" s="1298"/>
      <c r="G13" s="4343"/>
      <c r="H13" s="4340"/>
      <c r="I13" s="4340"/>
      <c r="J13" s="4340"/>
      <c r="K13" s="1301"/>
      <c r="L13" s="4340"/>
      <c r="M13" s="1275"/>
      <c r="N13" s="920"/>
      <c r="O13" s="1275"/>
      <c r="P13" s="1275"/>
      <c r="R13" s="3298"/>
      <c r="S13" s="101">
        <f t="shared" si="1"/>
        <v>0</v>
      </c>
      <c r="T13" s="3299">
        <v>10</v>
      </c>
      <c r="U13" s="3296"/>
    </row>
    <row r="14" spans="1:24" ht="16.5" customHeight="1" thickTop="1" thickBot="1">
      <c r="B14" s="1292" t="s">
        <v>1262</v>
      </c>
      <c r="C14" s="1300"/>
      <c r="D14" s="1300"/>
      <c r="E14" s="1300"/>
      <c r="F14" s="1300"/>
      <c r="G14" s="4341"/>
      <c r="H14" s="4341"/>
      <c r="I14" s="4341"/>
      <c r="J14" s="4341"/>
      <c r="K14" s="1300"/>
      <c r="L14" s="4341"/>
      <c r="M14" s="1275"/>
      <c r="N14" s="920"/>
      <c r="O14" s="1275"/>
      <c r="P14" s="1275"/>
      <c r="R14" s="3298"/>
      <c r="S14" s="101">
        <f t="shared" si="1"/>
        <v>0</v>
      </c>
      <c r="T14" s="3299">
        <v>10</v>
      </c>
      <c r="U14" s="3296"/>
    </row>
    <row r="15" spans="1:24" ht="16.5" customHeight="1" thickTop="1" thickBot="1">
      <c r="B15" s="1295" t="s">
        <v>1256</v>
      </c>
      <c r="C15" s="1299"/>
      <c r="D15" s="1299"/>
      <c r="E15" s="1297">
        <f>IFERROR(SUM(C15:D15),0)</f>
        <v>0</v>
      </c>
      <c r="F15" s="1299"/>
      <c r="G15" s="4352">
        <f>IFERROR(IF(OR(D15=0,F15=0),0,E15/(F15/1000)),0)</f>
        <v>0</v>
      </c>
      <c r="H15" s="4353"/>
      <c r="I15" s="4353"/>
      <c r="J15" s="4354"/>
      <c r="K15" s="1299"/>
      <c r="L15" s="4342">
        <f>IFERROR( J15 / F15,0)</f>
        <v>0</v>
      </c>
      <c r="M15" s="1275"/>
      <c r="N15" s="1020" t="s">
        <v>1263</v>
      </c>
      <c r="O15" s="1275"/>
      <c r="P15" s="1019"/>
      <c r="R15" s="3298"/>
      <c r="S15" s="101" t="str">
        <f t="shared" si="1"/>
        <v>Please complete all cells in row</v>
      </c>
      <c r="T15" s="3299">
        <v>0</v>
      </c>
      <c r="U15" s="3296"/>
    </row>
    <row r="16" spans="1:24" ht="16.5" customHeight="1" thickTop="1" thickBot="1">
      <c r="B16" s="1181"/>
      <c r="C16" s="1298"/>
      <c r="D16" s="1298"/>
      <c r="E16" s="1298"/>
      <c r="F16" s="1298"/>
      <c r="G16" s="4343"/>
      <c r="H16" s="4343"/>
      <c r="I16" s="4343"/>
      <c r="J16" s="4343"/>
      <c r="K16" s="1298"/>
      <c r="L16" s="4343"/>
      <c r="M16" s="1275"/>
      <c r="N16" s="920"/>
      <c r="O16" s="1275"/>
      <c r="P16" s="1275"/>
      <c r="R16" s="3298"/>
      <c r="S16" s="101">
        <f t="shared" si="1"/>
        <v>0</v>
      </c>
      <c r="T16" s="3299">
        <v>10</v>
      </c>
      <c r="U16" s="3296"/>
    </row>
    <row r="17" spans="2:21" ht="16.5" customHeight="1" thickTop="1" thickBot="1">
      <c r="B17" s="1295" t="s">
        <v>1264</v>
      </c>
      <c r="C17" s="1297">
        <f>IFERROR(C12+C15,0)</f>
        <v>0</v>
      </c>
      <c r="D17" s="1297">
        <f>IFERROR(D12+D15,0)</f>
        <v>0</v>
      </c>
      <c r="E17" s="1297">
        <f>IFERROR(E12+E15,0)</f>
        <v>0</v>
      </c>
      <c r="F17" s="1297">
        <f>IFERROR(F12+F15,0)</f>
        <v>0</v>
      </c>
      <c r="G17" s="4352">
        <f>IFERROR(IF(OR(E17=0,F17=0),0,E17/(F17/1000)),0)</f>
        <v>0</v>
      </c>
      <c r="H17" s="4352">
        <f>IFERROR(H12+H15,0)</f>
        <v>0</v>
      </c>
      <c r="I17" s="4352">
        <f>IFERROR(I12+I15,0)</f>
        <v>0</v>
      </c>
      <c r="J17" s="4352">
        <f>IFERROR(H17+I17,0)</f>
        <v>0</v>
      </c>
      <c r="K17" s="1296">
        <f>IFERROR(K12+K15,0)</f>
        <v>0</v>
      </c>
      <c r="L17" s="4344">
        <f>IFERROR(L12 + L15,0)</f>
        <v>0</v>
      </c>
      <c r="M17" s="1275"/>
      <c r="N17" s="1020" t="s">
        <v>1265</v>
      </c>
      <c r="O17" s="1275"/>
      <c r="P17" s="1019"/>
      <c r="R17" s="3298"/>
      <c r="S17" s="101">
        <f t="shared" si="1"/>
        <v>0</v>
      </c>
      <c r="T17" s="3299">
        <v>0</v>
      </c>
      <c r="U17" s="3296"/>
    </row>
    <row r="18" spans="2:21" ht="16.5" customHeight="1" thickTop="1" thickBot="1">
      <c r="B18" s="1290"/>
      <c r="C18" s="1192"/>
      <c r="D18" s="1192"/>
      <c r="E18" s="1192"/>
      <c r="F18" s="1293"/>
      <c r="G18" s="4355"/>
      <c r="H18" s="4356"/>
      <c r="I18" s="4356"/>
      <c r="J18" s="4356"/>
      <c r="K18" s="1192"/>
      <c r="L18" s="4345"/>
      <c r="M18" s="1294"/>
      <c r="N18" s="920"/>
      <c r="O18" s="1275"/>
      <c r="P18" s="1275"/>
      <c r="R18" s="3221"/>
      <c r="S18" s="101">
        <f t="shared" si="1"/>
        <v>0</v>
      </c>
      <c r="T18" s="3299">
        <v>10</v>
      </c>
      <c r="U18" s="3296"/>
    </row>
    <row r="19" spans="2:21" ht="32.25" customHeight="1" thickTop="1" thickBot="1">
      <c r="B19" s="1292" t="s">
        <v>1266</v>
      </c>
      <c r="C19" s="1291"/>
      <c r="D19" s="1291"/>
      <c r="E19" s="1290"/>
      <c r="F19" s="1289"/>
      <c r="G19" s="4357"/>
      <c r="H19" s="4358"/>
      <c r="I19" s="4358"/>
      <c r="J19" s="4358"/>
      <c r="K19" s="1288"/>
      <c r="L19" s="4346"/>
      <c r="M19" s="920"/>
      <c r="N19" s="1275"/>
      <c r="O19" s="1275"/>
      <c r="P19" s="1275"/>
      <c r="R19" s="3298"/>
      <c r="S19" s="101">
        <f t="shared" si="1"/>
        <v>0</v>
      </c>
      <c r="T19" s="3299">
        <v>10</v>
      </c>
      <c r="U19" s="3296"/>
    </row>
    <row r="20" spans="2:21" ht="16.5" customHeight="1" thickTop="1">
      <c r="B20" s="1285" t="s">
        <v>1267</v>
      </c>
      <c r="C20" s="1284"/>
      <c r="D20" s="1283"/>
      <c r="E20" s="1287">
        <f>IFERROR(SUM(C20:D20),0)</f>
        <v>0</v>
      </c>
      <c r="F20" s="1283"/>
      <c r="G20" s="4347">
        <f>IFERROR(IF(OR(D20=0,F20=0),0,D20/(F20/1000)),0)</f>
        <v>0</v>
      </c>
      <c r="H20" s="4359"/>
      <c r="I20" s="4359"/>
      <c r="J20" s="4347">
        <f>IFERROR(H20 + I20,0)</f>
        <v>0</v>
      </c>
      <c r="K20" s="1283"/>
      <c r="L20" s="4337"/>
      <c r="M20" s="1024"/>
      <c r="N20" s="1286" t="s">
        <v>1268</v>
      </c>
      <c r="O20" s="1275"/>
      <c r="P20" s="1035"/>
      <c r="R20" s="3298"/>
      <c r="S20" s="101" t="str">
        <f t="shared" si="1"/>
        <v>Please complete all cells in row</v>
      </c>
      <c r="T20" s="3299">
        <v>0</v>
      </c>
      <c r="U20" s="3296"/>
    </row>
    <row r="21" spans="2:21" ht="16.5" customHeight="1">
      <c r="B21" s="1281" t="s">
        <v>1269</v>
      </c>
      <c r="C21" s="1280"/>
      <c r="D21" s="1280"/>
      <c r="E21" s="1282">
        <f>IFERROR(SUM(C21:D21),0)</f>
        <v>0</v>
      </c>
      <c r="F21" s="1280"/>
      <c r="G21" s="4349">
        <f>IFERROR(IF(OR(D21=0,F21=0),0,D21/(F21/1000)),0)</f>
        <v>0</v>
      </c>
      <c r="H21" s="4360"/>
      <c r="I21" s="4360"/>
      <c r="J21" s="4349">
        <f>IFERROR(H21 + I21,0)</f>
        <v>0</v>
      </c>
      <c r="K21" s="1280"/>
      <c r="L21" s="4338"/>
      <c r="M21" s="1024"/>
      <c r="N21" s="1048" t="s">
        <v>1270</v>
      </c>
      <c r="O21" s="1275"/>
      <c r="P21" s="1047"/>
      <c r="R21" s="3298"/>
      <c r="S21" s="101" t="str">
        <f t="shared" si="1"/>
        <v>Please complete all cells in row</v>
      </c>
      <c r="T21" s="3299">
        <v>0</v>
      </c>
      <c r="U21" s="3296"/>
    </row>
    <row r="22" spans="2:21" ht="16.5" customHeight="1" thickBot="1">
      <c r="B22" s="1281" t="s">
        <v>1271</v>
      </c>
      <c r="C22" s="1280"/>
      <c r="D22" s="1280"/>
      <c r="E22" s="1282">
        <f>IFERROR(SUM(C22:D22),0)</f>
        <v>0</v>
      </c>
      <c r="F22" s="1280"/>
      <c r="G22" s="4349">
        <f>IFERROR(IF(OR(D22=0,F22=0),0,D22/(F22/1000)),0)</f>
        <v>0</v>
      </c>
      <c r="H22" s="4360"/>
      <c r="I22" s="4360"/>
      <c r="J22" s="4349">
        <f>IFERROR(H22 + I22,0)</f>
        <v>0</v>
      </c>
      <c r="K22" s="1280"/>
      <c r="L22" s="4338"/>
      <c r="M22" s="920"/>
      <c r="N22" s="1048" t="s">
        <v>1272</v>
      </c>
      <c r="O22" s="1275"/>
      <c r="P22" s="1047"/>
      <c r="R22" s="3298"/>
      <c r="S22" s="101" t="str">
        <f t="shared" si="1"/>
        <v>Please complete all cells in row</v>
      </c>
      <c r="T22" s="3299">
        <v>0</v>
      </c>
      <c r="U22" s="3296"/>
    </row>
    <row r="23" spans="2:21" ht="16.5" customHeight="1" thickTop="1" thickBot="1">
      <c r="B23" s="1276" t="s">
        <v>1273</v>
      </c>
      <c r="C23" s="1279">
        <f t="shared" ref="C23:L23" si="3">IFERROR(SUM(C20:C22),0)</f>
        <v>0</v>
      </c>
      <c r="D23" s="1279">
        <f t="shared" si="3"/>
        <v>0</v>
      </c>
      <c r="E23" s="1279">
        <f t="shared" si="3"/>
        <v>0</v>
      </c>
      <c r="F23" s="1279">
        <f t="shared" si="3"/>
        <v>0</v>
      </c>
      <c r="G23" s="4352">
        <f>IFERROR(IF(OR(E23=0,F23=0),0,E23/(F23/1000)),0)</f>
        <v>0</v>
      </c>
      <c r="H23" s="4351">
        <f t="shared" si="3"/>
        <v>0</v>
      </c>
      <c r="I23" s="4351">
        <f t="shared" si="3"/>
        <v>0</v>
      </c>
      <c r="J23" s="4351">
        <f t="shared" si="3"/>
        <v>0</v>
      </c>
      <c r="K23" s="1278">
        <f t="shared" si="3"/>
        <v>0</v>
      </c>
      <c r="L23" s="4339">
        <f t="shared" si="3"/>
        <v>0</v>
      </c>
      <c r="M23" s="1277"/>
      <c r="N23" s="1031" t="s">
        <v>1274</v>
      </c>
      <c r="O23" s="1275"/>
      <c r="P23" s="1029"/>
      <c r="R23" s="3298"/>
      <c r="S23" s="101">
        <f t="shared" si="1"/>
        <v>0</v>
      </c>
      <c r="T23" s="3299">
        <v>0</v>
      </c>
      <c r="U23" s="3296"/>
    </row>
    <row r="24" spans="2:21" ht="15.6" thickTop="1">
      <c r="B24" s="1275"/>
      <c r="C24" s="1275"/>
      <c r="D24" s="1275"/>
      <c r="E24" s="1275"/>
      <c r="F24" s="1275"/>
      <c r="G24" s="1275"/>
      <c r="H24" s="1275"/>
      <c r="I24" s="1275"/>
      <c r="J24" s="1275"/>
      <c r="K24" s="1275"/>
      <c r="L24" s="1275"/>
      <c r="M24" s="1275"/>
      <c r="N24" s="1275"/>
      <c r="O24" s="1275"/>
      <c r="P24" s="1275"/>
      <c r="Q24" s="980" t="s">
        <v>775</v>
      </c>
      <c r="S24" s="1011"/>
    </row>
  </sheetData>
  <sheetProtection formatColumns="0" formatRows="0"/>
  <mergeCells count="6">
    <mergeCell ref="N5:N7"/>
    <mergeCell ref="P5:P7"/>
    <mergeCell ref="B3:P3"/>
    <mergeCell ref="B2:F2"/>
    <mergeCell ref="B1:F1"/>
    <mergeCell ref="G1:I1"/>
  </mergeCells>
  <conditionalFormatting sqref="S1:S2">
    <cfRule type="cellIs" dxfId="119" priority="2" operator="equal">
      <formula>0</formula>
    </cfRule>
  </conditionalFormatting>
  <conditionalFormatting sqref="S4:S24">
    <cfRule type="cellIs" dxfId="118" priority="1" operator="equal">
      <formula>0</formula>
    </cfRule>
  </conditionalFormatting>
  <dataValidations count="1">
    <dataValidation type="custom" allowBlank="1" showErrorMessage="1" errorTitle="Input Error" error="Please enter a numeric value." sqref="C10:D11 F10:F11 H10:I11 H15:I15 F15 C15:D15 K10:L11 L17 K15:L15 C20:D22 F20:F22 H20:I22 K20:L22" xr:uid="{30E7EBD0-3A2E-4E90-8E38-FF8C375F0F2A}">
      <formula1>ISNUMBER(C10)</formula1>
    </dataValidation>
  </dataValidations>
  <pageMargins left="0.7" right="0.7" top="0.75" bottom="0.75" header="0.3" footer="0.3"/>
  <pageSetup paperSize="8" scale="43" fitToHeight="0" orientation="portrait" r:id="rId1"/>
  <headerFooter>
    <oddHeader>&amp;L&amp;F&amp;CSheet: &amp;A&amp;ROFFICIAL</oddHeader>
    <oddFooter>&amp;LPrinted on: &amp;D at &amp;T&amp;CPage &amp;P of &amp;N&amp;ROfwat</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BF2ABF-2148-4E04-B9C5-9D714966F158}">
  <sheetPr codeName="Sheet40"/>
  <dimension ref="A1:L49"/>
  <sheetViews>
    <sheetView topLeftCell="A7" workbookViewId="0">
      <selection activeCell="J9" sqref="J9"/>
    </sheetView>
  </sheetViews>
  <sheetFormatPr defaultRowHeight="13.8"/>
  <cols>
    <col min="2" max="2" width="26.5" bestFit="1" customWidth="1"/>
    <col min="3" max="3" width="50.5" bestFit="1" customWidth="1"/>
  </cols>
  <sheetData>
    <row r="1" spans="1:12" ht="28.8" thickBot="1">
      <c r="A1" s="751" t="s">
        <v>690</v>
      </c>
      <c r="B1" s="751"/>
      <c r="C1" s="752"/>
      <c r="D1" s="751"/>
      <c r="E1" s="751"/>
      <c r="F1" s="751"/>
      <c r="G1" s="751"/>
      <c r="H1" s="4991"/>
      <c r="I1" s="4991"/>
    </row>
    <row r="2" spans="1:12" ht="16.8" thickTop="1">
      <c r="A2" s="753"/>
      <c r="B2" s="753"/>
      <c r="C2" s="753"/>
      <c r="D2" s="753"/>
      <c r="E2" s="753"/>
      <c r="F2" s="753"/>
      <c r="G2" s="753"/>
      <c r="H2" s="4992"/>
      <c r="I2" s="4992"/>
    </row>
    <row r="3" spans="1:12" ht="16.2">
      <c r="A3" s="753"/>
      <c r="B3" s="754" t="s">
        <v>691</v>
      </c>
      <c r="C3" s="755" t="s">
        <v>692</v>
      </c>
      <c r="D3" s="753"/>
      <c r="E3" s="753"/>
      <c r="F3" s="753"/>
      <c r="G3" s="753"/>
      <c r="H3" s="4993"/>
      <c r="I3" s="4993"/>
    </row>
    <row r="4" spans="1:12" ht="16.2">
      <c r="A4" s="753"/>
      <c r="B4" s="754" t="s">
        <v>693</v>
      </c>
      <c r="C4" s="768">
        <v>1</v>
      </c>
      <c r="D4" s="753"/>
      <c r="E4" s="753"/>
      <c r="F4" s="753"/>
      <c r="G4" s="753"/>
      <c r="H4" s="4993"/>
      <c r="I4" s="4993"/>
    </row>
    <row r="5" spans="1:12" ht="16.2">
      <c r="A5" s="753"/>
      <c r="B5" s="754" t="s">
        <v>694</v>
      </c>
      <c r="C5" s="783" t="s">
        <v>10079</v>
      </c>
      <c r="D5" s="753"/>
      <c r="E5" s="753"/>
      <c r="F5" s="753"/>
      <c r="G5" s="753"/>
      <c r="H5" s="4993"/>
      <c r="I5" s="4993"/>
    </row>
    <row r="6" spans="1:12" ht="16.2">
      <c r="A6" s="753"/>
      <c r="B6" s="754" t="s">
        <v>695</v>
      </c>
      <c r="C6" s="782">
        <v>46112</v>
      </c>
      <c r="D6" s="753"/>
      <c r="E6" s="753"/>
      <c r="F6" s="753"/>
      <c r="G6" s="753"/>
      <c r="H6" s="4993"/>
      <c r="I6" s="4993"/>
    </row>
    <row r="7" spans="1:12" ht="16.2">
      <c r="A7" s="753"/>
      <c r="B7" s="754" t="s">
        <v>696</v>
      </c>
      <c r="C7" s="754" t="s">
        <v>697</v>
      </c>
      <c r="D7" s="753"/>
      <c r="E7" s="753"/>
      <c r="F7" s="753"/>
      <c r="G7" s="753"/>
      <c r="H7" s="4993"/>
      <c r="I7" s="4993"/>
    </row>
    <row r="8" spans="1:12" ht="16.2">
      <c r="A8" s="753"/>
      <c r="B8" s="754" t="s">
        <v>698</v>
      </c>
      <c r="C8" s="756" t="s">
        <v>699</v>
      </c>
      <c r="D8" s="753"/>
      <c r="E8" s="753"/>
      <c r="F8" s="753"/>
      <c r="G8" s="753"/>
      <c r="H8" s="4993"/>
      <c r="I8" s="4993"/>
    </row>
    <row r="9" spans="1:12" ht="16.2">
      <c r="A9" s="753"/>
      <c r="B9" s="753"/>
      <c r="C9" s="753"/>
      <c r="D9" s="753"/>
      <c r="E9" s="753"/>
      <c r="F9" s="753"/>
      <c r="G9" s="753"/>
      <c r="H9" s="4993"/>
      <c r="I9" s="4993"/>
    </row>
    <row r="11" spans="1:12" ht="14.4" thickBot="1"/>
    <row r="12" spans="1:12" ht="15.6" thickBot="1">
      <c r="A12" s="4969" t="s">
        <v>700</v>
      </c>
      <c r="B12" s="4969"/>
      <c r="C12" s="4969"/>
      <c r="D12" s="4969"/>
      <c r="E12" s="4969"/>
      <c r="F12" s="4969"/>
      <c r="G12" s="4969"/>
      <c r="H12" s="4969"/>
      <c r="I12" s="4969"/>
      <c r="J12" s="4969"/>
      <c r="K12" s="4969"/>
      <c r="L12" s="4990"/>
    </row>
    <row r="13" spans="1:12">
      <c r="A13" s="4994" t="s">
        <v>10077</v>
      </c>
      <c r="B13" s="4994"/>
      <c r="C13" s="4994"/>
      <c r="D13" s="4994"/>
      <c r="E13" s="4994"/>
      <c r="F13" s="4994"/>
      <c r="G13" s="4994"/>
      <c r="H13" s="4994"/>
      <c r="I13" s="4994"/>
      <c r="J13" s="4994"/>
      <c r="K13" s="4994"/>
      <c r="L13" s="4995"/>
    </row>
    <row r="14" spans="1:12">
      <c r="A14" s="4994"/>
      <c r="B14" s="4994"/>
      <c r="C14" s="4994"/>
      <c r="D14" s="4994"/>
      <c r="E14" s="4994"/>
      <c r="F14" s="4994"/>
      <c r="G14" s="4994"/>
      <c r="H14" s="4994"/>
      <c r="I14" s="4994"/>
      <c r="J14" s="4994"/>
      <c r="K14" s="4994"/>
      <c r="L14" s="4995"/>
    </row>
    <row r="15" spans="1:12">
      <c r="A15" s="4994"/>
      <c r="B15" s="4994"/>
      <c r="C15" s="4994"/>
      <c r="D15" s="4994"/>
      <c r="E15" s="4994"/>
      <c r="F15" s="4994"/>
      <c r="G15" s="4994"/>
      <c r="H15" s="4994"/>
      <c r="I15" s="4994"/>
      <c r="J15" s="4994"/>
      <c r="K15" s="4994"/>
      <c r="L15" s="4995"/>
    </row>
    <row r="16" spans="1:12" ht="34.5" customHeight="1" thickBot="1">
      <c r="A16" s="4994"/>
      <c r="B16" s="4994"/>
      <c r="C16" s="4994"/>
      <c r="D16" s="4994"/>
      <c r="E16" s="4994"/>
      <c r="F16" s="4994"/>
      <c r="G16" s="4994"/>
      <c r="H16" s="4994"/>
      <c r="I16" s="4994"/>
      <c r="J16" s="4994"/>
      <c r="K16" s="4994"/>
      <c r="L16" s="4995"/>
    </row>
    <row r="17" spans="1:12" ht="15.6" thickBot="1">
      <c r="A17" s="4969" t="s">
        <v>701</v>
      </c>
      <c r="B17" s="4969"/>
      <c r="C17" s="4969"/>
      <c r="D17" s="4969"/>
      <c r="E17" s="4969"/>
      <c r="F17" s="4969"/>
      <c r="G17" s="4969"/>
      <c r="H17" s="4969"/>
      <c r="I17" s="4969"/>
      <c r="J17" s="4969"/>
      <c r="K17" s="4969"/>
      <c r="L17" s="4990"/>
    </row>
    <row r="18" spans="1:12" ht="14.25" customHeight="1">
      <c r="A18" s="4972" t="s">
        <v>10078</v>
      </c>
      <c r="B18" s="4973"/>
      <c r="C18" s="4973"/>
      <c r="D18" s="4973"/>
      <c r="E18" s="4973"/>
      <c r="F18" s="4973"/>
      <c r="G18" s="4973"/>
      <c r="H18" s="4973"/>
      <c r="I18" s="4973"/>
      <c r="J18" s="4973"/>
      <c r="K18" s="4973"/>
      <c r="L18" s="4974"/>
    </row>
    <row r="19" spans="1:12">
      <c r="A19" s="4975"/>
      <c r="B19" s="4976"/>
      <c r="C19" s="4976"/>
      <c r="D19" s="4976"/>
      <c r="E19" s="4976"/>
      <c r="F19" s="4976"/>
      <c r="G19" s="4976"/>
      <c r="H19" s="4976"/>
      <c r="I19" s="4976"/>
      <c r="J19" s="4976"/>
      <c r="K19" s="4976"/>
      <c r="L19" s="4977"/>
    </row>
    <row r="20" spans="1:12">
      <c r="A20" s="4975"/>
      <c r="B20" s="4976"/>
      <c r="C20" s="4976"/>
      <c r="D20" s="4976"/>
      <c r="E20" s="4976"/>
      <c r="F20" s="4976"/>
      <c r="G20" s="4976"/>
      <c r="H20" s="4976"/>
      <c r="I20" s="4976"/>
      <c r="J20" s="4976"/>
      <c r="K20" s="4976"/>
      <c r="L20" s="4977"/>
    </row>
    <row r="21" spans="1:12">
      <c r="A21" s="4975"/>
      <c r="B21" s="4976"/>
      <c r="C21" s="4976"/>
      <c r="D21" s="4976"/>
      <c r="E21" s="4976"/>
      <c r="F21" s="4976"/>
      <c r="G21" s="4976"/>
      <c r="H21" s="4976"/>
      <c r="I21" s="4976"/>
      <c r="J21" s="4976"/>
      <c r="K21" s="4976"/>
      <c r="L21" s="4977"/>
    </row>
    <row r="22" spans="1:12">
      <c r="A22" s="4975"/>
      <c r="B22" s="4976"/>
      <c r="C22" s="4976"/>
      <c r="D22" s="4976"/>
      <c r="E22" s="4976"/>
      <c r="F22" s="4976"/>
      <c r="G22" s="4976"/>
      <c r="H22" s="4976"/>
      <c r="I22" s="4976"/>
      <c r="J22" s="4976"/>
      <c r="K22" s="4976"/>
      <c r="L22" s="4977"/>
    </row>
    <row r="23" spans="1:12">
      <c r="A23" s="4975"/>
      <c r="B23" s="4976"/>
      <c r="C23" s="4976"/>
      <c r="D23" s="4976"/>
      <c r="E23" s="4976"/>
      <c r="F23" s="4976"/>
      <c r="G23" s="4976"/>
      <c r="H23" s="4976"/>
      <c r="I23" s="4976"/>
      <c r="J23" s="4976"/>
      <c r="K23" s="4976"/>
      <c r="L23" s="4977"/>
    </row>
    <row r="24" spans="1:12">
      <c r="A24" s="4975"/>
      <c r="B24" s="4976"/>
      <c r="C24" s="4976"/>
      <c r="D24" s="4976"/>
      <c r="E24" s="4976"/>
      <c r="F24" s="4976"/>
      <c r="G24" s="4976"/>
      <c r="H24" s="4976"/>
      <c r="I24" s="4976"/>
      <c r="J24" s="4976"/>
      <c r="K24" s="4976"/>
      <c r="L24" s="4977"/>
    </row>
    <row r="25" spans="1:12">
      <c r="A25" s="4975"/>
      <c r="B25" s="4976"/>
      <c r="C25" s="4976"/>
      <c r="D25" s="4976"/>
      <c r="E25" s="4976"/>
      <c r="F25" s="4976"/>
      <c r="G25" s="4976"/>
      <c r="H25" s="4976"/>
      <c r="I25" s="4976"/>
      <c r="J25" s="4976"/>
      <c r="K25" s="4976"/>
      <c r="L25" s="4977"/>
    </row>
    <row r="26" spans="1:12">
      <c r="A26" s="4975"/>
      <c r="B26" s="4976"/>
      <c r="C26" s="4976"/>
      <c r="D26" s="4976"/>
      <c r="E26" s="4976"/>
      <c r="F26" s="4976"/>
      <c r="G26" s="4976"/>
      <c r="H26" s="4976"/>
      <c r="I26" s="4976"/>
      <c r="J26" s="4976"/>
      <c r="K26" s="4976"/>
      <c r="L26" s="4977"/>
    </row>
    <row r="27" spans="1:12">
      <c r="A27" s="4975"/>
      <c r="B27" s="4976"/>
      <c r="C27" s="4976"/>
      <c r="D27" s="4976"/>
      <c r="E27" s="4976"/>
      <c r="F27" s="4976"/>
      <c r="G27" s="4976"/>
      <c r="H27" s="4976"/>
      <c r="I27" s="4976"/>
      <c r="J27" s="4976"/>
      <c r="K27" s="4976"/>
      <c r="L27" s="4977"/>
    </row>
    <row r="28" spans="1:12">
      <c r="A28" s="4975"/>
      <c r="B28" s="4976"/>
      <c r="C28" s="4976"/>
      <c r="D28" s="4976"/>
      <c r="E28" s="4976"/>
      <c r="F28" s="4976"/>
      <c r="G28" s="4976"/>
      <c r="H28" s="4976"/>
      <c r="I28" s="4976"/>
      <c r="J28" s="4976"/>
      <c r="K28" s="4976"/>
      <c r="L28" s="4977"/>
    </row>
    <row r="29" spans="1:12" ht="165.75" customHeight="1" thickBot="1">
      <c r="A29" s="4978"/>
      <c r="B29" s="4979"/>
      <c r="C29" s="4979"/>
      <c r="D29" s="4979"/>
      <c r="E29" s="4979"/>
      <c r="F29" s="4979"/>
      <c r="G29" s="4979"/>
      <c r="H29" s="4979"/>
      <c r="I29" s="4979"/>
      <c r="J29" s="4979"/>
      <c r="K29" s="4979"/>
      <c r="L29" s="4980"/>
    </row>
    <row r="30" spans="1:12" ht="15.6" thickBot="1">
      <c r="A30" s="4969" t="s">
        <v>702</v>
      </c>
      <c r="B30" s="4970"/>
      <c r="C30" s="4970"/>
      <c r="D30" s="4970"/>
      <c r="E30" s="4970"/>
      <c r="F30" s="4970"/>
      <c r="G30" s="4970"/>
      <c r="H30" s="4970"/>
      <c r="I30" s="4970"/>
      <c r="J30" s="4970"/>
      <c r="K30" s="4970"/>
      <c r="L30" s="4971"/>
    </row>
    <row r="31" spans="1:12">
      <c r="A31" s="4984" t="s">
        <v>703</v>
      </c>
      <c r="B31" s="4985"/>
      <c r="C31" s="4985"/>
      <c r="D31" s="4985"/>
      <c r="E31" s="4985"/>
      <c r="F31" s="4985"/>
      <c r="G31" s="4985"/>
      <c r="H31" s="4985"/>
      <c r="I31" s="4985"/>
      <c r="J31" s="4985"/>
      <c r="K31" s="4985"/>
      <c r="L31" s="4986"/>
    </row>
    <row r="32" spans="1:12" ht="14.4" thickBot="1">
      <c r="A32" s="4987"/>
      <c r="B32" s="4988"/>
      <c r="C32" s="4988"/>
      <c r="D32" s="4988"/>
      <c r="E32" s="4988"/>
      <c r="F32" s="4988"/>
      <c r="G32" s="4988"/>
      <c r="H32" s="4988"/>
      <c r="I32" s="4988"/>
      <c r="J32" s="4988"/>
      <c r="K32" s="4988"/>
      <c r="L32" s="4989"/>
    </row>
    <row r="33" spans="1:12" ht="15.6" thickBot="1">
      <c r="A33" s="4969" t="s">
        <v>704</v>
      </c>
      <c r="B33" s="4970"/>
      <c r="C33" s="4970"/>
      <c r="D33" s="4970"/>
      <c r="E33" s="4970"/>
      <c r="F33" s="4970"/>
      <c r="G33" s="4970"/>
      <c r="H33" s="4970"/>
      <c r="I33" s="4970"/>
      <c r="J33" s="4970"/>
      <c r="K33" s="4970"/>
      <c r="L33" s="4971"/>
    </row>
    <row r="34" spans="1:12">
      <c r="A34" s="4972" t="s">
        <v>705</v>
      </c>
      <c r="B34" s="4973"/>
      <c r="C34" s="4973"/>
      <c r="D34" s="4973"/>
      <c r="E34" s="4973"/>
      <c r="F34" s="4973"/>
      <c r="G34" s="4973"/>
      <c r="H34" s="4973"/>
      <c r="I34" s="4973"/>
      <c r="J34" s="4973"/>
      <c r="K34" s="4973"/>
      <c r="L34" s="4974"/>
    </row>
    <row r="35" spans="1:12">
      <c r="A35" s="4975"/>
      <c r="B35" s="4976"/>
      <c r="C35" s="4976"/>
      <c r="D35" s="4976"/>
      <c r="E35" s="4976"/>
      <c r="F35" s="4976"/>
      <c r="G35" s="4976"/>
      <c r="H35" s="4976"/>
      <c r="I35" s="4976"/>
      <c r="J35" s="4976"/>
      <c r="K35" s="4976"/>
      <c r="L35" s="4977"/>
    </row>
    <row r="36" spans="1:12" ht="1.5" customHeight="1" thickBot="1">
      <c r="A36" s="4978"/>
      <c r="B36" s="4979"/>
      <c r="C36" s="4979"/>
      <c r="D36" s="4979"/>
      <c r="E36" s="4979"/>
      <c r="F36" s="4979"/>
      <c r="G36" s="4979"/>
      <c r="H36" s="4979"/>
      <c r="I36" s="4979"/>
      <c r="J36" s="4979"/>
      <c r="K36" s="4979"/>
      <c r="L36" s="4980"/>
    </row>
    <row r="37" spans="1:12" ht="15.6" thickBot="1">
      <c r="A37" s="4969" t="s">
        <v>706</v>
      </c>
      <c r="B37" s="4970"/>
      <c r="C37" s="4970"/>
      <c r="D37" s="4970"/>
      <c r="E37" s="4970"/>
      <c r="F37" s="4970"/>
      <c r="G37" s="4970"/>
      <c r="H37" s="4970"/>
      <c r="I37" s="4970"/>
      <c r="J37" s="4970"/>
      <c r="K37" s="4970"/>
      <c r="L37" s="4971"/>
    </row>
    <row r="38" spans="1:12" ht="14.4" thickBot="1">
      <c r="A38" s="4981" t="s">
        <v>10080</v>
      </c>
      <c r="B38" s="4982"/>
      <c r="C38" s="4982"/>
      <c r="D38" s="4982"/>
      <c r="E38" s="4982"/>
      <c r="F38" s="4982"/>
      <c r="G38" s="4982"/>
      <c r="H38" s="4982"/>
      <c r="I38" s="4982"/>
      <c r="J38" s="4982"/>
      <c r="K38" s="4982"/>
      <c r="L38" s="4983"/>
    </row>
    <row r="41" spans="1:12" ht="14.4">
      <c r="B41" s="8" t="s">
        <v>707</v>
      </c>
    </row>
    <row r="42" spans="1:12">
      <c r="B42" s="876"/>
    </row>
    <row r="43" spans="1:12">
      <c r="B43" s="878" t="s">
        <v>708</v>
      </c>
    </row>
    <row r="44" spans="1:12">
      <c r="B44" s="876"/>
    </row>
    <row r="45" spans="1:12">
      <c r="B45" s="879" t="s">
        <v>709</v>
      </c>
    </row>
    <row r="46" spans="1:12">
      <c r="B46" s="876"/>
    </row>
    <row r="47" spans="1:12">
      <c r="B47" s="880" t="s">
        <v>710</v>
      </c>
    </row>
    <row r="49" spans="2:2">
      <c r="B49" s="3236" t="s">
        <v>711</v>
      </c>
    </row>
  </sheetData>
  <mergeCells count="19">
    <mergeCell ref="A17:L17"/>
    <mergeCell ref="H1:I1"/>
    <mergeCell ref="H2:I2"/>
    <mergeCell ref="H3:I3"/>
    <mergeCell ref="H4:I4"/>
    <mergeCell ref="H5:I5"/>
    <mergeCell ref="A13:L16"/>
    <mergeCell ref="H6:I6"/>
    <mergeCell ref="H7:I7"/>
    <mergeCell ref="H8:I8"/>
    <mergeCell ref="H9:I9"/>
    <mergeCell ref="A12:L12"/>
    <mergeCell ref="A33:L33"/>
    <mergeCell ref="A34:L36"/>
    <mergeCell ref="A37:L37"/>
    <mergeCell ref="A38:L38"/>
    <mergeCell ref="A18:L29"/>
    <mergeCell ref="A31:L32"/>
    <mergeCell ref="A30:L30"/>
  </mergeCells>
  <hyperlinks>
    <hyperlink ref="C8" r:id="rId1" display="mailto:annual.reporting@ofwat.gov.uk" xr:uid="{694D479A-5738-498F-9076-F09B712B7F68}"/>
  </hyperlinks>
  <pageMargins left="0.7" right="0.7" top="0.75" bottom="0.75" header="0.3" footer="0.3"/>
  <pageSetup paperSize="9" orientation="portrait"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1C917-E93B-4616-8A48-D3E1EA8E59E6}">
  <sheetPr codeName="Sheet118"/>
  <dimension ref="A1:S32"/>
  <sheetViews>
    <sheetView workbookViewId="0">
      <selection activeCell="E23" sqref="E23"/>
    </sheetView>
  </sheetViews>
  <sheetFormatPr defaultColWidth="8.19921875" defaultRowHeight="13.8"/>
  <cols>
    <col min="1" max="1" width="1.19921875" style="3154" customWidth="1"/>
    <col min="2" max="2" width="64.19921875" style="1314" customWidth="1"/>
    <col min="3" max="3" width="6.59765625" style="1314" customWidth="1"/>
    <col min="4" max="4" width="4.69921875" style="1314" customWidth="1"/>
    <col min="5" max="9" width="8" style="1314" customWidth="1"/>
    <col min="10" max="10" width="1.69921875" style="1314" customWidth="1"/>
    <col min="11" max="11" width="10.69921875" style="1274" customWidth="1"/>
    <col min="12" max="12" width="1.5" style="1274" customWidth="1"/>
    <col min="13" max="13" width="23.69921875" style="1274" customWidth="1"/>
    <col min="14" max="14" width="1.5" style="3216" customWidth="1"/>
    <col min="15" max="15" width="1.69921875" style="3221" customWidth="1"/>
    <col min="16" max="16" width="18.69921875" style="3220" bestFit="1" customWidth="1"/>
    <col min="17" max="17" width="1.69921875" style="3217" customWidth="1"/>
    <col min="18" max="18" width="1.5" style="3220" customWidth="1"/>
    <col min="19" max="19" width="1.69921875" style="3222" customWidth="1"/>
    <col min="20" max="16384" width="8.19921875" style="1314"/>
  </cols>
  <sheetData>
    <row r="1" spans="1:19" s="1333" customFormat="1" ht="23.25" customHeight="1">
      <c r="A1" s="3158" t="s">
        <v>713</v>
      </c>
      <c r="B1" s="5087" t="s">
        <v>1275</v>
      </c>
      <c r="C1" s="5087"/>
      <c r="D1" s="5087"/>
      <c r="E1" s="1334"/>
      <c r="F1" s="1334"/>
      <c r="G1" s="1334"/>
      <c r="H1" s="1334"/>
      <c r="I1" s="1334"/>
      <c r="J1" s="1334"/>
      <c r="K1" s="1312"/>
      <c r="L1" s="1312"/>
      <c r="M1" s="1312"/>
      <c r="N1" s="3215"/>
      <c r="O1" s="3210"/>
      <c r="P1" s="1011"/>
      <c r="Q1" s="3217"/>
      <c r="R1" s="3218"/>
      <c r="S1" s="3222"/>
    </row>
    <row r="2" spans="1:19" s="1333" customFormat="1" ht="23.25" customHeight="1">
      <c r="A2" s="3158"/>
      <c r="B2" s="1210" t="str">
        <f>SelectCompany!B4</f>
        <v>South Staffordshire Water</v>
      </c>
      <c r="C2" s="1210"/>
      <c r="D2" s="1210"/>
      <c r="E2" s="1334"/>
      <c r="F2" s="1334"/>
      <c r="G2" s="1334"/>
      <c r="H2" s="1334"/>
      <c r="I2" s="1334"/>
      <c r="J2" s="1335"/>
      <c r="K2" s="1312"/>
      <c r="L2" s="1312"/>
      <c r="M2" s="1312"/>
      <c r="N2" s="3215"/>
      <c r="O2" s="3210"/>
      <c r="P2" s="1011"/>
      <c r="Q2" s="3217"/>
      <c r="R2" s="3218"/>
      <c r="S2" s="3222"/>
    </row>
    <row r="3" spans="1:19" s="1333" customFormat="1" ht="36.75" customHeight="1">
      <c r="A3" s="3154"/>
      <c r="B3" s="5086" t="s">
        <v>1276</v>
      </c>
      <c r="C3" s="5086"/>
      <c r="D3" s="5086"/>
      <c r="E3" s="5086"/>
      <c r="F3" s="5086"/>
      <c r="G3" s="5086"/>
      <c r="H3" s="5086"/>
      <c r="I3" s="5086"/>
      <c r="J3" s="5086"/>
      <c r="K3" s="5086"/>
      <c r="L3" s="5086"/>
      <c r="M3" s="5086"/>
      <c r="N3" s="3216"/>
      <c r="O3" s="3210"/>
      <c r="P3" s="3219" t="s">
        <v>716</v>
      </c>
      <c r="Q3" s="3217"/>
      <c r="R3" s="3220"/>
      <c r="S3" s="3222"/>
    </row>
    <row r="4" spans="1:19" ht="20.100000000000001" customHeight="1" thickBot="1">
      <c r="B4" s="1331"/>
      <c r="C4" s="1331"/>
      <c r="D4" s="1331"/>
      <c r="E4" s="1331"/>
      <c r="F4" s="1331"/>
      <c r="G4" s="1331"/>
      <c r="H4" s="1331"/>
      <c r="I4" s="1331"/>
      <c r="J4" s="1332"/>
      <c r="K4" s="1312"/>
      <c r="P4" s="1011"/>
    </row>
    <row r="5" spans="1:19" ht="20.100000000000001" customHeight="1" thickTop="1" thickBot="1">
      <c r="B5" s="5088" t="s">
        <v>1277</v>
      </c>
      <c r="C5" s="5090" t="s">
        <v>718</v>
      </c>
      <c r="D5" s="5090" t="s">
        <v>719</v>
      </c>
      <c r="E5" s="5092" t="s">
        <v>9949</v>
      </c>
      <c r="F5" s="5092"/>
      <c r="G5" s="5092"/>
      <c r="H5" s="5092"/>
      <c r="I5" s="5092"/>
      <c r="J5" s="1330"/>
      <c r="K5" s="5093" t="s">
        <v>723</v>
      </c>
      <c r="L5" s="1275"/>
      <c r="M5" s="5093" t="s">
        <v>724</v>
      </c>
      <c r="P5" s="1011"/>
    </row>
    <row r="6" spans="1:19" ht="30.75" customHeight="1" thickTop="1" thickBot="1">
      <c r="A6" s="3154" t="s">
        <v>1278</v>
      </c>
      <c r="B6" s="5089"/>
      <c r="C6" s="5091"/>
      <c r="D6" s="5091"/>
      <c r="E6" s="1329" t="s">
        <v>1281</v>
      </c>
      <c r="F6" s="1329" t="s">
        <v>1282</v>
      </c>
      <c r="G6" s="1329" t="s">
        <v>1283</v>
      </c>
      <c r="H6" s="1329" t="s">
        <v>1284</v>
      </c>
      <c r="I6" s="1328" t="s">
        <v>1285</v>
      </c>
      <c r="J6" s="1316"/>
      <c r="K6" s="5094"/>
      <c r="L6" s="1275"/>
      <c r="M6" s="5094"/>
      <c r="P6" s="1011"/>
    </row>
    <row r="7" spans="1:19" ht="20.100000000000001" customHeight="1" thickTop="1" thickBot="1">
      <c r="A7" s="3154" t="s">
        <v>729</v>
      </c>
      <c r="B7" s="1327"/>
      <c r="C7" s="1327"/>
      <c r="D7" s="1327"/>
      <c r="E7" s="1319"/>
      <c r="F7" s="1319"/>
      <c r="G7" s="1319"/>
      <c r="H7" s="1319"/>
      <c r="I7" s="1319"/>
      <c r="J7" s="1316"/>
      <c r="K7" s="1319"/>
      <c r="L7" s="1275"/>
      <c r="M7" s="1319"/>
      <c r="P7" s="1011"/>
    </row>
    <row r="8" spans="1:19" ht="20.100000000000001" customHeight="1" thickTop="1" thickBot="1">
      <c r="B8" s="1324" t="s">
        <v>1286</v>
      </c>
      <c r="C8" s="1326"/>
      <c r="D8" s="1319"/>
      <c r="E8" s="1319"/>
      <c r="F8" s="1319"/>
      <c r="G8" s="1319"/>
      <c r="H8" s="1319"/>
      <c r="I8" s="1319"/>
      <c r="J8" s="1319"/>
      <c r="K8" s="1275"/>
      <c r="L8" s="1275"/>
      <c r="M8" s="1275"/>
      <c r="P8" s="101" t="str">
        <f t="shared" ref="P8:P27" si="0">IF(COUNTBLANK(E8:I8)=Q8, 0, rngIncomplete )</f>
        <v>Please complete all cells in row</v>
      </c>
      <c r="Q8" s="2984">
        <v>10</v>
      </c>
    </row>
    <row r="9" spans="1:19" ht="20.100000000000001" customHeight="1" thickTop="1">
      <c r="B9" s="4500" t="s">
        <v>1287</v>
      </c>
      <c r="C9" s="4501" t="s">
        <v>874</v>
      </c>
      <c r="D9" s="4501">
        <v>1</v>
      </c>
      <c r="E9" s="4502">
        <v>0.83919000952099798</v>
      </c>
      <c r="F9" s="4502">
        <v>0.91722090126868372</v>
      </c>
      <c r="G9" s="4502">
        <v>0.93377174008540198</v>
      </c>
      <c r="H9" s="4502">
        <v>0.94657805959572738</v>
      </c>
      <c r="I9" s="4503">
        <v>0.95301835382729105</v>
      </c>
      <c r="J9" s="1319"/>
      <c r="K9" s="1035" t="s">
        <v>1288</v>
      </c>
      <c r="L9" s="1275"/>
      <c r="M9" s="1035"/>
      <c r="P9" s="101" t="str">
        <f t="shared" si="0"/>
        <v>Please complete all cells in row</v>
      </c>
      <c r="Q9" s="3217">
        <v>5</v>
      </c>
    </row>
    <row r="10" spans="1:19" ht="20.100000000000001" customHeight="1">
      <c r="B10" s="4504" t="s">
        <v>1289</v>
      </c>
      <c r="C10" s="1321" t="s">
        <v>874</v>
      </c>
      <c r="D10" s="1321">
        <v>1</v>
      </c>
      <c r="E10" s="4361"/>
      <c r="F10" s="4362">
        <f>E9</f>
        <v>0.83919000952099798</v>
      </c>
      <c r="G10" s="4362">
        <f>F9</f>
        <v>0.91722090126868372</v>
      </c>
      <c r="H10" s="4362">
        <f>G9</f>
        <v>0.93377174008540198</v>
      </c>
      <c r="I10" s="4505">
        <f>H9</f>
        <v>0.94657805959572738</v>
      </c>
      <c r="J10" s="1319"/>
      <c r="K10" s="1318" t="s">
        <v>1290</v>
      </c>
      <c r="L10" s="1275"/>
      <c r="M10" s="1317"/>
      <c r="P10" s="101" t="str">
        <f t="shared" si="0"/>
        <v>Please complete all cells in row</v>
      </c>
      <c r="Q10" s="3217">
        <v>6</v>
      </c>
    </row>
    <row r="11" spans="1:19" ht="20.100000000000001" customHeight="1">
      <c r="B11" s="4504" t="s">
        <v>1291</v>
      </c>
      <c r="C11" s="1321" t="s">
        <v>874</v>
      </c>
      <c r="D11" s="1321">
        <v>1</v>
      </c>
      <c r="E11" s="4361"/>
      <c r="F11" s="4361"/>
      <c r="G11" s="4362">
        <f>F10</f>
        <v>0.83919000952099798</v>
      </c>
      <c r="H11" s="4362">
        <f>G10</f>
        <v>0.91722090126868372</v>
      </c>
      <c r="I11" s="4506">
        <f>H10</f>
        <v>0.93377174008540198</v>
      </c>
      <c r="J11" s="1319"/>
      <c r="K11" s="1318" t="s">
        <v>1292</v>
      </c>
      <c r="L11" s="1275"/>
      <c r="M11" s="1317"/>
      <c r="P11" s="101" t="str">
        <f t="shared" si="0"/>
        <v>Please complete all cells in row</v>
      </c>
      <c r="Q11" s="3217">
        <v>7</v>
      </c>
    </row>
    <row r="12" spans="1:19" ht="20.100000000000001" customHeight="1">
      <c r="B12" s="4504" t="s">
        <v>1293</v>
      </c>
      <c r="C12" s="1321" t="s">
        <v>874</v>
      </c>
      <c r="D12" s="1321">
        <v>1</v>
      </c>
      <c r="E12" s="4361"/>
      <c r="F12" s="4361"/>
      <c r="G12" s="4361"/>
      <c r="H12" s="4362">
        <f>G11</f>
        <v>0.83919000952099798</v>
      </c>
      <c r="I12" s="4506">
        <f>H12</f>
        <v>0.83919000952099798</v>
      </c>
      <c r="J12" s="1319"/>
      <c r="K12" s="1318" t="s">
        <v>1294</v>
      </c>
      <c r="L12" s="1275"/>
      <c r="M12" s="1317"/>
      <c r="P12" s="101" t="str">
        <f t="shared" si="0"/>
        <v>Please complete all cells in row</v>
      </c>
      <c r="Q12" s="3217">
        <v>8</v>
      </c>
    </row>
    <row r="13" spans="1:19" ht="20.100000000000001" customHeight="1" thickBot="1">
      <c r="B13" s="4508" t="s">
        <v>1295</v>
      </c>
      <c r="C13" s="4509" t="s">
        <v>874</v>
      </c>
      <c r="D13" s="4509">
        <v>1</v>
      </c>
      <c r="E13" s="4510"/>
      <c r="F13" s="4511"/>
      <c r="G13" s="4510"/>
      <c r="H13" s="4511"/>
      <c r="I13" s="4512">
        <f>H12</f>
        <v>0.83919000952099798</v>
      </c>
      <c r="J13" s="1316"/>
      <c r="K13" s="1315" t="s">
        <v>1296</v>
      </c>
      <c r="L13" s="1275"/>
      <c r="M13" s="1315"/>
      <c r="P13" s="101" t="str">
        <f t="shared" si="0"/>
        <v>Please complete all cells in row</v>
      </c>
      <c r="Q13" s="3217">
        <v>9</v>
      </c>
    </row>
    <row r="14" spans="1:19" ht="20.100000000000001" customHeight="1" thickBot="1">
      <c r="B14" s="1316"/>
      <c r="C14" s="1316"/>
      <c r="D14" s="1316"/>
      <c r="E14" s="1316"/>
      <c r="F14" s="1316"/>
      <c r="G14" s="1316"/>
      <c r="H14" s="1316"/>
      <c r="I14" s="1316"/>
      <c r="J14" s="1316"/>
      <c r="K14" s="920"/>
      <c r="L14" s="1275"/>
      <c r="M14" s="1275"/>
      <c r="P14" s="101" t="str">
        <f t="shared" si="0"/>
        <v>Please complete all cells in row</v>
      </c>
      <c r="Q14" s="3217">
        <v>10</v>
      </c>
    </row>
    <row r="15" spans="1:19" ht="20.100000000000001" customHeight="1" thickTop="1" thickBot="1">
      <c r="B15" s="1324" t="s">
        <v>1297</v>
      </c>
      <c r="C15" s="1326"/>
      <c r="D15" s="1319"/>
      <c r="E15" s="1319"/>
      <c r="F15" s="1319"/>
      <c r="G15" s="1319"/>
      <c r="H15" s="1319"/>
      <c r="I15" s="1319"/>
      <c r="J15" s="1316"/>
      <c r="K15" s="1275"/>
      <c r="L15" s="1275"/>
      <c r="M15" s="1275"/>
      <c r="P15" s="101" t="str">
        <f t="shared" si="0"/>
        <v>Please complete all cells in row</v>
      </c>
      <c r="Q15" s="3217">
        <v>10</v>
      </c>
    </row>
    <row r="16" spans="1:19" ht="20.100000000000001" customHeight="1" thickTop="1">
      <c r="B16" s="4500" t="s">
        <v>1298</v>
      </c>
      <c r="C16" s="4501" t="s">
        <v>874</v>
      </c>
      <c r="D16" s="4501">
        <v>1</v>
      </c>
      <c r="E16" s="4502">
        <v>0.77399047059360759</v>
      </c>
      <c r="F16" s="4502">
        <v>0.91508708805965322</v>
      </c>
      <c r="G16" s="4502">
        <v>0.93391227507984298</v>
      </c>
      <c r="H16" s="4502">
        <v>0.95047229136695788</v>
      </c>
      <c r="I16" s="4503">
        <v>0.95245079470947258</v>
      </c>
      <c r="J16" s="1319"/>
      <c r="K16" s="1035" t="s">
        <v>1299</v>
      </c>
      <c r="L16" s="1275"/>
      <c r="M16" s="1035"/>
      <c r="P16" s="101" t="str">
        <f t="shared" si="0"/>
        <v>Please complete all cells in row</v>
      </c>
      <c r="Q16" s="3217">
        <v>5</v>
      </c>
    </row>
    <row r="17" spans="2:17" ht="20.100000000000001" customHeight="1">
      <c r="B17" s="4504" t="s">
        <v>1300</v>
      </c>
      <c r="C17" s="1321" t="s">
        <v>874</v>
      </c>
      <c r="D17" s="1321">
        <v>1</v>
      </c>
      <c r="E17" s="4361"/>
      <c r="F17" s="4362">
        <f>E16</f>
        <v>0.77399047059360759</v>
      </c>
      <c r="G17" s="4362">
        <f>F16</f>
        <v>0.91508708805965322</v>
      </c>
      <c r="H17" s="4362">
        <f>G16</f>
        <v>0.93391227507984298</v>
      </c>
      <c r="I17" s="4505">
        <f>H16</f>
        <v>0.95047229136695788</v>
      </c>
      <c r="J17" s="1319"/>
      <c r="K17" s="1318" t="s">
        <v>1301</v>
      </c>
      <c r="L17" s="1275"/>
      <c r="M17" s="1317"/>
      <c r="P17" s="101" t="str">
        <f t="shared" si="0"/>
        <v>Please complete all cells in row</v>
      </c>
      <c r="Q17" s="3217">
        <v>6</v>
      </c>
    </row>
    <row r="18" spans="2:17" ht="20.100000000000001" customHeight="1">
      <c r="B18" s="4504" t="s">
        <v>1302</v>
      </c>
      <c r="C18" s="1321" t="s">
        <v>874</v>
      </c>
      <c r="D18" s="1321">
        <v>1</v>
      </c>
      <c r="E18" s="4361"/>
      <c r="F18" s="4361"/>
      <c r="G18" s="4362">
        <f>F17</f>
        <v>0.77399047059360759</v>
      </c>
      <c r="H18" s="4362">
        <f>G17</f>
        <v>0.91508708805965322</v>
      </c>
      <c r="I18" s="4506">
        <f>H17</f>
        <v>0.93391227507984298</v>
      </c>
      <c r="J18" s="1319"/>
      <c r="K18" s="1318" t="s">
        <v>1303</v>
      </c>
      <c r="L18" s="1275"/>
      <c r="M18" s="1317"/>
      <c r="P18" s="101" t="str">
        <f t="shared" si="0"/>
        <v>Please complete all cells in row</v>
      </c>
      <c r="Q18" s="3217">
        <v>7</v>
      </c>
    </row>
    <row r="19" spans="2:17" ht="20.100000000000001" customHeight="1">
      <c r="B19" s="4504" t="s">
        <v>1304</v>
      </c>
      <c r="C19" s="1321" t="s">
        <v>874</v>
      </c>
      <c r="D19" s="1321">
        <v>1</v>
      </c>
      <c r="E19" s="4361"/>
      <c r="F19" s="4361"/>
      <c r="G19" s="4361"/>
      <c r="H19" s="4362">
        <f>G18</f>
        <v>0.77399047059360759</v>
      </c>
      <c r="I19" s="4506">
        <f>H18</f>
        <v>0.91508708805965322</v>
      </c>
      <c r="J19" s="1319"/>
      <c r="K19" s="1318" t="s">
        <v>1305</v>
      </c>
      <c r="L19" s="1275"/>
      <c r="M19" s="1317"/>
      <c r="P19" s="101" t="str">
        <f t="shared" si="0"/>
        <v>Please complete all cells in row</v>
      </c>
      <c r="Q19" s="3217">
        <v>8</v>
      </c>
    </row>
    <row r="20" spans="2:17" ht="20.100000000000001" customHeight="1" thickBot="1">
      <c r="B20" s="4508" t="s">
        <v>1306</v>
      </c>
      <c r="C20" s="4509" t="s">
        <v>874</v>
      </c>
      <c r="D20" s="4509">
        <v>1</v>
      </c>
      <c r="E20" s="4510"/>
      <c r="F20" s="4511"/>
      <c r="G20" s="4510"/>
      <c r="H20" s="4511"/>
      <c r="I20" s="4512">
        <f>H19</f>
        <v>0.77399047059360759</v>
      </c>
      <c r="J20" s="1316"/>
      <c r="K20" s="1315" t="s">
        <v>1307</v>
      </c>
      <c r="L20" s="1275"/>
      <c r="M20" s="1315"/>
      <c r="P20" s="101" t="str">
        <f t="shared" si="0"/>
        <v>Please complete all cells in row</v>
      </c>
      <c r="Q20" s="3217">
        <v>9</v>
      </c>
    </row>
    <row r="21" spans="2:17" ht="20.100000000000001" customHeight="1" thickBot="1">
      <c r="B21" s="1325"/>
      <c r="C21" s="1325"/>
      <c r="D21" s="1325"/>
      <c r="E21" s="1325"/>
      <c r="F21" s="1325"/>
      <c r="G21" s="1325"/>
      <c r="H21" s="1325"/>
      <c r="I21" s="1325"/>
      <c r="J21" s="1325"/>
      <c r="P21" s="101" t="str">
        <f t="shared" si="0"/>
        <v>Please complete all cells in row</v>
      </c>
      <c r="Q21" s="3217">
        <v>10</v>
      </c>
    </row>
    <row r="22" spans="2:17" ht="20.100000000000001" customHeight="1" thickTop="1" thickBot="1">
      <c r="B22" s="1324" t="s">
        <v>1308</v>
      </c>
      <c r="C22" s="1326"/>
      <c r="D22" s="1319"/>
      <c r="E22" s="1319"/>
      <c r="F22" s="1319"/>
      <c r="G22" s="1319"/>
      <c r="H22" s="1319"/>
      <c r="I22" s="1319"/>
      <c r="J22" s="1325"/>
      <c r="P22" s="101" t="str">
        <f t="shared" si="0"/>
        <v>Please complete all cells in row</v>
      </c>
      <c r="Q22" s="3217">
        <v>10</v>
      </c>
    </row>
    <row r="23" spans="2:17" ht="20.100000000000001" customHeight="1" thickTop="1">
      <c r="B23" s="4500" t="s">
        <v>1309</v>
      </c>
      <c r="C23" s="4501" t="s">
        <v>874</v>
      </c>
      <c r="D23" s="4501">
        <v>1</v>
      </c>
      <c r="E23" s="4502">
        <v>0.89409232113137926</v>
      </c>
      <c r="F23" s="4502">
        <v>0.9194101347409479</v>
      </c>
      <c r="G23" s="4502">
        <v>0.93363237289520595</v>
      </c>
      <c r="H23" s="4502">
        <v>0.94286639073664591</v>
      </c>
      <c r="I23" s="4503">
        <v>0.95356051212744963</v>
      </c>
      <c r="J23" s="1319"/>
      <c r="K23" s="1035" t="s">
        <v>1310</v>
      </c>
      <c r="M23" s="1035"/>
      <c r="P23" s="101" t="str">
        <f t="shared" si="0"/>
        <v>Please complete all cells in row</v>
      </c>
      <c r="Q23" s="3217">
        <v>5</v>
      </c>
    </row>
    <row r="24" spans="2:17" ht="20.100000000000001" customHeight="1">
      <c r="B24" s="4504" t="s">
        <v>1311</v>
      </c>
      <c r="C24" s="1321" t="s">
        <v>874</v>
      </c>
      <c r="D24" s="1321">
        <v>1</v>
      </c>
      <c r="E24" s="4361"/>
      <c r="F24" s="4362">
        <f>E23</f>
        <v>0.89409232113137926</v>
      </c>
      <c r="G24" s="4362">
        <f>F23</f>
        <v>0.9194101347409479</v>
      </c>
      <c r="H24" s="4362">
        <f>G23</f>
        <v>0.93363237289520595</v>
      </c>
      <c r="I24" s="4505">
        <f>H23</f>
        <v>0.94286639073664591</v>
      </c>
      <c r="J24" s="1319"/>
      <c r="K24" s="1318" t="s">
        <v>1312</v>
      </c>
      <c r="M24" s="1317"/>
      <c r="P24" s="101" t="str">
        <f t="shared" si="0"/>
        <v>Please complete all cells in row</v>
      </c>
      <c r="Q24" s="3217">
        <v>6</v>
      </c>
    </row>
    <row r="25" spans="2:17" ht="20.100000000000001" customHeight="1">
      <c r="B25" s="4504" t="s">
        <v>1313</v>
      </c>
      <c r="C25" s="1321" t="s">
        <v>874</v>
      </c>
      <c r="D25" s="1321">
        <v>1</v>
      </c>
      <c r="E25" s="4361"/>
      <c r="F25" s="4361"/>
      <c r="G25" s="4362">
        <f>F24</f>
        <v>0.89409232113137926</v>
      </c>
      <c r="H25" s="4362">
        <f>G24</f>
        <v>0.9194101347409479</v>
      </c>
      <c r="I25" s="4506">
        <f>H24</f>
        <v>0.93363237289520595</v>
      </c>
      <c r="J25" s="1319"/>
      <c r="K25" s="1318" t="s">
        <v>1314</v>
      </c>
      <c r="M25" s="1317"/>
      <c r="P25" s="101" t="str">
        <f t="shared" si="0"/>
        <v>Please complete all cells in row</v>
      </c>
      <c r="Q25" s="3217">
        <v>7</v>
      </c>
    </row>
    <row r="26" spans="2:17" ht="20.100000000000001" customHeight="1">
      <c r="B26" s="4507" t="s">
        <v>1315</v>
      </c>
      <c r="C26" s="1320" t="s">
        <v>874</v>
      </c>
      <c r="D26" s="1320">
        <v>1</v>
      </c>
      <c r="E26" s="4361"/>
      <c r="F26" s="4361"/>
      <c r="G26" s="4361"/>
      <c r="H26" s="4362">
        <f>G25</f>
        <v>0.89409232113137926</v>
      </c>
      <c r="I26" s="4506">
        <f>H25</f>
        <v>0.9194101347409479</v>
      </c>
      <c r="J26" s="1319"/>
      <c r="K26" s="1318" t="s">
        <v>1316</v>
      </c>
      <c r="M26" s="1317"/>
      <c r="P26" s="101" t="str">
        <f t="shared" si="0"/>
        <v>Please complete all cells in row</v>
      </c>
      <c r="Q26" s="3217">
        <v>8</v>
      </c>
    </row>
    <row r="27" spans="2:17" ht="20.100000000000001" customHeight="1" thickBot="1">
      <c r="B27" s="4508" t="s">
        <v>1317</v>
      </c>
      <c r="C27" s="4509" t="s">
        <v>874</v>
      </c>
      <c r="D27" s="4509">
        <v>1</v>
      </c>
      <c r="E27" s="4510"/>
      <c r="F27" s="4511"/>
      <c r="G27" s="4510"/>
      <c r="H27" s="4511"/>
      <c r="I27" s="4512">
        <f>H26</f>
        <v>0.89409232113137926</v>
      </c>
      <c r="J27" s="1316"/>
      <c r="K27" s="1315" t="s">
        <v>1318</v>
      </c>
      <c r="M27" s="1315"/>
      <c r="P27" s="101" t="str">
        <f t="shared" si="0"/>
        <v>Please complete all cells in row</v>
      </c>
      <c r="Q27" s="3217">
        <v>9</v>
      </c>
    </row>
    <row r="28" spans="2:17">
      <c r="N28" s="3216" t="s">
        <v>775</v>
      </c>
    </row>
    <row r="32" spans="2:17">
      <c r="C32" s="4499"/>
    </row>
  </sheetData>
  <mergeCells count="8">
    <mergeCell ref="B3:M3"/>
    <mergeCell ref="B1:D1"/>
    <mergeCell ref="B5:B6"/>
    <mergeCell ref="C5:C6"/>
    <mergeCell ref="D5:D6"/>
    <mergeCell ref="E5:I5"/>
    <mergeCell ref="K5:K6"/>
    <mergeCell ref="M5:M6"/>
  </mergeCells>
  <conditionalFormatting sqref="P1:P2 P4:P27">
    <cfRule type="cellIs" dxfId="117" priority="3" operator="equal">
      <formula>0</formula>
    </cfRule>
  </conditionalFormatting>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7EED3-A7F5-434B-95CF-31A4700125B3}">
  <sheetPr codeName="Sheet119">
    <pageSetUpPr fitToPage="1"/>
  </sheetPr>
  <dimension ref="A1:U54"/>
  <sheetViews>
    <sheetView topLeftCell="A17" workbookViewId="0">
      <selection activeCell="J11" sqref="J11"/>
    </sheetView>
  </sheetViews>
  <sheetFormatPr defaultColWidth="9" defaultRowHeight="15.6"/>
  <cols>
    <col min="1" max="1" width="1.19921875" style="3173" customWidth="1"/>
    <col min="2" max="2" width="48.09765625" style="1229" customWidth="1"/>
    <col min="3" max="3" width="5.5" style="1229" bestFit="1" customWidth="1"/>
    <col min="4" max="4" width="4.69921875" style="1229" bestFit="1" customWidth="1"/>
    <col min="5" max="7" width="10.19921875" style="1229" customWidth="1"/>
    <col min="8" max="8" width="12.19921875" style="1229" customWidth="1"/>
    <col min="9" max="9" width="12.69921875" style="1229" customWidth="1"/>
    <col min="10" max="10" width="10" style="1229" customWidth="1"/>
    <col min="11" max="11" width="1.59765625" style="1229" customWidth="1"/>
    <col min="12" max="12" width="9.19921875" style="1229" bestFit="1" customWidth="1"/>
    <col min="13" max="13" width="1.59765625" style="920" customWidth="1"/>
    <col min="14" max="14" width="25.69921875" style="1229" customWidth="1"/>
    <col min="15" max="15" width="1.59765625" style="3227" customWidth="1"/>
    <col min="16" max="16" width="1.69921875" style="3228" customWidth="1"/>
    <col min="17" max="17" width="18.69921875" style="3227" bestFit="1" customWidth="1"/>
    <col min="18" max="18" width="1.69921875" style="3301" customWidth="1"/>
    <col min="19" max="20" width="1.59765625" style="3227" customWidth="1"/>
    <col min="21" max="16384" width="9" style="1229"/>
  </cols>
  <sheetData>
    <row r="1" spans="1:21" s="1220" customFormat="1" ht="22.8">
      <c r="A1" s="3172" t="s">
        <v>713</v>
      </c>
      <c r="B1" s="5087" t="s">
        <v>1319</v>
      </c>
      <c r="C1" s="5087"/>
      <c r="D1" s="5087"/>
      <c r="E1" s="5087"/>
      <c r="F1" s="5087"/>
      <c r="G1" s="5087"/>
      <c r="H1" s="1398"/>
      <c r="I1" s="1397"/>
      <c r="J1" s="1397"/>
      <c r="K1" s="1397"/>
      <c r="L1" s="1397"/>
      <c r="M1" s="920"/>
      <c r="O1" s="3223"/>
      <c r="P1" s="3224"/>
      <c r="Q1" s="3225"/>
      <c r="R1" s="3301"/>
      <c r="S1" s="3223"/>
      <c r="T1" s="3223"/>
    </row>
    <row r="2" spans="1:21" s="1220" customFormat="1" ht="22.8">
      <c r="A2" s="3172"/>
      <c r="B2" s="5087" t="str">
        <f>SelectCompany!B4</f>
        <v>South Staffordshire Water</v>
      </c>
      <c r="C2" s="5087"/>
      <c r="D2" s="5087"/>
      <c r="E2" s="5087"/>
      <c r="F2" s="5087"/>
      <c r="G2" s="5087"/>
      <c r="H2" s="1398"/>
      <c r="I2" s="1397"/>
      <c r="J2" s="1397"/>
      <c r="K2" s="1397"/>
      <c r="L2" s="1397"/>
      <c r="M2" s="920"/>
      <c r="O2" s="3223"/>
      <c r="P2" s="3224"/>
      <c r="Q2" s="3225"/>
      <c r="R2" s="3301"/>
      <c r="S2" s="3223"/>
      <c r="T2" s="3223"/>
    </row>
    <row r="3" spans="1:21" s="1224" customFormat="1" ht="36.75" customHeight="1">
      <c r="A3" s="3172"/>
      <c r="B3" s="5095" t="s">
        <v>9948</v>
      </c>
      <c r="C3" s="5095"/>
      <c r="D3" s="5095"/>
      <c r="E3" s="5095"/>
      <c r="F3" s="5095"/>
      <c r="G3" s="5095"/>
      <c r="H3" s="5095"/>
      <c r="I3" s="5095"/>
      <c r="J3" s="5095"/>
      <c r="K3" s="5095"/>
      <c r="L3" s="5095"/>
      <c r="M3" s="5095"/>
      <c r="N3" s="5095"/>
      <c r="O3" s="3223"/>
      <c r="P3" s="3224"/>
      <c r="Q3" s="3226" t="s">
        <v>716</v>
      </c>
      <c r="R3" s="3301"/>
      <c r="S3" s="3223"/>
      <c r="T3" s="3223"/>
    </row>
    <row r="4" spans="1:21" ht="16.2" thickBot="1">
      <c r="B4" s="1396"/>
      <c r="C4" s="1396"/>
      <c r="D4" s="1396"/>
      <c r="E4" s="1395"/>
      <c r="F4" s="1395"/>
      <c r="G4" s="1395"/>
      <c r="H4" s="1395"/>
      <c r="I4" s="1394"/>
      <c r="J4" s="1394"/>
      <c r="K4" s="1394"/>
      <c r="Q4" s="3225"/>
      <c r="T4" s="3229"/>
      <c r="U4" s="1394"/>
    </row>
    <row r="5" spans="1:21" ht="46.2" thickTop="1" thickBot="1">
      <c r="A5" s="3173" t="s">
        <v>725</v>
      </c>
      <c r="B5" s="1384" t="s">
        <v>717</v>
      </c>
      <c r="C5" s="1385" t="s">
        <v>718</v>
      </c>
      <c r="D5" s="1385" t="s">
        <v>719</v>
      </c>
      <c r="E5" s="1392" t="s">
        <v>1320</v>
      </c>
      <c r="F5" s="1392" t="s">
        <v>1321</v>
      </c>
      <c r="G5" s="1392" t="s">
        <v>858</v>
      </c>
      <c r="H5" s="1392" t="s">
        <v>1007</v>
      </c>
      <c r="I5" s="1392" t="s">
        <v>1322</v>
      </c>
      <c r="J5" s="1391" t="s">
        <v>858</v>
      </c>
      <c r="K5" s="1237"/>
      <c r="L5" s="1393" t="s">
        <v>723</v>
      </c>
      <c r="M5" s="1237"/>
      <c r="N5" s="1393" t="s">
        <v>724</v>
      </c>
      <c r="Q5" s="3225"/>
    </row>
    <row r="6" spans="1:21" ht="15.75" customHeight="1" thickTop="1" thickBot="1">
      <c r="A6" s="3173" t="s">
        <v>729</v>
      </c>
      <c r="B6" s="1389"/>
      <c r="C6" s="1389"/>
      <c r="D6" s="1389"/>
      <c r="E6" s="1390"/>
      <c r="F6" s="1390"/>
      <c r="G6" s="1388"/>
      <c r="H6" s="1388"/>
      <c r="I6" s="1388"/>
      <c r="J6" s="1388"/>
      <c r="K6" s="1237"/>
      <c r="L6" s="1237"/>
      <c r="M6" s="1237"/>
      <c r="N6" s="1237"/>
      <c r="Q6" s="3225"/>
    </row>
    <row r="7" spans="1:21" ht="24" customHeight="1" thickTop="1" thickBot="1">
      <c r="B7" s="1361" t="s">
        <v>1323</v>
      </c>
      <c r="C7" s="1362"/>
      <c r="D7" s="1362"/>
      <c r="E7" s="1389"/>
      <c r="F7" s="1389"/>
      <c r="G7" s="1388"/>
      <c r="H7" s="1388"/>
      <c r="I7" s="1388"/>
      <c r="J7" s="1388"/>
      <c r="K7" s="1237"/>
      <c r="L7" s="920"/>
      <c r="M7" s="1237"/>
      <c r="N7" s="1237"/>
      <c r="Q7" s="3094">
        <f t="shared" ref="Q7:Q43" si="0">IF(COUNTBLANK(E7:J7)=R7, 0, rngIncomplete )</f>
        <v>0</v>
      </c>
      <c r="R7" s="3302">
        <v>6</v>
      </c>
    </row>
    <row r="8" spans="1:21" ht="15.75" customHeight="1" thickTop="1">
      <c r="B8" s="1356" t="s">
        <v>1324</v>
      </c>
      <c r="C8" s="1358" t="s">
        <v>731</v>
      </c>
      <c r="D8" s="1358">
        <v>3</v>
      </c>
      <c r="E8" s="1355">
        <v>63.529000000000003</v>
      </c>
      <c r="F8" s="1355">
        <v>1.46</v>
      </c>
      <c r="G8" s="1380">
        <f>IFERROR(SUM(E8:F8),0)</f>
        <v>64.989000000000004</v>
      </c>
      <c r="H8" s="1355">
        <v>8.1880000000000006</v>
      </c>
      <c r="I8" s="1355">
        <v>56.800000000000004</v>
      </c>
      <c r="J8" s="1354">
        <f>IFERROR(SUM(H8:I8),0)</f>
        <v>64.988</v>
      </c>
      <c r="K8" s="1237"/>
      <c r="L8" s="1357" t="s">
        <v>1325</v>
      </c>
      <c r="M8" s="1237"/>
      <c r="N8" s="1035"/>
      <c r="Q8" s="3094">
        <f t="shared" si="0"/>
        <v>0</v>
      </c>
      <c r="R8" s="3302">
        <v>0</v>
      </c>
    </row>
    <row r="9" spans="1:21" ht="15.75" customHeight="1">
      <c r="B9" s="1350" t="s">
        <v>1326</v>
      </c>
      <c r="C9" s="1352" t="s">
        <v>731</v>
      </c>
      <c r="D9" s="1352">
        <v>3</v>
      </c>
      <c r="E9" s="1349">
        <v>67.644000000000005</v>
      </c>
      <c r="F9" s="1349">
        <v>35.802999999999997</v>
      </c>
      <c r="G9" s="1379">
        <f>IFERROR(SUM(E9:F9),0)</f>
        <v>103.447</v>
      </c>
      <c r="H9" s="1349">
        <v>11.484</v>
      </c>
      <c r="I9" s="1349">
        <v>91.963000000000008</v>
      </c>
      <c r="J9" s="1348">
        <f>IFERROR(SUM(H9:I9),0)</f>
        <v>103.447</v>
      </c>
      <c r="K9" s="1237"/>
      <c r="L9" s="1351" t="s">
        <v>1327</v>
      </c>
      <c r="M9" s="1237"/>
      <c r="N9" s="1047"/>
      <c r="Q9" s="3094">
        <f t="shared" si="0"/>
        <v>0</v>
      </c>
      <c r="R9" s="3302">
        <v>0</v>
      </c>
    </row>
    <row r="10" spans="1:21" ht="15.75" customHeight="1">
      <c r="B10" s="1350" t="s">
        <v>1328</v>
      </c>
      <c r="C10" s="1352" t="s">
        <v>731</v>
      </c>
      <c r="D10" s="1352">
        <v>3</v>
      </c>
      <c r="E10" s="1349">
        <v>0</v>
      </c>
      <c r="F10" s="1349">
        <v>1.331</v>
      </c>
      <c r="G10" s="1379">
        <f>IFERROR(SUM(E10:F10),0)</f>
        <v>1.331</v>
      </c>
      <c r="H10" s="1349">
        <v>0</v>
      </c>
      <c r="I10" s="1349">
        <v>1.331</v>
      </c>
      <c r="J10" s="1348">
        <f>IFERROR(SUM(H10:I10),0)</f>
        <v>1.331</v>
      </c>
      <c r="K10" s="1237"/>
      <c r="L10" s="1351" t="s">
        <v>1329</v>
      </c>
      <c r="M10" s="1237"/>
      <c r="N10" s="1047"/>
      <c r="Q10" s="3094">
        <f t="shared" si="0"/>
        <v>0</v>
      </c>
      <c r="R10" s="3302">
        <v>0</v>
      </c>
    </row>
    <row r="11" spans="1:21" ht="15.75" customHeight="1" thickBot="1">
      <c r="B11" s="1345" t="s">
        <v>1330</v>
      </c>
      <c r="C11" s="1347" t="s">
        <v>731</v>
      </c>
      <c r="D11" s="1347">
        <v>3</v>
      </c>
      <c r="E11" s="1344">
        <f t="shared" ref="E11:J11" si="1">IFERROR(SUM(E8:E10),0)</f>
        <v>131.173</v>
      </c>
      <c r="F11" s="1344">
        <f t="shared" si="1"/>
        <v>38.594000000000001</v>
      </c>
      <c r="G11" s="1344">
        <f t="shared" si="1"/>
        <v>169.767</v>
      </c>
      <c r="H11" s="1378">
        <f t="shared" si="1"/>
        <v>19.672000000000001</v>
      </c>
      <c r="I11" s="1378">
        <f t="shared" si="1"/>
        <v>150.09399999999999</v>
      </c>
      <c r="J11" s="1343">
        <f t="shared" si="1"/>
        <v>169.76599999999999</v>
      </c>
      <c r="K11" s="1237"/>
      <c r="L11" s="1346" t="s">
        <v>1331</v>
      </c>
      <c r="M11" s="1237"/>
      <c r="N11" s="1029"/>
      <c r="Q11" s="3094">
        <f t="shared" si="0"/>
        <v>0</v>
      </c>
      <c r="R11" s="3302">
        <v>0</v>
      </c>
    </row>
    <row r="12" spans="1:21" ht="15.75" customHeight="1" thickTop="1" thickBot="1">
      <c r="B12" s="1387"/>
      <c r="C12" s="1387"/>
      <c r="D12" s="1387"/>
      <c r="E12" s="1386"/>
      <c r="F12" s="1386"/>
      <c r="G12" s="1386"/>
      <c r="H12" s="1386"/>
      <c r="I12" s="1386"/>
      <c r="J12" s="1386"/>
      <c r="K12" s="1237"/>
      <c r="L12" s="920"/>
      <c r="M12" s="1237"/>
      <c r="N12" s="1237"/>
      <c r="Q12" s="3094">
        <f t="shared" si="0"/>
        <v>0</v>
      </c>
      <c r="R12" s="3302">
        <v>6</v>
      </c>
    </row>
    <row r="13" spans="1:21" ht="33.6" customHeight="1" thickTop="1" thickBot="1">
      <c r="A13" s="3173" t="s">
        <v>1332</v>
      </c>
      <c r="B13" s="1384" t="s">
        <v>717</v>
      </c>
      <c r="C13" s="1385" t="s">
        <v>718</v>
      </c>
      <c r="D13" s="1385" t="s">
        <v>719</v>
      </c>
      <c r="E13" s="1383" t="s">
        <v>1320</v>
      </c>
      <c r="F13" s="1383" t="s">
        <v>1321</v>
      </c>
      <c r="G13" s="1383" t="s">
        <v>858</v>
      </c>
      <c r="H13" s="1383" t="s">
        <v>1333</v>
      </c>
      <c r="I13" s="1383" t="s">
        <v>1010</v>
      </c>
      <c r="J13" s="1382" t="s">
        <v>858</v>
      </c>
      <c r="K13" s="1237"/>
      <c r="L13" s="920"/>
      <c r="M13" s="1237"/>
      <c r="N13" s="1237"/>
      <c r="Q13" s="3094">
        <f t="shared" si="0"/>
        <v>0</v>
      </c>
      <c r="R13" s="3302">
        <v>0</v>
      </c>
    </row>
    <row r="14" spans="1:21" ht="15.75" customHeight="1" thickTop="1" thickBot="1">
      <c r="B14" s="1381"/>
      <c r="C14" s="1381"/>
      <c r="D14" s="1381"/>
      <c r="E14" s="1359"/>
      <c r="F14" s="1359"/>
      <c r="G14" s="1359"/>
      <c r="H14" s="1359"/>
      <c r="I14" s="1359"/>
      <c r="J14" s="1359"/>
      <c r="K14" s="1237"/>
      <c r="L14" s="920"/>
      <c r="M14" s="1237"/>
      <c r="N14" s="1237"/>
      <c r="Q14" s="3094">
        <f t="shared" si="0"/>
        <v>0</v>
      </c>
      <c r="R14" s="3302">
        <v>6</v>
      </c>
    </row>
    <row r="15" spans="1:21" ht="24" customHeight="1" thickTop="1" thickBot="1">
      <c r="B15" s="1361" t="s">
        <v>1334</v>
      </c>
      <c r="C15" s="1362"/>
      <c r="D15" s="1362"/>
      <c r="E15" s="1360"/>
      <c r="F15" s="1360"/>
      <c r="G15" s="1359"/>
      <c r="H15" s="1359"/>
      <c r="I15" s="1359"/>
      <c r="J15" s="1359"/>
      <c r="K15" s="1237"/>
      <c r="L15" s="920"/>
      <c r="M15" s="1237"/>
      <c r="N15" s="1237"/>
      <c r="Q15" s="3094">
        <f t="shared" si="0"/>
        <v>0</v>
      </c>
      <c r="R15" s="3302">
        <v>6</v>
      </c>
    </row>
    <row r="16" spans="1:21" ht="15.75" customHeight="1" thickTop="1">
      <c r="B16" s="1356" t="s">
        <v>1335</v>
      </c>
      <c r="C16" s="1358" t="s">
        <v>731</v>
      </c>
      <c r="D16" s="1358">
        <v>3</v>
      </c>
      <c r="E16" s="1355">
        <v>0</v>
      </c>
      <c r="F16" s="1355">
        <v>0</v>
      </c>
      <c r="G16" s="1380">
        <f t="shared" ref="G16:G22" si="2">IFERROR(SUM(E16:F16),0)</f>
        <v>0</v>
      </c>
      <c r="H16" s="1355">
        <v>0</v>
      </c>
      <c r="I16" s="1355">
        <v>0</v>
      </c>
      <c r="J16" s="1354">
        <f t="shared" ref="J16:J22" si="3">IFERROR(SUM(H16:I16),0)</f>
        <v>0</v>
      </c>
      <c r="K16" s="1237"/>
      <c r="L16" s="1357" t="s">
        <v>1336</v>
      </c>
      <c r="M16" s="1237"/>
      <c r="N16" s="1035"/>
      <c r="Q16" s="3094">
        <f t="shared" si="0"/>
        <v>0</v>
      </c>
      <c r="R16" s="3302">
        <v>0</v>
      </c>
    </row>
    <row r="17" spans="2:18" ht="15.75" customHeight="1">
      <c r="B17" s="1350" t="s">
        <v>1337</v>
      </c>
      <c r="C17" s="1352" t="s">
        <v>731</v>
      </c>
      <c r="D17" s="1352">
        <v>3</v>
      </c>
      <c r="E17" s="1349">
        <v>0</v>
      </c>
      <c r="F17" s="1349">
        <v>0</v>
      </c>
      <c r="G17" s="1379">
        <f t="shared" si="2"/>
        <v>0</v>
      </c>
      <c r="H17" s="1349">
        <v>0</v>
      </c>
      <c r="I17" s="1349">
        <v>0</v>
      </c>
      <c r="J17" s="1348">
        <f t="shared" si="3"/>
        <v>0</v>
      </c>
      <c r="K17" s="1237"/>
      <c r="L17" s="1351" t="s">
        <v>1338</v>
      </c>
      <c r="M17" s="1237"/>
      <c r="N17" s="1047"/>
      <c r="Q17" s="3094">
        <f t="shared" si="0"/>
        <v>0</v>
      </c>
      <c r="R17" s="3302">
        <v>0</v>
      </c>
    </row>
    <row r="18" spans="2:18" ht="15.75" customHeight="1">
      <c r="B18" s="1350" t="s">
        <v>1339</v>
      </c>
      <c r="C18" s="1352" t="s">
        <v>731</v>
      </c>
      <c r="D18" s="1352">
        <v>3</v>
      </c>
      <c r="E18" s="1349">
        <v>0</v>
      </c>
      <c r="F18" s="1349">
        <v>0</v>
      </c>
      <c r="G18" s="1379">
        <f t="shared" si="2"/>
        <v>0</v>
      </c>
      <c r="H18" s="1349">
        <v>0</v>
      </c>
      <c r="I18" s="1349">
        <v>0</v>
      </c>
      <c r="J18" s="1348">
        <f t="shared" si="3"/>
        <v>0</v>
      </c>
      <c r="K18" s="1237"/>
      <c r="L18" s="1351" t="s">
        <v>1340</v>
      </c>
      <c r="M18" s="1237"/>
      <c r="N18" s="1047"/>
      <c r="Q18" s="3094">
        <f t="shared" si="0"/>
        <v>0</v>
      </c>
      <c r="R18" s="3302">
        <v>0</v>
      </c>
    </row>
    <row r="19" spans="2:18" ht="15.75" customHeight="1">
      <c r="B19" s="1350" t="s">
        <v>1341</v>
      </c>
      <c r="C19" s="1352" t="s">
        <v>731</v>
      </c>
      <c r="D19" s="1352">
        <v>3</v>
      </c>
      <c r="E19" s="1349">
        <v>0</v>
      </c>
      <c r="F19" s="1349">
        <v>0</v>
      </c>
      <c r="G19" s="1379">
        <f t="shared" si="2"/>
        <v>0</v>
      </c>
      <c r="H19" s="1349">
        <v>0</v>
      </c>
      <c r="I19" s="1349">
        <v>0</v>
      </c>
      <c r="J19" s="1348">
        <f t="shared" si="3"/>
        <v>0</v>
      </c>
      <c r="K19" s="1237"/>
      <c r="L19" s="1351" t="s">
        <v>1342</v>
      </c>
      <c r="M19" s="1237"/>
      <c r="N19" s="1047"/>
      <c r="Q19" s="3094">
        <f t="shared" si="0"/>
        <v>0</v>
      </c>
      <c r="R19" s="3302">
        <v>0</v>
      </c>
    </row>
    <row r="20" spans="2:18" ht="15.75" customHeight="1">
      <c r="B20" s="1350" t="s">
        <v>1343</v>
      </c>
      <c r="C20" s="1352" t="s">
        <v>731</v>
      </c>
      <c r="D20" s="1352">
        <v>3</v>
      </c>
      <c r="E20" s="1349">
        <v>0</v>
      </c>
      <c r="F20" s="1349">
        <v>0</v>
      </c>
      <c r="G20" s="1379">
        <f t="shared" si="2"/>
        <v>0</v>
      </c>
      <c r="H20" s="1349">
        <v>0</v>
      </c>
      <c r="I20" s="1349">
        <v>0</v>
      </c>
      <c r="J20" s="1348">
        <f t="shared" si="3"/>
        <v>0</v>
      </c>
      <c r="K20" s="1237"/>
      <c r="L20" s="1351" t="s">
        <v>1344</v>
      </c>
      <c r="M20" s="1237"/>
      <c r="N20" s="1047"/>
      <c r="Q20" s="3094">
        <f t="shared" si="0"/>
        <v>0</v>
      </c>
      <c r="R20" s="3302">
        <v>0</v>
      </c>
    </row>
    <row r="21" spans="2:18" ht="15.75" customHeight="1">
      <c r="B21" s="1350" t="s">
        <v>1345</v>
      </c>
      <c r="C21" s="1352" t="s">
        <v>731</v>
      </c>
      <c r="D21" s="1352">
        <v>3</v>
      </c>
      <c r="E21" s="1349">
        <v>0</v>
      </c>
      <c r="F21" s="1349">
        <v>0</v>
      </c>
      <c r="G21" s="1379">
        <f t="shared" si="2"/>
        <v>0</v>
      </c>
      <c r="H21" s="1349">
        <v>0</v>
      </c>
      <c r="I21" s="1349">
        <v>0</v>
      </c>
      <c r="J21" s="1348">
        <f t="shared" si="3"/>
        <v>0</v>
      </c>
      <c r="K21" s="1237"/>
      <c r="L21" s="1351" t="s">
        <v>1346</v>
      </c>
      <c r="M21" s="1237"/>
      <c r="N21" s="1047"/>
      <c r="Q21" s="3094">
        <f t="shared" si="0"/>
        <v>0</v>
      </c>
      <c r="R21" s="3302">
        <v>0</v>
      </c>
    </row>
    <row r="22" spans="2:18" ht="15.75" customHeight="1">
      <c r="B22" s="1350" t="s">
        <v>1328</v>
      </c>
      <c r="C22" s="1352" t="s">
        <v>731</v>
      </c>
      <c r="D22" s="1352">
        <v>3</v>
      </c>
      <c r="E22" s="1349">
        <v>0</v>
      </c>
      <c r="F22" s="1349">
        <v>0</v>
      </c>
      <c r="G22" s="1379">
        <f t="shared" si="2"/>
        <v>0</v>
      </c>
      <c r="H22" s="1349">
        <v>0</v>
      </c>
      <c r="I22" s="1349">
        <v>0</v>
      </c>
      <c r="J22" s="1348">
        <f t="shared" si="3"/>
        <v>0</v>
      </c>
      <c r="K22" s="1237"/>
      <c r="L22" s="1351" t="s">
        <v>1347</v>
      </c>
      <c r="M22" s="1237"/>
      <c r="N22" s="1047"/>
      <c r="Q22" s="3094">
        <f t="shared" si="0"/>
        <v>0</v>
      </c>
      <c r="R22" s="3302">
        <v>0</v>
      </c>
    </row>
    <row r="23" spans="2:18" ht="15.75" customHeight="1" thickBot="1">
      <c r="B23" s="1345" t="s">
        <v>1348</v>
      </c>
      <c r="C23" s="1347" t="s">
        <v>731</v>
      </c>
      <c r="D23" s="1347">
        <v>3</v>
      </c>
      <c r="E23" s="1344">
        <f t="shared" ref="E23:J23" si="4">IFERROR(SUM(E16:E22),0)</f>
        <v>0</v>
      </c>
      <c r="F23" s="1344">
        <f t="shared" si="4"/>
        <v>0</v>
      </c>
      <c r="G23" s="1344">
        <f t="shared" si="4"/>
        <v>0</v>
      </c>
      <c r="H23" s="1378">
        <f t="shared" si="4"/>
        <v>0</v>
      </c>
      <c r="I23" s="1344">
        <f t="shared" si="4"/>
        <v>0</v>
      </c>
      <c r="J23" s="1343">
        <f t="shared" si="4"/>
        <v>0</v>
      </c>
      <c r="K23" s="1237"/>
      <c r="L23" s="1346" t="s">
        <v>1349</v>
      </c>
      <c r="M23" s="1237"/>
      <c r="N23" s="1029"/>
      <c r="Q23" s="3094">
        <f t="shared" si="0"/>
        <v>0</v>
      </c>
      <c r="R23" s="3302">
        <v>0</v>
      </c>
    </row>
    <row r="24" spans="2:18" ht="15.75" customHeight="1" thickTop="1" thickBot="1">
      <c r="B24" s="1237"/>
      <c r="C24" s="1237"/>
      <c r="D24" s="1237"/>
      <c r="E24" s="1363"/>
      <c r="F24" s="1363"/>
      <c r="G24" s="1363"/>
      <c r="H24" s="1363"/>
      <c r="I24" s="1363"/>
      <c r="J24" s="1363"/>
      <c r="K24" s="1237"/>
      <c r="L24" s="1237"/>
      <c r="M24" s="1237"/>
      <c r="N24" s="1237"/>
      <c r="Q24" s="3094">
        <f t="shared" si="0"/>
        <v>0</v>
      </c>
      <c r="R24" s="3302">
        <v>6</v>
      </c>
    </row>
    <row r="25" spans="2:18" ht="30.75" customHeight="1" thickTop="1" thickBot="1">
      <c r="B25" s="1361" t="s">
        <v>1350</v>
      </c>
      <c r="C25" s="1362"/>
      <c r="D25" s="1362"/>
      <c r="E25" s="1360"/>
      <c r="F25" s="1360"/>
      <c r="G25" s="1359"/>
      <c r="H25" s="1360"/>
      <c r="I25" s="1360"/>
      <c r="J25" s="1360"/>
      <c r="K25" s="1237"/>
      <c r="L25" s="920"/>
      <c r="M25" s="1237"/>
      <c r="N25" s="1237"/>
      <c r="Q25" s="3094">
        <f t="shared" si="0"/>
        <v>0</v>
      </c>
      <c r="R25" s="3302">
        <v>6</v>
      </c>
    </row>
    <row r="26" spans="2:18" ht="15.75" customHeight="1" thickTop="1">
      <c r="B26" s="1356" t="s">
        <v>1351</v>
      </c>
      <c r="C26" s="1358" t="s">
        <v>731</v>
      </c>
      <c r="D26" s="1358">
        <v>3</v>
      </c>
      <c r="E26" s="1355">
        <v>0</v>
      </c>
      <c r="F26" s="1355">
        <v>0</v>
      </c>
      <c r="G26" s="1354">
        <f>IFERROR(SUM(E26:F26),0)</f>
        <v>0</v>
      </c>
      <c r="H26" s="1353"/>
      <c r="I26" s="1353"/>
      <c r="J26" s="1353"/>
      <c r="K26" s="1237"/>
      <c r="L26" s="1357" t="s">
        <v>1352</v>
      </c>
      <c r="M26" s="1237"/>
      <c r="N26" s="1035"/>
      <c r="Q26" s="3094">
        <f>IF(COUNTBLANK(E26:J26)=R26, 0, rngIncomplete )</f>
        <v>0</v>
      </c>
      <c r="R26" s="3302">
        <v>3</v>
      </c>
    </row>
    <row r="27" spans="2:18" ht="15.75" customHeight="1">
      <c r="B27" s="1350" t="s">
        <v>1353</v>
      </c>
      <c r="C27" s="1352" t="s">
        <v>731</v>
      </c>
      <c r="D27" s="1352">
        <v>3</v>
      </c>
      <c r="E27" s="1349">
        <v>0</v>
      </c>
      <c r="F27" s="1349">
        <v>0</v>
      </c>
      <c r="G27" s="1348">
        <f>IFERROR(SUM(E27:F27),0)</f>
        <v>0</v>
      </c>
      <c r="H27" s="1339"/>
      <c r="I27" s="1339"/>
      <c r="J27" s="1339"/>
      <c r="K27" s="1237"/>
      <c r="L27" s="1351" t="s">
        <v>1354</v>
      </c>
      <c r="M27" s="1237"/>
      <c r="N27" s="1047"/>
      <c r="Q27" s="3094">
        <f t="shared" si="0"/>
        <v>0</v>
      </c>
      <c r="R27" s="3302">
        <v>3</v>
      </c>
    </row>
    <row r="28" spans="2:18" ht="15.75" customHeight="1">
      <c r="B28" s="1373" t="s">
        <v>1355</v>
      </c>
      <c r="C28" s="1352" t="s">
        <v>731</v>
      </c>
      <c r="D28" s="1352">
        <v>3</v>
      </c>
      <c r="E28" s="1349">
        <v>0</v>
      </c>
      <c r="F28" s="1376">
        <f>IFERROR(G28-E28,0)</f>
        <v>0</v>
      </c>
      <c r="G28" s="1375">
        <f>IFERROR('2P'!I14,0)</f>
        <v>0</v>
      </c>
      <c r="H28" s="1339"/>
      <c r="I28" s="1339"/>
      <c r="J28" s="1339"/>
      <c r="K28" s="1237"/>
      <c r="L28" s="1351" t="s">
        <v>1356</v>
      </c>
      <c r="M28" s="1237"/>
      <c r="N28" s="1374"/>
      <c r="Q28" s="3094">
        <f t="shared" si="0"/>
        <v>0</v>
      </c>
      <c r="R28" s="3302">
        <v>3</v>
      </c>
    </row>
    <row r="29" spans="2:18" ht="15.75" customHeight="1" thickBot="1">
      <c r="B29" s="1345" t="s">
        <v>1357</v>
      </c>
      <c r="C29" s="1347" t="s">
        <v>731</v>
      </c>
      <c r="D29" s="1347">
        <v>3</v>
      </c>
      <c r="E29" s="1344">
        <f>IFERROR(SUM(E26:E28),0)</f>
        <v>0</v>
      </c>
      <c r="F29" s="1344">
        <f>IFERROR(SUM(F26:F28),0)</f>
        <v>0</v>
      </c>
      <c r="G29" s="1371">
        <f>IFERROR(SUM(G26:G28),0)</f>
        <v>0</v>
      </c>
      <c r="H29" s="1339"/>
      <c r="I29" s="1339"/>
      <c r="J29" s="1339"/>
      <c r="K29" s="1237"/>
      <c r="L29" s="1346" t="s">
        <v>1358</v>
      </c>
      <c r="M29" s="1237"/>
      <c r="N29" s="1029"/>
      <c r="Q29" s="3094">
        <f t="shared" si="0"/>
        <v>0</v>
      </c>
      <c r="R29" s="3302">
        <v>3</v>
      </c>
    </row>
    <row r="30" spans="2:18" ht="15.75" customHeight="1" thickTop="1" thickBot="1">
      <c r="B30" s="1237"/>
      <c r="C30" s="1237"/>
      <c r="D30" s="1237"/>
      <c r="E30" s="1363"/>
      <c r="F30" s="1363"/>
      <c r="G30" s="1363"/>
      <c r="H30" s="1363"/>
      <c r="I30" s="1363"/>
      <c r="J30" s="1363"/>
      <c r="K30" s="1237"/>
      <c r="L30" s="1237"/>
      <c r="M30" s="1237"/>
      <c r="N30" s="1237"/>
      <c r="Q30" s="3094">
        <f t="shared" si="0"/>
        <v>0</v>
      </c>
      <c r="R30" s="3302">
        <v>6</v>
      </c>
    </row>
    <row r="31" spans="2:18" ht="36.75" customHeight="1" thickTop="1" thickBot="1">
      <c r="B31" s="1361" t="s">
        <v>1359</v>
      </c>
      <c r="C31" s="1362"/>
      <c r="D31" s="1362"/>
      <c r="E31" s="1360"/>
      <c r="F31" s="1360"/>
      <c r="G31" s="1359"/>
      <c r="H31" s="1360"/>
      <c r="I31" s="1360"/>
      <c r="J31" s="1360"/>
      <c r="K31" s="1237"/>
      <c r="L31" s="920"/>
      <c r="M31" s="1237"/>
      <c r="N31" s="1237"/>
      <c r="Q31" s="3094">
        <f t="shared" si="0"/>
        <v>0</v>
      </c>
      <c r="R31" s="3302">
        <v>6</v>
      </c>
    </row>
    <row r="32" spans="2:18" ht="15.75" customHeight="1" thickTop="1">
      <c r="B32" s="1356" t="s">
        <v>1360</v>
      </c>
      <c r="C32" s="1358" t="s">
        <v>731</v>
      </c>
      <c r="D32" s="1358">
        <v>3</v>
      </c>
      <c r="E32" s="1355"/>
      <c r="F32" s="1355"/>
      <c r="G32" s="1354">
        <f>IFERROR(SUM(E32:F32),0)</f>
        <v>0</v>
      </c>
      <c r="H32" s="1353"/>
      <c r="I32" s="1353"/>
      <c r="J32" s="1353"/>
      <c r="K32" s="1237"/>
      <c r="L32" s="1357" t="s">
        <v>1361</v>
      </c>
      <c r="M32" s="1237"/>
      <c r="N32" s="1035"/>
      <c r="Q32" s="3094" t="str">
        <f t="shared" si="0"/>
        <v>Please complete all cells in row</v>
      </c>
      <c r="R32" s="3302">
        <v>3</v>
      </c>
    </row>
    <row r="33" spans="2:18" ht="15.75" customHeight="1">
      <c r="B33" s="1350" t="s">
        <v>1362</v>
      </c>
      <c r="C33" s="1352" t="s">
        <v>731</v>
      </c>
      <c r="D33" s="1352">
        <v>3</v>
      </c>
      <c r="E33" s="1349"/>
      <c r="F33" s="1349"/>
      <c r="G33" s="1348">
        <f>IFERROR(SUM(E33:F33),0)</f>
        <v>0</v>
      </c>
      <c r="H33" s="1339"/>
      <c r="I33" s="1339"/>
      <c r="J33" s="1339"/>
      <c r="K33" s="1237"/>
      <c r="L33" s="1351" t="s">
        <v>1363</v>
      </c>
      <c r="M33" s="1237"/>
      <c r="N33" s="1047"/>
      <c r="Q33" s="3094" t="str">
        <f t="shared" si="0"/>
        <v>Please complete all cells in row</v>
      </c>
      <c r="R33" s="3302">
        <v>3</v>
      </c>
    </row>
    <row r="34" spans="2:18" ht="15.75" customHeight="1">
      <c r="B34" s="1373" t="s">
        <v>1364</v>
      </c>
      <c r="C34" s="1352" t="s">
        <v>731</v>
      </c>
      <c r="D34" s="1352">
        <v>3</v>
      </c>
      <c r="E34" s="1377"/>
      <c r="F34" s="1376">
        <f>IFERROR(G34-E34,0)</f>
        <v>0</v>
      </c>
      <c r="G34" s="1375">
        <f>IFERROR('2P'!J14,0)</f>
        <v>0</v>
      </c>
      <c r="H34" s="1339"/>
      <c r="I34" s="1339"/>
      <c r="J34" s="1339"/>
      <c r="K34" s="1237"/>
      <c r="L34" s="1351" t="s">
        <v>1365</v>
      </c>
      <c r="M34" s="1237"/>
      <c r="N34" s="1374"/>
      <c r="Q34" s="3094" t="str">
        <f t="shared" si="0"/>
        <v>Please complete all cells in row</v>
      </c>
      <c r="R34" s="3302">
        <v>3</v>
      </c>
    </row>
    <row r="35" spans="2:18" ht="15.75" customHeight="1" thickBot="1">
      <c r="B35" s="1345" t="s">
        <v>1366</v>
      </c>
      <c r="C35" s="1347" t="s">
        <v>731</v>
      </c>
      <c r="D35" s="1347">
        <v>3</v>
      </c>
      <c r="E35" s="1344">
        <f>IFERROR(SUM(E32:E34),0)</f>
        <v>0</v>
      </c>
      <c r="F35" s="1344">
        <f>IFERROR(SUM(F32:F34),0)</f>
        <v>0</v>
      </c>
      <c r="G35" s="1371">
        <f>IFERROR(SUM(G32:G34),0)</f>
        <v>0</v>
      </c>
      <c r="H35" s="1339"/>
      <c r="I35" s="1339"/>
      <c r="J35" s="1339"/>
      <c r="K35" s="1237"/>
      <c r="L35" s="1346" t="s">
        <v>1367</v>
      </c>
      <c r="M35" s="1237"/>
      <c r="N35" s="1029"/>
      <c r="Q35" s="3094">
        <f t="shared" si="0"/>
        <v>0</v>
      </c>
      <c r="R35" s="3302">
        <v>3</v>
      </c>
    </row>
    <row r="36" spans="2:18" ht="15.75" customHeight="1" thickTop="1" thickBot="1">
      <c r="B36" s="1341"/>
      <c r="C36" s="1341"/>
      <c r="D36" s="1341"/>
      <c r="E36" s="1340"/>
      <c r="F36" s="1340"/>
      <c r="G36" s="1340"/>
      <c r="H36" s="1364"/>
      <c r="I36" s="1364"/>
      <c r="J36" s="1364"/>
      <c r="K36" s="1237"/>
      <c r="L36" s="1370"/>
      <c r="M36" s="1237"/>
      <c r="N36" s="1237"/>
      <c r="Q36" s="3094">
        <f t="shared" si="0"/>
        <v>0</v>
      </c>
      <c r="R36" s="3302">
        <v>6</v>
      </c>
    </row>
    <row r="37" spans="2:18" ht="15.75" customHeight="1" thickTop="1" thickBot="1">
      <c r="B37" s="1367" t="s">
        <v>1368</v>
      </c>
      <c r="C37" s="1369" t="s">
        <v>731</v>
      </c>
      <c r="D37" s="1369">
        <v>3</v>
      </c>
      <c r="E37" s="1366">
        <f>IFERROR(E11+E23+E29+E35,0)</f>
        <v>131.173</v>
      </c>
      <c r="F37" s="1366">
        <f>IFERROR(F11+F23+F29+F35,0)</f>
        <v>38.594000000000001</v>
      </c>
      <c r="G37" s="1365">
        <f>IFERROR(G11+G23+G29+G35,0)</f>
        <v>169.767</v>
      </c>
      <c r="H37" s="1364"/>
      <c r="I37" s="1364"/>
      <c r="J37" s="1364"/>
      <c r="K37" s="1237"/>
      <c r="L37" s="1368" t="s">
        <v>1369</v>
      </c>
      <c r="M37" s="1237"/>
      <c r="N37" s="1019"/>
      <c r="Q37" s="3094">
        <f t="shared" si="0"/>
        <v>0</v>
      </c>
      <c r="R37" s="3302">
        <v>3</v>
      </c>
    </row>
    <row r="38" spans="2:18" ht="15.75" customHeight="1" thickTop="1" thickBot="1">
      <c r="B38" s="1237"/>
      <c r="C38" s="1237"/>
      <c r="D38" s="1237"/>
      <c r="E38" s="1363"/>
      <c r="F38" s="1363"/>
      <c r="G38" s="1363"/>
      <c r="H38" s="1339"/>
      <c r="I38" s="1339"/>
      <c r="J38" s="1339"/>
      <c r="K38" s="1237"/>
      <c r="L38" s="1237"/>
      <c r="M38" s="1237"/>
      <c r="N38" s="1237"/>
      <c r="Q38" s="3094">
        <f t="shared" si="0"/>
        <v>0</v>
      </c>
      <c r="R38" s="3302">
        <v>6</v>
      </c>
    </row>
    <row r="39" spans="2:18" ht="20.25" customHeight="1" thickTop="1" thickBot="1">
      <c r="B39" s="1361" t="s">
        <v>1370</v>
      </c>
      <c r="C39" s="1362"/>
      <c r="D39" s="1362"/>
      <c r="E39" s="1360"/>
      <c r="F39" s="1360"/>
      <c r="G39" s="1359"/>
      <c r="H39" s="1353"/>
      <c r="I39" s="1353"/>
      <c r="J39" s="1353"/>
      <c r="K39" s="1237"/>
      <c r="L39" s="920"/>
      <c r="M39" s="1237"/>
      <c r="N39" s="1237"/>
      <c r="Q39" s="3094">
        <f t="shared" si="0"/>
        <v>0</v>
      </c>
      <c r="R39" s="3302">
        <v>6</v>
      </c>
    </row>
    <row r="40" spans="2:18" ht="15.75" customHeight="1" thickTop="1">
      <c r="B40" s="1356" t="s">
        <v>1324</v>
      </c>
      <c r="C40" s="1358" t="s">
        <v>731</v>
      </c>
      <c r="D40" s="1358">
        <v>3</v>
      </c>
      <c r="E40" s="1355">
        <v>9.4179999999999993</v>
      </c>
      <c r="F40" s="1355">
        <v>0</v>
      </c>
      <c r="G40" s="1354">
        <f>IFERROR(SUM(E40:F40),0)</f>
        <v>9.4179999999999993</v>
      </c>
      <c r="H40" s="1353"/>
      <c r="I40" s="1353"/>
      <c r="J40" s="1353"/>
      <c r="K40" s="1237"/>
      <c r="L40" s="1357" t="s">
        <v>1371</v>
      </c>
      <c r="M40" s="1237"/>
      <c r="N40" s="1035"/>
      <c r="Q40" s="3094">
        <f t="shared" si="0"/>
        <v>0</v>
      </c>
      <c r="R40" s="3302">
        <v>3</v>
      </c>
    </row>
    <row r="41" spans="2:18" ht="15.75" customHeight="1">
      <c r="B41" s="1350" t="s">
        <v>1326</v>
      </c>
      <c r="C41" s="1352" t="s">
        <v>731</v>
      </c>
      <c r="D41" s="1352">
        <v>3</v>
      </c>
      <c r="E41" s="1349">
        <v>10.135999999999999</v>
      </c>
      <c r="F41" s="1349">
        <v>0</v>
      </c>
      <c r="G41" s="1348">
        <f>IFERROR(SUM(E41:F41),0)</f>
        <v>10.135999999999999</v>
      </c>
      <c r="H41" s="1339"/>
      <c r="I41" s="1339"/>
      <c r="J41" s="1339"/>
      <c r="K41" s="1237"/>
      <c r="L41" s="1351" t="s">
        <v>1372</v>
      </c>
      <c r="M41" s="1237"/>
      <c r="N41" s="1047"/>
      <c r="Q41" s="3094">
        <f t="shared" si="0"/>
        <v>0</v>
      </c>
      <c r="R41" s="3302">
        <v>3</v>
      </c>
    </row>
    <row r="42" spans="2:18" ht="15.75" customHeight="1">
      <c r="B42" s="1350" t="s">
        <v>1373</v>
      </c>
      <c r="C42" s="1352" t="s">
        <v>731</v>
      </c>
      <c r="D42" s="1352">
        <v>3</v>
      </c>
      <c r="E42" s="1349">
        <v>0</v>
      </c>
      <c r="F42" s="1349">
        <v>0</v>
      </c>
      <c r="G42" s="1348">
        <f>IFERROR(SUM(E42:F42),0)</f>
        <v>0</v>
      </c>
      <c r="H42" s="1339"/>
      <c r="I42" s="1339"/>
      <c r="J42" s="1339"/>
      <c r="K42" s="1237"/>
      <c r="L42" s="1351" t="s">
        <v>1374</v>
      </c>
      <c r="M42" s="1237"/>
      <c r="N42" s="1047"/>
      <c r="Q42" s="3094">
        <f t="shared" si="0"/>
        <v>0</v>
      </c>
      <c r="R42" s="3302">
        <v>3</v>
      </c>
    </row>
    <row r="43" spans="2:18" ht="15.75" customHeight="1" thickBot="1">
      <c r="B43" s="1345" t="s">
        <v>1375</v>
      </c>
      <c r="C43" s="1347" t="s">
        <v>731</v>
      </c>
      <c r="D43" s="1347">
        <v>3</v>
      </c>
      <c r="E43" s="1344">
        <f>IFERROR(SUM(E40:E42),0)</f>
        <v>19.553999999999998</v>
      </c>
      <c r="F43" s="1344">
        <f>IFERROR(SUM(F40:F42),0)</f>
        <v>0</v>
      </c>
      <c r="G43" s="1343">
        <f>IFERROR(SUM(G40:G42),0)</f>
        <v>19.553999999999998</v>
      </c>
      <c r="H43" s="1339"/>
      <c r="I43" s="1339"/>
      <c r="J43" s="1339"/>
      <c r="K43" s="1237"/>
      <c r="L43" s="1346" t="s">
        <v>1376</v>
      </c>
      <c r="M43" s="1237"/>
      <c r="N43" s="1029"/>
      <c r="Q43" s="3094">
        <f t="shared" si="0"/>
        <v>0</v>
      </c>
      <c r="R43" s="3302">
        <v>3</v>
      </c>
    </row>
    <row r="44" spans="2:18" ht="15.75" customHeight="1" thickTop="1">
      <c r="B44" s="1341"/>
      <c r="C44" s="1341"/>
      <c r="D44" s="1341"/>
      <c r="E44" s="1340"/>
      <c r="F44" s="1340"/>
      <c r="G44" s="1340"/>
      <c r="H44" s="1339"/>
      <c r="I44" s="1339"/>
      <c r="J44" s="1339"/>
      <c r="K44" s="1237"/>
      <c r="L44" s="1342"/>
      <c r="M44" s="1237"/>
      <c r="N44" s="1237"/>
      <c r="O44" s="3173" t="s">
        <v>775</v>
      </c>
      <c r="Q44" s="3040"/>
      <c r="R44" s="3303"/>
    </row>
    <row r="45" spans="2:18" ht="15.75" customHeight="1">
      <c r="B45" s="1237"/>
      <c r="C45" s="1237"/>
      <c r="D45" s="1237"/>
      <c r="E45" s="1237"/>
      <c r="F45" s="1237"/>
      <c r="G45" s="1338"/>
      <c r="H45" s="1237"/>
      <c r="I45" s="1237"/>
      <c r="J45" s="1237"/>
      <c r="K45" s="1237"/>
      <c r="L45" s="1237"/>
      <c r="N45" s="1237"/>
    </row>
    <row r="46" spans="2:18" ht="15.75" customHeight="1">
      <c r="B46" s="1237"/>
      <c r="C46" s="1237"/>
      <c r="D46" s="1237"/>
      <c r="E46" s="1237"/>
      <c r="F46" s="1237"/>
      <c r="G46" s="1237"/>
      <c r="H46" s="1237"/>
      <c r="I46" s="1237"/>
      <c r="J46" s="1237"/>
      <c r="K46" s="1237"/>
      <c r="L46" s="1237"/>
      <c r="N46" s="1237"/>
    </row>
    <row r="47" spans="2:18">
      <c r="B47" s="1237"/>
      <c r="C47" s="1237"/>
      <c r="D47" s="1237"/>
      <c r="E47" s="1237"/>
      <c r="F47" s="1237"/>
      <c r="G47" s="1337"/>
      <c r="H47" s="1237"/>
      <c r="I47" s="1237"/>
      <c r="J47" s="1237"/>
      <c r="K47" s="1237"/>
      <c r="L47" s="1237"/>
      <c r="N47" s="1237"/>
    </row>
    <row r="48" spans="2:18">
      <c r="B48" s="1237"/>
      <c r="C48" s="1237"/>
      <c r="D48" s="1237"/>
      <c r="E48" s="1237"/>
      <c r="F48" s="1237"/>
      <c r="G48" s="1336"/>
      <c r="H48" s="1237"/>
      <c r="I48" s="1237"/>
      <c r="J48" s="1237"/>
      <c r="K48" s="1237"/>
      <c r="L48" s="1237"/>
      <c r="N48" s="1237"/>
    </row>
    <row r="49" spans="2:14">
      <c r="B49" s="1237"/>
      <c r="C49" s="1237"/>
      <c r="D49" s="1237"/>
      <c r="E49" s="1237"/>
      <c r="F49" s="1237"/>
      <c r="G49" s="1237"/>
      <c r="H49" s="1237"/>
      <c r="I49" s="1237"/>
      <c r="J49" s="1237"/>
      <c r="K49" s="1237"/>
      <c r="L49" s="1237"/>
      <c r="N49" s="1237"/>
    </row>
    <row r="50" spans="2:14">
      <c r="B50" s="1237"/>
      <c r="C50" s="1237"/>
      <c r="D50" s="1237"/>
      <c r="E50" s="1237"/>
      <c r="F50" s="1237"/>
      <c r="G50" s="1237"/>
      <c r="H50" s="1237"/>
      <c r="I50" s="1237"/>
      <c r="J50" s="1237"/>
      <c r="K50" s="1237"/>
      <c r="L50" s="1237"/>
      <c r="N50" s="1237"/>
    </row>
    <row r="51" spans="2:14">
      <c r="B51" s="1237"/>
      <c r="C51" s="1237"/>
      <c r="D51" s="1237"/>
      <c r="E51" s="1237"/>
      <c r="F51" s="1237"/>
      <c r="G51" s="1237"/>
      <c r="H51" s="1237"/>
      <c r="I51" s="1237"/>
      <c r="J51" s="1237"/>
      <c r="K51" s="1237"/>
      <c r="L51" s="1237"/>
      <c r="N51" s="1237"/>
    </row>
    <row r="52" spans="2:14">
      <c r="B52" s="1237"/>
      <c r="C52" s="1237"/>
      <c r="D52" s="1237"/>
      <c r="E52" s="1237"/>
      <c r="F52" s="1237"/>
      <c r="G52" s="1237"/>
      <c r="H52" s="1237"/>
      <c r="I52" s="1237"/>
      <c r="J52" s="1237"/>
      <c r="K52" s="1237"/>
      <c r="L52" s="1237"/>
      <c r="N52" s="1237"/>
    </row>
    <row r="53" spans="2:14">
      <c r="B53" s="1237"/>
      <c r="C53" s="1237"/>
      <c r="D53" s="1237"/>
      <c r="E53" s="1237"/>
      <c r="F53" s="1237"/>
      <c r="G53" s="1237"/>
      <c r="H53" s="1237"/>
      <c r="I53" s="1237"/>
      <c r="J53" s="1237"/>
      <c r="K53" s="1237"/>
      <c r="L53" s="1237"/>
      <c r="N53" s="1237"/>
    </row>
    <row r="54" spans="2:14">
      <c r="B54" s="1237"/>
      <c r="C54" s="1237"/>
      <c r="D54" s="1237"/>
      <c r="E54" s="1237"/>
      <c r="F54" s="1237"/>
      <c r="G54" s="1237"/>
      <c r="H54" s="1237"/>
      <c r="I54" s="1237"/>
      <c r="J54" s="1237"/>
      <c r="K54" s="1237"/>
      <c r="L54" s="1237"/>
      <c r="N54" s="1237"/>
    </row>
  </sheetData>
  <sheetProtection formatColumns="0" formatRows="0"/>
  <mergeCells count="3">
    <mergeCell ref="B1:G1"/>
    <mergeCell ref="B2:G2"/>
    <mergeCell ref="B3:N3"/>
  </mergeCells>
  <conditionalFormatting sqref="Q7:Q44">
    <cfRule type="cellIs" dxfId="116" priority="1" operator="equal">
      <formula>0</formula>
    </cfRule>
  </conditionalFormatting>
  <dataValidations count="1">
    <dataValidation type="custom" allowBlank="1" showErrorMessage="1" errorTitle="Input Error" error="Please enter a numeric value." sqref="E8:F10 H16:I22 E16:F22 H8:I10 E32:F34 E40:F42 E26:F28" xr:uid="{50FF0895-05F9-4791-9232-CF094A8B8DFA}">
      <formula1>ISNUMBER(E8)</formula1>
    </dataValidation>
  </dataValidations>
  <pageMargins left="0.7" right="0.7" top="0.75" bottom="0.75" header="0.3" footer="0.3"/>
  <pageSetup paperSize="9" scale="55" orientation="portrait" r:id="rId1"/>
  <headerFooter>
    <oddHeader>&amp;L&amp;F&amp;CSheet: &amp;A&amp;ROFFICIAL</oddHeader>
    <oddFooter>&amp;LPrinted on: &amp;D at &amp;T&amp;CPage &amp;P of &amp;N&amp;ROfwat</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60F7C-6163-4592-8C4A-1543C67BC5E4}">
  <sheetPr codeName="Sheet120">
    <pageSetUpPr fitToPage="1"/>
  </sheetPr>
  <dimension ref="A1:Q18"/>
  <sheetViews>
    <sheetView topLeftCell="A2" workbookViewId="0">
      <selection activeCell="E9" sqref="E9"/>
    </sheetView>
  </sheetViews>
  <sheetFormatPr defaultColWidth="9" defaultRowHeight="15.6"/>
  <cols>
    <col min="1" max="1" width="1.19921875" style="3152" customWidth="1"/>
    <col min="2" max="2" width="46.59765625" style="1410" customWidth="1"/>
    <col min="3" max="3" width="7" style="1410" customWidth="1"/>
    <col min="4" max="4" width="6.59765625" style="1410" customWidth="1"/>
    <col min="5" max="7" width="12.5" style="1410" customWidth="1"/>
    <col min="8" max="8" width="2.59765625" style="1410" customWidth="1"/>
    <col min="9" max="9" width="9.69921875" style="1447" customWidth="1"/>
    <col min="10" max="10" width="1.59765625" style="1410" customWidth="1"/>
    <col min="11" max="11" width="18.09765625" style="1410" customWidth="1"/>
    <col min="12" max="12" width="1.59765625" style="3152" customWidth="1"/>
    <col min="13" max="13" width="1.69921875" style="3233" customWidth="1"/>
    <col min="14" max="14" width="18.69921875" style="3235" bestFit="1" customWidth="1"/>
    <col min="15" max="15" width="1.69921875" style="3231" customWidth="1"/>
    <col min="16" max="17" width="1.59765625" style="3234" customWidth="1"/>
    <col min="18" max="16384" width="9" style="1410"/>
  </cols>
  <sheetData>
    <row r="1" spans="1:17" s="1403" customFormat="1" ht="23.25" customHeight="1">
      <c r="A1" s="3151" t="s">
        <v>713</v>
      </c>
      <c r="B1" s="5096" t="s">
        <v>1377</v>
      </c>
      <c r="C1" s="5096"/>
      <c r="D1" s="5096"/>
      <c r="E1" s="5096"/>
      <c r="F1" s="5096"/>
      <c r="G1" s="1404"/>
      <c r="H1" s="1405"/>
      <c r="I1" s="1406"/>
      <c r="L1" s="3151"/>
      <c r="M1" s="3210"/>
      <c r="N1" s="1011"/>
      <c r="O1" s="3231"/>
      <c r="P1" s="3232"/>
      <c r="Q1" s="3232"/>
    </row>
    <row r="2" spans="1:17" s="1403" customFormat="1" ht="23.25" customHeight="1">
      <c r="A2" s="3151"/>
      <c r="B2" s="5096" t="str">
        <f>SelectCompany!B4</f>
        <v>South Staffordshire Water</v>
      </c>
      <c r="C2" s="5096"/>
      <c r="D2" s="5096"/>
      <c r="E2" s="5096"/>
      <c r="F2" s="5096"/>
      <c r="G2" s="1407"/>
      <c r="H2" s="1405"/>
      <c r="I2" s="1406"/>
      <c r="L2" s="3151"/>
      <c r="M2" s="3210"/>
      <c r="N2" s="1011"/>
      <c r="O2" s="3231"/>
      <c r="P2" s="3232"/>
      <c r="Q2" s="3232"/>
    </row>
    <row r="3" spans="1:17" s="1408" customFormat="1" ht="36.75" customHeight="1">
      <c r="A3" s="3151"/>
      <c r="B3" s="5097" t="s">
        <v>1378</v>
      </c>
      <c r="C3" s="5097"/>
      <c r="D3" s="5097"/>
      <c r="E3" s="5097"/>
      <c r="F3" s="5097"/>
      <c r="G3" s="5097"/>
      <c r="H3" s="5097"/>
      <c r="I3" s="5097"/>
      <c r="J3" s="5097"/>
      <c r="K3" s="5097"/>
      <c r="L3" s="3151"/>
      <c r="M3" s="3210"/>
      <c r="N3" s="3213" t="s">
        <v>716</v>
      </c>
      <c r="O3" s="3231"/>
      <c r="P3" s="3232"/>
      <c r="Q3" s="3232"/>
    </row>
    <row r="4" spans="1:17" s="1408" customFormat="1" ht="12" customHeight="1" thickBot="1">
      <c r="A4" s="3151"/>
      <c r="B4" s="1409"/>
      <c r="C4" s="1409"/>
      <c r="D4" s="1409"/>
      <c r="E4" s="1409"/>
      <c r="F4" s="1409"/>
      <c r="G4" s="1409"/>
      <c r="H4" s="1410"/>
      <c r="I4" s="1406"/>
      <c r="L4" s="3151"/>
      <c r="M4" s="3233"/>
      <c r="N4" s="1011"/>
      <c r="O4" s="3231"/>
      <c r="P4" s="3232"/>
      <c r="Q4" s="3232"/>
    </row>
    <row r="5" spans="1:17" ht="69.75" customHeight="1" thickTop="1" thickBot="1">
      <c r="A5" s="3152" t="s">
        <v>725</v>
      </c>
      <c r="B5" s="1412" t="s">
        <v>717</v>
      </c>
      <c r="C5" s="1413" t="s">
        <v>718</v>
      </c>
      <c r="D5" s="1413" t="s">
        <v>719</v>
      </c>
      <c r="E5" s="1413" t="s">
        <v>1379</v>
      </c>
      <c r="F5" s="1413" t="s">
        <v>1380</v>
      </c>
      <c r="G5" s="1414" t="s">
        <v>858</v>
      </c>
      <c r="H5" s="1411"/>
      <c r="I5" s="1415" t="s">
        <v>723</v>
      </c>
      <c r="J5" s="1411"/>
      <c r="K5" s="1415" t="s">
        <v>724</v>
      </c>
      <c r="N5" s="1011"/>
    </row>
    <row r="6" spans="1:17" ht="12.75" customHeight="1" thickTop="1" thickBot="1">
      <c r="A6" s="3152" t="s">
        <v>729</v>
      </c>
      <c r="B6" s="1416"/>
      <c r="C6" s="1416"/>
      <c r="D6" s="1416"/>
      <c r="E6" s="1417"/>
      <c r="F6" s="1417"/>
      <c r="G6" s="1417"/>
      <c r="H6" s="1411"/>
      <c r="I6" s="1418"/>
      <c r="J6" s="1411"/>
      <c r="K6" s="1411"/>
      <c r="N6" s="1011"/>
    </row>
    <row r="7" spans="1:17" ht="35.25" customHeight="1" thickTop="1" thickBot="1">
      <c r="B7" s="1420" t="s">
        <v>1381</v>
      </c>
      <c r="C7" s="1421"/>
      <c r="D7" s="1437"/>
      <c r="E7" s="1438"/>
      <c r="F7" s="1438"/>
      <c r="G7" s="1439"/>
      <c r="H7" s="1411"/>
      <c r="I7" s="1436"/>
      <c r="J7" s="1411"/>
      <c r="K7" s="1411"/>
      <c r="N7" s="101">
        <f t="shared" ref="N7:N16" si="0">IF(COUNTBLANK(E7:G7)=O7, 0, rngIncomplete )</f>
        <v>0</v>
      </c>
      <c r="O7" s="3231">
        <v>3</v>
      </c>
    </row>
    <row r="8" spans="1:17" s="1419" customFormat="1" ht="35.25" customHeight="1" thickTop="1">
      <c r="A8" s="3152"/>
      <c r="B8" s="1422" t="s">
        <v>1382</v>
      </c>
      <c r="C8" s="1423" t="s">
        <v>731</v>
      </c>
      <c r="D8" s="1423">
        <v>3</v>
      </c>
      <c r="E8" s="1441">
        <v>3.0549571305165841</v>
      </c>
      <c r="F8" s="1441">
        <v>0</v>
      </c>
      <c r="G8" s="1424">
        <f>IFERROR(SUM(E8:F8),0)</f>
        <v>3.0549571305165841</v>
      </c>
      <c r="H8" s="1442"/>
      <c r="I8" s="1425" t="s">
        <v>1383</v>
      </c>
      <c r="J8" s="1440"/>
      <c r="K8" s="4798"/>
      <c r="L8" s="3230"/>
      <c r="M8" s="3233"/>
      <c r="N8" s="101">
        <f t="shared" si="0"/>
        <v>0</v>
      </c>
      <c r="O8" s="3231">
        <v>0</v>
      </c>
      <c r="P8" s="3235"/>
      <c r="Q8" s="3235"/>
    </row>
    <row r="9" spans="1:17" s="1419" customFormat="1" ht="35.25" customHeight="1">
      <c r="A9" s="3152"/>
      <c r="B9" s="1426" t="s">
        <v>730</v>
      </c>
      <c r="C9" s="1427" t="s">
        <v>731</v>
      </c>
      <c r="D9" s="1427">
        <v>3</v>
      </c>
      <c r="E9" s="1443">
        <f>IFERROR('2E'!G8,0)</f>
        <v>0.88688084999999983</v>
      </c>
      <c r="F9" s="1443">
        <f>IFERROR('2E'!G25,0)</f>
        <v>0</v>
      </c>
      <c r="G9" s="1429">
        <f>IFERROR(SUM(E9:F9),0)</f>
        <v>0.88688084999999983</v>
      </c>
      <c r="H9" s="1442"/>
      <c r="I9" s="1430" t="s">
        <v>1384</v>
      </c>
      <c r="J9" s="1440"/>
      <c r="K9" s="4799"/>
      <c r="L9" s="3230"/>
      <c r="M9" s="3233"/>
      <c r="N9" s="101">
        <f t="shared" si="0"/>
        <v>0</v>
      </c>
      <c r="O9" s="3231">
        <v>0</v>
      </c>
      <c r="P9" s="3235"/>
      <c r="Q9" s="3235"/>
    </row>
    <row r="10" spans="1:17" s="1419" customFormat="1" ht="35.25" customHeight="1">
      <c r="A10" s="3152"/>
      <c r="B10" s="1426" t="s">
        <v>1385</v>
      </c>
      <c r="C10" s="1427" t="s">
        <v>731</v>
      </c>
      <c r="D10" s="1427">
        <v>3</v>
      </c>
      <c r="E10" s="1444">
        <f>IFERROR(('4J'!J37+'4J'!J52)*-1,0)</f>
        <v>-0.35310916169044193</v>
      </c>
      <c r="F10" s="1444">
        <f>IFERROR(('4K'!M37+'4K'!M52)*-1,0)</f>
        <v>0</v>
      </c>
      <c r="G10" s="1429">
        <f>IFERROR(SUM(E10:F10),0)</f>
        <v>-0.35310916169044193</v>
      </c>
      <c r="H10" s="1442"/>
      <c r="I10" s="1430" t="s">
        <v>1386</v>
      </c>
      <c r="J10" s="1440"/>
      <c r="K10" s="4799"/>
      <c r="L10" s="3230"/>
      <c r="M10" s="3233"/>
      <c r="N10" s="101">
        <f t="shared" si="0"/>
        <v>0</v>
      </c>
      <c r="O10" s="3231">
        <v>0</v>
      </c>
      <c r="P10" s="3235"/>
      <c r="Q10" s="3235"/>
    </row>
    <row r="11" spans="1:17" s="1419" customFormat="1" ht="35.25" customHeight="1" thickBot="1">
      <c r="A11" s="3152"/>
      <c r="B11" s="1431" t="s">
        <v>1388</v>
      </c>
      <c r="C11" s="1432" t="s">
        <v>731</v>
      </c>
      <c r="D11" s="1432">
        <v>3</v>
      </c>
      <c r="E11" s="1433">
        <f>IFERROR(SUM(E8:E10),0)</f>
        <v>3.5887288188261421</v>
      </c>
      <c r="F11" s="1433">
        <f>IFERROR(SUM(F8:F10),0)</f>
        <v>0</v>
      </c>
      <c r="G11" s="1434">
        <f>IFERROR(SUM(E11:F11),0)</f>
        <v>3.5887288188261421</v>
      </c>
      <c r="H11" s="1442"/>
      <c r="I11" s="1435" t="s">
        <v>1387</v>
      </c>
      <c r="J11" s="1440"/>
      <c r="K11" s="4800"/>
      <c r="L11" s="3230"/>
      <c r="M11" s="3233"/>
      <c r="N11" s="101">
        <f t="shared" si="0"/>
        <v>0</v>
      </c>
      <c r="O11" s="3231">
        <v>0</v>
      </c>
      <c r="P11" s="3235"/>
      <c r="Q11" s="3235"/>
    </row>
    <row r="12" spans="1:17" s="1419" customFormat="1" ht="35.25" customHeight="1" thickTop="1" thickBot="1">
      <c r="A12" s="3152"/>
      <c r="B12" s="1445"/>
      <c r="C12" s="1445"/>
      <c r="D12" s="1445"/>
      <c r="E12" s="1446"/>
      <c r="F12" s="1446"/>
      <c r="G12" s="1446"/>
      <c r="H12" s="1440"/>
      <c r="I12" s="1406"/>
      <c r="J12" s="1440"/>
      <c r="K12" s="4801"/>
      <c r="L12" s="3230"/>
      <c r="M12" s="3233"/>
      <c r="N12" s="101">
        <f t="shared" si="0"/>
        <v>0</v>
      </c>
      <c r="O12" s="3231">
        <v>3</v>
      </c>
      <c r="P12" s="3235"/>
      <c r="Q12" s="3235"/>
    </row>
    <row r="13" spans="1:17" s="1419" customFormat="1" ht="35.25" customHeight="1" thickTop="1" thickBot="1">
      <c r="A13" s="3152"/>
      <c r="B13" s="1420" t="s">
        <v>10090</v>
      </c>
      <c r="C13" s="1445"/>
      <c r="D13" s="1445"/>
      <c r="E13" s="1446"/>
      <c r="F13" s="1446"/>
      <c r="G13" s="1446"/>
      <c r="H13" s="1440"/>
      <c r="I13" s="1406"/>
      <c r="J13" s="1440"/>
      <c r="K13" s="4801"/>
      <c r="L13" s="3230"/>
      <c r="M13" s="3233"/>
      <c r="N13" s="4592"/>
      <c r="O13" s="3231"/>
      <c r="P13" s="3235"/>
      <c r="Q13" s="3235"/>
    </row>
    <row r="14" spans="1:17" ht="35.25" customHeight="1" thickTop="1">
      <c r="B14" s="1422" t="s">
        <v>9789</v>
      </c>
      <c r="C14" s="1423" t="s">
        <v>731</v>
      </c>
      <c r="D14" s="1423">
        <v>3</v>
      </c>
      <c r="E14" s="4590">
        <v>-0.10199999999999998</v>
      </c>
      <c r="F14" s="4590">
        <v>0</v>
      </c>
      <c r="G14" s="1424">
        <f>IFERROR(SUM(E14:F14),0)</f>
        <v>-0.10199999999999998</v>
      </c>
      <c r="H14" s="1442"/>
      <c r="I14" s="1425" t="s">
        <v>1389</v>
      </c>
      <c r="J14" s="1440"/>
      <c r="K14" s="4798"/>
      <c r="N14" s="101">
        <f t="shared" si="0"/>
        <v>0</v>
      </c>
      <c r="O14" s="3231">
        <v>0</v>
      </c>
    </row>
    <row r="15" spans="1:17" ht="35.25" customHeight="1">
      <c r="B15" s="1426" t="s">
        <v>9787</v>
      </c>
      <c r="C15" s="1427" t="s">
        <v>731</v>
      </c>
      <c r="D15" s="1427">
        <v>3</v>
      </c>
      <c r="E15" s="1428">
        <v>-4.560610895673876</v>
      </c>
      <c r="F15" s="1428">
        <v>0</v>
      </c>
      <c r="G15" s="1429">
        <f>IFERROR(SUM(E15:F15),0)</f>
        <v>-4.560610895673876</v>
      </c>
      <c r="H15" s="1442"/>
      <c r="I15" s="1430" t="s">
        <v>9791</v>
      </c>
      <c r="J15" s="1440"/>
      <c r="K15" s="4799"/>
      <c r="N15" s="101">
        <f t="shared" si="0"/>
        <v>0</v>
      </c>
      <c r="O15" s="3231">
        <v>0</v>
      </c>
    </row>
    <row r="16" spans="1:17" ht="35.25" customHeight="1">
      <c r="B16" s="1426" t="s">
        <v>9788</v>
      </c>
      <c r="C16" s="1427" t="s">
        <v>731</v>
      </c>
      <c r="D16" s="1427">
        <v>3</v>
      </c>
      <c r="E16" s="1428">
        <v>5.1965555897741096</v>
      </c>
      <c r="F16" s="1428">
        <v>0</v>
      </c>
      <c r="G16" s="1429">
        <f>IFERROR(SUM(E16:F16),0)</f>
        <v>5.1965555897741096</v>
      </c>
      <c r="H16" s="1442"/>
      <c r="I16" s="1430" t="s">
        <v>9792</v>
      </c>
      <c r="J16" s="1440"/>
      <c r="K16" s="4799"/>
      <c r="N16" s="101">
        <f t="shared" si="0"/>
        <v>0</v>
      </c>
    </row>
    <row r="17" spans="2:12" ht="35.25" customHeight="1" thickBot="1">
      <c r="B17" s="1431" t="s">
        <v>9790</v>
      </c>
      <c r="C17" s="1432" t="s">
        <v>731</v>
      </c>
      <c r="D17" s="1432">
        <v>3</v>
      </c>
      <c r="E17" s="1433">
        <f>IFERROR(SUM(E14:E16),0)</f>
        <v>0.53394469410023326</v>
      </c>
      <c r="F17" s="1433">
        <f>IFERROR(SUM(F14:F16),0)</f>
        <v>0</v>
      </c>
      <c r="G17" s="1434">
        <f>IFERROR(SUM(E17:F17),0)</f>
        <v>0.53394469410023326</v>
      </c>
      <c r="H17" s="1442"/>
      <c r="I17" s="1435" t="s">
        <v>9793</v>
      </c>
      <c r="J17" s="1440"/>
      <c r="K17" s="4800"/>
    </row>
    <row r="18" spans="2:12" ht="16.2" thickTop="1">
      <c r="B18" s="4587"/>
      <c r="C18" s="1446"/>
      <c r="D18" s="1446"/>
      <c r="E18" s="4591"/>
      <c r="F18" s="4591"/>
      <c r="G18" s="4591"/>
      <c r="H18" s="1442"/>
      <c r="I18" s="4588"/>
      <c r="J18" s="1440"/>
      <c r="K18" s="4589"/>
      <c r="L18" s="3152" t="s">
        <v>775</v>
      </c>
    </row>
  </sheetData>
  <sheetProtection formatColumns="0" formatRows="0"/>
  <mergeCells count="3">
    <mergeCell ref="B1:F1"/>
    <mergeCell ref="B2:F2"/>
    <mergeCell ref="B3:K3"/>
  </mergeCells>
  <conditionalFormatting sqref="N1:N2 N4:N16">
    <cfRule type="cellIs" dxfId="115" priority="3" operator="equal">
      <formula>0</formula>
    </cfRule>
  </conditionalFormatting>
  <dataValidations count="1">
    <dataValidation type="custom" allowBlank="1" showErrorMessage="1" errorTitle="Input Error" error="Please enter a numeric value." sqref="E8:F8 E14:F16" xr:uid="{785B774C-BE1D-4D91-A6EA-23246FF3AA85}">
      <formula1>ISNUMBER(E8)</formula1>
    </dataValidation>
  </dataValidations>
  <pageMargins left="0.7" right="0.7" top="0.75" bottom="0.75" header="0.3" footer="0.3"/>
  <pageSetup paperSize="9" scale="72" fitToHeight="0" orientation="portrait" r:id="rId1"/>
  <headerFooter>
    <oddHeader>&amp;L&amp;F&amp;CSheet: &amp;A&amp;ROFFICIAL</oddHeader>
    <oddFooter>&amp;LPrinted on: &amp;D at &amp;T&amp;CPage &amp;P of &amp;N&amp;ROfwat</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AF08B6-3E64-4BBA-A27D-BC8CBF9A8D2C}">
  <sheetPr codeName="Sheet24">
    <pageSetUpPr fitToPage="1"/>
  </sheetPr>
  <dimension ref="A1:V13"/>
  <sheetViews>
    <sheetView workbookViewId="0">
      <selection activeCell="B9" sqref="B9"/>
    </sheetView>
  </sheetViews>
  <sheetFormatPr defaultColWidth="8.59765625" defaultRowHeight="14.4"/>
  <cols>
    <col min="1" max="1" width="1.19921875" style="985" customWidth="1"/>
    <col min="2" max="2" width="50.59765625" style="11" customWidth="1"/>
    <col min="3" max="3" width="7" style="11" customWidth="1"/>
    <col min="4" max="4" width="5.5" style="11" customWidth="1"/>
    <col min="5" max="9" width="12.5" style="11" customWidth="1"/>
    <col min="10" max="10" width="1.59765625" style="11" customWidth="1"/>
    <col min="11" max="11" width="12.5" style="7" customWidth="1"/>
    <col min="12" max="12" width="1.59765625" style="11" customWidth="1"/>
    <col min="13" max="13" width="33.59765625" style="11" customWidth="1"/>
    <col min="14" max="14" width="1.5" style="3020" customWidth="1"/>
    <col min="15" max="15" width="1.69921875" style="2978" customWidth="1"/>
    <col min="16" max="16" width="19.69921875" style="3020" bestFit="1" customWidth="1"/>
    <col min="17" max="17" width="1.69921875" style="3304" customWidth="1"/>
    <col min="18" max="19" width="1.59765625" style="3020" customWidth="1"/>
    <col min="20" max="16384" width="8.59765625" style="11"/>
  </cols>
  <sheetData>
    <row r="1" spans="1:22" s="5" customFormat="1" ht="23.25" customHeight="1">
      <c r="A1" s="3153" t="s">
        <v>713</v>
      </c>
      <c r="B1" s="5098" t="s">
        <v>1391</v>
      </c>
      <c r="C1" s="5098"/>
      <c r="D1" s="5098"/>
      <c r="E1" s="5098"/>
      <c r="F1" s="5098"/>
      <c r="G1" s="296"/>
      <c r="H1" s="296"/>
      <c r="I1" s="296"/>
      <c r="J1" s="165"/>
      <c r="K1" s="298"/>
      <c r="L1" s="165"/>
      <c r="M1" s="165"/>
      <c r="N1" s="3017"/>
      <c r="O1" s="3012"/>
      <c r="P1" s="3016"/>
      <c r="Q1" s="2984"/>
      <c r="R1" s="3017"/>
      <c r="S1" s="3017"/>
      <c r="T1" s="165"/>
      <c r="U1" s="165"/>
      <c r="V1" s="165"/>
    </row>
    <row r="2" spans="1:22" s="5" customFormat="1" ht="23.25" customHeight="1">
      <c r="A2" s="3153"/>
      <c r="B2" s="5098" t="str">
        <f>SelectCompany!B4</f>
        <v>South Staffordshire Water</v>
      </c>
      <c r="C2" s="5098"/>
      <c r="D2" s="5098"/>
      <c r="E2" s="5098"/>
      <c r="F2" s="5098"/>
      <c r="G2" s="227"/>
      <c r="H2" s="227"/>
      <c r="I2" s="227"/>
      <c r="J2" s="165"/>
      <c r="K2" s="298"/>
      <c r="L2" s="165"/>
      <c r="M2" s="165"/>
      <c r="N2" s="3017"/>
      <c r="O2" s="3012"/>
      <c r="P2" s="3016"/>
      <c r="Q2" s="2984"/>
      <c r="R2" s="3017"/>
      <c r="S2" s="3017"/>
      <c r="T2" s="165"/>
      <c r="U2" s="165"/>
      <c r="V2" s="165"/>
    </row>
    <row r="3" spans="1:22" ht="36.75" customHeight="1">
      <c r="A3" s="979"/>
      <c r="B3" s="5012" t="s">
        <v>1392</v>
      </c>
      <c r="C3" s="5012"/>
      <c r="D3" s="5012"/>
      <c r="E3" s="5012"/>
      <c r="F3" s="5012"/>
      <c r="G3" s="5012"/>
      <c r="H3" s="5012"/>
      <c r="I3" s="5012"/>
      <c r="J3" s="5012"/>
      <c r="K3" s="5012"/>
      <c r="L3" s="5012"/>
      <c r="M3" s="5012"/>
      <c r="N3" s="3009"/>
      <c r="O3" s="3012"/>
      <c r="P3" s="3187" t="s">
        <v>716</v>
      </c>
      <c r="Q3" s="2984"/>
      <c r="R3" s="3009"/>
      <c r="S3" s="3009"/>
      <c r="T3" s="64"/>
      <c r="U3" s="64"/>
      <c r="V3" s="64"/>
    </row>
    <row r="4" spans="1:22" ht="14.25" customHeight="1" thickBot="1">
      <c r="A4" s="979"/>
      <c r="B4" s="228"/>
      <c r="C4" s="228"/>
      <c r="D4" s="228"/>
      <c r="E4" s="228"/>
      <c r="F4" s="228"/>
      <c r="G4" s="228"/>
      <c r="H4" s="228"/>
      <c r="I4" s="228"/>
      <c r="J4" s="144"/>
      <c r="K4" s="252"/>
      <c r="L4" s="64"/>
      <c r="M4" s="64"/>
      <c r="N4" s="3009"/>
      <c r="O4" s="3013"/>
      <c r="P4" s="3009"/>
      <c r="Q4" s="2984"/>
      <c r="R4" s="3009"/>
      <c r="S4" s="3009"/>
      <c r="T4" s="64"/>
      <c r="U4" s="64"/>
      <c r="V4" s="64"/>
    </row>
    <row r="5" spans="1:22" ht="46.2" thickTop="1" thickBot="1">
      <c r="A5" s="979" t="s">
        <v>725</v>
      </c>
      <c r="B5" s="197" t="s">
        <v>717</v>
      </c>
      <c r="C5" s="198" t="s">
        <v>718</v>
      </c>
      <c r="D5" s="198" t="s">
        <v>719</v>
      </c>
      <c r="E5" s="198" t="s">
        <v>1007</v>
      </c>
      <c r="F5" s="198" t="s">
        <v>1008</v>
      </c>
      <c r="G5" s="198" t="s">
        <v>1009</v>
      </c>
      <c r="H5" s="198" t="s">
        <v>1393</v>
      </c>
      <c r="I5" s="199" t="s">
        <v>858</v>
      </c>
      <c r="J5" s="46"/>
      <c r="K5" s="201" t="s">
        <v>723</v>
      </c>
      <c r="L5" s="55"/>
      <c r="M5" s="201" t="s">
        <v>724</v>
      </c>
      <c r="N5" s="3009"/>
      <c r="O5" s="3013"/>
      <c r="P5" s="3009"/>
      <c r="Q5" s="2984"/>
      <c r="R5" s="3009"/>
      <c r="S5" s="3009"/>
      <c r="T5" s="64"/>
      <c r="U5" s="64"/>
      <c r="V5" s="64"/>
    </row>
    <row r="6" spans="1:22" ht="15.75" customHeight="1" thickTop="1" thickBot="1">
      <c r="A6" s="3171" t="s">
        <v>729</v>
      </c>
      <c r="C6" s="299"/>
      <c r="D6" s="299"/>
      <c r="E6" s="300"/>
      <c r="F6" s="300"/>
      <c r="G6" s="300"/>
      <c r="H6" s="300"/>
      <c r="I6" s="300"/>
      <c r="J6" s="46"/>
      <c r="K6" s="252"/>
      <c r="L6" s="55"/>
      <c r="M6" s="55"/>
      <c r="N6" s="3009"/>
      <c r="O6" s="3013"/>
      <c r="P6" s="101">
        <f>IF(COUNTBLANK(E6:I6)=Q6, 0, rngIncomplete )</f>
        <v>0</v>
      </c>
      <c r="Q6" s="2984">
        <v>5</v>
      </c>
      <c r="R6" s="3009"/>
      <c r="S6" s="3009"/>
      <c r="T6" s="64"/>
      <c r="U6" s="64"/>
      <c r="V6" s="64"/>
    </row>
    <row r="7" spans="1:22" ht="15.75" customHeight="1" thickTop="1" thickBot="1">
      <c r="A7" s="979"/>
      <c r="B7" s="207" t="s">
        <v>1394</v>
      </c>
      <c r="C7" s="152" t="s">
        <v>731</v>
      </c>
      <c r="D7" s="152">
        <v>3</v>
      </c>
      <c r="E7" s="186">
        <v>0</v>
      </c>
      <c r="F7" s="186">
        <v>0</v>
      </c>
      <c r="G7" s="186">
        <v>0</v>
      </c>
      <c r="H7" s="186">
        <v>0</v>
      </c>
      <c r="I7" s="208">
        <f>SUM(E7:H7)</f>
        <v>0</v>
      </c>
      <c r="J7" s="55"/>
      <c r="K7" s="292" t="s">
        <v>1395</v>
      </c>
      <c r="L7" s="55"/>
      <c r="M7" s="156"/>
      <c r="N7" s="3009"/>
      <c r="O7" s="3013"/>
      <c r="P7" s="101">
        <f>IF(COUNTBLANK(E7:I7)=Q7, 0, rngIncomplete )</f>
        <v>0</v>
      </c>
      <c r="Q7" s="2984">
        <v>0</v>
      </c>
      <c r="R7" s="3009"/>
      <c r="S7" s="3009"/>
      <c r="T7" s="64"/>
      <c r="U7" s="64"/>
      <c r="V7" s="64"/>
    </row>
    <row r="8" spans="1:22" ht="15.6" thickTop="1">
      <c r="A8" s="979"/>
      <c r="B8" s="55"/>
      <c r="C8" s="55"/>
      <c r="D8" s="55"/>
      <c r="E8" s="55"/>
      <c r="F8" s="55"/>
      <c r="G8" s="55"/>
      <c r="H8" s="55"/>
      <c r="I8" s="55"/>
      <c r="J8" s="55"/>
      <c r="K8" s="255"/>
      <c r="L8" s="55"/>
      <c r="N8" s="977" t="s">
        <v>775</v>
      </c>
      <c r="O8" s="3013"/>
      <c r="P8" s="164"/>
      <c r="Q8" s="2984"/>
      <c r="R8" s="3009"/>
      <c r="S8" s="3009"/>
      <c r="T8" s="64"/>
      <c r="U8" s="64"/>
      <c r="V8" s="64"/>
    </row>
    <row r="9" spans="1:22" ht="15">
      <c r="A9" s="979"/>
      <c r="B9" s="55"/>
      <c r="C9" s="55"/>
      <c r="D9" s="55"/>
      <c r="E9" s="55"/>
      <c r="F9" s="55"/>
      <c r="G9" s="55"/>
      <c r="H9" s="55"/>
      <c r="I9" s="55"/>
      <c r="J9" s="55"/>
      <c r="K9" s="255"/>
      <c r="L9" s="55"/>
      <c r="M9" s="55"/>
      <c r="N9" s="3009"/>
      <c r="O9" s="3013"/>
      <c r="P9" s="164"/>
      <c r="Q9" s="2984"/>
      <c r="R9" s="3009"/>
      <c r="S9" s="3009"/>
      <c r="T9" s="64"/>
      <c r="U9" s="64"/>
      <c r="V9" s="64"/>
    </row>
    <row r="10" spans="1:22" ht="15">
      <c r="A10" s="979"/>
      <c r="B10" s="55"/>
      <c r="C10" s="55"/>
      <c r="D10" s="55"/>
      <c r="E10" s="55"/>
      <c r="F10" s="55"/>
      <c r="G10" s="55"/>
      <c r="H10" s="55"/>
      <c r="I10" s="55"/>
      <c r="J10" s="55"/>
      <c r="K10" s="255"/>
      <c r="L10" s="55"/>
      <c r="M10" s="55"/>
      <c r="N10" s="3009"/>
      <c r="O10" s="3013"/>
      <c r="P10" s="3009"/>
      <c r="Q10" s="2984"/>
      <c r="R10" s="3009"/>
      <c r="S10" s="3009"/>
      <c r="T10" s="64"/>
      <c r="U10" s="64"/>
      <c r="V10" s="64"/>
    </row>
    <row r="11" spans="1:22" ht="15">
      <c r="A11" s="979"/>
      <c r="B11" s="55"/>
      <c r="C11" s="55"/>
      <c r="D11" s="55"/>
      <c r="E11" s="55"/>
      <c r="F11" s="55"/>
      <c r="G11" s="55"/>
      <c r="H11" s="55"/>
      <c r="I11" s="55"/>
      <c r="J11" s="55"/>
      <c r="K11" s="255"/>
      <c r="L11" s="55"/>
      <c r="M11" s="55"/>
      <c r="N11" s="3009"/>
      <c r="O11" s="3013"/>
      <c r="P11" s="101"/>
      <c r="Q11" s="2984"/>
      <c r="R11" s="3009"/>
      <c r="S11" s="3009"/>
      <c r="T11" s="64"/>
      <c r="U11" s="64"/>
      <c r="V11" s="64"/>
    </row>
    <row r="12" spans="1:22" ht="15">
      <c r="A12" s="979"/>
      <c r="B12" s="55"/>
      <c r="C12" s="55"/>
      <c r="D12" s="55"/>
      <c r="E12" s="55"/>
      <c r="F12" s="55"/>
      <c r="G12" s="55"/>
      <c r="H12" s="55"/>
      <c r="I12" s="55"/>
      <c r="J12" s="55"/>
      <c r="K12" s="255"/>
      <c r="L12" s="55"/>
      <c r="M12" s="55"/>
      <c r="N12" s="3009"/>
      <c r="O12" s="3013"/>
      <c r="P12" s="3009"/>
      <c r="Q12" s="2984"/>
      <c r="R12" s="3009"/>
      <c r="S12" s="3009"/>
      <c r="T12" s="64"/>
      <c r="U12" s="64"/>
      <c r="V12" s="64"/>
    </row>
    <row r="13" spans="1:22" ht="15">
      <c r="A13" s="979"/>
      <c r="B13" s="55"/>
      <c r="C13" s="55"/>
      <c r="D13" s="55"/>
      <c r="E13" s="55"/>
      <c r="F13" s="55"/>
      <c r="G13" s="55"/>
      <c r="H13" s="55"/>
      <c r="I13" s="55"/>
      <c r="J13" s="55"/>
      <c r="K13" s="255"/>
      <c r="L13" s="55"/>
      <c r="M13" s="55"/>
      <c r="N13" s="3009"/>
      <c r="O13" s="3013"/>
      <c r="P13" s="101"/>
      <c r="Q13" s="2984"/>
      <c r="R13" s="3009"/>
      <c r="S13" s="3009"/>
      <c r="T13" s="64"/>
      <c r="U13" s="64"/>
      <c r="V13" s="64"/>
    </row>
  </sheetData>
  <sheetProtection formatColumns="0" formatRows="0"/>
  <mergeCells count="3">
    <mergeCell ref="B1:F1"/>
    <mergeCell ref="B2:F2"/>
    <mergeCell ref="B3:M3"/>
  </mergeCells>
  <conditionalFormatting sqref="P6:P9">
    <cfRule type="cellIs" dxfId="114" priority="1" operator="equal">
      <formula>0</formula>
    </cfRule>
  </conditionalFormatting>
  <conditionalFormatting sqref="P11">
    <cfRule type="cellIs" dxfId="113" priority="8" operator="equal">
      <formula>0</formula>
    </cfRule>
  </conditionalFormatting>
  <conditionalFormatting sqref="P13">
    <cfRule type="cellIs" dxfId="112" priority="7" operator="equal">
      <formula>0</formula>
    </cfRule>
  </conditionalFormatting>
  <dataValidations count="1">
    <dataValidation type="custom" allowBlank="1" showErrorMessage="1" errorTitle="Input Error" error="Please enter a numeric value." sqref="E7:H7" xr:uid="{B3B8F519-B50D-4A0E-A943-9F906A34E894}">
      <formula1>ISNUMBER(E7)</formula1>
    </dataValidation>
  </dataValidations>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F7231-FFF1-48D7-BDC1-68743AB7EE8D}">
  <sheetPr codeName="Sheet121">
    <pageSetUpPr fitToPage="1"/>
  </sheetPr>
  <dimension ref="A1:Z27"/>
  <sheetViews>
    <sheetView workbookViewId="0">
      <selection activeCell="A9" sqref="A9"/>
    </sheetView>
  </sheetViews>
  <sheetFormatPr defaultColWidth="9" defaultRowHeight="15.6"/>
  <cols>
    <col min="1" max="1" width="1.19921875" style="3170" customWidth="1"/>
    <col min="2" max="2" width="61" style="1456" customWidth="1"/>
    <col min="3" max="3" width="5.5" style="1456" bestFit="1" customWidth="1"/>
    <col min="4" max="4" width="4.69921875" style="1456" bestFit="1" customWidth="1"/>
    <col min="5" max="11" width="13.09765625" style="1456" customWidth="1"/>
    <col min="12" max="12" width="1.59765625" style="1456" customWidth="1"/>
    <col min="13" max="13" width="9.19921875" style="920" bestFit="1" customWidth="1"/>
    <col min="14" max="14" width="1.59765625" style="1456" customWidth="1"/>
    <col min="15" max="15" width="21.5" style="1456" customWidth="1"/>
    <col min="16" max="16" width="1.59765625" style="3309" customWidth="1"/>
    <col min="17" max="17" width="1.69921875" style="3308" customWidth="1"/>
    <col min="18" max="18" width="18.69921875" style="3309" bestFit="1" customWidth="1"/>
    <col min="19" max="19" width="1.69921875" style="3306" customWidth="1"/>
    <col min="20" max="20" width="1.59765625" style="3313" hidden="1" customWidth="1"/>
    <col min="21" max="22" width="1.59765625" style="3309" customWidth="1"/>
    <col min="23" max="26" width="9" style="1452"/>
    <col min="27" max="16384" width="9" style="1456"/>
  </cols>
  <sheetData>
    <row r="1" spans="1:26" s="1448" customFormat="1" ht="23.25" customHeight="1">
      <c r="A1" s="3169" t="s">
        <v>713</v>
      </c>
      <c r="B1" s="5099" t="s">
        <v>1396</v>
      </c>
      <c r="C1" s="5099"/>
      <c r="D1" s="5099"/>
      <c r="E1" s="5099"/>
      <c r="F1" s="5099"/>
      <c r="G1" s="1449"/>
      <c r="H1" s="1449"/>
      <c r="I1" s="1449"/>
      <c r="J1" s="1449"/>
      <c r="K1" s="1449"/>
      <c r="L1" s="1450"/>
      <c r="M1" s="920"/>
      <c r="P1" s="3305"/>
      <c r="Q1" s="3210"/>
      <c r="R1" s="3268"/>
      <c r="S1" s="3306"/>
      <c r="T1" s="3306"/>
      <c r="U1" s="3305"/>
      <c r="V1" s="3307"/>
      <c r="W1" s="1451"/>
      <c r="X1" s="1452"/>
      <c r="Y1" s="1452"/>
    </row>
    <row r="2" spans="1:26" s="1448" customFormat="1" ht="23.25" customHeight="1">
      <c r="A2" s="3169"/>
      <c r="B2" s="5099" t="str">
        <f>SelectCompany!B4</f>
        <v>South Staffordshire Water</v>
      </c>
      <c r="C2" s="5099"/>
      <c r="D2" s="5099"/>
      <c r="E2" s="5099"/>
      <c r="F2" s="5099"/>
      <c r="G2" s="1453"/>
      <c r="H2" s="1453"/>
      <c r="I2" s="1453"/>
      <c r="J2" s="1453"/>
      <c r="K2" s="1453"/>
      <c r="L2" s="1450"/>
      <c r="M2" s="920"/>
      <c r="P2" s="3305"/>
      <c r="Q2" s="3210"/>
      <c r="R2" s="3268"/>
      <c r="S2" s="3306"/>
      <c r="T2" s="3306"/>
      <c r="U2" s="3305"/>
      <c r="V2" s="3307"/>
      <c r="W2" s="1452"/>
      <c r="X2" s="1452"/>
      <c r="Y2" s="1452"/>
    </row>
    <row r="3" spans="1:26" s="1454" customFormat="1" ht="36.75" customHeight="1">
      <c r="A3" s="3169"/>
      <c r="B3" s="5100" t="s">
        <v>1397</v>
      </c>
      <c r="C3" s="5101"/>
      <c r="D3" s="5101"/>
      <c r="E3" s="5101"/>
      <c r="F3" s="5101"/>
      <c r="G3" s="5101"/>
      <c r="H3" s="5101"/>
      <c r="I3" s="5101"/>
      <c r="J3" s="5101"/>
      <c r="K3" s="5101"/>
      <c r="L3" s="5101"/>
      <c r="M3" s="5101"/>
      <c r="N3" s="5101"/>
      <c r="O3" s="5101"/>
      <c r="P3" s="3305"/>
      <c r="Q3" s="3210"/>
      <c r="R3" s="3213" t="s">
        <v>716</v>
      </c>
      <c r="S3" s="3306"/>
      <c r="T3" s="3306"/>
      <c r="U3" s="3305"/>
      <c r="V3" s="3305"/>
      <c r="W3" s="1452"/>
      <c r="X3" s="1452"/>
      <c r="Y3" s="1452"/>
      <c r="Z3" s="1452"/>
    </row>
    <row r="4" spans="1:26" s="1454" customFormat="1" ht="19.5" customHeight="1" thickBot="1">
      <c r="A4" s="3169"/>
      <c r="B4" s="1455"/>
      <c r="C4" s="1455"/>
      <c r="D4" s="1455"/>
      <c r="E4" s="1455"/>
      <c r="F4" s="1455"/>
      <c r="G4" s="1455"/>
      <c r="H4" s="1455"/>
      <c r="I4" s="1455"/>
      <c r="J4" s="1455"/>
      <c r="K4" s="1455"/>
      <c r="L4" s="1456"/>
      <c r="M4" s="920"/>
      <c r="P4" s="3305"/>
      <c r="Q4" s="3308"/>
      <c r="R4" s="1011"/>
      <c r="S4" s="3306"/>
      <c r="T4" s="3306"/>
      <c r="U4" s="3305"/>
      <c r="V4" s="3309"/>
      <c r="W4" s="1452"/>
      <c r="X4" s="1452"/>
      <c r="Y4" s="1452"/>
      <c r="Z4" s="1452"/>
    </row>
    <row r="5" spans="1:26" ht="66.75" customHeight="1" thickTop="1" thickBot="1">
      <c r="A5" s="3170" t="s">
        <v>725</v>
      </c>
      <c r="B5" s="1458" t="s">
        <v>717</v>
      </c>
      <c r="C5" s="1459" t="s">
        <v>718</v>
      </c>
      <c r="D5" s="1459" t="s">
        <v>719</v>
      </c>
      <c r="E5" s="1459" t="s">
        <v>1007</v>
      </c>
      <c r="F5" s="1459" t="s">
        <v>1322</v>
      </c>
      <c r="G5" s="1459" t="s">
        <v>1333</v>
      </c>
      <c r="H5" s="1459" t="s">
        <v>1010</v>
      </c>
      <c r="I5" s="1141" t="s">
        <v>1011</v>
      </c>
      <c r="J5" s="1141" t="s">
        <v>1012</v>
      </c>
      <c r="K5" s="1460" t="s">
        <v>858</v>
      </c>
      <c r="L5" s="1457"/>
      <c r="M5" s="1461" t="s">
        <v>723</v>
      </c>
      <c r="N5" s="1457"/>
      <c r="O5" s="1461" t="s">
        <v>724</v>
      </c>
      <c r="R5" s="1011"/>
      <c r="T5" s="3306"/>
    </row>
    <row r="6" spans="1:26" ht="15.75" customHeight="1" thickTop="1" thickBot="1">
      <c r="A6" s="979" t="s">
        <v>729</v>
      </c>
      <c r="B6" s="1462"/>
      <c r="C6" s="1462"/>
      <c r="D6" s="1462"/>
      <c r="E6" s="1462"/>
      <c r="F6" s="1462"/>
      <c r="G6" s="1462"/>
      <c r="H6" s="1462"/>
      <c r="I6" s="1462"/>
      <c r="J6" s="1462"/>
      <c r="K6" s="1462"/>
      <c r="L6" s="1457"/>
      <c r="M6" s="1462"/>
      <c r="N6" s="1457"/>
      <c r="O6" s="1457"/>
      <c r="R6" s="1011"/>
      <c r="T6" s="3306"/>
    </row>
    <row r="7" spans="1:26" ht="15.75" customHeight="1" thickTop="1" thickBot="1">
      <c r="B7" s="1463" t="s">
        <v>1398</v>
      </c>
      <c r="C7" s="1464"/>
      <c r="D7" s="1464"/>
      <c r="E7" s="1462"/>
      <c r="F7" s="1462"/>
      <c r="G7" s="1462"/>
      <c r="H7" s="1462"/>
      <c r="I7" s="1462"/>
      <c r="J7" s="1462"/>
      <c r="K7" s="1462"/>
      <c r="L7" s="1465"/>
      <c r="M7" s="1466"/>
      <c r="N7" s="1457"/>
      <c r="O7" s="1457"/>
      <c r="R7" s="101">
        <f t="shared" ref="R7:R22" si="0">IF(COUNTBLANK(E7:K7)=S7, 0, rngIncomplete )</f>
        <v>0</v>
      </c>
      <c r="S7" s="3310">
        <v>7</v>
      </c>
      <c r="T7" s="3306"/>
      <c r="V7" s="3311"/>
    </row>
    <row r="8" spans="1:26" ht="15.75" customHeight="1" thickTop="1">
      <c r="B8" s="1467" t="s">
        <v>1399</v>
      </c>
      <c r="C8" s="1468" t="s">
        <v>731</v>
      </c>
      <c r="D8" s="1468">
        <v>3</v>
      </c>
      <c r="E8" s="1469">
        <f>IFERROR('2I'!H11,0)</f>
        <v>19.672000000000001</v>
      </c>
      <c r="F8" s="1469">
        <f>IFERROR('2I'!I11,0)</f>
        <v>150.09399999999999</v>
      </c>
      <c r="G8" s="1469">
        <f>IFERROR('2I'!H23,0)</f>
        <v>0</v>
      </c>
      <c r="H8" s="1469">
        <f>IFERROR('2I'!I23,0)</f>
        <v>0</v>
      </c>
      <c r="I8" s="1469">
        <f>IFERROR('2I'!G29,0)</f>
        <v>0</v>
      </c>
      <c r="J8" s="1469">
        <f>IFERROR('2I'!G35,0)</f>
        <v>0</v>
      </c>
      <c r="K8" s="1247">
        <f>IFERROR(SUM(E8:J8),0)</f>
        <v>169.76599999999999</v>
      </c>
      <c r="L8" s="1465"/>
      <c r="M8" s="1036" t="s">
        <v>1400</v>
      </c>
      <c r="N8" s="1457"/>
      <c r="O8" s="4798"/>
      <c r="R8" s="101">
        <f t="shared" si="0"/>
        <v>0</v>
      </c>
      <c r="S8" s="3310">
        <v>0</v>
      </c>
      <c r="T8" s="3306"/>
      <c r="V8" s="3311"/>
    </row>
    <row r="9" spans="1:26" ht="15.75" customHeight="1">
      <c r="B9" s="1470" t="s">
        <v>1401</v>
      </c>
      <c r="C9" s="1475" t="s">
        <v>731</v>
      </c>
      <c r="D9" s="1475">
        <v>3</v>
      </c>
      <c r="E9" s="2663"/>
      <c r="F9" s="1471">
        <f>IFERROR('2E'!G16,0)</f>
        <v>-0.14414894000000023</v>
      </c>
      <c r="G9" s="1471">
        <f>IFERROR('2E'!G31,0)</f>
        <v>0</v>
      </c>
      <c r="H9" s="2663"/>
      <c r="I9" s="2663"/>
      <c r="J9" s="2663"/>
      <c r="K9" s="1253">
        <f t="shared" ref="K9:K10" si="1">IFERROR(SUM(E9:J9),0)</f>
        <v>-0.14414894000000023</v>
      </c>
      <c r="L9" s="1472"/>
      <c r="M9" s="1473" t="s">
        <v>1402</v>
      </c>
      <c r="N9" s="1457"/>
      <c r="O9" s="4802"/>
      <c r="R9" s="101">
        <f t="shared" si="0"/>
        <v>0</v>
      </c>
      <c r="S9" s="3310">
        <v>4</v>
      </c>
      <c r="T9" s="3306"/>
      <c r="V9" s="3312"/>
    </row>
    <row r="10" spans="1:26" ht="15.75" customHeight="1">
      <c r="B10" s="1470" t="s">
        <v>1403</v>
      </c>
      <c r="C10" s="1475" t="s">
        <v>731</v>
      </c>
      <c r="D10" s="1475">
        <v>3</v>
      </c>
      <c r="E10" s="1471">
        <f>IFERROR('2R'!G11,0)</f>
        <v>0</v>
      </c>
      <c r="F10" s="1471">
        <f>IFERROR('2R'!G17,0)</f>
        <v>4.1390415300000001</v>
      </c>
      <c r="G10" s="1471">
        <f>IFERROR('2R'!G22,0)</f>
        <v>0</v>
      </c>
      <c r="H10" s="2663"/>
      <c r="I10" s="2663"/>
      <c r="J10" s="2663"/>
      <c r="K10" s="1253">
        <f t="shared" si="1"/>
        <v>4.1390415300000001</v>
      </c>
      <c r="L10" s="1472"/>
      <c r="M10" s="1048" t="s">
        <v>1404</v>
      </c>
      <c r="N10" s="1457"/>
      <c r="O10" s="4802"/>
      <c r="R10" s="101">
        <f t="shared" si="0"/>
        <v>0</v>
      </c>
      <c r="S10" s="3310">
        <v>3</v>
      </c>
      <c r="T10" s="3306"/>
      <c r="V10" s="3312"/>
    </row>
    <row r="11" spans="1:26" ht="15.75" customHeight="1" thickBot="1">
      <c r="B11" s="1477" t="s">
        <v>1405</v>
      </c>
      <c r="C11" s="1478" t="s">
        <v>731</v>
      </c>
      <c r="D11" s="1478">
        <v>3</v>
      </c>
      <c r="E11" s="1260">
        <f>IFERROR(SUM(E8:E10),0)</f>
        <v>19.672000000000001</v>
      </c>
      <c r="F11" s="1260">
        <f>IFERROR(SUM(F8:F10),0)</f>
        <v>154.08889259</v>
      </c>
      <c r="G11" s="1260">
        <f>IFERROR(SUM(G8:G10),0)</f>
        <v>0</v>
      </c>
      <c r="H11" s="1260">
        <f>IFERROR(H8,0)</f>
        <v>0</v>
      </c>
      <c r="I11" s="1260">
        <f>IFERROR(I8,0)</f>
        <v>0</v>
      </c>
      <c r="J11" s="1260">
        <f>IFERROR(J8,0)</f>
        <v>0</v>
      </c>
      <c r="K11" s="2664">
        <f>IFERROR(SUM(E11:J11),0)</f>
        <v>173.76089259</v>
      </c>
      <c r="L11" s="1472"/>
      <c r="M11" s="1031" t="s">
        <v>1406</v>
      </c>
      <c r="N11" s="1457"/>
      <c r="O11" s="4800"/>
      <c r="R11" s="101">
        <f t="shared" si="0"/>
        <v>0</v>
      </c>
      <c r="S11" s="3310">
        <v>0</v>
      </c>
      <c r="T11" s="3306"/>
      <c r="V11" s="3311"/>
    </row>
    <row r="12" spans="1:26" ht="15.75" customHeight="1" thickTop="1" thickBot="1">
      <c r="B12" s="1479"/>
      <c r="C12" s="1479"/>
      <c r="D12" s="1479"/>
      <c r="E12" s="1480"/>
      <c r="F12" s="1480"/>
      <c r="G12" s="1480"/>
      <c r="H12" s="1480"/>
      <c r="I12" s="1480"/>
      <c r="J12" s="1480"/>
      <c r="K12" s="1266"/>
      <c r="L12" s="1481"/>
      <c r="M12" s="929"/>
      <c r="N12" s="1457"/>
      <c r="O12" s="4803"/>
      <c r="R12" s="101">
        <f t="shared" si="0"/>
        <v>0</v>
      </c>
      <c r="S12" s="3310">
        <v>7</v>
      </c>
      <c r="T12" s="3306"/>
      <c r="V12" s="3311"/>
    </row>
    <row r="13" spans="1:26" ht="15.75" customHeight="1" thickTop="1" thickBot="1">
      <c r="B13" s="1463" t="s">
        <v>1407</v>
      </c>
      <c r="C13" s="1464"/>
      <c r="D13" s="1464"/>
      <c r="E13" s="1239"/>
      <c r="F13" s="1239"/>
      <c r="G13" s="1239"/>
      <c r="H13" s="1239"/>
      <c r="I13" s="1239"/>
      <c r="J13" s="1239"/>
      <c r="K13" s="1239"/>
      <c r="L13" s="1482"/>
      <c r="M13" s="929"/>
      <c r="N13" s="1457"/>
      <c r="O13" s="4803"/>
      <c r="R13" s="101">
        <f t="shared" si="0"/>
        <v>0</v>
      </c>
      <c r="S13" s="3310">
        <v>7</v>
      </c>
      <c r="T13" s="3306"/>
      <c r="V13" s="3311"/>
    </row>
    <row r="14" spans="1:26" ht="24" customHeight="1" thickTop="1">
      <c r="B14" s="1467" t="s">
        <v>1408</v>
      </c>
      <c r="C14" s="1468" t="s">
        <v>731</v>
      </c>
      <c r="D14" s="1468">
        <v>3</v>
      </c>
      <c r="E14" s="1246">
        <v>19.3837959948189</v>
      </c>
      <c r="F14" s="1246">
        <v>149.22090286461622</v>
      </c>
      <c r="G14" s="1246">
        <v>0</v>
      </c>
      <c r="H14" s="1246">
        <v>0</v>
      </c>
      <c r="I14" s="1246">
        <v>0</v>
      </c>
      <c r="J14" s="1246">
        <v>0</v>
      </c>
      <c r="K14" s="2665">
        <f>IFERROR(SUM(E14:J14),0)</f>
        <v>168.60469885943513</v>
      </c>
      <c r="L14" s="1472"/>
      <c r="M14" s="1036" t="s">
        <v>1409</v>
      </c>
      <c r="N14" s="1457"/>
      <c r="O14" s="4798"/>
      <c r="R14" s="101">
        <f t="shared" si="0"/>
        <v>0</v>
      </c>
      <c r="S14" s="3310">
        <v>0</v>
      </c>
      <c r="T14" s="3306"/>
      <c r="V14" s="3311"/>
    </row>
    <row r="15" spans="1:26" ht="30.75" customHeight="1">
      <c r="B15" s="1476" t="s">
        <v>1410</v>
      </c>
      <c r="C15" s="1475" t="s">
        <v>731</v>
      </c>
      <c r="D15" s="1475">
        <v>3</v>
      </c>
      <c r="E15" s="2663"/>
      <c r="F15" s="1252">
        <v>1.185316843791451</v>
      </c>
      <c r="G15" s="1252">
        <v>0</v>
      </c>
      <c r="H15" s="2663"/>
      <c r="I15" s="2663"/>
      <c r="J15" s="2663"/>
      <c r="K15" s="1253">
        <f t="shared" ref="K15:K16" si="2">IFERROR(SUM(E15:J15),0)</f>
        <v>1.185316843791451</v>
      </c>
      <c r="L15" s="1472"/>
      <c r="M15" s="1048" t="s">
        <v>1411</v>
      </c>
      <c r="N15" s="1457"/>
      <c r="O15" s="4799"/>
      <c r="R15" s="101">
        <f t="shared" si="0"/>
        <v>0</v>
      </c>
      <c r="S15" s="3310">
        <v>4</v>
      </c>
      <c r="T15" s="3306"/>
      <c r="V15" s="3312"/>
    </row>
    <row r="16" spans="1:26" ht="15.75" customHeight="1">
      <c r="B16" s="1476" t="s">
        <v>1412</v>
      </c>
      <c r="C16" s="1475" t="s">
        <v>731</v>
      </c>
      <c r="D16" s="1475">
        <v>3</v>
      </c>
      <c r="E16" s="2663"/>
      <c r="F16" s="1252">
        <v>5.7014357752722722</v>
      </c>
      <c r="G16" s="1252">
        <v>0</v>
      </c>
      <c r="H16" s="2663"/>
      <c r="I16" s="2663"/>
      <c r="J16" s="2663"/>
      <c r="K16" s="1253">
        <f t="shared" si="2"/>
        <v>5.7014357752722722</v>
      </c>
      <c r="L16" s="1472"/>
      <c r="M16" s="1048" t="s">
        <v>1413</v>
      </c>
      <c r="N16" s="1457"/>
      <c r="O16" s="4799"/>
      <c r="R16" s="101">
        <f t="shared" si="0"/>
        <v>0</v>
      </c>
      <c r="S16" s="3310">
        <v>4</v>
      </c>
      <c r="T16" s="3306"/>
      <c r="V16" s="3312"/>
    </row>
    <row r="17" spans="2:22" ht="15.75" customHeight="1">
      <c r="B17" s="1476" t="s">
        <v>1414</v>
      </c>
      <c r="C17" s="1475" t="s">
        <v>731</v>
      </c>
      <c r="D17" s="1475">
        <v>3</v>
      </c>
      <c r="E17" s="1252">
        <v>0</v>
      </c>
      <c r="F17" s="1252">
        <v>0</v>
      </c>
      <c r="G17" s="1252">
        <v>0</v>
      </c>
      <c r="H17" s="1252">
        <v>0</v>
      </c>
      <c r="I17" s="1252">
        <v>0</v>
      </c>
      <c r="J17" s="1252">
        <v>0</v>
      </c>
      <c r="K17" s="1253">
        <f>IFERROR(SUM(E17:J17),0)</f>
        <v>0</v>
      </c>
      <c r="L17" s="1465"/>
      <c r="M17" s="1048" t="s">
        <v>1415</v>
      </c>
      <c r="N17" s="1457"/>
      <c r="O17" s="4799"/>
      <c r="R17" s="101">
        <f t="shared" si="0"/>
        <v>0</v>
      </c>
      <c r="S17" s="3310">
        <v>0</v>
      </c>
      <c r="T17" s="3306"/>
      <c r="V17" s="3311"/>
    </row>
    <row r="18" spans="2:22" ht="15.75" customHeight="1">
      <c r="B18" s="1476" t="s">
        <v>1416</v>
      </c>
      <c r="C18" s="1475" t="s">
        <v>731</v>
      </c>
      <c r="D18" s="1475">
        <v>3</v>
      </c>
      <c r="E18" s="1252">
        <v>0</v>
      </c>
      <c r="F18" s="1252">
        <v>0</v>
      </c>
      <c r="G18" s="1252">
        <v>0</v>
      </c>
      <c r="H18" s="1252">
        <v>0</v>
      </c>
      <c r="I18" s="1252">
        <v>0</v>
      </c>
      <c r="J18" s="1252">
        <v>0</v>
      </c>
      <c r="K18" s="1253">
        <f>IFERROR(SUM(E18:J18),0)</f>
        <v>0</v>
      </c>
      <c r="L18" s="1465"/>
      <c r="M18" s="1048" t="s">
        <v>1417</v>
      </c>
      <c r="N18" s="1457"/>
      <c r="O18" s="4799"/>
      <c r="R18" s="101">
        <f t="shared" si="0"/>
        <v>0</v>
      </c>
      <c r="S18" s="3310">
        <v>0</v>
      </c>
      <c r="T18" s="3306"/>
      <c r="V18" s="3311"/>
    </row>
    <row r="19" spans="2:22" ht="15.75" customHeight="1" thickBot="1">
      <c r="B19" s="1477" t="s">
        <v>1418</v>
      </c>
      <c r="C19" s="1478" t="s">
        <v>731</v>
      </c>
      <c r="D19" s="1478">
        <v>3</v>
      </c>
      <c r="E19" s="1260">
        <f t="shared" ref="E19:J19" si="3">IFERROR(SUM(E14:E18),0)</f>
        <v>19.3837959948189</v>
      </c>
      <c r="F19" s="1260">
        <f t="shared" si="3"/>
        <v>156.10765548367993</v>
      </c>
      <c r="G19" s="1260">
        <f t="shared" si="3"/>
        <v>0</v>
      </c>
      <c r="H19" s="1260">
        <f t="shared" si="3"/>
        <v>0</v>
      </c>
      <c r="I19" s="1260">
        <f t="shared" si="3"/>
        <v>0</v>
      </c>
      <c r="J19" s="1260">
        <f t="shared" si="3"/>
        <v>0</v>
      </c>
      <c r="K19" s="1261">
        <f>IFERROR(SUM(E19:J19),0)</f>
        <v>175.49145147849885</v>
      </c>
      <c r="L19" s="1465"/>
      <c r="M19" s="1031" t="s">
        <v>1419</v>
      </c>
      <c r="N19" s="1457"/>
      <c r="O19" s="4800"/>
      <c r="R19" s="101">
        <f t="shared" si="0"/>
        <v>0</v>
      </c>
      <c r="S19" s="3310">
        <v>0</v>
      </c>
      <c r="T19" s="3306"/>
      <c r="V19" s="3311"/>
    </row>
    <row r="20" spans="2:22" ht="15.75" customHeight="1" thickTop="1" thickBot="1">
      <c r="B20" s="1479"/>
      <c r="C20" s="1479"/>
      <c r="D20" s="1479"/>
      <c r="E20" s="1480"/>
      <c r="F20" s="1480"/>
      <c r="G20" s="1480"/>
      <c r="H20" s="1480"/>
      <c r="I20" s="1266"/>
      <c r="J20" s="1266"/>
      <c r="K20" s="1480"/>
      <c r="L20" s="1465"/>
      <c r="M20" s="929"/>
      <c r="N20" s="1457"/>
      <c r="O20" s="4803"/>
      <c r="R20" s="101">
        <f t="shared" si="0"/>
        <v>0</v>
      </c>
      <c r="S20" s="3310">
        <v>7</v>
      </c>
      <c r="T20" s="3306"/>
      <c r="V20" s="3311"/>
    </row>
    <row r="21" spans="2:22" ht="15.75" customHeight="1" thickTop="1" thickBot="1">
      <c r="B21" s="1463" t="s">
        <v>1420</v>
      </c>
      <c r="C21" s="1464"/>
      <c r="D21" s="1464"/>
      <c r="E21" s="1239"/>
      <c r="F21" s="1239"/>
      <c r="G21" s="1239"/>
      <c r="H21" s="1239"/>
      <c r="I21" s="1239"/>
      <c r="J21" s="1239"/>
      <c r="K21" s="1239"/>
      <c r="L21" s="1465"/>
      <c r="M21" s="929"/>
      <c r="N21" s="1457"/>
      <c r="O21" s="4803"/>
      <c r="R21" s="101">
        <f t="shared" si="0"/>
        <v>0</v>
      </c>
      <c r="S21" s="3310">
        <v>7</v>
      </c>
      <c r="T21" s="3306"/>
      <c r="V21" s="3311"/>
    </row>
    <row r="22" spans="2:22" ht="15.75" customHeight="1" thickTop="1" thickBot="1">
      <c r="B22" s="3982" t="s">
        <v>1421</v>
      </c>
      <c r="C22" s="3983" t="s">
        <v>731</v>
      </c>
      <c r="D22" s="3983">
        <v>3</v>
      </c>
      <c r="E22" s="3984">
        <f>IFERROR(E19-E11,0)</f>
        <v>-0.28820400518110034</v>
      </c>
      <c r="F22" s="3984">
        <f t="shared" ref="F22:J22" si="4">IFERROR(F19-F11,0)</f>
        <v>2.0187628936799342</v>
      </c>
      <c r="G22" s="3984">
        <f t="shared" si="4"/>
        <v>0</v>
      </c>
      <c r="H22" s="3984">
        <f t="shared" si="4"/>
        <v>0</v>
      </c>
      <c r="I22" s="3984">
        <f t="shared" si="4"/>
        <v>0</v>
      </c>
      <c r="J22" s="3984">
        <f t="shared" si="4"/>
        <v>0</v>
      </c>
      <c r="K22" s="1571">
        <f>IFERROR(SUM(E22:J22),0)</f>
        <v>1.7305588884988339</v>
      </c>
      <c r="L22" s="1465"/>
      <c r="M22" s="1020" t="s">
        <v>1422</v>
      </c>
      <c r="N22" s="1457"/>
      <c r="O22" s="4804"/>
      <c r="R22" s="101">
        <f t="shared" si="0"/>
        <v>0</v>
      </c>
      <c r="S22" s="3310">
        <v>0</v>
      </c>
      <c r="T22" s="3306"/>
      <c r="V22" s="3311"/>
    </row>
    <row r="23" spans="2:22" ht="12" customHeight="1" thickTop="1" thickBot="1">
      <c r="B23" s="1479"/>
      <c r="C23" s="1479"/>
      <c r="D23" s="1479"/>
      <c r="E23" s="1483"/>
      <c r="F23" s="1483"/>
      <c r="G23" s="1483"/>
      <c r="H23" s="1483"/>
      <c r="I23" s="1483"/>
      <c r="J23" s="1484"/>
      <c r="K23" s="1483"/>
      <c r="L23" s="1465"/>
      <c r="M23" s="929"/>
      <c r="N23" s="1457"/>
      <c r="O23" s="4803"/>
      <c r="R23" s="1011"/>
      <c r="S23" s="3314"/>
      <c r="T23" s="1485"/>
      <c r="V23" s="3311"/>
    </row>
    <row r="24" spans="2:22" ht="16.8" thickTop="1" thickBot="1">
      <c r="B24" s="1463" t="s">
        <v>9795</v>
      </c>
      <c r="C24" s="1464"/>
      <c r="D24" s="1464"/>
      <c r="E24" s="1239"/>
      <c r="F24" s="1239"/>
      <c r="G24" s="1239"/>
      <c r="H24" s="1239"/>
      <c r="I24" s="1239"/>
      <c r="J24" s="1239"/>
      <c r="K24" s="1239"/>
      <c r="L24" s="1239"/>
      <c r="M24" s="929"/>
      <c r="N24" s="1457"/>
      <c r="O24" s="4803"/>
      <c r="R24" s="4593">
        <f>IF(COUNTBLANK(E24:K24)=S24, 0, rngIncomplete )</f>
        <v>0</v>
      </c>
      <c r="S24" s="3310">
        <v>7</v>
      </c>
      <c r="T24" s="3306"/>
      <c r="V24" s="3311"/>
    </row>
    <row r="25" spans="2:22" thickTop="1">
      <c r="B25" s="1467" t="s">
        <v>9798</v>
      </c>
      <c r="C25" s="1468" t="s">
        <v>731</v>
      </c>
      <c r="D25" s="1468">
        <v>3</v>
      </c>
      <c r="E25" s="1246">
        <v>0</v>
      </c>
      <c r="F25" s="1246">
        <v>0</v>
      </c>
      <c r="G25" s="1246">
        <v>0</v>
      </c>
      <c r="H25" s="1246">
        <v>0</v>
      </c>
      <c r="I25" s="1246">
        <v>0</v>
      </c>
      <c r="J25" s="1246">
        <v>0</v>
      </c>
      <c r="K25" s="2665">
        <f>IFERROR(SUM(E25:J25),0)</f>
        <v>0</v>
      </c>
      <c r="L25" s="4595"/>
      <c r="M25" s="1036" t="s">
        <v>9796</v>
      </c>
      <c r="N25" s="1457"/>
      <c r="O25" s="4798"/>
      <c r="R25" s="4593">
        <f>IF(COUNTBLANK(E25:K25)=S25, 0, rngIncomplete )</f>
        <v>0</v>
      </c>
      <c r="S25" s="3310">
        <v>0</v>
      </c>
      <c r="T25" s="3306"/>
      <c r="V25" s="3311"/>
    </row>
    <row r="26" spans="2:22" thickBot="1">
      <c r="B26" s="1477" t="s">
        <v>9799</v>
      </c>
      <c r="C26" s="1478" t="s">
        <v>731</v>
      </c>
      <c r="D26" s="1478">
        <v>3</v>
      </c>
      <c r="E26" s="4594">
        <v>0</v>
      </c>
      <c r="F26" s="4594">
        <v>0</v>
      </c>
      <c r="G26" s="4594">
        <v>0</v>
      </c>
      <c r="H26" s="4594">
        <v>0</v>
      </c>
      <c r="I26" s="4594">
        <v>0</v>
      </c>
      <c r="J26" s="4594">
        <v>0</v>
      </c>
      <c r="K26" s="1261">
        <f>IFERROR(SUM(E26:J26),0)</f>
        <v>0</v>
      </c>
      <c r="L26" s="1465"/>
      <c r="M26" s="1031" t="s">
        <v>9797</v>
      </c>
      <c r="N26" s="1457"/>
      <c r="O26" s="4805"/>
      <c r="R26" s="4593">
        <f>IF(COUNTBLANK(E26:K26)=S26, 0, rngIncomplete )</f>
        <v>0</v>
      </c>
      <c r="S26" s="3310">
        <v>0</v>
      </c>
      <c r="T26" s="3306"/>
      <c r="V26" s="3311"/>
    </row>
    <row r="27" spans="2:22" ht="16.2" thickTop="1">
      <c r="P27" s="980" t="s">
        <v>775</v>
      </c>
    </row>
  </sheetData>
  <sheetProtection formatColumns="0" formatRows="0"/>
  <mergeCells count="3">
    <mergeCell ref="B1:F1"/>
    <mergeCell ref="B2:F2"/>
    <mergeCell ref="B3:O3"/>
  </mergeCells>
  <conditionalFormatting sqref="R4:R26">
    <cfRule type="cellIs" dxfId="111" priority="1" operator="equal">
      <formula>0</formula>
    </cfRule>
  </conditionalFormatting>
  <dataValidations count="1">
    <dataValidation type="custom" allowBlank="1" showErrorMessage="1" errorTitle="Input Error" error="Please input a numeric value." sqref="E17:E18 E14 E22:J22 F14:G18 H14:J14 H17:J18 E25:J26" xr:uid="{9647A54C-3F84-4CA3-B5FB-D7740D1C0A4A}">
      <formula1>ISNUMBER(E14)</formula1>
    </dataValidation>
  </dataValidations>
  <pageMargins left="0.7" right="0.7" top="0.75" bottom="0.75" header="0.3" footer="0.3"/>
  <pageSetup paperSize="8" scale="75" fitToHeight="0" orientation="portrait" r:id="rId1"/>
  <headerFooter>
    <oddHeader>&amp;L&amp;F&amp;CSheet: &amp;A&amp;ROFFICIAL</oddHeader>
    <oddFooter>&amp;LPrinted on: &amp;D at &amp;T&amp;CPage &amp;P of &amp;N&amp;ROfwat</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D925B-1186-4EB0-AE7D-811EBAD2CCC6}">
  <sheetPr codeName="Sheet68">
    <pageSetUpPr fitToPage="1"/>
  </sheetPr>
  <dimension ref="A1:Y62"/>
  <sheetViews>
    <sheetView topLeftCell="A14" zoomScaleNormal="100" workbookViewId="0">
      <selection activeCell="J27" sqref="J27"/>
    </sheetView>
  </sheetViews>
  <sheetFormatPr defaultColWidth="9" defaultRowHeight="14.4"/>
  <cols>
    <col min="1" max="1" width="1.19921875" style="985" customWidth="1"/>
    <col min="2" max="2" width="15" style="10" customWidth="1"/>
    <col min="3" max="3" width="71.59765625" style="10" customWidth="1"/>
    <col min="4" max="6" width="18.59765625" style="10" customWidth="1"/>
    <col min="7" max="7" width="1.59765625" style="10" customWidth="1"/>
    <col min="8" max="8" width="11.19921875" style="10" customWidth="1"/>
    <col min="9" max="9" width="1.59765625" style="10" customWidth="1"/>
    <col min="10" max="10" width="27.09765625" style="10" customWidth="1"/>
    <col min="11" max="11" width="1.5" style="3007" customWidth="1"/>
    <col min="12" max="12" width="1.69921875" style="2978" customWidth="1"/>
    <col min="13" max="13" width="18.69921875" style="3020" bestFit="1" customWidth="1"/>
    <col min="14" max="14" width="7" style="3318" hidden="1" customWidth="1"/>
    <col min="15" max="15" width="1.69921875" style="3304" customWidth="1"/>
    <col min="16" max="16" width="1.59765625" style="3318" customWidth="1"/>
    <col min="17" max="17" width="1.69921875" style="3007" customWidth="1"/>
    <col min="18" max="19" width="16.19921875" style="10" customWidth="1"/>
    <col min="20" max="21" width="12.09765625" style="10" customWidth="1"/>
    <col min="22" max="16384" width="9" style="10"/>
  </cols>
  <sheetData>
    <row r="1" spans="1:25" ht="23.25" customHeight="1">
      <c r="A1" s="979" t="s">
        <v>713</v>
      </c>
      <c r="B1" s="4999" t="s">
        <v>1423</v>
      </c>
      <c r="C1" s="4999"/>
      <c r="D1" s="4999"/>
      <c r="E1" s="4999"/>
      <c r="F1" s="4999"/>
      <c r="G1" s="4999"/>
      <c r="H1" s="4999"/>
      <c r="I1" s="4999"/>
      <c r="J1" s="59"/>
      <c r="K1" s="3002"/>
      <c r="L1" s="3012"/>
      <c r="M1" s="101"/>
      <c r="N1" s="3186"/>
      <c r="O1" s="2984"/>
      <c r="P1" s="91"/>
      <c r="Q1" s="3315"/>
      <c r="R1" s="188"/>
      <c r="S1" s="188"/>
      <c r="T1" s="5113"/>
      <c r="U1" s="5113"/>
      <c r="V1" s="5113"/>
      <c r="W1" s="5113"/>
      <c r="X1" s="59"/>
      <c r="Y1" s="59"/>
    </row>
    <row r="2" spans="1:25" ht="23.25" customHeight="1">
      <c r="A2" s="979"/>
      <c r="B2" s="4999" t="str">
        <f>SelectCompany!B4</f>
        <v>South Staffordshire Water</v>
      </c>
      <c r="C2" s="4999"/>
      <c r="D2" s="227"/>
      <c r="E2" s="227"/>
      <c r="F2" s="227"/>
      <c r="G2" s="227"/>
      <c r="H2" s="227"/>
      <c r="I2" s="227"/>
      <c r="J2" s="59"/>
      <c r="K2" s="3002"/>
      <c r="L2" s="3012"/>
      <c r="M2" s="101"/>
      <c r="N2" s="3186"/>
      <c r="O2" s="2984"/>
      <c r="P2" s="91"/>
      <c r="Q2" s="3135"/>
      <c r="R2" s="227"/>
      <c r="S2" s="227"/>
      <c r="T2" s="769"/>
      <c r="U2" s="769"/>
      <c r="V2" s="769"/>
      <c r="W2" s="769"/>
      <c r="X2" s="59"/>
      <c r="Y2" s="59"/>
    </row>
    <row r="3" spans="1:25" ht="36.75" customHeight="1">
      <c r="A3" s="979"/>
      <c r="B3" s="5011" t="s">
        <v>1424</v>
      </c>
      <c r="C3" s="5011"/>
      <c r="D3" s="5011"/>
      <c r="E3" s="5011"/>
      <c r="F3" s="5011"/>
      <c r="G3" s="5011"/>
      <c r="H3" s="5011"/>
      <c r="I3" s="5011"/>
      <c r="J3" s="5011"/>
      <c r="K3" s="3002"/>
      <c r="L3" s="3012"/>
      <c r="M3" s="3187" t="s">
        <v>716</v>
      </c>
      <c r="N3" s="3186"/>
      <c r="O3" s="2984"/>
      <c r="P3" s="91"/>
      <c r="Q3" s="3002"/>
      <c r="R3" s="59"/>
      <c r="S3" s="59"/>
      <c r="T3" s="59"/>
      <c r="U3" s="59"/>
      <c r="V3" s="59"/>
      <c r="W3" s="59"/>
      <c r="X3" s="59"/>
      <c r="Y3" s="59"/>
    </row>
    <row r="4" spans="1:25" ht="15" customHeight="1" thickBot="1">
      <c r="A4" s="979"/>
      <c r="B4" s="212"/>
      <c r="C4" s="212"/>
      <c r="D4" s="212"/>
      <c r="E4" s="212"/>
      <c r="F4" s="212"/>
      <c r="G4" s="770"/>
      <c r="H4" s="212"/>
      <c r="I4" s="212"/>
      <c r="J4" s="59"/>
      <c r="K4" s="3002"/>
      <c r="L4" s="3013"/>
      <c r="M4" s="101"/>
      <c r="N4" s="3186"/>
      <c r="O4" s="2984"/>
      <c r="P4" s="91"/>
      <c r="Q4" s="3316"/>
      <c r="R4" s="212"/>
      <c r="S4" s="212"/>
      <c r="T4" s="59"/>
      <c r="U4" s="59"/>
      <c r="V4" s="59"/>
      <c r="W4" s="59"/>
      <c r="X4" s="59"/>
      <c r="Y4" s="59"/>
    </row>
    <row r="5" spans="1:25" ht="45" customHeight="1" thickTop="1" thickBot="1">
      <c r="A5" s="979" t="s">
        <v>725</v>
      </c>
      <c r="B5" s="5016" t="s">
        <v>717</v>
      </c>
      <c r="C5" s="5016"/>
      <c r="D5" s="277" t="s">
        <v>730</v>
      </c>
      <c r="E5" s="277" t="s">
        <v>1214</v>
      </c>
      <c r="F5" s="278" t="s">
        <v>1425</v>
      </c>
      <c r="G5" s="213"/>
      <c r="H5" s="5077" t="s">
        <v>723</v>
      </c>
      <c r="I5" s="78"/>
      <c r="J5" s="5115" t="s">
        <v>724</v>
      </c>
      <c r="K5" s="3002"/>
      <c r="L5" s="3013"/>
      <c r="M5" s="101"/>
      <c r="N5" s="3186"/>
      <c r="O5" s="2984"/>
      <c r="P5" s="91"/>
      <c r="Q5" s="3002"/>
      <c r="R5" s="59"/>
      <c r="S5" s="59"/>
      <c r="T5" s="59"/>
      <c r="U5" s="59"/>
      <c r="V5" s="59"/>
      <c r="W5" s="59"/>
      <c r="X5" s="59"/>
      <c r="Y5" s="59"/>
    </row>
    <row r="6" spans="1:25" ht="15" customHeight="1" thickTop="1" thickBot="1">
      <c r="A6" s="979"/>
      <c r="B6" s="5118" t="s">
        <v>718</v>
      </c>
      <c r="C6" s="5118"/>
      <c r="D6" s="190" t="s">
        <v>1426</v>
      </c>
      <c r="E6" s="190" t="s">
        <v>1427</v>
      </c>
      <c r="F6" s="191" t="s">
        <v>1217</v>
      </c>
      <c r="G6" s="213"/>
      <c r="H6" s="5077"/>
      <c r="I6" s="78"/>
      <c r="J6" s="5116"/>
      <c r="K6" s="3002"/>
      <c r="L6" s="3013"/>
      <c r="M6" s="101"/>
      <c r="N6" s="3186"/>
      <c r="O6" s="2984"/>
      <c r="P6" s="91"/>
      <c r="Q6" s="3002"/>
      <c r="R6" s="59"/>
      <c r="S6" s="59"/>
      <c r="T6" s="59"/>
      <c r="U6" s="59"/>
      <c r="V6" s="59"/>
      <c r="W6" s="59"/>
      <c r="X6" s="59"/>
      <c r="Y6" s="59"/>
    </row>
    <row r="7" spans="1:25" ht="15" customHeight="1" thickTop="1" thickBot="1">
      <c r="A7" s="979"/>
      <c r="B7" s="5017" t="s">
        <v>719</v>
      </c>
      <c r="C7" s="5017"/>
      <c r="D7" s="92">
        <v>3</v>
      </c>
      <c r="E7" s="92">
        <v>0</v>
      </c>
      <c r="F7" s="279">
        <v>2</v>
      </c>
      <c r="G7" s="213"/>
      <c r="H7" s="5114"/>
      <c r="I7" s="78"/>
      <c r="J7" s="5117"/>
      <c r="K7" s="3002"/>
      <c r="L7" s="3013"/>
      <c r="M7" s="101"/>
      <c r="N7" s="3186"/>
      <c r="O7" s="2984"/>
      <c r="P7" s="91"/>
      <c r="Q7" s="3002"/>
      <c r="R7" s="59"/>
      <c r="S7" s="59"/>
      <c r="T7" s="59"/>
      <c r="U7" s="59"/>
      <c r="V7" s="59"/>
      <c r="W7" s="59"/>
      <c r="X7" s="59"/>
      <c r="Y7" s="59"/>
    </row>
    <row r="8" spans="1:25" customFormat="1" ht="15" customHeight="1" thickTop="1">
      <c r="A8" s="980"/>
      <c r="K8" s="3317"/>
      <c r="L8" s="3013"/>
      <c r="M8" s="101">
        <f t="shared" ref="M8:M39" si="0">IF(COUNTBLANK(D8:F8)=O8, 0, rngIncomplete )</f>
        <v>0</v>
      </c>
      <c r="N8" s="3317"/>
      <c r="O8" s="2984">
        <v>3</v>
      </c>
      <c r="P8" s="91"/>
      <c r="Q8" s="3317"/>
    </row>
    <row r="9" spans="1:25" ht="17.399999999999999">
      <c r="A9" s="979"/>
      <c r="B9" s="5121" t="s">
        <v>1428</v>
      </c>
      <c r="C9" s="5122"/>
      <c r="D9" s="78"/>
      <c r="E9" s="78"/>
      <c r="F9" s="78"/>
      <c r="G9" s="78"/>
      <c r="H9" s="78"/>
      <c r="I9" s="78"/>
      <c r="J9" s="78"/>
      <c r="K9" s="3002"/>
      <c r="L9" s="3013"/>
      <c r="M9" s="101">
        <f t="shared" si="0"/>
        <v>0</v>
      </c>
      <c r="N9" s="3186"/>
      <c r="O9" s="2984">
        <v>3</v>
      </c>
      <c r="P9" s="91"/>
      <c r="Q9" s="3002"/>
      <c r="R9" s="59"/>
      <c r="S9" s="59"/>
      <c r="T9" s="59"/>
      <c r="U9" s="59"/>
      <c r="V9" s="59"/>
      <c r="W9" s="59"/>
      <c r="X9" s="59"/>
      <c r="Y9" s="59"/>
    </row>
    <row r="10" spans="1:25" customFormat="1" ht="15.75" customHeight="1" thickBot="1">
      <c r="A10" s="980" t="s">
        <v>729</v>
      </c>
      <c r="B10" s="10"/>
      <c r="K10" s="3317"/>
      <c r="L10" s="3013"/>
      <c r="M10" s="101">
        <f t="shared" si="0"/>
        <v>0</v>
      </c>
      <c r="N10" s="3317"/>
      <c r="O10" s="2984">
        <v>3</v>
      </c>
      <c r="P10" s="91"/>
      <c r="Q10" s="3317"/>
    </row>
    <row r="11" spans="1:25" ht="15.75" customHeight="1" thickTop="1" thickBot="1">
      <c r="A11" s="979"/>
      <c r="B11" s="5104" t="s">
        <v>1429</v>
      </c>
      <c r="C11" s="5105"/>
      <c r="D11" s="771"/>
      <c r="E11" s="771"/>
      <c r="F11" s="771"/>
      <c r="G11" s="771"/>
      <c r="H11" s="213"/>
      <c r="I11" s="55"/>
      <c r="J11" s="78"/>
      <c r="K11" s="3002"/>
      <c r="L11" s="3013"/>
      <c r="M11" s="101">
        <f t="shared" si="0"/>
        <v>0</v>
      </c>
      <c r="N11" s="3186"/>
      <c r="O11" s="2984">
        <v>3</v>
      </c>
      <c r="P11" s="91"/>
      <c r="Q11" s="3009"/>
      <c r="R11" s="64"/>
      <c r="S11" s="64"/>
      <c r="T11" s="59"/>
      <c r="U11" s="59"/>
      <c r="V11" s="59"/>
      <c r="W11" s="59"/>
      <c r="X11" s="59"/>
      <c r="Y11" s="59"/>
    </row>
    <row r="12" spans="1:25" ht="15.75" customHeight="1" thickTop="1">
      <c r="A12" s="980"/>
      <c r="B12" s="5106" t="s">
        <v>1430</v>
      </c>
      <c r="C12" s="5106"/>
      <c r="D12" s="272"/>
      <c r="E12" s="4890">
        <v>77158</v>
      </c>
      <c r="F12" s="273"/>
      <c r="G12" s="148"/>
      <c r="H12" s="98" t="s">
        <v>1431</v>
      </c>
      <c r="I12" s="78"/>
      <c r="J12" s="100"/>
      <c r="K12" s="3002"/>
      <c r="L12" s="3013"/>
      <c r="M12" s="101">
        <f t="shared" si="0"/>
        <v>0</v>
      </c>
      <c r="N12" s="3186"/>
      <c r="O12" s="2984">
        <v>2</v>
      </c>
      <c r="P12" s="91"/>
      <c r="Q12" s="3002"/>
      <c r="R12" s="59"/>
      <c r="S12" s="59"/>
      <c r="T12" s="59"/>
      <c r="U12" s="59"/>
      <c r="V12" s="59"/>
      <c r="W12" s="59"/>
      <c r="X12" s="59"/>
      <c r="Y12" s="59"/>
    </row>
    <row r="13" spans="1:25" ht="15.75" customHeight="1">
      <c r="A13" s="979"/>
      <c r="B13" s="5107" t="s">
        <v>1432</v>
      </c>
      <c r="C13" s="5107"/>
      <c r="D13" s="173"/>
      <c r="E13" s="103"/>
      <c r="F13" s="275"/>
      <c r="G13" s="148"/>
      <c r="H13" s="105" t="s">
        <v>1433</v>
      </c>
      <c r="I13" s="78"/>
      <c r="J13" s="106"/>
      <c r="K13" s="3002"/>
      <c r="L13" s="3013"/>
      <c r="M13" s="101" t="str">
        <f t="shared" si="0"/>
        <v>Please complete all cells in row</v>
      </c>
      <c r="N13" s="3186"/>
      <c r="O13" s="2984">
        <v>2</v>
      </c>
      <c r="P13" s="91"/>
      <c r="Q13" s="3002"/>
      <c r="R13" s="59"/>
      <c r="S13" s="59"/>
      <c r="T13" s="59"/>
      <c r="U13" s="59"/>
      <c r="V13" s="59"/>
      <c r="W13" s="59"/>
      <c r="X13" s="59"/>
      <c r="Y13" s="59"/>
    </row>
    <row r="14" spans="1:25" ht="15.75" customHeight="1" thickBot="1">
      <c r="A14" s="980"/>
      <c r="B14" s="5108" t="s">
        <v>1434</v>
      </c>
      <c r="C14" s="5108"/>
      <c r="D14" s="179"/>
      <c r="E14" s="112"/>
      <c r="F14" s="276"/>
      <c r="G14" s="148"/>
      <c r="H14" s="140" t="s">
        <v>1435</v>
      </c>
      <c r="I14" s="78"/>
      <c r="J14" s="116"/>
      <c r="K14" s="3002"/>
      <c r="L14" s="3013"/>
      <c r="M14" s="101" t="str">
        <f t="shared" si="0"/>
        <v>Please complete all cells in row</v>
      </c>
      <c r="N14" s="3186"/>
      <c r="O14" s="2984">
        <v>2</v>
      </c>
      <c r="P14" s="91"/>
      <c r="Q14" s="3002"/>
      <c r="R14" s="59"/>
      <c r="S14" s="59"/>
      <c r="T14" s="59"/>
      <c r="U14" s="59"/>
      <c r="V14" s="59"/>
      <c r="W14" s="59"/>
      <c r="X14" s="59"/>
      <c r="Y14" s="59"/>
    </row>
    <row r="15" spans="1:25" ht="15.75" customHeight="1" thickTop="1" thickBot="1">
      <c r="A15" s="979"/>
      <c r="B15" s="303"/>
      <c r="C15" s="303"/>
      <c r="D15" s="148"/>
      <c r="E15" s="148"/>
      <c r="F15" s="148"/>
      <c r="G15" s="148"/>
      <c r="H15" s="99"/>
      <c r="I15" s="78"/>
      <c r="J15" s="78"/>
      <c r="K15" s="3002"/>
      <c r="L15" s="3013"/>
      <c r="M15" s="101">
        <f t="shared" si="0"/>
        <v>0</v>
      </c>
      <c r="N15" s="3186"/>
      <c r="O15" s="2984">
        <v>3</v>
      </c>
      <c r="P15" s="91"/>
      <c r="Q15" s="3002"/>
      <c r="R15" s="59"/>
      <c r="S15" s="59"/>
      <c r="T15" s="59"/>
      <c r="U15" s="59"/>
      <c r="V15" s="59"/>
      <c r="W15" s="59"/>
      <c r="X15" s="59"/>
      <c r="Y15" s="59"/>
    </row>
    <row r="16" spans="1:25" ht="15.75" customHeight="1" thickTop="1" thickBot="1">
      <c r="A16" s="979"/>
      <c r="B16" s="5104" t="s">
        <v>1436</v>
      </c>
      <c r="C16" s="5105"/>
      <c r="D16" s="771"/>
      <c r="E16" s="771"/>
      <c r="F16" s="771"/>
      <c r="G16" s="771"/>
      <c r="H16" s="213"/>
      <c r="I16" s="55"/>
      <c r="J16" s="78"/>
      <c r="K16" s="3002"/>
      <c r="L16" s="3013"/>
      <c r="M16" s="101">
        <f t="shared" si="0"/>
        <v>0</v>
      </c>
      <c r="N16" s="3186"/>
      <c r="O16" s="2984">
        <v>3</v>
      </c>
      <c r="P16" s="91"/>
      <c r="Q16" s="3009"/>
      <c r="R16" s="64"/>
      <c r="S16" s="64"/>
      <c r="T16" s="59"/>
      <c r="U16" s="59"/>
      <c r="V16" s="59"/>
      <c r="W16" s="59"/>
      <c r="X16" s="59"/>
      <c r="Y16" s="59"/>
    </row>
    <row r="17" spans="1:25" ht="15.75" customHeight="1" thickTop="1">
      <c r="A17" s="980"/>
      <c r="B17" s="5106" t="s">
        <v>1437</v>
      </c>
      <c r="C17" s="5106"/>
      <c r="D17" s="272"/>
      <c r="E17" s="4890">
        <f>'4R'!G11*1000-'2N'!E12</f>
        <v>605363.00000000012</v>
      </c>
      <c r="F17" s="273"/>
      <c r="G17" s="148"/>
      <c r="H17" s="98" t="s">
        <v>1438</v>
      </c>
      <c r="I17" s="78"/>
      <c r="J17" s="100"/>
      <c r="K17" s="3002"/>
      <c r="L17" s="3013"/>
      <c r="M17" s="101">
        <f t="shared" si="0"/>
        <v>0</v>
      </c>
      <c r="N17" s="3186"/>
      <c r="O17" s="2984">
        <v>2</v>
      </c>
      <c r="P17" s="91"/>
      <c r="Q17" s="3002"/>
      <c r="R17" s="59"/>
      <c r="S17" s="59"/>
      <c r="T17" s="59"/>
      <c r="U17" s="59"/>
      <c r="V17" s="59"/>
      <c r="W17" s="59"/>
      <c r="X17" s="59"/>
      <c r="Y17" s="59"/>
    </row>
    <row r="18" spans="1:25" ht="15.75" customHeight="1">
      <c r="A18" s="979"/>
      <c r="B18" s="5107" t="s">
        <v>1439</v>
      </c>
      <c r="C18" s="5107"/>
      <c r="D18" s="173"/>
      <c r="E18" s="103"/>
      <c r="F18" s="275"/>
      <c r="G18" s="148"/>
      <c r="H18" s="105" t="s">
        <v>1440</v>
      </c>
      <c r="I18" s="78"/>
      <c r="J18" s="106"/>
      <c r="K18" s="3002"/>
      <c r="L18" s="3013"/>
      <c r="M18" s="101" t="str">
        <f t="shared" si="0"/>
        <v>Please complete all cells in row</v>
      </c>
      <c r="N18" s="3186"/>
      <c r="O18" s="2984">
        <v>2</v>
      </c>
      <c r="P18" s="91"/>
      <c r="Q18" s="3002"/>
      <c r="R18" s="59"/>
      <c r="S18" s="59"/>
      <c r="T18" s="59"/>
      <c r="U18" s="59"/>
      <c r="V18" s="59"/>
      <c r="W18" s="59"/>
      <c r="X18" s="59"/>
      <c r="Y18" s="59"/>
    </row>
    <row r="19" spans="1:25" ht="15.75" customHeight="1" thickBot="1">
      <c r="A19" s="980"/>
      <c r="B19" s="5108" t="s">
        <v>1441</v>
      </c>
      <c r="C19" s="5108"/>
      <c r="D19" s="179"/>
      <c r="E19" s="112"/>
      <c r="F19" s="276"/>
      <c r="G19" s="148"/>
      <c r="H19" s="140" t="s">
        <v>1442</v>
      </c>
      <c r="I19" s="78"/>
      <c r="J19" s="116"/>
      <c r="K19" s="3002"/>
      <c r="L19" s="3013"/>
      <c r="M19" s="101" t="str">
        <f t="shared" si="0"/>
        <v>Please complete all cells in row</v>
      </c>
      <c r="N19" s="3186"/>
      <c r="O19" s="2984">
        <v>2</v>
      </c>
      <c r="P19" s="91"/>
      <c r="Q19" s="3002"/>
      <c r="R19" s="59"/>
      <c r="S19" s="59"/>
      <c r="T19" s="59"/>
      <c r="U19" s="59"/>
      <c r="V19" s="59"/>
      <c r="W19" s="59"/>
      <c r="X19" s="59"/>
      <c r="Y19" s="59"/>
    </row>
    <row r="20" spans="1:25" ht="15.75" customHeight="1" thickTop="1" thickBot="1">
      <c r="A20" s="979"/>
      <c r="B20" s="78"/>
      <c r="C20" s="78"/>
      <c r="D20" s="771"/>
      <c r="E20" s="771"/>
      <c r="F20" s="771"/>
      <c r="G20" s="771"/>
      <c r="H20" s="78"/>
      <c r="I20" s="78"/>
      <c r="J20" s="78"/>
      <c r="K20" s="3002"/>
      <c r="L20" s="3013"/>
      <c r="M20" s="101">
        <f t="shared" si="0"/>
        <v>0</v>
      </c>
      <c r="N20" s="3186"/>
      <c r="O20" s="2984">
        <v>3</v>
      </c>
      <c r="P20" s="91"/>
      <c r="Q20" s="3002"/>
      <c r="R20" s="59"/>
      <c r="S20" s="59"/>
      <c r="T20" s="59"/>
      <c r="U20" s="59"/>
      <c r="V20" s="59"/>
      <c r="W20" s="59"/>
      <c r="X20" s="59"/>
      <c r="Y20" s="59"/>
    </row>
    <row r="21" spans="1:25" ht="15.75" customHeight="1" thickTop="1" thickBot="1">
      <c r="A21" s="979"/>
      <c r="B21" s="5104" t="s">
        <v>1443</v>
      </c>
      <c r="C21" s="5105"/>
      <c r="D21" s="771"/>
      <c r="E21" s="771"/>
      <c r="F21" s="771"/>
      <c r="G21" s="771"/>
      <c r="H21" s="213"/>
      <c r="I21" s="55"/>
      <c r="J21" s="78"/>
      <c r="K21" s="3002"/>
      <c r="L21" s="3013"/>
      <c r="M21" s="101">
        <f t="shared" si="0"/>
        <v>0</v>
      </c>
      <c r="N21" s="3186"/>
      <c r="O21" s="2984">
        <v>3</v>
      </c>
      <c r="P21" s="91"/>
      <c r="Q21" s="3009"/>
      <c r="R21" s="64"/>
      <c r="S21" s="64"/>
      <c r="T21" s="59"/>
      <c r="U21" s="59"/>
      <c r="V21" s="59"/>
      <c r="W21" s="59"/>
      <c r="X21" s="59"/>
      <c r="Y21" s="59"/>
    </row>
    <row r="22" spans="1:25" ht="16.2" thickTop="1">
      <c r="A22" s="980"/>
      <c r="B22" s="5106" t="s">
        <v>9830</v>
      </c>
      <c r="C22" s="5106"/>
      <c r="D22" s="272"/>
      <c r="E22" s="272"/>
      <c r="F22" s="4334">
        <f>IFERROR((D27/E12)*1000+F38,0)</f>
        <v>67.236187083646556</v>
      </c>
      <c r="G22" s="148"/>
      <c r="H22" s="98" t="s">
        <v>1444</v>
      </c>
      <c r="I22" s="78"/>
      <c r="J22" s="100"/>
      <c r="K22" s="3002"/>
      <c r="L22" s="3013"/>
      <c r="M22" s="101">
        <f t="shared" si="0"/>
        <v>0</v>
      </c>
      <c r="N22" s="3186"/>
      <c r="O22" s="2984">
        <v>2</v>
      </c>
      <c r="P22" s="91"/>
      <c r="Q22" s="3002"/>
      <c r="R22" s="59"/>
      <c r="S22" s="59"/>
      <c r="T22" s="59"/>
      <c r="U22" s="59"/>
      <c r="V22" s="59"/>
      <c r="W22" s="59"/>
      <c r="X22" s="59"/>
      <c r="Y22" s="59"/>
    </row>
    <row r="23" spans="1:25" ht="15.75" customHeight="1">
      <c r="A23" s="979"/>
      <c r="B23" s="5107" t="s">
        <v>9831</v>
      </c>
      <c r="C23" s="5107"/>
      <c r="D23" s="173"/>
      <c r="E23" s="173"/>
      <c r="F23" s="3263">
        <f>IFERROR((D28/E13+F39)*1000,0)</f>
        <v>0</v>
      </c>
      <c r="G23" s="148"/>
      <c r="H23" s="105" t="s">
        <v>1445</v>
      </c>
      <c r="I23" s="78"/>
      <c r="J23" s="106"/>
      <c r="K23" s="3002"/>
      <c r="L23" s="3013"/>
      <c r="M23" s="101">
        <f t="shared" si="0"/>
        <v>0</v>
      </c>
      <c r="N23" s="3186"/>
      <c r="O23" s="2984">
        <v>2</v>
      </c>
      <c r="P23" s="91"/>
      <c r="Q23" s="3002"/>
      <c r="R23" s="59"/>
      <c r="S23" s="59"/>
      <c r="T23" s="59"/>
      <c r="U23" s="59"/>
      <c r="V23" s="59"/>
      <c r="W23" s="59"/>
      <c r="X23" s="59"/>
      <c r="Y23" s="59"/>
    </row>
    <row r="24" spans="1:25" ht="15.75" customHeight="1" thickBot="1">
      <c r="A24" s="980"/>
      <c r="B24" s="5108" t="s">
        <v>9832</v>
      </c>
      <c r="C24" s="5108"/>
      <c r="D24" s="179"/>
      <c r="E24" s="179"/>
      <c r="F24" s="3264">
        <f>IFERROR((D29/E14+F40)*1000,0)</f>
        <v>0</v>
      </c>
      <c r="G24" s="148"/>
      <c r="H24" s="140" t="s">
        <v>1446</v>
      </c>
      <c r="I24" s="78"/>
      <c r="J24" s="116"/>
      <c r="K24" s="3002"/>
      <c r="L24" s="3013"/>
      <c r="M24" s="101">
        <f t="shared" si="0"/>
        <v>0</v>
      </c>
      <c r="N24" s="3186"/>
      <c r="O24" s="2984">
        <v>2</v>
      </c>
      <c r="P24" s="91"/>
      <c r="Q24" s="3002"/>
      <c r="R24" s="59"/>
      <c r="S24" s="59"/>
      <c r="T24" s="59"/>
      <c r="U24" s="59"/>
      <c r="V24" s="59"/>
      <c r="W24" s="59"/>
      <c r="X24" s="59"/>
      <c r="Y24" s="59"/>
    </row>
    <row r="25" spans="1:25" ht="15.75" customHeight="1" thickTop="1" thickBot="1">
      <c r="A25" s="979"/>
      <c r="B25" s="78"/>
      <c r="C25" s="78"/>
      <c r="D25" s="771"/>
      <c r="E25" s="771"/>
      <c r="F25" s="771"/>
      <c r="G25" s="771"/>
      <c r="H25" s="78"/>
      <c r="I25" s="78"/>
      <c r="J25" s="78"/>
      <c r="K25" s="3002"/>
      <c r="L25" s="3013"/>
      <c r="M25" s="101">
        <f t="shared" si="0"/>
        <v>0</v>
      </c>
      <c r="N25" s="3186"/>
      <c r="O25" s="2984">
        <v>3</v>
      </c>
      <c r="P25" s="91"/>
      <c r="Q25" s="3002"/>
      <c r="R25" s="59"/>
      <c r="S25" s="59"/>
      <c r="T25" s="59"/>
      <c r="U25" s="59"/>
      <c r="V25" s="59"/>
      <c r="W25" s="59"/>
      <c r="X25" s="59"/>
      <c r="Y25" s="59"/>
    </row>
    <row r="26" spans="1:25" ht="15.75" customHeight="1" thickTop="1" thickBot="1">
      <c r="A26" s="979"/>
      <c r="B26" s="5104" t="s">
        <v>1447</v>
      </c>
      <c r="C26" s="5105"/>
      <c r="D26" s="771"/>
      <c r="E26" s="771"/>
      <c r="F26" s="771"/>
      <c r="G26" s="771"/>
      <c r="H26" s="213"/>
      <c r="I26" s="55"/>
      <c r="J26" s="78"/>
      <c r="K26" s="3002"/>
      <c r="L26" s="3013"/>
      <c r="M26" s="101">
        <f t="shared" si="0"/>
        <v>0</v>
      </c>
      <c r="N26" s="3186"/>
      <c r="O26" s="2984">
        <v>3</v>
      </c>
      <c r="P26" s="91"/>
      <c r="Q26" s="3009"/>
      <c r="R26" s="64"/>
      <c r="S26" s="64"/>
      <c r="T26" s="59"/>
      <c r="U26" s="59"/>
      <c r="V26" s="59"/>
      <c r="W26" s="59"/>
      <c r="X26" s="59"/>
      <c r="Y26" s="59"/>
    </row>
    <row r="27" spans="1:25" ht="30" customHeight="1" thickTop="1">
      <c r="A27" s="980"/>
      <c r="B27" s="5109" t="s">
        <v>9834</v>
      </c>
      <c r="C27" s="5110"/>
      <c r="D27" s="304">
        <v>5187.8097230000003</v>
      </c>
      <c r="E27" s="272"/>
      <c r="F27" s="273"/>
      <c r="G27" s="148"/>
      <c r="H27" s="98" t="s">
        <v>1448</v>
      </c>
      <c r="I27" s="78"/>
      <c r="J27" s="100"/>
      <c r="K27" s="3002"/>
      <c r="L27" s="3013"/>
      <c r="M27" s="101">
        <f t="shared" si="0"/>
        <v>0</v>
      </c>
      <c r="N27" s="3186"/>
      <c r="O27" s="2984">
        <v>2</v>
      </c>
      <c r="P27" s="91"/>
      <c r="Q27" s="3002"/>
      <c r="R27" s="59"/>
      <c r="S27" s="59"/>
      <c r="T27" s="59"/>
      <c r="U27" s="59"/>
      <c r="V27" s="59"/>
      <c r="W27" s="59"/>
      <c r="X27" s="59"/>
      <c r="Y27" s="59"/>
    </row>
    <row r="28" spans="1:25" ht="30" customHeight="1">
      <c r="A28" s="979"/>
      <c r="B28" s="5111" t="s">
        <v>9835</v>
      </c>
      <c r="C28" s="5112"/>
      <c r="D28" s="305"/>
      <c r="E28" s="173"/>
      <c r="F28" s="275"/>
      <c r="G28" s="148"/>
      <c r="H28" s="105" t="s">
        <v>1449</v>
      </c>
      <c r="I28" s="78"/>
      <c r="J28" s="106"/>
      <c r="K28" s="3002"/>
      <c r="L28" s="3013"/>
      <c r="M28" s="101" t="str">
        <f t="shared" si="0"/>
        <v>Please complete all cells in row</v>
      </c>
      <c r="N28" s="3186"/>
      <c r="O28" s="2984">
        <v>2</v>
      </c>
      <c r="P28" s="91"/>
      <c r="Q28" s="3002"/>
      <c r="R28" s="59"/>
      <c r="S28" s="59"/>
      <c r="T28" s="59"/>
      <c r="U28" s="59"/>
      <c r="V28" s="59"/>
      <c r="W28" s="59"/>
      <c r="X28" s="59"/>
      <c r="Y28" s="59"/>
    </row>
    <row r="29" spans="1:25" ht="30" customHeight="1">
      <c r="A29" s="979"/>
      <c r="B29" s="5111" t="s">
        <v>9836</v>
      </c>
      <c r="C29" s="5112"/>
      <c r="D29" s="305"/>
      <c r="E29" s="173"/>
      <c r="F29" s="275"/>
      <c r="G29" s="148"/>
      <c r="H29" s="105" t="s">
        <v>1450</v>
      </c>
      <c r="I29" s="78"/>
      <c r="J29" s="106"/>
      <c r="K29" s="3002"/>
      <c r="L29" s="3013"/>
      <c r="M29" s="101" t="str">
        <f t="shared" si="0"/>
        <v>Please complete all cells in row</v>
      </c>
      <c r="N29" s="3186"/>
      <c r="O29" s="2984">
        <v>2</v>
      </c>
      <c r="P29" s="91"/>
      <c r="Q29" s="3002"/>
      <c r="R29" s="59"/>
      <c r="S29" s="59"/>
      <c r="T29" s="59"/>
      <c r="U29" s="59"/>
      <c r="V29" s="59"/>
      <c r="W29" s="59"/>
      <c r="X29" s="59"/>
      <c r="Y29" s="59"/>
    </row>
    <row r="30" spans="1:25" ht="30" customHeight="1">
      <c r="A30" s="979"/>
      <c r="B30" s="5111" t="s">
        <v>9822</v>
      </c>
      <c r="C30" s="5112"/>
      <c r="D30" s="173"/>
      <c r="E30" s="173"/>
      <c r="F30" s="3263">
        <f>IFERROR(IF(OR(D27=0,E12=0,E17=0),0,D27/((E12+E17)/1000)),0)</f>
        <v>7.6009525318634878</v>
      </c>
      <c r="G30" s="148"/>
      <c r="H30" s="105" t="s">
        <v>1451</v>
      </c>
      <c r="I30" s="78"/>
      <c r="J30" s="106"/>
      <c r="K30" s="3002"/>
      <c r="L30" s="3013"/>
      <c r="M30" s="101">
        <f t="shared" si="0"/>
        <v>0</v>
      </c>
      <c r="N30" s="3186"/>
      <c r="O30" s="2984">
        <v>2</v>
      </c>
      <c r="P30" s="91"/>
      <c r="Q30" s="3002"/>
      <c r="R30" s="59"/>
      <c r="S30" s="59"/>
      <c r="T30" s="59"/>
      <c r="U30" s="59"/>
      <c r="V30" s="59"/>
      <c r="W30" s="59"/>
      <c r="X30" s="59"/>
      <c r="Y30" s="59"/>
    </row>
    <row r="31" spans="1:25" ht="30" customHeight="1">
      <c r="A31" s="979"/>
      <c r="B31" s="5111" t="s">
        <v>9823</v>
      </c>
      <c r="C31" s="5112"/>
      <c r="D31" s="173"/>
      <c r="E31" s="173"/>
      <c r="F31" s="3263">
        <f>IFERROR(IF(OR(D28=0,E13=0,E18=0),0,D28/((E13+E18)/1000)),0)</f>
        <v>0</v>
      </c>
      <c r="G31" s="148"/>
      <c r="H31" s="105" t="s">
        <v>1452</v>
      </c>
      <c r="I31" s="78"/>
      <c r="J31" s="106"/>
      <c r="K31" s="3002"/>
      <c r="L31" s="3013"/>
      <c r="M31" s="101">
        <f t="shared" si="0"/>
        <v>0</v>
      </c>
      <c r="N31" s="3186"/>
      <c r="O31" s="2984">
        <v>2</v>
      </c>
      <c r="P31" s="91"/>
      <c r="Q31" s="3002"/>
      <c r="R31" s="59"/>
      <c r="S31" s="59"/>
      <c r="T31" s="59"/>
      <c r="U31" s="59"/>
      <c r="V31" s="59"/>
      <c r="W31" s="59"/>
      <c r="X31" s="59"/>
      <c r="Y31" s="59"/>
    </row>
    <row r="32" spans="1:25" ht="30" customHeight="1" thickBot="1">
      <c r="A32" s="980"/>
      <c r="B32" s="5119" t="s">
        <v>9824</v>
      </c>
      <c r="C32" s="5120"/>
      <c r="D32" s="179"/>
      <c r="E32" s="179"/>
      <c r="F32" s="3264">
        <f>IFERROR(IF(OR(D29=0,E14=0,E19=0),0,D29/((E14+E19)/1000)),0)</f>
        <v>0</v>
      </c>
      <c r="G32" s="148"/>
      <c r="H32" s="140" t="s">
        <v>1453</v>
      </c>
      <c r="I32" s="78"/>
      <c r="J32" s="116"/>
      <c r="K32" s="3002"/>
      <c r="L32" s="3013"/>
      <c r="M32" s="101">
        <f t="shared" si="0"/>
        <v>0</v>
      </c>
      <c r="N32" s="3186"/>
      <c r="O32" s="2984">
        <v>2</v>
      </c>
      <c r="P32" s="91"/>
      <c r="Q32" s="3002"/>
      <c r="R32" s="59"/>
      <c r="S32" s="59"/>
      <c r="T32" s="59"/>
      <c r="U32" s="59"/>
      <c r="V32" s="59"/>
      <c r="W32" s="59"/>
      <c r="X32" s="59"/>
      <c r="Y32" s="59"/>
    </row>
    <row r="33" spans="1:25" ht="15.75" customHeight="1" thickTop="1" thickBot="1">
      <c r="A33" s="979"/>
      <c r="B33" s="303"/>
      <c r="C33" s="303"/>
      <c r="D33" s="148"/>
      <c r="E33" s="148"/>
      <c r="F33" s="148"/>
      <c r="G33" s="148"/>
      <c r="H33" s="99"/>
      <c r="I33" s="78"/>
      <c r="J33" s="78"/>
      <c r="K33" s="3002"/>
      <c r="L33" s="3013"/>
      <c r="M33" s="101">
        <f t="shared" si="0"/>
        <v>0</v>
      </c>
      <c r="N33" s="3186"/>
      <c r="O33" s="2984">
        <v>3</v>
      </c>
      <c r="P33" s="91"/>
      <c r="Q33" s="3002"/>
      <c r="R33" s="59"/>
      <c r="S33" s="59"/>
      <c r="T33" s="59"/>
      <c r="U33" s="59"/>
      <c r="V33" s="59"/>
      <c r="W33" s="59"/>
      <c r="X33" s="59"/>
      <c r="Y33" s="59"/>
    </row>
    <row r="34" spans="1:25" ht="15.75" customHeight="1" thickTop="1" thickBot="1">
      <c r="A34" s="979"/>
      <c r="B34" s="5104" t="s">
        <v>9833</v>
      </c>
      <c r="C34" s="5105"/>
      <c r="D34" s="771"/>
      <c r="E34" s="771"/>
      <c r="F34" s="771"/>
      <c r="G34" s="771"/>
      <c r="H34" s="213"/>
      <c r="I34" s="55"/>
      <c r="J34" s="78"/>
      <c r="K34" s="3002"/>
      <c r="L34" s="3013"/>
      <c r="M34" s="101">
        <f t="shared" si="0"/>
        <v>0</v>
      </c>
      <c r="N34" s="3186"/>
      <c r="O34" s="2984">
        <v>3</v>
      </c>
      <c r="P34" s="91"/>
      <c r="Q34" s="3009"/>
      <c r="R34" s="64"/>
      <c r="S34" s="64"/>
      <c r="T34" s="59"/>
      <c r="U34" s="59"/>
      <c r="V34" s="59"/>
      <c r="W34" s="59"/>
      <c r="X34" s="59"/>
      <c r="Y34" s="59"/>
    </row>
    <row r="35" spans="1:25" ht="30" customHeight="1" thickTop="1">
      <c r="A35" s="980"/>
      <c r="B35" s="5109" t="s">
        <v>9837</v>
      </c>
      <c r="C35" s="5110"/>
      <c r="D35" s="304"/>
      <c r="E35" s="272"/>
      <c r="F35" s="772"/>
      <c r="G35" s="771"/>
      <c r="H35" s="98" t="s">
        <v>1454</v>
      </c>
      <c r="I35" s="78"/>
      <c r="J35" s="100"/>
      <c r="K35" s="3002"/>
      <c r="L35" s="3013"/>
      <c r="M35" s="101" t="str">
        <f t="shared" si="0"/>
        <v>Please complete all cells in row</v>
      </c>
      <c r="N35" s="3186"/>
      <c r="O35" s="2984">
        <v>2</v>
      </c>
      <c r="P35" s="91"/>
      <c r="Q35" s="3002"/>
      <c r="R35" s="59"/>
      <c r="S35" s="59"/>
      <c r="T35" s="59"/>
      <c r="U35" s="59"/>
      <c r="V35" s="59"/>
      <c r="W35" s="59"/>
      <c r="X35" s="59"/>
      <c r="Y35" s="59"/>
    </row>
    <row r="36" spans="1:25" ht="30" customHeight="1">
      <c r="A36" s="979"/>
      <c r="B36" s="5111" t="s">
        <v>9838</v>
      </c>
      <c r="C36" s="5112"/>
      <c r="D36" s="305"/>
      <c r="E36" s="173"/>
      <c r="F36" s="773"/>
      <c r="G36" s="771"/>
      <c r="H36" s="105" t="s">
        <v>1455</v>
      </c>
      <c r="I36" s="78"/>
      <c r="J36" s="106"/>
      <c r="K36" s="3002"/>
      <c r="L36" s="3013"/>
      <c r="M36" s="101" t="str">
        <f t="shared" si="0"/>
        <v>Please complete all cells in row</v>
      </c>
      <c r="N36" s="3186"/>
      <c r="O36" s="2984">
        <v>2</v>
      </c>
      <c r="P36" s="91"/>
      <c r="Q36" s="3002"/>
      <c r="R36" s="59"/>
      <c r="S36" s="59"/>
      <c r="T36" s="59"/>
      <c r="U36" s="59"/>
      <c r="V36" s="59"/>
      <c r="W36" s="59"/>
      <c r="X36" s="59"/>
      <c r="Y36" s="59"/>
    </row>
    <row r="37" spans="1:25" ht="30" customHeight="1">
      <c r="A37" s="979"/>
      <c r="B37" s="5111" t="s">
        <v>9839</v>
      </c>
      <c r="C37" s="5112"/>
      <c r="D37" s="305"/>
      <c r="E37" s="173"/>
      <c r="F37" s="773"/>
      <c r="G37" s="771"/>
      <c r="H37" s="105" t="s">
        <v>1456</v>
      </c>
      <c r="I37" s="78"/>
      <c r="J37" s="106"/>
      <c r="K37" s="3002"/>
      <c r="L37" s="3013"/>
      <c r="M37" s="101" t="str">
        <f t="shared" si="0"/>
        <v>Please complete all cells in row</v>
      </c>
      <c r="N37" s="3186"/>
      <c r="O37" s="2984">
        <v>2</v>
      </c>
      <c r="P37" s="91"/>
      <c r="Q37" s="3002"/>
      <c r="R37" s="59"/>
      <c r="S37" s="59"/>
      <c r="T37" s="59"/>
      <c r="U37" s="59"/>
      <c r="V37" s="59"/>
      <c r="W37" s="59"/>
      <c r="X37" s="59"/>
      <c r="Y37" s="59"/>
    </row>
    <row r="38" spans="1:25" ht="31.2" customHeight="1">
      <c r="A38" s="979"/>
      <c r="B38" s="5111" t="s">
        <v>9825</v>
      </c>
      <c r="C38" s="5112"/>
      <c r="D38" s="173"/>
      <c r="E38" s="173"/>
      <c r="F38" s="3263">
        <f>IFERROR(IF(OR(D35=0,E12=0),0,D35/(E12/1000)),0)</f>
        <v>0</v>
      </c>
      <c r="G38" s="148"/>
      <c r="H38" s="105" t="s">
        <v>1457</v>
      </c>
      <c r="I38" s="78"/>
      <c r="J38" s="106"/>
      <c r="K38" s="3002"/>
      <c r="L38" s="3013"/>
      <c r="M38" s="101">
        <f t="shared" si="0"/>
        <v>0</v>
      </c>
      <c r="N38" s="3186"/>
      <c r="O38" s="2984">
        <v>2</v>
      </c>
      <c r="P38" s="91"/>
      <c r="Q38" s="3002"/>
      <c r="R38" s="59"/>
      <c r="S38" s="59"/>
      <c r="T38" s="59"/>
      <c r="U38" s="59"/>
      <c r="V38" s="59"/>
      <c r="W38" s="59"/>
      <c r="X38" s="59"/>
      <c r="Y38" s="59"/>
    </row>
    <row r="39" spans="1:25" ht="31.2" customHeight="1">
      <c r="A39" s="979"/>
      <c r="B39" s="5111" t="s">
        <v>9826</v>
      </c>
      <c r="C39" s="5112"/>
      <c r="D39" s="173"/>
      <c r="E39" s="173"/>
      <c r="F39" s="3263">
        <f>IFERROR(IF(OR(D36=0,E13=0),0,D36/(E13/1000)),0)</f>
        <v>0</v>
      </c>
      <c r="G39" s="148"/>
      <c r="H39" s="105" t="s">
        <v>1458</v>
      </c>
      <c r="I39" s="78"/>
      <c r="J39" s="106"/>
      <c r="K39" s="3002"/>
      <c r="L39" s="3013"/>
      <c r="M39" s="101">
        <f t="shared" si="0"/>
        <v>0</v>
      </c>
      <c r="N39" s="3186"/>
      <c r="O39" s="2984">
        <v>2</v>
      </c>
      <c r="P39" s="91"/>
      <c r="Q39" s="3002"/>
      <c r="R39" s="59"/>
      <c r="S39" s="59"/>
      <c r="T39" s="59"/>
      <c r="U39" s="59"/>
      <c r="V39" s="59"/>
      <c r="W39" s="59"/>
      <c r="X39" s="59"/>
      <c r="Y39" s="59"/>
    </row>
    <row r="40" spans="1:25" ht="31.2" customHeight="1" thickBot="1">
      <c r="A40" s="980"/>
      <c r="B40" s="5102" t="s">
        <v>9827</v>
      </c>
      <c r="C40" s="5103"/>
      <c r="D40" s="179"/>
      <c r="E40" s="179"/>
      <c r="F40" s="3264">
        <f>IFERROR(IF(OR(D37=0,E14=0),0,D37/(E14/1000)),0)</f>
        <v>0</v>
      </c>
      <c r="G40" s="148"/>
      <c r="H40" s="140" t="s">
        <v>1459</v>
      </c>
      <c r="I40" s="78"/>
      <c r="J40" s="116"/>
      <c r="K40" s="3002"/>
      <c r="L40" s="3013"/>
      <c r="M40" s="101">
        <f t="shared" ref="M40:M58" si="1">IF(COUNTBLANK(D40:F40)=O40, 0, rngIncomplete )</f>
        <v>0</v>
      </c>
      <c r="N40" s="3186"/>
      <c r="O40" s="2984">
        <v>2</v>
      </c>
      <c r="P40" s="91"/>
      <c r="Q40" s="3002"/>
      <c r="R40" s="59"/>
      <c r="S40" s="59"/>
      <c r="T40" s="59"/>
      <c r="U40" s="59"/>
      <c r="V40" s="59"/>
      <c r="W40" s="59"/>
      <c r="X40" s="59"/>
      <c r="Y40" s="59"/>
    </row>
    <row r="41" spans="1:25" ht="15.75" customHeight="1" thickTop="1" thickBot="1">
      <c r="A41" s="979"/>
      <c r="B41" s="78"/>
      <c r="C41" s="78"/>
      <c r="D41" s="771"/>
      <c r="E41" s="771"/>
      <c r="F41" s="771"/>
      <c r="G41" s="771"/>
      <c r="H41" s="78"/>
      <c r="I41" s="78"/>
      <c r="J41" s="78"/>
      <c r="K41" s="3002"/>
      <c r="L41" s="3013"/>
      <c r="M41" s="101">
        <f t="shared" si="1"/>
        <v>0</v>
      </c>
      <c r="N41" s="3186"/>
      <c r="O41" s="2984">
        <v>3</v>
      </c>
      <c r="P41" s="91"/>
      <c r="Q41" s="3002"/>
      <c r="R41" s="59"/>
      <c r="S41" s="59"/>
      <c r="T41" s="59"/>
      <c r="U41" s="59"/>
      <c r="V41" s="59"/>
      <c r="W41" s="59"/>
      <c r="X41" s="59"/>
      <c r="Y41" s="59"/>
    </row>
    <row r="42" spans="1:25" ht="15.75" customHeight="1" thickTop="1" thickBot="1">
      <c r="A42" s="979"/>
      <c r="B42" s="5104" t="s">
        <v>1460</v>
      </c>
      <c r="C42" s="5105"/>
      <c r="D42" s="771"/>
      <c r="E42" s="771"/>
      <c r="F42" s="771"/>
      <c r="G42" s="771"/>
      <c r="H42" s="213"/>
      <c r="I42" s="55"/>
      <c r="J42" s="78"/>
      <c r="K42" s="3002"/>
      <c r="L42" s="3013"/>
      <c r="M42" s="101">
        <f t="shared" si="1"/>
        <v>0</v>
      </c>
      <c r="N42" s="3186"/>
      <c r="O42" s="2984">
        <v>3</v>
      </c>
      <c r="P42" s="91"/>
      <c r="Q42" s="3009"/>
      <c r="R42" s="64"/>
      <c r="S42" s="64"/>
      <c r="T42" s="59"/>
      <c r="U42" s="59"/>
      <c r="V42" s="59"/>
      <c r="W42" s="59"/>
      <c r="X42" s="59"/>
      <c r="Y42" s="59"/>
    </row>
    <row r="43" spans="1:25" ht="15.75" customHeight="1" thickTop="1" thickBot="1">
      <c r="A43" s="979"/>
      <c r="B43" s="5108" t="s">
        <v>1461</v>
      </c>
      <c r="C43" s="5108"/>
      <c r="D43" s="260"/>
      <c r="E43" s="260"/>
      <c r="F43" s="295">
        <v>8</v>
      </c>
      <c r="G43" s="602"/>
      <c r="H43" s="155" t="s">
        <v>1462</v>
      </c>
      <c r="I43" s="78"/>
      <c r="J43" s="156"/>
      <c r="K43" s="3002"/>
      <c r="L43" s="3013"/>
      <c r="M43" s="101">
        <f t="shared" si="1"/>
        <v>0</v>
      </c>
      <c r="N43" s="3186"/>
      <c r="O43" s="2984">
        <v>2</v>
      </c>
      <c r="P43" s="91"/>
      <c r="Q43" s="3002"/>
      <c r="R43" s="59"/>
      <c r="S43" s="59"/>
      <c r="T43" s="59"/>
      <c r="U43" s="59"/>
      <c r="V43" s="59"/>
      <c r="W43" s="59"/>
      <c r="X43" s="59"/>
      <c r="Y43" s="59"/>
    </row>
    <row r="44" spans="1:25" ht="30" customHeight="1" thickTop="1" thickBot="1">
      <c r="A44" s="979"/>
      <c r="B44" s="78"/>
      <c r="C44" s="78"/>
      <c r="D44" s="771"/>
      <c r="E44" s="771"/>
      <c r="F44" s="771"/>
      <c r="G44" s="771"/>
      <c r="H44" s="78"/>
      <c r="I44" s="78"/>
      <c r="J44" s="78"/>
      <c r="K44" s="3002"/>
      <c r="L44" s="3013"/>
      <c r="M44" s="101">
        <f t="shared" si="1"/>
        <v>0</v>
      </c>
      <c r="N44" s="3186"/>
      <c r="O44" s="2984">
        <v>3</v>
      </c>
      <c r="P44" s="91"/>
      <c r="Q44" s="3002"/>
      <c r="R44" s="59"/>
      <c r="S44" s="59"/>
      <c r="T44" s="59"/>
      <c r="U44" s="59"/>
      <c r="V44" s="59"/>
      <c r="W44" s="59"/>
      <c r="X44" s="59"/>
      <c r="Y44" s="59"/>
    </row>
    <row r="45" spans="1:25" ht="30" customHeight="1" thickTop="1" thickBot="1">
      <c r="A45" s="979"/>
      <c r="B45" s="5129" t="s">
        <v>1463</v>
      </c>
      <c r="C45" s="5130"/>
      <c r="D45" s="771"/>
      <c r="E45" s="771"/>
      <c r="F45" s="771"/>
      <c r="G45" s="771"/>
      <c r="H45" s="213"/>
      <c r="I45" s="55"/>
      <c r="J45" s="78"/>
      <c r="K45" s="3002"/>
      <c r="L45" s="3013"/>
      <c r="M45" s="101">
        <f t="shared" si="1"/>
        <v>0</v>
      </c>
      <c r="N45" s="3186"/>
      <c r="O45" s="2984">
        <v>3</v>
      </c>
      <c r="P45" s="91"/>
      <c r="Q45" s="3009"/>
      <c r="R45" s="64"/>
      <c r="S45" s="64"/>
      <c r="T45" s="59"/>
      <c r="U45" s="59"/>
      <c r="V45" s="59"/>
      <c r="W45" s="59"/>
      <c r="X45" s="59"/>
      <c r="Y45" s="59"/>
    </row>
    <row r="46" spans="1:25" ht="32.25" customHeight="1" thickTop="1">
      <c r="A46" s="980"/>
      <c r="B46" s="5128" t="s">
        <v>9817</v>
      </c>
      <c r="C46" s="5109"/>
      <c r="D46" s="835"/>
      <c r="E46" s="844"/>
      <c r="F46" s="845"/>
      <c r="G46" s="602"/>
      <c r="H46" s="988" t="s">
        <v>1464</v>
      </c>
      <c r="I46" s="78"/>
      <c r="J46" s="986"/>
      <c r="K46" s="3002"/>
      <c r="L46" s="3013"/>
      <c r="M46" s="101" t="str">
        <f t="shared" si="1"/>
        <v>Please complete all cells in row</v>
      </c>
      <c r="N46" s="3186"/>
      <c r="O46" s="2984">
        <v>2</v>
      </c>
      <c r="P46" s="91"/>
      <c r="Q46" s="3002"/>
      <c r="R46" s="59"/>
      <c r="S46" s="59"/>
      <c r="T46" s="59"/>
      <c r="U46" s="59"/>
      <c r="V46" s="59"/>
      <c r="W46" s="59"/>
      <c r="X46" s="59"/>
      <c r="Y46" s="59"/>
    </row>
    <row r="47" spans="1:25" ht="30" customHeight="1">
      <c r="A47" s="980"/>
      <c r="B47" s="5106" t="s">
        <v>9840</v>
      </c>
      <c r="C47" s="5127"/>
      <c r="D47" s="3915"/>
      <c r="E47" s="3913"/>
      <c r="F47" s="3916"/>
      <c r="G47" s="602"/>
      <c r="H47" s="989" t="s">
        <v>1465</v>
      </c>
      <c r="I47" s="78"/>
      <c r="J47" s="987"/>
      <c r="K47" s="3002"/>
      <c r="L47" s="3013"/>
      <c r="M47" s="101" t="str">
        <f t="shared" si="1"/>
        <v>Please complete all cells in row</v>
      </c>
      <c r="N47" s="3186"/>
      <c r="O47" s="2984">
        <v>2</v>
      </c>
      <c r="P47" s="91"/>
      <c r="Q47" s="3002"/>
      <c r="R47" s="59"/>
      <c r="S47" s="59"/>
      <c r="T47" s="59"/>
      <c r="U47" s="59"/>
      <c r="V47" s="59"/>
      <c r="W47" s="59"/>
      <c r="X47" s="59"/>
      <c r="Y47" s="59"/>
    </row>
    <row r="48" spans="1:25" ht="31.2" customHeight="1">
      <c r="A48" s="980"/>
      <c r="B48" s="5106" t="s">
        <v>9818</v>
      </c>
      <c r="C48" s="5127"/>
      <c r="D48" s="3913"/>
      <c r="E48" s="3915"/>
      <c r="F48" s="3916"/>
      <c r="G48" s="602"/>
      <c r="H48" s="989" t="s">
        <v>1466</v>
      </c>
      <c r="I48" s="78"/>
      <c r="J48" s="987"/>
      <c r="K48" s="3002"/>
      <c r="L48" s="3013"/>
      <c r="M48" s="101" t="str">
        <f t="shared" si="1"/>
        <v>Please complete all cells in row</v>
      </c>
      <c r="N48" s="3186"/>
      <c r="O48" s="2984">
        <v>2</v>
      </c>
      <c r="P48" s="91"/>
      <c r="Q48" s="3002"/>
      <c r="R48" s="59"/>
      <c r="S48" s="59"/>
      <c r="T48" s="59"/>
      <c r="U48" s="59"/>
      <c r="V48" s="59"/>
      <c r="W48" s="59"/>
      <c r="X48" s="59"/>
      <c r="Y48" s="59"/>
    </row>
    <row r="49" spans="1:25" ht="31.2" customHeight="1">
      <c r="A49" s="980"/>
      <c r="B49" s="5106" t="s">
        <v>9841</v>
      </c>
      <c r="C49" s="5127"/>
      <c r="D49" s="3915"/>
      <c r="E49" s="3913"/>
      <c r="F49" s="3916"/>
      <c r="G49" s="602"/>
      <c r="H49" s="989" t="s">
        <v>1467</v>
      </c>
      <c r="I49" s="78"/>
      <c r="J49" s="987"/>
      <c r="K49" s="3002"/>
      <c r="L49" s="3013"/>
      <c r="M49" s="101" t="str">
        <f t="shared" si="1"/>
        <v>Please complete all cells in row</v>
      </c>
      <c r="N49" s="3186"/>
      <c r="O49" s="2984">
        <v>2</v>
      </c>
      <c r="P49" s="91"/>
      <c r="Q49" s="3002"/>
      <c r="R49" s="59"/>
      <c r="S49" s="59"/>
      <c r="T49" s="59"/>
      <c r="U49" s="59"/>
      <c r="V49" s="59"/>
      <c r="W49" s="59"/>
      <c r="X49" s="59"/>
      <c r="Y49" s="59"/>
    </row>
    <row r="50" spans="1:25" ht="31.2" customHeight="1" thickBot="1">
      <c r="A50" s="980"/>
      <c r="B50" s="5125" t="s">
        <v>9950</v>
      </c>
      <c r="C50" s="5126"/>
      <c r="D50" s="3917"/>
      <c r="E50" s="3917"/>
      <c r="F50" s="3918">
        <f>IFERROR((SUM(D35:D37)+D46+D48),0)</f>
        <v>0</v>
      </c>
      <c r="G50" s="602"/>
      <c r="H50" s="3708" t="s">
        <v>1468</v>
      </c>
      <c r="I50" s="78"/>
      <c r="J50" s="3709"/>
      <c r="K50" s="3002"/>
      <c r="L50" s="3013"/>
      <c r="M50" s="101">
        <f t="shared" si="1"/>
        <v>0</v>
      </c>
      <c r="N50" s="3186"/>
      <c r="O50" s="2984">
        <v>2</v>
      </c>
      <c r="P50" s="91"/>
      <c r="Q50" s="3002"/>
      <c r="R50" s="59"/>
      <c r="S50" s="59"/>
      <c r="T50" s="59"/>
      <c r="U50" s="59"/>
      <c r="V50" s="59"/>
      <c r="W50" s="59"/>
      <c r="X50" s="59"/>
      <c r="Y50" s="59"/>
    </row>
    <row r="51" spans="1:25" ht="16.2" thickTop="1">
      <c r="A51" s="979"/>
      <c r="B51" s="78"/>
      <c r="C51" s="78"/>
      <c r="D51" s="78"/>
      <c r="E51" s="78"/>
      <c r="F51" s="78"/>
      <c r="G51" s="78"/>
      <c r="H51" s="78"/>
      <c r="I51" s="78"/>
      <c r="J51" s="78"/>
      <c r="K51" s="3002"/>
      <c r="L51" s="3013"/>
      <c r="M51" s="101">
        <f t="shared" si="1"/>
        <v>0</v>
      </c>
      <c r="N51" s="3186"/>
      <c r="O51" s="2984">
        <v>3</v>
      </c>
      <c r="P51" s="91"/>
      <c r="Q51" s="3002"/>
      <c r="R51" s="59"/>
      <c r="S51" s="59"/>
      <c r="T51" s="59"/>
      <c r="U51" s="59"/>
      <c r="V51" s="59"/>
      <c r="W51" s="59"/>
      <c r="X51" s="59"/>
      <c r="Y51" s="59"/>
    </row>
    <row r="52" spans="1:25" ht="18" customHeight="1">
      <c r="A52" s="979"/>
      <c r="B52" s="5123" t="s">
        <v>1469</v>
      </c>
      <c r="C52" s="5124"/>
      <c r="D52" s="78"/>
      <c r="E52" s="78"/>
      <c r="F52" s="78"/>
      <c r="G52" s="78"/>
      <c r="H52" s="78"/>
      <c r="I52" s="78"/>
      <c r="J52" s="78"/>
      <c r="K52" s="3002"/>
      <c r="L52" s="3013"/>
      <c r="M52" s="101">
        <f t="shared" si="1"/>
        <v>0</v>
      </c>
      <c r="N52" s="3186"/>
      <c r="O52" s="2984">
        <v>3</v>
      </c>
      <c r="P52" s="91"/>
      <c r="Q52" s="3002"/>
      <c r="R52" s="59"/>
      <c r="S52" s="59"/>
      <c r="T52" s="59"/>
      <c r="U52" s="59"/>
      <c r="V52" s="59"/>
      <c r="W52" s="59"/>
      <c r="X52" s="59"/>
      <c r="Y52" s="59"/>
    </row>
    <row r="53" spans="1:25" customFormat="1" ht="15.75" customHeight="1" thickBot="1">
      <c r="A53" s="980"/>
      <c r="K53" s="3317"/>
      <c r="L53" s="3013"/>
      <c r="M53" s="101">
        <f t="shared" si="1"/>
        <v>0</v>
      </c>
      <c r="N53" s="3186"/>
      <c r="O53" s="2984">
        <v>3</v>
      </c>
      <c r="P53" s="91"/>
      <c r="Q53" s="3317"/>
    </row>
    <row r="54" spans="1:25" ht="15.75" customHeight="1" thickTop="1" thickBot="1">
      <c r="A54" s="979"/>
      <c r="B54" s="5104" t="s">
        <v>1470</v>
      </c>
      <c r="C54" s="5105"/>
      <c r="D54" s="771"/>
      <c r="E54" s="771"/>
      <c r="F54" s="771"/>
      <c r="G54" s="771"/>
      <c r="H54" s="213"/>
      <c r="I54" s="55"/>
      <c r="J54" s="78"/>
      <c r="K54" s="3002"/>
      <c r="L54" s="3013"/>
      <c r="M54" s="101">
        <f t="shared" si="1"/>
        <v>0</v>
      </c>
      <c r="N54" s="3186"/>
      <c r="O54" s="2984">
        <v>3</v>
      </c>
      <c r="P54" s="91"/>
      <c r="Q54" s="3009"/>
      <c r="R54" s="64"/>
      <c r="S54" s="64"/>
      <c r="T54" s="59"/>
      <c r="U54" s="59"/>
      <c r="V54" s="59"/>
      <c r="W54" s="59"/>
      <c r="X54" s="59"/>
      <c r="Y54" s="59"/>
    </row>
    <row r="55" spans="1:25" ht="15.75" customHeight="1" thickTop="1">
      <c r="A55" s="980"/>
      <c r="B55" s="5106" t="s">
        <v>1471</v>
      </c>
      <c r="C55" s="5106"/>
      <c r="D55" s="272"/>
      <c r="E55" s="4890">
        <v>2277</v>
      </c>
      <c r="F55" s="804"/>
      <c r="G55" s="148"/>
      <c r="H55" s="98" t="s">
        <v>1472</v>
      </c>
      <c r="I55" s="78"/>
      <c r="J55" s="100"/>
      <c r="K55" s="3002"/>
      <c r="L55" s="3013"/>
      <c r="M55" s="101">
        <f t="shared" si="1"/>
        <v>0</v>
      </c>
      <c r="N55" s="3186"/>
      <c r="O55" s="2984">
        <v>2</v>
      </c>
      <c r="P55" s="91"/>
      <c r="Q55" s="3002"/>
      <c r="R55" s="59"/>
      <c r="S55" s="59"/>
      <c r="T55" s="59"/>
      <c r="U55" s="59"/>
      <c r="V55" s="59"/>
      <c r="W55" s="59"/>
      <c r="X55" s="59"/>
      <c r="Y55" s="59"/>
    </row>
    <row r="56" spans="1:25" ht="15.75" customHeight="1">
      <c r="A56" s="979"/>
      <c r="B56" s="5107" t="s">
        <v>1473</v>
      </c>
      <c r="C56" s="5107"/>
      <c r="D56" s="305">
        <v>781.87702999999999</v>
      </c>
      <c r="E56" s="190"/>
      <c r="F56" s="773"/>
      <c r="G56" s="148"/>
      <c r="H56" s="105" t="s">
        <v>1474</v>
      </c>
      <c r="I56" s="78"/>
      <c r="J56" s="106"/>
      <c r="K56" s="3002"/>
      <c r="L56" s="3013"/>
      <c r="M56" s="101">
        <f t="shared" si="1"/>
        <v>0</v>
      </c>
      <c r="N56" s="3186"/>
      <c r="O56" s="2984">
        <v>2</v>
      </c>
      <c r="P56" s="91"/>
      <c r="Q56" s="3002"/>
      <c r="R56" s="59"/>
      <c r="S56" s="59"/>
      <c r="T56" s="59"/>
      <c r="U56" s="59"/>
      <c r="V56" s="59"/>
      <c r="W56" s="59"/>
      <c r="X56" s="59"/>
      <c r="Y56" s="59"/>
    </row>
    <row r="57" spans="1:25" ht="15.75" customHeight="1" thickBot="1">
      <c r="A57" s="980"/>
      <c r="B57" s="5108" t="s">
        <v>1475</v>
      </c>
      <c r="C57" s="5108"/>
      <c r="D57" s="179"/>
      <c r="E57" s="179"/>
      <c r="F57" s="3264">
        <f>IFERROR(IF(OR(D56=0,E55=0),0,D56/(E55/1000)),0)</f>
        <v>343.38033816425116</v>
      </c>
      <c r="G57" s="148"/>
      <c r="H57" s="140" t="s">
        <v>1476</v>
      </c>
      <c r="I57" s="78"/>
      <c r="J57" s="116"/>
      <c r="K57" s="3002"/>
      <c r="L57" s="3013"/>
      <c r="M57" s="101">
        <f t="shared" si="1"/>
        <v>0</v>
      </c>
      <c r="N57" s="3186"/>
      <c r="O57" s="2984">
        <v>2</v>
      </c>
      <c r="P57" s="91"/>
      <c r="Q57" s="3002"/>
      <c r="R57" s="59"/>
      <c r="S57" s="59"/>
      <c r="T57" s="59"/>
      <c r="U57" s="59"/>
      <c r="V57" s="59"/>
      <c r="W57" s="59"/>
      <c r="X57" s="59"/>
      <c r="Y57" s="59"/>
    </row>
    <row r="58" spans="1:25" ht="16.2" thickTop="1">
      <c r="A58" s="979"/>
      <c r="B58" s="78"/>
      <c r="C58" s="78"/>
      <c r="D58" s="78"/>
      <c r="E58" s="78"/>
      <c r="F58" s="78"/>
      <c r="G58" s="78"/>
      <c r="H58" s="78"/>
      <c r="I58" s="78"/>
      <c r="J58" s="78"/>
      <c r="K58" s="985" t="s">
        <v>775</v>
      </c>
      <c r="L58" s="3013"/>
      <c r="M58" s="101">
        <f t="shared" si="1"/>
        <v>0</v>
      </c>
      <c r="N58" s="3186"/>
      <c r="O58" s="993">
        <v>3</v>
      </c>
      <c r="P58" s="91"/>
      <c r="R58" s="59"/>
      <c r="S58" s="59"/>
      <c r="T58" s="59"/>
      <c r="U58" s="59"/>
      <c r="V58" s="59"/>
      <c r="W58" s="59"/>
      <c r="X58" s="59"/>
      <c r="Y58" s="59"/>
    </row>
    <row r="59" spans="1:25">
      <c r="G59"/>
    </row>
    <row r="60" spans="1:25">
      <c r="G60"/>
    </row>
    <row r="61" spans="1:25">
      <c r="G61"/>
    </row>
    <row r="62" spans="1:25">
      <c r="G62"/>
    </row>
  </sheetData>
  <sheetProtection formatColumns="0" formatRows="0"/>
  <mergeCells count="52">
    <mergeCell ref="B38:C38"/>
    <mergeCell ref="B9:C9"/>
    <mergeCell ref="B52:C52"/>
    <mergeCell ref="B57:C57"/>
    <mergeCell ref="B54:C54"/>
    <mergeCell ref="B55:C55"/>
    <mergeCell ref="B56:C56"/>
    <mergeCell ref="B43:C43"/>
    <mergeCell ref="B50:C50"/>
    <mergeCell ref="B49:C49"/>
    <mergeCell ref="B46:C46"/>
    <mergeCell ref="B47:C47"/>
    <mergeCell ref="B48:C48"/>
    <mergeCell ref="B45:C45"/>
    <mergeCell ref="B42:C42"/>
    <mergeCell ref="B28:C28"/>
    <mergeCell ref="B35:C35"/>
    <mergeCell ref="B36:C36"/>
    <mergeCell ref="B37:C37"/>
    <mergeCell ref="B30:C30"/>
    <mergeCell ref="B31:C31"/>
    <mergeCell ref="B32:C32"/>
    <mergeCell ref="B34:C34"/>
    <mergeCell ref="B29:C29"/>
    <mergeCell ref="B5:C5"/>
    <mergeCell ref="H5:H7"/>
    <mergeCell ref="J5:J7"/>
    <mergeCell ref="B6:C6"/>
    <mergeCell ref="B7:C7"/>
    <mergeCell ref="T1:W1"/>
    <mergeCell ref="B2:C2"/>
    <mergeCell ref="B3:J3"/>
    <mergeCell ref="B1:C1"/>
    <mergeCell ref="D1:E1"/>
    <mergeCell ref="F1:G1"/>
    <mergeCell ref="H1:I1"/>
    <mergeCell ref="B40:C40"/>
    <mergeCell ref="B11:C11"/>
    <mergeCell ref="B12:C12"/>
    <mergeCell ref="B17:C17"/>
    <mergeCell ref="B18:C18"/>
    <mergeCell ref="B19:C19"/>
    <mergeCell ref="B13:C13"/>
    <mergeCell ref="B14:C14"/>
    <mergeCell ref="B16:C16"/>
    <mergeCell ref="B24:C24"/>
    <mergeCell ref="B26:C26"/>
    <mergeCell ref="B27:C27"/>
    <mergeCell ref="B21:C21"/>
    <mergeCell ref="B22:C22"/>
    <mergeCell ref="B23:C23"/>
    <mergeCell ref="B39:C39"/>
  </mergeCells>
  <phoneticPr fontId="35" type="noConversion"/>
  <conditionalFormatting sqref="M1:M2 M4:M58">
    <cfRule type="cellIs" dxfId="110" priority="7" operator="equal">
      <formula>0</formula>
    </cfRule>
  </conditionalFormatting>
  <dataValidations count="1">
    <dataValidation type="custom" allowBlank="1" showErrorMessage="1" errorTitle="Input Error" error="Please enter a numeric value." sqref="D35:D37 D27:D29 E17:E19 E12:E14 F55:G57 G46:G50 F46:F49 F43:G43" xr:uid="{808C2BE5-98E2-49B8-994D-23D9F15B7AE6}">
      <formula1>ISNUMBER(D12)</formula1>
    </dataValidation>
  </dataValidations>
  <pageMargins left="0.7" right="0.7" top="0.75" bottom="0.75" header="0.3" footer="0.3"/>
  <pageSetup paperSize="8" scale="65"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2BD277-390D-47CF-AB02-2A5287F7B1EE}">
  <sheetPr codeName="Sheet122">
    <pageSetUpPr fitToPage="1"/>
  </sheetPr>
  <dimension ref="A1:W33"/>
  <sheetViews>
    <sheetView topLeftCell="C16" workbookViewId="0">
      <selection activeCell="M30" sqref="M30"/>
    </sheetView>
  </sheetViews>
  <sheetFormatPr defaultColWidth="8.59765625" defaultRowHeight="22.5" customHeight="1"/>
  <cols>
    <col min="1" max="1" width="1.19921875" style="3168" customWidth="1"/>
    <col min="2" max="2" width="32" style="1147" customWidth="1"/>
    <col min="3" max="3" width="7" style="1147" customWidth="1"/>
    <col min="4" max="4" width="5.5" style="1147" customWidth="1"/>
    <col min="5" max="5" width="12.19921875" style="1147" customWidth="1"/>
    <col min="6" max="6" width="12.59765625" style="1147" customWidth="1"/>
    <col min="7" max="11" width="12.5" style="1147" customWidth="1"/>
    <col min="12" max="12" width="15" style="1147" customWidth="1"/>
    <col min="13" max="13" width="12.5" style="1147" customWidth="1"/>
    <col min="14" max="14" width="1.59765625" style="920" customWidth="1"/>
    <col min="15" max="15" width="10.69921875" style="1486" customWidth="1"/>
    <col min="16" max="16" width="1.59765625" style="1147" customWidth="1"/>
    <col min="17" max="17" width="29.19921875" style="1147" customWidth="1"/>
    <col min="18" max="18" width="1.59765625" style="3279" customWidth="1"/>
    <col min="19" max="19" width="1.69921875" style="3280" customWidth="1"/>
    <col min="20" max="20" width="25" style="3279" customWidth="1"/>
    <col min="21" max="21" width="1.69921875" style="3280" customWidth="1"/>
    <col min="22" max="22" width="1.59765625" style="3279" customWidth="1"/>
    <col min="23" max="23" width="1.69921875" style="3279" customWidth="1"/>
    <col min="24" max="16384" width="8.59765625" style="1147"/>
  </cols>
  <sheetData>
    <row r="1" spans="1:23" s="1500" customFormat="1" ht="23.25" customHeight="1">
      <c r="A1" s="3167" t="s">
        <v>713</v>
      </c>
      <c r="B1" s="5068" t="s">
        <v>1477</v>
      </c>
      <c r="C1" s="5068"/>
      <c r="D1" s="5068"/>
      <c r="E1" s="5068"/>
      <c r="F1" s="5068"/>
      <c r="G1" s="5068"/>
      <c r="H1" s="5068"/>
      <c r="I1" s="5068"/>
      <c r="J1" s="5068"/>
      <c r="K1" s="1075"/>
      <c r="L1" s="1210"/>
      <c r="M1" s="5068"/>
      <c r="N1" s="5068"/>
      <c r="O1" s="5068"/>
      <c r="R1" s="3319"/>
      <c r="S1" s="3210"/>
      <c r="T1" s="3320"/>
      <c r="U1" s="3280"/>
      <c r="V1" s="3319"/>
      <c r="W1" s="3319"/>
    </row>
    <row r="2" spans="1:23" s="1500" customFormat="1" ht="23.25" customHeight="1">
      <c r="A2" s="3167"/>
      <c r="B2" s="5068" t="str">
        <f>SelectCompany!B4</f>
        <v>South Staffordshire Water</v>
      </c>
      <c r="C2" s="5068"/>
      <c r="D2" s="5068"/>
      <c r="E2" s="5068"/>
      <c r="F2" s="5068"/>
      <c r="G2" s="5068"/>
      <c r="H2" s="5068"/>
      <c r="I2" s="5068"/>
      <c r="J2" s="5068"/>
      <c r="K2" s="1075"/>
      <c r="L2" s="1210"/>
      <c r="M2" s="1501"/>
      <c r="N2" s="1501"/>
      <c r="O2" s="1501"/>
      <c r="R2" s="3319"/>
      <c r="S2" s="3210"/>
      <c r="T2" s="3320"/>
      <c r="U2" s="3280"/>
      <c r="V2" s="3319"/>
      <c r="W2" s="3319"/>
    </row>
    <row r="3" spans="1:23" s="1154" customFormat="1" ht="36.75" customHeight="1">
      <c r="A3" s="3168"/>
      <c r="B3" s="5073" t="s">
        <v>9958</v>
      </c>
      <c r="C3" s="5074"/>
      <c r="D3" s="5074"/>
      <c r="E3" s="5074"/>
      <c r="F3" s="5074"/>
      <c r="G3" s="5074"/>
      <c r="H3" s="5074"/>
      <c r="I3" s="5074"/>
      <c r="J3" s="5074"/>
      <c r="K3" s="5074"/>
      <c r="L3" s="5074"/>
      <c r="M3" s="5074"/>
      <c r="N3" s="5071"/>
      <c r="O3" s="5071"/>
      <c r="P3" s="5071"/>
      <c r="Q3" s="5071"/>
      <c r="R3" s="3279"/>
      <c r="S3" s="3210"/>
      <c r="T3" s="3213" t="s">
        <v>716</v>
      </c>
      <c r="U3" s="3280"/>
      <c r="V3" s="3279"/>
      <c r="W3" s="3279"/>
    </row>
    <row r="4" spans="1:23" s="1154" customFormat="1" ht="15" customHeight="1" thickBot="1">
      <c r="A4" s="3168"/>
      <c r="B4" s="1499"/>
      <c r="C4" s="1499"/>
      <c r="D4" s="1499"/>
      <c r="E4" s="1499"/>
      <c r="F4" s="1499"/>
      <c r="G4" s="1499"/>
      <c r="H4" s="1499"/>
      <c r="I4" s="1499"/>
      <c r="J4" s="1499"/>
      <c r="K4" s="1499"/>
      <c r="L4" s="1499"/>
      <c r="M4" s="1499"/>
      <c r="N4" s="1155"/>
      <c r="O4" s="929"/>
      <c r="R4" s="3279"/>
      <c r="S4" s="3280"/>
      <c r="T4" s="3320"/>
      <c r="U4" s="3280"/>
      <c r="V4" s="3279"/>
      <c r="W4" s="3279"/>
    </row>
    <row r="5" spans="1:23" ht="46.2" thickTop="1" thickBot="1">
      <c r="A5" s="3168" t="s">
        <v>725</v>
      </c>
      <c r="B5" s="1496" t="s">
        <v>717</v>
      </c>
      <c r="C5" s="1498" t="s">
        <v>718</v>
      </c>
      <c r="D5" s="1498" t="s">
        <v>719</v>
      </c>
      <c r="E5" s="1495" t="s">
        <v>1124</v>
      </c>
      <c r="F5" s="1495" t="s">
        <v>1125</v>
      </c>
      <c r="G5" s="1495" t="s">
        <v>1478</v>
      </c>
      <c r="H5" s="1495" t="s">
        <v>1008</v>
      </c>
      <c r="I5" s="1495" t="s">
        <v>1009</v>
      </c>
      <c r="J5" s="1495" t="s">
        <v>1010</v>
      </c>
      <c r="K5" s="1141" t="s">
        <v>1011</v>
      </c>
      <c r="L5" s="1141" t="s">
        <v>1012</v>
      </c>
      <c r="M5" s="1494" t="s">
        <v>858</v>
      </c>
      <c r="N5" s="1155"/>
      <c r="O5" s="1205" t="s">
        <v>723</v>
      </c>
      <c r="P5" s="1154"/>
      <c r="Q5" s="1497" t="s">
        <v>724</v>
      </c>
      <c r="T5" s="3320"/>
    </row>
    <row r="6" spans="1:23" ht="15.75" customHeight="1" thickTop="1" thickBot="1">
      <c r="A6" s="980" t="s">
        <v>729</v>
      </c>
      <c r="B6" s="1155"/>
      <c r="C6" s="1155"/>
      <c r="D6" s="1155"/>
      <c r="E6" s="1493"/>
      <c r="F6" s="1493"/>
      <c r="G6" s="1493"/>
      <c r="H6" s="1493"/>
      <c r="I6" s="1493"/>
      <c r="J6" s="1493"/>
      <c r="K6" s="1493"/>
      <c r="L6" s="1493"/>
      <c r="M6" s="1493"/>
      <c r="N6" s="1155"/>
      <c r="O6" s="1199"/>
      <c r="P6" s="1154"/>
      <c r="Q6" s="1154"/>
      <c r="T6" s="3320"/>
    </row>
    <row r="7" spans="1:23" ht="15.75" customHeight="1" thickTop="1" thickBot="1">
      <c r="B7" s="1168" t="s">
        <v>1126</v>
      </c>
      <c r="C7" s="1170"/>
      <c r="D7" s="1170"/>
      <c r="E7" s="1155"/>
      <c r="F7" s="1155"/>
      <c r="G7" s="1155"/>
      <c r="H7" s="1155"/>
      <c r="I7" s="1155"/>
      <c r="J7" s="1155"/>
      <c r="K7" s="1155"/>
      <c r="L7" s="1155"/>
      <c r="M7" s="1155"/>
      <c r="N7" s="1155"/>
      <c r="O7" s="1155"/>
      <c r="P7" s="1154"/>
      <c r="Q7" s="1154"/>
      <c r="T7" s="101">
        <f t="shared" ref="T7:T32" si="0">IF(COUNTBLANK(E7:M7)=U7, 0, rngIncomplete )</f>
        <v>0</v>
      </c>
      <c r="U7" s="3281">
        <v>9</v>
      </c>
    </row>
    <row r="8" spans="1:23" ht="15.75" customHeight="1" thickTop="1">
      <c r="B8" s="1163" t="s">
        <v>1138</v>
      </c>
      <c r="C8" s="1166" t="s">
        <v>731</v>
      </c>
      <c r="D8" s="1166">
        <v>3</v>
      </c>
      <c r="E8" s="1165">
        <v>4.1160000000000005</v>
      </c>
      <c r="F8" s="1165">
        <v>0</v>
      </c>
      <c r="G8" s="1165">
        <v>22.522483140000002</v>
      </c>
      <c r="H8" s="1165">
        <v>11.439516859999998</v>
      </c>
      <c r="I8" s="1165">
        <v>0</v>
      </c>
      <c r="J8" s="1165">
        <v>0</v>
      </c>
      <c r="K8" s="1165">
        <v>0</v>
      </c>
      <c r="L8" s="1165">
        <v>0</v>
      </c>
      <c r="M8" s="1164">
        <f t="shared" ref="M8:M13" si="1">IFERROR(SUM(E8:L8),0)</f>
        <v>38.078000000000003</v>
      </c>
      <c r="N8" s="1155"/>
      <c r="O8" s="1492" t="s">
        <v>1479</v>
      </c>
      <c r="P8" s="1154"/>
      <c r="Q8" s="1035"/>
      <c r="T8" s="101">
        <f t="shared" si="0"/>
        <v>0</v>
      </c>
      <c r="U8" s="3281">
        <v>0</v>
      </c>
    </row>
    <row r="9" spans="1:23" ht="15.75" customHeight="1">
      <c r="B9" s="1159" t="s">
        <v>1129</v>
      </c>
      <c r="C9" s="1162" t="s">
        <v>731</v>
      </c>
      <c r="D9" s="1162">
        <v>3</v>
      </c>
      <c r="E9" s="1161">
        <v>-0.157</v>
      </c>
      <c r="F9" s="1161">
        <v>0</v>
      </c>
      <c r="G9" s="1161">
        <v>0</v>
      </c>
      <c r="H9" s="1161">
        <v>0</v>
      </c>
      <c r="I9" s="1161">
        <v>0</v>
      </c>
      <c r="J9" s="1161">
        <v>0</v>
      </c>
      <c r="K9" s="1161">
        <v>0</v>
      </c>
      <c r="L9" s="1161">
        <v>0</v>
      </c>
      <c r="M9" s="1160">
        <f t="shared" si="1"/>
        <v>-0.157</v>
      </c>
      <c r="N9" s="1155"/>
      <c r="O9" s="1490" t="s">
        <v>1480</v>
      </c>
      <c r="P9" s="1154"/>
      <c r="Q9" s="1047"/>
      <c r="T9" s="101">
        <f t="shared" si="0"/>
        <v>0</v>
      </c>
      <c r="U9" s="3281">
        <v>0</v>
      </c>
    </row>
    <row r="10" spans="1:23" ht="15.75" customHeight="1">
      <c r="B10" s="1159" t="s">
        <v>1131</v>
      </c>
      <c r="C10" s="1162" t="s">
        <v>731</v>
      </c>
      <c r="D10" s="1162">
        <v>3</v>
      </c>
      <c r="E10" s="1161">
        <v>0</v>
      </c>
      <c r="F10" s="1161">
        <v>0</v>
      </c>
      <c r="G10" s="1161">
        <v>0.126</v>
      </c>
      <c r="H10" s="1161">
        <v>0</v>
      </c>
      <c r="I10" s="1161">
        <v>0</v>
      </c>
      <c r="J10" s="1161">
        <v>0</v>
      </c>
      <c r="K10" s="1161">
        <v>0</v>
      </c>
      <c r="L10" s="1161">
        <v>0</v>
      </c>
      <c r="M10" s="1160">
        <f t="shared" si="1"/>
        <v>0.126</v>
      </c>
      <c r="N10" s="1155"/>
      <c r="O10" s="1490" t="s">
        <v>1481</v>
      </c>
      <c r="P10" s="1154"/>
      <c r="Q10" s="1047"/>
      <c r="T10" s="101">
        <f t="shared" si="0"/>
        <v>0</v>
      </c>
      <c r="U10" s="3281">
        <v>0</v>
      </c>
    </row>
    <row r="11" spans="1:23" ht="15.75" customHeight="1">
      <c r="B11" s="1159" t="s">
        <v>721</v>
      </c>
      <c r="C11" s="1162" t="s">
        <v>731</v>
      </c>
      <c r="D11" s="1162">
        <v>3</v>
      </c>
      <c r="E11" s="1161">
        <v>0</v>
      </c>
      <c r="F11" s="1161">
        <v>0</v>
      </c>
      <c r="G11" s="1161">
        <v>-5.8000000000000003E-2</v>
      </c>
      <c r="H11" s="1161">
        <v>1.0000000000000009E-3</v>
      </c>
      <c r="I11" s="1161">
        <v>0</v>
      </c>
      <c r="J11" s="1161">
        <v>0</v>
      </c>
      <c r="K11" s="1161">
        <v>0</v>
      </c>
      <c r="L11" s="1161">
        <v>0</v>
      </c>
      <c r="M11" s="1160">
        <f t="shared" si="1"/>
        <v>-5.7000000000000002E-2</v>
      </c>
      <c r="N11" s="1155"/>
      <c r="O11" s="1491" t="s">
        <v>1482</v>
      </c>
      <c r="P11" s="1154"/>
      <c r="Q11" s="1047"/>
      <c r="T11" s="101">
        <f t="shared" si="0"/>
        <v>0</v>
      </c>
      <c r="U11" s="3281">
        <v>0</v>
      </c>
    </row>
    <row r="12" spans="1:23" ht="15.75" customHeight="1">
      <c r="B12" s="1159" t="s">
        <v>1134</v>
      </c>
      <c r="C12" s="1162" t="s">
        <v>731</v>
      </c>
      <c r="D12" s="1162">
        <v>3</v>
      </c>
      <c r="E12" s="1161">
        <v>0</v>
      </c>
      <c r="F12" s="1161">
        <v>0</v>
      </c>
      <c r="G12" s="1161">
        <v>0</v>
      </c>
      <c r="H12" s="1161">
        <v>0</v>
      </c>
      <c r="I12" s="1161">
        <v>0</v>
      </c>
      <c r="J12" s="1161">
        <v>0</v>
      </c>
      <c r="K12" s="1161">
        <v>0</v>
      </c>
      <c r="L12" s="1161">
        <v>0</v>
      </c>
      <c r="M12" s="1160">
        <f t="shared" si="1"/>
        <v>0</v>
      </c>
      <c r="N12" s="1155"/>
      <c r="O12" s="1490" t="s">
        <v>1483</v>
      </c>
      <c r="P12" s="1154"/>
      <c r="Q12" s="1047"/>
      <c r="T12" s="101">
        <f t="shared" si="0"/>
        <v>0</v>
      </c>
      <c r="U12" s="3281">
        <v>0</v>
      </c>
    </row>
    <row r="13" spans="1:23" ht="15.75" customHeight="1" thickBot="1">
      <c r="B13" s="1153" t="s">
        <v>1136</v>
      </c>
      <c r="C13" s="1158" t="s">
        <v>731</v>
      </c>
      <c r="D13" s="1158">
        <v>3</v>
      </c>
      <c r="E13" s="1182">
        <f t="shared" ref="E13:L13" si="2">IFERROR(SUM(E8:E12),0)</f>
        <v>3.9590000000000005</v>
      </c>
      <c r="F13" s="1182">
        <f t="shared" si="2"/>
        <v>0</v>
      </c>
      <c r="G13" s="1182">
        <f t="shared" si="2"/>
        <v>22.590483140000003</v>
      </c>
      <c r="H13" s="1182">
        <f t="shared" si="2"/>
        <v>11.440516859999997</v>
      </c>
      <c r="I13" s="1182">
        <f t="shared" si="2"/>
        <v>0</v>
      </c>
      <c r="J13" s="1182">
        <f t="shared" si="2"/>
        <v>0</v>
      </c>
      <c r="K13" s="1182">
        <f t="shared" si="2"/>
        <v>0</v>
      </c>
      <c r="L13" s="1182">
        <f t="shared" si="2"/>
        <v>0</v>
      </c>
      <c r="M13" s="1156">
        <f t="shared" si="1"/>
        <v>37.99</v>
      </c>
      <c r="N13" s="1155"/>
      <c r="O13" s="1489" t="s">
        <v>1484</v>
      </c>
      <c r="P13" s="1154"/>
      <c r="Q13" s="1029"/>
      <c r="T13" s="101">
        <f t="shared" si="0"/>
        <v>0</v>
      </c>
      <c r="U13" s="3281">
        <v>0</v>
      </c>
    </row>
    <row r="14" spans="1:23" ht="15.75" customHeight="1" thickTop="1" thickBot="1">
      <c r="B14" s="1192"/>
      <c r="C14" s="1192"/>
      <c r="D14" s="1192"/>
      <c r="E14" s="1167"/>
      <c r="F14" s="1167"/>
      <c r="G14" s="1167"/>
      <c r="H14" s="1167"/>
      <c r="I14" s="1167"/>
      <c r="J14" s="1167"/>
      <c r="K14" s="1167"/>
      <c r="L14" s="1167"/>
      <c r="M14" s="1167"/>
      <c r="N14" s="1155"/>
      <c r="O14" s="929"/>
      <c r="P14" s="1154"/>
      <c r="Q14" s="1154"/>
      <c r="T14" s="101">
        <f t="shared" si="0"/>
        <v>0</v>
      </c>
      <c r="U14" s="3281">
        <v>9</v>
      </c>
    </row>
    <row r="15" spans="1:23" ht="15.75" customHeight="1" thickTop="1" thickBot="1">
      <c r="B15" s="1168" t="s">
        <v>1485</v>
      </c>
      <c r="C15" s="1170"/>
      <c r="D15" s="1170"/>
      <c r="E15" s="1167"/>
      <c r="F15" s="1167"/>
      <c r="G15" s="1167"/>
      <c r="H15" s="1167"/>
      <c r="I15" s="1167"/>
      <c r="J15" s="1167"/>
      <c r="K15" s="1167"/>
      <c r="L15" s="1167"/>
      <c r="M15" s="1167"/>
      <c r="N15" s="1155"/>
      <c r="O15" s="929"/>
      <c r="P15" s="1154"/>
      <c r="Q15" s="1154"/>
      <c r="T15" s="101">
        <f t="shared" si="0"/>
        <v>0</v>
      </c>
      <c r="U15" s="3281">
        <v>9</v>
      </c>
    </row>
    <row r="16" spans="1:23" ht="15.75" customHeight="1" thickTop="1">
      <c r="B16" s="1163" t="s">
        <v>1138</v>
      </c>
      <c r="C16" s="1166" t="s">
        <v>731</v>
      </c>
      <c r="D16" s="1166">
        <v>3</v>
      </c>
      <c r="E16" s="1165">
        <v>-2.5329999999999999</v>
      </c>
      <c r="F16" s="1165">
        <v>0</v>
      </c>
      <c r="G16" s="1165">
        <v>0</v>
      </c>
      <c r="H16" s="1165">
        <v>-6.8789999999999996</v>
      </c>
      <c r="I16" s="1165">
        <v>0</v>
      </c>
      <c r="J16" s="1165">
        <v>0</v>
      </c>
      <c r="K16" s="1165">
        <v>0</v>
      </c>
      <c r="L16" s="1165">
        <v>0</v>
      </c>
      <c r="M16" s="1164">
        <f>IFERROR(SUM(E16:L16),0)</f>
        <v>-9.411999999999999</v>
      </c>
      <c r="N16" s="1155"/>
      <c r="O16" s="1036" t="s">
        <v>1486</v>
      </c>
      <c r="P16" s="1154"/>
      <c r="Q16" s="1035"/>
      <c r="T16" s="101">
        <f t="shared" si="0"/>
        <v>0</v>
      </c>
      <c r="U16" s="3281">
        <v>0</v>
      </c>
    </row>
    <row r="17" spans="2:21" ht="15.75" customHeight="1">
      <c r="B17" s="1159" t="s">
        <v>1129</v>
      </c>
      <c r="C17" s="1162" t="s">
        <v>731</v>
      </c>
      <c r="D17" s="1162">
        <v>3</v>
      </c>
      <c r="E17" s="1161">
        <v>3.2000000000000001E-2</v>
      </c>
      <c r="F17" s="1161">
        <v>0</v>
      </c>
      <c r="G17" s="1161">
        <v>0</v>
      </c>
      <c r="H17" s="1161">
        <v>0</v>
      </c>
      <c r="I17" s="1161">
        <v>0</v>
      </c>
      <c r="J17" s="1161">
        <v>0</v>
      </c>
      <c r="K17" s="1161">
        <v>0</v>
      </c>
      <c r="L17" s="1161">
        <v>0</v>
      </c>
      <c r="M17" s="1160">
        <f>IFERROR(SUM(E17:L17),0)</f>
        <v>3.2000000000000001E-2</v>
      </c>
      <c r="N17" s="1155"/>
      <c r="O17" s="1048" t="s">
        <v>1487</v>
      </c>
      <c r="P17" s="1154"/>
      <c r="Q17" s="1047"/>
      <c r="T17" s="101">
        <f t="shared" si="0"/>
        <v>0</v>
      </c>
      <c r="U17" s="3281">
        <v>0</v>
      </c>
    </row>
    <row r="18" spans="2:21" ht="15.75" customHeight="1">
      <c r="B18" s="1159" t="s">
        <v>721</v>
      </c>
      <c r="C18" s="1162" t="s">
        <v>731</v>
      </c>
      <c r="D18" s="1162">
        <v>3</v>
      </c>
      <c r="E18" s="1161">
        <v>0</v>
      </c>
      <c r="F18" s="1161">
        <v>0</v>
      </c>
      <c r="G18" s="1161">
        <v>0</v>
      </c>
      <c r="H18" s="1161">
        <v>0</v>
      </c>
      <c r="I18" s="1161">
        <v>0</v>
      </c>
      <c r="J18" s="1161">
        <v>0</v>
      </c>
      <c r="K18" s="1161">
        <v>0</v>
      </c>
      <c r="L18" s="1161">
        <v>0</v>
      </c>
      <c r="M18" s="1160">
        <f>IFERROR(SUM(E18:L18),0)</f>
        <v>0</v>
      </c>
      <c r="N18" s="1155"/>
      <c r="O18" s="1048" t="s">
        <v>1488</v>
      </c>
      <c r="P18" s="1154"/>
      <c r="Q18" s="1047"/>
      <c r="T18" s="101">
        <f t="shared" si="0"/>
        <v>0</v>
      </c>
      <c r="U18" s="3281">
        <v>0</v>
      </c>
    </row>
    <row r="19" spans="2:21" ht="15.75" customHeight="1">
      <c r="B19" s="1159" t="s">
        <v>1142</v>
      </c>
      <c r="C19" s="1162" t="s">
        <v>731</v>
      </c>
      <c r="D19" s="1162">
        <v>3</v>
      </c>
      <c r="E19" s="1161">
        <v>-0.48099999999999998</v>
      </c>
      <c r="F19" s="1161">
        <v>0</v>
      </c>
      <c r="G19" s="1161">
        <v>0</v>
      </c>
      <c r="H19" s="1161">
        <v>-0.81100000000000005</v>
      </c>
      <c r="I19" s="1161">
        <v>0</v>
      </c>
      <c r="J19" s="1161">
        <v>0</v>
      </c>
      <c r="K19" s="1161">
        <v>0</v>
      </c>
      <c r="L19" s="1161">
        <v>0</v>
      </c>
      <c r="M19" s="1160">
        <f>IFERROR(SUM(E19:L19),0)</f>
        <v>-1.292</v>
      </c>
      <c r="N19" s="1155"/>
      <c r="O19" s="1048" t="s">
        <v>1489</v>
      </c>
      <c r="P19" s="1154"/>
      <c r="Q19" s="1047"/>
      <c r="T19" s="101">
        <f t="shared" si="0"/>
        <v>0</v>
      </c>
      <c r="U19" s="3281">
        <v>0</v>
      </c>
    </row>
    <row r="20" spans="2:21" ht="15.75" customHeight="1" thickBot="1">
      <c r="B20" s="1153" t="s">
        <v>1490</v>
      </c>
      <c r="C20" s="1158" t="s">
        <v>731</v>
      </c>
      <c r="D20" s="1158">
        <v>3</v>
      </c>
      <c r="E20" s="1182">
        <f t="shared" ref="E20:L20" si="3">IFERROR(SUM(E16:E19),0)</f>
        <v>-2.9819999999999998</v>
      </c>
      <c r="F20" s="1182">
        <f t="shared" si="3"/>
        <v>0</v>
      </c>
      <c r="G20" s="1182">
        <f t="shared" si="3"/>
        <v>0</v>
      </c>
      <c r="H20" s="1182">
        <f t="shared" si="3"/>
        <v>-7.6899999999999995</v>
      </c>
      <c r="I20" s="1182">
        <f t="shared" si="3"/>
        <v>0</v>
      </c>
      <c r="J20" s="1182">
        <f t="shared" si="3"/>
        <v>0</v>
      </c>
      <c r="K20" s="1182">
        <f t="shared" si="3"/>
        <v>0</v>
      </c>
      <c r="L20" s="1182">
        <f t="shared" si="3"/>
        <v>0</v>
      </c>
      <c r="M20" s="1156">
        <f>IFERROR(SUM(E20:L20),0)</f>
        <v>-10.671999999999999</v>
      </c>
      <c r="N20" s="1155"/>
      <c r="O20" s="1031" t="s">
        <v>1491</v>
      </c>
      <c r="P20" s="1154"/>
      <c r="Q20" s="1029"/>
      <c r="T20" s="101">
        <f t="shared" si="0"/>
        <v>0</v>
      </c>
      <c r="U20" s="3281">
        <v>0</v>
      </c>
    </row>
    <row r="21" spans="2:21" ht="15.75" customHeight="1" thickTop="1" thickBot="1">
      <c r="B21" s="1155"/>
      <c r="C21" s="1155"/>
      <c r="D21" s="1155"/>
      <c r="E21" s="1167"/>
      <c r="F21" s="1167"/>
      <c r="G21" s="1167"/>
      <c r="H21" s="1167"/>
      <c r="I21" s="1167"/>
      <c r="J21" s="1167"/>
      <c r="K21" s="1167"/>
      <c r="L21" s="1167"/>
      <c r="M21" s="1167"/>
      <c r="N21" s="1155"/>
      <c r="O21" s="929"/>
      <c r="P21" s="1154"/>
      <c r="Q21" s="1154"/>
      <c r="T21" s="101">
        <f t="shared" si="0"/>
        <v>0</v>
      </c>
      <c r="U21" s="3281">
        <v>9</v>
      </c>
    </row>
    <row r="22" spans="2:21" ht="15.75" customHeight="1" thickTop="1" thickBot="1">
      <c r="B22" s="1487" t="s">
        <v>1145</v>
      </c>
      <c r="C22" s="1488" t="s">
        <v>731</v>
      </c>
      <c r="D22" s="1488">
        <v>3</v>
      </c>
      <c r="E22" s="1178">
        <f t="shared" ref="E22:L22" si="4">IFERROR(E13+E20,0)</f>
        <v>0.97700000000000076</v>
      </c>
      <c r="F22" s="1178">
        <f t="shared" si="4"/>
        <v>0</v>
      </c>
      <c r="G22" s="1178">
        <f t="shared" si="4"/>
        <v>22.590483140000003</v>
      </c>
      <c r="H22" s="1178">
        <f t="shared" si="4"/>
        <v>3.7505168599999976</v>
      </c>
      <c r="I22" s="1178">
        <f t="shared" si="4"/>
        <v>0</v>
      </c>
      <c r="J22" s="1178">
        <f t="shared" si="4"/>
        <v>0</v>
      </c>
      <c r="K22" s="1178">
        <f t="shared" si="4"/>
        <v>0</v>
      </c>
      <c r="L22" s="1178">
        <f t="shared" si="4"/>
        <v>0</v>
      </c>
      <c r="M22" s="1177">
        <f>IFERROR(SUM(E22:L22),0)</f>
        <v>27.318000000000001</v>
      </c>
      <c r="N22" s="1155"/>
      <c r="O22" s="1020" t="s">
        <v>1492</v>
      </c>
      <c r="P22" s="1154"/>
      <c r="Q22" s="1019"/>
      <c r="T22" s="101">
        <f t="shared" si="0"/>
        <v>0</v>
      </c>
      <c r="U22" s="3281">
        <v>0</v>
      </c>
    </row>
    <row r="23" spans="2:21" ht="15.75" customHeight="1" thickTop="1" thickBot="1">
      <c r="B23" s="1181"/>
      <c r="C23" s="1181"/>
      <c r="D23" s="1181"/>
      <c r="E23" s="1167"/>
      <c r="F23" s="1167"/>
      <c r="G23" s="1167"/>
      <c r="H23" s="1167"/>
      <c r="I23" s="1167"/>
      <c r="J23" s="1167"/>
      <c r="K23" s="1167"/>
      <c r="L23" s="1167"/>
      <c r="M23" s="1167"/>
      <c r="N23" s="1155"/>
      <c r="O23" s="929"/>
      <c r="P23" s="1154"/>
      <c r="Q23" s="1154"/>
      <c r="T23" s="101">
        <f t="shared" si="0"/>
        <v>0</v>
      </c>
      <c r="U23" s="3321">
        <v>9</v>
      </c>
    </row>
    <row r="24" spans="2:21" ht="15.75" customHeight="1" thickTop="1" thickBot="1">
      <c r="B24" s="1487" t="s">
        <v>1147</v>
      </c>
      <c r="C24" s="1488" t="s">
        <v>731</v>
      </c>
      <c r="D24" s="1488">
        <v>3</v>
      </c>
      <c r="E24" s="1178">
        <f t="shared" ref="E24:L24" si="5">IFERROR(E8+E16,0)</f>
        <v>1.5830000000000006</v>
      </c>
      <c r="F24" s="1178">
        <f t="shared" si="5"/>
        <v>0</v>
      </c>
      <c r="G24" s="1178">
        <f t="shared" si="5"/>
        <v>22.522483140000002</v>
      </c>
      <c r="H24" s="1178">
        <f t="shared" si="5"/>
        <v>4.5605168599999981</v>
      </c>
      <c r="I24" s="1178">
        <f t="shared" si="5"/>
        <v>0</v>
      </c>
      <c r="J24" s="1178">
        <f t="shared" si="5"/>
        <v>0</v>
      </c>
      <c r="K24" s="1178">
        <f t="shared" si="5"/>
        <v>0</v>
      </c>
      <c r="L24" s="1178">
        <f t="shared" si="5"/>
        <v>0</v>
      </c>
      <c r="M24" s="1177">
        <f>IFERROR(SUM(E24:L24),0)</f>
        <v>28.666000000000004</v>
      </c>
      <c r="N24" s="1155"/>
      <c r="O24" s="1020" t="s">
        <v>1493</v>
      </c>
      <c r="P24" s="1154"/>
      <c r="Q24" s="1019"/>
      <c r="T24" s="101">
        <f t="shared" si="0"/>
        <v>0</v>
      </c>
      <c r="U24" s="3321">
        <v>0</v>
      </c>
    </row>
    <row r="25" spans="2:21" ht="15.75" customHeight="1" thickTop="1" thickBot="1">
      <c r="B25" s="1155"/>
      <c r="C25" s="1155"/>
      <c r="D25" s="1155"/>
      <c r="E25" s="1167"/>
      <c r="F25" s="1167"/>
      <c r="G25" s="1167"/>
      <c r="H25" s="1167"/>
      <c r="I25" s="1167"/>
      <c r="J25" s="1167"/>
      <c r="K25" s="1167"/>
      <c r="L25" s="1167"/>
      <c r="M25" s="1167"/>
      <c r="N25" s="1155"/>
      <c r="O25" s="1169"/>
      <c r="P25" s="920"/>
      <c r="Q25" s="920"/>
      <c r="T25" s="101">
        <f t="shared" si="0"/>
        <v>0</v>
      </c>
      <c r="U25" s="3321">
        <v>9</v>
      </c>
    </row>
    <row r="26" spans="2:21" ht="15.75" customHeight="1" thickTop="1" thickBot="1">
      <c r="B26" s="1168" t="s">
        <v>1149</v>
      </c>
      <c r="C26" s="1170"/>
      <c r="D26" s="1170"/>
      <c r="E26" s="1167"/>
      <c r="F26" s="1167"/>
      <c r="G26" s="1167"/>
      <c r="H26" s="1167"/>
      <c r="I26" s="1167"/>
      <c r="J26" s="1167"/>
      <c r="K26" s="1167"/>
      <c r="L26" s="1167"/>
      <c r="M26" s="1167"/>
      <c r="N26" s="1155"/>
      <c r="O26" s="1169"/>
      <c r="P26" s="920"/>
      <c r="Q26" s="920"/>
      <c r="T26" s="101">
        <f t="shared" si="0"/>
        <v>0</v>
      </c>
      <c r="U26" s="3321">
        <v>9</v>
      </c>
    </row>
    <row r="27" spans="2:21" ht="15.75" customHeight="1" thickTop="1" thickBot="1">
      <c r="B27" s="1175" t="s">
        <v>1150</v>
      </c>
      <c r="C27" s="1174" t="s">
        <v>731</v>
      </c>
      <c r="D27" s="1174">
        <v>3</v>
      </c>
      <c r="E27" s="1173">
        <v>0</v>
      </c>
      <c r="F27" s="1173">
        <v>0</v>
      </c>
      <c r="G27" s="1173">
        <v>0</v>
      </c>
      <c r="H27" s="1173">
        <v>0</v>
      </c>
      <c r="I27" s="1173">
        <v>0</v>
      </c>
      <c r="J27" s="1173">
        <v>0</v>
      </c>
      <c r="K27" s="1173">
        <v>0</v>
      </c>
      <c r="L27" s="1173">
        <v>0</v>
      </c>
      <c r="M27" s="1172">
        <f>IFERROR(SUM(E27:L27),0)</f>
        <v>0</v>
      </c>
      <c r="N27" s="1155"/>
      <c r="O27" s="1020" t="s">
        <v>1494</v>
      </c>
      <c r="P27" s="920"/>
      <c r="Q27" s="1019"/>
      <c r="T27" s="101">
        <f t="shared" si="0"/>
        <v>0</v>
      </c>
      <c r="U27" s="3281">
        <v>0</v>
      </c>
    </row>
    <row r="28" spans="2:21" ht="15.75" customHeight="1" thickTop="1" thickBot="1">
      <c r="B28" s="1155"/>
      <c r="C28" s="1155"/>
      <c r="D28" s="1155"/>
      <c r="E28" s="1155"/>
      <c r="F28" s="1155"/>
      <c r="G28" s="1155"/>
      <c r="H28" s="1155"/>
      <c r="I28" s="1155"/>
      <c r="J28" s="1155"/>
      <c r="K28" s="1155"/>
      <c r="L28" s="1155"/>
      <c r="M28" s="1155"/>
      <c r="N28" s="1171"/>
      <c r="O28" s="1169"/>
      <c r="P28" s="1154"/>
      <c r="Q28" s="1154"/>
      <c r="T28" s="101">
        <f t="shared" si="0"/>
        <v>0</v>
      </c>
      <c r="U28" s="3281">
        <v>9</v>
      </c>
    </row>
    <row r="29" spans="2:21" ht="22.5" customHeight="1" thickTop="1" thickBot="1">
      <c r="B29" s="1168" t="s">
        <v>1152</v>
      </c>
      <c r="C29" s="1170"/>
      <c r="D29" s="1170"/>
      <c r="E29" s="1167"/>
      <c r="F29" s="1167"/>
      <c r="G29" s="1167"/>
      <c r="H29" s="1167"/>
      <c r="I29" s="1167"/>
      <c r="J29" s="1167"/>
      <c r="K29" s="1167"/>
      <c r="L29" s="1167"/>
      <c r="M29" s="1167"/>
      <c r="N29" s="1155"/>
      <c r="O29" s="1169"/>
      <c r="P29" s="920"/>
      <c r="Q29" s="920"/>
      <c r="T29" s="101">
        <f t="shared" si="0"/>
        <v>0</v>
      </c>
      <c r="U29" s="3321">
        <v>9</v>
      </c>
    </row>
    <row r="30" spans="2:21" ht="35.25" customHeight="1" thickTop="1">
      <c r="B30" s="1163" t="s">
        <v>1495</v>
      </c>
      <c r="C30" s="1166" t="s">
        <v>731</v>
      </c>
      <c r="D30" s="1166">
        <v>3</v>
      </c>
      <c r="E30" s="1165">
        <v>0</v>
      </c>
      <c r="F30" s="1165">
        <v>0</v>
      </c>
      <c r="G30" s="1165">
        <v>0</v>
      </c>
      <c r="H30" s="1165">
        <v>0</v>
      </c>
      <c r="I30" s="1165">
        <v>0</v>
      </c>
      <c r="J30" s="1165">
        <v>0</v>
      </c>
      <c r="K30" s="1165">
        <v>0</v>
      </c>
      <c r="L30" s="1165">
        <v>0</v>
      </c>
      <c r="M30" s="1164">
        <f>IFERROR(SUM(E30:L30),0)</f>
        <v>0</v>
      </c>
      <c r="N30" s="1155"/>
      <c r="O30" s="1036" t="s">
        <v>1496</v>
      </c>
      <c r="P30" s="920"/>
      <c r="Q30" s="1035"/>
      <c r="T30" s="101">
        <f t="shared" si="0"/>
        <v>0</v>
      </c>
      <c r="U30" s="3281">
        <v>0</v>
      </c>
    </row>
    <row r="31" spans="2:21" ht="35.25" customHeight="1">
      <c r="B31" s="1159" t="s">
        <v>1497</v>
      </c>
      <c r="C31" s="1162" t="s">
        <v>731</v>
      </c>
      <c r="D31" s="1162">
        <v>3</v>
      </c>
      <c r="E31" s="1161">
        <v>0</v>
      </c>
      <c r="F31" s="1161">
        <v>0</v>
      </c>
      <c r="G31" s="1161">
        <v>0</v>
      </c>
      <c r="H31" s="1161">
        <v>0</v>
      </c>
      <c r="I31" s="1161">
        <v>0</v>
      </c>
      <c r="J31" s="1161">
        <v>0</v>
      </c>
      <c r="K31" s="1161">
        <v>0</v>
      </c>
      <c r="L31" s="1161">
        <v>0</v>
      </c>
      <c r="M31" s="1160">
        <f>IFERROR(SUM(E31:L31),0)</f>
        <v>0</v>
      </c>
      <c r="N31" s="1155"/>
      <c r="O31" s="1048" t="s">
        <v>1498</v>
      </c>
      <c r="P31" s="920"/>
      <c r="Q31" s="1047"/>
      <c r="T31" s="101">
        <f t="shared" si="0"/>
        <v>0</v>
      </c>
      <c r="U31" s="3281">
        <v>0</v>
      </c>
    </row>
    <row r="32" spans="2:21" ht="35.25" customHeight="1" thickBot="1">
      <c r="B32" s="1153" t="s">
        <v>1499</v>
      </c>
      <c r="C32" s="1158" t="s">
        <v>731</v>
      </c>
      <c r="D32" s="1158">
        <v>3</v>
      </c>
      <c r="E32" s="1182">
        <f t="shared" ref="E32:L32" si="6">IFERROR(SUM(E30:E31),0)</f>
        <v>0</v>
      </c>
      <c r="F32" s="1182">
        <f t="shared" si="6"/>
        <v>0</v>
      </c>
      <c r="G32" s="1182">
        <f t="shared" si="6"/>
        <v>0</v>
      </c>
      <c r="H32" s="1182">
        <f t="shared" si="6"/>
        <v>0</v>
      </c>
      <c r="I32" s="1182">
        <f t="shared" si="6"/>
        <v>0</v>
      </c>
      <c r="J32" s="1182">
        <f t="shared" si="6"/>
        <v>0</v>
      </c>
      <c r="K32" s="1182">
        <f t="shared" si="6"/>
        <v>0</v>
      </c>
      <c r="L32" s="1182">
        <f t="shared" si="6"/>
        <v>0</v>
      </c>
      <c r="M32" s="1156">
        <f>IFERROR(SUM(E32:L32),0)</f>
        <v>0</v>
      </c>
      <c r="N32" s="1155"/>
      <c r="O32" s="1031" t="s">
        <v>1500</v>
      </c>
      <c r="P32" s="920"/>
      <c r="Q32" s="1029"/>
      <c r="T32" s="101">
        <f t="shared" si="0"/>
        <v>0</v>
      </c>
      <c r="U32" s="3321">
        <v>0</v>
      </c>
    </row>
    <row r="33" spans="18:18" ht="22.5" customHeight="1" thickTop="1">
      <c r="R33" s="977" t="s">
        <v>775</v>
      </c>
    </row>
  </sheetData>
  <sheetProtection formatColumns="0" formatRows="0"/>
  <mergeCells count="4">
    <mergeCell ref="B3:Q3"/>
    <mergeCell ref="B1:J1"/>
    <mergeCell ref="M1:O1"/>
    <mergeCell ref="B2:J2"/>
  </mergeCells>
  <conditionalFormatting sqref="T7:T32">
    <cfRule type="cellIs" dxfId="109" priority="1" operator="equal">
      <formula>0</formula>
    </cfRule>
  </conditionalFormatting>
  <dataValidations count="1">
    <dataValidation type="custom" allowBlank="1" showErrorMessage="1" errorTitle="Input Error" error="Please input a numeric value." sqref="E30:L31 E8:L12 E16:L19 E27:L27" xr:uid="{11224BD6-9C05-435F-9284-B757E87B07D2}">
      <formula1>ISNUMBER(E8)</formula1>
    </dataValidation>
  </dataValidations>
  <pageMargins left="0.7" right="0.7" top="0.75" bottom="0.75" header="0.3" footer="0.3"/>
  <pageSetup paperSize="8" scale="66" fitToHeight="0" orientation="portrait" r:id="rId1"/>
  <headerFooter>
    <oddHeader>&amp;L&amp;F&amp;CSheet: &amp;A&amp;ROFFICIAL</oddHeader>
    <oddFooter>&amp;LPrinted on: &amp;D at &amp;T&amp;CPage &amp;P of &amp;N&amp;ROfwat</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13A025-9FB3-405B-AE43-5CA67AF6483F}">
  <sheetPr codeName="Sheet123">
    <pageSetUpPr fitToPage="1"/>
  </sheetPr>
  <dimension ref="A1:U29"/>
  <sheetViews>
    <sheetView topLeftCell="A5" workbookViewId="0">
      <selection activeCell="F10" sqref="F10"/>
    </sheetView>
  </sheetViews>
  <sheetFormatPr defaultColWidth="9" defaultRowHeight="24" customHeight="1"/>
  <cols>
    <col min="1" max="1" width="1.19921875" style="3080" customWidth="1"/>
    <col min="2" max="2" width="51.69921875" style="1504" customWidth="1"/>
    <col min="3" max="3" width="5.5" style="1504" bestFit="1" customWidth="1"/>
    <col min="4" max="4" width="5" style="1504" bestFit="1" customWidth="1"/>
    <col min="5" max="9" width="13.19921875" style="1504" customWidth="1"/>
    <col min="10" max="10" width="10.69921875" style="1504" customWidth="1"/>
    <col min="11" max="11" width="8.59765625" style="1504" customWidth="1"/>
    <col min="12" max="12" width="2.69921875" style="1504" customWidth="1"/>
    <col min="13" max="13" width="9.59765625" style="1504" customWidth="1"/>
    <col min="14" max="14" width="2.69921875" style="1504" customWidth="1"/>
    <col min="15" max="15" width="23" style="1504" customWidth="1"/>
    <col min="16" max="16" width="1.59765625" style="3323" customWidth="1"/>
    <col min="17" max="17" width="1.69921875" style="3099" customWidth="1"/>
    <col min="18" max="18" width="19.69921875" style="3323" customWidth="1"/>
    <col min="19" max="19" width="1.69921875" style="3099" customWidth="1"/>
    <col min="20" max="20" width="2.19921875" style="3323" bestFit="1" customWidth="1"/>
    <col min="21" max="21" width="1.69921875" style="3323" customWidth="1"/>
    <col min="22" max="16384" width="9" style="1504"/>
  </cols>
  <sheetData>
    <row r="1" spans="1:21" s="1502" customFormat="1" ht="23.25" customHeight="1">
      <c r="A1" s="3079" t="s">
        <v>713</v>
      </c>
      <c r="B1" s="5131" t="s">
        <v>1501</v>
      </c>
      <c r="C1" s="5131"/>
      <c r="D1" s="5131"/>
      <c r="E1" s="5131"/>
      <c r="F1" s="5131"/>
      <c r="G1" s="5131"/>
      <c r="H1" s="5131"/>
      <c r="I1" s="5131"/>
      <c r="J1" s="5131"/>
      <c r="K1" s="1503"/>
      <c r="L1" s="1342"/>
      <c r="M1" s="1342"/>
      <c r="N1" s="1342"/>
      <c r="O1" s="1342"/>
      <c r="P1" s="3322"/>
      <c r="Q1" s="3100"/>
      <c r="R1" s="3322"/>
      <c r="S1" s="3100"/>
      <c r="T1" s="3322"/>
      <c r="U1" s="3322"/>
    </row>
    <row r="2" spans="1:21" s="1502" customFormat="1" ht="23.25" customHeight="1">
      <c r="A2" s="3079"/>
      <c r="B2" s="5131" t="str">
        <f>SelectCompany!B4</f>
        <v>South Staffordshire Water</v>
      </c>
      <c r="C2" s="5131"/>
      <c r="D2" s="5131"/>
      <c r="E2" s="5131"/>
      <c r="F2" s="5131"/>
      <c r="G2" s="5131"/>
      <c r="H2" s="5131"/>
      <c r="I2" s="5131"/>
      <c r="J2" s="5131"/>
      <c r="K2" s="1503"/>
      <c r="L2" s="1342"/>
      <c r="M2" s="1342"/>
      <c r="N2" s="1342"/>
      <c r="O2" s="1342"/>
      <c r="P2" s="3322"/>
      <c r="Q2" s="3100"/>
      <c r="R2" s="3322"/>
      <c r="S2" s="3100"/>
      <c r="T2" s="3322"/>
      <c r="U2" s="3322"/>
    </row>
    <row r="3" spans="1:21" ht="36.75" customHeight="1">
      <c r="B3" s="4967" t="s">
        <v>1502</v>
      </c>
      <c r="C3" s="4967"/>
      <c r="D3" s="4967"/>
      <c r="E3" s="4967"/>
      <c r="F3" s="4967"/>
      <c r="G3" s="4967"/>
      <c r="H3" s="4967"/>
      <c r="I3" s="4967"/>
      <c r="J3" s="4967"/>
      <c r="K3" s="4967"/>
      <c r="L3" s="4967"/>
      <c r="M3" s="4967"/>
      <c r="N3" s="4967"/>
      <c r="O3" s="4967"/>
      <c r="R3" s="3749" t="s">
        <v>716</v>
      </c>
    </row>
    <row r="4" spans="1:21" ht="14.25" customHeight="1" thickBot="1">
      <c r="B4" s="1505"/>
      <c r="C4" s="1505"/>
      <c r="D4" s="1505"/>
      <c r="E4" s="1505"/>
      <c r="F4" s="1505"/>
      <c r="G4" s="1505"/>
      <c r="H4" s="1505"/>
      <c r="I4" s="1505"/>
      <c r="J4" s="1505"/>
      <c r="K4" s="1506"/>
      <c r="L4" s="1342"/>
      <c r="M4" s="1342"/>
      <c r="N4" s="1342"/>
      <c r="O4" s="1342"/>
    </row>
    <row r="5" spans="1:21" ht="51" customHeight="1" thickTop="1" thickBot="1">
      <c r="A5" s="3080" t="s">
        <v>725</v>
      </c>
      <c r="B5" s="1508" t="s">
        <v>717</v>
      </c>
      <c r="C5" s="1509" t="s">
        <v>718</v>
      </c>
      <c r="D5" s="1509" t="s">
        <v>719</v>
      </c>
      <c r="E5" s="1509" t="s">
        <v>1007</v>
      </c>
      <c r="F5" s="1509" t="s">
        <v>1322</v>
      </c>
      <c r="G5" s="1509" t="s">
        <v>1333</v>
      </c>
      <c r="H5" s="1509" t="s">
        <v>1010</v>
      </c>
      <c r="I5" s="1141" t="s">
        <v>1011</v>
      </c>
      <c r="J5" s="1141" t="s">
        <v>1012</v>
      </c>
      <c r="K5" s="1510" t="s">
        <v>858</v>
      </c>
      <c r="L5" s="1507"/>
      <c r="M5" s="1511" t="s">
        <v>723</v>
      </c>
      <c r="N5" s="1512"/>
      <c r="O5" s="1511" t="s">
        <v>724</v>
      </c>
      <c r="P5" s="3261"/>
      <c r="R5" s="3021"/>
      <c r="S5" s="3326"/>
    </row>
    <row r="6" spans="1:21" s="1507" customFormat="1" ht="15.75" customHeight="1" thickTop="1" thickBot="1">
      <c r="A6" s="980" t="s">
        <v>729</v>
      </c>
      <c r="B6" s="1513"/>
      <c r="C6" s="1513"/>
      <c r="D6" s="1513"/>
      <c r="E6" s="1514"/>
      <c r="F6" s="1514"/>
      <c r="G6" s="1514"/>
      <c r="H6" s="1514"/>
      <c r="I6" s="1514"/>
      <c r="J6" s="1514"/>
      <c r="K6" s="1514"/>
      <c r="L6" s="1515"/>
      <c r="M6" s="1514"/>
      <c r="N6" s="1514"/>
      <c r="O6" s="1514"/>
      <c r="P6" s="3324"/>
      <c r="Q6" s="3099"/>
      <c r="R6" s="3323"/>
      <c r="S6" s="3099"/>
      <c r="T6" s="3323"/>
      <c r="U6" s="3325"/>
    </row>
    <row r="7" spans="1:21" s="1507" customFormat="1" ht="19.5" customHeight="1" thickTop="1" thickBot="1">
      <c r="A7" s="3080"/>
      <c r="B7" s="1516" t="s">
        <v>1503</v>
      </c>
      <c r="C7" s="1517"/>
      <c r="D7" s="1517"/>
      <c r="E7" s="1512"/>
      <c r="F7" s="1512"/>
      <c r="G7" s="1512"/>
      <c r="H7" s="1512"/>
      <c r="I7" s="1512"/>
      <c r="J7" s="2668"/>
      <c r="K7" s="2669"/>
      <c r="L7" s="2669"/>
      <c r="M7" s="1521"/>
      <c r="N7" s="1521"/>
      <c r="O7" s="1521"/>
      <c r="P7" s="3022"/>
      <c r="Q7" s="3099"/>
      <c r="R7" s="101">
        <f t="shared" ref="R7:R23" si="0">IF(COUNTBLANK(E7:K7)=S7, 0, rngIncomplete )</f>
        <v>0</v>
      </c>
      <c r="S7" s="3107">
        <v>7</v>
      </c>
      <c r="T7" s="3323"/>
      <c r="U7" s="3323"/>
    </row>
    <row r="8" spans="1:21" s="1507" customFormat="1" ht="19.5" customHeight="1" thickTop="1">
      <c r="A8" s="3080"/>
      <c r="B8" s="1522" t="s">
        <v>1504</v>
      </c>
      <c r="C8" s="1523" t="s">
        <v>731</v>
      </c>
      <c r="D8" s="1523">
        <v>3</v>
      </c>
      <c r="E8" s="1524">
        <v>0</v>
      </c>
      <c r="F8" s="1524">
        <v>0</v>
      </c>
      <c r="G8" s="2666"/>
      <c r="H8" s="2666"/>
      <c r="I8" s="1524">
        <v>0</v>
      </c>
      <c r="J8" s="1524">
        <v>0</v>
      </c>
      <c r="K8" s="1525">
        <f t="shared" ref="K8:K14" si="1">IFERROR(SUM(E8:J8), 0)</f>
        <v>0</v>
      </c>
      <c r="L8" s="1519"/>
      <c r="M8" s="1526" t="s">
        <v>1505</v>
      </c>
      <c r="N8" s="1015"/>
      <c r="O8" s="1035"/>
      <c r="P8" s="3023"/>
      <c r="Q8" s="3099"/>
      <c r="R8" s="101">
        <f t="shared" si="0"/>
        <v>0</v>
      </c>
      <c r="S8" s="3107">
        <v>2</v>
      </c>
      <c r="T8" s="3323"/>
      <c r="U8" s="3323"/>
    </row>
    <row r="9" spans="1:21" s="1507" customFormat="1" ht="19.5" customHeight="1">
      <c r="A9" s="3080"/>
      <c r="B9" s="1527" t="s">
        <v>1506</v>
      </c>
      <c r="C9" s="1528" t="s">
        <v>731</v>
      </c>
      <c r="D9" s="1528">
        <v>3</v>
      </c>
      <c r="E9" s="1529">
        <v>0</v>
      </c>
      <c r="F9" s="1529">
        <v>1.0009999999999999</v>
      </c>
      <c r="G9" s="2667"/>
      <c r="H9" s="2667"/>
      <c r="I9" s="1529">
        <v>0</v>
      </c>
      <c r="J9" s="1529">
        <v>0</v>
      </c>
      <c r="K9" s="1530">
        <f t="shared" si="1"/>
        <v>1.0009999999999999</v>
      </c>
      <c r="L9" s="1519"/>
      <c r="M9" s="1531" t="s">
        <v>1507</v>
      </c>
      <c r="N9" s="1015"/>
      <c r="O9" s="1474"/>
      <c r="P9" s="3023"/>
      <c r="Q9" s="3099"/>
      <c r="R9" s="101">
        <f t="shared" si="0"/>
        <v>0</v>
      </c>
      <c r="S9" s="3107">
        <v>2</v>
      </c>
      <c r="T9" s="3323"/>
      <c r="U9" s="3323"/>
    </row>
    <row r="10" spans="1:21" s="1507" customFormat="1" ht="19.5" customHeight="1">
      <c r="A10" s="3080"/>
      <c r="B10" s="1527" t="s">
        <v>1508</v>
      </c>
      <c r="C10" s="1528" t="s">
        <v>731</v>
      </c>
      <c r="D10" s="1528">
        <v>3</v>
      </c>
      <c r="E10" s="2667"/>
      <c r="F10" s="1529">
        <v>5.6000000000000001E-2</v>
      </c>
      <c r="G10" s="2667"/>
      <c r="H10" s="2667"/>
      <c r="I10" s="1529">
        <v>0</v>
      </c>
      <c r="J10" s="1529">
        <v>0</v>
      </c>
      <c r="K10" s="1530">
        <f t="shared" si="1"/>
        <v>5.6000000000000001E-2</v>
      </c>
      <c r="L10" s="1519"/>
      <c r="M10" s="1531" t="s">
        <v>1509</v>
      </c>
      <c r="N10" s="1015"/>
      <c r="O10" s="1474"/>
      <c r="P10" s="3023"/>
      <c r="Q10" s="3099"/>
      <c r="R10" s="101">
        <f t="shared" si="0"/>
        <v>0</v>
      </c>
      <c r="S10" s="3107">
        <v>3</v>
      </c>
      <c r="T10" s="3323"/>
      <c r="U10" s="3323"/>
    </row>
    <row r="11" spans="1:21" s="1507" customFormat="1" ht="19.5" customHeight="1">
      <c r="A11" s="3080"/>
      <c r="B11" s="1527" t="s">
        <v>1510</v>
      </c>
      <c r="C11" s="1528" t="s">
        <v>731</v>
      </c>
      <c r="D11" s="1528">
        <v>3</v>
      </c>
      <c r="E11" s="1529">
        <v>0</v>
      </c>
      <c r="F11" s="1529">
        <v>0.13400000000000001</v>
      </c>
      <c r="G11" s="1532">
        <v>0</v>
      </c>
      <c r="H11" s="1532">
        <v>0</v>
      </c>
      <c r="I11" s="1529">
        <v>0</v>
      </c>
      <c r="J11" s="1529">
        <v>0</v>
      </c>
      <c r="K11" s="1530">
        <f t="shared" si="1"/>
        <v>0.13400000000000001</v>
      </c>
      <c r="L11" s="1519"/>
      <c r="M11" s="1531" t="s">
        <v>1511</v>
      </c>
      <c r="N11" s="1015"/>
      <c r="O11" s="1474"/>
      <c r="P11" s="3023"/>
      <c r="Q11" s="3099"/>
      <c r="R11" s="101">
        <f t="shared" si="0"/>
        <v>0</v>
      </c>
      <c r="S11" s="3107">
        <v>0</v>
      </c>
      <c r="T11" s="3323"/>
      <c r="U11" s="3323"/>
    </row>
    <row r="12" spans="1:21" s="1507" customFormat="1" ht="19.5" customHeight="1">
      <c r="A12" s="3080"/>
      <c r="B12" s="1527" t="s">
        <v>1512</v>
      </c>
      <c r="C12" s="1528" t="s">
        <v>731</v>
      </c>
      <c r="D12" s="1528">
        <v>3</v>
      </c>
      <c r="E12" s="1529">
        <v>0</v>
      </c>
      <c r="F12" s="1529">
        <v>0</v>
      </c>
      <c r="G12" s="1532">
        <v>0</v>
      </c>
      <c r="H12" s="1532">
        <v>0</v>
      </c>
      <c r="I12" s="1529">
        <v>0</v>
      </c>
      <c r="J12" s="1529">
        <v>0</v>
      </c>
      <c r="K12" s="1530">
        <f t="shared" si="1"/>
        <v>0</v>
      </c>
      <c r="L12" s="1519"/>
      <c r="M12" s="1531" t="s">
        <v>1513</v>
      </c>
      <c r="N12" s="1015"/>
      <c r="O12" s="1474"/>
      <c r="P12" s="3023"/>
      <c r="Q12" s="3099"/>
      <c r="R12" s="101">
        <f t="shared" si="0"/>
        <v>0</v>
      </c>
      <c r="S12" s="3107">
        <v>0</v>
      </c>
      <c r="T12" s="3323"/>
      <c r="U12" s="3323"/>
    </row>
    <row r="13" spans="1:21" s="1507" customFormat="1" ht="19.5" customHeight="1">
      <c r="A13" s="3080"/>
      <c r="B13" s="1527" t="s">
        <v>1514</v>
      </c>
      <c r="C13" s="1528" t="s">
        <v>731</v>
      </c>
      <c r="D13" s="1528">
        <v>3</v>
      </c>
      <c r="E13" s="1529">
        <v>0</v>
      </c>
      <c r="F13" s="1529">
        <v>0.14000000000000001</v>
      </c>
      <c r="G13" s="1532">
        <v>0</v>
      </c>
      <c r="H13" s="1532">
        <v>0</v>
      </c>
      <c r="I13" s="1529">
        <v>0</v>
      </c>
      <c r="J13" s="1529">
        <v>0</v>
      </c>
      <c r="K13" s="1530">
        <f t="shared" si="1"/>
        <v>0.14000000000000001</v>
      </c>
      <c r="L13" s="1519"/>
      <c r="M13" s="1531" t="s">
        <v>1515</v>
      </c>
      <c r="N13" s="1015"/>
      <c r="O13" s="1474"/>
      <c r="P13" s="3023"/>
      <c r="Q13" s="3099"/>
      <c r="R13" s="101">
        <f t="shared" si="0"/>
        <v>0</v>
      </c>
      <c r="S13" s="3107">
        <v>0</v>
      </c>
      <c r="T13" s="3323"/>
      <c r="U13" s="3323"/>
    </row>
    <row r="14" spans="1:21" s="1507" customFormat="1" ht="19.5" customHeight="1" thickBot="1">
      <c r="A14" s="3080"/>
      <c r="B14" s="1533" t="s">
        <v>1516</v>
      </c>
      <c r="C14" s="1534" t="s">
        <v>731</v>
      </c>
      <c r="D14" s="1534">
        <v>3</v>
      </c>
      <c r="E14" s="1535">
        <f>IFERROR(SUM(E8:E13), 0)</f>
        <v>0</v>
      </c>
      <c r="F14" s="1535">
        <f>IFERROR(SUM(F8:F13), 0)</f>
        <v>1.331</v>
      </c>
      <c r="G14" s="1535">
        <f t="shared" ref="G14:H14" si="2">IFERROR(SUM(G8:G13), 0)</f>
        <v>0</v>
      </c>
      <c r="H14" s="1535">
        <f t="shared" si="2"/>
        <v>0</v>
      </c>
      <c r="I14" s="1535">
        <f>IFERROR(SUM(I8:I13), 0)</f>
        <v>0</v>
      </c>
      <c r="J14" s="1535">
        <f>IFERROR(SUM(J8:J13), 0)</f>
        <v>0</v>
      </c>
      <c r="K14" s="1536">
        <f t="shared" si="1"/>
        <v>1.331</v>
      </c>
      <c r="L14" s="1519"/>
      <c r="M14" s="1537" t="s">
        <v>1517</v>
      </c>
      <c r="N14" s="1015"/>
      <c r="O14" s="1029"/>
      <c r="P14" s="3023"/>
      <c r="Q14" s="3099"/>
      <c r="R14" s="101">
        <f t="shared" si="0"/>
        <v>0</v>
      </c>
      <c r="S14" s="3107">
        <v>0</v>
      </c>
      <c r="T14" s="3323"/>
      <c r="U14" s="3323"/>
    </row>
    <row r="15" spans="1:21" ht="19.5" customHeight="1" thickTop="1" thickBot="1">
      <c r="B15" s="1538"/>
      <c r="C15" s="1538"/>
      <c r="D15" s="1538"/>
      <c r="E15" s="1538"/>
      <c r="F15" s="1538"/>
      <c r="G15" s="1538"/>
      <c r="H15" s="1538"/>
      <c r="I15" s="1538"/>
      <c r="J15" s="1538"/>
      <c r="K15" s="1538"/>
      <c r="L15" s="1507"/>
      <c r="M15" s="1507"/>
      <c r="N15" s="1507"/>
      <c r="O15" s="1507"/>
      <c r="R15" s="101">
        <f t="shared" si="0"/>
        <v>0</v>
      </c>
      <c r="S15" s="3107">
        <v>7</v>
      </c>
    </row>
    <row r="16" spans="1:21" s="1507" customFormat="1" ht="19.5" customHeight="1" thickTop="1" thickBot="1">
      <c r="A16" s="3080"/>
      <c r="B16" s="1516" t="s">
        <v>1518</v>
      </c>
      <c r="C16" s="1517"/>
      <c r="D16" s="1517"/>
      <c r="E16" s="1512"/>
      <c r="F16" s="1512"/>
      <c r="G16" s="1512"/>
      <c r="H16" s="1512"/>
      <c r="I16" s="1518"/>
      <c r="J16" s="1518"/>
      <c r="K16" s="1519"/>
      <c r="L16" s="1519"/>
      <c r="M16" s="1521"/>
      <c r="N16" s="1521"/>
      <c r="O16" s="1521"/>
      <c r="P16" s="3022"/>
      <c r="Q16" s="3099"/>
      <c r="R16" s="101">
        <f t="shared" si="0"/>
        <v>0</v>
      </c>
      <c r="S16" s="3107">
        <v>7</v>
      </c>
      <c r="T16" s="3323"/>
      <c r="U16" s="3323"/>
    </row>
    <row r="17" spans="1:21" s="1507" customFormat="1" ht="19.5" customHeight="1" thickTop="1">
      <c r="A17" s="3080"/>
      <c r="B17" s="1522" t="s">
        <v>1519</v>
      </c>
      <c r="C17" s="1523" t="s">
        <v>731</v>
      </c>
      <c r="D17" s="1523">
        <v>3</v>
      </c>
      <c r="E17" s="1524">
        <v>7.5999999999999998E-2</v>
      </c>
      <c r="F17" s="1524">
        <v>0.61399999999999999</v>
      </c>
      <c r="G17" s="1524">
        <v>0</v>
      </c>
      <c r="H17" s="1524">
        <v>0</v>
      </c>
      <c r="I17" s="1524">
        <v>0</v>
      </c>
      <c r="J17" s="1524">
        <v>0</v>
      </c>
      <c r="K17" s="1525">
        <f>IFERROR(SUM(E17:J17), 0)</f>
        <v>0.69</v>
      </c>
      <c r="L17" s="1519"/>
      <c r="M17" s="1526" t="s">
        <v>1520</v>
      </c>
      <c r="N17" s="1015"/>
      <c r="O17" s="1035"/>
      <c r="P17" s="3023"/>
      <c r="Q17" s="3099"/>
      <c r="R17" s="101">
        <f t="shared" si="0"/>
        <v>0</v>
      </c>
      <c r="S17" s="3107">
        <v>0</v>
      </c>
      <c r="T17" s="3323"/>
      <c r="U17" s="3323"/>
    </row>
    <row r="18" spans="1:21" s="1507" customFormat="1" ht="19.5" customHeight="1">
      <c r="A18" s="3080"/>
      <c r="B18" s="1539" t="s">
        <v>1521</v>
      </c>
      <c r="C18" s="1540" t="s">
        <v>731</v>
      </c>
      <c r="D18" s="1540">
        <v>3</v>
      </c>
      <c r="E18" s="1532">
        <v>0</v>
      </c>
      <c r="F18" s="1532">
        <v>0</v>
      </c>
      <c r="G18" s="2667"/>
      <c r="H18" s="2667"/>
      <c r="I18" s="1532">
        <v>0</v>
      </c>
      <c r="J18" s="1532">
        <v>0</v>
      </c>
      <c r="K18" s="1541">
        <f>IFERROR(SUM(E18:J18), 0)</f>
        <v>0</v>
      </c>
      <c r="L18" s="1519"/>
      <c r="M18" s="1542" t="s">
        <v>1522</v>
      </c>
      <c r="N18" s="1015"/>
      <c r="O18" s="1047"/>
      <c r="P18" s="3023"/>
      <c r="Q18" s="3099"/>
      <c r="R18" s="101">
        <f t="shared" si="0"/>
        <v>0</v>
      </c>
      <c r="S18" s="3107">
        <v>2</v>
      </c>
      <c r="T18" s="3323"/>
      <c r="U18" s="3323"/>
    </row>
    <row r="19" spans="1:21" s="1507" customFormat="1" ht="19.5" customHeight="1">
      <c r="A19" s="3080"/>
      <c r="B19" s="1539" t="s">
        <v>1523</v>
      </c>
      <c r="C19" s="1540" t="s">
        <v>731</v>
      </c>
      <c r="D19" s="1540">
        <v>3</v>
      </c>
      <c r="E19" s="1532">
        <v>0</v>
      </c>
      <c r="F19" s="1532">
        <v>1.0900000000000001</v>
      </c>
      <c r="G19" s="1532">
        <v>0</v>
      </c>
      <c r="H19" s="1532">
        <v>0</v>
      </c>
      <c r="I19" s="1532">
        <v>0</v>
      </c>
      <c r="J19" s="1532">
        <v>0</v>
      </c>
      <c r="K19" s="1541">
        <f>IFERROR(SUM(E19:J19), 0)</f>
        <v>1.0900000000000001</v>
      </c>
      <c r="L19" s="1519"/>
      <c r="M19" s="1542" t="s">
        <v>1524</v>
      </c>
      <c r="N19" s="1015"/>
      <c r="O19" s="1047"/>
      <c r="P19" s="3023"/>
      <c r="Q19" s="3099"/>
      <c r="R19" s="101">
        <f t="shared" si="0"/>
        <v>0</v>
      </c>
      <c r="S19" s="3107">
        <v>0</v>
      </c>
      <c r="T19" s="3323"/>
      <c r="U19" s="3323"/>
    </row>
    <row r="20" spans="1:21" s="1507" customFormat="1" ht="19.5" customHeight="1" thickBot="1">
      <c r="A20" s="3080"/>
      <c r="B20" s="1533" t="s">
        <v>1525</v>
      </c>
      <c r="C20" s="1534" t="s">
        <v>731</v>
      </c>
      <c r="D20" s="1534">
        <v>3</v>
      </c>
      <c r="E20" s="1535">
        <f>IFERROR(SUM(E17:E19), 0)</f>
        <v>7.5999999999999998E-2</v>
      </c>
      <c r="F20" s="1535">
        <f t="shared" ref="F20:J20" si="3">IFERROR(SUM(F17:F19), 0)</f>
        <v>1.7040000000000002</v>
      </c>
      <c r="G20" s="1535">
        <f t="shared" si="3"/>
        <v>0</v>
      </c>
      <c r="H20" s="1535">
        <f t="shared" si="3"/>
        <v>0</v>
      </c>
      <c r="I20" s="1535">
        <f t="shared" si="3"/>
        <v>0</v>
      </c>
      <c r="J20" s="1535">
        <f t="shared" si="3"/>
        <v>0</v>
      </c>
      <c r="K20" s="1536">
        <f>IFERROR(SUM(E20:J20), 0)</f>
        <v>1.7800000000000002</v>
      </c>
      <c r="L20" s="1519"/>
      <c r="M20" s="1537" t="s">
        <v>1526</v>
      </c>
      <c r="N20" s="1015"/>
      <c r="O20" s="4800"/>
      <c r="P20" s="3023"/>
      <c r="Q20" s="3099"/>
      <c r="R20" s="101">
        <f t="shared" si="0"/>
        <v>0</v>
      </c>
      <c r="S20" s="3107">
        <v>0</v>
      </c>
      <c r="T20" s="3323"/>
      <c r="U20" s="3323"/>
    </row>
    <row r="21" spans="1:21" ht="19.5" customHeight="1" thickTop="1" thickBot="1">
      <c r="B21" s="1538"/>
      <c r="C21" s="1538"/>
      <c r="D21" s="1538"/>
      <c r="E21" s="1538"/>
      <c r="F21" s="1538"/>
      <c r="G21" s="1538"/>
      <c r="H21" s="1538"/>
      <c r="I21" s="1538"/>
      <c r="J21" s="1538"/>
      <c r="K21" s="1538"/>
      <c r="L21" s="1507"/>
      <c r="M21" s="1507"/>
      <c r="N21" s="1507"/>
      <c r="O21" s="1507"/>
      <c r="R21" s="101">
        <f t="shared" si="0"/>
        <v>0</v>
      </c>
      <c r="S21" s="3107">
        <v>7</v>
      </c>
    </row>
    <row r="22" spans="1:21" s="1507" customFormat="1" ht="19.5" customHeight="1" thickTop="1" thickBot="1">
      <c r="A22" s="3080"/>
      <c r="B22" s="1516" t="s">
        <v>1527</v>
      </c>
      <c r="C22" s="1517"/>
      <c r="D22" s="1517"/>
      <c r="E22" s="1512"/>
      <c r="F22" s="1512"/>
      <c r="G22" s="1512"/>
      <c r="H22" s="1512"/>
      <c r="I22" s="2668"/>
      <c r="J22" s="2668"/>
      <c r="K22" s="2669"/>
      <c r="L22" s="2669"/>
      <c r="M22" s="1521"/>
      <c r="N22" s="1521"/>
      <c r="O22" s="1521"/>
      <c r="P22" s="3022"/>
      <c r="Q22" s="3099"/>
      <c r="R22" s="101">
        <f t="shared" si="0"/>
        <v>0</v>
      </c>
      <c r="S22" s="3107">
        <v>7</v>
      </c>
      <c r="T22" s="3323"/>
      <c r="U22" s="3262"/>
    </row>
    <row r="23" spans="1:21" s="1507" customFormat="1" ht="19.5" customHeight="1" thickTop="1" thickBot="1">
      <c r="A23" s="3080"/>
      <c r="B23" s="1543" t="s">
        <v>1528</v>
      </c>
      <c r="C23" s="1544" t="s">
        <v>731</v>
      </c>
      <c r="D23" s="1544">
        <v>3</v>
      </c>
      <c r="E23" s="1545">
        <f>IFERROR(SUM(E14,E20), 0)</f>
        <v>7.5999999999999998E-2</v>
      </c>
      <c r="F23" s="1545">
        <f t="shared" ref="F23:J23" si="4">IFERROR(SUM(F14,F20), 0)</f>
        <v>3.0350000000000001</v>
      </c>
      <c r="G23" s="1545">
        <f t="shared" si="4"/>
        <v>0</v>
      </c>
      <c r="H23" s="1545">
        <f t="shared" si="4"/>
        <v>0</v>
      </c>
      <c r="I23" s="1545">
        <f t="shared" si="4"/>
        <v>0</v>
      </c>
      <c r="J23" s="1545">
        <f t="shared" si="4"/>
        <v>0</v>
      </c>
      <c r="K23" s="1546">
        <f>IFERROR(SUM(E23:J23), 0)</f>
        <v>3.1110000000000002</v>
      </c>
      <c r="L23" s="1519"/>
      <c r="M23" s="1547" t="s">
        <v>1529</v>
      </c>
      <c r="N23" s="1015"/>
      <c r="O23" s="1019"/>
      <c r="P23" s="3023"/>
      <c r="Q23" s="3099"/>
      <c r="R23" s="101">
        <f t="shared" si="0"/>
        <v>0</v>
      </c>
      <c r="S23" s="3107">
        <v>0</v>
      </c>
      <c r="T23" s="3323"/>
      <c r="U23" s="3262"/>
    </row>
    <row r="24" spans="1:21" ht="19.5" customHeight="1" thickTop="1">
      <c r="B24" s="1538"/>
      <c r="C24" s="1538"/>
      <c r="D24" s="1538"/>
      <c r="E24" s="1538"/>
      <c r="F24" s="1538"/>
      <c r="G24" s="1538"/>
      <c r="H24" s="1538"/>
      <c r="I24" s="1538"/>
      <c r="J24" s="1538"/>
      <c r="K24" s="1538"/>
      <c r="L24" s="1507"/>
      <c r="M24" s="1507"/>
      <c r="N24" s="1507"/>
      <c r="O24" s="1507"/>
      <c r="P24" s="977" t="s">
        <v>775</v>
      </c>
    </row>
    <row r="25" spans="1:21" ht="24" customHeight="1">
      <c r="B25" s="1507"/>
      <c r="C25" s="1507"/>
      <c r="D25" s="1507"/>
      <c r="E25" s="1507"/>
      <c r="F25" s="1507"/>
      <c r="G25" s="1507"/>
      <c r="H25" s="1507"/>
      <c r="I25" s="1507"/>
      <c r="J25" s="1507"/>
      <c r="K25" s="1507"/>
      <c r="L25" s="1507"/>
      <c r="M25" s="1507"/>
      <c r="N25" s="1507"/>
      <c r="O25" s="1507"/>
    </row>
    <row r="27" spans="1:21" ht="24" customHeight="1">
      <c r="B27" s="1507"/>
      <c r="C27" s="1507"/>
      <c r="D27" s="1507"/>
      <c r="E27" s="1507"/>
      <c r="F27" s="1507"/>
      <c r="G27" s="1507"/>
      <c r="H27" s="1507"/>
      <c r="I27" s="1507"/>
      <c r="J27" s="1507"/>
      <c r="K27" s="1507"/>
      <c r="L27" s="1507"/>
      <c r="M27" s="1507"/>
      <c r="N27" s="1507"/>
      <c r="O27" s="1507"/>
    </row>
    <row r="28" spans="1:21" ht="24" customHeight="1">
      <c r="B28" s="1507"/>
      <c r="C28" s="1507"/>
      <c r="D28" s="1507"/>
      <c r="E28" s="1507"/>
      <c r="F28" s="1507"/>
      <c r="G28" s="1507"/>
      <c r="H28" s="1507"/>
      <c r="I28" s="1507"/>
      <c r="J28" s="1507"/>
      <c r="K28" s="1507"/>
      <c r="L28" s="1507"/>
      <c r="M28" s="1507"/>
      <c r="N28" s="1507"/>
      <c r="O28" s="1507"/>
    </row>
    <row r="29" spans="1:21" ht="24" customHeight="1">
      <c r="B29" s="1507"/>
      <c r="C29" s="1507"/>
      <c r="D29" s="1507"/>
      <c r="E29" s="1507"/>
      <c r="F29" s="1507"/>
      <c r="G29" s="1507"/>
      <c r="H29" s="1507"/>
      <c r="I29" s="1507"/>
      <c r="J29" s="1507"/>
      <c r="K29" s="1507"/>
      <c r="L29" s="1507"/>
      <c r="M29" s="1507"/>
      <c r="N29" s="1507"/>
      <c r="O29" s="1507"/>
    </row>
  </sheetData>
  <sheetProtection formatColumns="0" formatRows="0"/>
  <mergeCells count="3">
    <mergeCell ref="B1:J1"/>
    <mergeCell ref="B2:J2"/>
    <mergeCell ref="B3:O3"/>
  </mergeCells>
  <conditionalFormatting sqref="R7:R23">
    <cfRule type="cellIs" dxfId="108" priority="1" operator="equal">
      <formula>0</formula>
    </cfRule>
  </conditionalFormatting>
  <dataValidations count="1">
    <dataValidation type="custom" allowBlank="1" showErrorMessage="1" errorTitle="Input Error" error="Please input a numeric value." sqref="E17:J19 E8:J13" xr:uid="{B442BB35-59B4-4991-8167-D079F926A2E0}">
      <formula1>ISNUMBER(E8)</formula1>
    </dataValidation>
  </dataValidations>
  <pageMargins left="0.7" right="0.7" top="0.75" bottom="0.75" header="0.3" footer="0.3"/>
  <pageSetup paperSize="9" scale="64" fitToHeight="0" orientation="landscape" r:id="rId1"/>
  <headerFooter>
    <oddHeader>&amp;L&amp;F&amp;CSheet: &amp;A&amp;ROFFICIAL</oddHeader>
    <oddFooter>&amp;LPrinted on: &amp;D at &amp;T&amp;CPage &amp;P of &amp;N&amp;ROfwat</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341A5-AFB3-49EE-84E3-C5DFC54889C2}">
  <sheetPr codeName="Sheet124">
    <pageSetUpPr fitToPage="1"/>
  </sheetPr>
  <dimension ref="A1:R31"/>
  <sheetViews>
    <sheetView topLeftCell="A7" workbookViewId="0">
      <selection activeCell="E6" sqref="E6"/>
    </sheetView>
  </sheetViews>
  <sheetFormatPr defaultColWidth="8.59765625" defaultRowHeight="13.8"/>
  <cols>
    <col min="1" max="1" width="1.19921875" style="3166" customWidth="1"/>
    <col min="2" max="2" width="47.19921875" style="1221" customWidth="1"/>
    <col min="3" max="3" width="7" style="1221" customWidth="1"/>
    <col min="4" max="4" width="6" style="1221" bestFit="1" customWidth="1"/>
    <col min="5" max="5" width="17.09765625" style="1272" customWidth="1"/>
    <col min="6" max="6" width="17.19921875" style="1272" customWidth="1"/>
    <col min="7" max="7" width="17.5" style="1272" customWidth="1"/>
    <col min="8" max="8" width="1.19921875" style="1272" customWidth="1"/>
    <col min="9" max="9" width="10.69921875" style="1221" customWidth="1"/>
    <col min="10" max="10" width="1.59765625" style="1273" customWidth="1"/>
    <col min="11" max="11" width="27.19921875" style="1221" customWidth="1"/>
    <col min="12" max="12" width="1.59765625" style="3285" customWidth="1"/>
    <col min="13" max="13" width="1.69921875" style="3330" customWidth="1"/>
    <col min="14" max="14" width="18.69921875" style="3285" bestFit="1" customWidth="1"/>
    <col min="15" max="15" width="1.69921875" style="3330" customWidth="1"/>
    <col min="16" max="16" width="1.59765625" style="3285" hidden="1" customWidth="1"/>
    <col min="17" max="18" width="1.59765625" style="3285" customWidth="1"/>
    <col min="19" max="16384" width="8.59765625" style="1221"/>
  </cols>
  <sheetData>
    <row r="1" spans="1:18" s="1214" customFormat="1" ht="23.25" customHeight="1">
      <c r="A1" s="3165" t="s">
        <v>713</v>
      </c>
      <c r="B1" s="1216" t="s">
        <v>1530</v>
      </c>
      <c r="C1" s="1216"/>
      <c r="D1" s="1216"/>
      <c r="E1" s="1218"/>
      <c r="F1" s="1218"/>
      <c r="G1" s="1218"/>
      <c r="H1" s="1218"/>
      <c r="J1" s="1219"/>
      <c r="L1" s="3286"/>
      <c r="M1" s="3327"/>
      <c r="N1" s="3328"/>
      <c r="O1" s="3330"/>
      <c r="P1" s="3289"/>
      <c r="Q1" s="3286"/>
      <c r="R1" s="3286"/>
    </row>
    <row r="2" spans="1:18" s="1214" customFormat="1" ht="23.25" customHeight="1">
      <c r="A2" s="3165"/>
      <c r="B2" s="1216" t="str">
        <f>SelectCompany!B4</f>
        <v>South Staffordshire Water</v>
      </c>
      <c r="C2" s="1222"/>
      <c r="D2" s="1222"/>
      <c r="E2" s="1223"/>
      <c r="F2" s="1223"/>
      <c r="G2" s="1223"/>
      <c r="H2" s="1223"/>
      <c r="J2" s="1219"/>
      <c r="L2" s="3286"/>
      <c r="M2" s="3327"/>
      <c r="N2" s="3328"/>
      <c r="O2" s="3330"/>
      <c r="P2" s="3289"/>
      <c r="Q2" s="3286"/>
      <c r="R2" s="3286"/>
    </row>
    <row r="3" spans="1:18" ht="36.75" customHeight="1">
      <c r="B3" s="5075" t="s">
        <v>1531</v>
      </c>
      <c r="C3" s="5132"/>
      <c r="D3" s="5132"/>
      <c r="E3" s="5132"/>
      <c r="F3" s="5132"/>
      <c r="G3" s="5132"/>
      <c r="H3" s="5132"/>
      <c r="I3" s="5132"/>
      <c r="J3" s="5132"/>
      <c r="K3" s="5132"/>
      <c r="M3" s="3327"/>
      <c r="N3" s="3329" t="s">
        <v>716</v>
      </c>
      <c r="P3" s="3289"/>
    </row>
    <row r="4" spans="1:18" ht="19.2" thickBot="1">
      <c r="B4" s="1225"/>
      <c r="C4" s="1225"/>
      <c r="D4" s="1225"/>
      <c r="E4" s="1226"/>
      <c r="F4" s="1226"/>
      <c r="G4" s="1226"/>
      <c r="H4" s="1226"/>
      <c r="I4" s="1227"/>
      <c r="J4" s="1228"/>
      <c r="P4" s="3289"/>
    </row>
    <row r="5" spans="1:18" s="1230" customFormat="1" ht="53.85" customHeight="1" thickTop="1" thickBot="1">
      <c r="A5" s="3166" t="s">
        <v>725</v>
      </c>
      <c r="B5" s="1231" t="s">
        <v>717</v>
      </c>
      <c r="C5" s="1232" t="s">
        <v>718</v>
      </c>
      <c r="D5" s="1232" t="s">
        <v>719</v>
      </c>
      <c r="E5" s="1233" t="s">
        <v>1161</v>
      </c>
      <c r="F5" s="1233" t="s">
        <v>1162</v>
      </c>
      <c r="G5" s="1234" t="s">
        <v>858</v>
      </c>
      <c r="H5" s="1235"/>
      <c r="I5" s="1236" t="s">
        <v>723</v>
      </c>
      <c r="K5" s="1236" t="s">
        <v>724</v>
      </c>
      <c r="L5" s="3285"/>
      <c r="M5" s="3330"/>
      <c r="N5" s="3285"/>
      <c r="O5" s="3330"/>
      <c r="P5" s="3289"/>
      <c r="Q5" s="3285"/>
      <c r="R5" s="3285"/>
    </row>
    <row r="6" spans="1:18" s="1230" customFormat="1" ht="16.2" thickTop="1" thickBot="1">
      <c r="A6" s="980" t="s">
        <v>729</v>
      </c>
      <c r="B6" s="1238"/>
      <c r="C6" s="1238"/>
      <c r="D6" s="1238"/>
      <c r="E6" s="1239"/>
      <c r="F6" s="1239"/>
      <c r="G6" s="1239"/>
      <c r="H6" s="1235"/>
      <c r="I6" s="1238"/>
      <c r="L6" s="3285"/>
      <c r="M6" s="3330"/>
      <c r="N6" s="3285"/>
      <c r="O6" s="3330"/>
      <c r="P6" s="3289"/>
      <c r="Q6" s="3285"/>
      <c r="R6" s="3285"/>
    </row>
    <row r="7" spans="1:18" s="1548" customFormat="1" ht="32.25" customHeight="1" thickTop="1" thickBot="1">
      <c r="A7" s="3166"/>
      <c r="B7" s="1240" t="s">
        <v>1532</v>
      </c>
      <c r="C7" s="1241"/>
      <c r="D7" s="1241"/>
      <c r="E7" s="1239"/>
      <c r="F7" s="1239"/>
      <c r="G7" s="1239"/>
      <c r="H7" s="1242"/>
      <c r="I7" s="1235"/>
      <c r="J7" s="1242"/>
      <c r="K7" s="1242"/>
      <c r="L7" s="3331"/>
      <c r="M7" s="3330"/>
      <c r="N7" s="101">
        <f t="shared" ref="N7:N25" si="0">IF(COUNTBLANK(E7:G7)=O7, 0, rngIncomplete )</f>
        <v>0</v>
      </c>
      <c r="O7" s="3333">
        <v>3</v>
      </c>
      <c r="P7" s="3289"/>
      <c r="Q7" s="3331"/>
      <c r="R7" s="3331"/>
    </row>
    <row r="8" spans="1:18" s="1548" customFormat="1" ht="15.75" customHeight="1" thickTop="1">
      <c r="A8" s="3166"/>
      <c r="B8" s="1268" t="s">
        <v>1533</v>
      </c>
      <c r="C8" s="1244" t="s">
        <v>731</v>
      </c>
      <c r="D8" s="1245">
        <v>3</v>
      </c>
      <c r="E8" s="1246">
        <v>0</v>
      </c>
      <c r="F8" s="1246">
        <v>0</v>
      </c>
      <c r="G8" s="1247">
        <f>IFERROR(SUM(E8:F8),0)</f>
        <v>0</v>
      </c>
      <c r="H8" s="1242"/>
      <c r="I8" s="1248" t="s">
        <v>1534</v>
      </c>
      <c r="J8" s="1242"/>
      <c r="K8" s="1249"/>
      <c r="L8" s="3331"/>
      <c r="M8" s="3330"/>
      <c r="N8" s="101">
        <f t="shared" si="0"/>
        <v>0</v>
      </c>
      <c r="O8" s="3333">
        <v>0</v>
      </c>
      <c r="P8" s="3289"/>
      <c r="Q8" s="3331"/>
      <c r="R8" s="3331"/>
    </row>
    <row r="9" spans="1:18" s="1548" customFormat="1" ht="15.75" customHeight="1">
      <c r="A9" s="3166"/>
      <c r="B9" s="1243" t="s">
        <v>1535</v>
      </c>
      <c r="C9" s="1250" t="s">
        <v>731</v>
      </c>
      <c r="D9" s="1251">
        <v>3</v>
      </c>
      <c r="E9" s="1252">
        <v>0</v>
      </c>
      <c r="F9" s="1252">
        <v>0</v>
      </c>
      <c r="G9" s="1253">
        <f>IFERROR(SUM(E9:F9),0)</f>
        <v>0</v>
      </c>
      <c r="H9" s="1242"/>
      <c r="I9" s="1254" t="s">
        <v>1536</v>
      </c>
      <c r="J9" s="1242"/>
      <c r="K9" s="1255"/>
      <c r="L9" s="3331"/>
      <c r="M9" s="3330"/>
      <c r="N9" s="101">
        <f t="shared" si="0"/>
        <v>0</v>
      </c>
      <c r="O9" s="3333">
        <v>0</v>
      </c>
      <c r="P9" s="3289"/>
      <c r="Q9" s="3331"/>
      <c r="R9" s="3331"/>
    </row>
    <row r="10" spans="1:18" s="1548" customFormat="1" ht="15.75" customHeight="1">
      <c r="A10" s="3166"/>
      <c r="B10" s="1243" t="s">
        <v>1537</v>
      </c>
      <c r="C10" s="1250" t="s">
        <v>731</v>
      </c>
      <c r="D10" s="1251">
        <v>3</v>
      </c>
      <c r="E10" s="1252">
        <v>0</v>
      </c>
      <c r="F10" s="1252">
        <v>0</v>
      </c>
      <c r="G10" s="1253">
        <f>IFERROR(SUM(E10:F10),0)</f>
        <v>0</v>
      </c>
      <c r="H10" s="1242"/>
      <c r="I10" s="1254" t="s">
        <v>1538</v>
      </c>
      <c r="J10" s="1242"/>
      <c r="K10" s="1255"/>
      <c r="L10" s="3331"/>
      <c r="M10" s="3330"/>
      <c r="N10" s="101">
        <f t="shared" si="0"/>
        <v>0</v>
      </c>
      <c r="O10" s="3333">
        <v>0</v>
      </c>
      <c r="P10" s="3289"/>
      <c r="Q10" s="3331"/>
      <c r="R10" s="3331"/>
    </row>
    <row r="11" spans="1:18" s="1548" customFormat="1" ht="15.75" customHeight="1" thickBot="1">
      <c r="A11" s="3166"/>
      <c r="B11" s="1257" t="s">
        <v>1539</v>
      </c>
      <c r="C11" s="1258" t="s">
        <v>731</v>
      </c>
      <c r="D11" s="1259">
        <v>3</v>
      </c>
      <c r="E11" s="1260">
        <f>IFERROR(SUM(E8:E10),0)</f>
        <v>0</v>
      </c>
      <c r="F11" s="1260">
        <f>IFERROR(SUM(F8:F10),0)</f>
        <v>0</v>
      </c>
      <c r="G11" s="1261">
        <f>IFERROR(SUM(E11:F11),0)</f>
        <v>0</v>
      </c>
      <c r="H11" s="1242"/>
      <c r="I11" s="1262" t="s">
        <v>1540</v>
      </c>
      <c r="J11" s="1242"/>
      <c r="K11" s="1263"/>
      <c r="L11" s="3331"/>
      <c r="M11" s="3330"/>
      <c r="N11" s="101">
        <f t="shared" si="0"/>
        <v>0</v>
      </c>
      <c r="O11" s="3333">
        <v>0</v>
      </c>
      <c r="P11" s="3289"/>
      <c r="Q11" s="3331"/>
      <c r="R11" s="3331"/>
    </row>
    <row r="12" spans="1:18" s="1548" customFormat="1" ht="15.75" customHeight="1" thickTop="1" thickBot="1">
      <c r="A12" s="3166"/>
      <c r="B12" s="1549"/>
      <c r="C12" s="1550"/>
      <c r="D12" s="1550"/>
      <c r="E12" s="1266"/>
      <c r="F12" s="1266"/>
      <c r="G12" s="1266"/>
      <c r="H12" s="1242"/>
      <c r="I12" s="1267"/>
      <c r="J12" s="1242"/>
      <c r="K12" s="1242"/>
      <c r="L12" s="3331"/>
      <c r="M12" s="3330"/>
      <c r="N12" s="101">
        <f t="shared" si="0"/>
        <v>0</v>
      </c>
      <c r="O12" s="3333">
        <v>3</v>
      </c>
      <c r="P12" s="3289"/>
      <c r="Q12" s="3331"/>
      <c r="R12" s="3331"/>
    </row>
    <row r="13" spans="1:18" ht="32.25" customHeight="1" thickTop="1" thickBot="1">
      <c r="B13" s="1240" t="s">
        <v>1541</v>
      </c>
      <c r="C13" s="1241"/>
      <c r="D13" s="1241"/>
      <c r="E13" s="1239"/>
      <c r="F13" s="1239"/>
      <c r="G13" s="1239"/>
      <c r="H13" s="1242"/>
      <c r="I13" s="1235"/>
      <c r="J13" s="1242"/>
      <c r="K13" s="1242"/>
      <c r="N13" s="101">
        <f t="shared" si="0"/>
        <v>0</v>
      </c>
      <c r="O13" s="3333">
        <v>3</v>
      </c>
      <c r="P13" s="3289"/>
    </row>
    <row r="14" spans="1:18" ht="15.75" customHeight="1" thickTop="1">
      <c r="B14" s="1268" t="s">
        <v>1542</v>
      </c>
      <c r="C14" s="1244" t="s">
        <v>731</v>
      </c>
      <c r="D14" s="1245">
        <v>3</v>
      </c>
      <c r="E14" s="1246">
        <v>1.7749469720168449</v>
      </c>
      <c r="F14" s="1246">
        <v>0</v>
      </c>
      <c r="G14" s="1247">
        <f>IFERROR(SUM(E14:F14),0)</f>
        <v>1.7749469720168449</v>
      </c>
      <c r="H14" s="1242"/>
      <c r="I14" s="1248" t="s">
        <v>1543</v>
      </c>
      <c r="J14" s="1242"/>
      <c r="K14" s="1249"/>
      <c r="N14" s="101">
        <f t="shared" si="0"/>
        <v>0</v>
      </c>
      <c r="O14" s="3333">
        <v>0</v>
      </c>
      <c r="P14" s="3289"/>
    </row>
    <row r="15" spans="1:18" ht="15">
      <c r="B15" s="1243" t="s">
        <v>1544</v>
      </c>
      <c r="C15" s="1250" t="s">
        <v>731</v>
      </c>
      <c r="D15" s="1251">
        <v>3</v>
      </c>
      <c r="E15" s="1252">
        <v>1.8381207939031552</v>
      </c>
      <c r="F15" s="1252">
        <v>0</v>
      </c>
      <c r="G15" s="1253">
        <f>IFERROR(SUM(E15:F15),0)</f>
        <v>1.8381207939031552</v>
      </c>
      <c r="H15" s="1235"/>
      <c r="I15" s="1254" t="s">
        <v>1545</v>
      </c>
      <c r="J15" s="1230"/>
      <c r="K15" s="1255"/>
      <c r="N15" s="101">
        <f t="shared" si="0"/>
        <v>0</v>
      </c>
      <c r="O15" s="3333">
        <v>0</v>
      </c>
      <c r="P15" s="3289"/>
    </row>
    <row r="16" spans="1:18" ht="15">
      <c r="B16" s="1243" t="s">
        <v>1546</v>
      </c>
      <c r="C16" s="1250" t="s">
        <v>731</v>
      </c>
      <c r="D16" s="1251">
        <v>3</v>
      </c>
      <c r="E16" s="1252">
        <v>0.52597376407999996</v>
      </c>
      <c r="F16" s="1252">
        <v>0</v>
      </c>
      <c r="G16" s="1253">
        <f>IFERROR(SUM(E16:F16),0)</f>
        <v>0.52597376407999996</v>
      </c>
      <c r="H16" s="1235"/>
      <c r="I16" s="1254" t="s">
        <v>1547</v>
      </c>
      <c r="J16" s="1230"/>
      <c r="K16" s="1255"/>
      <c r="N16" s="101">
        <f t="shared" si="0"/>
        <v>0</v>
      </c>
      <c r="O16" s="3333">
        <v>0</v>
      </c>
      <c r="P16" s="3289"/>
    </row>
    <row r="17" spans="1:18" ht="15.6" thickBot="1">
      <c r="B17" s="1257" t="s">
        <v>1548</v>
      </c>
      <c r="C17" s="1258" t="s">
        <v>731</v>
      </c>
      <c r="D17" s="1259">
        <v>3</v>
      </c>
      <c r="E17" s="1260">
        <f>IFERROR(SUM(E14:E16),0)</f>
        <v>4.1390415300000001</v>
      </c>
      <c r="F17" s="1260">
        <f>IFERROR(SUM(F14:F16),0)</f>
        <v>0</v>
      </c>
      <c r="G17" s="1261">
        <f>IFERROR(SUM(E17:F17),0)</f>
        <v>4.1390415300000001</v>
      </c>
      <c r="H17" s="1242"/>
      <c r="I17" s="1262" t="s">
        <v>1549</v>
      </c>
      <c r="J17" s="1230"/>
      <c r="K17" s="1263"/>
      <c r="N17" s="101">
        <f t="shared" si="0"/>
        <v>0</v>
      </c>
      <c r="O17" s="3333">
        <v>0</v>
      </c>
      <c r="P17" s="3289"/>
    </row>
    <row r="18" spans="1:18" ht="16.8" thickTop="1" thickBot="1">
      <c r="B18" s="1264"/>
      <c r="C18" s="1265"/>
      <c r="D18" s="1265"/>
      <c r="E18" s="1266"/>
      <c r="F18" s="1266"/>
      <c r="G18" s="1266"/>
      <c r="H18" s="1235"/>
      <c r="I18" s="1267"/>
      <c r="J18" s="1230"/>
      <c r="K18" s="1230"/>
      <c r="N18" s="101">
        <f t="shared" si="0"/>
        <v>0</v>
      </c>
      <c r="O18" s="3333">
        <v>3</v>
      </c>
      <c r="P18" s="3289"/>
    </row>
    <row r="19" spans="1:18" ht="32.25" customHeight="1" thickTop="1" thickBot="1">
      <c r="B19" s="1240" t="s">
        <v>1550</v>
      </c>
      <c r="C19" s="1241"/>
      <c r="D19" s="1241"/>
      <c r="E19" s="1239"/>
      <c r="F19" s="1239"/>
      <c r="G19" s="1239"/>
      <c r="H19" s="1242"/>
      <c r="I19" s="1235"/>
      <c r="J19" s="1242"/>
      <c r="K19" s="1242"/>
      <c r="N19" s="101">
        <f t="shared" si="0"/>
        <v>0</v>
      </c>
      <c r="O19" s="3333">
        <v>3</v>
      </c>
      <c r="P19" s="3289"/>
    </row>
    <row r="20" spans="1:18" ht="15.6" thickTop="1">
      <c r="B20" s="1268" t="s">
        <v>1551</v>
      </c>
      <c r="C20" s="1244" t="s">
        <v>731</v>
      </c>
      <c r="D20" s="1245">
        <v>3</v>
      </c>
      <c r="E20" s="1246"/>
      <c r="F20" s="1246"/>
      <c r="G20" s="1247">
        <f>IFERROR(SUM(E20:F20),0)</f>
        <v>0</v>
      </c>
      <c r="H20" s="1242"/>
      <c r="I20" s="1248" t="s">
        <v>1552</v>
      </c>
      <c r="J20" s="1242"/>
      <c r="K20" s="1249"/>
      <c r="N20" s="101" t="str">
        <f t="shared" si="0"/>
        <v>Please complete all cells in row</v>
      </c>
      <c r="O20" s="3333">
        <v>0</v>
      </c>
      <c r="P20" s="3289"/>
    </row>
    <row r="21" spans="1:18" ht="30">
      <c r="B21" s="1243" t="s">
        <v>1553</v>
      </c>
      <c r="C21" s="1250" t="s">
        <v>731</v>
      </c>
      <c r="D21" s="1251">
        <v>3</v>
      </c>
      <c r="E21" s="1252"/>
      <c r="F21" s="1252"/>
      <c r="G21" s="1253">
        <f>IFERROR(SUM(E21:F21),0)</f>
        <v>0</v>
      </c>
      <c r="H21" s="1242"/>
      <c r="I21" s="1254" t="s">
        <v>1554</v>
      </c>
      <c r="J21" s="1230"/>
      <c r="K21" s="1255"/>
      <c r="N21" s="101" t="str">
        <f t="shared" si="0"/>
        <v>Please complete all cells in row</v>
      </c>
      <c r="O21" s="3333">
        <v>0</v>
      </c>
      <c r="P21" s="3289"/>
    </row>
    <row r="22" spans="1:18" ht="15.6" thickBot="1">
      <c r="B22" s="1257" t="s">
        <v>1555</v>
      </c>
      <c r="C22" s="1258" t="s">
        <v>731</v>
      </c>
      <c r="D22" s="1259">
        <v>3</v>
      </c>
      <c r="E22" s="1260">
        <f>IFERROR(SUM(E20:E21),0)</f>
        <v>0</v>
      </c>
      <c r="F22" s="1260">
        <f>IFERROR(SUM(F20:F21),0)</f>
        <v>0</v>
      </c>
      <c r="G22" s="1261">
        <f>IFERROR(SUM(E22:F22),0)</f>
        <v>0</v>
      </c>
      <c r="H22" s="1242"/>
      <c r="I22" s="1262" t="s">
        <v>1556</v>
      </c>
      <c r="J22" s="1230"/>
      <c r="K22" s="1263"/>
      <c r="N22" s="101">
        <f t="shared" si="0"/>
        <v>0</v>
      </c>
      <c r="O22" s="3333">
        <v>0</v>
      </c>
      <c r="P22" s="3289"/>
    </row>
    <row r="23" spans="1:18" s="1559" customFormat="1" ht="16.2" thickTop="1" thickBot="1">
      <c r="A23" s="3166"/>
      <c r="B23" s="1552"/>
      <c r="C23" s="1553"/>
      <c r="D23" s="1554"/>
      <c r="E23" s="1555"/>
      <c r="F23" s="1555"/>
      <c r="G23" s="1555"/>
      <c r="H23" s="1556"/>
      <c r="I23" s="1557"/>
      <c r="J23" s="1551"/>
      <c r="K23" s="1558"/>
      <c r="L23" s="3332"/>
      <c r="M23" s="3330"/>
      <c r="N23" s="101">
        <f t="shared" si="0"/>
        <v>0</v>
      </c>
      <c r="O23" s="3333">
        <v>3</v>
      </c>
      <c r="P23" s="3332"/>
      <c r="Q23" s="3332"/>
      <c r="R23" s="3332"/>
    </row>
    <row r="24" spans="1:18" ht="32.25" customHeight="1" thickTop="1" thickBot="1">
      <c r="B24" s="1562" t="s">
        <v>1557</v>
      </c>
      <c r="C24" s="1563"/>
      <c r="D24" s="1563"/>
      <c r="E24" s="1564"/>
      <c r="F24" s="1564"/>
      <c r="G24" s="1564"/>
      <c r="H24" s="1242"/>
      <c r="I24" s="1565"/>
      <c r="J24" s="1566"/>
      <c r="K24" s="1567"/>
      <c r="N24" s="101">
        <f t="shared" si="0"/>
        <v>0</v>
      </c>
      <c r="O24" s="3333">
        <v>3</v>
      </c>
      <c r="P24" s="3289"/>
    </row>
    <row r="25" spans="1:18" ht="16.2" thickTop="1" thickBot="1">
      <c r="B25" s="1568" t="s">
        <v>1558</v>
      </c>
      <c r="C25" s="1569" t="s">
        <v>731</v>
      </c>
      <c r="D25" s="1570">
        <v>3</v>
      </c>
      <c r="E25" s="1577"/>
      <c r="F25" s="1577"/>
      <c r="G25" s="1571">
        <f>IFERROR(SUM(E25:F25),0)</f>
        <v>0</v>
      </c>
      <c r="H25" s="1242"/>
      <c r="I25" s="1572" t="s">
        <v>1559</v>
      </c>
      <c r="J25" s="1230"/>
      <c r="K25" s="1573"/>
      <c r="N25" s="101" t="str">
        <f t="shared" si="0"/>
        <v>Please complete all cells in row</v>
      </c>
      <c r="O25" s="3333">
        <v>0</v>
      </c>
      <c r="P25" s="3289"/>
    </row>
    <row r="26" spans="1:18" s="1559" customFormat="1" ht="15.6" thickTop="1">
      <c r="A26" s="3166"/>
      <c r="B26" s="1560"/>
      <c r="C26" s="1574"/>
      <c r="D26" s="1575"/>
      <c r="E26" s="1561"/>
      <c r="F26" s="1561"/>
      <c r="G26" s="1561"/>
      <c r="H26" s="1561"/>
      <c r="I26" s="1556"/>
      <c r="J26" s="1557"/>
      <c r="K26" s="1551"/>
      <c r="L26" s="977" t="s">
        <v>775</v>
      </c>
      <c r="M26" s="3330"/>
      <c r="N26" s="1576"/>
      <c r="O26" s="3330"/>
      <c r="P26" s="3332"/>
      <c r="Q26" s="3332"/>
      <c r="R26" s="3332"/>
    </row>
    <row r="27" spans="1:18" s="1559" customFormat="1" ht="15">
      <c r="A27" s="3166"/>
      <c r="B27" s="1560"/>
      <c r="C27" s="1574"/>
      <c r="D27" s="1575"/>
      <c r="E27" s="1561"/>
      <c r="F27" s="1561"/>
      <c r="G27" s="1561"/>
      <c r="H27" s="1561"/>
      <c r="I27" s="1556"/>
      <c r="J27" s="1557"/>
      <c r="K27" s="1551"/>
      <c r="L27" s="3332"/>
      <c r="M27" s="3330"/>
      <c r="N27" s="1576"/>
      <c r="O27" s="3330"/>
      <c r="P27" s="3332"/>
      <c r="Q27" s="3332"/>
      <c r="R27" s="3332"/>
    </row>
    <row r="28" spans="1:18" ht="15">
      <c r="B28" s="1230"/>
      <c r="C28" s="1230"/>
      <c r="D28" s="1230"/>
      <c r="E28" s="1269"/>
      <c r="F28" s="1269"/>
      <c r="G28" s="1269"/>
      <c r="H28" s="1269"/>
      <c r="I28" s="1230"/>
      <c r="J28" s="1271"/>
      <c r="K28" s="1230"/>
    </row>
    <row r="29" spans="1:18" ht="15">
      <c r="B29" s="1230"/>
      <c r="C29" s="1230"/>
      <c r="D29" s="1230"/>
      <c r="E29" s="1269"/>
      <c r="F29" s="1269"/>
      <c r="G29" s="1269"/>
      <c r="H29" s="1269"/>
      <c r="I29" s="1230"/>
      <c r="J29" s="1271"/>
      <c r="K29" s="1230"/>
    </row>
    <row r="30" spans="1:18" ht="15">
      <c r="B30" s="1230"/>
      <c r="C30" s="1230"/>
      <c r="D30" s="1230"/>
      <c r="E30" s="1269"/>
      <c r="F30" s="1269"/>
      <c r="G30" s="1269"/>
      <c r="H30" s="1269"/>
      <c r="I30" s="1230"/>
      <c r="J30" s="1271"/>
      <c r="K30" s="1230"/>
    </row>
    <row r="31" spans="1:18" ht="15">
      <c r="B31" s="1230"/>
      <c r="C31" s="1230"/>
      <c r="D31" s="1230"/>
      <c r="E31" s="1269"/>
      <c r="F31" s="1269"/>
      <c r="G31" s="1269"/>
      <c r="H31" s="1269"/>
      <c r="I31" s="1230"/>
      <c r="J31" s="1271"/>
      <c r="K31" s="1230"/>
    </row>
  </sheetData>
  <sheetProtection formatColumns="0" formatRows="0"/>
  <mergeCells count="1">
    <mergeCell ref="B3:K3"/>
  </mergeCells>
  <conditionalFormatting sqref="N7:N27">
    <cfRule type="cellIs" dxfId="107" priority="1" operator="equal">
      <formula>0</formula>
    </cfRule>
  </conditionalFormatting>
  <dataValidations count="1">
    <dataValidation type="custom" allowBlank="1" showErrorMessage="1" errorTitle="Input Error" error="Please input a numeric value." sqref="E8:F10 E14:F16 E20:F21 E25:F25" xr:uid="{1213BFC2-A0E5-4CE1-ADE1-EB7B7082F497}">
      <formula1>ISNUMBER(E8)</formula1>
    </dataValidation>
  </dataValidations>
  <pageMargins left="0.7" right="0.7" top="0.75" bottom="0.75" header="0.3" footer="0.3"/>
  <pageSetup paperSize="9" scale="78" orientation="landscape" r:id="rId1"/>
  <headerFooter>
    <oddHeader>&amp;L&amp;F&amp;CSheet: &amp;A&amp;ROFFICIAL</oddHeader>
    <oddFooter>&amp;LPrinted on: &amp;D at &amp;T&amp;CPage &amp;P of &amp;N&amp;ROfwat</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650007-7374-447E-8D9F-DE5348CACAA4}">
  <sheetPr codeName="Sheet11">
    <tabColor theme="1"/>
    <pageSetUpPr fitToPage="1"/>
  </sheetPr>
  <dimension ref="A1"/>
  <sheetViews>
    <sheetView workbookViewId="0"/>
  </sheetViews>
  <sheetFormatPr defaultColWidth="9" defaultRowHeight="13.8"/>
  <cols>
    <col min="1" max="1" width="1.19921875" style="980" customWidth="1"/>
  </cols>
  <sheetData>
    <row r="1" spans="1:1">
      <c r="A1" s="980" t="s">
        <v>713</v>
      </c>
    </row>
  </sheetData>
  <sheetProtection formatColumns="0" formatRows="0"/>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2:F4"/>
  <sheetViews>
    <sheetView workbookViewId="0">
      <selection activeCell="B15" sqref="B15"/>
    </sheetView>
  </sheetViews>
  <sheetFormatPr defaultColWidth="9" defaultRowHeight="13.8"/>
  <cols>
    <col min="1" max="1" width="1.59765625" style="59" customWidth="1"/>
    <col min="2" max="2" width="36.69921875" style="83" bestFit="1" customWidth="1"/>
    <col min="3" max="3" width="32.09765625" style="83" bestFit="1" customWidth="1"/>
    <col min="4" max="4" width="6.69921875" style="83" customWidth="1"/>
    <col min="5" max="5" width="6" style="83" customWidth="1"/>
    <col min="6" max="6" width="5.19921875" style="83" customWidth="1"/>
    <col min="7" max="16384" width="9" style="59"/>
  </cols>
  <sheetData>
    <row r="2" spans="2:6" ht="45" customHeight="1">
      <c r="B2" s="4996" t="s">
        <v>29</v>
      </c>
      <c r="C2" s="4996"/>
      <c r="D2" s="4996"/>
      <c r="E2" s="4996"/>
      <c r="F2" s="4996"/>
    </row>
    <row r="3" spans="2:6" ht="14.4" thickBot="1">
      <c r="B3" s="79"/>
      <c r="C3" s="79"/>
      <c r="D3" s="59"/>
      <c r="E3" s="59"/>
      <c r="F3" s="599"/>
    </row>
    <row r="4" spans="2:6" ht="14.4" thickBot="1">
      <c r="B4" s="80" t="s">
        <v>222</v>
      </c>
      <c r="C4" s="81" t="s">
        <v>712</v>
      </c>
      <c r="D4" s="81"/>
      <c r="E4" s="81"/>
    </row>
  </sheetData>
  <sheetProtection formatColumns="0" formatRows="0"/>
  <mergeCells count="1">
    <mergeCell ref="B2:F2"/>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Lists!$C$5:$C$24</xm:f>
          </x14:formula1>
          <xm:sqref>B4</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D5F9F1-EF69-4B7A-B082-8C8A414255B1}">
  <sheetPr codeName="Sheet30">
    <pageSetUpPr fitToPage="1"/>
  </sheetPr>
  <dimension ref="A1:IC117"/>
  <sheetViews>
    <sheetView topLeftCell="A14" workbookViewId="0">
      <selection activeCell="G22" sqref="G22"/>
    </sheetView>
  </sheetViews>
  <sheetFormatPr defaultColWidth="23.5" defaultRowHeight="0" customHeight="1" zeroHeight="1"/>
  <cols>
    <col min="1" max="1" width="1.19921875" style="980" customWidth="1"/>
    <col min="2" max="2" width="42.59765625" style="877" customWidth="1"/>
    <col min="3" max="3" width="20.59765625" style="877" customWidth="1"/>
    <col min="4" max="4" width="8.59765625" style="877" customWidth="1"/>
    <col min="5" max="5" width="12.5" style="877" customWidth="1"/>
    <col min="6" max="6" width="9.69921875" style="877" customWidth="1"/>
    <col min="7" max="8" width="17.69921875" style="877" customWidth="1"/>
    <col min="9" max="9" width="2.59765625" style="877" customWidth="1"/>
    <col min="10" max="10" width="9.59765625" style="877" customWidth="1"/>
    <col min="11" max="11" width="2.59765625" style="877" customWidth="1"/>
    <col min="12" max="12" width="1.69921875" style="3347" customWidth="1"/>
    <col min="13" max="13" width="18.69921875" style="3346" bestFit="1" customWidth="1"/>
    <col min="14" max="14" width="1.69921875" style="3347" customWidth="1"/>
    <col min="15" max="15" width="1.69921875" style="3346" customWidth="1"/>
    <col min="16" max="16" width="4.69921875" style="3671" customWidth="1"/>
    <col min="17" max="18" width="15.59765625" style="877" customWidth="1"/>
    <col min="19" max="16384" width="23.5" style="877"/>
  </cols>
  <sheetData>
    <row r="1" spans="1:237" s="871" customFormat="1" ht="23.25" customHeight="1">
      <c r="A1" s="3144" t="s">
        <v>713</v>
      </c>
      <c r="B1" s="3884" t="s">
        <v>1560</v>
      </c>
      <c r="C1" s="3885"/>
      <c r="D1" s="3885"/>
      <c r="E1" s="3885"/>
      <c r="F1" s="3885"/>
      <c r="G1" s="3885"/>
      <c r="H1" s="3885"/>
      <c r="I1" s="3886"/>
      <c r="J1" s="3886"/>
      <c r="K1" s="3886"/>
      <c r="L1" s="3335"/>
      <c r="M1" s="947"/>
      <c r="N1" s="3336" t="s">
        <v>10081</v>
      </c>
      <c r="O1" s="947"/>
      <c r="P1" s="3668"/>
    </row>
    <row r="2" spans="1:237" s="871" customFormat="1" ht="23.25" customHeight="1">
      <c r="A2" s="3144"/>
      <c r="B2" s="3884" t="str">
        <f>SelectCompany!B4</f>
        <v>South Staffordshire Water</v>
      </c>
      <c r="C2" s="3888"/>
      <c r="D2" s="3888"/>
      <c r="E2" s="3888"/>
      <c r="F2" s="3888"/>
      <c r="G2" s="3888"/>
      <c r="H2" s="3888"/>
      <c r="I2" s="3886"/>
      <c r="J2" s="3886"/>
      <c r="K2" s="3886"/>
      <c r="L2" s="3335"/>
      <c r="M2" s="3334"/>
      <c r="N2" s="3335"/>
      <c r="O2" s="3334"/>
      <c r="P2" s="3668"/>
    </row>
    <row r="3" spans="1:237" s="11" customFormat="1" ht="36.75" customHeight="1">
      <c r="A3" s="985"/>
      <c r="B3" s="5075" t="s">
        <v>1561</v>
      </c>
      <c r="C3" s="5132"/>
      <c r="D3" s="5132"/>
      <c r="E3" s="5132"/>
      <c r="F3" s="5132"/>
      <c r="G3" s="5132"/>
      <c r="H3" s="5132"/>
      <c r="I3" s="5132"/>
      <c r="J3" s="5132"/>
      <c r="K3" s="5132"/>
      <c r="L3" s="3337"/>
      <c r="M3" s="3329" t="s">
        <v>716</v>
      </c>
      <c r="N3" s="3336"/>
      <c r="O3" s="947"/>
      <c r="P3" s="3669"/>
      <c r="Q3" s="2723"/>
      <c r="R3" s="2723"/>
      <c r="S3" s="738"/>
      <c r="T3" s="738"/>
      <c r="U3" s="738"/>
      <c r="V3" s="738"/>
      <c r="W3" s="738"/>
      <c r="X3" s="738"/>
      <c r="Y3" s="738"/>
      <c r="Z3" s="738"/>
      <c r="AA3" s="738"/>
      <c r="AB3" s="738"/>
      <c r="AC3" s="738"/>
      <c r="AD3" s="738"/>
      <c r="AE3" s="738"/>
      <c r="AF3" s="738"/>
      <c r="AG3" s="738"/>
      <c r="AH3" s="738"/>
      <c r="AI3" s="738"/>
      <c r="AJ3" s="738"/>
      <c r="AK3" s="738"/>
      <c r="AL3" s="738"/>
      <c r="AM3" s="738"/>
      <c r="AN3" s="738"/>
      <c r="AO3" s="738"/>
      <c r="AP3" s="738"/>
      <c r="AQ3" s="738"/>
      <c r="AR3" s="738"/>
      <c r="AS3" s="738"/>
      <c r="AT3" s="738"/>
      <c r="AU3" s="738"/>
      <c r="AV3" s="738"/>
      <c r="AW3" s="738"/>
      <c r="AX3" s="738"/>
      <c r="AY3" s="738"/>
      <c r="AZ3" s="738"/>
      <c r="BA3" s="738"/>
      <c r="BB3" s="738"/>
      <c r="BC3" s="738"/>
      <c r="BD3" s="738"/>
      <c r="BE3" s="738"/>
      <c r="BF3" s="738"/>
      <c r="BG3" s="738"/>
      <c r="BH3" s="738"/>
      <c r="BI3" s="738"/>
      <c r="BJ3" s="738"/>
      <c r="BK3" s="738"/>
      <c r="BL3" s="738"/>
      <c r="BM3" s="738"/>
      <c r="BN3" s="738"/>
      <c r="BO3" s="738"/>
      <c r="BP3" s="738"/>
      <c r="BQ3" s="738"/>
      <c r="BR3" s="738"/>
      <c r="BS3" s="738"/>
      <c r="BT3" s="738"/>
      <c r="BU3" s="738"/>
      <c r="BV3" s="738"/>
      <c r="BW3" s="738"/>
      <c r="BX3" s="738"/>
      <c r="BY3" s="738"/>
      <c r="BZ3" s="738"/>
      <c r="CA3" s="738"/>
      <c r="CB3" s="738"/>
      <c r="CC3" s="738"/>
      <c r="CD3" s="738"/>
      <c r="CE3" s="738"/>
      <c r="CF3" s="738"/>
      <c r="CG3" s="738"/>
      <c r="CH3" s="738"/>
      <c r="CI3" s="738"/>
      <c r="CJ3" s="738"/>
      <c r="CK3" s="738"/>
      <c r="CL3" s="738"/>
      <c r="CM3" s="738"/>
      <c r="CN3" s="738"/>
      <c r="CO3" s="738"/>
      <c r="CP3" s="738"/>
      <c r="CQ3" s="738"/>
      <c r="CR3" s="738"/>
      <c r="CS3" s="738"/>
      <c r="CT3" s="738"/>
      <c r="CU3" s="738"/>
      <c r="CV3" s="738"/>
      <c r="CW3" s="738"/>
      <c r="CX3" s="738"/>
      <c r="CY3" s="738"/>
      <c r="CZ3" s="738"/>
      <c r="DA3" s="738"/>
      <c r="DB3" s="738"/>
      <c r="DC3" s="738"/>
      <c r="DD3" s="738"/>
      <c r="DE3" s="738"/>
      <c r="DF3" s="738"/>
      <c r="DG3" s="738"/>
      <c r="DH3" s="738"/>
      <c r="DI3" s="738"/>
      <c r="DJ3" s="738"/>
      <c r="DK3" s="738"/>
      <c r="DL3" s="738"/>
      <c r="DM3" s="738"/>
      <c r="DN3" s="738"/>
      <c r="DO3" s="738"/>
      <c r="DP3" s="738"/>
      <c r="DQ3" s="738"/>
      <c r="DR3" s="738"/>
      <c r="DS3" s="738"/>
      <c r="DT3" s="738"/>
      <c r="DU3" s="738"/>
      <c r="DV3" s="738"/>
      <c r="DW3" s="738"/>
      <c r="DX3" s="738"/>
      <c r="DY3" s="738"/>
      <c r="DZ3" s="738"/>
      <c r="EA3" s="738"/>
      <c r="EB3" s="738"/>
      <c r="EC3" s="738"/>
      <c r="ED3" s="738"/>
      <c r="EE3" s="738"/>
      <c r="EF3" s="738"/>
      <c r="EG3" s="738"/>
      <c r="EH3" s="738"/>
      <c r="EI3" s="738"/>
      <c r="EJ3" s="738"/>
      <c r="EK3" s="738"/>
      <c r="EL3" s="738"/>
      <c r="EM3" s="738"/>
      <c r="EN3" s="738"/>
      <c r="EO3" s="738"/>
      <c r="EP3" s="738"/>
      <c r="EQ3" s="738"/>
      <c r="ER3" s="738"/>
      <c r="ES3" s="738"/>
      <c r="ET3" s="738"/>
      <c r="EU3" s="738"/>
      <c r="EV3" s="738"/>
      <c r="EW3" s="738"/>
      <c r="EX3" s="738"/>
      <c r="EY3" s="738"/>
      <c r="EZ3" s="738"/>
      <c r="FA3" s="738"/>
      <c r="FB3" s="738"/>
      <c r="FC3" s="738"/>
      <c r="FD3" s="738"/>
      <c r="FE3" s="738"/>
      <c r="FF3" s="738"/>
      <c r="FG3" s="738"/>
      <c r="FH3" s="738"/>
      <c r="FI3" s="738"/>
      <c r="FJ3" s="738"/>
      <c r="FK3" s="738"/>
      <c r="FL3" s="738"/>
      <c r="FM3" s="738"/>
      <c r="FN3" s="738"/>
      <c r="FO3" s="738"/>
      <c r="FP3" s="738"/>
      <c r="FQ3" s="738"/>
      <c r="FR3" s="738"/>
      <c r="FS3" s="738"/>
      <c r="FT3" s="738"/>
      <c r="FU3" s="738"/>
      <c r="FV3" s="738"/>
      <c r="FW3" s="738"/>
      <c r="FX3" s="738"/>
      <c r="FY3" s="738"/>
      <c r="FZ3" s="738"/>
      <c r="GA3" s="738"/>
      <c r="GB3" s="738"/>
      <c r="GC3" s="738"/>
      <c r="GD3" s="738"/>
      <c r="GE3" s="738"/>
      <c r="GF3" s="738"/>
      <c r="GG3" s="738"/>
      <c r="GH3" s="738"/>
      <c r="GI3" s="738"/>
      <c r="GJ3" s="738"/>
      <c r="GK3" s="738"/>
      <c r="GL3" s="738"/>
      <c r="GM3" s="738"/>
      <c r="GN3" s="738"/>
      <c r="GO3" s="738"/>
      <c r="GP3" s="738"/>
      <c r="GQ3" s="738"/>
      <c r="GR3" s="738"/>
      <c r="GS3" s="738"/>
      <c r="GT3" s="738"/>
      <c r="GU3" s="738"/>
      <c r="GV3" s="738"/>
      <c r="GW3" s="738"/>
      <c r="GX3" s="738"/>
      <c r="GY3" s="738"/>
      <c r="GZ3" s="738"/>
      <c r="HA3" s="738"/>
      <c r="HB3" s="738"/>
      <c r="HC3" s="738"/>
      <c r="HD3" s="738"/>
      <c r="HE3" s="738"/>
      <c r="HF3" s="738"/>
      <c r="HG3" s="738"/>
      <c r="HH3" s="738"/>
      <c r="HI3" s="738"/>
      <c r="HJ3" s="738"/>
      <c r="HK3" s="738"/>
      <c r="HL3" s="738"/>
      <c r="HM3" s="738"/>
      <c r="HN3" s="738"/>
      <c r="HO3" s="738"/>
      <c r="HP3" s="738"/>
      <c r="HQ3" s="738"/>
      <c r="HR3" s="738"/>
      <c r="HS3" s="738"/>
      <c r="HT3" s="738"/>
      <c r="HU3" s="738"/>
      <c r="HV3" s="738"/>
      <c r="HW3" s="738"/>
      <c r="HX3" s="738"/>
      <c r="HY3" s="738"/>
      <c r="HZ3" s="738"/>
      <c r="IA3" s="738"/>
      <c r="IB3" s="738"/>
      <c r="IC3" s="738"/>
    </row>
    <row r="4" spans="1:237" s="11" customFormat="1" ht="14.25" customHeight="1">
      <c r="A4" s="985"/>
      <c r="B4" s="3878"/>
      <c r="C4" s="3879"/>
      <c r="D4" s="3879"/>
      <c r="E4" s="3879"/>
      <c r="F4" s="3879"/>
      <c r="G4" s="3879"/>
      <c r="H4" s="3879"/>
      <c r="I4" s="3879"/>
      <c r="J4" s="3880"/>
      <c r="K4" s="3880"/>
      <c r="L4" s="3337"/>
      <c r="M4" s="1006"/>
      <c r="N4" s="3336"/>
      <c r="O4" s="947"/>
      <c r="P4" s="3669"/>
      <c r="Q4" s="2723"/>
      <c r="R4" s="2723"/>
      <c r="S4" s="738"/>
      <c r="T4" s="738"/>
      <c r="U4" s="738"/>
      <c r="V4" s="738"/>
      <c r="W4" s="738"/>
      <c r="X4" s="738"/>
      <c r="Y4" s="738"/>
      <c r="Z4" s="738"/>
      <c r="AA4" s="738"/>
      <c r="AB4" s="738"/>
      <c r="AC4" s="738"/>
      <c r="AD4" s="738"/>
      <c r="AE4" s="738"/>
      <c r="AF4" s="738"/>
      <c r="AG4" s="738"/>
      <c r="AH4" s="738"/>
      <c r="AI4" s="738"/>
      <c r="AJ4" s="738"/>
      <c r="AK4" s="738"/>
      <c r="AL4" s="738"/>
      <c r="AM4" s="738"/>
      <c r="AN4" s="738"/>
      <c r="AO4" s="738"/>
      <c r="AP4" s="738"/>
      <c r="AQ4" s="738"/>
      <c r="AR4" s="738"/>
      <c r="AS4" s="738"/>
      <c r="AT4" s="738"/>
      <c r="AU4" s="738"/>
      <c r="AV4" s="738"/>
      <c r="AW4" s="738"/>
      <c r="AX4" s="738"/>
      <c r="AY4" s="738"/>
      <c r="AZ4" s="738"/>
      <c r="BA4" s="738"/>
      <c r="BB4" s="738"/>
      <c r="BC4" s="738"/>
      <c r="BD4" s="738"/>
      <c r="BE4" s="738"/>
      <c r="BF4" s="738"/>
      <c r="BG4" s="738"/>
      <c r="BH4" s="738"/>
      <c r="BI4" s="738"/>
      <c r="BJ4" s="738"/>
      <c r="BK4" s="738"/>
      <c r="BL4" s="738"/>
      <c r="BM4" s="738"/>
      <c r="BN4" s="738"/>
      <c r="BO4" s="738"/>
      <c r="BP4" s="738"/>
      <c r="BQ4" s="738"/>
      <c r="BR4" s="738"/>
      <c r="BS4" s="738"/>
      <c r="BT4" s="738"/>
      <c r="BU4" s="738"/>
      <c r="BV4" s="738"/>
      <c r="BW4" s="738"/>
      <c r="BX4" s="738"/>
      <c r="BY4" s="738"/>
      <c r="BZ4" s="738"/>
      <c r="CA4" s="738"/>
      <c r="CB4" s="738"/>
      <c r="CC4" s="738"/>
      <c r="CD4" s="738"/>
      <c r="CE4" s="738"/>
      <c r="CF4" s="738"/>
      <c r="CG4" s="738"/>
      <c r="CH4" s="738"/>
      <c r="CI4" s="738"/>
      <c r="CJ4" s="738"/>
      <c r="CK4" s="738"/>
      <c r="CL4" s="738"/>
      <c r="CM4" s="738"/>
      <c r="CN4" s="738"/>
      <c r="CO4" s="738"/>
      <c r="CP4" s="738"/>
      <c r="CQ4" s="738"/>
      <c r="CR4" s="738"/>
      <c r="CS4" s="738"/>
      <c r="CT4" s="738"/>
      <c r="CU4" s="738"/>
      <c r="CV4" s="738"/>
      <c r="CW4" s="738"/>
      <c r="CX4" s="738"/>
      <c r="CY4" s="738"/>
      <c r="CZ4" s="738"/>
      <c r="DA4" s="738"/>
      <c r="DB4" s="738"/>
      <c r="DC4" s="738"/>
      <c r="DD4" s="738"/>
      <c r="DE4" s="738"/>
      <c r="DF4" s="738"/>
      <c r="DG4" s="738"/>
      <c r="DH4" s="738"/>
      <c r="DI4" s="738"/>
      <c r="DJ4" s="738"/>
      <c r="DK4" s="738"/>
      <c r="DL4" s="738"/>
      <c r="DM4" s="738"/>
      <c r="DN4" s="738"/>
      <c r="DO4" s="738"/>
      <c r="DP4" s="738"/>
      <c r="DQ4" s="738"/>
      <c r="DR4" s="738"/>
      <c r="DS4" s="738"/>
      <c r="DT4" s="738"/>
      <c r="DU4" s="738"/>
      <c r="DV4" s="738"/>
      <c r="DW4" s="738"/>
      <c r="DX4" s="738"/>
      <c r="DY4" s="738"/>
      <c r="DZ4" s="738"/>
      <c r="EA4" s="738"/>
      <c r="EB4" s="738"/>
      <c r="EC4" s="738"/>
      <c r="ED4" s="738"/>
      <c r="EE4" s="738"/>
      <c r="EF4" s="738"/>
      <c r="EG4" s="738"/>
      <c r="EH4" s="738"/>
      <c r="EI4" s="738"/>
      <c r="EJ4" s="738"/>
      <c r="EK4" s="738"/>
      <c r="EL4" s="738"/>
      <c r="EM4" s="738"/>
      <c r="EN4" s="738"/>
      <c r="EO4" s="738"/>
      <c r="EP4" s="738"/>
      <c r="EQ4" s="738"/>
      <c r="ER4" s="738"/>
      <c r="ES4" s="738"/>
      <c r="ET4" s="738"/>
      <c r="EU4" s="738"/>
      <c r="EV4" s="738"/>
      <c r="EW4" s="738"/>
      <c r="EX4" s="738"/>
      <c r="EY4" s="738"/>
      <c r="EZ4" s="738"/>
      <c r="FA4" s="738"/>
      <c r="FB4" s="738"/>
      <c r="FC4" s="738"/>
      <c r="FD4" s="738"/>
      <c r="FE4" s="738"/>
      <c r="FF4" s="738"/>
      <c r="FG4" s="738"/>
      <c r="FH4" s="738"/>
      <c r="FI4" s="738"/>
      <c r="FJ4" s="738"/>
      <c r="FK4" s="738"/>
      <c r="FL4" s="738"/>
      <c r="FM4" s="738"/>
      <c r="FN4" s="738"/>
      <c r="FO4" s="738"/>
      <c r="FP4" s="738"/>
      <c r="FQ4" s="738"/>
      <c r="FR4" s="738"/>
      <c r="FS4" s="738"/>
      <c r="FT4" s="738"/>
      <c r="FU4" s="738"/>
      <c r="FV4" s="738"/>
      <c r="FW4" s="738"/>
      <c r="FX4" s="738"/>
      <c r="FY4" s="738"/>
      <c r="FZ4" s="738"/>
      <c r="GA4" s="738"/>
      <c r="GB4" s="738"/>
      <c r="GC4" s="738"/>
      <c r="GD4" s="738"/>
      <c r="GE4" s="738"/>
      <c r="GF4" s="738"/>
      <c r="GG4" s="738"/>
      <c r="GH4" s="738"/>
      <c r="GI4" s="738"/>
      <c r="GJ4" s="738"/>
      <c r="GK4" s="738"/>
      <c r="GL4" s="738"/>
      <c r="GM4" s="738"/>
      <c r="GN4" s="738"/>
      <c r="GO4" s="738"/>
      <c r="GP4" s="738"/>
      <c r="GQ4" s="738"/>
      <c r="GR4" s="738"/>
      <c r="GS4" s="738"/>
      <c r="GT4" s="738"/>
      <c r="GU4" s="738"/>
      <c r="GV4" s="738"/>
      <c r="GW4" s="738"/>
      <c r="GX4" s="738"/>
      <c r="GY4" s="738"/>
      <c r="GZ4" s="738"/>
      <c r="HA4" s="738"/>
      <c r="HB4" s="738"/>
      <c r="HC4" s="738"/>
      <c r="HD4" s="738"/>
      <c r="HE4" s="738"/>
      <c r="HF4" s="738"/>
      <c r="HG4" s="738"/>
      <c r="HH4" s="738"/>
      <c r="HI4" s="738"/>
      <c r="HJ4" s="738"/>
      <c r="HK4" s="738"/>
      <c r="HL4" s="738"/>
      <c r="HM4" s="738"/>
      <c r="HN4" s="738"/>
      <c r="HO4" s="738"/>
      <c r="HP4" s="738"/>
      <c r="HQ4" s="738"/>
      <c r="HR4" s="738"/>
      <c r="HS4" s="738"/>
      <c r="HT4" s="738"/>
      <c r="HU4" s="738"/>
      <c r="HV4" s="738"/>
      <c r="HW4" s="738"/>
      <c r="HX4" s="738"/>
      <c r="HY4" s="738"/>
      <c r="HZ4" s="738"/>
      <c r="IA4" s="738"/>
      <c r="IB4" s="738"/>
      <c r="IC4" s="738"/>
    </row>
    <row r="5" spans="1:237" s="93" customFormat="1" ht="14.25" customHeight="1" thickBot="1">
      <c r="A5" s="3682"/>
      <c r="B5" s="78"/>
      <c r="C5" s="54">
        <v>1</v>
      </c>
      <c r="D5" s="54" t="s">
        <v>1562</v>
      </c>
      <c r="E5" s="54">
        <v>2</v>
      </c>
      <c r="F5" s="54">
        <v>3</v>
      </c>
      <c r="G5" s="54">
        <v>4</v>
      </c>
      <c r="H5" s="54">
        <v>5</v>
      </c>
      <c r="I5" s="53"/>
      <c r="J5" s="86"/>
      <c r="K5" s="55"/>
      <c r="L5" s="327"/>
      <c r="N5" s="327"/>
      <c r="P5" s="561"/>
    </row>
    <row r="6" spans="1:237" s="2659" customFormat="1" ht="108" customHeight="1" thickTop="1">
      <c r="A6" s="985" t="s">
        <v>725</v>
      </c>
      <c r="B6" s="4832" t="s">
        <v>717</v>
      </c>
      <c r="C6" s="4833" t="s">
        <v>1563</v>
      </c>
      <c r="D6" s="4833" t="s">
        <v>1564</v>
      </c>
      <c r="E6" s="4833" t="s">
        <v>1565</v>
      </c>
      <c r="F6" s="4833" t="s">
        <v>1566</v>
      </c>
      <c r="G6" s="4833" t="s">
        <v>1567</v>
      </c>
      <c r="H6" s="4834" t="s">
        <v>1568</v>
      </c>
      <c r="I6" s="2724"/>
      <c r="J6" s="5133" t="s">
        <v>723</v>
      </c>
      <c r="K6" s="2661"/>
      <c r="L6" s="3339"/>
      <c r="M6" s="3340"/>
      <c r="N6" s="3341"/>
      <c r="O6" s="3338"/>
      <c r="P6" s="3670"/>
      <c r="Q6" s="2660"/>
      <c r="R6" s="2660"/>
      <c r="S6" s="2661"/>
      <c r="T6" s="2661"/>
      <c r="U6" s="2661"/>
      <c r="V6" s="2661"/>
      <c r="W6" s="2661"/>
      <c r="X6" s="2661"/>
      <c r="Y6" s="2661"/>
      <c r="Z6" s="2661"/>
      <c r="AA6" s="2661"/>
      <c r="AB6" s="2661"/>
      <c r="AC6" s="2661"/>
      <c r="AD6" s="2661"/>
      <c r="AE6" s="2661"/>
      <c r="AF6" s="2661"/>
      <c r="AG6" s="2661"/>
      <c r="AH6" s="2661"/>
      <c r="AI6" s="2661"/>
      <c r="AJ6" s="2661"/>
      <c r="AK6" s="2661"/>
      <c r="AL6" s="2661"/>
      <c r="AM6" s="2661"/>
      <c r="AN6" s="2661"/>
      <c r="AO6" s="2661"/>
      <c r="AP6" s="2661"/>
      <c r="AQ6" s="2661"/>
      <c r="AR6" s="2661"/>
      <c r="AS6" s="2661"/>
      <c r="AT6" s="2661"/>
      <c r="AU6" s="2661"/>
      <c r="AV6" s="2661"/>
      <c r="AW6" s="2661"/>
      <c r="AX6" s="2661"/>
      <c r="AY6" s="2661"/>
      <c r="AZ6" s="2661"/>
      <c r="BA6" s="2661"/>
      <c r="BB6" s="2661"/>
      <c r="BC6" s="2661"/>
      <c r="BD6" s="2661"/>
      <c r="BE6" s="2661"/>
      <c r="BF6" s="2661"/>
      <c r="BG6" s="2661"/>
      <c r="BH6" s="2661"/>
      <c r="BI6" s="2661"/>
      <c r="BJ6" s="2661"/>
      <c r="BK6" s="2661"/>
      <c r="BL6" s="2661"/>
      <c r="BM6" s="2661"/>
      <c r="BN6" s="2661"/>
      <c r="BO6" s="2661"/>
      <c r="BP6" s="2661"/>
      <c r="BQ6" s="2661"/>
      <c r="BR6" s="2661"/>
      <c r="BS6" s="2661"/>
      <c r="BT6" s="2661"/>
      <c r="BU6" s="2661"/>
      <c r="BV6" s="2661"/>
      <c r="BW6" s="2661"/>
      <c r="BX6" s="2661"/>
      <c r="BY6" s="2661"/>
      <c r="BZ6" s="2661"/>
      <c r="CA6" s="2661"/>
      <c r="CB6" s="2661"/>
      <c r="CC6" s="2661"/>
      <c r="CD6" s="2661"/>
      <c r="CE6" s="2661"/>
      <c r="CF6" s="2661"/>
      <c r="CG6" s="2661"/>
      <c r="CH6" s="2661"/>
      <c r="CI6" s="2661"/>
      <c r="CJ6" s="2661"/>
      <c r="CK6" s="2661"/>
      <c r="CL6" s="2661"/>
      <c r="CM6" s="2661"/>
      <c r="CN6" s="2661"/>
      <c r="CO6" s="2661"/>
      <c r="CP6" s="2661"/>
      <c r="CQ6" s="2661"/>
      <c r="CR6" s="2661"/>
      <c r="CS6" s="2661"/>
      <c r="CT6" s="2661"/>
      <c r="CU6" s="2661"/>
      <c r="CV6" s="2661"/>
      <c r="CW6" s="2661"/>
      <c r="CX6" s="2661"/>
      <c r="CY6" s="2661"/>
      <c r="CZ6" s="2661"/>
      <c r="DA6" s="2661"/>
      <c r="DB6" s="2661"/>
      <c r="DC6" s="2661"/>
      <c r="DD6" s="2661"/>
      <c r="DE6" s="2661"/>
      <c r="DF6" s="2661"/>
      <c r="DG6" s="2661"/>
      <c r="DH6" s="2661"/>
      <c r="DI6" s="2661"/>
      <c r="DJ6" s="2661"/>
      <c r="DK6" s="2661"/>
      <c r="DL6" s="2661"/>
      <c r="DM6" s="2661"/>
      <c r="DN6" s="2661"/>
      <c r="DO6" s="2661"/>
      <c r="DP6" s="2661"/>
      <c r="DQ6" s="2661"/>
      <c r="DR6" s="2661"/>
      <c r="DS6" s="2661"/>
      <c r="DT6" s="2661"/>
      <c r="DU6" s="2661"/>
      <c r="DV6" s="2661"/>
      <c r="DW6" s="2661"/>
      <c r="DX6" s="2661"/>
      <c r="DY6" s="2661"/>
      <c r="DZ6" s="2661"/>
      <c r="EA6" s="2661"/>
      <c r="EB6" s="2661"/>
      <c r="EC6" s="2661"/>
      <c r="ED6" s="2661"/>
      <c r="EE6" s="2661"/>
      <c r="EF6" s="2661"/>
      <c r="EG6" s="2661"/>
      <c r="EH6" s="2661"/>
      <c r="EI6" s="2661"/>
      <c r="EJ6" s="2661"/>
      <c r="EK6" s="2661"/>
      <c r="EL6" s="2661"/>
      <c r="EM6" s="2661"/>
      <c r="EN6" s="2661"/>
      <c r="EO6" s="2661"/>
      <c r="EP6" s="2661"/>
      <c r="EQ6" s="2661"/>
      <c r="ER6" s="2661"/>
      <c r="ES6" s="2661"/>
      <c r="ET6" s="2661"/>
      <c r="EU6" s="2661"/>
      <c r="EV6" s="2661"/>
      <c r="EW6" s="2661"/>
      <c r="EX6" s="2661"/>
      <c r="EY6" s="2661"/>
      <c r="EZ6" s="2661"/>
      <c r="FA6" s="2661"/>
      <c r="FB6" s="2661"/>
      <c r="FC6" s="2661"/>
      <c r="FD6" s="2661"/>
      <c r="FE6" s="2661"/>
      <c r="FF6" s="2661"/>
      <c r="FG6" s="2661"/>
      <c r="FH6" s="2661"/>
      <c r="FI6" s="2661"/>
      <c r="FJ6" s="2661"/>
      <c r="FK6" s="2661"/>
      <c r="FL6" s="2661"/>
      <c r="FM6" s="2661"/>
      <c r="FN6" s="2661"/>
      <c r="FO6" s="2661"/>
      <c r="FP6" s="2661"/>
      <c r="FQ6" s="2661"/>
      <c r="FR6" s="2661"/>
      <c r="FS6" s="2661"/>
      <c r="FT6" s="2661"/>
      <c r="FU6" s="2661"/>
      <c r="FV6" s="2661"/>
      <c r="FW6" s="2661"/>
      <c r="FX6" s="2661"/>
      <c r="FY6" s="2661"/>
      <c r="FZ6" s="2661"/>
      <c r="GA6" s="2661"/>
      <c r="GB6" s="2661"/>
      <c r="GC6" s="2661"/>
      <c r="GD6" s="2661"/>
      <c r="GE6" s="2661"/>
      <c r="GF6" s="2661"/>
      <c r="GG6" s="2661"/>
      <c r="GH6" s="2661"/>
      <c r="GI6" s="2661"/>
      <c r="GJ6" s="2661"/>
      <c r="GK6" s="2661"/>
      <c r="GL6" s="2661"/>
      <c r="GM6" s="2661"/>
      <c r="GN6" s="2661"/>
      <c r="GO6" s="2661"/>
      <c r="GP6" s="2661"/>
      <c r="GQ6" s="2661"/>
      <c r="GR6" s="2661"/>
      <c r="GS6" s="2661"/>
      <c r="GT6" s="2661"/>
      <c r="GU6" s="2661"/>
      <c r="GV6" s="2661"/>
      <c r="GW6" s="2661"/>
      <c r="GX6" s="2661"/>
      <c r="GY6" s="2661"/>
      <c r="GZ6" s="2661"/>
      <c r="HA6" s="2661"/>
      <c r="HB6" s="2661"/>
      <c r="HC6" s="2661"/>
      <c r="HD6" s="2661"/>
      <c r="HE6" s="2661"/>
      <c r="HF6" s="2661"/>
      <c r="HG6" s="2661"/>
      <c r="HH6" s="2661"/>
      <c r="HI6" s="2661"/>
      <c r="HJ6" s="2661"/>
      <c r="HK6" s="2661"/>
      <c r="HL6" s="2661"/>
      <c r="HM6" s="2661"/>
      <c r="HN6" s="2661"/>
      <c r="HO6" s="2661"/>
      <c r="HP6" s="2661"/>
      <c r="HQ6" s="2661"/>
      <c r="HR6" s="2661"/>
      <c r="HS6" s="2661"/>
      <c r="HT6" s="2661"/>
      <c r="HU6" s="2661"/>
      <c r="HV6" s="2661"/>
      <c r="HW6" s="2661"/>
      <c r="HX6" s="2661"/>
      <c r="HY6" s="2661"/>
      <c r="HZ6" s="2661"/>
      <c r="IA6" s="2661"/>
      <c r="IB6" s="2661"/>
      <c r="IC6" s="2661"/>
    </row>
    <row r="7" spans="1:237" s="2661" customFormat="1" ht="16.2" thickBot="1">
      <c r="A7" s="985"/>
      <c r="B7" s="4835"/>
      <c r="C7" s="4836"/>
      <c r="D7" s="4836"/>
      <c r="E7" s="4836"/>
      <c r="F7" s="4836"/>
      <c r="G7" s="4836" t="s">
        <v>731</v>
      </c>
      <c r="H7" s="4837" t="s">
        <v>731</v>
      </c>
      <c r="I7" s="2724"/>
      <c r="J7" s="5094"/>
      <c r="L7" s="3341"/>
      <c r="M7" s="3338"/>
      <c r="N7" s="3341"/>
      <c r="O7" s="3338"/>
      <c r="P7" s="3670"/>
    </row>
    <row r="8" spans="1:237" s="738" customFormat="1" ht="16.8" thickTop="1" thickBot="1">
      <c r="A8" s="985" t="s">
        <v>729</v>
      </c>
      <c r="B8" s="955"/>
      <c r="C8" s="955"/>
      <c r="D8" s="955"/>
      <c r="E8" s="955"/>
      <c r="F8" s="955"/>
      <c r="G8" s="873"/>
      <c r="H8" s="955"/>
      <c r="I8" s="2245"/>
      <c r="J8" s="2725"/>
      <c r="L8" s="3336"/>
      <c r="M8" s="947"/>
      <c r="N8" s="3336"/>
      <c r="O8" s="947"/>
      <c r="P8" s="3356"/>
    </row>
    <row r="9" spans="1:237" s="11" customFormat="1" ht="16.8" thickTop="1" thickBot="1">
      <c r="A9" s="985"/>
      <c r="B9" s="1562" t="s">
        <v>1569</v>
      </c>
      <c r="C9" s="3776"/>
      <c r="D9" s="561"/>
      <c r="E9" s="561"/>
      <c r="F9" s="561"/>
      <c r="G9" s="4893">
        <f>SUM(G10:G24)</f>
        <v>2.3779999999999997</v>
      </c>
      <c r="H9" s="561"/>
      <c r="I9" s="2245"/>
      <c r="J9" s="2692"/>
      <c r="K9" s="738"/>
      <c r="L9" s="3336"/>
      <c r="M9" s="101" t="str">
        <f t="shared" ref="M9:M41" si="0">IF(COUNTBLANK(E9:H9)=N9, 0, rngIncomplete )</f>
        <v>Please complete all cells in row</v>
      </c>
      <c r="N9" s="3337">
        <v>4</v>
      </c>
      <c r="O9" s="947"/>
      <c r="P9" s="3356"/>
      <c r="Q9" s="955"/>
      <c r="R9" s="955"/>
      <c r="S9" s="738"/>
      <c r="T9" s="738"/>
      <c r="U9" s="738"/>
      <c r="V9" s="738"/>
      <c r="W9" s="738"/>
      <c r="X9" s="738"/>
      <c r="Y9" s="738"/>
      <c r="Z9" s="738"/>
      <c r="AA9" s="738"/>
      <c r="AB9" s="738"/>
      <c r="AC9" s="738"/>
      <c r="AD9" s="738"/>
      <c r="AE9" s="738"/>
      <c r="AF9" s="738"/>
      <c r="AG9" s="738"/>
      <c r="AH9" s="738"/>
      <c r="AI9" s="738"/>
      <c r="AJ9" s="738"/>
      <c r="AK9" s="738"/>
      <c r="AL9" s="738"/>
      <c r="AM9" s="738"/>
      <c r="AN9" s="738"/>
      <c r="AO9" s="738"/>
      <c r="AP9" s="738"/>
      <c r="AQ9" s="738"/>
      <c r="AR9" s="738"/>
      <c r="AS9" s="738"/>
      <c r="AT9" s="738"/>
      <c r="AU9" s="738"/>
      <c r="AV9" s="738"/>
      <c r="AW9" s="738"/>
      <c r="AX9" s="738"/>
      <c r="AY9" s="738"/>
      <c r="AZ9" s="738"/>
      <c r="BA9" s="738"/>
      <c r="BB9" s="738"/>
      <c r="BC9" s="738"/>
      <c r="BD9" s="738"/>
      <c r="BE9" s="738"/>
      <c r="BF9" s="738"/>
      <c r="BG9" s="738"/>
      <c r="BH9" s="738"/>
      <c r="BI9" s="738"/>
      <c r="BJ9" s="738"/>
      <c r="BK9" s="738"/>
      <c r="BL9" s="738"/>
      <c r="BM9" s="738"/>
      <c r="BN9" s="738"/>
      <c r="BO9" s="738"/>
      <c r="BP9" s="738"/>
      <c r="BQ9" s="738"/>
      <c r="BR9" s="738"/>
      <c r="BS9" s="738"/>
      <c r="BT9" s="738"/>
      <c r="BU9" s="738"/>
      <c r="BV9" s="738"/>
      <c r="BW9" s="738"/>
      <c r="BX9" s="738"/>
      <c r="BY9" s="738"/>
      <c r="BZ9" s="738"/>
      <c r="CA9" s="738"/>
      <c r="CB9" s="738"/>
      <c r="CC9" s="738"/>
      <c r="CD9" s="738"/>
      <c r="CE9" s="738"/>
      <c r="CF9" s="738"/>
      <c r="CG9" s="738"/>
      <c r="CH9" s="738"/>
      <c r="CI9" s="738"/>
      <c r="CJ9" s="738"/>
      <c r="CK9" s="738"/>
      <c r="CL9" s="738"/>
      <c r="CM9" s="738"/>
      <c r="CN9" s="738"/>
      <c r="CO9" s="738"/>
      <c r="CP9" s="738"/>
      <c r="CQ9" s="738"/>
      <c r="CR9" s="738"/>
      <c r="CS9" s="738"/>
      <c r="CT9" s="738"/>
      <c r="CU9" s="738"/>
      <c r="CV9" s="738"/>
      <c r="CW9" s="738"/>
      <c r="CX9" s="738"/>
      <c r="CY9" s="738"/>
      <c r="CZ9" s="738"/>
      <c r="DA9" s="738"/>
      <c r="DB9" s="738"/>
      <c r="DC9" s="738"/>
      <c r="DD9" s="738"/>
      <c r="DE9" s="738"/>
      <c r="DF9" s="738"/>
      <c r="DG9" s="738"/>
      <c r="DH9" s="738"/>
      <c r="DI9" s="738"/>
      <c r="DJ9" s="738"/>
      <c r="DK9" s="738"/>
      <c r="DL9" s="738"/>
      <c r="DM9" s="738"/>
      <c r="DN9" s="738"/>
      <c r="DO9" s="738"/>
      <c r="DP9" s="738"/>
      <c r="DQ9" s="738"/>
      <c r="DR9" s="738"/>
      <c r="DS9" s="738"/>
      <c r="DT9" s="738"/>
      <c r="DU9" s="738"/>
      <c r="DV9" s="738"/>
      <c r="DW9" s="738"/>
      <c r="DX9" s="738"/>
      <c r="DY9" s="738"/>
      <c r="DZ9" s="738"/>
      <c r="EA9" s="738"/>
      <c r="EB9" s="738"/>
      <c r="EC9" s="738"/>
      <c r="ED9" s="738"/>
      <c r="EE9" s="738"/>
      <c r="EF9" s="738"/>
      <c r="EG9" s="738"/>
      <c r="EH9" s="738"/>
      <c r="EI9" s="738"/>
      <c r="EJ9" s="738"/>
      <c r="EK9" s="738"/>
      <c r="EL9" s="738"/>
      <c r="EM9" s="738"/>
      <c r="EN9" s="738"/>
      <c r="EO9" s="738"/>
      <c r="EP9" s="738"/>
      <c r="EQ9" s="738"/>
      <c r="ER9" s="738"/>
      <c r="ES9" s="738"/>
      <c r="ET9" s="738"/>
      <c r="EU9" s="738"/>
      <c r="EV9" s="738"/>
      <c r="EW9" s="738"/>
      <c r="EX9" s="738"/>
      <c r="EY9" s="738"/>
      <c r="EZ9" s="738"/>
      <c r="FA9" s="738"/>
      <c r="FB9" s="738"/>
      <c r="FC9" s="738"/>
      <c r="FD9" s="738"/>
      <c r="FE9" s="738"/>
      <c r="FF9" s="738"/>
      <c r="FG9" s="738"/>
      <c r="FH9" s="738"/>
      <c r="FI9" s="738"/>
      <c r="FJ9" s="738"/>
      <c r="FK9" s="738"/>
      <c r="FL9" s="738"/>
      <c r="FM9" s="738"/>
      <c r="FN9" s="738"/>
      <c r="FO9" s="738"/>
      <c r="FP9" s="738"/>
      <c r="FQ9" s="738"/>
      <c r="FR9" s="738"/>
      <c r="FS9" s="738"/>
      <c r="FT9" s="738"/>
      <c r="FU9" s="738"/>
      <c r="FV9" s="738"/>
      <c r="FW9" s="738"/>
      <c r="FX9" s="738"/>
      <c r="FY9" s="738"/>
      <c r="FZ9" s="738"/>
      <c r="GA9" s="738"/>
      <c r="GB9" s="738"/>
      <c r="GC9" s="738"/>
      <c r="GD9" s="738"/>
      <c r="GE9" s="738"/>
      <c r="GF9" s="738"/>
      <c r="GG9" s="738"/>
      <c r="GH9" s="738"/>
      <c r="GI9" s="738"/>
      <c r="GJ9" s="738"/>
      <c r="GK9" s="738"/>
      <c r="GL9" s="738"/>
      <c r="GM9" s="738"/>
      <c r="GN9" s="738"/>
      <c r="GO9" s="738"/>
      <c r="GP9" s="738"/>
      <c r="GQ9" s="738"/>
      <c r="GR9" s="738"/>
      <c r="GS9" s="738"/>
      <c r="GT9" s="738"/>
      <c r="GU9" s="738"/>
      <c r="GV9" s="738"/>
      <c r="GW9" s="738"/>
      <c r="GX9" s="738"/>
      <c r="GY9" s="738"/>
      <c r="GZ9" s="738"/>
      <c r="HA9" s="738"/>
      <c r="HB9" s="738"/>
      <c r="HC9" s="738"/>
      <c r="HD9" s="738"/>
      <c r="HE9" s="738"/>
      <c r="HF9" s="738"/>
      <c r="HG9" s="738"/>
      <c r="HH9" s="738"/>
      <c r="HI9" s="738"/>
      <c r="HJ9" s="738"/>
      <c r="HK9" s="738"/>
      <c r="HL9" s="738"/>
      <c r="HM9" s="738"/>
      <c r="HN9" s="738"/>
      <c r="HO9" s="738"/>
      <c r="HP9" s="738"/>
      <c r="HQ9" s="738"/>
      <c r="HR9" s="738"/>
      <c r="HS9" s="738"/>
      <c r="HT9" s="738"/>
      <c r="HU9" s="738"/>
      <c r="HV9" s="738"/>
      <c r="HW9" s="738"/>
      <c r="HX9" s="738"/>
      <c r="HY9" s="738"/>
      <c r="HZ9" s="738"/>
      <c r="IA9" s="738"/>
      <c r="IB9" s="738"/>
      <c r="IC9" s="738"/>
    </row>
    <row r="10" spans="1:237" s="2" customFormat="1" ht="30.6" thickTop="1">
      <c r="A10" s="985"/>
      <c r="B10" s="1268" t="s">
        <v>1570</v>
      </c>
      <c r="C10" s="1244" t="s">
        <v>1571</v>
      </c>
      <c r="D10" s="1245">
        <v>2</v>
      </c>
      <c r="E10" s="3777">
        <f>IFERROR('3E'!I43,"-")</f>
        <v>0</v>
      </c>
      <c r="F10" s="3778" t="s">
        <v>10091</v>
      </c>
      <c r="G10" s="4278">
        <v>0</v>
      </c>
      <c r="H10" s="4917">
        <v>0</v>
      </c>
      <c r="I10" s="875"/>
      <c r="J10" s="1248" t="s">
        <v>1572</v>
      </c>
      <c r="K10" s="875"/>
      <c r="L10" s="2933"/>
      <c r="M10" s="101">
        <f t="shared" si="0"/>
        <v>0</v>
      </c>
      <c r="N10" s="3337">
        <v>0</v>
      </c>
      <c r="O10" s="947"/>
      <c r="P10" s="3672"/>
      <c r="Q10" s="2735"/>
      <c r="R10" s="2735"/>
      <c r="S10" s="875"/>
      <c r="T10" s="738"/>
      <c r="U10" s="738"/>
      <c r="V10" s="738"/>
      <c r="W10" s="738"/>
      <c r="X10" s="875"/>
      <c r="Y10" s="875"/>
      <c r="Z10" s="875"/>
      <c r="AA10" s="875"/>
      <c r="AB10" s="875"/>
      <c r="AC10" s="875"/>
      <c r="AD10" s="875"/>
      <c r="AE10" s="875"/>
      <c r="AF10" s="875"/>
      <c r="AG10" s="875"/>
      <c r="AH10" s="875"/>
      <c r="AI10" s="875"/>
      <c r="AJ10" s="875"/>
      <c r="AK10" s="875"/>
      <c r="AL10" s="875"/>
      <c r="AM10" s="875"/>
      <c r="AN10" s="875"/>
      <c r="AO10" s="875"/>
      <c r="AP10" s="875"/>
      <c r="AQ10" s="875"/>
      <c r="AR10" s="875"/>
      <c r="AS10" s="875"/>
      <c r="AT10" s="875"/>
      <c r="AU10" s="875"/>
      <c r="AV10" s="875"/>
      <c r="AW10" s="875"/>
      <c r="AX10" s="875"/>
      <c r="AY10" s="875"/>
      <c r="AZ10" s="875"/>
      <c r="BA10" s="875"/>
      <c r="BB10" s="875"/>
      <c r="BC10" s="875"/>
      <c r="BD10" s="875"/>
      <c r="BE10" s="875"/>
      <c r="BF10" s="875"/>
      <c r="BG10" s="875"/>
      <c r="BH10" s="875"/>
      <c r="BI10" s="875"/>
      <c r="BJ10" s="875"/>
      <c r="BK10" s="875"/>
      <c r="BL10" s="875"/>
      <c r="BM10" s="875"/>
      <c r="BN10" s="875"/>
      <c r="BO10" s="875"/>
      <c r="BP10" s="875"/>
      <c r="BQ10" s="875"/>
      <c r="BR10" s="875"/>
      <c r="BS10" s="875"/>
      <c r="BT10" s="875"/>
      <c r="BU10" s="875"/>
      <c r="BV10" s="875"/>
      <c r="BW10" s="875"/>
      <c r="BX10" s="875"/>
      <c r="BY10" s="875"/>
      <c r="BZ10" s="875"/>
      <c r="CA10" s="875"/>
      <c r="CB10" s="875"/>
      <c r="CC10" s="875"/>
      <c r="CD10" s="875"/>
      <c r="CE10" s="875"/>
      <c r="CF10" s="875"/>
      <c r="CG10" s="875"/>
      <c r="CH10" s="875"/>
      <c r="CI10" s="875"/>
      <c r="CJ10" s="875"/>
      <c r="CK10" s="875"/>
      <c r="CL10" s="875"/>
      <c r="CM10" s="875"/>
      <c r="CN10" s="875"/>
      <c r="CO10" s="875"/>
      <c r="CP10" s="875"/>
      <c r="CQ10" s="875"/>
      <c r="CR10" s="875"/>
      <c r="CS10" s="875"/>
      <c r="CT10" s="875"/>
      <c r="CU10" s="875"/>
      <c r="CV10" s="875"/>
      <c r="CW10" s="875"/>
      <c r="CX10" s="875"/>
      <c r="CY10" s="875"/>
      <c r="CZ10" s="875"/>
      <c r="DA10" s="875"/>
      <c r="DB10" s="875"/>
      <c r="DC10" s="875"/>
      <c r="DD10" s="875"/>
      <c r="DE10" s="875"/>
      <c r="DF10" s="875"/>
      <c r="DG10" s="875"/>
      <c r="DH10" s="875"/>
      <c r="DI10" s="875"/>
      <c r="DJ10" s="875"/>
      <c r="DK10" s="875"/>
      <c r="DL10" s="875"/>
      <c r="DM10" s="875"/>
      <c r="DN10" s="875"/>
      <c r="DO10" s="875"/>
      <c r="DP10" s="875"/>
      <c r="DQ10" s="875"/>
      <c r="DR10" s="875"/>
      <c r="DS10" s="875"/>
      <c r="DT10" s="875"/>
      <c r="DU10" s="875"/>
      <c r="DV10" s="875"/>
      <c r="DW10" s="875"/>
      <c r="DX10" s="875"/>
      <c r="DY10" s="875"/>
      <c r="DZ10" s="875"/>
      <c r="EA10" s="875"/>
      <c r="EB10" s="875"/>
      <c r="EC10" s="875"/>
      <c r="ED10" s="875"/>
      <c r="EE10" s="875"/>
      <c r="EF10" s="875"/>
      <c r="EG10" s="875"/>
      <c r="EH10" s="875"/>
      <c r="EI10" s="875"/>
      <c r="EJ10" s="875"/>
      <c r="EK10" s="875"/>
      <c r="EL10" s="875"/>
      <c r="EM10" s="875"/>
      <c r="EN10" s="875"/>
      <c r="EO10" s="875"/>
      <c r="EP10" s="875"/>
      <c r="EQ10" s="875"/>
      <c r="ER10" s="875"/>
      <c r="ES10" s="875"/>
      <c r="ET10" s="875"/>
      <c r="EU10" s="875"/>
      <c r="EV10" s="875"/>
      <c r="EW10" s="875"/>
      <c r="EX10" s="875"/>
      <c r="EY10" s="875"/>
      <c r="EZ10" s="875"/>
      <c r="FA10" s="875"/>
      <c r="FB10" s="875"/>
      <c r="FC10" s="875"/>
      <c r="FD10" s="875"/>
      <c r="FE10" s="875"/>
      <c r="FF10" s="875"/>
      <c r="FG10" s="875"/>
      <c r="FH10" s="875"/>
      <c r="FI10" s="875"/>
      <c r="FJ10" s="875"/>
      <c r="FK10" s="875"/>
      <c r="FL10" s="875"/>
      <c r="FM10" s="875"/>
      <c r="FN10" s="875"/>
      <c r="FO10" s="875"/>
      <c r="FP10" s="875"/>
      <c r="FQ10" s="875"/>
      <c r="FR10" s="875"/>
      <c r="FS10" s="875"/>
      <c r="FT10" s="875"/>
      <c r="FU10" s="875"/>
      <c r="FV10" s="875"/>
      <c r="FW10" s="875"/>
      <c r="FX10" s="875"/>
      <c r="FY10" s="875"/>
      <c r="FZ10" s="875"/>
      <c r="GA10" s="875"/>
      <c r="GB10" s="875"/>
      <c r="GC10" s="875"/>
      <c r="GD10" s="875"/>
      <c r="GE10" s="875"/>
      <c r="GF10" s="875"/>
      <c r="GG10" s="875"/>
      <c r="GH10" s="875"/>
      <c r="GI10" s="875"/>
      <c r="GJ10" s="875"/>
      <c r="GK10" s="875"/>
      <c r="GL10" s="875"/>
      <c r="GM10" s="875"/>
      <c r="GN10" s="875"/>
      <c r="GO10" s="875"/>
      <c r="GP10" s="875"/>
      <c r="GQ10" s="875"/>
      <c r="GR10" s="875"/>
      <c r="GS10" s="875"/>
      <c r="GT10" s="875"/>
      <c r="GU10" s="875"/>
      <c r="GV10" s="875"/>
      <c r="GW10" s="875"/>
      <c r="GX10" s="875"/>
      <c r="GY10" s="875"/>
      <c r="GZ10" s="875"/>
      <c r="HA10" s="875"/>
      <c r="HB10" s="875"/>
      <c r="HC10" s="875"/>
      <c r="HD10" s="875"/>
      <c r="HE10" s="875"/>
      <c r="HF10" s="875"/>
      <c r="HG10" s="875"/>
      <c r="HH10" s="875"/>
      <c r="HI10" s="875"/>
      <c r="HJ10" s="875"/>
      <c r="HK10" s="875"/>
      <c r="HL10" s="875"/>
      <c r="HM10" s="875"/>
      <c r="HN10" s="875"/>
      <c r="HO10" s="875"/>
      <c r="HP10" s="875"/>
      <c r="HQ10" s="875"/>
      <c r="HR10" s="875"/>
      <c r="HS10" s="875"/>
      <c r="HT10" s="875"/>
      <c r="HU10" s="875"/>
      <c r="HV10" s="875"/>
      <c r="HW10" s="875"/>
      <c r="HX10" s="875"/>
      <c r="HY10" s="875"/>
      <c r="HZ10" s="875"/>
      <c r="IA10" s="875"/>
      <c r="IB10" s="875"/>
      <c r="IC10" s="875"/>
    </row>
    <row r="11" spans="1:237" s="11" customFormat="1" ht="45">
      <c r="A11" s="985"/>
      <c r="B11" s="1243" t="s">
        <v>10093</v>
      </c>
      <c r="C11" s="3780" t="s">
        <v>9860</v>
      </c>
      <c r="D11" s="3781">
        <v>1</v>
      </c>
      <c r="E11" s="4914">
        <f>IFERROR('3D'!J59, "-")</f>
        <v>-7.4999999999999997E-2</v>
      </c>
      <c r="F11" s="3783" t="s">
        <v>10091</v>
      </c>
      <c r="G11" s="4894">
        <v>0.111</v>
      </c>
      <c r="H11" s="4918">
        <v>0.111</v>
      </c>
      <c r="I11" s="2245"/>
      <c r="J11" s="1254" t="s">
        <v>1573</v>
      </c>
      <c r="K11" s="738"/>
      <c r="L11" s="2933"/>
      <c r="M11" s="101">
        <f t="shared" si="0"/>
        <v>0</v>
      </c>
      <c r="N11" s="3337">
        <v>0</v>
      </c>
      <c r="O11" s="3342"/>
      <c r="P11" s="3673"/>
      <c r="Q11" s="2736"/>
      <c r="R11" s="2735"/>
      <c r="S11" s="738"/>
      <c r="T11" s="738"/>
      <c r="U11" s="738"/>
      <c r="V11" s="738"/>
      <c r="W11" s="738"/>
      <c r="X11" s="738"/>
      <c r="Y11" s="738"/>
      <c r="Z11" s="738"/>
      <c r="AA11" s="738"/>
      <c r="AB11" s="738"/>
      <c r="AC11" s="738"/>
      <c r="AD11" s="738"/>
      <c r="AE11" s="738"/>
      <c r="AF11" s="738"/>
      <c r="AG11" s="738"/>
      <c r="AH11" s="738"/>
      <c r="AI11" s="738"/>
      <c r="AJ11" s="738"/>
      <c r="AK11" s="738"/>
      <c r="AL11" s="738"/>
      <c r="AM11" s="738"/>
      <c r="AN11" s="738"/>
      <c r="AO11" s="738"/>
      <c r="AP11" s="738"/>
      <c r="AQ11" s="738"/>
      <c r="AR11" s="738"/>
      <c r="AS11" s="738"/>
      <c r="AT11" s="738"/>
      <c r="AU11" s="738"/>
      <c r="AV11" s="738"/>
      <c r="AW11" s="738"/>
      <c r="AX11" s="738"/>
      <c r="AY11" s="738"/>
      <c r="AZ11" s="738"/>
      <c r="BA11" s="738"/>
      <c r="BB11" s="738"/>
      <c r="BC11" s="738"/>
      <c r="BD11" s="738"/>
      <c r="BE11" s="738"/>
      <c r="BF11" s="738"/>
      <c r="BG11" s="738"/>
      <c r="BH11" s="738"/>
      <c r="BI11" s="738"/>
      <c r="BJ11" s="738"/>
      <c r="BK11" s="738"/>
      <c r="BL11" s="738"/>
      <c r="BM11" s="738"/>
      <c r="BN11" s="738"/>
      <c r="BO11" s="738"/>
      <c r="BP11" s="738"/>
      <c r="BQ11" s="738"/>
      <c r="BR11" s="738"/>
      <c r="BS11" s="738"/>
      <c r="BT11" s="738"/>
      <c r="BU11" s="738"/>
      <c r="BV11" s="738"/>
      <c r="BW11" s="738"/>
      <c r="BX11" s="738"/>
      <c r="BY11" s="738"/>
      <c r="BZ11" s="738"/>
      <c r="CA11" s="738"/>
      <c r="CB11" s="738"/>
      <c r="CC11" s="738"/>
      <c r="CD11" s="738"/>
      <c r="CE11" s="738"/>
      <c r="CF11" s="738"/>
      <c r="CG11" s="738"/>
      <c r="CH11" s="738"/>
      <c r="CI11" s="738"/>
      <c r="CJ11" s="738"/>
      <c r="CK11" s="738"/>
      <c r="CL11" s="738"/>
      <c r="CM11" s="738"/>
      <c r="CN11" s="738"/>
      <c r="CO11" s="738"/>
      <c r="CP11" s="738"/>
      <c r="CQ11" s="738"/>
      <c r="CR11" s="738"/>
      <c r="CS11" s="738"/>
      <c r="CT11" s="738"/>
      <c r="CU11" s="738"/>
      <c r="CV11" s="738"/>
      <c r="CW11" s="738"/>
      <c r="CX11" s="738"/>
      <c r="CY11" s="738"/>
      <c r="CZ11" s="738"/>
      <c r="DA11" s="738"/>
      <c r="DB11" s="738"/>
      <c r="DC11" s="738"/>
      <c r="DD11" s="738"/>
      <c r="DE11" s="738"/>
      <c r="DF11" s="738"/>
      <c r="DG11" s="738"/>
      <c r="DH11" s="738"/>
      <c r="DI11" s="738"/>
      <c r="DJ11" s="738"/>
      <c r="DK11" s="738"/>
      <c r="DL11" s="738"/>
      <c r="DM11" s="738"/>
      <c r="DN11" s="738"/>
      <c r="DO11" s="738"/>
      <c r="DP11" s="738"/>
      <c r="DQ11" s="738"/>
      <c r="DR11" s="738"/>
      <c r="DS11" s="738"/>
      <c r="DT11" s="738"/>
      <c r="DU11" s="738"/>
      <c r="DV11" s="738"/>
      <c r="DW11" s="738"/>
      <c r="DX11" s="738"/>
      <c r="DY11" s="738"/>
      <c r="DZ11" s="738"/>
      <c r="EA11" s="738"/>
      <c r="EB11" s="738"/>
      <c r="EC11" s="738"/>
      <c r="ED11" s="738"/>
      <c r="EE11" s="738"/>
      <c r="EF11" s="738"/>
      <c r="EG11" s="738"/>
      <c r="EH11" s="738"/>
      <c r="EI11" s="738"/>
      <c r="EJ11" s="738"/>
      <c r="EK11" s="738"/>
      <c r="EL11" s="738"/>
      <c r="EM11" s="738"/>
      <c r="EN11" s="738"/>
      <c r="EO11" s="738"/>
      <c r="EP11" s="738"/>
      <c r="EQ11" s="738"/>
      <c r="ER11" s="738"/>
      <c r="ES11" s="738"/>
      <c r="ET11" s="738"/>
      <c r="EU11" s="738"/>
      <c r="EV11" s="738"/>
      <c r="EW11" s="738"/>
      <c r="EX11" s="738"/>
      <c r="EY11" s="738"/>
      <c r="EZ11" s="738"/>
      <c r="FA11" s="738"/>
      <c r="FB11" s="738"/>
      <c r="FC11" s="738"/>
      <c r="FD11" s="738"/>
      <c r="FE11" s="738"/>
      <c r="FF11" s="738"/>
      <c r="FG11" s="738"/>
      <c r="FH11" s="738"/>
      <c r="FI11" s="738"/>
      <c r="FJ11" s="738"/>
      <c r="FK11" s="738"/>
      <c r="FL11" s="738"/>
      <c r="FM11" s="738"/>
      <c r="FN11" s="738"/>
      <c r="FO11" s="738"/>
      <c r="FP11" s="738"/>
      <c r="FQ11" s="738"/>
      <c r="FR11" s="738"/>
      <c r="FS11" s="738"/>
      <c r="FT11" s="738"/>
      <c r="FU11" s="738"/>
      <c r="FV11" s="738"/>
      <c r="FW11" s="738"/>
      <c r="FX11" s="738"/>
      <c r="FY11" s="738"/>
      <c r="FZ11" s="738"/>
      <c r="GA11" s="738"/>
      <c r="GB11" s="738"/>
      <c r="GC11" s="738"/>
      <c r="GD11" s="738"/>
      <c r="GE11" s="738"/>
      <c r="GF11" s="738"/>
      <c r="GG11" s="738"/>
      <c r="GH11" s="738"/>
      <c r="GI11" s="738"/>
      <c r="GJ11" s="738"/>
      <c r="GK11" s="738"/>
      <c r="GL11" s="738"/>
      <c r="GM11" s="738"/>
      <c r="GN11" s="738"/>
      <c r="GO11" s="738"/>
      <c r="GP11" s="738"/>
      <c r="GQ11" s="738"/>
      <c r="GR11" s="738"/>
      <c r="GS11" s="738"/>
      <c r="GT11" s="738"/>
      <c r="GU11" s="738"/>
      <c r="GV11" s="738"/>
      <c r="GW11" s="738"/>
      <c r="GX11" s="738"/>
      <c r="GY11" s="738"/>
      <c r="GZ11" s="738"/>
      <c r="HA11" s="738"/>
      <c r="HB11" s="738"/>
      <c r="HC11" s="738"/>
      <c r="HD11" s="738"/>
      <c r="HE11" s="738"/>
      <c r="HF11" s="738"/>
      <c r="HG11" s="738"/>
      <c r="HH11" s="738"/>
      <c r="HI11" s="738"/>
      <c r="HJ11" s="738"/>
      <c r="HK11" s="738"/>
      <c r="HL11" s="738"/>
      <c r="HM11" s="738"/>
      <c r="HN11" s="738"/>
      <c r="HO11" s="738"/>
      <c r="HP11" s="738"/>
      <c r="HQ11" s="738"/>
      <c r="HR11" s="738"/>
      <c r="HS11" s="738"/>
      <c r="HT11" s="738"/>
      <c r="HU11" s="738"/>
      <c r="HV11" s="738"/>
      <c r="HW11" s="738"/>
      <c r="HX11" s="738"/>
      <c r="HY11" s="738"/>
      <c r="HZ11" s="738"/>
      <c r="IA11" s="738"/>
      <c r="IB11" s="738"/>
      <c r="IC11" s="738"/>
    </row>
    <row r="12" spans="1:237" s="11" customFormat="1" ht="45">
      <c r="A12" s="985"/>
      <c r="B12" s="1243" t="s">
        <v>10094</v>
      </c>
      <c r="C12" s="3780" t="s">
        <v>9860</v>
      </c>
      <c r="D12" s="3781">
        <v>1</v>
      </c>
      <c r="E12" s="4914">
        <f>IFERROR('3D'!J71, "-")</f>
        <v>-0.249</v>
      </c>
      <c r="F12" s="3783" t="s">
        <v>10091</v>
      </c>
      <c r="G12" s="4894">
        <v>0</v>
      </c>
      <c r="H12" s="4918">
        <v>0</v>
      </c>
      <c r="I12" s="2245"/>
      <c r="J12" s="1254"/>
      <c r="K12" s="738"/>
      <c r="L12" s="2933"/>
      <c r="M12" s="101"/>
      <c r="N12" s="3337"/>
      <c r="O12" s="3342"/>
      <c r="P12" s="3673"/>
      <c r="Q12" s="2736"/>
      <c r="R12" s="2735"/>
      <c r="S12" s="738"/>
      <c r="T12" s="738"/>
      <c r="U12" s="738"/>
      <c r="V12" s="738"/>
      <c r="W12" s="738"/>
      <c r="X12" s="738"/>
      <c r="Y12" s="738"/>
      <c r="Z12" s="738"/>
      <c r="AA12" s="738"/>
      <c r="AB12" s="738"/>
      <c r="AC12" s="738"/>
      <c r="AD12" s="738"/>
      <c r="AE12" s="738"/>
      <c r="AF12" s="738"/>
      <c r="AG12" s="738"/>
      <c r="AH12" s="738"/>
      <c r="AI12" s="738"/>
      <c r="AJ12" s="738"/>
      <c r="AK12" s="738"/>
      <c r="AL12" s="738"/>
      <c r="AM12" s="738"/>
      <c r="AN12" s="738"/>
      <c r="AO12" s="738"/>
      <c r="AP12" s="738"/>
      <c r="AQ12" s="738"/>
      <c r="AR12" s="738"/>
      <c r="AS12" s="738"/>
      <c r="AT12" s="738"/>
      <c r="AU12" s="738"/>
      <c r="AV12" s="738"/>
      <c r="AW12" s="738"/>
      <c r="AX12" s="738"/>
      <c r="AY12" s="738"/>
      <c r="AZ12" s="738"/>
      <c r="BA12" s="738"/>
      <c r="BB12" s="738"/>
      <c r="BC12" s="738"/>
      <c r="BD12" s="738"/>
      <c r="BE12" s="738"/>
      <c r="BF12" s="738"/>
      <c r="BG12" s="738"/>
      <c r="BH12" s="738"/>
      <c r="BI12" s="738"/>
      <c r="BJ12" s="738"/>
      <c r="BK12" s="738"/>
      <c r="BL12" s="738"/>
      <c r="BM12" s="738"/>
      <c r="BN12" s="738"/>
      <c r="BO12" s="738"/>
      <c r="BP12" s="738"/>
      <c r="BQ12" s="738"/>
      <c r="BR12" s="738"/>
      <c r="BS12" s="738"/>
      <c r="BT12" s="738"/>
      <c r="BU12" s="738"/>
      <c r="BV12" s="738"/>
      <c r="BW12" s="738"/>
      <c r="BX12" s="738"/>
      <c r="BY12" s="738"/>
      <c r="BZ12" s="738"/>
      <c r="CA12" s="738"/>
      <c r="CB12" s="738"/>
      <c r="CC12" s="738"/>
      <c r="CD12" s="738"/>
      <c r="CE12" s="738"/>
      <c r="CF12" s="738"/>
      <c r="CG12" s="738"/>
      <c r="CH12" s="738"/>
      <c r="CI12" s="738"/>
      <c r="CJ12" s="738"/>
      <c r="CK12" s="738"/>
      <c r="CL12" s="738"/>
      <c r="CM12" s="738"/>
      <c r="CN12" s="738"/>
      <c r="CO12" s="738"/>
      <c r="CP12" s="738"/>
      <c r="CQ12" s="738"/>
      <c r="CR12" s="738"/>
      <c r="CS12" s="738"/>
      <c r="CT12" s="738"/>
      <c r="CU12" s="738"/>
      <c r="CV12" s="738"/>
      <c r="CW12" s="738"/>
      <c r="CX12" s="738"/>
      <c r="CY12" s="738"/>
      <c r="CZ12" s="738"/>
      <c r="DA12" s="738"/>
      <c r="DB12" s="738"/>
      <c r="DC12" s="738"/>
      <c r="DD12" s="738"/>
      <c r="DE12" s="738"/>
      <c r="DF12" s="738"/>
      <c r="DG12" s="738"/>
      <c r="DH12" s="738"/>
      <c r="DI12" s="738"/>
      <c r="DJ12" s="738"/>
      <c r="DK12" s="738"/>
      <c r="DL12" s="738"/>
      <c r="DM12" s="738"/>
      <c r="DN12" s="738"/>
      <c r="DO12" s="738"/>
      <c r="DP12" s="738"/>
      <c r="DQ12" s="738"/>
      <c r="DR12" s="738"/>
      <c r="DS12" s="738"/>
      <c r="DT12" s="738"/>
      <c r="DU12" s="738"/>
      <c r="DV12" s="738"/>
      <c r="DW12" s="738"/>
      <c r="DX12" s="738"/>
      <c r="DY12" s="738"/>
      <c r="DZ12" s="738"/>
      <c r="EA12" s="738"/>
      <c r="EB12" s="738"/>
      <c r="EC12" s="738"/>
      <c r="ED12" s="738"/>
      <c r="EE12" s="738"/>
      <c r="EF12" s="738"/>
      <c r="EG12" s="738"/>
      <c r="EH12" s="738"/>
      <c r="EI12" s="738"/>
      <c r="EJ12" s="738"/>
      <c r="EK12" s="738"/>
      <c r="EL12" s="738"/>
      <c r="EM12" s="738"/>
      <c r="EN12" s="738"/>
      <c r="EO12" s="738"/>
      <c r="EP12" s="738"/>
      <c r="EQ12" s="738"/>
      <c r="ER12" s="738"/>
      <c r="ES12" s="738"/>
      <c r="ET12" s="738"/>
      <c r="EU12" s="738"/>
      <c r="EV12" s="738"/>
      <c r="EW12" s="738"/>
      <c r="EX12" s="738"/>
      <c r="EY12" s="738"/>
      <c r="EZ12" s="738"/>
      <c r="FA12" s="738"/>
      <c r="FB12" s="738"/>
      <c r="FC12" s="738"/>
      <c r="FD12" s="738"/>
      <c r="FE12" s="738"/>
      <c r="FF12" s="738"/>
      <c r="FG12" s="738"/>
      <c r="FH12" s="738"/>
      <c r="FI12" s="738"/>
      <c r="FJ12" s="738"/>
      <c r="FK12" s="738"/>
      <c r="FL12" s="738"/>
      <c r="FM12" s="738"/>
      <c r="FN12" s="738"/>
      <c r="FO12" s="738"/>
      <c r="FP12" s="738"/>
      <c r="FQ12" s="738"/>
      <c r="FR12" s="738"/>
      <c r="FS12" s="738"/>
      <c r="FT12" s="738"/>
      <c r="FU12" s="738"/>
      <c r="FV12" s="738"/>
      <c r="FW12" s="738"/>
      <c r="FX12" s="738"/>
      <c r="FY12" s="738"/>
      <c r="FZ12" s="738"/>
      <c r="GA12" s="738"/>
      <c r="GB12" s="738"/>
      <c r="GC12" s="738"/>
      <c r="GD12" s="738"/>
      <c r="GE12" s="738"/>
      <c r="GF12" s="738"/>
      <c r="GG12" s="738"/>
      <c r="GH12" s="738"/>
      <c r="GI12" s="738"/>
      <c r="GJ12" s="738"/>
      <c r="GK12" s="738"/>
      <c r="GL12" s="738"/>
      <c r="GM12" s="738"/>
      <c r="GN12" s="738"/>
      <c r="GO12" s="738"/>
      <c r="GP12" s="738"/>
      <c r="GQ12" s="738"/>
      <c r="GR12" s="738"/>
      <c r="GS12" s="738"/>
      <c r="GT12" s="738"/>
      <c r="GU12" s="738"/>
      <c r="GV12" s="738"/>
      <c r="GW12" s="738"/>
      <c r="GX12" s="738"/>
      <c r="GY12" s="738"/>
      <c r="GZ12" s="738"/>
      <c r="HA12" s="738"/>
      <c r="HB12" s="738"/>
      <c r="HC12" s="738"/>
      <c r="HD12" s="738"/>
      <c r="HE12" s="738"/>
      <c r="HF12" s="738"/>
      <c r="HG12" s="738"/>
      <c r="HH12" s="738"/>
      <c r="HI12" s="738"/>
      <c r="HJ12" s="738"/>
      <c r="HK12" s="738"/>
      <c r="HL12" s="738"/>
      <c r="HM12" s="738"/>
      <c r="HN12" s="738"/>
      <c r="HO12" s="738"/>
      <c r="HP12" s="738"/>
      <c r="HQ12" s="738"/>
      <c r="HR12" s="738"/>
      <c r="HS12" s="738"/>
      <c r="HT12" s="738"/>
      <c r="HU12" s="738"/>
      <c r="HV12" s="738"/>
      <c r="HW12" s="738"/>
      <c r="HX12" s="738"/>
      <c r="HY12" s="738"/>
      <c r="HZ12" s="738"/>
      <c r="IA12" s="738"/>
      <c r="IB12" s="738"/>
      <c r="IC12" s="738"/>
    </row>
    <row r="13" spans="1:237" s="11" customFormat="1" ht="15.6">
      <c r="A13" s="985"/>
      <c r="B13" s="1243" t="s">
        <v>1574</v>
      </c>
      <c r="C13" s="3781" t="s">
        <v>1575</v>
      </c>
      <c r="D13" s="3781">
        <v>2</v>
      </c>
      <c r="E13" s="3786">
        <f>IFERROR('3G'!G18,"-")</f>
        <v>1.1299999999999999</v>
      </c>
      <c r="F13" s="3784" t="s">
        <v>10095</v>
      </c>
      <c r="G13" s="4891">
        <v>0</v>
      </c>
      <c r="H13" s="4918">
        <v>0</v>
      </c>
      <c r="I13" s="2245"/>
      <c r="J13" s="1254" t="s">
        <v>1576</v>
      </c>
      <c r="K13" s="738"/>
      <c r="L13" s="2934"/>
      <c r="M13" s="101">
        <f t="shared" si="0"/>
        <v>0</v>
      </c>
      <c r="N13" s="3337">
        <v>0</v>
      </c>
      <c r="O13" s="3343"/>
      <c r="P13" s="3673"/>
      <c r="Q13" s="946"/>
      <c r="R13" s="2735"/>
      <c r="S13" s="738"/>
      <c r="T13" s="738"/>
      <c r="U13" s="738"/>
      <c r="V13" s="738"/>
      <c r="W13" s="738"/>
      <c r="X13" s="738"/>
      <c r="Y13" s="738"/>
      <c r="Z13" s="738"/>
      <c r="AA13" s="738"/>
      <c r="AB13" s="738"/>
      <c r="AC13" s="738"/>
      <c r="AD13" s="738"/>
      <c r="AE13" s="738"/>
      <c r="AF13" s="738"/>
      <c r="AG13" s="738"/>
      <c r="AH13" s="738"/>
      <c r="AI13" s="738"/>
      <c r="AJ13" s="738"/>
      <c r="AK13" s="738"/>
      <c r="AL13" s="738"/>
      <c r="AM13" s="738"/>
      <c r="AN13" s="738"/>
      <c r="AO13" s="738"/>
      <c r="AP13" s="738"/>
      <c r="AQ13" s="738"/>
      <c r="AR13" s="738"/>
      <c r="AS13" s="738"/>
      <c r="AT13" s="738"/>
      <c r="AU13" s="738"/>
      <c r="AV13" s="738"/>
      <c r="AW13" s="738"/>
      <c r="AX13" s="738"/>
      <c r="AY13" s="738"/>
      <c r="AZ13" s="738"/>
      <c r="BA13" s="738"/>
      <c r="BB13" s="738"/>
      <c r="BC13" s="738"/>
      <c r="BD13" s="738"/>
      <c r="BE13" s="738"/>
      <c r="BF13" s="738"/>
      <c r="BG13" s="738"/>
      <c r="BH13" s="738"/>
      <c r="BI13" s="738"/>
      <c r="BJ13" s="738"/>
      <c r="BK13" s="738"/>
      <c r="BL13" s="738"/>
      <c r="BM13" s="738"/>
      <c r="BN13" s="738"/>
      <c r="BO13" s="738"/>
      <c r="BP13" s="738"/>
      <c r="BQ13" s="738"/>
      <c r="BR13" s="738"/>
      <c r="BS13" s="738"/>
      <c r="BT13" s="738"/>
      <c r="BU13" s="738"/>
      <c r="BV13" s="738"/>
      <c r="BW13" s="738"/>
      <c r="BX13" s="738"/>
      <c r="BY13" s="738"/>
      <c r="BZ13" s="738"/>
      <c r="CA13" s="738"/>
      <c r="CB13" s="738"/>
      <c r="CC13" s="738"/>
      <c r="CD13" s="738"/>
      <c r="CE13" s="738"/>
      <c r="CF13" s="738"/>
      <c r="CG13" s="738"/>
      <c r="CH13" s="738"/>
      <c r="CI13" s="738"/>
      <c r="CJ13" s="738"/>
      <c r="CK13" s="738"/>
      <c r="CL13" s="738"/>
      <c r="CM13" s="738"/>
      <c r="CN13" s="738"/>
      <c r="CO13" s="738"/>
      <c r="CP13" s="738"/>
      <c r="CQ13" s="738"/>
      <c r="CR13" s="738"/>
      <c r="CS13" s="738"/>
      <c r="CT13" s="738"/>
      <c r="CU13" s="738"/>
      <c r="CV13" s="738"/>
      <c r="CW13" s="738"/>
      <c r="CX13" s="738"/>
      <c r="CY13" s="738"/>
      <c r="CZ13" s="738"/>
      <c r="DA13" s="738"/>
      <c r="DB13" s="738"/>
      <c r="DC13" s="738"/>
      <c r="DD13" s="738"/>
      <c r="DE13" s="738"/>
      <c r="DF13" s="738"/>
      <c r="DG13" s="738"/>
      <c r="DH13" s="738"/>
      <c r="DI13" s="738"/>
      <c r="DJ13" s="738"/>
      <c r="DK13" s="738"/>
      <c r="DL13" s="738"/>
      <c r="DM13" s="738"/>
      <c r="DN13" s="738"/>
      <c r="DO13" s="738"/>
      <c r="DP13" s="738"/>
      <c r="DQ13" s="738"/>
      <c r="DR13" s="738"/>
      <c r="DS13" s="738"/>
      <c r="DT13" s="738"/>
      <c r="DU13" s="738"/>
      <c r="DV13" s="738"/>
      <c r="DW13" s="738"/>
      <c r="DX13" s="738"/>
      <c r="DY13" s="738"/>
      <c r="DZ13" s="738"/>
      <c r="EA13" s="738"/>
      <c r="EB13" s="738"/>
      <c r="EC13" s="738"/>
      <c r="ED13" s="738"/>
      <c r="EE13" s="738"/>
      <c r="EF13" s="738"/>
      <c r="EG13" s="738"/>
      <c r="EH13" s="738"/>
      <c r="EI13" s="738"/>
      <c r="EJ13" s="738"/>
      <c r="EK13" s="738"/>
      <c r="EL13" s="738"/>
      <c r="EM13" s="738"/>
      <c r="EN13" s="738"/>
      <c r="EO13" s="738"/>
      <c r="EP13" s="738"/>
      <c r="EQ13" s="738"/>
      <c r="ER13" s="738"/>
      <c r="ES13" s="738"/>
      <c r="ET13" s="738"/>
      <c r="EU13" s="738"/>
      <c r="EV13" s="738"/>
      <c r="EW13" s="738"/>
      <c r="EX13" s="738"/>
      <c r="EY13" s="738"/>
      <c r="EZ13" s="738"/>
      <c r="FA13" s="738"/>
      <c r="FB13" s="738"/>
      <c r="FC13" s="738"/>
      <c r="FD13" s="738"/>
      <c r="FE13" s="738"/>
      <c r="FF13" s="738"/>
      <c r="FG13" s="738"/>
      <c r="FH13" s="738"/>
      <c r="FI13" s="738"/>
      <c r="FJ13" s="738"/>
      <c r="FK13" s="738"/>
      <c r="FL13" s="738"/>
      <c r="FM13" s="738"/>
      <c r="FN13" s="738"/>
      <c r="FO13" s="738"/>
      <c r="FP13" s="738"/>
      <c r="FQ13" s="738"/>
      <c r="FR13" s="738"/>
      <c r="FS13" s="738"/>
      <c r="FT13" s="738"/>
      <c r="FU13" s="738"/>
      <c r="FV13" s="738"/>
      <c r="FW13" s="738"/>
      <c r="FX13" s="738"/>
      <c r="FY13" s="738"/>
      <c r="FZ13" s="738"/>
      <c r="GA13" s="738"/>
      <c r="GB13" s="738"/>
      <c r="GC13" s="738"/>
      <c r="GD13" s="738"/>
      <c r="GE13" s="738"/>
      <c r="GF13" s="738"/>
      <c r="GG13" s="738"/>
      <c r="GH13" s="738"/>
      <c r="GI13" s="738"/>
      <c r="GJ13" s="738"/>
      <c r="GK13" s="738"/>
      <c r="GL13" s="738"/>
      <c r="GM13" s="738"/>
      <c r="GN13" s="738"/>
      <c r="GO13" s="738"/>
      <c r="GP13" s="738"/>
      <c r="GQ13" s="738"/>
      <c r="GR13" s="738"/>
      <c r="GS13" s="738"/>
      <c r="GT13" s="738"/>
      <c r="GU13" s="738"/>
      <c r="GV13" s="738"/>
      <c r="GW13" s="738"/>
      <c r="GX13" s="738"/>
      <c r="GY13" s="738"/>
      <c r="GZ13" s="738"/>
      <c r="HA13" s="738"/>
      <c r="HB13" s="738"/>
      <c r="HC13" s="738"/>
      <c r="HD13" s="738"/>
      <c r="HE13" s="738"/>
      <c r="HF13" s="738"/>
      <c r="HG13" s="738"/>
      <c r="HH13" s="738"/>
      <c r="HI13" s="738"/>
      <c r="HJ13" s="738"/>
      <c r="HK13" s="738"/>
      <c r="HL13" s="738"/>
      <c r="HM13" s="738"/>
      <c r="HN13" s="738"/>
      <c r="HO13" s="738"/>
      <c r="HP13" s="738"/>
      <c r="HQ13" s="738"/>
      <c r="HR13" s="738"/>
      <c r="HS13" s="738"/>
      <c r="HT13" s="738"/>
      <c r="HU13" s="738"/>
      <c r="HV13" s="738"/>
      <c r="HW13" s="738"/>
      <c r="HX13" s="738"/>
      <c r="HY13" s="738"/>
      <c r="HZ13" s="738"/>
      <c r="IA13" s="738"/>
      <c r="IB13" s="738"/>
      <c r="IC13" s="738"/>
    </row>
    <row r="14" spans="1:237" s="2" customFormat="1" ht="60">
      <c r="A14" s="985"/>
      <c r="B14" s="1243" t="s">
        <v>1577</v>
      </c>
      <c r="C14" s="102" t="s">
        <v>9861</v>
      </c>
      <c r="D14" s="3781">
        <v>2</v>
      </c>
      <c r="E14" s="3786">
        <f>IFERROR('3C'!G23,"-")</f>
        <v>0.90714322682504989</v>
      </c>
      <c r="F14" s="3784" t="s">
        <v>10095</v>
      </c>
      <c r="G14" s="4891">
        <v>-0.26</v>
      </c>
      <c r="H14" s="4918">
        <v>-0.26</v>
      </c>
      <c r="I14" s="875"/>
      <c r="J14" s="1254" t="s">
        <v>1578</v>
      </c>
      <c r="K14" s="875"/>
      <c r="L14" s="2933"/>
      <c r="M14" s="101">
        <f t="shared" si="0"/>
        <v>0</v>
      </c>
      <c r="N14" s="3337">
        <v>0</v>
      </c>
      <c r="O14" s="2974"/>
      <c r="P14" s="3672"/>
      <c r="Q14" s="2735"/>
      <c r="R14" s="2735"/>
      <c r="S14" s="875"/>
      <c r="T14" s="738"/>
      <c r="U14" s="738"/>
      <c r="V14" s="738"/>
      <c r="W14" s="738"/>
      <c r="X14" s="875"/>
      <c r="Y14" s="875"/>
      <c r="Z14" s="875"/>
      <c r="AA14" s="875"/>
      <c r="AB14" s="875"/>
      <c r="AC14" s="875"/>
      <c r="AD14" s="875"/>
      <c r="AE14" s="875"/>
      <c r="AF14" s="875"/>
      <c r="AG14" s="875"/>
      <c r="AH14" s="875"/>
      <c r="AI14" s="875"/>
      <c r="AJ14" s="875"/>
      <c r="AK14" s="875"/>
      <c r="AL14" s="875"/>
      <c r="AM14" s="875"/>
      <c r="AN14" s="875"/>
      <c r="AO14" s="875"/>
      <c r="AP14" s="875"/>
      <c r="AQ14" s="875"/>
      <c r="AR14" s="875"/>
      <c r="AS14" s="875"/>
      <c r="AT14" s="875"/>
      <c r="AU14" s="875"/>
      <c r="AV14" s="875"/>
      <c r="AW14" s="875"/>
      <c r="AX14" s="875"/>
      <c r="AY14" s="875"/>
      <c r="AZ14" s="875"/>
      <c r="BA14" s="875"/>
      <c r="BB14" s="875"/>
      <c r="BC14" s="875"/>
      <c r="BD14" s="875"/>
      <c r="BE14" s="875"/>
      <c r="BF14" s="875"/>
      <c r="BG14" s="875"/>
      <c r="BH14" s="875"/>
      <c r="BI14" s="875"/>
      <c r="BJ14" s="875"/>
      <c r="BK14" s="875"/>
      <c r="BL14" s="875"/>
      <c r="BM14" s="875"/>
      <c r="BN14" s="875"/>
      <c r="BO14" s="875"/>
      <c r="BP14" s="875"/>
      <c r="BQ14" s="875"/>
      <c r="BR14" s="875"/>
      <c r="BS14" s="875"/>
      <c r="BT14" s="875"/>
      <c r="BU14" s="875"/>
      <c r="BV14" s="875"/>
      <c r="BW14" s="875"/>
      <c r="BX14" s="875"/>
      <c r="BY14" s="875"/>
      <c r="BZ14" s="875"/>
      <c r="CA14" s="875"/>
      <c r="CB14" s="875"/>
      <c r="CC14" s="875"/>
      <c r="CD14" s="875"/>
      <c r="CE14" s="875"/>
      <c r="CF14" s="875"/>
      <c r="CG14" s="875"/>
      <c r="CH14" s="875"/>
      <c r="CI14" s="875"/>
      <c r="CJ14" s="875"/>
      <c r="CK14" s="875"/>
      <c r="CL14" s="875"/>
      <c r="CM14" s="875"/>
      <c r="CN14" s="875"/>
      <c r="CO14" s="875"/>
      <c r="CP14" s="875"/>
      <c r="CQ14" s="875"/>
      <c r="CR14" s="875"/>
      <c r="CS14" s="875"/>
      <c r="CT14" s="875"/>
      <c r="CU14" s="875"/>
      <c r="CV14" s="875"/>
      <c r="CW14" s="875"/>
      <c r="CX14" s="875"/>
      <c r="CY14" s="875"/>
      <c r="CZ14" s="875"/>
      <c r="DA14" s="875"/>
      <c r="DB14" s="875"/>
      <c r="DC14" s="875"/>
      <c r="DD14" s="875"/>
      <c r="DE14" s="875"/>
      <c r="DF14" s="875"/>
      <c r="DG14" s="875"/>
      <c r="DH14" s="875"/>
      <c r="DI14" s="875"/>
      <c r="DJ14" s="875"/>
      <c r="DK14" s="875"/>
      <c r="DL14" s="875"/>
      <c r="DM14" s="875"/>
      <c r="DN14" s="875"/>
      <c r="DO14" s="875"/>
      <c r="DP14" s="875"/>
      <c r="DQ14" s="875"/>
      <c r="DR14" s="875"/>
      <c r="DS14" s="875"/>
      <c r="DT14" s="875"/>
      <c r="DU14" s="875"/>
      <c r="DV14" s="875"/>
      <c r="DW14" s="875"/>
      <c r="DX14" s="875"/>
      <c r="DY14" s="875"/>
      <c r="DZ14" s="875"/>
      <c r="EA14" s="875"/>
      <c r="EB14" s="875"/>
      <c r="EC14" s="875"/>
      <c r="ED14" s="875"/>
      <c r="EE14" s="875"/>
      <c r="EF14" s="875"/>
      <c r="EG14" s="875"/>
      <c r="EH14" s="875"/>
      <c r="EI14" s="875"/>
      <c r="EJ14" s="875"/>
      <c r="EK14" s="875"/>
      <c r="EL14" s="875"/>
      <c r="EM14" s="875"/>
      <c r="EN14" s="875"/>
      <c r="EO14" s="875"/>
      <c r="EP14" s="875"/>
      <c r="EQ14" s="875"/>
      <c r="ER14" s="875"/>
      <c r="ES14" s="875"/>
      <c r="ET14" s="875"/>
      <c r="EU14" s="875"/>
      <c r="EV14" s="875"/>
      <c r="EW14" s="875"/>
      <c r="EX14" s="875"/>
      <c r="EY14" s="875"/>
      <c r="EZ14" s="875"/>
      <c r="FA14" s="875"/>
      <c r="FB14" s="875"/>
      <c r="FC14" s="875"/>
      <c r="FD14" s="875"/>
      <c r="FE14" s="875"/>
      <c r="FF14" s="875"/>
      <c r="FG14" s="875"/>
      <c r="FH14" s="875"/>
      <c r="FI14" s="875"/>
      <c r="FJ14" s="875"/>
      <c r="FK14" s="875"/>
      <c r="FL14" s="875"/>
      <c r="FM14" s="875"/>
      <c r="FN14" s="875"/>
      <c r="FO14" s="875"/>
      <c r="FP14" s="875"/>
      <c r="FQ14" s="875"/>
      <c r="FR14" s="875"/>
      <c r="FS14" s="875"/>
      <c r="FT14" s="875"/>
      <c r="FU14" s="875"/>
      <c r="FV14" s="875"/>
      <c r="FW14" s="875"/>
      <c r="FX14" s="875"/>
      <c r="FY14" s="875"/>
      <c r="FZ14" s="875"/>
      <c r="GA14" s="875"/>
      <c r="GB14" s="875"/>
      <c r="GC14" s="875"/>
      <c r="GD14" s="875"/>
      <c r="GE14" s="875"/>
      <c r="GF14" s="875"/>
      <c r="GG14" s="875"/>
      <c r="GH14" s="875"/>
      <c r="GI14" s="875"/>
      <c r="GJ14" s="875"/>
      <c r="GK14" s="875"/>
      <c r="GL14" s="875"/>
      <c r="GM14" s="875"/>
      <c r="GN14" s="875"/>
      <c r="GO14" s="875"/>
      <c r="GP14" s="875"/>
      <c r="GQ14" s="875"/>
      <c r="GR14" s="875"/>
      <c r="GS14" s="875"/>
      <c r="GT14" s="875"/>
      <c r="GU14" s="875"/>
      <c r="GV14" s="875"/>
      <c r="GW14" s="875"/>
      <c r="GX14" s="875"/>
      <c r="GY14" s="875"/>
      <c r="GZ14" s="875"/>
      <c r="HA14" s="875"/>
      <c r="HB14" s="875"/>
      <c r="HC14" s="875"/>
      <c r="HD14" s="875"/>
      <c r="HE14" s="875"/>
      <c r="HF14" s="875"/>
      <c r="HG14" s="875"/>
      <c r="HH14" s="875"/>
      <c r="HI14" s="875"/>
      <c r="HJ14" s="875"/>
      <c r="HK14" s="875"/>
      <c r="HL14" s="875"/>
      <c r="HM14" s="875"/>
      <c r="HN14" s="875"/>
      <c r="HO14" s="875"/>
      <c r="HP14" s="875"/>
      <c r="HQ14" s="875"/>
      <c r="HR14" s="875"/>
      <c r="HS14" s="875"/>
      <c r="HT14" s="875"/>
      <c r="HU14" s="875"/>
      <c r="HV14" s="875"/>
      <c r="HW14" s="875"/>
      <c r="HX14" s="875"/>
      <c r="HY14" s="875"/>
      <c r="HZ14" s="875"/>
      <c r="IA14" s="875"/>
      <c r="IB14" s="875"/>
      <c r="IC14" s="875"/>
    </row>
    <row r="15" spans="1:237" s="2" customFormat="1" ht="15.6">
      <c r="A15" s="985"/>
      <c r="B15" s="1243" t="s">
        <v>1579</v>
      </c>
      <c r="C15" s="102" t="s">
        <v>1580</v>
      </c>
      <c r="D15" s="3781">
        <v>2</v>
      </c>
      <c r="E15" s="3786">
        <f>IFERROR('3G'!G11,"-")</f>
        <v>96.551724137931032</v>
      </c>
      <c r="F15" s="3784" t="s">
        <v>10095</v>
      </c>
      <c r="G15" s="4891">
        <v>0</v>
      </c>
      <c r="H15" s="4918">
        <v>0</v>
      </c>
      <c r="I15" s="875"/>
      <c r="J15" s="1254" t="s">
        <v>1581</v>
      </c>
      <c r="K15" s="875"/>
      <c r="L15" s="2933"/>
      <c r="M15" s="101">
        <f t="shared" si="0"/>
        <v>0</v>
      </c>
      <c r="N15" s="3337">
        <v>0</v>
      </c>
      <c r="O15" s="947"/>
      <c r="P15" s="3672"/>
      <c r="Q15" s="2737"/>
      <c r="R15" s="2735"/>
      <c r="S15" s="875"/>
      <c r="T15" s="738"/>
      <c r="U15" s="738"/>
      <c r="V15" s="738"/>
      <c r="W15" s="738"/>
      <c r="X15" s="875"/>
      <c r="Y15" s="875"/>
      <c r="Z15" s="875"/>
      <c r="AA15" s="875"/>
      <c r="AB15" s="875"/>
      <c r="AC15" s="875"/>
      <c r="AD15" s="875"/>
      <c r="AE15" s="875"/>
      <c r="AF15" s="875"/>
      <c r="AG15" s="875"/>
      <c r="AH15" s="875"/>
      <c r="AI15" s="875"/>
      <c r="AJ15" s="875"/>
      <c r="AK15" s="875"/>
      <c r="AL15" s="875"/>
      <c r="AM15" s="875"/>
      <c r="AN15" s="875"/>
      <c r="AO15" s="875"/>
      <c r="AP15" s="875"/>
      <c r="AQ15" s="875"/>
      <c r="AR15" s="875"/>
      <c r="AS15" s="875"/>
      <c r="AT15" s="875"/>
      <c r="AU15" s="875"/>
      <c r="AV15" s="875"/>
      <c r="AW15" s="875"/>
      <c r="AX15" s="875"/>
      <c r="AY15" s="875"/>
      <c r="AZ15" s="875"/>
      <c r="BA15" s="875"/>
      <c r="BB15" s="875"/>
      <c r="BC15" s="875"/>
      <c r="BD15" s="875"/>
      <c r="BE15" s="875"/>
      <c r="BF15" s="875"/>
      <c r="BG15" s="875"/>
      <c r="BH15" s="875"/>
      <c r="BI15" s="875"/>
      <c r="BJ15" s="875"/>
      <c r="BK15" s="875"/>
      <c r="BL15" s="875"/>
      <c r="BM15" s="875"/>
      <c r="BN15" s="875"/>
      <c r="BO15" s="875"/>
      <c r="BP15" s="875"/>
      <c r="BQ15" s="875"/>
      <c r="BR15" s="875"/>
      <c r="BS15" s="875"/>
      <c r="BT15" s="875"/>
      <c r="BU15" s="875"/>
      <c r="BV15" s="875"/>
      <c r="BW15" s="875"/>
      <c r="BX15" s="875"/>
      <c r="BY15" s="875"/>
      <c r="BZ15" s="875"/>
      <c r="CA15" s="875"/>
      <c r="CB15" s="875"/>
      <c r="CC15" s="875"/>
      <c r="CD15" s="875"/>
      <c r="CE15" s="875"/>
      <c r="CF15" s="875"/>
      <c r="CG15" s="875"/>
      <c r="CH15" s="875"/>
      <c r="CI15" s="875"/>
      <c r="CJ15" s="875"/>
      <c r="CK15" s="875"/>
      <c r="CL15" s="875"/>
      <c r="CM15" s="875"/>
      <c r="CN15" s="875"/>
      <c r="CO15" s="875"/>
      <c r="CP15" s="875"/>
      <c r="CQ15" s="875"/>
      <c r="CR15" s="875"/>
      <c r="CS15" s="875"/>
      <c r="CT15" s="875"/>
      <c r="CU15" s="875"/>
      <c r="CV15" s="875"/>
      <c r="CW15" s="875"/>
      <c r="CX15" s="875"/>
      <c r="CY15" s="875"/>
      <c r="CZ15" s="875"/>
      <c r="DA15" s="875"/>
      <c r="DB15" s="875"/>
      <c r="DC15" s="875"/>
      <c r="DD15" s="875"/>
      <c r="DE15" s="875"/>
      <c r="DF15" s="875"/>
      <c r="DG15" s="875"/>
      <c r="DH15" s="875"/>
      <c r="DI15" s="875"/>
      <c r="DJ15" s="875"/>
      <c r="DK15" s="875"/>
      <c r="DL15" s="875"/>
      <c r="DM15" s="875"/>
      <c r="DN15" s="875"/>
      <c r="DO15" s="875"/>
      <c r="DP15" s="875"/>
      <c r="DQ15" s="875"/>
      <c r="DR15" s="875"/>
      <c r="DS15" s="875"/>
      <c r="DT15" s="875"/>
      <c r="DU15" s="875"/>
      <c r="DV15" s="875"/>
      <c r="DW15" s="875"/>
      <c r="DX15" s="875"/>
      <c r="DY15" s="875"/>
      <c r="DZ15" s="875"/>
      <c r="EA15" s="875"/>
      <c r="EB15" s="875"/>
      <c r="EC15" s="875"/>
      <c r="ED15" s="875"/>
      <c r="EE15" s="875"/>
      <c r="EF15" s="875"/>
      <c r="EG15" s="875"/>
      <c r="EH15" s="875"/>
      <c r="EI15" s="875"/>
      <c r="EJ15" s="875"/>
      <c r="EK15" s="875"/>
      <c r="EL15" s="875"/>
      <c r="EM15" s="875"/>
      <c r="EN15" s="875"/>
      <c r="EO15" s="875"/>
      <c r="EP15" s="875"/>
      <c r="EQ15" s="875"/>
      <c r="ER15" s="875"/>
      <c r="ES15" s="875"/>
      <c r="ET15" s="875"/>
      <c r="EU15" s="875"/>
      <c r="EV15" s="875"/>
      <c r="EW15" s="875"/>
      <c r="EX15" s="875"/>
      <c r="EY15" s="875"/>
      <c r="EZ15" s="875"/>
      <c r="FA15" s="875"/>
      <c r="FB15" s="875"/>
      <c r="FC15" s="875"/>
      <c r="FD15" s="875"/>
      <c r="FE15" s="875"/>
      <c r="FF15" s="875"/>
      <c r="FG15" s="875"/>
      <c r="FH15" s="875"/>
      <c r="FI15" s="875"/>
      <c r="FJ15" s="875"/>
      <c r="FK15" s="875"/>
      <c r="FL15" s="875"/>
      <c r="FM15" s="875"/>
      <c r="FN15" s="875"/>
      <c r="FO15" s="875"/>
      <c r="FP15" s="875"/>
      <c r="FQ15" s="875"/>
      <c r="FR15" s="875"/>
      <c r="FS15" s="875"/>
      <c r="FT15" s="875"/>
      <c r="FU15" s="875"/>
      <c r="FV15" s="875"/>
      <c r="FW15" s="875"/>
      <c r="FX15" s="875"/>
      <c r="FY15" s="875"/>
      <c r="FZ15" s="875"/>
      <c r="GA15" s="875"/>
      <c r="GB15" s="875"/>
      <c r="GC15" s="875"/>
      <c r="GD15" s="875"/>
      <c r="GE15" s="875"/>
      <c r="GF15" s="875"/>
      <c r="GG15" s="875"/>
      <c r="GH15" s="875"/>
      <c r="GI15" s="875"/>
      <c r="GJ15" s="875"/>
      <c r="GK15" s="875"/>
      <c r="GL15" s="875"/>
      <c r="GM15" s="875"/>
      <c r="GN15" s="875"/>
      <c r="GO15" s="875"/>
      <c r="GP15" s="875"/>
      <c r="GQ15" s="875"/>
      <c r="GR15" s="875"/>
      <c r="GS15" s="875"/>
      <c r="GT15" s="875"/>
      <c r="GU15" s="875"/>
      <c r="GV15" s="875"/>
      <c r="GW15" s="875"/>
      <c r="GX15" s="875"/>
      <c r="GY15" s="875"/>
      <c r="GZ15" s="875"/>
      <c r="HA15" s="875"/>
      <c r="HB15" s="875"/>
      <c r="HC15" s="875"/>
      <c r="HD15" s="875"/>
      <c r="HE15" s="875"/>
      <c r="HF15" s="875"/>
      <c r="HG15" s="875"/>
      <c r="HH15" s="875"/>
      <c r="HI15" s="875"/>
      <c r="HJ15" s="875"/>
      <c r="HK15" s="875"/>
      <c r="HL15" s="875"/>
      <c r="HM15" s="875"/>
      <c r="HN15" s="875"/>
      <c r="HO15" s="875"/>
      <c r="HP15" s="875"/>
      <c r="HQ15" s="875"/>
      <c r="HR15" s="875"/>
      <c r="HS15" s="875"/>
      <c r="HT15" s="875"/>
      <c r="HU15" s="875"/>
      <c r="HV15" s="875"/>
      <c r="HW15" s="875"/>
      <c r="HX15" s="875"/>
      <c r="HY15" s="875"/>
      <c r="HZ15" s="875"/>
      <c r="IA15" s="875"/>
      <c r="IB15" s="875"/>
      <c r="IC15" s="875"/>
    </row>
    <row r="16" spans="1:237" s="2" customFormat="1" ht="45">
      <c r="A16" s="985"/>
      <c r="B16" s="1243" t="s">
        <v>1582</v>
      </c>
      <c r="C16" s="102" t="s">
        <v>1583</v>
      </c>
      <c r="D16" s="3781">
        <v>2</v>
      </c>
      <c r="E16" s="4916">
        <f>IFERROR('3E'!D81,"-")</f>
        <v>-2.3686584144861314E-2</v>
      </c>
      <c r="F16" s="3784" t="s">
        <v>10095</v>
      </c>
      <c r="G16" s="4891">
        <v>-0.34899999999999998</v>
      </c>
      <c r="H16" s="4918">
        <v>-0.34899999999999998</v>
      </c>
      <c r="I16" s="875"/>
      <c r="J16" s="1254" t="s">
        <v>1584</v>
      </c>
      <c r="K16" s="875"/>
      <c r="L16" s="2933"/>
      <c r="M16" s="101">
        <f t="shared" si="0"/>
        <v>0</v>
      </c>
      <c r="N16" s="3337">
        <v>0</v>
      </c>
      <c r="O16" s="947"/>
      <c r="P16" s="3672"/>
      <c r="Q16" s="2735"/>
      <c r="R16" s="2735"/>
      <c r="S16" s="875"/>
      <c r="T16" s="738"/>
      <c r="U16" s="738"/>
      <c r="V16" s="738"/>
      <c r="W16" s="738"/>
      <c r="X16" s="875"/>
      <c r="Y16" s="875"/>
      <c r="Z16" s="875"/>
      <c r="AA16" s="875"/>
      <c r="AB16" s="875"/>
      <c r="AC16" s="875"/>
      <c r="AD16" s="875"/>
      <c r="AE16" s="875"/>
      <c r="AF16" s="875"/>
      <c r="AG16" s="875"/>
      <c r="AH16" s="875"/>
      <c r="AI16" s="875"/>
      <c r="AJ16" s="875"/>
      <c r="AK16" s="875"/>
      <c r="AL16" s="875"/>
      <c r="AM16" s="875"/>
      <c r="AN16" s="875"/>
      <c r="AO16" s="875"/>
      <c r="AP16" s="875"/>
      <c r="AQ16" s="875"/>
      <c r="AR16" s="875"/>
      <c r="AS16" s="875"/>
      <c r="AT16" s="875"/>
      <c r="AU16" s="875"/>
      <c r="AV16" s="875"/>
      <c r="AW16" s="875"/>
      <c r="AX16" s="875"/>
      <c r="AY16" s="875"/>
      <c r="AZ16" s="875"/>
      <c r="BA16" s="875"/>
      <c r="BB16" s="875"/>
      <c r="BC16" s="875"/>
      <c r="BD16" s="875"/>
      <c r="BE16" s="875"/>
      <c r="BF16" s="875"/>
      <c r="BG16" s="875"/>
      <c r="BH16" s="875"/>
      <c r="BI16" s="875"/>
      <c r="BJ16" s="875"/>
      <c r="BK16" s="875"/>
      <c r="BL16" s="875"/>
      <c r="BM16" s="875"/>
      <c r="BN16" s="875"/>
      <c r="BO16" s="875"/>
      <c r="BP16" s="875"/>
      <c r="BQ16" s="875"/>
      <c r="BR16" s="875"/>
      <c r="BS16" s="875"/>
      <c r="BT16" s="875"/>
      <c r="BU16" s="875"/>
      <c r="BV16" s="875"/>
      <c r="BW16" s="875"/>
      <c r="BX16" s="875"/>
      <c r="BY16" s="875"/>
      <c r="BZ16" s="875"/>
      <c r="CA16" s="875"/>
      <c r="CB16" s="875"/>
      <c r="CC16" s="875"/>
      <c r="CD16" s="875"/>
      <c r="CE16" s="875"/>
      <c r="CF16" s="875"/>
      <c r="CG16" s="875"/>
      <c r="CH16" s="875"/>
      <c r="CI16" s="875"/>
      <c r="CJ16" s="875"/>
      <c r="CK16" s="875"/>
      <c r="CL16" s="875"/>
      <c r="CM16" s="875"/>
      <c r="CN16" s="875"/>
      <c r="CO16" s="875"/>
      <c r="CP16" s="875"/>
      <c r="CQ16" s="875"/>
      <c r="CR16" s="875"/>
      <c r="CS16" s="875"/>
      <c r="CT16" s="875"/>
      <c r="CU16" s="875"/>
      <c r="CV16" s="875"/>
      <c r="CW16" s="875"/>
      <c r="CX16" s="875"/>
      <c r="CY16" s="875"/>
      <c r="CZ16" s="875"/>
      <c r="DA16" s="875"/>
      <c r="DB16" s="875"/>
      <c r="DC16" s="875"/>
      <c r="DD16" s="875"/>
      <c r="DE16" s="875"/>
      <c r="DF16" s="875"/>
      <c r="DG16" s="875"/>
      <c r="DH16" s="875"/>
      <c r="DI16" s="875"/>
      <c r="DJ16" s="875"/>
      <c r="DK16" s="875"/>
      <c r="DL16" s="875"/>
      <c r="DM16" s="875"/>
      <c r="DN16" s="875"/>
      <c r="DO16" s="875"/>
      <c r="DP16" s="875"/>
      <c r="DQ16" s="875"/>
      <c r="DR16" s="875"/>
      <c r="DS16" s="875"/>
      <c r="DT16" s="875"/>
      <c r="DU16" s="875"/>
      <c r="DV16" s="875"/>
      <c r="DW16" s="875"/>
      <c r="DX16" s="875"/>
      <c r="DY16" s="875"/>
      <c r="DZ16" s="875"/>
      <c r="EA16" s="875"/>
      <c r="EB16" s="875"/>
      <c r="EC16" s="875"/>
      <c r="ED16" s="875"/>
      <c r="EE16" s="875"/>
      <c r="EF16" s="875"/>
      <c r="EG16" s="875"/>
      <c r="EH16" s="875"/>
      <c r="EI16" s="875"/>
      <c r="EJ16" s="875"/>
      <c r="EK16" s="875"/>
      <c r="EL16" s="875"/>
      <c r="EM16" s="875"/>
      <c r="EN16" s="875"/>
      <c r="EO16" s="875"/>
      <c r="EP16" s="875"/>
      <c r="EQ16" s="875"/>
      <c r="ER16" s="875"/>
      <c r="ES16" s="875"/>
      <c r="ET16" s="875"/>
      <c r="EU16" s="875"/>
      <c r="EV16" s="875"/>
      <c r="EW16" s="875"/>
      <c r="EX16" s="875"/>
      <c r="EY16" s="875"/>
      <c r="EZ16" s="875"/>
      <c r="FA16" s="875"/>
      <c r="FB16" s="875"/>
      <c r="FC16" s="875"/>
      <c r="FD16" s="875"/>
      <c r="FE16" s="875"/>
      <c r="FF16" s="875"/>
      <c r="FG16" s="875"/>
      <c r="FH16" s="875"/>
      <c r="FI16" s="875"/>
      <c r="FJ16" s="875"/>
      <c r="FK16" s="875"/>
      <c r="FL16" s="875"/>
      <c r="FM16" s="875"/>
      <c r="FN16" s="875"/>
      <c r="FO16" s="875"/>
      <c r="FP16" s="875"/>
      <c r="FQ16" s="875"/>
      <c r="FR16" s="875"/>
      <c r="FS16" s="875"/>
      <c r="FT16" s="875"/>
      <c r="FU16" s="875"/>
      <c r="FV16" s="875"/>
      <c r="FW16" s="875"/>
      <c r="FX16" s="875"/>
      <c r="FY16" s="875"/>
      <c r="FZ16" s="875"/>
      <c r="GA16" s="875"/>
      <c r="GB16" s="875"/>
      <c r="GC16" s="875"/>
      <c r="GD16" s="875"/>
      <c r="GE16" s="875"/>
      <c r="GF16" s="875"/>
      <c r="GG16" s="875"/>
      <c r="GH16" s="875"/>
      <c r="GI16" s="875"/>
      <c r="GJ16" s="875"/>
      <c r="GK16" s="875"/>
      <c r="GL16" s="875"/>
      <c r="GM16" s="875"/>
      <c r="GN16" s="875"/>
      <c r="GO16" s="875"/>
      <c r="GP16" s="875"/>
      <c r="GQ16" s="875"/>
      <c r="GR16" s="875"/>
      <c r="GS16" s="875"/>
      <c r="GT16" s="875"/>
      <c r="GU16" s="875"/>
      <c r="GV16" s="875"/>
      <c r="GW16" s="875"/>
      <c r="GX16" s="875"/>
      <c r="GY16" s="875"/>
      <c r="GZ16" s="875"/>
      <c r="HA16" s="875"/>
      <c r="HB16" s="875"/>
      <c r="HC16" s="875"/>
      <c r="HD16" s="875"/>
      <c r="HE16" s="875"/>
      <c r="HF16" s="875"/>
      <c r="HG16" s="875"/>
      <c r="HH16" s="875"/>
      <c r="HI16" s="875"/>
      <c r="HJ16" s="875"/>
      <c r="HK16" s="875"/>
      <c r="HL16" s="875"/>
      <c r="HM16" s="875"/>
      <c r="HN16" s="875"/>
      <c r="HO16" s="875"/>
      <c r="HP16" s="875"/>
      <c r="HQ16" s="875"/>
      <c r="HR16" s="875"/>
      <c r="HS16" s="875"/>
      <c r="HT16" s="875"/>
      <c r="HU16" s="875"/>
      <c r="HV16" s="875"/>
      <c r="HW16" s="875"/>
      <c r="HX16" s="875"/>
      <c r="HY16" s="875"/>
      <c r="HZ16" s="875"/>
      <c r="IA16" s="875"/>
      <c r="IB16" s="875"/>
      <c r="IC16" s="875"/>
    </row>
    <row r="17" spans="1:237" s="11" customFormat="1" ht="45">
      <c r="A17" s="985"/>
      <c r="B17" s="1243" t="str">
        <f>IF($N$1="NES","Leakage NW region",IF($N$1="SSC","Leakage South Staffs region","Leakage"))</f>
        <v>Leakage South Staffs region</v>
      </c>
      <c r="C17" s="3780" t="s">
        <v>1585</v>
      </c>
      <c r="D17" s="3781">
        <v>1</v>
      </c>
      <c r="E17" s="4914">
        <f>IFERROR('3D'!J16, "-")</f>
        <v>0.182</v>
      </c>
      <c r="F17" s="3783" t="s">
        <v>10091</v>
      </c>
      <c r="G17" s="4891">
        <v>1.0629999999999999</v>
      </c>
      <c r="H17" s="4918">
        <v>1.0629999999999999</v>
      </c>
      <c r="I17" s="2245"/>
      <c r="J17" s="1254" t="s">
        <v>1586</v>
      </c>
      <c r="K17" s="738"/>
      <c r="L17" s="2933"/>
      <c r="M17" s="101">
        <f t="shared" si="0"/>
        <v>0</v>
      </c>
      <c r="N17" s="3337">
        <v>0</v>
      </c>
      <c r="O17" s="3342"/>
      <c r="P17" s="3673"/>
      <c r="Q17" s="2736"/>
      <c r="R17" s="2735"/>
      <c r="S17" s="738"/>
      <c r="T17" s="738"/>
      <c r="U17" s="738"/>
      <c r="V17" s="738"/>
      <c r="W17" s="738"/>
      <c r="X17" s="738"/>
      <c r="Y17" s="738"/>
      <c r="Z17" s="738"/>
      <c r="AA17" s="738"/>
      <c r="AB17" s="738"/>
      <c r="AC17" s="738"/>
      <c r="AD17" s="738"/>
      <c r="AE17" s="738"/>
      <c r="AF17" s="738"/>
      <c r="AG17" s="738"/>
      <c r="AH17" s="738"/>
      <c r="AI17" s="738"/>
      <c r="AJ17" s="738"/>
      <c r="AK17" s="738"/>
      <c r="AL17" s="738"/>
      <c r="AM17" s="738"/>
      <c r="AN17" s="738"/>
      <c r="AO17" s="738"/>
      <c r="AP17" s="738"/>
      <c r="AQ17" s="738"/>
      <c r="AR17" s="738"/>
      <c r="AS17" s="738"/>
      <c r="AT17" s="738"/>
      <c r="AU17" s="738"/>
      <c r="AV17" s="738"/>
      <c r="AW17" s="738"/>
      <c r="AX17" s="738"/>
      <c r="AY17" s="738"/>
      <c r="AZ17" s="738"/>
      <c r="BA17" s="738"/>
      <c r="BB17" s="738"/>
      <c r="BC17" s="738"/>
      <c r="BD17" s="738"/>
      <c r="BE17" s="738"/>
      <c r="BF17" s="738"/>
      <c r="BG17" s="738"/>
      <c r="BH17" s="738"/>
      <c r="BI17" s="738"/>
      <c r="BJ17" s="738"/>
      <c r="BK17" s="738"/>
      <c r="BL17" s="738"/>
      <c r="BM17" s="738"/>
      <c r="BN17" s="738"/>
      <c r="BO17" s="738"/>
      <c r="BP17" s="738"/>
      <c r="BQ17" s="738"/>
      <c r="BR17" s="738"/>
      <c r="BS17" s="738"/>
      <c r="BT17" s="738"/>
      <c r="BU17" s="738"/>
      <c r="BV17" s="738"/>
      <c r="BW17" s="738"/>
      <c r="BX17" s="738"/>
      <c r="BY17" s="738"/>
      <c r="BZ17" s="738"/>
      <c r="CA17" s="738"/>
      <c r="CB17" s="738"/>
      <c r="CC17" s="738"/>
      <c r="CD17" s="738"/>
      <c r="CE17" s="738"/>
      <c r="CF17" s="738"/>
      <c r="CG17" s="738"/>
      <c r="CH17" s="738"/>
      <c r="CI17" s="738"/>
      <c r="CJ17" s="738"/>
      <c r="CK17" s="738"/>
      <c r="CL17" s="738"/>
      <c r="CM17" s="738"/>
      <c r="CN17" s="738"/>
      <c r="CO17" s="738"/>
      <c r="CP17" s="738"/>
      <c r="CQ17" s="738"/>
      <c r="CR17" s="738"/>
      <c r="CS17" s="738"/>
      <c r="CT17" s="738"/>
      <c r="CU17" s="738"/>
      <c r="CV17" s="738"/>
      <c r="CW17" s="738"/>
      <c r="CX17" s="738"/>
      <c r="CY17" s="738"/>
      <c r="CZ17" s="738"/>
      <c r="DA17" s="738"/>
      <c r="DB17" s="738"/>
      <c r="DC17" s="738"/>
      <c r="DD17" s="738"/>
      <c r="DE17" s="738"/>
      <c r="DF17" s="738"/>
      <c r="DG17" s="738"/>
      <c r="DH17" s="738"/>
      <c r="DI17" s="738"/>
      <c r="DJ17" s="738"/>
      <c r="DK17" s="738"/>
      <c r="DL17" s="738"/>
      <c r="DM17" s="738"/>
      <c r="DN17" s="738"/>
      <c r="DO17" s="738"/>
      <c r="DP17" s="738"/>
      <c r="DQ17" s="738"/>
      <c r="DR17" s="738"/>
      <c r="DS17" s="738"/>
      <c r="DT17" s="738"/>
      <c r="DU17" s="738"/>
      <c r="DV17" s="738"/>
      <c r="DW17" s="738"/>
      <c r="DX17" s="738"/>
      <c r="DY17" s="738"/>
      <c r="DZ17" s="738"/>
      <c r="EA17" s="738"/>
      <c r="EB17" s="738"/>
      <c r="EC17" s="738"/>
      <c r="ED17" s="738"/>
      <c r="EE17" s="738"/>
      <c r="EF17" s="738"/>
      <c r="EG17" s="738"/>
      <c r="EH17" s="738"/>
      <c r="EI17" s="738"/>
      <c r="EJ17" s="738"/>
      <c r="EK17" s="738"/>
      <c r="EL17" s="738"/>
      <c r="EM17" s="738"/>
      <c r="EN17" s="738"/>
      <c r="EO17" s="738"/>
      <c r="EP17" s="738"/>
      <c r="EQ17" s="738"/>
      <c r="ER17" s="738"/>
      <c r="ES17" s="738"/>
      <c r="ET17" s="738"/>
      <c r="EU17" s="738"/>
      <c r="EV17" s="738"/>
      <c r="EW17" s="738"/>
      <c r="EX17" s="738"/>
      <c r="EY17" s="738"/>
      <c r="EZ17" s="738"/>
      <c r="FA17" s="738"/>
      <c r="FB17" s="738"/>
      <c r="FC17" s="738"/>
      <c r="FD17" s="738"/>
      <c r="FE17" s="738"/>
      <c r="FF17" s="738"/>
      <c r="FG17" s="738"/>
      <c r="FH17" s="738"/>
      <c r="FI17" s="738"/>
      <c r="FJ17" s="738"/>
      <c r="FK17" s="738"/>
      <c r="FL17" s="738"/>
      <c r="FM17" s="738"/>
      <c r="FN17" s="738"/>
      <c r="FO17" s="738"/>
      <c r="FP17" s="738"/>
      <c r="FQ17" s="738"/>
      <c r="FR17" s="738"/>
      <c r="FS17" s="738"/>
      <c r="FT17" s="738"/>
      <c r="FU17" s="738"/>
      <c r="FV17" s="738"/>
      <c r="FW17" s="738"/>
      <c r="FX17" s="738"/>
      <c r="FY17" s="738"/>
      <c r="FZ17" s="738"/>
      <c r="GA17" s="738"/>
      <c r="GB17" s="738"/>
      <c r="GC17" s="738"/>
      <c r="GD17" s="738"/>
      <c r="GE17" s="738"/>
      <c r="GF17" s="738"/>
      <c r="GG17" s="738"/>
      <c r="GH17" s="738"/>
      <c r="GI17" s="738"/>
      <c r="GJ17" s="738"/>
      <c r="GK17" s="738"/>
      <c r="GL17" s="738"/>
      <c r="GM17" s="738"/>
      <c r="GN17" s="738"/>
      <c r="GO17" s="738"/>
      <c r="GP17" s="738"/>
      <c r="GQ17" s="738"/>
      <c r="GR17" s="738"/>
      <c r="GS17" s="738"/>
      <c r="GT17" s="738"/>
      <c r="GU17" s="738"/>
      <c r="GV17" s="738"/>
      <c r="GW17" s="738"/>
      <c r="GX17" s="738"/>
      <c r="GY17" s="738"/>
      <c r="GZ17" s="738"/>
      <c r="HA17" s="738"/>
      <c r="HB17" s="738"/>
      <c r="HC17" s="738"/>
      <c r="HD17" s="738"/>
      <c r="HE17" s="738"/>
      <c r="HF17" s="738"/>
      <c r="HG17" s="738"/>
      <c r="HH17" s="738"/>
      <c r="HI17" s="738"/>
      <c r="HJ17" s="738"/>
      <c r="HK17" s="738"/>
      <c r="HL17" s="738"/>
      <c r="HM17" s="738"/>
      <c r="HN17" s="738"/>
      <c r="HO17" s="738"/>
      <c r="HP17" s="738"/>
      <c r="HQ17" s="738"/>
      <c r="HR17" s="738"/>
      <c r="HS17" s="738"/>
      <c r="HT17" s="738"/>
      <c r="HU17" s="738"/>
      <c r="HV17" s="738"/>
      <c r="HW17" s="738"/>
      <c r="HX17" s="738"/>
      <c r="HY17" s="738"/>
      <c r="HZ17" s="738"/>
      <c r="IA17" s="738"/>
      <c r="IB17" s="738"/>
      <c r="IC17" s="738"/>
    </row>
    <row r="18" spans="1:237" s="11" customFormat="1" ht="45">
      <c r="A18" s="985"/>
      <c r="B18" s="3788" t="str">
        <f>IF($N$1="NES","Leakage ESW region",IF($N$1="SSC","Leakage Cambridge region","[For use by NES and SSC only]"))</f>
        <v>Leakage Cambridge region</v>
      </c>
      <c r="C18" s="3780" t="s">
        <v>1585</v>
      </c>
      <c r="D18" s="3781">
        <v>1</v>
      </c>
      <c r="E18" s="4914">
        <f>IFERROR('3D'!J21, "-")</f>
        <v>0.23699999999999999</v>
      </c>
      <c r="F18" s="3783" t="s">
        <v>10091</v>
      </c>
      <c r="G18" s="4891">
        <v>0.73899999999999999</v>
      </c>
      <c r="H18" s="4918">
        <v>0.73899999999999999</v>
      </c>
      <c r="I18" s="2245"/>
      <c r="J18" s="1254" t="s">
        <v>1587</v>
      </c>
      <c r="K18" s="738"/>
      <c r="L18" s="2933"/>
      <c r="M18" s="101">
        <f t="shared" si="0"/>
        <v>0</v>
      </c>
      <c r="N18" s="3337">
        <v>0</v>
      </c>
      <c r="O18" s="3342"/>
      <c r="P18" s="3673"/>
      <c r="Q18" s="2736"/>
      <c r="R18" s="2735"/>
      <c r="S18" s="738"/>
      <c r="T18" s="738"/>
      <c r="U18" s="738"/>
      <c r="V18" s="738"/>
      <c r="W18" s="738"/>
      <c r="X18" s="738"/>
      <c r="Y18" s="738"/>
      <c r="Z18" s="738"/>
      <c r="AA18" s="738"/>
      <c r="AB18" s="738"/>
      <c r="AC18" s="738"/>
      <c r="AD18" s="738"/>
      <c r="AE18" s="738"/>
      <c r="AF18" s="738"/>
      <c r="AG18" s="738"/>
      <c r="AH18" s="738"/>
      <c r="AI18" s="738"/>
      <c r="AJ18" s="738"/>
      <c r="AK18" s="738"/>
      <c r="AL18" s="738"/>
      <c r="AM18" s="738"/>
      <c r="AN18" s="738"/>
      <c r="AO18" s="738"/>
      <c r="AP18" s="738"/>
      <c r="AQ18" s="738"/>
      <c r="AR18" s="738"/>
      <c r="AS18" s="738"/>
      <c r="AT18" s="738"/>
      <c r="AU18" s="738"/>
      <c r="AV18" s="738"/>
      <c r="AW18" s="738"/>
      <c r="AX18" s="738"/>
      <c r="AY18" s="738"/>
      <c r="AZ18" s="738"/>
      <c r="BA18" s="738"/>
      <c r="BB18" s="738"/>
      <c r="BC18" s="738"/>
      <c r="BD18" s="738"/>
      <c r="BE18" s="738"/>
      <c r="BF18" s="738"/>
      <c r="BG18" s="738"/>
      <c r="BH18" s="738"/>
      <c r="BI18" s="738"/>
      <c r="BJ18" s="738"/>
      <c r="BK18" s="738"/>
      <c r="BL18" s="738"/>
      <c r="BM18" s="738"/>
      <c r="BN18" s="738"/>
      <c r="BO18" s="738"/>
      <c r="BP18" s="738"/>
      <c r="BQ18" s="738"/>
      <c r="BR18" s="738"/>
      <c r="BS18" s="738"/>
      <c r="BT18" s="738"/>
      <c r="BU18" s="738"/>
      <c r="BV18" s="738"/>
      <c r="BW18" s="738"/>
      <c r="BX18" s="738"/>
      <c r="BY18" s="738"/>
      <c r="BZ18" s="738"/>
      <c r="CA18" s="738"/>
      <c r="CB18" s="738"/>
      <c r="CC18" s="738"/>
      <c r="CD18" s="738"/>
      <c r="CE18" s="738"/>
      <c r="CF18" s="738"/>
      <c r="CG18" s="738"/>
      <c r="CH18" s="738"/>
      <c r="CI18" s="738"/>
      <c r="CJ18" s="738"/>
      <c r="CK18" s="738"/>
      <c r="CL18" s="738"/>
      <c r="CM18" s="738"/>
      <c r="CN18" s="738"/>
      <c r="CO18" s="738"/>
      <c r="CP18" s="738"/>
      <c r="CQ18" s="738"/>
      <c r="CR18" s="738"/>
      <c r="CS18" s="738"/>
      <c r="CT18" s="738"/>
      <c r="CU18" s="738"/>
      <c r="CV18" s="738"/>
      <c r="CW18" s="738"/>
      <c r="CX18" s="738"/>
      <c r="CY18" s="738"/>
      <c r="CZ18" s="738"/>
      <c r="DA18" s="738"/>
      <c r="DB18" s="738"/>
      <c r="DC18" s="738"/>
      <c r="DD18" s="738"/>
      <c r="DE18" s="738"/>
      <c r="DF18" s="738"/>
      <c r="DG18" s="738"/>
      <c r="DH18" s="738"/>
      <c r="DI18" s="738"/>
      <c r="DJ18" s="738"/>
      <c r="DK18" s="738"/>
      <c r="DL18" s="738"/>
      <c r="DM18" s="738"/>
      <c r="DN18" s="738"/>
      <c r="DO18" s="738"/>
      <c r="DP18" s="738"/>
      <c r="DQ18" s="738"/>
      <c r="DR18" s="738"/>
      <c r="DS18" s="738"/>
      <c r="DT18" s="738"/>
      <c r="DU18" s="738"/>
      <c r="DV18" s="738"/>
      <c r="DW18" s="738"/>
      <c r="DX18" s="738"/>
      <c r="DY18" s="738"/>
      <c r="DZ18" s="738"/>
      <c r="EA18" s="738"/>
      <c r="EB18" s="738"/>
      <c r="EC18" s="738"/>
      <c r="ED18" s="738"/>
      <c r="EE18" s="738"/>
      <c r="EF18" s="738"/>
      <c r="EG18" s="738"/>
      <c r="EH18" s="738"/>
      <c r="EI18" s="738"/>
      <c r="EJ18" s="738"/>
      <c r="EK18" s="738"/>
      <c r="EL18" s="738"/>
      <c r="EM18" s="738"/>
      <c r="EN18" s="738"/>
      <c r="EO18" s="738"/>
      <c r="EP18" s="738"/>
      <c r="EQ18" s="738"/>
      <c r="ER18" s="738"/>
      <c r="ES18" s="738"/>
      <c r="ET18" s="738"/>
      <c r="EU18" s="738"/>
      <c r="EV18" s="738"/>
      <c r="EW18" s="738"/>
      <c r="EX18" s="738"/>
      <c r="EY18" s="738"/>
      <c r="EZ18" s="738"/>
      <c r="FA18" s="738"/>
      <c r="FB18" s="738"/>
      <c r="FC18" s="738"/>
      <c r="FD18" s="738"/>
      <c r="FE18" s="738"/>
      <c r="FF18" s="738"/>
      <c r="FG18" s="738"/>
      <c r="FH18" s="738"/>
      <c r="FI18" s="738"/>
      <c r="FJ18" s="738"/>
      <c r="FK18" s="738"/>
      <c r="FL18" s="738"/>
      <c r="FM18" s="738"/>
      <c r="FN18" s="738"/>
      <c r="FO18" s="738"/>
      <c r="FP18" s="738"/>
      <c r="FQ18" s="738"/>
      <c r="FR18" s="738"/>
      <c r="FS18" s="738"/>
      <c r="FT18" s="738"/>
      <c r="FU18" s="738"/>
      <c r="FV18" s="738"/>
      <c r="FW18" s="738"/>
      <c r="FX18" s="738"/>
      <c r="FY18" s="738"/>
      <c r="FZ18" s="738"/>
      <c r="GA18" s="738"/>
      <c r="GB18" s="738"/>
      <c r="GC18" s="738"/>
      <c r="GD18" s="738"/>
      <c r="GE18" s="738"/>
      <c r="GF18" s="738"/>
      <c r="GG18" s="738"/>
      <c r="GH18" s="738"/>
      <c r="GI18" s="738"/>
      <c r="GJ18" s="738"/>
      <c r="GK18" s="738"/>
      <c r="GL18" s="738"/>
      <c r="GM18" s="738"/>
      <c r="GN18" s="738"/>
      <c r="GO18" s="738"/>
      <c r="GP18" s="738"/>
      <c r="GQ18" s="738"/>
      <c r="GR18" s="738"/>
      <c r="GS18" s="738"/>
      <c r="GT18" s="738"/>
      <c r="GU18" s="738"/>
      <c r="GV18" s="738"/>
      <c r="GW18" s="738"/>
      <c r="GX18" s="738"/>
      <c r="GY18" s="738"/>
      <c r="GZ18" s="738"/>
      <c r="HA18" s="738"/>
      <c r="HB18" s="738"/>
      <c r="HC18" s="738"/>
      <c r="HD18" s="738"/>
      <c r="HE18" s="738"/>
      <c r="HF18" s="738"/>
      <c r="HG18" s="738"/>
      <c r="HH18" s="738"/>
      <c r="HI18" s="738"/>
      <c r="HJ18" s="738"/>
      <c r="HK18" s="738"/>
      <c r="HL18" s="738"/>
      <c r="HM18" s="738"/>
      <c r="HN18" s="738"/>
      <c r="HO18" s="738"/>
      <c r="HP18" s="738"/>
      <c r="HQ18" s="738"/>
      <c r="HR18" s="738"/>
      <c r="HS18" s="738"/>
      <c r="HT18" s="738"/>
      <c r="HU18" s="738"/>
      <c r="HV18" s="738"/>
      <c r="HW18" s="738"/>
      <c r="HX18" s="738"/>
      <c r="HY18" s="738"/>
      <c r="HZ18" s="738"/>
      <c r="IA18" s="738"/>
      <c r="IB18" s="738"/>
      <c r="IC18" s="738"/>
    </row>
    <row r="19" spans="1:237" s="11" customFormat="1" ht="30">
      <c r="A19" s="985"/>
      <c r="B19" s="1243" t="s">
        <v>1588</v>
      </c>
      <c r="C19" s="3780" t="s">
        <v>1589</v>
      </c>
      <c r="D19" s="3781">
        <v>1</v>
      </c>
      <c r="E19" s="3782">
        <f>IFERROR('3F'!G11,"-")</f>
        <v>145.85823759579344</v>
      </c>
      <c r="F19" s="3783" t="s">
        <v>10095</v>
      </c>
      <c r="G19" s="4891">
        <v>-0.91800000000000004</v>
      </c>
      <c r="H19" s="4918">
        <v>-0.91800000000000004</v>
      </c>
      <c r="I19" s="2245"/>
      <c r="J19" s="1254" t="s">
        <v>1590</v>
      </c>
      <c r="K19" s="738"/>
      <c r="L19" s="2933"/>
      <c r="M19" s="101">
        <f t="shared" si="0"/>
        <v>0</v>
      </c>
      <c r="N19" s="3337">
        <v>0</v>
      </c>
      <c r="O19" s="3342"/>
      <c r="P19" s="3673"/>
      <c r="Q19" s="2736"/>
      <c r="R19" s="2735"/>
      <c r="S19" s="738"/>
      <c r="T19" s="738"/>
      <c r="U19" s="738"/>
      <c r="V19" s="738"/>
      <c r="W19" s="738"/>
      <c r="X19" s="738"/>
      <c r="Y19" s="738"/>
      <c r="Z19" s="738"/>
      <c r="AA19" s="738"/>
      <c r="AB19" s="738"/>
      <c r="AC19" s="738"/>
      <c r="AD19" s="738"/>
      <c r="AE19" s="738"/>
      <c r="AF19" s="738"/>
      <c r="AG19" s="738"/>
      <c r="AH19" s="738"/>
      <c r="AI19" s="738"/>
      <c r="AJ19" s="738"/>
      <c r="AK19" s="738"/>
      <c r="AL19" s="738"/>
      <c r="AM19" s="738"/>
      <c r="AN19" s="738"/>
      <c r="AO19" s="738"/>
      <c r="AP19" s="738"/>
      <c r="AQ19" s="738"/>
      <c r="AR19" s="738"/>
      <c r="AS19" s="738"/>
      <c r="AT19" s="738"/>
      <c r="AU19" s="738"/>
      <c r="AV19" s="738"/>
      <c r="AW19" s="738"/>
      <c r="AX19" s="738"/>
      <c r="AY19" s="738"/>
      <c r="AZ19" s="738"/>
      <c r="BA19" s="738"/>
      <c r="BB19" s="738"/>
      <c r="BC19" s="738"/>
      <c r="BD19" s="738"/>
      <c r="BE19" s="738"/>
      <c r="BF19" s="738"/>
      <c r="BG19" s="738"/>
      <c r="BH19" s="738"/>
      <c r="BI19" s="738"/>
      <c r="BJ19" s="738"/>
      <c r="BK19" s="738"/>
      <c r="BL19" s="738"/>
      <c r="BM19" s="738"/>
      <c r="BN19" s="738"/>
      <c r="BO19" s="738"/>
      <c r="BP19" s="738"/>
      <c r="BQ19" s="738"/>
      <c r="BR19" s="738"/>
      <c r="BS19" s="738"/>
      <c r="BT19" s="738"/>
      <c r="BU19" s="738"/>
      <c r="BV19" s="738"/>
      <c r="BW19" s="738"/>
      <c r="BX19" s="738"/>
      <c r="BY19" s="738"/>
      <c r="BZ19" s="738"/>
      <c r="CA19" s="738"/>
      <c r="CB19" s="738"/>
      <c r="CC19" s="738"/>
      <c r="CD19" s="738"/>
      <c r="CE19" s="738"/>
      <c r="CF19" s="738"/>
      <c r="CG19" s="738"/>
      <c r="CH19" s="738"/>
      <c r="CI19" s="738"/>
      <c r="CJ19" s="738"/>
      <c r="CK19" s="738"/>
      <c r="CL19" s="738"/>
      <c r="CM19" s="738"/>
      <c r="CN19" s="738"/>
      <c r="CO19" s="738"/>
      <c r="CP19" s="738"/>
      <c r="CQ19" s="738"/>
      <c r="CR19" s="738"/>
      <c r="CS19" s="738"/>
      <c r="CT19" s="738"/>
      <c r="CU19" s="738"/>
      <c r="CV19" s="738"/>
      <c r="CW19" s="738"/>
      <c r="CX19" s="738"/>
      <c r="CY19" s="738"/>
      <c r="CZ19" s="738"/>
      <c r="DA19" s="738"/>
      <c r="DB19" s="738"/>
      <c r="DC19" s="738"/>
      <c r="DD19" s="738"/>
      <c r="DE19" s="738"/>
      <c r="DF19" s="738"/>
      <c r="DG19" s="738"/>
      <c r="DH19" s="738"/>
      <c r="DI19" s="738"/>
      <c r="DJ19" s="738"/>
      <c r="DK19" s="738"/>
      <c r="DL19" s="738"/>
      <c r="DM19" s="738"/>
      <c r="DN19" s="738"/>
      <c r="DO19" s="738"/>
      <c r="DP19" s="738"/>
      <c r="DQ19" s="738"/>
      <c r="DR19" s="738"/>
      <c r="DS19" s="738"/>
      <c r="DT19" s="738"/>
      <c r="DU19" s="738"/>
      <c r="DV19" s="738"/>
      <c r="DW19" s="738"/>
      <c r="DX19" s="738"/>
      <c r="DY19" s="738"/>
      <c r="DZ19" s="738"/>
      <c r="EA19" s="738"/>
      <c r="EB19" s="738"/>
      <c r="EC19" s="738"/>
      <c r="ED19" s="738"/>
      <c r="EE19" s="738"/>
      <c r="EF19" s="738"/>
      <c r="EG19" s="738"/>
      <c r="EH19" s="738"/>
      <c r="EI19" s="738"/>
      <c r="EJ19" s="738"/>
      <c r="EK19" s="738"/>
      <c r="EL19" s="738"/>
      <c r="EM19" s="738"/>
      <c r="EN19" s="738"/>
      <c r="EO19" s="738"/>
      <c r="EP19" s="738"/>
      <c r="EQ19" s="738"/>
      <c r="ER19" s="738"/>
      <c r="ES19" s="738"/>
      <c r="ET19" s="738"/>
      <c r="EU19" s="738"/>
      <c r="EV19" s="738"/>
      <c r="EW19" s="738"/>
      <c r="EX19" s="738"/>
      <c r="EY19" s="738"/>
      <c r="EZ19" s="738"/>
      <c r="FA19" s="738"/>
      <c r="FB19" s="738"/>
      <c r="FC19" s="738"/>
      <c r="FD19" s="738"/>
      <c r="FE19" s="738"/>
      <c r="FF19" s="738"/>
      <c r="FG19" s="738"/>
      <c r="FH19" s="738"/>
      <c r="FI19" s="738"/>
      <c r="FJ19" s="738"/>
      <c r="FK19" s="738"/>
      <c r="FL19" s="738"/>
      <c r="FM19" s="738"/>
      <c r="FN19" s="738"/>
      <c r="FO19" s="738"/>
      <c r="FP19" s="738"/>
      <c r="FQ19" s="738"/>
      <c r="FR19" s="738"/>
      <c r="FS19" s="738"/>
      <c r="FT19" s="738"/>
      <c r="FU19" s="738"/>
      <c r="FV19" s="738"/>
      <c r="FW19" s="738"/>
      <c r="FX19" s="738"/>
      <c r="FY19" s="738"/>
      <c r="FZ19" s="738"/>
      <c r="GA19" s="738"/>
      <c r="GB19" s="738"/>
      <c r="GC19" s="738"/>
      <c r="GD19" s="738"/>
      <c r="GE19" s="738"/>
      <c r="GF19" s="738"/>
      <c r="GG19" s="738"/>
      <c r="GH19" s="738"/>
      <c r="GI19" s="738"/>
      <c r="GJ19" s="738"/>
      <c r="GK19" s="738"/>
      <c r="GL19" s="738"/>
      <c r="GM19" s="738"/>
      <c r="GN19" s="738"/>
      <c r="GO19" s="738"/>
      <c r="GP19" s="738"/>
      <c r="GQ19" s="738"/>
      <c r="GR19" s="738"/>
      <c r="GS19" s="738"/>
      <c r="GT19" s="738"/>
      <c r="GU19" s="738"/>
      <c r="GV19" s="738"/>
      <c r="GW19" s="738"/>
      <c r="GX19" s="738"/>
      <c r="GY19" s="738"/>
      <c r="GZ19" s="738"/>
      <c r="HA19" s="738"/>
      <c r="HB19" s="738"/>
      <c r="HC19" s="738"/>
      <c r="HD19" s="738"/>
      <c r="HE19" s="738"/>
      <c r="HF19" s="738"/>
      <c r="HG19" s="738"/>
      <c r="HH19" s="738"/>
      <c r="HI19" s="738"/>
      <c r="HJ19" s="738"/>
      <c r="HK19" s="738"/>
      <c r="HL19" s="738"/>
      <c r="HM19" s="738"/>
      <c r="HN19" s="738"/>
      <c r="HO19" s="738"/>
      <c r="HP19" s="738"/>
      <c r="HQ19" s="738"/>
      <c r="HR19" s="738"/>
      <c r="HS19" s="738"/>
      <c r="HT19" s="738"/>
      <c r="HU19" s="738"/>
      <c r="HV19" s="738"/>
      <c r="HW19" s="738"/>
      <c r="HX19" s="738"/>
      <c r="HY19" s="738"/>
      <c r="HZ19" s="738"/>
      <c r="IA19" s="738"/>
      <c r="IB19" s="738"/>
      <c r="IC19" s="738"/>
    </row>
    <row r="20" spans="1:237" s="11" customFormat="1" ht="45">
      <c r="A20" s="985"/>
      <c r="B20" s="1243" t="str">
        <f>IF($N$1="SSC","Per capita consumption South Staffs region","Per capita consumption")</f>
        <v>Per capita consumption South Staffs region</v>
      </c>
      <c r="C20" s="3780" t="s">
        <v>1591</v>
      </c>
      <c r="D20" s="3781">
        <v>1</v>
      </c>
      <c r="E20" s="4914">
        <f>IFERROR('3D'!J33, "-")</f>
        <v>-4.1000000000000002E-2</v>
      </c>
      <c r="F20" s="3783" t="s">
        <v>10091</v>
      </c>
      <c r="G20" s="4891">
        <v>9.4E-2</v>
      </c>
      <c r="H20" s="4918">
        <v>9.4E-2</v>
      </c>
      <c r="I20" s="2245"/>
      <c r="J20" s="1254" t="s">
        <v>1592</v>
      </c>
      <c r="K20" s="738"/>
      <c r="L20" s="2933"/>
      <c r="M20" s="101">
        <f t="shared" si="0"/>
        <v>0</v>
      </c>
      <c r="N20" s="3337">
        <v>0</v>
      </c>
      <c r="O20" s="3342"/>
      <c r="P20" s="3673"/>
      <c r="Q20" s="2736"/>
      <c r="R20" s="2735"/>
      <c r="S20" s="738"/>
      <c r="T20" s="738"/>
      <c r="U20" s="738"/>
      <c r="V20" s="738"/>
      <c r="W20" s="738"/>
      <c r="X20" s="738"/>
      <c r="Y20" s="738"/>
      <c r="Z20" s="738"/>
      <c r="AA20" s="738"/>
      <c r="AB20" s="738"/>
      <c r="AC20" s="738"/>
      <c r="AD20" s="738"/>
      <c r="AE20" s="738"/>
      <c r="AF20" s="738"/>
      <c r="AG20" s="738"/>
      <c r="AH20" s="738"/>
      <c r="AI20" s="738"/>
      <c r="AJ20" s="738"/>
      <c r="AK20" s="738"/>
      <c r="AL20" s="738"/>
      <c r="AM20" s="738"/>
      <c r="AN20" s="738"/>
      <c r="AO20" s="738"/>
      <c r="AP20" s="738"/>
      <c r="AQ20" s="738"/>
      <c r="AR20" s="738"/>
      <c r="AS20" s="738"/>
      <c r="AT20" s="738"/>
      <c r="AU20" s="738"/>
      <c r="AV20" s="738"/>
      <c r="AW20" s="738"/>
      <c r="AX20" s="738"/>
      <c r="AY20" s="738"/>
      <c r="AZ20" s="738"/>
      <c r="BA20" s="738"/>
      <c r="BB20" s="738"/>
      <c r="BC20" s="738"/>
      <c r="BD20" s="738"/>
      <c r="BE20" s="738"/>
      <c r="BF20" s="738"/>
      <c r="BG20" s="738"/>
      <c r="BH20" s="738"/>
      <c r="BI20" s="738"/>
      <c r="BJ20" s="738"/>
      <c r="BK20" s="738"/>
      <c r="BL20" s="738"/>
      <c r="BM20" s="738"/>
      <c r="BN20" s="738"/>
      <c r="BO20" s="738"/>
      <c r="BP20" s="738"/>
      <c r="BQ20" s="738"/>
      <c r="BR20" s="738"/>
      <c r="BS20" s="738"/>
      <c r="BT20" s="738"/>
      <c r="BU20" s="738"/>
      <c r="BV20" s="738"/>
      <c r="BW20" s="738"/>
      <c r="BX20" s="738"/>
      <c r="BY20" s="738"/>
      <c r="BZ20" s="738"/>
      <c r="CA20" s="738"/>
      <c r="CB20" s="738"/>
      <c r="CC20" s="738"/>
      <c r="CD20" s="738"/>
      <c r="CE20" s="738"/>
      <c r="CF20" s="738"/>
      <c r="CG20" s="738"/>
      <c r="CH20" s="738"/>
      <c r="CI20" s="738"/>
      <c r="CJ20" s="738"/>
      <c r="CK20" s="738"/>
      <c r="CL20" s="738"/>
      <c r="CM20" s="738"/>
      <c r="CN20" s="738"/>
      <c r="CO20" s="738"/>
      <c r="CP20" s="738"/>
      <c r="CQ20" s="738"/>
      <c r="CR20" s="738"/>
      <c r="CS20" s="738"/>
      <c r="CT20" s="738"/>
      <c r="CU20" s="738"/>
      <c r="CV20" s="738"/>
      <c r="CW20" s="738"/>
      <c r="CX20" s="738"/>
      <c r="CY20" s="738"/>
      <c r="CZ20" s="738"/>
      <c r="DA20" s="738"/>
      <c r="DB20" s="738"/>
      <c r="DC20" s="738"/>
      <c r="DD20" s="738"/>
      <c r="DE20" s="738"/>
      <c r="DF20" s="738"/>
      <c r="DG20" s="738"/>
      <c r="DH20" s="738"/>
      <c r="DI20" s="738"/>
      <c r="DJ20" s="738"/>
      <c r="DK20" s="738"/>
      <c r="DL20" s="738"/>
      <c r="DM20" s="738"/>
      <c r="DN20" s="738"/>
      <c r="DO20" s="738"/>
      <c r="DP20" s="738"/>
      <c r="DQ20" s="738"/>
      <c r="DR20" s="738"/>
      <c r="DS20" s="738"/>
      <c r="DT20" s="738"/>
      <c r="DU20" s="738"/>
      <c r="DV20" s="738"/>
      <c r="DW20" s="738"/>
      <c r="DX20" s="738"/>
      <c r="DY20" s="738"/>
      <c r="DZ20" s="738"/>
      <c r="EA20" s="738"/>
      <c r="EB20" s="738"/>
      <c r="EC20" s="738"/>
      <c r="ED20" s="738"/>
      <c r="EE20" s="738"/>
      <c r="EF20" s="738"/>
      <c r="EG20" s="738"/>
      <c r="EH20" s="738"/>
      <c r="EI20" s="738"/>
      <c r="EJ20" s="738"/>
      <c r="EK20" s="738"/>
      <c r="EL20" s="738"/>
      <c r="EM20" s="738"/>
      <c r="EN20" s="738"/>
      <c r="EO20" s="738"/>
      <c r="EP20" s="738"/>
      <c r="EQ20" s="738"/>
      <c r="ER20" s="738"/>
      <c r="ES20" s="738"/>
      <c r="ET20" s="738"/>
      <c r="EU20" s="738"/>
      <c r="EV20" s="738"/>
      <c r="EW20" s="738"/>
      <c r="EX20" s="738"/>
      <c r="EY20" s="738"/>
      <c r="EZ20" s="738"/>
      <c r="FA20" s="738"/>
      <c r="FB20" s="738"/>
      <c r="FC20" s="738"/>
      <c r="FD20" s="738"/>
      <c r="FE20" s="738"/>
      <c r="FF20" s="738"/>
      <c r="FG20" s="738"/>
      <c r="FH20" s="738"/>
      <c r="FI20" s="738"/>
      <c r="FJ20" s="738"/>
      <c r="FK20" s="738"/>
      <c r="FL20" s="738"/>
      <c r="FM20" s="738"/>
      <c r="FN20" s="738"/>
      <c r="FO20" s="738"/>
      <c r="FP20" s="738"/>
      <c r="FQ20" s="738"/>
      <c r="FR20" s="738"/>
      <c r="FS20" s="738"/>
      <c r="FT20" s="738"/>
      <c r="FU20" s="738"/>
      <c r="FV20" s="738"/>
      <c r="FW20" s="738"/>
      <c r="FX20" s="738"/>
      <c r="FY20" s="738"/>
      <c r="FZ20" s="738"/>
      <c r="GA20" s="738"/>
      <c r="GB20" s="738"/>
      <c r="GC20" s="738"/>
      <c r="GD20" s="738"/>
      <c r="GE20" s="738"/>
      <c r="GF20" s="738"/>
      <c r="GG20" s="738"/>
      <c r="GH20" s="738"/>
      <c r="GI20" s="738"/>
      <c r="GJ20" s="738"/>
      <c r="GK20" s="738"/>
      <c r="GL20" s="738"/>
      <c r="GM20" s="738"/>
      <c r="GN20" s="738"/>
      <c r="GO20" s="738"/>
      <c r="GP20" s="738"/>
      <c r="GQ20" s="738"/>
      <c r="GR20" s="738"/>
      <c r="GS20" s="738"/>
      <c r="GT20" s="738"/>
      <c r="GU20" s="738"/>
      <c r="GV20" s="738"/>
      <c r="GW20" s="738"/>
      <c r="GX20" s="738"/>
      <c r="GY20" s="738"/>
      <c r="GZ20" s="738"/>
      <c r="HA20" s="738"/>
      <c r="HB20" s="738"/>
      <c r="HC20" s="738"/>
      <c r="HD20" s="738"/>
      <c r="HE20" s="738"/>
      <c r="HF20" s="738"/>
      <c r="HG20" s="738"/>
      <c r="HH20" s="738"/>
      <c r="HI20" s="738"/>
      <c r="HJ20" s="738"/>
      <c r="HK20" s="738"/>
      <c r="HL20" s="738"/>
      <c r="HM20" s="738"/>
      <c r="HN20" s="738"/>
      <c r="HO20" s="738"/>
      <c r="HP20" s="738"/>
      <c r="HQ20" s="738"/>
      <c r="HR20" s="738"/>
      <c r="HS20" s="738"/>
      <c r="HT20" s="738"/>
      <c r="HU20" s="738"/>
      <c r="HV20" s="738"/>
      <c r="HW20" s="738"/>
      <c r="HX20" s="738"/>
      <c r="HY20" s="738"/>
      <c r="HZ20" s="738"/>
      <c r="IA20" s="738"/>
      <c r="IB20" s="738"/>
      <c r="IC20" s="738"/>
    </row>
    <row r="21" spans="1:237" s="11" customFormat="1" ht="45">
      <c r="A21" s="985"/>
      <c r="B21" s="3789" t="str">
        <f>IF($N$1="SSC","Per capita consumption Cambridge region","[For use by SSC only]")</f>
        <v>Per capita consumption Cambridge region</v>
      </c>
      <c r="C21" s="3780" t="s">
        <v>1591</v>
      </c>
      <c r="D21" s="3781">
        <v>1</v>
      </c>
      <c r="E21" s="4914">
        <f>IFERROR('3D'!J40, "-")</f>
        <v>0.11</v>
      </c>
      <c r="F21" s="3783" t="s">
        <v>10091</v>
      </c>
      <c r="G21" s="4891">
        <v>1.474</v>
      </c>
      <c r="H21" s="4918">
        <v>1.474</v>
      </c>
      <c r="I21" s="2245"/>
      <c r="J21" s="1254" t="s">
        <v>1593</v>
      </c>
      <c r="K21" s="738"/>
      <c r="L21" s="2933"/>
      <c r="M21" s="101">
        <f t="shared" si="0"/>
        <v>0</v>
      </c>
      <c r="N21" s="3337">
        <v>0</v>
      </c>
      <c r="O21" s="3342"/>
      <c r="P21" s="3673"/>
      <c r="Q21" s="2736"/>
      <c r="R21" s="2735"/>
      <c r="S21" s="738"/>
      <c r="T21" s="738"/>
      <c r="U21" s="738"/>
      <c r="V21" s="738"/>
      <c r="W21" s="738"/>
      <c r="X21" s="738"/>
      <c r="Y21" s="738"/>
      <c r="Z21" s="738"/>
      <c r="AA21" s="738"/>
      <c r="AB21" s="738"/>
      <c r="AC21" s="738"/>
      <c r="AD21" s="738"/>
      <c r="AE21" s="738"/>
      <c r="AF21" s="738"/>
      <c r="AG21" s="738"/>
      <c r="AH21" s="738"/>
      <c r="AI21" s="738"/>
      <c r="AJ21" s="738"/>
      <c r="AK21" s="738"/>
      <c r="AL21" s="738"/>
      <c r="AM21" s="738"/>
      <c r="AN21" s="738"/>
      <c r="AO21" s="738"/>
      <c r="AP21" s="738"/>
      <c r="AQ21" s="738"/>
      <c r="AR21" s="738"/>
      <c r="AS21" s="738"/>
      <c r="AT21" s="738"/>
      <c r="AU21" s="738"/>
      <c r="AV21" s="738"/>
      <c r="AW21" s="738"/>
      <c r="AX21" s="738"/>
      <c r="AY21" s="738"/>
      <c r="AZ21" s="738"/>
      <c r="BA21" s="738"/>
      <c r="BB21" s="738"/>
      <c r="BC21" s="738"/>
      <c r="BD21" s="738"/>
      <c r="BE21" s="738"/>
      <c r="BF21" s="738"/>
      <c r="BG21" s="738"/>
      <c r="BH21" s="738"/>
      <c r="BI21" s="738"/>
      <c r="BJ21" s="738"/>
      <c r="BK21" s="738"/>
      <c r="BL21" s="738"/>
      <c r="BM21" s="738"/>
      <c r="BN21" s="738"/>
      <c r="BO21" s="738"/>
      <c r="BP21" s="738"/>
      <c r="BQ21" s="738"/>
      <c r="BR21" s="738"/>
      <c r="BS21" s="738"/>
      <c r="BT21" s="738"/>
      <c r="BU21" s="738"/>
      <c r="BV21" s="738"/>
      <c r="BW21" s="738"/>
      <c r="BX21" s="738"/>
      <c r="BY21" s="738"/>
      <c r="BZ21" s="738"/>
      <c r="CA21" s="738"/>
      <c r="CB21" s="738"/>
      <c r="CC21" s="738"/>
      <c r="CD21" s="738"/>
      <c r="CE21" s="738"/>
      <c r="CF21" s="738"/>
      <c r="CG21" s="738"/>
      <c r="CH21" s="738"/>
      <c r="CI21" s="738"/>
      <c r="CJ21" s="738"/>
      <c r="CK21" s="738"/>
      <c r="CL21" s="738"/>
      <c r="CM21" s="738"/>
      <c r="CN21" s="738"/>
      <c r="CO21" s="738"/>
      <c r="CP21" s="738"/>
      <c r="CQ21" s="738"/>
      <c r="CR21" s="738"/>
      <c r="CS21" s="738"/>
      <c r="CT21" s="738"/>
      <c r="CU21" s="738"/>
      <c r="CV21" s="738"/>
      <c r="CW21" s="738"/>
      <c r="CX21" s="738"/>
      <c r="CY21" s="738"/>
      <c r="CZ21" s="738"/>
      <c r="DA21" s="738"/>
      <c r="DB21" s="738"/>
      <c r="DC21" s="738"/>
      <c r="DD21" s="738"/>
      <c r="DE21" s="738"/>
      <c r="DF21" s="738"/>
      <c r="DG21" s="738"/>
      <c r="DH21" s="738"/>
      <c r="DI21" s="738"/>
      <c r="DJ21" s="738"/>
      <c r="DK21" s="738"/>
      <c r="DL21" s="738"/>
      <c r="DM21" s="738"/>
      <c r="DN21" s="738"/>
      <c r="DO21" s="738"/>
      <c r="DP21" s="738"/>
      <c r="DQ21" s="738"/>
      <c r="DR21" s="738"/>
      <c r="DS21" s="738"/>
      <c r="DT21" s="738"/>
      <c r="DU21" s="738"/>
      <c r="DV21" s="738"/>
      <c r="DW21" s="738"/>
      <c r="DX21" s="738"/>
      <c r="DY21" s="738"/>
      <c r="DZ21" s="738"/>
      <c r="EA21" s="738"/>
      <c r="EB21" s="738"/>
      <c r="EC21" s="738"/>
      <c r="ED21" s="738"/>
      <c r="EE21" s="738"/>
      <c r="EF21" s="738"/>
      <c r="EG21" s="738"/>
      <c r="EH21" s="738"/>
      <c r="EI21" s="738"/>
      <c r="EJ21" s="738"/>
      <c r="EK21" s="738"/>
      <c r="EL21" s="738"/>
      <c r="EM21" s="738"/>
      <c r="EN21" s="738"/>
      <c r="EO21" s="738"/>
      <c r="EP21" s="738"/>
      <c r="EQ21" s="738"/>
      <c r="ER21" s="738"/>
      <c r="ES21" s="738"/>
      <c r="ET21" s="738"/>
      <c r="EU21" s="738"/>
      <c r="EV21" s="738"/>
      <c r="EW21" s="738"/>
      <c r="EX21" s="738"/>
      <c r="EY21" s="738"/>
      <c r="EZ21" s="738"/>
      <c r="FA21" s="738"/>
      <c r="FB21" s="738"/>
      <c r="FC21" s="738"/>
      <c r="FD21" s="738"/>
      <c r="FE21" s="738"/>
      <c r="FF21" s="738"/>
      <c r="FG21" s="738"/>
      <c r="FH21" s="738"/>
      <c r="FI21" s="738"/>
      <c r="FJ21" s="738"/>
      <c r="FK21" s="738"/>
      <c r="FL21" s="738"/>
      <c r="FM21" s="738"/>
      <c r="FN21" s="738"/>
      <c r="FO21" s="738"/>
      <c r="FP21" s="738"/>
      <c r="FQ21" s="738"/>
      <c r="FR21" s="738"/>
      <c r="FS21" s="738"/>
      <c r="FT21" s="738"/>
      <c r="FU21" s="738"/>
      <c r="FV21" s="738"/>
      <c r="FW21" s="738"/>
      <c r="FX21" s="738"/>
      <c r="FY21" s="738"/>
      <c r="FZ21" s="738"/>
      <c r="GA21" s="738"/>
      <c r="GB21" s="738"/>
      <c r="GC21" s="738"/>
      <c r="GD21" s="738"/>
      <c r="GE21" s="738"/>
      <c r="GF21" s="738"/>
      <c r="GG21" s="738"/>
      <c r="GH21" s="738"/>
      <c r="GI21" s="738"/>
      <c r="GJ21" s="738"/>
      <c r="GK21" s="738"/>
      <c r="GL21" s="738"/>
      <c r="GM21" s="738"/>
      <c r="GN21" s="738"/>
      <c r="GO21" s="738"/>
      <c r="GP21" s="738"/>
      <c r="GQ21" s="738"/>
      <c r="GR21" s="738"/>
      <c r="GS21" s="738"/>
      <c r="GT21" s="738"/>
      <c r="GU21" s="738"/>
      <c r="GV21" s="738"/>
      <c r="GW21" s="738"/>
      <c r="GX21" s="738"/>
      <c r="GY21" s="738"/>
      <c r="GZ21" s="738"/>
      <c r="HA21" s="738"/>
      <c r="HB21" s="738"/>
      <c r="HC21" s="738"/>
      <c r="HD21" s="738"/>
      <c r="HE21" s="738"/>
      <c r="HF21" s="738"/>
      <c r="HG21" s="738"/>
      <c r="HH21" s="738"/>
      <c r="HI21" s="738"/>
      <c r="HJ21" s="738"/>
      <c r="HK21" s="738"/>
      <c r="HL21" s="738"/>
      <c r="HM21" s="738"/>
      <c r="HN21" s="738"/>
      <c r="HO21" s="738"/>
      <c r="HP21" s="738"/>
      <c r="HQ21" s="738"/>
      <c r="HR21" s="738"/>
      <c r="HS21" s="738"/>
      <c r="HT21" s="738"/>
      <c r="HU21" s="738"/>
      <c r="HV21" s="738"/>
      <c r="HW21" s="738"/>
      <c r="HX21" s="738"/>
      <c r="HY21" s="738"/>
      <c r="HZ21" s="738"/>
      <c r="IA21" s="738"/>
      <c r="IB21" s="738"/>
      <c r="IC21" s="738"/>
    </row>
    <row r="22" spans="1:237" s="2" customFormat="1" ht="30">
      <c r="A22" s="985"/>
      <c r="B22" s="1243" t="s">
        <v>1594</v>
      </c>
      <c r="C22" s="102" t="s">
        <v>1595</v>
      </c>
      <c r="D22" s="4643" t="s">
        <v>9804</v>
      </c>
      <c r="E22" s="4606">
        <f>IFERROR('3E'!G11,"-")</f>
        <v>0</v>
      </c>
      <c r="F22" s="3784" t="s">
        <v>10091</v>
      </c>
      <c r="G22" s="4891">
        <v>0</v>
      </c>
      <c r="H22" s="4918">
        <v>0</v>
      </c>
      <c r="I22" s="875"/>
      <c r="J22" s="1254" t="s">
        <v>1596</v>
      </c>
      <c r="K22" s="875"/>
      <c r="L22" s="2933"/>
      <c r="M22" s="101">
        <f t="shared" si="0"/>
        <v>0</v>
      </c>
      <c r="N22" s="3337">
        <v>0</v>
      </c>
      <c r="O22" s="3344"/>
      <c r="P22" s="3672"/>
      <c r="Q22" s="2735"/>
      <c r="R22" s="2735"/>
      <c r="S22" s="875"/>
      <c r="T22" s="738"/>
      <c r="U22" s="738"/>
      <c r="V22" s="738"/>
      <c r="W22" s="738"/>
      <c r="X22" s="875"/>
      <c r="Y22" s="875"/>
      <c r="Z22" s="875"/>
      <c r="AA22" s="875"/>
      <c r="AB22" s="875"/>
      <c r="AC22" s="875"/>
      <c r="AD22" s="875"/>
      <c r="AE22" s="875"/>
      <c r="AF22" s="875"/>
      <c r="AG22" s="875"/>
      <c r="AH22" s="875"/>
      <c r="AI22" s="875"/>
      <c r="AJ22" s="875"/>
      <c r="AK22" s="875"/>
      <c r="AL22" s="875"/>
      <c r="AM22" s="875"/>
      <c r="AN22" s="875"/>
      <c r="AO22" s="875"/>
      <c r="AP22" s="875"/>
      <c r="AQ22" s="875"/>
      <c r="AR22" s="875"/>
      <c r="AS22" s="875"/>
      <c r="AT22" s="875"/>
      <c r="AU22" s="875"/>
      <c r="AV22" s="875"/>
      <c r="AW22" s="875"/>
      <c r="AX22" s="875"/>
      <c r="AY22" s="875"/>
      <c r="AZ22" s="875"/>
      <c r="BA22" s="875"/>
      <c r="BB22" s="875"/>
      <c r="BC22" s="875"/>
      <c r="BD22" s="875"/>
      <c r="BE22" s="875"/>
      <c r="BF22" s="875"/>
      <c r="BG22" s="875"/>
      <c r="BH22" s="875"/>
      <c r="BI22" s="875"/>
      <c r="BJ22" s="875"/>
      <c r="BK22" s="875"/>
      <c r="BL22" s="875"/>
      <c r="BM22" s="875"/>
      <c r="BN22" s="875"/>
      <c r="BO22" s="875"/>
      <c r="BP22" s="875"/>
      <c r="BQ22" s="875"/>
      <c r="BR22" s="875"/>
      <c r="BS22" s="875"/>
      <c r="BT22" s="875"/>
      <c r="BU22" s="875"/>
      <c r="BV22" s="875"/>
      <c r="BW22" s="875"/>
      <c r="BX22" s="875"/>
      <c r="BY22" s="875"/>
      <c r="BZ22" s="875"/>
      <c r="CA22" s="875"/>
      <c r="CB22" s="875"/>
      <c r="CC22" s="875"/>
      <c r="CD22" s="875"/>
      <c r="CE22" s="875"/>
      <c r="CF22" s="875"/>
      <c r="CG22" s="875"/>
      <c r="CH22" s="875"/>
      <c r="CI22" s="875"/>
      <c r="CJ22" s="875"/>
      <c r="CK22" s="875"/>
      <c r="CL22" s="875"/>
      <c r="CM22" s="875"/>
      <c r="CN22" s="875"/>
      <c r="CO22" s="875"/>
      <c r="CP22" s="875"/>
      <c r="CQ22" s="875"/>
      <c r="CR22" s="875"/>
      <c r="CS22" s="875"/>
      <c r="CT22" s="875"/>
      <c r="CU22" s="875"/>
      <c r="CV22" s="875"/>
      <c r="CW22" s="875"/>
      <c r="CX22" s="875"/>
      <c r="CY22" s="875"/>
      <c r="CZ22" s="875"/>
      <c r="DA22" s="875"/>
      <c r="DB22" s="875"/>
      <c r="DC22" s="875"/>
      <c r="DD22" s="875"/>
      <c r="DE22" s="875"/>
      <c r="DF22" s="875"/>
      <c r="DG22" s="875"/>
      <c r="DH22" s="875"/>
      <c r="DI22" s="875"/>
      <c r="DJ22" s="875"/>
      <c r="DK22" s="875"/>
      <c r="DL22" s="875"/>
      <c r="DM22" s="875"/>
      <c r="DN22" s="875"/>
      <c r="DO22" s="875"/>
      <c r="DP22" s="875"/>
      <c r="DQ22" s="875"/>
      <c r="DR22" s="875"/>
      <c r="DS22" s="875"/>
      <c r="DT22" s="875"/>
      <c r="DU22" s="875"/>
      <c r="DV22" s="875"/>
      <c r="DW22" s="875"/>
      <c r="DX22" s="875"/>
      <c r="DY22" s="875"/>
      <c r="DZ22" s="875"/>
      <c r="EA22" s="875"/>
      <c r="EB22" s="875"/>
      <c r="EC22" s="875"/>
      <c r="ED22" s="875"/>
      <c r="EE22" s="875"/>
      <c r="EF22" s="875"/>
      <c r="EG22" s="875"/>
      <c r="EH22" s="875"/>
      <c r="EI22" s="875"/>
      <c r="EJ22" s="875"/>
      <c r="EK22" s="875"/>
      <c r="EL22" s="875"/>
      <c r="EM22" s="875"/>
      <c r="EN22" s="875"/>
      <c r="EO22" s="875"/>
      <c r="EP22" s="875"/>
      <c r="EQ22" s="875"/>
      <c r="ER22" s="875"/>
      <c r="ES22" s="875"/>
      <c r="ET22" s="875"/>
      <c r="EU22" s="875"/>
      <c r="EV22" s="875"/>
      <c r="EW22" s="875"/>
      <c r="EX22" s="875"/>
      <c r="EY22" s="875"/>
      <c r="EZ22" s="875"/>
      <c r="FA22" s="875"/>
      <c r="FB22" s="875"/>
      <c r="FC22" s="875"/>
      <c r="FD22" s="875"/>
      <c r="FE22" s="875"/>
      <c r="FF22" s="875"/>
      <c r="FG22" s="875"/>
      <c r="FH22" s="875"/>
      <c r="FI22" s="875"/>
      <c r="FJ22" s="875"/>
      <c r="FK22" s="875"/>
      <c r="FL22" s="875"/>
      <c r="FM22" s="875"/>
      <c r="FN22" s="875"/>
      <c r="FO22" s="875"/>
      <c r="FP22" s="875"/>
      <c r="FQ22" s="875"/>
      <c r="FR22" s="875"/>
      <c r="FS22" s="875"/>
      <c r="FT22" s="875"/>
      <c r="FU22" s="875"/>
      <c r="FV22" s="875"/>
      <c r="FW22" s="875"/>
      <c r="FX22" s="875"/>
      <c r="FY22" s="875"/>
      <c r="FZ22" s="875"/>
      <c r="GA22" s="875"/>
      <c r="GB22" s="875"/>
      <c r="GC22" s="875"/>
      <c r="GD22" s="875"/>
      <c r="GE22" s="875"/>
      <c r="GF22" s="875"/>
      <c r="GG22" s="875"/>
      <c r="GH22" s="875"/>
      <c r="GI22" s="875"/>
      <c r="GJ22" s="875"/>
      <c r="GK22" s="875"/>
      <c r="GL22" s="875"/>
      <c r="GM22" s="875"/>
      <c r="GN22" s="875"/>
      <c r="GO22" s="875"/>
      <c r="GP22" s="875"/>
      <c r="GQ22" s="875"/>
      <c r="GR22" s="875"/>
      <c r="GS22" s="875"/>
      <c r="GT22" s="875"/>
      <c r="GU22" s="875"/>
      <c r="GV22" s="875"/>
      <c r="GW22" s="875"/>
      <c r="GX22" s="875"/>
      <c r="GY22" s="875"/>
      <c r="GZ22" s="875"/>
      <c r="HA22" s="875"/>
      <c r="HB22" s="875"/>
      <c r="HC22" s="875"/>
      <c r="HD22" s="875"/>
      <c r="HE22" s="875"/>
      <c r="HF22" s="875"/>
      <c r="HG22" s="875"/>
      <c r="HH22" s="875"/>
      <c r="HI22" s="875"/>
      <c r="HJ22" s="875"/>
      <c r="HK22" s="875"/>
      <c r="HL22" s="875"/>
      <c r="HM22" s="875"/>
      <c r="HN22" s="875"/>
      <c r="HO22" s="875"/>
      <c r="HP22" s="875"/>
      <c r="HQ22" s="875"/>
      <c r="HR22" s="875"/>
      <c r="HS22" s="875"/>
      <c r="HT22" s="875"/>
      <c r="HU22" s="875"/>
      <c r="HV22" s="875"/>
      <c r="HW22" s="875"/>
      <c r="HX22" s="875"/>
      <c r="HY22" s="875"/>
      <c r="HZ22" s="875"/>
      <c r="IA22" s="875"/>
      <c r="IB22" s="875"/>
      <c r="IC22" s="875"/>
    </row>
    <row r="23" spans="1:237" s="11" customFormat="1" ht="45">
      <c r="A23" s="985"/>
      <c r="B23" s="1243" t="s">
        <v>1597</v>
      </c>
      <c r="C23" s="3780" t="s">
        <v>1598</v>
      </c>
      <c r="D23" s="3781">
        <v>2</v>
      </c>
      <c r="E23" s="4916">
        <f>IFERROR('3F'!G20,"-")</f>
        <v>1.9637740654479652E-2</v>
      </c>
      <c r="F23" s="3784" t="s">
        <v>10091</v>
      </c>
      <c r="G23" s="4891">
        <v>0.40400000000000003</v>
      </c>
      <c r="H23" s="4918">
        <v>0.40400000000000003</v>
      </c>
      <c r="I23" s="2245"/>
      <c r="J23" s="1254" t="s">
        <v>1599</v>
      </c>
      <c r="K23" s="738"/>
      <c r="L23" s="2933"/>
      <c r="M23" s="101">
        <f t="shared" si="0"/>
        <v>0</v>
      </c>
      <c r="N23" s="3337">
        <v>0</v>
      </c>
      <c r="O23" s="3342"/>
      <c r="P23" s="3673"/>
      <c r="Q23" s="2738"/>
      <c r="R23" s="2735"/>
      <c r="S23" s="738"/>
      <c r="T23" s="738"/>
      <c r="U23" s="738"/>
      <c r="V23" s="738"/>
      <c r="W23" s="738"/>
      <c r="X23" s="738"/>
      <c r="Y23" s="738"/>
      <c r="Z23" s="738"/>
      <c r="AA23" s="738"/>
      <c r="AB23" s="738"/>
      <c r="AC23" s="738"/>
      <c r="AD23" s="738"/>
      <c r="AE23" s="738"/>
      <c r="AF23" s="738"/>
      <c r="AG23" s="738"/>
      <c r="AH23" s="738"/>
      <c r="AI23" s="738"/>
      <c r="AJ23" s="738"/>
      <c r="AK23" s="738"/>
      <c r="AL23" s="738"/>
      <c r="AM23" s="738"/>
      <c r="AN23" s="738"/>
      <c r="AO23" s="738"/>
      <c r="AP23" s="738"/>
      <c r="AQ23" s="738"/>
      <c r="AR23" s="738"/>
      <c r="AS23" s="738"/>
      <c r="AT23" s="738"/>
      <c r="AU23" s="738"/>
      <c r="AV23" s="738"/>
      <c r="AW23" s="738"/>
      <c r="AX23" s="738"/>
      <c r="AY23" s="738"/>
      <c r="AZ23" s="738"/>
      <c r="BA23" s="738"/>
      <c r="BB23" s="738"/>
      <c r="BC23" s="738"/>
      <c r="BD23" s="738"/>
      <c r="BE23" s="738"/>
      <c r="BF23" s="738"/>
      <c r="BG23" s="738"/>
      <c r="BH23" s="738"/>
      <c r="BI23" s="738"/>
      <c r="BJ23" s="738"/>
      <c r="BK23" s="738"/>
      <c r="BL23" s="738"/>
      <c r="BM23" s="738"/>
      <c r="BN23" s="738"/>
      <c r="BO23" s="738"/>
      <c r="BP23" s="738"/>
      <c r="BQ23" s="738"/>
      <c r="BR23" s="738"/>
      <c r="BS23" s="738"/>
      <c r="BT23" s="738"/>
      <c r="BU23" s="738"/>
      <c r="BV23" s="738"/>
      <c r="BW23" s="738"/>
      <c r="BX23" s="738"/>
      <c r="BY23" s="738"/>
      <c r="BZ23" s="738"/>
      <c r="CA23" s="738"/>
      <c r="CB23" s="738"/>
      <c r="CC23" s="738"/>
      <c r="CD23" s="738"/>
      <c r="CE23" s="738"/>
      <c r="CF23" s="738"/>
      <c r="CG23" s="738"/>
      <c r="CH23" s="738"/>
      <c r="CI23" s="738"/>
      <c r="CJ23" s="738"/>
      <c r="CK23" s="738"/>
      <c r="CL23" s="738"/>
      <c r="CM23" s="738"/>
      <c r="CN23" s="738"/>
      <c r="CO23" s="738"/>
      <c r="CP23" s="738"/>
      <c r="CQ23" s="738"/>
      <c r="CR23" s="738"/>
      <c r="CS23" s="738"/>
      <c r="CT23" s="738"/>
      <c r="CU23" s="738"/>
      <c r="CV23" s="738"/>
      <c r="CW23" s="738"/>
      <c r="CX23" s="738"/>
      <c r="CY23" s="738"/>
      <c r="CZ23" s="738"/>
      <c r="DA23" s="738"/>
      <c r="DB23" s="738"/>
      <c r="DC23" s="738"/>
      <c r="DD23" s="738"/>
      <c r="DE23" s="738"/>
      <c r="DF23" s="738"/>
      <c r="DG23" s="738"/>
      <c r="DH23" s="738"/>
      <c r="DI23" s="738"/>
      <c r="DJ23" s="738"/>
      <c r="DK23" s="738"/>
      <c r="DL23" s="738"/>
      <c r="DM23" s="738"/>
      <c r="DN23" s="738"/>
      <c r="DO23" s="738"/>
      <c r="DP23" s="738"/>
      <c r="DQ23" s="738"/>
      <c r="DR23" s="738"/>
      <c r="DS23" s="738"/>
      <c r="DT23" s="738"/>
      <c r="DU23" s="738"/>
      <c r="DV23" s="738"/>
      <c r="DW23" s="738"/>
      <c r="DX23" s="738"/>
      <c r="DY23" s="738"/>
      <c r="DZ23" s="738"/>
      <c r="EA23" s="738"/>
      <c r="EB23" s="738"/>
      <c r="EC23" s="738"/>
      <c r="ED23" s="738"/>
      <c r="EE23" s="738"/>
      <c r="EF23" s="738"/>
      <c r="EG23" s="738"/>
      <c r="EH23" s="738"/>
      <c r="EI23" s="738"/>
      <c r="EJ23" s="738"/>
      <c r="EK23" s="738"/>
      <c r="EL23" s="738"/>
      <c r="EM23" s="738"/>
      <c r="EN23" s="738"/>
      <c r="EO23" s="738"/>
      <c r="EP23" s="738"/>
      <c r="EQ23" s="738"/>
      <c r="ER23" s="738"/>
      <c r="ES23" s="738"/>
      <c r="ET23" s="738"/>
      <c r="EU23" s="738"/>
      <c r="EV23" s="738"/>
      <c r="EW23" s="738"/>
      <c r="EX23" s="738"/>
      <c r="EY23" s="738"/>
      <c r="EZ23" s="738"/>
      <c r="FA23" s="738"/>
      <c r="FB23" s="738"/>
      <c r="FC23" s="738"/>
      <c r="FD23" s="738"/>
      <c r="FE23" s="738"/>
      <c r="FF23" s="738"/>
      <c r="FG23" s="738"/>
      <c r="FH23" s="738"/>
      <c r="FI23" s="738"/>
      <c r="FJ23" s="738"/>
      <c r="FK23" s="738"/>
      <c r="FL23" s="738"/>
      <c r="FM23" s="738"/>
      <c r="FN23" s="738"/>
      <c r="FO23" s="738"/>
      <c r="FP23" s="738"/>
      <c r="FQ23" s="738"/>
      <c r="FR23" s="738"/>
      <c r="FS23" s="738"/>
      <c r="FT23" s="738"/>
      <c r="FU23" s="738"/>
      <c r="FV23" s="738"/>
      <c r="FW23" s="738"/>
      <c r="FX23" s="738"/>
      <c r="FY23" s="738"/>
      <c r="FZ23" s="738"/>
      <c r="GA23" s="738"/>
      <c r="GB23" s="738"/>
      <c r="GC23" s="738"/>
      <c r="GD23" s="738"/>
      <c r="GE23" s="738"/>
      <c r="GF23" s="738"/>
      <c r="GG23" s="738"/>
      <c r="GH23" s="738"/>
      <c r="GI23" s="738"/>
      <c r="GJ23" s="738"/>
      <c r="GK23" s="738"/>
      <c r="GL23" s="738"/>
      <c r="GM23" s="738"/>
      <c r="GN23" s="738"/>
      <c r="GO23" s="738"/>
      <c r="GP23" s="738"/>
      <c r="GQ23" s="738"/>
      <c r="GR23" s="738"/>
      <c r="GS23" s="738"/>
      <c r="GT23" s="738"/>
      <c r="GU23" s="738"/>
      <c r="GV23" s="738"/>
      <c r="GW23" s="738"/>
      <c r="GX23" s="738"/>
      <c r="GY23" s="738"/>
      <c r="GZ23" s="738"/>
      <c r="HA23" s="738"/>
      <c r="HB23" s="738"/>
      <c r="HC23" s="738"/>
      <c r="HD23" s="738"/>
      <c r="HE23" s="738"/>
      <c r="HF23" s="738"/>
      <c r="HG23" s="738"/>
      <c r="HH23" s="738"/>
      <c r="HI23" s="738"/>
      <c r="HJ23" s="738"/>
      <c r="HK23" s="738"/>
      <c r="HL23" s="738"/>
      <c r="HM23" s="738"/>
      <c r="HN23" s="738"/>
      <c r="HO23" s="738"/>
      <c r="HP23" s="738"/>
      <c r="HQ23" s="738"/>
      <c r="HR23" s="738"/>
      <c r="HS23" s="738"/>
      <c r="HT23" s="738"/>
      <c r="HU23" s="738"/>
      <c r="HV23" s="738"/>
      <c r="HW23" s="738"/>
      <c r="HX23" s="738"/>
      <c r="HY23" s="738"/>
      <c r="HZ23" s="738"/>
      <c r="IA23" s="738"/>
      <c r="IB23" s="738"/>
      <c r="IC23" s="738"/>
    </row>
    <row r="24" spans="1:237" s="11" customFormat="1" ht="45.6" thickBot="1">
      <c r="A24" s="985"/>
      <c r="B24" s="1257" t="s">
        <v>1600</v>
      </c>
      <c r="C24" s="139" t="s">
        <v>1601</v>
      </c>
      <c r="D24" s="3790">
        <v>0</v>
      </c>
      <c r="E24" s="4920">
        <f>IFERROR('3C'!H29,"-")</f>
        <v>3.3791217037136608E-3</v>
      </c>
      <c r="F24" s="3791" t="s">
        <v>10091</v>
      </c>
      <c r="G24" s="4892">
        <v>0.02</v>
      </c>
      <c r="H24" s="4919">
        <v>0.02</v>
      </c>
      <c r="I24" s="2245"/>
      <c r="J24" s="1262" t="s">
        <v>1602</v>
      </c>
      <c r="K24" s="738"/>
      <c r="L24" s="2935"/>
      <c r="M24" s="101">
        <f t="shared" si="0"/>
        <v>0</v>
      </c>
      <c r="N24" s="3337">
        <v>0</v>
      </c>
      <c r="O24" s="3342"/>
      <c r="P24" s="3673"/>
      <c r="Q24" s="2739"/>
      <c r="R24" s="2735"/>
      <c r="S24" s="738"/>
      <c r="T24" s="738"/>
      <c r="U24" s="738"/>
      <c r="V24" s="738"/>
      <c r="W24" s="738"/>
      <c r="X24" s="738"/>
      <c r="Y24" s="738"/>
      <c r="Z24" s="738"/>
      <c r="AA24" s="738"/>
      <c r="AB24" s="738"/>
      <c r="AC24" s="738"/>
      <c r="AD24" s="738"/>
      <c r="AE24" s="738"/>
      <c r="AF24" s="738"/>
      <c r="AG24" s="738"/>
      <c r="AH24" s="738"/>
      <c r="AI24" s="738"/>
      <c r="AJ24" s="738"/>
      <c r="AK24" s="738"/>
      <c r="AL24" s="738"/>
      <c r="AM24" s="738"/>
      <c r="AN24" s="738"/>
      <c r="AO24" s="738"/>
      <c r="AP24" s="738"/>
      <c r="AQ24" s="738"/>
      <c r="AR24" s="738"/>
      <c r="AS24" s="738"/>
      <c r="AT24" s="738"/>
      <c r="AU24" s="738"/>
      <c r="AV24" s="738"/>
      <c r="AW24" s="738"/>
      <c r="AX24" s="738"/>
      <c r="AY24" s="738"/>
      <c r="AZ24" s="738"/>
      <c r="BA24" s="738"/>
      <c r="BB24" s="738"/>
      <c r="BC24" s="738"/>
      <c r="BD24" s="738"/>
      <c r="BE24" s="738"/>
      <c r="BF24" s="738"/>
      <c r="BG24" s="738"/>
      <c r="BH24" s="738"/>
      <c r="BI24" s="738"/>
      <c r="BJ24" s="738"/>
      <c r="BK24" s="738"/>
      <c r="BL24" s="738"/>
      <c r="BM24" s="738"/>
      <c r="BN24" s="738"/>
      <c r="BO24" s="738"/>
      <c r="BP24" s="738"/>
      <c r="BQ24" s="738"/>
      <c r="BR24" s="738"/>
      <c r="BS24" s="738"/>
      <c r="BT24" s="738"/>
      <c r="BU24" s="738"/>
      <c r="BV24" s="738"/>
      <c r="BW24" s="738"/>
      <c r="BX24" s="738"/>
      <c r="BY24" s="738"/>
      <c r="BZ24" s="738"/>
      <c r="CA24" s="738"/>
      <c r="CB24" s="738"/>
      <c r="CC24" s="738"/>
      <c r="CD24" s="738"/>
      <c r="CE24" s="738"/>
      <c r="CF24" s="738"/>
      <c r="CG24" s="738"/>
      <c r="CH24" s="738"/>
      <c r="CI24" s="738"/>
      <c r="CJ24" s="738"/>
      <c r="CK24" s="738"/>
      <c r="CL24" s="738"/>
      <c r="CM24" s="738"/>
      <c r="CN24" s="738"/>
      <c r="CO24" s="738"/>
      <c r="CP24" s="738"/>
      <c r="CQ24" s="738"/>
      <c r="CR24" s="738"/>
      <c r="CS24" s="738"/>
      <c r="CT24" s="738"/>
      <c r="CU24" s="738"/>
      <c r="CV24" s="738"/>
      <c r="CW24" s="738"/>
      <c r="CX24" s="738"/>
      <c r="CY24" s="738"/>
      <c r="CZ24" s="738"/>
      <c r="DA24" s="738"/>
      <c r="DB24" s="738"/>
      <c r="DC24" s="738"/>
      <c r="DD24" s="738"/>
      <c r="DE24" s="738"/>
      <c r="DF24" s="738"/>
      <c r="DG24" s="738"/>
      <c r="DH24" s="738"/>
      <c r="DI24" s="738"/>
      <c r="DJ24" s="738"/>
      <c r="DK24" s="738"/>
      <c r="DL24" s="738"/>
      <c r="DM24" s="738"/>
      <c r="DN24" s="738"/>
      <c r="DO24" s="738"/>
      <c r="DP24" s="738"/>
      <c r="DQ24" s="738"/>
      <c r="DR24" s="738"/>
      <c r="DS24" s="738"/>
      <c r="DT24" s="738"/>
      <c r="DU24" s="738"/>
      <c r="DV24" s="738"/>
      <c r="DW24" s="738"/>
      <c r="DX24" s="738"/>
      <c r="DY24" s="738"/>
      <c r="DZ24" s="738"/>
      <c r="EA24" s="738"/>
      <c r="EB24" s="738"/>
      <c r="EC24" s="738"/>
      <c r="ED24" s="738"/>
      <c r="EE24" s="738"/>
      <c r="EF24" s="738"/>
      <c r="EG24" s="738"/>
      <c r="EH24" s="738"/>
      <c r="EI24" s="738"/>
      <c r="EJ24" s="738"/>
      <c r="EK24" s="738"/>
      <c r="EL24" s="738"/>
      <c r="EM24" s="738"/>
      <c r="EN24" s="738"/>
      <c r="EO24" s="738"/>
      <c r="EP24" s="738"/>
      <c r="EQ24" s="738"/>
      <c r="ER24" s="738"/>
      <c r="ES24" s="738"/>
      <c r="ET24" s="738"/>
      <c r="EU24" s="738"/>
      <c r="EV24" s="738"/>
      <c r="EW24" s="738"/>
      <c r="EX24" s="738"/>
      <c r="EY24" s="738"/>
      <c r="EZ24" s="738"/>
      <c r="FA24" s="738"/>
      <c r="FB24" s="738"/>
      <c r="FC24" s="738"/>
      <c r="FD24" s="738"/>
      <c r="FE24" s="738"/>
      <c r="FF24" s="738"/>
      <c r="FG24" s="738"/>
      <c r="FH24" s="738"/>
      <c r="FI24" s="738"/>
      <c r="FJ24" s="738"/>
      <c r="FK24" s="738"/>
      <c r="FL24" s="738"/>
      <c r="FM24" s="738"/>
      <c r="FN24" s="738"/>
      <c r="FO24" s="738"/>
      <c r="FP24" s="738"/>
      <c r="FQ24" s="738"/>
      <c r="FR24" s="738"/>
      <c r="FS24" s="738"/>
      <c r="FT24" s="738"/>
      <c r="FU24" s="738"/>
      <c r="FV24" s="738"/>
      <c r="FW24" s="738"/>
      <c r="FX24" s="738"/>
      <c r="FY24" s="738"/>
      <c r="FZ24" s="738"/>
      <c r="GA24" s="738"/>
      <c r="GB24" s="738"/>
      <c r="GC24" s="738"/>
      <c r="GD24" s="738"/>
      <c r="GE24" s="738"/>
      <c r="GF24" s="738"/>
      <c r="GG24" s="738"/>
      <c r="GH24" s="738"/>
      <c r="GI24" s="738"/>
      <c r="GJ24" s="738"/>
      <c r="GK24" s="738"/>
      <c r="GL24" s="738"/>
      <c r="GM24" s="738"/>
      <c r="GN24" s="738"/>
      <c r="GO24" s="738"/>
      <c r="GP24" s="738"/>
      <c r="GQ24" s="738"/>
      <c r="GR24" s="738"/>
      <c r="GS24" s="738"/>
      <c r="GT24" s="738"/>
      <c r="GU24" s="738"/>
      <c r="GV24" s="738"/>
      <c r="GW24" s="738"/>
      <c r="GX24" s="738"/>
      <c r="GY24" s="738"/>
      <c r="GZ24" s="738"/>
      <c r="HA24" s="738"/>
      <c r="HB24" s="738"/>
      <c r="HC24" s="738"/>
      <c r="HD24" s="738"/>
      <c r="HE24" s="738"/>
      <c r="HF24" s="738"/>
      <c r="HG24" s="738"/>
      <c r="HH24" s="738"/>
      <c r="HI24" s="738"/>
      <c r="HJ24" s="738"/>
      <c r="HK24" s="738"/>
      <c r="HL24" s="738"/>
      <c r="HM24" s="738"/>
      <c r="HN24" s="738"/>
      <c r="HO24" s="738"/>
      <c r="HP24" s="738"/>
      <c r="HQ24" s="738"/>
      <c r="HR24" s="738"/>
      <c r="HS24" s="738"/>
      <c r="HT24" s="738"/>
      <c r="HU24" s="738"/>
      <c r="HV24" s="738"/>
      <c r="HW24" s="738"/>
      <c r="HX24" s="738"/>
      <c r="HY24" s="738"/>
      <c r="HZ24" s="738"/>
      <c r="IA24" s="738"/>
      <c r="IB24" s="738"/>
      <c r="IC24" s="738"/>
    </row>
    <row r="25" spans="1:237" s="2" customFormat="1" ht="15.75" customHeight="1" thickTop="1" thickBot="1">
      <c r="A25" s="985"/>
      <c r="B25" s="204"/>
      <c r="C25" s="411"/>
      <c r="D25" s="411"/>
      <c r="E25" s="3770"/>
      <c r="F25" s="3770"/>
      <c r="G25" s="3770"/>
      <c r="H25" s="3770"/>
      <c r="I25" s="875"/>
      <c r="J25" s="875"/>
      <c r="K25" s="875"/>
      <c r="L25" s="2933"/>
      <c r="M25" s="101">
        <f t="shared" si="0"/>
        <v>0</v>
      </c>
      <c r="N25" s="3337">
        <v>4</v>
      </c>
      <c r="O25" s="947"/>
      <c r="P25" s="3672"/>
      <c r="Q25" s="2735"/>
      <c r="R25" s="2735"/>
      <c r="S25" s="875"/>
      <c r="T25" s="738"/>
      <c r="U25" s="738"/>
      <c r="V25" s="738"/>
      <c r="W25" s="738"/>
      <c r="X25" s="875"/>
      <c r="Y25" s="875"/>
      <c r="Z25" s="875"/>
      <c r="AA25" s="875"/>
      <c r="AB25" s="875"/>
      <c r="AC25" s="875"/>
      <c r="AD25" s="875"/>
      <c r="AE25" s="875"/>
      <c r="AF25" s="875"/>
      <c r="AG25" s="875"/>
      <c r="AH25" s="875"/>
      <c r="AI25" s="875"/>
      <c r="AJ25" s="875"/>
      <c r="AK25" s="875"/>
      <c r="AL25" s="875"/>
      <c r="AM25" s="875"/>
      <c r="AN25" s="875"/>
      <c r="AO25" s="875"/>
      <c r="AP25" s="875"/>
      <c r="AQ25" s="875"/>
      <c r="AR25" s="875"/>
      <c r="AS25" s="875"/>
      <c r="AT25" s="875"/>
      <c r="AU25" s="875"/>
      <c r="AV25" s="875"/>
      <c r="AW25" s="875"/>
      <c r="AX25" s="875"/>
      <c r="AY25" s="875"/>
      <c r="AZ25" s="875"/>
      <c r="BA25" s="875"/>
      <c r="BB25" s="875"/>
      <c r="BC25" s="875"/>
      <c r="BD25" s="875"/>
      <c r="BE25" s="875"/>
      <c r="BF25" s="875"/>
      <c r="BG25" s="875"/>
      <c r="BH25" s="875"/>
      <c r="BI25" s="875"/>
      <c r="BJ25" s="875"/>
      <c r="BK25" s="875"/>
      <c r="BL25" s="875"/>
      <c r="BM25" s="875"/>
      <c r="BN25" s="875"/>
      <c r="BO25" s="875"/>
      <c r="BP25" s="875"/>
      <c r="BQ25" s="875"/>
      <c r="BR25" s="875"/>
      <c r="BS25" s="875"/>
      <c r="BT25" s="875"/>
      <c r="BU25" s="875"/>
      <c r="BV25" s="875"/>
      <c r="BW25" s="875"/>
      <c r="BX25" s="875"/>
      <c r="BY25" s="875"/>
      <c r="BZ25" s="875"/>
      <c r="CA25" s="875"/>
      <c r="CB25" s="875"/>
      <c r="CC25" s="875"/>
      <c r="CD25" s="875"/>
      <c r="CE25" s="875"/>
      <c r="CF25" s="875"/>
      <c r="CG25" s="875"/>
      <c r="CH25" s="875"/>
      <c r="CI25" s="875"/>
      <c r="CJ25" s="875"/>
      <c r="CK25" s="875"/>
      <c r="CL25" s="875"/>
      <c r="CM25" s="875"/>
      <c r="CN25" s="875"/>
      <c r="CO25" s="875"/>
      <c r="CP25" s="875"/>
      <c r="CQ25" s="875"/>
      <c r="CR25" s="875"/>
      <c r="CS25" s="875"/>
      <c r="CT25" s="875"/>
      <c r="CU25" s="875"/>
      <c r="CV25" s="875"/>
      <c r="CW25" s="875"/>
      <c r="CX25" s="875"/>
      <c r="CY25" s="875"/>
      <c r="CZ25" s="875"/>
      <c r="DA25" s="875"/>
      <c r="DB25" s="875"/>
      <c r="DC25" s="875"/>
      <c r="DD25" s="875"/>
      <c r="DE25" s="875"/>
      <c r="DF25" s="875"/>
      <c r="DG25" s="875"/>
      <c r="DH25" s="875"/>
      <c r="DI25" s="875"/>
      <c r="DJ25" s="875"/>
      <c r="DK25" s="875"/>
      <c r="DL25" s="875"/>
      <c r="DM25" s="875"/>
      <c r="DN25" s="875"/>
      <c r="DO25" s="875"/>
      <c r="DP25" s="875"/>
      <c r="DQ25" s="875"/>
      <c r="DR25" s="875"/>
      <c r="DS25" s="875"/>
      <c r="DT25" s="875"/>
      <c r="DU25" s="875"/>
      <c r="DV25" s="875"/>
      <c r="DW25" s="875"/>
      <c r="DX25" s="875"/>
      <c r="DY25" s="875"/>
      <c r="DZ25" s="875"/>
      <c r="EA25" s="875"/>
      <c r="EB25" s="875"/>
      <c r="EC25" s="875"/>
      <c r="ED25" s="875"/>
      <c r="EE25" s="875"/>
      <c r="EF25" s="875"/>
      <c r="EG25" s="875"/>
      <c r="EH25" s="875"/>
      <c r="EI25" s="875"/>
      <c r="EJ25" s="875"/>
      <c r="EK25" s="875"/>
      <c r="EL25" s="875"/>
      <c r="EM25" s="875"/>
      <c r="EN25" s="875"/>
      <c r="EO25" s="875"/>
      <c r="EP25" s="875"/>
      <c r="EQ25" s="875"/>
      <c r="ER25" s="875"/>
      <c r="ES25" s="875"/>
      <c r="ET25" s="875"/>
      <c r="EU25" s="875"/>
      <c r="EV25" s="875"/>
      <c r="EW25" s="875"/>
      <c r="EX25" s="875"/>
      <c r="EY25" s="875"/>
      <c r="EZ25" s="875"/>
      <c r="FA25" s="875"/>
      <c r="FB25" s="875"/>
      <c r="FC25" s="875"/>
      <c r="FD25" s="875"/>
      <c r="FE25" s="875"/>
      <c r="FF25" s="875"/>
      <c r="FG25" s="875"/>
      <c r="FH25" s="875"/>
      <c r="FI25" s="875"/>
      <c r="FJ25" s="875"/>
      <c r="FK25" s="875"/>
      <c r="FL25" s="875"/>
      <c r="FM25" s="875"/>
      <c r="FN25" s="875"/>
      <c r="FO25" s="875"/>
      <c r="FP25" s="875"/>
      <c r="FQ25" s="875"/>
      <c r="FR25" s="875"/>
      <c r="FS25" s="875"/>
      <c r="FT25" s="875"/>
      <c r="FU25" s="875"/>
      <c r="FV25" s="875"/>
      <c r="FW25" s="875"/>
      <c r="FX25" s="875"/>
      <c r="FY25" s="875"/>
      <c r="FZ25" s="875"/>
      <c r="GA25" s="875"/>
      <c r="GB25" s="875"/>
      <c r="GC25" s="875"/>
      <c r="GD25" s="875"/>
      <c r="GE25" s="875"/>
      <c r="GF25" s="875"/>
      <c r="GG25" s="875"/>
      <c r="GH25" s="875"/>
      <c r="GI25" s="875"/>
      <c r="GJ25" s="875"/>
      <c r="GK25" s="875"/>
      <c r="GL25" s="875"/>
      <c r="GM25" s="875"/>
      <c r="GN25" s="875"/>
      <c r="GO25" s="875"/>
      <c r="GP25" s="875"/>
      <c r="GQ25" s="875"/>
      <c r="GR25" s="875"/>
      <c r="GS25" s="875"/>
      <c r="GT25" s="875"/>
      <c r="GU25" s="875"/>
      <c r="GV25" s="875"/>
      <c r="GW25" s="875"/>
      <c r="GX25" s="875"/>
      <c r="GY25" s="875"/>
      <c r="GZ25" s="875"/>
      <c r="HA25" s="875"/>
      <c r="HB25" s="875"/>
      <c r="HC25" s="875"/>
      <c r="HD25" s="875"/>
      <c r="HE25" s="875"/>
      <c r="HF25" s="875"/>
      <c r="HG25" s="875"/>
      <c r="HH25" s="875"/>
      <c r="HI25" s="875"/>
      <c r="HJ25" s="875"/>
      <c r="HK25" s="875"/>
      <c r="HL25" s="875"/>
      <c r="HM25" s="875"/>
      <c r="HN25" s="875"/>
      <c r="HO25" s="875"/>
      <c r="HP25" s="875"/>
      <c r="HQ25" s="875"/>
      <c r="HR25" s="875"/>
      <c r="HS25" s="875"/>
      <c r="HT25" s="875"/>
      <c r="HU25" s="875"/>
      <c r="HV25" s="875"/>
      <c r="HW25" s="875"/>
      <c r="HX25" s="875"/>
      <c r="HY25" s="875"/>
      <c r="HZ25" s="875"/>
      <c r="IA25" s="875"/>
      <c r="IB25" s="875"/>
      <c r="IC25" s="875"/>
    </row>
    <row r="26" spans="1:237" s="11" customFormat="1" ht="16.8" thickTop="1" thickBot="1">
      <c r="A26" s="985"/>
      <c r="B26" s="1240" t="s">
        <v>1605</v>
      </c>
      <c r="C26" s="561"/>
      <c r="D26" s="561"/>
      <c r="E26" s="3771"/>
      <c r="F26" s="3771"/>
      <c r="G26" s="3771"/>
      <c r="H26" s="3771"/>
      <c r="I26" s="2245"/>
      <c r="J26" s="2692"/>
      <c r="K26" s="738"/>
      <c r="L26" s="3336"/>
      <c r="M26" s="101">
        <f t="shared" si="0"/>
        <v>0</v>
      </c>
      <c r="N26" s="3337">
        <v>4</v>
      </c>
      <c r="O26" s="947"/>
      <c r="P26" s="3356"/>
      <c r="Q26" s="955"/>
      <c r="R26" s="955"/>
      <c r="S26" s="738"/>
      <c r="T26" s="738"/>
      <c r="U26" s="738"/>
      <c r="V26" s="738"/>
      <c r="W26" s="738"/>
      <c r="X26" s="738"/>
      <c r="Y26" s="738"/>
      <c r="Z26" s="738"/>
      <c r="AA26" s="738"/>
      <c r="AB26" s="738"/>
      <c r="AC26" s="738"/>
      <c r="AD26" s="738"/>
      <c r="AE26" s="738"/>
      <c r="AF26" s="738"/>
      <c r="AG26" s="738"/>
      <c r="AH26" s="738"/>
      <c r="AI26" s="738"/>
      <c r="AJ26" s="738"/>
      <c r="AK26" s="738"/>
      <c r="AL26" s="738"/>
      <c r="AM26" s="738"/>
      <c r="AN26" s="738"/>
      <c r="AO26" s="738"/>
      <c r="AP26" s="738"/>
      <c r="AQ26" s="738"/>
      <c r="AR26" s="738"/>
      <c r="AS26" s="738"/>
      <c r="AT26" s="738"/>
      <c r="AU26" s="738"/>
      <c r="AV26" s="738"/>
      <c r="AW26" s="738"/>
      <c r="AX26" s="738"/>
      <c r="AY26" s="738"/>
      <c r="AZ26" s="738"/>
      <c r="BA26" s="738"/>
      <c r="BB26" s="738"/>
      <c r="BC26" s="738"/>
      <c r="BD26" s="738"/>
      <c r="BE26" s="738"/>
      <c r="BF26" s="738"/>
      <c r="BG26" s="738"/>
      <c r="BH26" s="738"/>
      <c r="BI26" s="738"/>
      <c r="BJ26" s="738"/>
      <c r="BK26" s="738"/>
      <c r="BL26" s="738"/>
      <c r="BM26" s="738"/>
      <c r="BN26" s="738"/>
      <c r="BO26" s="738"/>
      <c r="BP26" s="738"/>
      <c r="BQ26" s="738"/>
      <c r="BR26" s="738"/>
      <c r="BS26" s="738"/>
      <c r="BT26" s="738"/>
      <c r="BU26" s="738"/>
      <c r="BV26" s="738"/>
      <c r="BW26" s="738"/>
      <c r="BX26" s="738"/>
      <c r="BY26" s="738"/>
      <c r="BZ26" s="738"/>
      <c r="CA26" s="738"/>
      <c r="CB26" s="738"/>
      <c r="CC26" s="738"/>
      <c r="CD26" s="738"/>
      <c r="CE26" s="738"/>
      <c r="CF26" s="738"/>
      <c r="CG26" s="738"/>
      <c r="CH26" s="738"/>
      <c r="CI26" s="738"/>
      <c r="CJ26" s="738"/>
      <c r="CK26" s="738"/>
      <c r="CL26" s="738"/>
      <c r="CM26" s="738"/>
      <c r="CN26" s="738"/>
      <c r="CO26" s="738"/>
      <c r="CP26" s="738"/>
      <c r="CQ26" s="738"/>
      <c r="CR26" s="738"/>
      <c r="CS26" s="738"/>
      <c r="CT26" s="738"/>
      <c r="CU26" s="738"/>
      <c r="CV26" s="738"/>
      <c r="CW26" s="738"/>
      <c r="CX26" s="738"/>
      <c r="CY26" s="738"/>
      <c r="CZ26" s="738"/>
      <c r="DA26" s="738"/>
      <c r="DB26" s="738"/>
      <c r="DC26" s="738"/>
      <c r="DD26" s="738"/>
      <c r="DE26" s="738"/>
      <c r="DF26" s="738"/>
      <c r="DG26" s="738"/>
      <c r="DH26" s="738"/>
      <c r="DI26" s="738"/>
      <c r="DJ26" s="738"/>
      <c r="DK26" s="738"/>
      <c r="DL26" s="738"/>
      <c r="DM26" s="738"/>
      <c r="DN26" s="738"/>
      <c r="DO26" s="738"/>
      <c r="DP26" s="738"/>
      <c r="DQ26" s="738"/>
      <c r="DR26" s="738"/>
      <c r="DS26" s="738"/>
      <c r="DT26" s="738"/>
      <c r="DU26" s="738"/>
      <c r="DV26" s="738"/>
      <c r="DW26" s="738"/>
      <c r="DX26" s="738"/>
      <c r="DY26" s="738"/>
      <c r="DZ26" s="738"/>
      <c r="EA26" s="738"/>
      <c r="EB26" s="738"/>
      <c r="EC26" s="738"/>
      <c r="ED26" s="738"/>
      <c r="EE26" s="738"/>
      <c r="EF26" s="738"/>
      <c r="EG26" s="738"/>
      <c r="EH26" s="738"/>
      <c r="EI26" s="738"/>
      <c r="EJ26" s="738"/>
      <c r="EK26" s="738"/>
      <c r="EL26" s="738"/>
      <c r="EM26" s="738"/>
      <c r="EN26" s="738"/>
      <c r="EO26" s="738"/>
      <c r="EP26" s="738"/>
      <c r="EQ26" s="738"/>
      <c r="ER26" s="738"/>
      <c r="ES26" s="738"/>
      <c r="ET26" s="738"/>
      <c r="EU26" s="738"/>
      <c r="EV26" s="738"/>
      <c r="EW26" s="738"/>
      <c r="EX26" s="738"/>
      <c r="EY26" s="738"/>
      <c r="EZ26" s="738"/>
      <c r="FA26" s="738"/>
      <c r="FB26" s="738"/>
      <c r="FC26" s="738"/>
      <c r="FD26" s="738"/>
      <c r="FE26" s="738"/>
      <c r="FF26" s="738"/>
      <c r="FG26" s="738"/>
      <c r="FH26" s="738"/>
      <c r="FI26" s="738"/>
      <c r="FJ26" s="738"/>
      <c r="FK26" s="738"/>
      <c r="FL26" s="738"/>
      <c r="FM26" s="738"/>
      <c r="FN26" s="738"/>
      <c r="FO26" s="738"/>
      <c r="FP26" s="738"/>
      <c r="FQ26" s="738"/>
      <c r="FR26" s="738"/>
      <c r="FS26" s="738"/>
      <c r="FT26" s="738"/>
      <c r="FU26" s="738"/>
      <c r="FV26" s="738"/>
      <c r="FW26" s="738"/>
      <c r="FX26" s="738"/>
      <c r="FY26" s="738"/>
      <c r="FZ26" s="738"/>
      <c r="GA26" s="738"/>
      <c r="GB26" s="738"/>
      <c r="GC26" s="738"/>
      <c r="GD26" s="738"/>
      <c r="GE26" s="738"/>
      <c r="GF26" s="738"/>
      <c r="GG26" s="738"/>
      <c r="GH26" s="738"/>
      <c r="GI26" s="738"/>
      <c r="GJ26" s="738"/>
      <c r="GK26" s="738"/>
      <c r="GL26" s="738"/>
      <c r="GM26" s="738"/>
      <c r="GN26" s="738"/>
      <c r="GO26" s="738"/>
      <c r="GP26" s="738"/>
      <c r="GQ26" s="738"/>
      <c r="GR26" s="738"/>
      <c r="GS26" s="738"/>
      <c r="GT26" s="738"/>
      <c r="GU26" s="738"/>
      <c r="GV26" s="738"/>
      <c r="GW26" s="738"/>
      <c r="GX26" s="738"/>
      <c r="GY26" s="738"/>
      <c r="GZ26" s="738"/>
      <c r="HA26" s="738"/>
      <c r="HB26" s="738"/>
      <c r="HC26" s="738"/>
      <c r="HD26" s="738"/>
      <c r="HE26" s="738"/>
      <c r="HF26" s="738"/>
      <c r="HG26" s="738"/>
      <c r="HH26" s="738"/>
      <c r="HI26" s="738"/>
      <c r="HJ26" s="738"/>
      <c r="HK26" s="738"/>
      <c r="HL26" s="738"/>
      <c r="HM26" s="738"/>
      <c r="HN26" s="738"/>
      <c r="HO26" s="738"/>
      <c r="HP26" s="738"/>
      <c r="HQ26" s="738"/>
      <c r="HR26" s="738"/>
      <c r="HS26" s="738"/>
      <c r="HT26" s="738"/>
      <c r="HU26" s="738"/>
      <c r="HV26" s="738"/>
      <c r="HW26" s="738"/>
      <c r="HX26" s="738"/>
      <c r="HY26" s="738"/>
      <c r="HZ26" s="738"/>
      <c r="IA26" s="738"/>
      <c r="IB26" s="738"/>
      <c r="IC26" s="738"/>
    </row>
    <row r="27" spans="1:237" s="11" customFormat="1" ht="45.6" thickTop="1">
      <c r="A27" s="985"/>
      <c r="B27" s="323" t="s">
        <v>1606</v>
      </c>
      <c r="C27" s="96" t="s">
        <v>1607</v>
      </c>
      <c r="D27" s="3794">
        <v>1</v>
      </c>
      <c r="E27" s="3797" t="str">
        <f>IFERROR('3E'!G35,"-")</f>
        <v>-</v>
      </c>
      <c r="F27" s="3798"/>
      <c r="G27" s="3778"/>
      <c r="H27" s="3779"/>
      <c r="I27" s="2245"/>
      <c r="J27" s="1248" t="s">
        <v>1608</v>
      </c>
      <c r="K27" s="738"/>
      <c r="L27" s="3336"/>
      <c r="M27" s="101" t="str">
        <f t="shared" si="0"/>
        <v>Please complete all cells in row</v>
      </c>
      <c r="N27" s="3337">
        <v>0</v>
      </c>
      <c r="O27" s="947"/>
      <c r="P27" s="3673"/>
      <c r="Q27" s="892"/>
      <c r="R27" s="892"/>
      <c r="S27" s="738"/>
      <c r="T27" s="738"/>
      <c r="U27" s="738"/>
      <c r="V27" s="738"/>
      <c r="W27" s="738"/>
      <c r="X27" s="738"/>
      <c r="Y27" s="738"/>
      <c r="Z27" s="738"/>
      <c r="AA27" s="738"/>
      <c r="AB27" s="738"/>
      <c r="AC27" s="738"/>
      <c r="AD27" s="738"/>
      <c r="AE27" s="738"/>
      <c r="AF27" s="738"/>
      <c r="AG27" s="738"/>
      <c r="AH27" s="738"/>
      <c r="AI27" s="738"/>
      <c r="AJ27" s="738"/>
      <c r="AK27" s="738"/>
      <c r="AL27" s="738"/>
      <c r="AM27" s="738"/>
      <c r="AN27" s="738"/>
      <c r="AO27" s="738"/>
      <c r="AP27" s="738"/>
      <c r="AQ27" s="738"/>
      <c r="AR27" s="738"/>
      <c r="AS27" s="738"/>
      <c r="AT27" s="738"/>
      <c r="AU27" s="738"/>
      <c r="AV27" s="738"/>
      <c r="AW27" s="738"/>
      <c r="AX27" s="738"/>
      <c r="AY27" s="738"/>
      <c r="AZ27" s="738"/>
      <c r="BA27" s="738"/>
      <c r="BB27" s="738"/>
      <c r="BC27" s="738"/>
      <c r="BD27" s="738"/>
      <c r="BE27" s="738"/>
      <c r="BF27" s="738"/>
      <c r="BG27" s="738"/>
      <c r="BH27" s="738"/>
      <c r="BI27" s="738"/>
      <c r="BJ27" s="738"/>
      <c r="BK27" s="738"/>
      <c r="BL27" s="738"/>
      <c r="BM27" s="738"/>
      <c r="BN27" s="738"/>
      <c r="BO27" s="738"/>
      <c r="BP27" s="738"/>
      <c r="BQ27" s="738"/>
      <c r="BR27" s="738"/>
      <c r="BS27" s="738"/>
      <c r="BT27" s="738"/>
      <c r="BU27" s="738"/>
      <c r="BV27" s="738"/>
      <c r="BW27" s="738"/>
      <c r="BX27" s="738"/>
      <c r="BY27" s="738"/>
      <c r="BZ27" s="738"/>
      <c r="CA27" s="738"/>
      <c r="CB27" s="738"/>
      <c r="CC27" s="738"/>
      <c r="CD27" s="738"/>
      <c r="CE27" s="738"/>
      <c r="CF27" s="738"/>
      <c r="CG27" s="738"/>
      <c r="CH27" s="738"/>
      <c r="CI27" s="738"/>
      <c r="CJ27" s="738"/>
      <c r="CK27" s="738"/>
      <c r="CL27" s="738"/>
      <c r="CM27" s="738"/>
      <c r="CN27" s="738"/>
      <c r="CO27" s="738"/>
      <c r="CP27" s="738"/>
      <c r="CQ27" s="738"/>
      <c r="CR27" s="738"/>
      <c r="CS27" s="738"/>
      <c r="CT27" s="738"/>
      <c r="CU27" s="738"/>
      <c r="CV27" s="738"/>
      <c r="CW27" s="738"/>
      <c r="CX27" s="738"/>
      <c r="CY27" s="738"/>
      <c r="CZ27" s="738"/>
      <c r="DA27" s="738"/>
      <c r="DB27" s="738"/>
      <c r="DC27" s="738"/>
      <c r="DD27" s="738"/>
      <c r="DE27" s="738"/>
      <c r="DF27" s="738"/>
      <c r="DG27" s="738"/>
      <c r="DH27" s="738"/>
      <c r="DI27" s="738"/>
      <c r="DJ27" s="738"/>
      <c r="DK27" s="738"/>
      <c r="DL27" s="738"/>
      <c r="DM27" s="738"/>
      <c r="DN27" s="738"/>
      <c r="DO27" s="738"/>
      <c r="DP27" s="738"/>
      <c r="DQ27" s="738"/>
      <c r="DR27" s="738"/>
      <c r="DS27" s="738"/>
      <c r="DT27" s="738"/>
      <c r="DU27" s="738"/>
      <c r="DV27" s="738"/>
      <c r="DW27" s="738"/>
      <c r="DX27" s="738"/>
      <c r="DY27" s="738"/>
      <c r="DZ27" s="738"/>
      <c r="EA27" s="738"/>
      <c r="EB27" s="738"/>
      <c r="EC27" s="738"/>
      <c r="ED27" s="738"/>
      <c r="EE27" s="738"/>
      <c r="EF27" s="738"/>
      <c r="EG27" s="738"/>
      <c r="EH27" s="738"/>
      <c r="EI27" s="738"/>
      <c r="EJ27" s="738"/>
      <c r="EK27" s="738"/>
      <c r="EL27" s="738"/>
      <c r="EM27" s="738"/>
      <c r="EN27" s="738"/>
      <c r="EO27" s="738"/>
      <c r="EP27" s="738"/>
      <c r="EQ27" s="738"/>
      <c r="ER27" s="738"/>
      <c r="ES27" s="738"/>
      <c r="ET27" s="738"/>
      <c r="EU27" s="738"/>
      <c r="EV27" s="738"/>
      <c r="EW27" s="738"/>
      <c r="EX27" s="738"/>
      <c r="EY27" s="738"/>
      <c r="EZ27" s="738"/>
      <c r="FA27" s="738"/>
      <c r="FB27" s="738"/>
      <c r="FC27" s="738"/>
      <c r="FD27" s="738"/>
      <c r="FE27" s="738"/>
      <c r="FF27" s="738"/>
      <c r="FG27" s="738"/>
      <c r="FH27" s="738"/>
      <c r="FI27" s="738"/>
      <c r="FJ27" s="738"/>
      <c r="FK27" s="738"/>
      <c r="FL27" s="738"/>
      <c r="FM27" s="738"/>
      <c r="FN27" s="738"/>
      <c r="FO27" s="738"/>
      <c r="FP27" s="738"/>
      <c r="FQ27" s="738"/>
      <c r="FR27" s="738"/>
      <c r="FS27" s="738"/>
      <c r="FT27" s="738"/>
      <c r="FU27" s="738"/>
      <c r="FV27" s="738"/>
      <c r="FW27" s="738"/>
      <c r="FX27" s="738"/>
      <c r="FY27" s="738"/>
      <c r="FZ27" s="738"/>
      <c r="GA27" s="738"/>
      <c r="GB27" s="738"/>
      <c r="GC27" s="738"/>
      <c r="GD27" s="738"/>
      <c r="GE27" s="738"/>
      <c r="GF27" s="738"/>
      <c r="GG27" s="738"/>
      <c r="GH27" s="738"/>
      <c r="GI27" s="738"/>
      <c r="GJ27" s="738"/>
      <c r="GK27" s="738"/>
      <c r="GL27" s="738"/>
      <c r="GM27" s="738"/>
      <c r="GN27" s="738"/>
      <c r="GO27" s="738"/>
      <c r="GP27" s="738"/>
      <c r="GQ27" s="738"/>
      <c r="GR27" s="738"/>
      <c r="GS27" s="738"/>
      <c r="GT27" s="738"/>
      <c r="GU27" s="738"/>
      <c r="GV27" s="738"/>
      <c r="GW27" s="738"/>
      <c r="GX27" s="738"/>
      <c r="GY27" s="738"/>
      <c r="GZ27" s="738"/>
      <c r="HA27" s="738"/>
      <c r="HB27" s="738"/>
      <c r="HC27" s="738"/>
      <c r="HD27" s="738"/>
      <c r="HE27" s="738"/>
      <c r="HF27" s="738"/>
      <c r="HG27" s="738"/>
      <c r="HH27" s="738"/>
      <c r="HI27" s="738"/>
      <c r="HJ27" s="738"/>
      <c r="HK27" s="738"/>
      <c r="HL27" s="738"/>
      <c r="HM27" s="738"/>
      <c r="HN27" s="738"/>
      <c r="HO27" s="738"/>
      <c r="HP27" s="738"/>
      <c r="HQ27" s="738"/>
      <c r="HR27" s="738"/>
      <c r="HS27" s="738"/>
      <c r="HT27" s="738"/>
      <c r="HU27" s="738"/>
      <c r="HV27" s="738"/>
      <c r="HW27" s="738"/>
      <c r="HX27" s="738"/>
      <c r="HY27" s="738"/>
      <c r="HZ27" s="738"/>
      <c r="IA27" s="738"/>
      <c r="IB27" s="738"/>
      <c r="IC27" s="738"/>
    </row>
    <row r="28" spans="1:237" s="11" customFormat="1" ht="60">
      <c r="A28" s="985"/>
      <c r="B28" s="322" t="s">
        <v>1609</v>
      </c>
      <c r="C28" s="102" t="s">
        <v>1610</v>
      </c>
      <c r="D28" s="3781">
        <v>2</v>
      </c>
      <c r="E28" s="3786" t="str">
        <f>IFERROR('3C'!G18,"-")</f>
        <v>-</v>
      </c>
      <c r="F28" s="3784"/>
      <c r="G28" s="3784"/>
      <c r="H28" s="3785"/>
      <c r="I28" s="2245"/>
      <c r="J28" s="1254" t="s">
        <v>1611</v>
      </c>
      <c r="K28" s="738"/>
      <c r="L28" s="3345"/>
      <c r="M28" s="101" t="str">
        <f t="shared" si="0"/>
        <v>Please complete all cells in row</v>
      </c>
      <c r="N28" s="3337">
        <v>0</v>
      </c>
      <c r="O28" s="947"/>
      <c r="P28" s="3673"/>
      <c r="Q28" s="908"/>
      <c r="R28" s="892"/>
      <c r="S28" s="738"/>
      <c r="T28" s="738"/>
      <c r="U28" s="738"/>
      <c r="V28" s="738"/>
      <c r="W28" s="738"/>
      <c r="X28" s="738"/>
      <c r="Y28" s="738"/>
      <c r="Z28" s="738"/>
      <c r="AA28" s="738"/>
      <c r="AB28" s="738"/>
      <c r="AC28" s="738"/>
      <c r="AD28" s="738"/>
      <c r="AE28" s="738"/>
      <c r="AF28" s="738"/>
      <c r="AG28" s="738"/>
      <c r="AH28" s="738"/>
      <c r="AI28" s="738"/>
      <c r="AJ28" s="738"/>
      <c r="AK28" s="738"/>
      <c r="AL28" s="738"/>
      <c r="AM28" s="738"/>
      <c r="AN28" s="738"/>
      <c r="AO28" s="738"/>
      <c r="AP28" s="738"/>
      <c r="AQ28" s="738"/>
      <c r="AR28" s="738"/>
      <c r="AS28" s="738"/>
      <c r="AT28" s="738"/>
      <c r="AU28" s="738"/>
      <c r="AV28" s="738"/>
      <c r="AW28" s="738"/>
      <c r="AX28" s="738"/>
      <c r="AY28" s="738"/>
      <c r="AZ28" s="738"/>
      <c r="BA28" s="738"/>
      <c r="BB28" s="738"/>
      <c r="BC28" s="738"/>
      <c r="BD28" s="738"/>
      <c r="BE28" s="738"/>
      <c r="BF28" s="738"/>
      <c r="BG28" s="738"/>
      <c r="BH28" s="738"/>
      <c r="BI28" s="738"/>
      <c r="BJ28" s="738"/>
      <c r="BK28" s="738"/>
      <c r="BL28" s="738"/>
      <c r="BM28" s="738"/>
      <c r="BN28" s="738"/>
      <c r="BO28" s="738"/>
      <c r="BP28" s="738"/>
      <c r="BQ28" s="738"/>
      <c r="BR28" s="738"/>
      <c r="BS28" s="738"/>
      <c r="BT28" s="738"/>
      <c r="BU28" s="738"/>
      <c r="BV28" s="738"/>
      <c r="BW28" s="738"/>
      <c r="BX28" s="738"/>
      <c r="BY28" s="738"/>
      <c r="BZ28" s="738"/>
      <c r="CA28" s="738"/>
      <c r="CB28" s="738"/>
      <c r="CC28" s="738"/>
      <c r="CD28" s="738"/>
      <c r="CE28" s="738"/>
      <c r="CF28" s="738"/>
      <c r="CG28" s="738"/>
      <c r="CH28" s="738"/>
      <c r="CI28" s="738"/>
      <c r="CJ28" s="738"/>
      <c r="CK28" s="738"/>
      <c r="CL28" s="738"/>
      <c r="CM28" s="738"/>
      <c r="CN28" s="738"/>
      <c r="CO28" s="738"/>
      <c r="CP28" s="738"/>
      <c r="CQ28" s="738"/>
      <c r="CR28" s="738"/>
      <c r="CS28" s="738"/>
      <c r="CT28" s="738"/>
      <c r="CU28" s="738"/>
      <c r="CV28" s="738"/>
      <c r="CW28" s="738"/>
      <c r="CX28" s="738"/>
      <c r="CY28" s="738"/>
      <c r="CZ28" s="738"/>
      <c r="DA28" s="738"/>
      <c r="DB28" s="738"/>
      <c r="DC28" s="738"/>
      <c r="DD28" s="738"/>
      <c r="DE28" s="738"/>
      <c r="DF28" s="738"/>
      <c r="DG28" s="738"/>
      <c r="DH28" s="738"/>
      <c r="DI28" s="738"/>
      <c r="DJ28" s="738"/>
      <c r="DK28" s="738"/>
      <c r="DL28" s="738"/>
      <c r="DM28" s="738"/>
      <c r="DN28" s="738"/>
      <c r="DO28" s="738"/>
      <c r="DP28" s="738"/>
      <c r="DQ28" s="738"/>
      <c r="DR28" s="738"/>
      <c r="DS28" s="738"/>
      <c r="DT28" s="738"/>
      <c r="DU28" s="738"/>
      <c r="DV28" s="738"/>
      <c r="DW28" s="738"/>
      <c r="DX28" s="738"/>
      <c r="DY28" s="738"/>
      <c r="DZ28" s="738"/>
      <c r="EA28" s="738"/>
      <c r="EB28" s="738"/>
      <c r="EC28" s="738"/>
      <c r="ED28" s="738"/>
      <c r="EE28" s="738"/>
      <c r="EF28" s="738"/>
      <c r="EG28" s="738"/>
      <c r="EH28" s="738"/>
      <c r="EI28" s="738"/>
      <c r="EJ28" s="738"/>
      <c r="EK28" s="738"/>
      <c r="EL28" s="738"/>
      <c r="EM28" s="738"/>
      <c r="EN28" s="738"/>
      <c r="EO28" s="738"/>
      <c r="EP28" s="738"/>
      <c r="EQ28" s="738"/>
      <c r="ER28" s="738"/>
      <c r="ES28" s="738"/>
      <c r="ET28" s="738"/>
      <c r="EU28" s="738"/>
      <c r="EV28" s="738"/>
      <c r="EW28" s="738"/>
      <c r="EX28" s="738"/>
      <c r="EY28" s="738"/>
      <c r="EZ28" s="738"/>
      <c r="FA28" s="738"/>
      <c r="FB28" s="738"/>
      <c r="FC28" s="738"/>
      <c r="FD28" s="738"/>
      <c r="FE28" s="738"/>
      <c r="FF28" s="738"/>
      <c r="FG28" s="738"/>
      <c r="FH28" s="738"/>
      <c r="FI28" s="738"/>
      <c r="FJ28" s="738"/>
      <c r="FK28" s="738"/>
      <c r="FL28" s="738"/>
      <c r="FM28" s="738"/>
      <c r="FN28" s="738"/>
      <c r="FO28" s="738"/>
      <c r="FP28" s="738"/>
      <c r="FQ28" s="738"/>
      <c r="FR28" s="738"/>
      <c r="FS28" s="738"/>
      <c r="FT28" s="738"/>
      <c r="FU28" s="738"/>
      <c r="FV28" s="738"/>
      <c r="FW28" s="738"/>
      <c r="FX28" s="738"/>
      <c r="FY28" s="738"/>
      <c r="FZ28" s="738"/>
      <c r="GA28" s="738"/>
      <c r="GB28" s="738"/>
      <c r="GC28" s="738"/>
      <c r="GD28" s="738"/>
      <c r="GE28" s="738"/>
      <c r="GF28" s="738"/>
      <c r="GG28" s="738"/>
      <c r="GH28" s="738"/>
      <c r="GI28" s="738"/>
      <c r="GJ28" s="738"/>
      <c r="GK28" s="738"/>
      <c r="GL28" s="738"/>
      <c r="GM28" s="738"/>
      <c r="GN28" s="738"/>
      <c r="GO28" s="738"/>
      <c r="GP28" s="738"/>
      <c r="GQ28" s="738"/>
      <c r="GR28" s="738"/>
      <c r="GS28" s="738"/>
      <c r="GT28" s="738"/>
      <c r="GU28" s="738"/>
      <c r="GV28" s="738"/>
      <c r="GW28" s="738"/>
      <c r="GX28" s="738"/>
      <c r="GY28" s="738"/>
      <c r="GZ28" s="738"/>
      <c r="HA28" s="738"/>
      <c r="HB28" s="738"/>
      <c r="HC28" s="738"/>
      <c r="HD28" s="738"/>
      <c r="HE28" s="738"/>
      <c r="HF28" s="738"/>
      <c r="HG28" s="738"/>
      <c r="HH28" s="738"/>
      <c r="HI28" s="738"/>
      <c r="HJ28" s="738"/>
      <c r="HK28" s="738"/>
      <c r="HL28" s="738"/>
      <c r="HM28" s="738"/>
      <c r="HN28" s="738"/>
      <c r="HO28" s="738"/>
      <c r="HP28" s="738"/>
      <c r="HQ28" s="738"/>
      <c r="HR28" s="738"/>
      <c r="HS28" s="738"/>
      <c r="HT28" s="738"/>
      <c r="HU28" s="738"/>
      <c r="HV28" s="738"/>
      <c r="HW28" s="738"/>
      <c r="HX28" s="738"/>
      <c r="HY28" s="738"/>
      <c r="HZ28" s="738"/>
      <c r="IA28" s="738"/>
      <c r="IB28" s="738"/>
      <c r="IC28" s="738"/>
    </row>
    <row r="29" spans="1:237" s="11" customFormat="1" ht="45">
      <c r="A29" s="985"/>
      <c r="B29" s="322" t="s">
        <v>1612</v>
      </c>
      <c r="C29" s="102" t="s">
        <v>1583</v>
      </c>
      <c r="D29" s="3781">
        <v>2</v>
      </c>
      <c r="E29" s="3786" t="str">
        <f>IFERROR('3E'!D116,"-")</f>
        <v>-</v>
      </c>
      <c r="F29" s="3784"/>
      <c r="G29" s="3784"/>
      <c r="H29" s="3785"/>
      <c r="I29" s="2245"/>
      <c r="J29" s="1254" t="s">
        <v>1613</v>
      </c>
      <c r="K29" s="738"/>
      <c r="L29" s="3345"/>
      <c r="M29" s="101" t="str">
        <f t="shared" si="0"/>
        <v>Please complete all cells in row</v>
      </c>
      <c r="N29" s="3337">
        <v>0</v>
      </c>
      <c r="O29" s="947"/>
      <c r="P29" s="3673"/>
      <c r="Q29" s="908"/>
      <c r="R29" s="892"/>
      <c r="S29" s="738"/>
      <c r="T29" s="738"/>
      <c r="U29" s="738"/>
      <c r="V29" s="738"/>
      <c r="W29" s="738"/>
      <c r="X29" s="738"/>
      <c r="Y29" s="738"/>
      <c r="Z29" s="738"/>
      <c r="AA29" s="738"/>
      <c r="AB29" s="738"/>
      <c r="AC29" s="738"/>
      <c r="AD29" s="738"/>
      <c r="AE29" s="738"/>
      <c r="AF29" s="738"/>
      <c r="AG29" s="738"/>
      <c r="AH29" s="738"/>
      <c r="AI29" s="738"/>
      <c r="AJ29" s="738"/>
      <c r="AK29" s="738"/>
      <c r="AL29" s="738"/>
      <c r="AM29" s="738"/>
      <c r="AN29" s="738"/>
      <c r="AO29" s="738"/>
      <c r="AP29" s="738"/>
      <c r="AQ29" s="738"/>
      <c r="AR29" s="738"/>
      <c r="AS29" s="738"/>
      <c r="AT29" s="738"/>
      <c r="AU29" s="738"/>
      <c r="AV29" s="738"/>
      <c r="AW29" s="738"/>
      <c r="AX29" s="738"/>
      <c r="AY29" s="738"/>
      <c r="AZ29" s="738"/>
      <c r="BA29" s="738"/>
      <c r="BB29" s="738"/>
      <c r="BC29" s="738"/>
      <c r="BD29" s="738"/>
      <c r="BE29" s="738"/>
      <c r="BF29" s="738"/>
      <c r="BG29" s="738"/>
      <c r="BH29" s="738"/>
      <c r="BI29" s="738"/>
      <c r="BJ29" s="738"/>
      <c r="BK29" s="738"/>
      <c r="BL29" s="738"/>
      <c r="BM29" s="738"/>
      <c r="BN29" s="738"/>
      <c r="BO29" s="738"/>
      <c r="BP29" s="738"/>
      <c r="BQ29" s="738"/>
      <c r="BR29" s="738"/>
      <c r="BS29" s="738"/>
      <c r="BT29" s="738"/>
      <c r="BU29" s="738"/>
      <c r="BV29" s="738"/>
      <c r="BW29" s="738"/>
      <c r="BX29" s="738"/>
      <c r="BY29" s="738"/>
      <c r="BZ29" s="738"/>
      <c r="CA29" s="738"/>
      <c r="CB29" s="738"/>
      <c r="CC29" s="738"/>
      <c r="CD29" s="738"/>
      <c r="CE29" s="738"/>
      <c r="CF29" s="738"/>
      <c r="CG29" s="738"/>
      <c r="CH29" s="738"/>
      <c r="CI29" s="738"/>
      <c r="CJ29" s="738"/>
      <c r="CK29" s="738"/>
      <c r="CL29" s="738"/>
      <c r="CM29" s="738"/>
      <c r="CN29" s="738"/>
      <c r="CO29" s="738"/>
      <c r="CP29" s="738"/>
      <c r="CQ29" s="738"/>
      <c r="CR29" s="738"/>
      <c r="CS29" s="738"/>
      <c r="CT29" s="738"/>
      <c r="CU29" s="738"/>
      <c r="CV29" s="738"/>
      <c r="CW29" s="738"/>
      <c r="CX29" s="738"/>
      <c r="CY29" s="738"/>
      <c r="CZ29" s="738"/>
      <c r="DA29" s="738"/>
      <c r="DB29" s="738"/>
      <c r="DC29" s="738"/>
      <c r="DD29" s="738"/>
      <c r="DE29" s="738"/>
      <c r="DF29" s="738"/>
      <c r="DG29" s="738"/>
      <c r="DH29" s="738"/>
      <c r="DI29" s="738"/>
      <c r="DJ29" s="738"/>
      <c r="DK29" s="738"/>
      <c r="DL29" s="738"/>
      <c r="DM29" s="738"/>
      <c r="DN29" s="738"/>
      <c r="DO29" s="738"/>
      <c r="DP29" s="738"/>
      <c r="DQ29" s="738"/>
      <c r="DR29" s="738"/>
      <c r="DS29" s="738"/>
      <c r="DT29" s="738"/>
      <c r="DU29" s="738"/>
      <c r="DV29" s="738"/>
      <c r="DW29" s="738"/>
      <c r="DX29" s="738"/>
      <c r="DY29" s="738"/>
      <c r="DZ29" s="738"/>
      <c r="EA29" s="738"/>
      <c r="EB29" s="738"/>
      <c r="EC29" s="738"/>
      <c r="ED29" s="738"/>
      <c r="EE29" s="738"/>
      <c r="EF29" s="738"/>
      <c r="EG29" s="738"/>
      <c r="EH29" s="738"/>
      <c r="EI29" s="738"/>
      <c r="EJ29" s="738"/>
      <c r="EK29" s="738"/>
      <c r="EL29" s="738"/>
      <c r="EM29" s="738"/>
      <c r="EN29" s="738"/>
      <c r="EO29" s="738"/>
      <c r="EP29" s="738"/>
      <c r="EQ29" s="738"/>
      <c r="ER29" s="738"/>
      <c r="ES29" s="738"/>
      <c r="ET29" s="738"/>
      <c r="EU29" s="738"/>
      <c r="EV29" s="738"/>
      <c r="EW29" s="738"/>
      <c r="EX29" s="738"/>
      <c r="EY29" s="738"/>
      <c r="EZ29" s="738"/>
      <c r="FA29" s="738"/>
      <c r="FB29" s="738"/>
      <c r="FC29" s="738"/>
      <c r="FD29" s="738"/>
      <c r="FE29" s="738"/>
      <c r="FF29" s="738"/>
      <c r="FG29" s="738"/>
      <c r="FH29" s="738"/>
      <c r="FI29" s="738"/>
      <c r="FJ29" s="738"/>
      <c r="FK29" s="738"/>
      <c r="FL29" s="738"/>
      <c r="FM29" s="738"/>
      <c r="FN29" s="738"/>
      <c r="FO29" s="738"/>
      <c r="FP29" s="738"/>
      <c r="FQ29" s="738"/>
      <c r="FR29" s="738"/>
      <c r="FS29" s="738"/>
      <c r="FT29" s="738"/>
      <c r="FU29" s="738"/>
      <c r="FV29" s="738"/>
      <c r="FW29" s="738"/>
      <c r="FX29" s="738"/>
      <c r="FY29" s="738"/>
      <c r="FZ29" s="738"/>
      <c r="GA29" s="738"/>
      <c r="GB29" s="738"/>
      <c r="GC29" s="738"/>
      <c r="GD29" s="738"/>
      <c r="GE29" s="738"/>
      <c r="GF29" s="738"/>
      <c r="GG29" s="738"/>
      <c r="GH29" s="738"/>
      <c r="GI29" s="738"/>
      <c r="GJ29" s="738"/>
      <c r="GK29" s="738"/>
      <c r="GL29" s="738"/>
      <c r="GM29" s="738"/>
      <c r="GN29" s="738"/>
      <c r="GO29" s="738"/>
      <c r="GP29" s="738"/>
      <c r="GQ29" s="738"/>
      <c r="GR29" s="738"/>
      <c r="GS29" s="738"/>
      <c r="GT29" s="738"/>
      <c r="GU29" s="738"/>
      <c r="GV29" s="738"/>
      <c r="GW29" s="738"/>
      <c r="GX29" s="738"/>
      <c r="GY29" s="738"/>
      <c r="GZ29" s="738"/>
      <c r="HA29" s="738"/>
      <c r="HB29" s="738"/>
      <c r="HC29" s="738"/>
      <c r="HD29" s="738"/>
      <c r="HE29" s="738"/>
      <c r="HF29" s="738"/>
      <c r="HG29" s="738"/>
      <c r="HH29" s="738"/>
      <c r="HI29" s="738"/>
      <c r="HJ29" s="738"/>
      <c r="HK29" s="738"/>
      <c r="HL29" s="738"/>
      <c r="HM29" s="738"/>
      <c r="HN29" s="738"/>
      <c r="HO29" s="738"/>
      <c r="HP29" s="738"/>
      <c r="HQ29" s="738"/>
      <c r="HR29" s="738"/>
      <c r="HS29" s="738"/>
      <c r="HT29" s="738"/>
      <c r="HU29" s="738"/>
      <c r="HV29" s="738"/>
      <c r="HW29" s="738"/>
      <c r="HX29" s="738"/>
      <c r="HY29" s="738"/>
      <c r="HZ29" s="738"/>
      <c r="IA29" s="738"/>
      <c r="IB29" s="738"/>
      <c r="IC29" s="738"/>
    </row>
    <row r="30" spans="1:237" s="11" customFormat="1" ht="60">
      <c r="A30" s="985"/>
      <c r="B30" s="322" t="s">
        <v>1614</v>
      </c>
      <c r="C30" s="102" t="s">
        <v>1615</v>
      </c>
      <c r="D30" s="3781">
        <v>2</v>
      </c>
      <c r="E30" s="3786" t="str">
        <f>IFERROR('3C'!G13,"-")</f>
        <v>-</v>
      </c>
      <c r="F30" s="3784"/>
      <c r="G30" s="3784"/>
      <c r="H30" s="3785"/>
      <c r="I30" s="2245"/>
      <c r="J30" s="1254" t="s">
        <v>1616</v>
      </c>
      <c r="K30" s="738"/>
      <c r="L30" s="3345"/>
      <c r="M30" s="101" t="str">
        <f t="shared" si="0"/>
        <v>Please complete all cells in row</v>
      </c>
      <c r="N30" s="3337">
        <v>0</v>
      </c>
      <c r="O30" s="947"/>
      <c r="P30" s="3673"/>
      <c r="Q30" s="908"/>
      <c r="R30" s="892"/>
      <c r="S30" s="738"/>
      <c r="T30" s="738"/>
      <c r="U30" s="738"/>
      <c r="V30" s="738"/>
      <c r="W30" s="738"/>
      <c r="X30" s="738"/>
      <c r="Y30" s="738"/>
      <c r="Z30" s="738"/>
      <c r="AA30" s="738"/>
      <c r="AB30" s="738"/>
      <c r="AC30" s="738"/>
      <c r="AD30" s="738"/>
      <c r="AE30" s="738"/>
      <c r="AF30" s="738"/>
      <c r="AG30" s="738"/>
      <c r="AH30" s="738"/>
      <c r="AI30" s="738"/>
      <c r="AJ30" s="738"/>
      <c r="AK30" s="738"/>
      <c r="AL30" s="738"/>
      <c r="AM30" s="738"/>
      <c r="AN30" s="738"/>
      <c r="AO30" s="738"/>
      <c r="AP30" s="738"/>
      <c r="AQ30" s="738"/>
      <c r="AR30" s="738"/>
      <c r="AS30" s="738"/>
      <c r="AT30" s="738"/>
      <c r="AU30" s="738"/>
      <c r="AV30" s="738"/>
      <c r="AW30" s="738"/>
      <c r="AX30" s="738"/>
      <c r="AY30" s="738"/>
      <c r="AZ30" s="738"/>
      <c r="BA30" s="738"/>
      <c r="BB30" s="738"/>
      <c r="BC30" s="738"/>
      <c r="BD30" s="738"/>
      <c r="BE30" s="738"/>
      <c r="BF30" s="738"/>
      <c r="BG30" s="738"/>
      <c r="BH30" s="738"/>
      <c r="BI30" s="738"/>
      <c r="BJ30" s="738"/>
      <c r="BK30" s="738"/>
      <c r="BL30" s="738"/>
      <c r="BM30" s="738"/>
      <c r="BN30" s="738"/>
      <c r="BO30" s="738"/>
      <c r="BP30" s="738"/>
      <c r="BQ30" s="738"/>
      <c r="BR30" s="738"/>
      <c r="BS30" s="738"/>
      <c r="BT30" s="738"/>
      <c r="BU30" s="738"/>
      <c r="BV30" s="738"/>
      <c r="BW30" s="738"/>
      <c r="BX30" s="738"/>
      <c r="BY30" s="738"/>
      <c r="BZ30" s="738"/>
      <c r="CA30" s="738"/>
      <c r="CB30" s="738"/>
      <c r="CC30" s="738"/>
      <c r="CD30" s="738"/>
      <c r="CE30" s="738"/>
      <c r="CF30" s="738"/>
      <c r="CG30" s="738"/>
      <c r="CH30" s="738"/>
      <c r="CI30" s="738"/>
      <c r="CJ30" s="738"/>
      <c r="CK30" s="738"/>
      <c r="CL30" s="738"/>
      <c r="CM30" s="738"/>
      <c r="CN30" s="738"/>
      <c r="CO30" s="738"/>
      <c r="CP30" s="738"/>
      <c r="CQ30" s="738"/>
      <c r="CR30" s="738"/>
      <c r="CS30" s="738"/>
      <c r="CT30" s="738"/>
      <c r="CU30" s="738"/>
      <c r="CV30" s="738"/>
      <c r="CW30" s="738"/>
      <c r="CX30" s="738"/>
      <c r="CY30" s="738"/>
      <c r="CZ30" s="738"/>
      <c r="DA30" s="738"/>
      <c r="DB30" s="738"/>
      <c r="DC30" s="738"/>
      <c r="DD30" s="738"/>
      <c r="DE30" s="738"/>
      <c r="DF30" s="738"/>
      <c r="DG30" s="738"/>
      <c r="DH30" s="738"/>
      <c r="DI30" s="738"/>
      <c r="DJ30" s="738"/>
      <c r="DK30" s="738"/>
      <c r="DL30" s="738"/>
      <c r="DM30" s="738"/>
      <c r="DN30" s="738"/>
      <c r="DO30" s="738"/>
      <c r="DP30" s="738"/>
      <c r="DQ30" s="738"/>
      <c r="DR30" s="738"/>
      <c r="DS30" s="738"/>
      <c r="DT30" s="738"/>
      <c r="DU30" s="738"/>
      <c r="DV30" s="738"/>
      <c r="DW30" s="738"/>
      <c r="DX30" s="738"/>
      <c r="DY30" s="738"/>
      <c r="DZ30" s="738"/>
      <c r="EA30" s="738"/>
      <c r="EB30" s="738"/>
      <c r="EC30" s="738"/>
      <c r="ED30" s="738"/>
      <c r="EE30" s="738"/>
      <c r="EF30" s="738"/>
      <c r="EG30" s="738"/>
      <c r="EH30" s="738"/>
      <c r="EI30" s="738"/>
      <c r="EJ30" s="738"/>
      <c r="EK30" s="738"/>
      <c r="EL30" s="738"/>
      <c r="EM30" s="738"/>
      <c r="EN30" s="738"/>
      <c r="EO30" s="738"/>
      <c r="EP30" s="738"/>
      <c r="EQ30" s="738"/>
      <c r="ER30" s="738"/>
      <c r="ES30" s="738"/>
      <c r="ET30" s="738"/>
      <c r="EU30" s="738"/>
      <c r="EV30" s="738"/>
      <c r="EW30" s="738"/>
      <c r="EX30" s="738"/>
      <c r="EY30" s="738"/>
      <c r="EZ30" s="738"/>
      <c r="FA30" s="738"/>
      <c r="FB30" s="738"/>
      <c r="FC30" s="738"/>
      <c r="FD30" s="738"/>
      <c r="FE30" s="738"/>
      <c r="FF30" s="738"/>
      <c r="FG30" s="738"/>
      <c r="FH30" s="738"/>
      <c r="FI30" s="738"/>
      <c r="FJ30" s="738"/>
      <c r="FK30" s="738"/>
      <c r="FL30" s="738"/>
      <c r="FM30" s="738"/>
      <c r="FN30" s="738"/>
      <c r="FO30" s="738"/>
      <c r="FP30" s="738"/>
      <c r="FQ30" s="738"/>
      <c r="FR30" s="738"/>
      <c r="FS30" s="738"/>
      <c r="FT30" s="738"/>
      <c r="FU30" s="738"/>
      <c r="FV30" s="738"/>
      <c r="FW30" s="738"/>
      <c r="FX30" s="738"/>
      <c r="FY30" s="738"/>
      <c r="FZ30" s="738"/>
      <c r="GA30" s="738"/>
      <c r="GB30" s="738"/>
      <c r="GC30" s="738"/>
      <c r="GD30" s="738"/>
      <c r="GE30" s="738"/>
      <c r="GF30" s="738"/>
      <c r="GG30" s="738"/>
      <c r="GH30" s="738"/>
      <c r="GI30" s="738"/>
      <c r="GJ30" s="738"/>
      <c r="GK30" s="738"/>
      <c r="GL30" s="738"/>
      <c r="GM30" s="738"/>
      <c r="GN30" s="738"/>
      <c r="GO30" s="738"/>
      <c r="GP30" s="738"/>
      <c r="GQ30" s="738"/>
      <c r="GR30" s="738"/>
      <c r="GS30" s="738"/>
      <c r="GT30" s="738"/>
      <c r="GU30" s="738"/>
      <c r="GV30" s="738"/>
      <c r="GW30" s="738"/>
      <c r="GX30" s="738"/>
      <c r="GY30" s="738"/>
      <c r="GZ30" s="738"/>
      <c r="HA30" s="738"/>
      <c r="HB30" s="738"/>
      <c r="HC30" s="738"/>
      <c r="HD30" s="738"/>
      <c r="HE30" s="738"/>
      <c r="HF30" s="738"/>
      <c r="HG30" s="738"/>
      <c r="HH30" s="738"/>
      <c r="HI30" s="738"/>
      <c r="HJ30" s="738"/>
      <c r="HK30" s="738"/>
      <c r="HL30" s="738"/>
      <c r="HM30" s="738"/>
      <c r="HN30" s="738"/>
      <c r="HO30" s="738"/>
      <c r="HP30" s="738"/>
      <c r="HQ30" s="738"/>
      <c r="HR30" s="738"/>
      <c r="HS30" s="738"/>
      <c r="HT30" s="738"/>
      <c r="HU30" s="738"/>
      <c r="HV30" s="738"/>
      <c r="HW30" s="738"/>
      <c r="HX30" s="738"/>
      <c r="HY30" s="738"/>
      <c r="HZ30" s="738"/>
      <c r="IA30" s="738"/>
      <c r="IB30" s="738"/>
      <c r="IC30" s="738"/>
    </row>
    <row r="31" spans="1:237" s="11" customFormat="1" ht="45">
      <c r="A31" s="985"/>
      <c r="B31" s="322" t="s">
        <v>1617</v>
      </c>
      <c r="C31" s="102" t="s">
        <v>1618</v>
      </c>
      <c r="D31" s="3781">
        <v>2</v>
      </c>
      <c r="E31" s="3786" t="str">
        <f>IFERROR('3F'!G14,"-")</f>
        <v>-</v>
      </c>
      <c r="F31" s="3784"/>
      <c r="G31" s="3784"/>
      <c r="H31" s="3785"/>
      <c r="I31" s="2245"/>
      <c r="J31" s="1254" t="s">
        <v>1619</v>
      </c>
      <c r="K31" s="738"/>
      <c r="L31" s="3336"/>
      <c r="M31" s="101" t="str">
        <f t="shared" si="0"/>
        <v>Please complete all cells in row</v>
      </c>
      <c r="N31" s="3337">
        <v>0</v>
      </c>
      <c r="O31" s="947"/>
      <c r="P31" s="3673"/>
      <c r="Q31" s="908"/>
      <c r="R31" s="892"/>
      <c r="S31" s="738"/>
      <c r="T31" s="738"/>
      <c r="U31" s="738"/>
      <c r="V31" s="738"/>
      <c r="W31" s="738"/>
      <c r="X31" s="738"/>
      <c r="Y31" s="738"/>
      <c r="Z31" s="738"/>
      <c r="AA31" s="738"/>
      <c r="AB31" s="738"/>
      <c r="AC31" s="738"/>
      <c r="AD31" s="738"/>
      <c r="AE31" s="738"/>
      <c r="AF31" s="738"/>
      <c r="AG31" s="738"/>
      <c r="AH31" s="738"/>
      <c r="AI31" s="738"/>
      <c r="AJ31" s="738"/>
      <c r="AK31" s="738"/>
      <c r="AL31" s="738"/>
      <c r="AM31" s="738"/>
      <c r="AN31" s="738"/>
      <c r="AO31" s="738"/>
      <c r="AP31" s="738"/>
      <c r="AQ31" s="738"/>
      <c r="AR31" s="738"/>
      <c r="AS31" s="738"/>
      <c r="AT31" s="738"/>
      <c r="AU31" s="738"/>
      <c r="AV31" s="738"/>
      <c r="AW31" s="738"/>
      <c r="AX31" s="738"/>
      <c r="AY31" s="738"/>
      <c r="AZ31" s="738"/>
      <c r="BA31" s="738"/>
      <c r="BB31" s="738"/>
      <c r="BC31" s="738"/>
      <c r="BD31" s="738"/>
      <c r="BE31" s="738"/>
      <c r="BF31" s="738"/>
      <c r="BG31" s="738"/>
      <c r="BH31" s="738"/>
      <c r="BI31" s="738"/>
      <c r="BJ31" s="738"/>
      <c r="BK31" s="738"/>
      <c r="BL31" s="738"/>
      <c r="BM31" s="738"/>
      <c r="BN31" s="738"/>
      <c r="BO31" s="738"/>
      <c r="BP31" s="738"/>
      <c r="BQ31" s="738"/>
      <c r="BR31" s="738"/>
      <c r="BS31" s="738"/>
      <c r="BT31" s="738"/>
      <c r="BU31" s="738"/>
      <c r="BV31" s="738"/>
      <c r="BW31" s="738"/>
      <c r="BX31" s="738"/>
      <c r="BY31" s="738"/>
      <c r="BZ31" s="738"/>
      <c r="CA31" s="738"/>
      <c r="CB31" s="738"/>
      <c r="CC31" s="738"/>
      <c r="CD31" s="738"/>
      <c r="CE31" s="738"/>
      <c r="CF31" s="738"/>
      <c r="CG31" s="738"/>
      <c r="CH31" s="738"/>
      <c r="CI31" s="738"/>
      <c r="CJ31" s="738"/>
      <c r="CK31" s="738"/>
      <c r="CL31" s="738"/>
      <c r="CM31" s="738"/>
      <c r="CN31" s="738"/>
      <c r="CO31" s="738"/>
      <c r="CP31" s="738"/>
      <c r="CQ31" s="738"/>
      <c r="CR31" s="738"/>
      <c r="CS31" s="738"/>
      <c r="CT31" s="738"/>
      <c r="CU31" s="738"/>
      <c r="CV31" s="738"/>
      <c r="CW31" s="738"/>
      <c r="CX31" s="738"/>
      <c r="CY31" s="738"/>
      <c r="CZ31" s="738"/>
      <c r="DA31" s="738"/>
      <c r="DB31" s="738"/>
      <c r="DC31" s="738"/>
      <c r="DD31" s="738"/>
      <c r="DE31" s="738"/>
      <c r="DF31" s="738"/>
      <c r="DG31" s="738"/>
      <c r="DH31" s="738"/>
      <c r="DI31" s="738"/>
      <c r="DJ31" s="738"/>
      <c r="DK31" s="738"/>
      <c r="DL31" s="738"/>
      <c r="DM31" s="738"/>
      <c r="DN31" s="738"/>
      <c r="DO31" s="738"/>
      <c r="DP31" s="738"/>
      <c r="DQ31" s="738"/>
      <c r="DR31" s="738"/>
      <c r="DS31" s="738"/>
      <c r="DT31" s="738"/>
      <c r="DU31" s="738"/>
      <c r="DV31" s="738"/>
      <c r="DW31" s="738"/>
      <c r="DX31" s="738"/>
      <c r="DY31" s="738"/>
      <c r="DZ31" s="738"/>
      <c r="EA31" s="738"/>
      <c r="EB31" s="738"/>
      <c r="EC31" s="738"/>
      <c r="ED31" s="738"/>
      <c r="EE31" s="738"/>
      <c r="EF31" s="738"/>
      <c r="EG31" s="738"/>
      <c r="EH31" s="738"/>
      <c r="EI31" s="738"/>
      <c r="EJ31" s="738"/>
      <c r="EK31" s="738"/>
      <c r="EL31" s="738"/>
      <c r="EM31" s="738"/>
      <c r="EN31" s="738"/>
      <c r="EO31" s="738"/>
      <c r="EP31" s="738"/>
      <c r="EQ31" s="738"/>
      <c r="ER31" s="738"/>
      <c r="ES31" s="738"/>
      <c r="ET31" s="738"/>
      <c r="EU31" s="738"/>
      <c r="EV31" s="738"/>
      <c r="EW31" s="738"/>
      <c r="EX31" s="738"/>
      <c r="EY31" s="738"/>
      <c r="EZ31" s="738"/>
      <c r="FA31" s="738"/>
      <c r="FB31" s="738"/>
      <c r="FC31" s="738"/>
      <c r="FD31" s="738"/>
      <c r="FE31" s="738"/>
      <c r="FF31" s="738"/>
      <c r="FG31" s="738"/>
      <c r="FH31" s="738"/>
      <c r="FI31" s="738"/>
      <c r="FJ31" s="738"/>
      <c r="FK31" s="738"/>
      <c r="FL31" s="738"/>
      <c r="FM31" s="738"/>
      <c r="FN31" s="738"/>
      <c r="FO31" s="738"/>
      <c r="FP31" s="738"/>
      <c r="FQ31" s="738"/>
      <c r="FR31" s="738"/>
      <c r="FS31" s="738"/>
      <c r="FT31" s="738"/>
      <c r="FU31" s="738"/>
      <c r="FV31" s="738"/>
      <c r="FW31" s="738"/>
      <c r="FX31" s="738"/>
      <c r="FY31" s="738"/>
      <c r="FZ31" s="738"/>
      <c r="GA31" s="738"/>
      <c r="GB31" s="738"/>
      <c r="GC31" s="738"/>
      <c r="GD31" s="738"/>
      <c r="GE31" s="738"/>
      <c r="GF31" s="738"/>
      <c r="GG31" s="738"/>
      <c r="GH31" s="738"/>
      <c r="GI31" s="738"/>
      <c r="GJ31" s="738"/>
      <c r="GK31" s="738"/>
      <c r="GL31" s="738"/>
      <c r="GM31" s="738"/>
      <c r="GN31" s="738"/>
      <c r="GO31" s="738"/>
      <c r="GP31" s="738"/>
      <c r="GQ31" s="738"/>
      <c r="GR31" s="738"/>
      <c r="GS31" s="738"/>
      <c r="GT31" s="738"/>
      <c r="GU31" s="738"/>
      <c r="GV31" s="738"/>
      <c r="GW31" s="738"/>
      <c r="GX31" s="738"/>
      <c r="GY31" s="738"/>
      <c r="GZ31" s="738"/>
      <c r="HA31" s="738"/>
      <c r="HB31" s="738"/>
      <c r="HC31" s="738"/>
      <c r="HD31" s="738"/>
      <c r="HE31" s="738"/>
      <c r="HF31" s="738"/>
      <c r="HG31" s="738"/>
      <c r="HH31" s="738"/>
      <c r="HI31" s="738"/>
      <c r="HJ31" s="738"/>
      <c r="HK31" s="738"/>
      <c r="HL31" s="738"/>
      <c r="HM31" s="738"/>
      <c r="HN31" s="738"/>
      <c r="HO31" s="738"/>
      <c r="HP31" s="738"/>
      <c r="HQ31" s="738"/>
      <c r="HR31" s="738"/>
      <c r="HS31" s="738"/>
      <c r="HT31" s="738"/>
      <c r="HU31" s="738"/>
      <c r="HV31" s="738"/>
      <c r="HW31" s="738"/>
      <c r="HX31" s="738"/>
      <c r="HY31" s="738"/>
      <c r="HZ31" s="738"/>
      <c r="IA31" s="738"/>
      <c r="IB31" s="738"/>
      <c r="IC31" s="738"/>
    </row>
    <row r="32" spans="1:237" s="11" customFormat="1" ht="45">
      <c r="A32" s="985"/>
      <c r="B32" s="322" t="s">
        <v>1620</v>
      </c>
      <c r="C32" s="102" t="s">
        <v>1621</v>
      </c>
      <c r="D32" s="3781">
        <v>2</v>
      </c>
      <c r="E32" s="3786" t="str">
        <f>'3E'!G26</f>
        <v>-</v>
      </c>
      <c r="F32" s="3784"/>
      <c r="G32" s="3784"/>
      <c r="H32" s="3785"/>
      <c r="I32" s="2245"/>
      <c r="J32" s="1254" t="s">
        <v>1622</v>
      </c>
      <c r="K32" s="738"/>
      <c r="L32" s="3336"/>
      <c r="M32" s="101" t="str">
        <f t="shared" si="0"/>
        <v>Please complete all cells in row</v>
      </c>
      <c r="N32" s="3337">
        <v>0</v>
      </c>
      <c r="O32" s="947"/>
      <c r="P32" s="3673"/>
      <c r="Q32" s="892"/>
      <c r="R32" s="892"/>
      <c r="S32" s="738"/>
      <c r="T32" s="738"/>
      <c r="U32" s="738"/>
      <c r="V32" s="738"/>
      <c r="W32" s="738"/>
      <c r="X32" s="738"/>
      <c r="Y32" s="738"/>
      <c r="Z32" s="738"/>
      <c r="AA32" s="738"/>
      <c r="AB32" s="738"/>
      <c r="AC32" s="738"/>
      <c r="AD32" s="738"/>
      <c r="AE32" s="738"/>
      <c r="AF32" s="738"/>
      <c r="AG32" s="738"/>
      <c r="AH32" s="738"/>
      <c r="AI32" s="738"/>
      <c r="AJ32" s="738"/>
      <c r="AK32" s="738"/>
      <c r="AL32" s="738"/>
      <c r="AM32" s="738"/>
      <c r="AN32" s="738"/>
      <c r="AO32" s="738"/>
      <c r="AP32" s="738"/>
      <c r="AQ32" s="738"/>
      <c r="AR32" s="738"/>
      <c r="AS32" s="738"/>
      <c r="AT32" s="738"/>
      <c r="AU32" s="738"/>
      <c r="AV32" s="738"/>
      <c r="AW32" s="738"/>
      <c r="AX32" s="738"/>
      <c r="AY32" s="738"/>
      <c r="AZ32" s="738"/>
      <c r="BA32" s="738"/>
      <c r="BB32" s="738"/>
      <c r="BC32" s="738"/>
      <c r="BD32" s="738"/>
      <c r="BE32" s="738"/>
      <c r="BF32" s="738"/>
      <c r="BG32" s="738"/>
      <c r="BH32" s="738"/>
      <c r="BI32" s="738"/>
      <c r="BJ32" s="738"/>
      <c r="BK32" s="738"/>
      <c r="BL32" s="738"/>
      <c r="BM32" s="738"/>
      <c r="BN32" s="738"/>
      <c r="BO32" s="738"/>
      <c r="BP32" s="738"/>
      <c r="BQ32" s="738"/>
      <c r="BR32" s="738"/>
      <c r="BS32" s="738"/>
      <c r="BT32" s="738"/>
      <c r="BU32" s="738"/>
      <c r="BV32" s="738"/>
      <c r="BW32" s="738"/>
      <c r="BX32" s="738"/>
      <c r="BY32" s="738"/>
      <c r="BZ32" s="738"/>
      <c r="CA32" s="738"/>
      <c r="CB32" s="738"/>
      <c r="CC32" s="738"/>
      <c r="CD32" s="738"/>
      <c r="CE32" s="738"/>
      <c r="CF32" s="738"/>
      <c r="CG32" s="738"/>
      <c r="CH32" s="738"/>
      <c r="CI32" s="738"/>
      <c r="CJ32" s="738"/>
      <c r="CK32" s="738"/>
      <c r="CL32" s="738"/>
      <c r="CM32" s="738"/>
      <c r="CN32" s="738"/>
      <c r="CO32" s="738"/>
      <c r="CP32" s="738"/>
      <c r="CQ32" s="738"/>
      <c r="CR32" s="738"/>
      <c r="CS32" s="738"/>
      <c r="CT32" s="738"/>
      <c r="CU32" s="738"/>
      <c r="CV32" s="738"/>
      <c r="CW32" s="738"/>
      <c r="CX32" s="738"/>
      <c r="CY32" s="738"/>
      <c r="CZ32" s="738"/>
      <c r="DA32" s="738"/>
      <c r="DB32" s="738"/>
      <c r="DC32" s="738"/>
      <c r="DD32" s="738"/>
      <c r="DE32" s="738"/>
      <c r="DF32" s="738"/>
      <c r="DG32" s="738"/>
      <c r="DH32" s="738"/>
      <c r="DI32" s="738"/>
      <c r="DJ32" s="738"/>
      <c r="DK32" s="738"/>
      <c r="DL32" s="738"/>
      <c r="DM32" s="738"/>
      <c r="DN32" s="738"/>
      <c r="DO32" s="738"/>
      <c r="DP32" s="738"/>
      <c r="DQ32" s="738"/>
      <c r="DR32" s="738"/>
      <c r="DS32" s="738"/>
      <c r="DT32" s="738"/>
      <c r="DU32" s="738"/>
      <c r="DV32" s="738"/>
      <c r="DW32" s="738"/>
      <c r="DX32" s="738"/>
      <c r="DY32" s="738"/>
      <c r="DZ32" s="738"/>
      <c r="EA32" s="738"/>
      <c r="EB32" s="738"/>
      <c r="EC32" s="738"/>
      <c r="ED32" s="738"/>
      <c r="EE32" s="738"/>
      <c r="EF32" s="738"/>
      <c r="EG32" s="738"/>
      <c r="EH32" s="738"/>
      <c r="EI32" s="738"/>
      <c r="EJ32" s="738"/>
      <c r="EK32" s="738"/>
      <c r="EL32" s="738"/>
      <c r="EM32" s="738"/>
      <c r="EN32" s="738"/>
      <c r="EO32" s="738"/>
      <c r="EP32" s="738"/>
      <c r="EQ32" s="738"/>
      <c r="ER32" s="738"/>
      <c r="ES32" s="738"/>
      <c r="ET32" s="738"/>
      <c r="EU32" s="738"/>
      <c r="EV32" s="738"/>
      <c r="EW32" s="738"/>
      <c r="EX32" s="738"/>
      <c r="EY32" s="738"/>
      <c r="EZ32" s="738"/>
      <c r="FA32" s="738"/>
      <c r="FB32" s="738"/>
      <c r="FC32" s="738"/>
      <c r="FD32" s="738"/>
      <c r="FE32" s="738"/>
      <c r="FF32" s="738"/>
      <c r="FG32" s="738"/>
      <c r="FH32" s="738"/>
      <c r="FI32" s="738"/>
      <c r="FJ32" s="738"/>
      <c r="FK32" s="738"/>
      <c r="FL32" s="738"/>
      <c r="FM32" s="738"/>
      <c r="FN32" s="738"/>
      <c r="FO32" s="738"/>
      <c r="FP32" s="738"/>
      <c r="FQ32" s="738"/>
      <c r="FR32" s="738"/>
      <c r="FS32" s="738"/>
      <c r="FT32" s="738"/>
      <c r="FU32" s="738"/>
      <c r="FV32" s="738"/>
      <c r="FW32" s="738"/>
      <c r="FX32" s="738"/>
      <c r="FY32" s="738"/>
      <c r="FZ32" s="738"/>
      <c r="GA32" s="738"/>
      <c r="GB32" s="738"/>
      <c r="GC32" s="738"/>
      <c r="GD32" s="738"/>
      <c r="GE32" s="738"/>
      <c r="GF32" s="738"/>
      <c r="GG32" s="738"/>
      <c r="GH32" s="738"/>
      <c r="GI32" s="738"/>
      <c r="GJ32" s="738"/>
      <c r="GK32" s="738"/>
      <c r="GL32" s="738"/>
      <c r="GM32" s="738"/>
      <c r="GN32" s="738"/>
      <c r="GO32" s="738"/>
      <c r="GP32" s="738"/>
      <c r="GQ32" s="738"/>
      <c r="GR32" s="738"/>
      <c r="GS32" s="738"/>
      <c r="GT32" s="738"/>
      <c r="GU32" s="738"/>
      <c r="GV32" s="738"/>
      <c r="GW32" s="738"/>
      <c r="GX32" s="738"/>
      <c r="GY32" s="738"/>
      <c r="GZ32" s="738"/>
      <c r="HA32" s="738"/>
      <c r="HB32" s="738"/>
      <c r="HC32" s="738"/>
      <c r="HD32" s="738"/>
      <c r="HE32" s="738"/>
      <c r="HF32" s="738"/>
      <c r="HG32" s="738"/>
      <c r="HH32" s="738"/>
      <c r="HI32" s="738"/>
      <c r="HJ32" s="738"/>
      <c r="HK32" s="738"/>
      <c r="HL32" s="738"/>
      <c r="HM32" s="738"/>
      <c r="HN32" s="738"/>
      <c r="HO32" s="738"/>
      <c r="HP32" s="738"/>
      <c r="HQ32" s="738"/>
      <c r="HR32" s="738"/>
      <c r="HS32" s="738"/>
      <c r="HT32" s="738"/>
      <c r="HU32" s="738"/>
      <c r="HV32" s="738"/>
      <c r="HW32" s="738"/>
      <c r="HX32" s="738"/>
      <c r="HY32" s="738"/>
      <c r="HZ32" s="738"/>
      <c r="IA32" s="738"/>
      <c r="IB32" s="738"/>
      <c r="IC32" s="738"/>
    </row>
    <row r="33" spans="1:237" s="11" customFormat="1" ht="45.6" thickBot="1">
      <c r="A33" s="985"/>
      <c r="B33" s="203" t="s">
        <v>1623</v>
      </c>
      <c r="C33" s="139" t="s">
        <v>1624</v>
      </c>
      <c r="D33" s="3790">
        <v>2</v>
      </c>
      <c r="E33" s="3796" t="str">
        <f>IFERROR('3E'!G18,"-")</f>
        <v>-</v>
      </c>
      <c r="F33" s="3792"/>
      <c r="G33" s="3792"/>
      <c r="H33" s="3793"/>
      <c r="I33" s="2245"/>
      <c r="J33" s="1262" t="s">
        <v>1625</v>
      </c>
      <c r="K33" s="738"/>
      <c r="L33" s="3336"/>
      <c r="M33" s="101" t="str">
        <f t="shared" si="0"/>
        <v>Please complete all cells in row</v>
      </c>
      <c r="N33" s="3337">
        <v>0</v>
      </c>
      <c r="O33" s="947"/>
      <c r="P33" s="3673"/>
      <c r="Q33" s="908"/>
      <c r="R33" s="892"/>
      <c r="S33" s="738"/>
      <c r="T33" s="738"/>
      <c r="U33" s="738"/>
      <c r="V33" s="738"/>
      <c r="W33" s="738"/>
      <c r="X33" s="738"/>
      <c r="Y33" s="738"/>
      <c r="Z33" s="738"/>
      <c r="AA33" s="738"/>
      <c r="AB33" s="738"/>
      <c r="AC33" s="738"/>
      <c r="AD33" s="738"/>
      <c r="AE33" s="738"/>
      <c r="AF33" s="738"/>
      <c r="AG33" s="738"/>
      <c r="AH33" s="738"/>
      <c r="AI33" s="738"/>
      <c r="AJ33" s="738"/>
      <c r="AK33" s="738"/>
      <c r="AL33" s="738"/>
      <c r="AM33" s="738"/>
      <c r="AN33" s="738"/>
      <c r="AO33" s="738"/>
      <c r="AP33" s="738"/>
      <c r="AQ33" s="738"/>
      <c r="AR33" s="738"/>
      <c r="AS33" s="738"/>
      <c r="AT33" s="738"/>
      <c r="AU33" s="738"/>
      <c r="AV33" s="738"/>
      <c r="AW33" s="738"/>
      <c r="AX33" s="738"/>
      <c r="AY33" s="738"/>
      <c r="AZ33" s="738"/>
      <c r="BA33" s="738"/>
      <c r="BB33" s="738"/>
      <c r="BC33" s="738"/>
      <c r="BD33" s="738"/>
      <c r="BE33" s="738"/>
      <c r="BF33" s="738"/>
      <c r="BG33" s="738"/>
      <c r="BH33" s="738"/>
      <c r="BI33" s="738"/>
      <c r="BJ33" s="738"/>
      <c r="BK33" s="738"/>
      <c r="BL33" s="738"/>
      <c r="BM33" s="738"/>
      <c r="BN33" s="738"/>
      <c r="BO33" s="738"/>
      <c r="BP33" s="738"/>
      <c r="BQ33" s="738"/>
      <c r="BR33" s="738"/>
      <c r="BS33" s="738"/>
      <c r="BT33" s="738"/>
      <c r="BU33" s="738"/>
      <c r="BV33" s="738"/>
      <c r="BW33" s="738"/>
      <c r="BX33" s="738"/>
      <c r="BY33" s="738"/>
      <c r="BZ33" s="738"/>
      <c r="CA33" s="738"/>
      <c r="CB33" s="738"/>
      <c r="CC33" s="738"/>
      <c r="CD33" s="738"/>
      <c r="CE33" s="738"/>
      <c r="CF33" s="738"/>
      <c r="CG33" s="738"/>
      <c r="CH33" s="738"/>
      <c r="CI33" s="738"/>
      <c r="CJ33" s="738"/>
      <c r="CK33" s="738"/>
      <c r="CL33" s="738"/>
      <c r="CM33" s="738"/>
      <c r="CN33" s="738"/>
      <c r="CO33" s="738"/>
      <c r="CP33" s="738"/>
      <c r="CQ33" s="738"/>
      <c r="CR33" s="738"/>
      <c r="CS33" s="738"/>
      <c r="CT33" s="738"/>
      <c r="CU33" s="738"/>
      <c r="CV33" s="738"/>
      <c r="CW33" s="738"/>
      <c r="CX33" s="738"/>
      <c r="CY33" s="738"/>
      <c r="CZ33" s="738"/>
      <c r="DA33" s="738"/>
      <c r="DB33" s="738"/>
      <c r="DC33" s="738"/>
      <c r="DD33" s="738"/>
      <c r="DE33" s="738"/>
      <c r="DF33" s="738"/>
      <c r="DG33" s="738"/>
      <c r="DH33" s="738"/>
      <c r="DI33" s="738"/>
      <c r="DJ33" s="738"/>
      <c r="DK33" s="738"/>
      <c r="DL33" s="738"/>
      <c r="DM33" s="738"/>
      <c r="DN33" s="738"/>
      <c r="DO33" s="738"/>
      <c r="DP33" s="738"/>
      <c r="DQ33" s="738"/>
      <c r="DR33" s="738"/>
      <c r="DS33" s="738"/>
      <c r="DT33" s="738"/>
      <c r="DU33" s="738"/>
      <c r="DV33" s="738"/>
      <c r="DW33" s="738"/>
      <c r="DX33" s="738"/>
      <c r="DY33" s="738"/>
      <c r="DZ33" s="738"/>
      <c r="EA33" s="738"/>
      <c r="EB33" s="738"/>
      <c r="EC33" s="738"/>
      <c r="ED33" s="738"/>
      <c r="EE33" s="738"/>
      <c r="EF33" s="738"/>
      <c r="EG33" s="738"/>
      <c r="EH33" s="738"/>
      <c r="EI33" s="738"/>
      <c r="EJ33" s="738"/>
      <c r="EK33" s="738"/>
      <c r="EL33" s="738"/>
      <c r="EM33" s="738"/>
      <c r="EN33" s="738"/>
      <c r="EO33" s="738"/>
      <c r="EP33" s="738"/>
      <c r="EQ33" s="738"/>
      <c r="ER33" s="738"/>
      <c r="ES33" s="738"/>
      <c r="ET33" s="738"/>
      <c r="EU33" s="738"/>
      <c r="EV33" s="738"/>
      <c r="EW33" s="738"/>
      <c r="EX33" s="738"/>
      <c r="EY33" s="738"/>
      <c r="EZ33" s="738"/>
      <c r="FA33" s="738"/>
      <c r="FB33" s="738"/>
      <c r="FC33" s="738"/>
      <c r="FD33" s="738"/>
      <c r="FE33" s="738"/>
      <c r="FF33" s="738"/>
      <c r="FG33" s="738"/>
      <c r="FH33" s="738"/>
      <c r="FI33" s="738"/>
      <c r="FJ33" s="738"/>
      <c r="FK33" s="738"/>
      <c r="FL33" s="738"/>
      <c r="FM33" s="738"/>
      <c r="FN33" s="738"/>
      <c r="FO33" s="738"/>
      <c r="FP33" s="738"/>
      <c r="FQ33" s="738"/>
      <c r="FR33" s="738"/>
      <c r="FS33" s="738"/>
      <c r="FT33" s="738"/>
      <c r="FU33" s="738"/>
      <c r="FV33" s="738"/>
      <c r="FW33" s="738"/>
      <c r="FX33" s="738"/>
      <c r="FY33" s="738"/>
      <c r="FZ33" s="738"/>
      <c r="GA33" s="738"/>
      <c r="GB33" s="738"/>
      <c r="GC33" s="738"/>
      <c r="GD33" s="738"/>
      <c r="GE33" s="738"/>
      <c r="GF33" s="738"/>
      <c r="GG33" s="738"/>
      <c r="GH33" s="738"/>
      <c r="GI33" s="738"/>
      <c r="GJ33" s="738"/>
      <c r="GK33" s="738"/>
      <c r="GL33" s="738"/>
      <c r="GM33" s="738"/>
      <c r="GN33" s="738"/>
      <c r="GO33" s="738"/>
      <c r="GP33" s="738"/>
      <c r="GQ33" s="738"/>
      <c r="GR33" s="738"/>
      <c r="GS33" s="738"/>
      <c r="GT33" s="738"/>
      <c r="GU33" s="738"/>
      <c r="GV33" s="738"/>
      <c r="GW33" s="738"/>
      <c r="GX33" s="738"/>
      <c r="GY33" s="738"/>
      <c r="GZ33" s="738"/>
      <c r="HA33" s="738"/>
      <c r="HB33" s="738"/>
      <c r="HC33" s="738"/>
      <c r="HD33" s="738"/>
      <c r="HE33" s="738"/>
      <c r="HF33" s="738"/>
      <c r="HG33" s="738"/>
      <c r="HH33" s="738"/>
      <c r="HI33" s="738"/>
      <c r="HJ33" s="738"/>
      <c r="HK33" s="738"/>
      <c r="HL33" s="738"/>
      <c r="HM33" s="738"/>
      <c r="HN33" s="738"/>
      <c r="HO33" s="738"/>
      <c r="HP33" s="738"/>
      <c r="HQ33" s="738"/>
      <c r="HR33" s="738"/>
      <c r="HS33" s="738"/>
      <c r="HT33" s="738"/>
      <c r="HU33" s="738"/>
      <c r="HV33" s="738"/>
      <c r="HW33" s="738"/>
      <c r="HX33" s="738"/>
      <c r="HY33" s="738"/>
      <c r="HZ33" s="738"/>
      <c r="IA33" s="738"/>
      <c r="IB33" s="738"/>
      <c r="IC33" s="738"/>
    </row>
    <row r="34" spans="1:237" s="11" customFormat="1" ht="14.25" customHeight="1" thickTop="1" thickBot="1">
      <c r="A34" s="985"/>
      <c r="B34" s="147"/>
      <c r="C34" s="411"/>
      <c r="D34" s="411"/>
      <c r="E34" s="3772"/>
      <c r="F34" s="3770"/>
      <c r="G34" s="3770"/>
      <c r="H34" s="3770"/>
      <c r="I34" s="2245"/>
      <c r="J34" s="874"/>
      <c r="K34" s="738"/>
      <c r="L34" s="3336"/>
      <c r="M34" s="101">
        <f t="shared" si="0"/>
        <v>0</v>
      </c>
      <c r="N34" s="3337">
        <v>4</v>
      </c>
      <c r="O34" s="947"/>
      <c r="P34" s="3673"/>
      <c r="Q34" s="908"/>
      <c r="R34" s="892"/>
      <c r="S34" s="738"/>
      <c r="T34" s="738"/>
      <c r="U34" s="738"/>
      <c r="V34" s="738"/>
      <c r="W34" s="738"/>
      <c r="X34" s="738"/>
      <c r="Y34" s="738"/>
      <c r="Z34" s="738"/>
      <c r="AA34" s="738"/>
      <c r="AB34" s="738"/>
      <c r="AC34" s="738"/>
      <c r="AD34" s="738"/>
      <c r="AE34" s="738"/>
      <c r="AF34" s="738"/>
      <c r="AG34" s="738"/>
      <c r="AH34" s="738"/>
      <c r="AI34" s="738"/>
      <c r="AJ34" s="738"/>
      <c r="AK34" s="738"/>
      <c r="AL34" s="738"/>
      <c r="AM34" s="738"/>
      <c r="AN34" s="738"/>
      <c r="AO34" s="738"/>
      <c r="AP34" s="738"/>
      <c r="AQ34" s="738"/>
      <c r="AR34" s="738"/>
      <c r="AS34" s="738"/>
      <c r="AT34" s="738"/>
      <c r="AU34" s="738"/>
      <c r="AV34" s="738"/>
      <c r="AW34" s="738"/>
      <c r="AX34" s="738"/>
      <c r="AY34" s="738"/>
      <c r="AZ34" s="738"/>
      <c r="BA34" s="738"/>
      <c r="BB34" s="738"/>
      <c r="BC34" s="738"/>
      <c r="BD34" s="738"/>
      <c r="BE34" s="738"/>
      <c r="BF34" s="738"/>
      <c r="BG34" s="738"/>
      <c r="BH34" s="738"/>
      <c r="BI34" s="738"/>
      <c r="BJ34" s="738"/>
      <c r="BK34" s="738"/>
      <c r="BL34" s="738"/>
      <c r="BM34" s="738"/>
      <c r="BN34" s="738"/>
      <c r="BO34" s="738"/>
      <c r="BP34" s="738"/>
      <c r="BQ34" s="738"/>
      <c r="BR34" s="738"/>
      <c r="BS34" s="738"/>
      <c r="BT34" s="738"/>
      <c r="BU34" s="738"/>
      <c r="BV34" s="738"/>
      <c r="BW34" s="738"/>
      <c r="BX34" s="738"/>
      <c r="BY34" s="738"/>
      <c r="BZ34" s="738"/>
      <c r="CA34" s="738"/>
      <c r="CB34" s="738"/>
      <c r="CC34" s="738"/>
      <c r="CD34" s="738"/>
      <c r="CE34" s="738"/>
      <c r="CF34" s="738"/>
      <c r="CG34" s="738"/>
      <c r="CH34" s="738"/>
      <c r="CI34" s="738"/>
      <c r="CJ34" s="738"/>
      <c r="CK34" s="738"/>
      <c r="CL34" s="738"/>
      <c r="CM34" s="738"/>
      <c r="CN34" s="738"/>
      <c r="CO34" s="738"/>
      <c r="CP34" s="738"/>
      <c r="CQ34" s="738"/>
      <c r="CR34" s="738"/>
      <c r="CS34" s="738"/>
      <c r="CT34" s="738"/>
      <c r="CU34" s="738"/>
      <c r="CV34" s="738"/>
      <c r="CW34" s="738"/>
      <c r="CX34" s="738"/>
      <c r="CY34" s="738"/>
      <c r="CZ34" s="738"/>
      <c r="DA34" s="738"/>
      <c r="DB34" s="738"/>
      <c r="DC34" s="738"/>
      <c r="DD34" s="738"/>
      <c r="DE34" s="738"/>
      <c r="DF34" s="738"/>
      <c r="DG34" s="738"/>
      <c r="DH34" s="738"/>
      <c r="DI34" s="738"/>
      <c r="DJ34" s="738"/>
      <c r="DK34" s="738"/>
      <c r="DL34" s="738"/>
      <c r="DM34" s="738"/>
      <c r="DN34" s="738"/>
      <c r="DO34" s="738"/>
      <c r="DP34" s="738"/>
      <c r="DQ34" s="738"/>
      <c r="DR34" s="738"/>
      <c r="DS34" s="738"/>
      <c r="DT34" s="738"/>
      <c r="DU34" s="738"/>
      <c r="DV34" s="738"/>
      <c r="DW34" s="738"/>
      <c r="DX34" s="738"/>
      <c r="DY34" s="738"/>
      <c r="DZ34" s="738"/>
      <c r="EA34" s="738"/>
      <c r="EB34" s="738"/>
      <c r="EC34" s="738"/>
      <c r="ED34" s="738"/>
      <c r="EE34" s="738"/>
      <c r="EF34" s="738"/>
      <c r="EG34" s="738"/>
      <c r="EH34" s="738"/>
      <c r="EI34" s="738"/>
      <c r="EJ34" s="738"/>
      <c r="EK34" s="738"/>
      <c r="EL34" s="738"/>
      <c r="EM34" s="738"/>
      <c r="EN34" s="738"/>
      <c r="EO34" s="738"/>
      <c r="EP34" s="738"/>
      <c r="EQ34" s="738"/>
      <c r="ER34" s="738"/>
      <c r="ES34" s="738"/>
      <c r="ET34" s="738"/>
      <c r="EU34" s="738"/>
      <c r="EV34" s="738"/>
      <c r="EW34" s="738"/>
      <c r="EX34" s="738"/>
      <c r="EY34" s="738"/>
      <c r="EZ34" s="738"/>
      <c r="FA34" s="738"/>
      <c r="FB34" s="738"/>
      <c r="FC34" s="738"/>
      <c r="FD34" s="738"/>
      <c r="FE34" s="738"/>
      <c r="FF34" s="738"/>
      <c r="FG34" s="738"/>
      <c r="FH34" s="738"/>
      <c r="FI34" s="738"/>
      <c r="FJ34" s="738"/>
      <c r="FK34" s="738"/>
      <c r="FL34" s="738"/>
      <c r="FM34" s="738"/>
      <c r="FN34" s="738"/>
      <c r="FO34" s="738"/>
      <c r="FP34" s="738"/>
      <c r="FQ34" s="738"/>
      <c r="FR34" s="738"/>
      <c r="FS34" s="738"/>
      <c r="FT34" s="738"/>
      <c r="FU34" s="738"/>
      <c r="FV34" s="738"/>
      <c r="FW34" s="738"/>
      <c r="FX34" s="738"/>
      <c r="FY34" s="738"/>
      <c r="FZ34" s="738"/>
      <c r="GA34" s="738"/>
      <c r="GB34" s="738"/>
      <c r="GC34" s="738"/>
      <c r="GD34" s="738"/>
      <c r="GE34" s="738"/>
      <c r="GF34" s="738"/>
      <c r="GG34" s="738"/>
      <c r="GH34" s="738"/>
      <c r="GI34" s="738"/>
      <c r="GJ34" s="738"/>
      <c r="GK34" s="738"/>
      <c r="GL34" s="738"/>
      <c r="GM34" s="738"/>
      <c r="GN34" s="738"/>
      <c r="GO34" s="738"/>
      <c r="GP34" s="738"/>
      <c r="GQ34" s="738"/>
      <c r="GR34" s="738"/>
      <c r="GS34" s="738"/>
      <c r="GT34" s="738"/>
      <c r="GU34" s="738"/>
      <c r="GV34" s="738"/>
      <c r="GW34" s="738"/>
      <c r="GX34" s="738"/>
      <c r="GY34" s="738"/>
      <c r="GZ34" s="738"/>
      <c r="HA34" s="738"/>
      <c r="HB34" s="738"/>
      <c r="HC34" s="738"/>
      <c r="HD34" s="738"/>
      <c r="HE34" s="738"/>
      <c r="HF34" s="738"/>
      <c r="HG34" s="738"/>
      <c r="HH34" s="738"/>
      <c r="HI34" s="738"/>
      <c r="HJ34" s="738"/>
      <c r="HK34" s="738"/>
      <c r="HL34" s="738"/>
      <c r="HM34" s="738"/>
      <c r="HN34" s="738"/>
      <c r="HO34" s="738"/>
      <c r="HP34" s="738"/>
      <c r="HQ34" s="738"/>
      <c r="HR34" s="738"/>
      <c r="HS34" s="738"/>
      <c r="HT34" s="738"/>
      <c r="HU34" s="738"/>
      <c r="HV34" s="738"/>
      <c r="HW34" s="738"/>
      <c r="HX34" s="738"/>
      <c r="HY34" s="738"/>
      <c r="HZ34" s="738"/>
      <c r="IA34" s="738"/>
      <c r="IB34" s="738"/>
      <c r="IC34" s="738"/>
    </row>
    <row r="35" spans="1:237" s="11" customFormat="1" ht="16.5" customHeight="1" thickTop="1" thickBot="1">
      <c r="A35" s="985"/>
      <c r="B35" s="1240" t="s">
        <v>1626</v>
      </c>
      <c r="C35" s="561"/>
      <c r="D35" s="561"/>
      <c r="E35" s="3771"/>
      <c r="F35" s="3771"/>
      <c r="G35" s="3771"/>
      <c r="H35" s="3771"/>
      <c r="I35" s="738"/>
      <c r="J35" s="738"/>
      <c r="K35" s="738"/>
      <c r="L35" s="3336"/>
      <c r="M35" s="101">
        <f t="shared" si="0"/>
        <v>0</v>
      </c>
      <c r="N35" s="3337">
        <v>4</v>
      </c>
      <c r="O35" s="947"/>
      <c r="P35" s="3356"/>
      <c r="Q35" s="955"/>
      <c r="R35" s="955"/>
      <c r="S35" s="738"/>
      <c r="T35" s="738"/>
      <c r="U35" s="738"/>
      <c r="V35" s="738"/>
      <c r="W35" s="738"/>
      <c r="X35" s="738"/>
      <c r="Y35" s="738"/>
      <c r="Z35" s="738"/>
      <c r="AA35" s="738"/>
      <c r="AB35" s="738"/>
      <c r="AC35" s="738"/>
      <c r="AD35" s="738"/>
      <c r="AE35" s="738"/>
      <c r="AF35" s="738"/>
      <c r="AG35" s="738"/>
      <c r="AH35" s="738"/>
      <c r="AI35" s="738"/>
      <c r="AJ35" s="738"/>
      <c r="AK35" s="738"/>
      <c r="AL35" s="738"/>
      <c r="AM35" s="738"/>
      <c r="AN35" s="738"/>
      <c r="AO35" s="738"/>
      <c r="AP35" s="738"/>
      <c r="AQ35" s="738"/>
      <c r="AR35" s="738"/>
      <c r="AS35" s="738"/>
      <c r="AT35" s="738"/>
      <c r="AU35" s="738"/>
      <c r="AV35" s="738"/>
      <c r="AW35" s="738"/>
      <c r="AX35" s="738"/>
      <c r="AY35" s="738"/>
      <c r="AZ35" s="738"/>
      <c r="BA35" s="738"/>
      <c r="BB35" s="738"/>
      <c r="BC35" s="738"/>
      <c r="BD35" s="738"/>
      <c r="BE35" s="738"/>
      <c r="BF35" s="738"/>
      <c r="BG35" s="738"/>
      <c r="BH35" s="738"/>
      <c r="BI35" s="738"/>
      <c r="BJ35" s="738"/>
      <c r="BK35" s="738"/>
      <c r="BL35" s="738"/>
      <c r="BM35" s="738"/>
      <c r="BN35" s="738"/>
      <c r="BO35" s="738"/>
      <c r="BP35" s="738"/>
      <c r="BQ35" s="738"/>
      <c r="BR35" s="738"/>
      <c r="BS35" s="738"/>
      <c r="BT35" s="738"/>
      <c r="BU35" s="738"/>
      <c r="BV35" s="738"/>
      <c r="BW35" s="738"/>
      <c r="BX35" s="738"/>
      <c r="BY35" s="738"/>
      <c r="BZ35" s="738"/>
      <c r="CA35" s="738"/>
      <c r="CB35" s="738"/>
      <c r="CC35" s="738"/>
      <c r="CD35" s="738"/>
      <c r="CE35" s="738"/>
      <c r="CF35" s="738"/>
      <c r="CG35" s="738"/>
      <c r="CH35" s="738"/>
      <c r="CI35" s="738"/>
      <c r="CJ35" s="738"/>
      <c r="CK35" s="738"/>
      <c r="CL35" s="738"/>
      <c r="CM35" s="738"/>
      <c r="CN35" s="738"/>
      <c r="CO35" s="738"/>
      <c r="CP35" s="738"/>
      <c r="CQ35" s="738"/>
      <c r="CR35" s="738"/>
      <c r="CS35" s="738"/>
      <c r="CT35" s="738"/>
      <c r="CU35" s="738"/>
      <c r="CV35" s="738"/>
      <c r="CW35" s="738"/>
      <c r="CX35" s="738"/>
      <c r="CY35" s="738"/>
      <c r="CZ35" s="738"/>
      <c r="DA35" s="738"/>
      <c r="DB35" s="738"/>
      <c r="DC35" s="738"/>
      <c r="DD35" s="738"/>
      <c r="DE35" s="738"/>
      <c r="DF35" s="738"/>
      <c r="DG35" s="738"/>
      <c r="DH35" s="738"/>
      <c r="DI35" s="738"/>
      <c r="DJ35" s="738"/>
      <c r="DK35" s="738"/>
      <c r="DL35" s="738"/>
      <c r="DM35" s="738"/>
      <c r="DN35" s="738"/>
      <c r="DO35" s="738"/>
      <c r="DP35" s="738"/>
      <c r="DQ35" s="738"/>
      <c r="DR35" s="738"/>
      <c r="DS35" s="738"/>
      <c r="DT35" s="738"/>
      <c r="DU35" s="738"/>
      <c r="DV35" s="738"/>
      <c r="DW35" s="738"/>
      <c r="DX35" s="738"/>
      <c r="DY35" s="738"/>
      <c r="DZ35" s="738"/>
      <c r="EA35" s="738"/>
      <c r="EB35" s="738"/>
      <c r="EC35" s="738"/>
      <c r="ED35" s="738"/>
      <c r="EE35" s="738"/>
      <c r="EF35" s="738"/>
      <c r="EG35" s="738"/>
      <c r="EH35" s="738"/>
      <c r="EI35" s="738"/>
      <c r="EJ35" s="738"/>
      <c r="EK35" s="738"/>
      <c r="EL35" s="738"/>
      <c r="EM35" s="738"/>
      <c r="EN35" s="738"/>
      <c r="EO35" s="738"/>
      <c r="EP35" s="738"/>
      <c r="EQ35" s="738"/>
      <c r="ER35" s="738"/>
      <c r="ES35" s="738"/>
      <c r="ET35" s="738"/>
      <c r="EU35" s="738"/>
      <c r="EV35" s="738"/>
      <c r="EW35" s="738"/>
      <c r="EX35" s="738"/>
      <c r="EY35" s="738"/>
      <c r="EZ35" s="738"/>
      <c r="FA35" s="738"/>
      <c r="FB35" s="738"/>
      <c r="FC35" s="738"/>
      <c r="FD35" s="738"/>
      <c r="FE35" s="738"/>
      <c r="FF35" s="738"/>
      <c r="FG35" s="738"/>
      <c r="FH35" s="738"/>
      <c r="FI35" s="738"/>
      <c r="FJ35" s="738"/>
      <c r="FK35" s="738"/>
      <c r="FL35" s="738"/>
      <c r="FM35" s="738"/>
      <c r="FN35" s="738"/>
      <c r="FO35" s="738"/>
      <c r="FP35" s="738"/>
      <c r="FQ35" s="738"/>
      <c r="FR35" s="738"/>
      <c r="FS35" s="738"/>
      <c r="FT35" s="738"/>
      <c r="FU35" s="738"/>
      <c r="FV35" s="738"/>
      <c r="FW35" s="738"/>
      <c r="FX35" s="738"/>
      <c r="FY35" s="738"/>
      <c r="FZ35" s="738"/>
      <c r="GA35" s="738"/>
      <c r="GB35" s="738"/>
      <c r="GC35" s="738"/>
      <c r="GD35" s="738"/>
      <c r="GE35" s="738"/>
      <c r="GF35" s="738"/>
      <c r="GG35" s="738"/>
      <c r="GH35" s="738"/>
      <c r="GI35" s="738"/>
      <c r="GJ35" s="738"/>
      <c r="GK35" s="738"/>
      <c r="GL35" s="738"/>
      <c r="GM35" s="738"/>
      <c r="GN35" s="738"/>
      <c r="GO35" s="738"/>
      <c r="GP35" s="738"/>
      <c r="GQ35" s="738"/>
      <c r="GR35" s="738"/>
      <c r="GS35" s="738"/>
      <c r="GT35" s="738"/>
      <c r="GU35" s="738"/>
      <c r="GV35" s="738"/>
      <c r="GW35" s="738"/>
      <c r="GX35" s="738"/>
      <c r="GY35" s="738"/>
      <c r="GZ35" s="738"/>
      <c r="HA35" s="738"/>
      <c r="HB35" s="738"/>
      <c r="HC35" s="738"/>
      <c r="HD35" s="738"/>
      <c r="HE35" s="738"/>
      <c r="HF35" s="738"/>
      <c r="HG35" s="738"/>
      <c r="HH35" s="738"/>
      <c r="HI35" s="738"/>
      <c r="HJ35" s="738"/>
      <c r="HK35" s="738"/>
      <c r="HL35" s="738"/>
      <c r="HM35" s="738"/>
      <c r="HN35" s="738"/>
      <c r="HO35" s="738"/>
      <c r="HP35" s="738"/>
      <c r="HQ35" s="738"/>
      <c r="HR35" s="738"/>
      <c r="HS35" s="738"/>
      <c r="HT35" s="738"/>
      <c r="HU35" s="738"/>
      <c r="HV35" s="738"/>
      <c r="HW35" s="738"/>
      <c r="HX35" s="738"/>
      <c r="HY35" s="738"/>
      <c r="HZ35" s="738"/>
      <c r="IA35" s="738"/>
      <c r="IB35" s="738"/>
      <c r="IC35" s="738"/>
    </row>
    <row r="36" spans="1:237" s="11" customFormat="1" ht="42.75" customHeight="1" thickTop="1" thickBot="1">
      <c r="A36" s="985"/>
      <c r="B36" s="324" t="s">
        <v>1627</v>
      </c>
      <c r="C36" s="152" t="s">
        <v>1628</v>
      </c>
      <c r="D36" s="3799">
        <v>2</v>
      </c>
      <c r="E36" s="3800" t="str">
        <f>IFERROR('3E'!I48,"-")</f>
        <v>-</v>
      </c>
      <c r="F36" s="3801"/>
      <c r="G36" s="3802"/>
      <c r="H36" s="3803"/>
      <c r="I36" s="738"/>
      <c r="J36" s="3757" t="s">
        <v>1629</v>
      </c>
      <c r="K36" s="961"/>
      <c r="L36" s="3336"/>
      <c r="M36" s="101" t="str">
        <f t="shared" si="0"/>
        <v>Please complete all cells in row</v>
      </c>
      <c r="N36" s="3337">
        <v>2</v>
      </c>
      <c r="O36" s="947"/>
      <c r="P36" s="3673"/>
      <c r="Q36" s="2740"/>
      <c r="R36" s="892"/>
      <c r="S36" s="738"/>
      <c r="T36" s="738"/>
      <c r="U36" s="738"/>
      <c r="V36" s="738"/>
      <c r="W36" s="738"/>
      <c r="X36" s="738"/>
      <c r="Y36" s="738"/>
      <c r="Z36" s="738"/>
      <c r="AA36" s="738"/>
      <c r="AB36" s="738"/>
      <c r="AC36" s="738"/>
      <c r="AD36" s="738"/>
      <c r="AE36" s="738"/>
      <c r="AF36" s="738"/>
      <c r="AG36" s="738"/>
      <c r="AH36" s="738"/>
      <c r="AI36" s="738"/>
      <c r="AJ36" s="738"/>
      <c r="AK36" s="738"/>
      <c r="AL36" s="738"/>
      <c r="AM36" s="738"/>
      <c r="AN36" s="738"/>
      <c r="AO36" s="738"/>
      <c r="AP36" s="738"/>
      <c r="AQ36" s="738"/>
      <c r="AR36" s="738"/>
      <c r="AS36" s="738"/>
      <c r="AT36" s="738"/>
      <c r="AU36" s="738"/>
      <c r="AV36" s="738"/>
      <c r="AW36" s="738"/>
      <c r="AX36" s="738"/>
      <c r="AY36" s="738"/>
      <c r="AZ36" s="738"/>
      <c r="BA36" s="738"/>
      <c r="BB36" s="738"/>
      <c r="BC36" s="738"/>
      <c r="BD36" s="738"/>
      <c r="BE36" s="738"/>
      <c r="BF36" s="738"/>
      <c r="BG36" s="738"/>
      <c r="BH36" s="738"/>
      <c r="BI36" s="738"/>
      <c r="BJ36" s="738"/>
      <c r="BK36" s="738"/>
      <c r="BL36" s="738"/>
      <c r="BM36" s="738"/>
      <c r="BN36" s="738"/>
      <c r="BO36" s="738"/>
      <c r="BP36" s="738"/>
      <c r="BQ36" s="738"/>
      <c r="BR36" s="738"/>
      <c r="BS36" s="738"/>
      <c r="BT36" s="738"/>
      <c r="BU36" s="738"/>
      <c r="BV36" s="738"/>
      <c r="BW36" s="738"/>
      <c r="BX36" s="738"/>
      <c r="BY36" s="738"/>
      <c r="BZ36" s="738"/>
      <c r="CA36" s="738"/>
      <c r="CB36" s="738"/>
      <c r="CC36" s="738"/>
      <c r="CD36" s="738"/>
      <c r="CE36" s="738"/>
      <c r="CF36" s="738"/>
      <c r="CG36" s="738"/>
      <c r="CH36" s="738"/>
      <c r="CI36" s="738"/>
      <c r="CJ36" s="738"/>
      <c r="CK36" s="738"/>
      <c r="CL36" s="738"/>
      <c r="CM36" s="738"/>
      <c r="CN36" s="738"/>
      <c r="CO36" s="738"/>
      <c r="CP36" s="738"/>
      <c r="CQ36" s="738"/>
      <c r="CR36" s="738"/>
      <c r="CS36" s="738"/>
      <c r="CT36" s="738"/>
      <c r="CU36" s="738"/>
      <c r="CV36" s="738"/>
      <c r="CW36" s="738"/>
      <c r="CX36" s="738"/>
      <c r="CY36" s="738"/>
      <c r="CZ36" s="738"/>
      <c r="DA36" s="738"/>
      <c r="DB36" s="738"/>
      <c r="DC36" s="738"/>
      <c r="DD36" s="738"/>
      <c r="DE36" s="738"/>
      <c r="DF36" s="738"/>
      <c r="DG36" s="738"/>
      <c r="DH36" s="738"/>
      <c r="DI36" s="738"/>
      <c r="DJ36" s="738"/>
      <c r="DK36" s="738"/>
      <c r="DL36" s="738"/>
      <c r="DM36" s="738"/>
      <c r="DN36" s="738"/>
      <c r="DO36" s="738"/>
      <c r="DP36" s="738"/>
      <c r="DQ36" s="738"/>
      <c r="DR36" s="738"/>
      <c r="DS36" s="738"/>
      <c r="DT36" s="738"/>
      <c r="DU36" s="738"/>
      <c r="DV36" s="738"/>
      <c r="DW36" s="738"/>
      <c r="DX36" s="738"/>
      <c r="DY36" s="738"/>
      <c r="DZ36" s="738"/>
      <c r="EA36" s="738"/>
      <c r="EB36" s="738"/>
      <c r="EC36" s="738"/>
      <c r="ED36" s="738"/>
      <c r="EE36" s="738"/>
      <c r="EF36" s="738"/>
      <c r="EG36" s="738"/>
      <c r="EH36" s="738"/>
      <c r="EI36" s="738"/>
      <c r="EJ36" s="738"/>
      <c r="EK36" s="738"/>
      <c r="EL36" s="738"/>
      <c r="EM36" s="738"/>
      <c r="EN36" s="738"/>
      <c r="EO36" s="738"/>
      <c r="EP36" s="738"/>
      <c r="EQ36" s="738"/>
      <c r="ER36" s="738"/>
      <c r="ES36" s="738"/>
      <c r="ET36" s="738"/>
      <c r="EU36" s="738"/>
      <c r="EV36" s="738"/>
      <c r="EW36" s="738"/>
      <c r="EX36" s="738"/>
      <c r="EY36" s="738"/>
      <c r="EZ36" s="738"/>
      <c r="FA36" s="738"/>
      <c r="FB36" s="738"/>
      <c r="FC36" s="738"/>
      <c r="FD36" s="738"/>
      <c r="FE36" s="738"/>
      <c r="FF36" s="738"/>
      <c r="FG36" s="738"/>
      <c r="FH36" s="738"/>
      <c r="FI36" s="738"/>
      <c r="FJ36" s="738"/>
      <c r="FK36" s="738"/>
      <c r="FL36" s="738"/>
      <c r="FM36" s="738"/>
      <c r="FN36" s="738"/>
      <c r="FO36" s="738"/>
      <c r="FP36" s="738"/>
      <c r="FQ36" s="738"/>
      <c r="FR36" s="738"/>
      <c r="FS36" s="738"/>
      <c r="FT36" s="738"/>
      <c r="FU36" s="738"/>
      <c r="FV36" s="738"/>
      <c r="FW36" s="738"/>
      <c r="FX36" s="738"/>
      <c r="FY36" s="738"/>
      <c r="FZ36" s="738"/>
      <c r="GA36" s="738"/>
      <c r="GB36" s="738"/>
      <c r="GC36" s="738"/>
      <c r="GD36" s="738"/>
      <c r="GE36" s="738"/>
      <c r="GF36" s="738"/>
      <c r="GG36" s="738"/>
      <c r="GH36" s="738"/>
      <c r="GI36" s="738"/>
      <c r="GJ36" s="738"/>
      <c r="GK36" s="738"/>
      <c r="GL36" s="738"/>
      <c r="GM36" s="738"/>
      <c r="GN36" s="738"/>
      <c r="GO36" s="738"/>
      <c r="GP36" s="738"/>
      <c r="GQ36" s="738"/>
      <c r="GR36" s="738"/>
      <c r="GS36" s="738"/>
      <c r="GT36" s="738"/>
      <c r="GU36" s="738"/>
      <c r="GV36" s="738"/>
      <c r="GW36" s="738"/>
      <c r="GX36" s="738"/>
      <c r="GY36" s="738"/>
      <c r="GZ36" s="738"/>
      <c r="HA36" s="738"/>
      <c r="HB36" s="738"/>
      <c r="HC36" s="738"/>
      <c r="HD36" s="738"/>
      <c r="HE36" s="738"/>
      <c r="HF36" s="738"/>
      <c r="HG36" s="738"/>
      <c r="HH36" s="738"/>
      <c r="HI36" s="738"/>
      <c r="HJ36" s="738"/>
      <c r="HK36" s="738"/>
      <c r="HL36" s="738"/>
      <c r="HM36" s="738"/>
      <c r="HN36" s="738"/>
      <c r="HO36" s="738"/>
      <c r="HP36" s="738"/>
      <c r="HQ36" s="738"/>
      <c r="HR36" s="738"/>
      <c r="HS36" s="738"/>
      <c r="HT36" s="738"/>
      <c r="HU36" s="738"/>
      <c r="HV36" s="738"/>
      <c r="HW36" s="738"/>
      <c r="HX36" s="738"/>
      <c r="HY36" s="738"/>
      <c r="HZ36" s="738"/>
      <c r="IA36" s="738"/>
      <c r="IB36" s="738"/>
      <c r="IC36" s="738"/>
    </row>
    <row r="37" spans="1:237" s="11" customFormat="1" ht="15.75" customHeight="1" thickTop="1" thickBot="1">
      <c r="A37" s="985"/>
      <c r="B37" s="147"/>
      <c r="C37" s="411"/>
      <c r="D37" s="411"/>
      <c r="E37" s="3770"/>
      <c r="F37" s="3770"/>
      <c r="G37" s="3770"/>
      <c r="H37" s="3770"/>
      <c r="I37" s="875"/>
      <c r="J37" s="874"/>
      <c r="K37" s="738"/>
      <c r="L37" s="2933"/>
      <c r="M37" s="101">
        <f t="shared" si="0"/>
        <v>0</v>
      </c>
      <c r="N37" s="3337">
        <v>4</v>
      </c>
      <c r="O37" s="947"/>
      <c r="P37" s="3672"/>
      <c r="Q37" s="2735"/>
      <c r="R37" s="2735"/>
      <c r="S37" s="738"/>
      <c r="T37" s="738"/>
      <c r="U37" s="738"/>
      <c r="V37" s="738"/>
      <c r="W37" s="738"/>
      <c r="X37" s="738"/>
      <c r="Y37" s="738"/>
      <c r="Z37" s="738"/>
      <c r="AA37" s="738"/>
      <c r="AB37" s="738"/>
      <c r="AC37" s="738"/>
      <c r="AD37" s="738"/>
      <c r="AE37" s="738"/>
      <c r="AF37" s="738"/>
      <c r="AG37" s="738"/>
      <c r="AH37" s="738"/>
      <c r="AI37" s="738"/>
      <c r="AJ37" s="738"/>
      <c r="AK37" s="738"/>
      <c r="AL37" s="738"/>
      <c r="AM37" s="738"/>
      <c r="AN37" s="738"/>
      <c r="AO37" s="738"/>
      <c r="AP37" s="738"/>
      <c r="AQ37" s="738"/>
      <c r="AR37" s="738"/>
      <c r="AS37" s="738"/>
      <c r="AT37" s="738"/>
      <c r="AU37" s="738"/>
      <c r="AV37" s="738"/>
      <c r="AW37" s="738"/>
      <c r="AX37" s="738"/>
      <c r="AY37" s="738"/>
      <c r="AZ37" s="738"/>
      <c r="BA37" s="738"/>
      <c r="BB37" s="738"/>
      <c r="BC37" s="738"/>
      <c r="BD37" s="738"/>
      <c r="BE37" s="738"/>
      <c r="BF37" s="738"/>
      <c r="BG37" s="738"/>
      <c r="BH37" s="738"/>
      <c r="BI37" s="738"/>
      <c r="BJ37" s="738"/>
      <c r="BK37" s="738"/>
      <c r="BL37" s="738"/>
      <c r="BM37" s="738"/>
      <c r="BN37" s="738"/>
      <c r="BO37" s="738"/>
      <c r="BP37" s="738"/>
      <c r="BQ37" s="738"/>
      <c r="BR37" s="738"/>
      <c r="BS37" s="738"/>
      <c r="BT37" s="738"/>
      <c r="BU37" s="738"/>
      <c r="BV37" s="738"/>
      <c r="BW37" s="738"/>
      <c r="BX37" s="738"/>
      <c r="BY37" s="738"/>
      <c r="BZ37" s="738"/>
      <c r="CA37" s="738"/>
      <c r="CB37" s="738"/>
      <c r="CC37" s="738"/>
      <c r="CD37" s="738"/>
      <c r="CE37" s="738"/>
      <c r="CF37" s="738"/>
      <c r="CG37" s="738"/>
      <c r="CH37" s="738"/>
      <c r="CI37" s="738"/>
      <c r="CJ37" s="738"/>
      <c r="CK37" s="738"/>
      <c r="CL37" s="738"/>
      <c r="CM37" s="738"/>
      <c r="CN37" s="738"/>
      <c r="CO37" s="738"/>
      <c r="CP37" s="738"/>
      <c r="CQ37" s="738"/>
      <c r="CR37" s="738"/>
      <c r="CS37" s="738"/>
      <c r="CT37" s="738"/>
      <c r="CU37" s="738"/>
      <c r="CV37" s="738"/>
      <c r="CW37" s="738"/>
      <c r="CX37" s="738"/>
      <c r="CY37" s="738"/>
      <c r="CZ37" s="738"/>
      <c r="DA37" s="738"/>
      <c r="DB37" s="738"/>
      <c r="DC37" s="738"/>
      <c r="DD37" s="738"/>
      <c r="DE37" s="738"/>
      <c r="DF37" s="738"/>
      <c r="DG37" s="738"/>
      <c r="DH37" s="738"/>
      <c r="DI37" s="738"/>
      <c r="DJ37" s="738"/>
      <c r="DK37" s="738"/>
      <c r="DL37" s="738"/>
      <c r="DM37" s="738"/>
      <c r="DN37" s="738"/>
      <c r="DO37" s="738"/>
      <c r="DP37" s="738"/>
      <c r="DQ37" s="738"/>
      <c r="DR37" s="738"/>
      <c r="DS37" s="738"/>
      <c r="DT37" s="738"/>
      <c r="DU37" s="738"/>
      <c r="DV37" s="738"/>
      <c r="DW37" s="738"/>
      <c r="DX37" s="738"/>
      <c r="DY37" s="738"/>
      <c r="DZ37" s="738"/>
      <c r="EA37" s="738"/>
      <c r="EB37" s="738"/>
      <c r="EC37" s="738"/>
      <c r="ED37" s="738"/>
      <c r="EE37" s="738"/>
      <c r="EF37" s="738"/>
      <c r="EG37" s="738"/>
      <c r="EH37" s="738"/>
      <c r="EI37" s="738"/>
      <c r="EJ37" s="738"/>
      <c r="EK37" s="738"/>
      <c r="EL37" s="738"/>
      <c r="EM37" s="738"/>
      <c r="EN37" s="738"/>
      <c r="EO37" s="738"/>
      <c r="EP37" s="738"/>
      <c r="EQ37" s="738"/>
      <c r="ER37" s="738"/>
      <c r="ES37" s="738"/>
      <c r="ET37" s="738"/>
      <c r="EU37" s="738"/>
      <c r="EV37" s="738"/>
      <c r="EW37" s="738"/>
      <c r="EX37" s="738"/>
      <c r="EY37" s="738"/>
      <c r="EZ37" s="738"/>
      <c r="FA37" s="738"/>
      <c r="FB37" s="738"/>
      <c r="FC37" s="738"/>
      <c r="FD37" s="738"/>
      <c r="FE37" s="738"/>
      <c r="FF37" s="738"/>
      <c r="FG37" s="738"/>
      <c r="FH37" s="738"/>
      <c r="FI37" s="738"/>
      <c r="FJ37" s="738"/>
      <c r="FK37" s="738"/>
      <c r="FL37" s="738"/>
      <c r="FM37" s="738"/>
      <c r="FN37" s="738"/>
      <c r="FO37" s="738"/>
      <c r="FP37" s="738"/>
      <c r="FQ37" s="738"/>
      <c r="FR37" s="738"/>
      <c r="FS37" s="738"/>
      <c r="FT37" s="738"/>
      <c r="FU37" s="738"/>
      <c r="FV37" s="738"/>
      <c r="FW37" s="738"/>
      <c r="FX37" s="738"/>
      <c r="FY37" s="738"/>
      <c r="FZ37" s="738"/>
      <c r="GA37" s="738"/>
      <c r="GB37" s="738"/>
      <c r="GC37" s="738"/>
      <c r="GD37" s="738"/>
      <c r="GE37" s="738"/>
      <c r="GF37" s="738"/>
      <c r="GG37" s="738"/>
      <c r="GH37" s="738"/>
      <c r="GI37" s="738"/>
      <c r="GJ37" s="738"/>
      <c r="GK37" s="738"/>
      <c r="GL37" s="738"/>
      <c r="GM37" s="738"/>
      <c r="GN37" s="738"/>
      <c r="GO37" s="738"/>
      <c r="GP37" s="738"/>
      <c r="GQ37" s="738"/>
      <c r="GR37" s="738"/>
      <c r="GS37" s="738"/>
      <c r="GT37" s="738"/>
      <c r="GU37" s="738"/>
      <c r="GV37" s="738"/>
      <c r="GW37" s="738"/>
      <c r="GX37" s="738"/>
      <c r="GY37" s="738"/>
      <c r="GZ37" s="738"/>
      <c r="HA37" s="738"/>
      <c r="HB37" s="738"/>
      <c r="HC37" s="738"/>
      <c r="HD37" s="738"/>
      <c r="HE37" s="738"/>
      <c r="HF37" s="738"/>
      <c r="HG37" s="738"/>
      <c r="HH37" s="738"/>
      <c r="HI37" s="738"/>
      <c r="HJ37" s="738"/>
      <c r="HK37" s="738"/>
      <c r="HL37" s="738"/>
      <c r="HM37" s="738"/>
      <c r="HN37" s="738"/>
      <c r="HO37" s="738"/>
      <c r="HP37" s="738"/>
      <c r="HQ37" s="738"/>
      <c r="HR37" s="738"/>
      <c r="HS37" s="738"/>
      <c r="HT37" s="738"/>
      <c r="HU37" s="738"/>
      <c r="HV37" s="738"/>
      <c r="HW37" s="738"/>
      <c r="HX37" s="738"/>
      <c r="HY37" s="738"/>
      <c r="HZ37" s="738"/>
      <c r="IA37" s="738"/>
      <c r="IB37" s="738"/>
      <c r="IC37" s="738"/>
    </row>
    <row r="38" spans="1:237" s="11" customFormat="1" ht="15.75" customHeight="1" thickTop="1" thickBot="1">
      <c r="A38" s="985"/>
      <c r="B38" s="1240" t="s">
        <v>1630</v>
      </c>
      <c r="C38" s="561"/>
      <c r="D38" s="561"/>
      <c r="E38" s="3771"/>
      <c r="F38" s="3771"/>
      <c r="G38" s="3771"/>
      <c r="H38" s="3771"/>
      <c r="I38" s="2245"/>
      <c r="J38" s="2692"/>
      <c r="K38" s="738"/>
      <c r="L38" s="3336"/>
      <c r="M38" s="101">
        <f t="shared" si="0"/>
        <v>0</v>
      </c>
      <c r="N38" s="3337">
        <v>4</v>
      </c>
      <c r="O38" s="947"/>
      <c r="P38" s="3356"/>
      <c r="Q38" s="955"/>
      <c r="R38" s="955"/>
      <c r="S38" s="738"/>
      <c r="T38" s="738"/>
      <c r="U38" s="738"/>
      <c r="V38" s="738"/>
      <c r="W38" s="738"/>
      <c r="X38" s="738"/>
      <c r="Y38" s="738"/>
      <c r="Z38" s="738"/>
      <c r="AA38" s="738"/>
      <c r="AB38" s="738"/>
      <c r="AC38" s="738"/>
      <c r="AD38" s="738"/>
      <c r="AE38" s="738"/>
      <c r="AF38" s="738"/>
      <c r="AG38" s="738"/>
      <c r="AH38" s="738"/>
      <c r="AI38" s="738"/>
      <c r="AJ38" s="738"/>
      <c r="AK38" s="738"/>
      <c r="AL38" s="738"/>
      <c r="AM38" s="738"/>
      <c r="AN38" s="738"/>
      <c r="AO38" s="738"/>
      <c r="AP38" s="738"/>
      <c r="AQ38" s="738"/>
      <c r="AR38" s="738"/>
      <c r="AS38" s="738"/>
      <c r="AT38" s="738"/>
      <c r="AU38" s="738"/>
      <c r="AV38" s="738"/>
      <c r="AW38" s="738"/>
      <c r="AX38" s="738"/>
      <c r="AY38" s="738"/>
      <c r="AZ38" s="738"/>
      <c r="BA38" s="738"/>
      <c r="BB38" s="738"/>
      <c r="BC38" s="738"/>
      <c r="BD38" s="738"/>
      <c r="BE38" s="738"/>
      <c r="BF38" s="738"/>
      <c r="BG38" s="738"/>
      <c r="BH38" s="738"/>
      <c r="BI38" s="738"/>
      <c r="BJ38" s="738"/>
      <c r="BK38" s="738"/>
      <c r="BL38" s="738"/>
      <c r="BM38" s="738"/>
      <c r="BN38" s="738"/>
      <c r="BO38" s="738"/>
      <c r="BP38" s="738"/>
      <c r="BQ38" s="738"/>
      <c r="BR38" s="738"/>
      <c r="BS38" s="738"/>
      <c r="BT38" s="738"/>
      <c r="BU38" s="738"/>
      <c r="BV38" s="738"/>
      <c r="BW38" s="738"/>
      <c r="BX38" s="738"/>
      <c r="BY38" s="738"/>
      <c r="BZ38" s="738"/>
      <c r="CA38" s="738"/>
      <c r="CB38" s="738"/>
      <c r="CC38" s="738"/>
      <c r="CD38" s="738"/>
      <c r="CE38" s="738"/>
      <c r="CF38" s="738"/>
      <c r="CG38" s="738"/>
      <c r="CH38" s="738"/>
      <c r="CI38" s="738"/>
      <c r="CJ38" s="738"/>
      <c r="CK38" s="738"/>
      <c r="CL38" s="738"/>
      <c r="CM38" s="738"/>
      <c r="CN38" s="738"/>
      <c r="CO38" s="738"/>
      <c r="CP38" s="738"/>
      <c r="CQ38" s="738"/>
      <c r="CR38" s="738"/>
      <c r="CS38" s="738"/>
      <c r="CT38" s="738"/>
      <c r="CU38" s="738"/>
      <c r="CV38" s="738"/>
      <c r="CW38" s="738"/>
      <c r="CX38" s="738"/>
      <c r="CY38" s="738"/>
      <c r="CZ38" s="738"/>
      <c r="DA38" s="738"/>
      <c r="DB38" s="738"/>
      <c r="DC38" s="738"/>
      <c r="DD38" s="738"/>
      <c r="DE38" s="738"/>
      <c r="DF38" s="738"/>
      <c r="DG38" s="738"/>
      <c r="DH38" s="738"/>
      <c r="DI38" s="738"/>
      <c r="DJ38" s="738"/>
      <c r="DK38" s="738"/>
      <c r="DL38" s="738"/>
      <c r="DM38" s="738"/>
      <c r="DN38" s="738"/>
      <c r="DO38" s="738"/>
      <c r="DP38" s="738"/>
      <c r="DQ38" s="738"/>
      <c r="DR38" s="738"/>
      <c r="DS38" s="738"/>
      <c r="DT38" s="738"/>
      <c r="DU38" s="738"/>
      <c r="DV38" s="738"/>
      <c r="DW38" s="738"/>
      <c r="DX38" s="738"/>
      <c r="DY38" s="738"/>
      <c r="DZ38" s="738"/>
      <c r="EA38" s="738"/>
      <c r="EB38" s="738"/>
      <c r="EC38" s="738"/>
      <c r="ED38" s="738"/>
      <c r="EE38" s="738"/>
      <c r="EF38" s="738"/>
      <c r="EG38" s="738"/>
      <c r="EH38" s="738"/>
      <c r="EI38" s="738"/>
      <c r="EJ38" s="738"/>
      <c r="EK38" s="738"/>
      <c r="EL38" s="738"/>
      <c r="EM38" s="738"/>
      <c r="EN38" s="738"/>
      <c r="EO38" s="738"/>
      <c r="EP38" s="738"/>
      <c r="EQ38" s="738"/>
      <c r="ER38" s="738"/>
      <c r="ES38" s="738"/>
      <c r="ET38" s="738"/>
      <c r="EU38" s="738"/>
      <c r="EV38" s="738"/>
      <c r="EW38" s="738"/>
      <c r="EX38" s="738"/>
      <c r="EY38" s="738"/>
      <c r="EZ38" s="738"/>
      <c r="FA38" s="738"/>
      <c r="FB38" s="738"/>
      <c r="FC38" s="738"/>
      <c r="FD38" s="738"/>
      <c r="FE38" s="738"/>
      <c r="FF38" s="738"/>
      <c r="FG38" s="738"/>
      <c r="FH38" s="738"/>
      <c r="FI38" s="738"/>
      <c r="FJ38" s="738"/>
      <c r="FK38" s="738"/>
      <c r="FL38" s="738"/>
      <c r="FM38" s="738"/>
      <c r="FN38" s="738"/>
      <c r="FO38" s="738"/>
      <c r="FP38" s="738"/>
      <c r="FQ38" s="738"/>
      <c r="FR38" s="738"/>
      <c r="FS38" s="738"/>
      <c r="FT38" s="738"/>
      <c r="FU38" s="738"/>
      <c r="FV38" s="738"/>
      <c r="FW38" s="738"/>
      <c r="FX38" s="738"/>
      <c r="FY38" s="738"/>
      <c r="FZ38" s="738"/>
      <c r="GA38" s="738"/>
      <c r="GB38" s="738"/>
      <c r="GC38" s="738"/>
      <c r="GD38" s="738"/>
      <c r="GE38" s="738"/>
      <c r="GF38" s="738"/>
      <c r="GG38" s="738"/>
      <c r="GH38" s="738"/>
      <c r="GI38" s="738"/>
      <c r="GJ38" s="738"/>
      <c r="GK38" s="738"/>
      <c r="GL38" s="738"/>
      <c r="GM38" s="738"/>
      <c r="GN38" s="738"/>
      <c r="GO38" s="738"/>
      <c r="GP38" s="738"/>
      <c r="GQ38" s="738"/>
      <c r="GR38" s="738"/>
      <c r="GS38" s="738"/>
      <c r="GT38" s="738"/>
      <c r="GU38" s="738"/>
      <c r="GV38" s="738"/>
      <c r="GW38" s="738"/>
      <c r="GX38" s="738"/>
      <c r="GY38" s="738"/>
      <c r="GZ38" s="738"/>
      <c r="HA38" s="738"/>
      <c r="HB38" s="738"/>
      <c r="HC38" s="738"/>
      <c r="HD38" s="738"/>
      <c r="HE38" s="738"/>
      <c r="HF38" s="738"/>
      <c r="HG38" s="738"/>
      <c r="HH38" s="738"/>
      <c r="HI38" s="738"/>
      <c r="HJ38" s="738"/>
      <c r="HK38" s="738"/>
      <c r="HL38" s="738"/>
      <c r="HM38" s="738"/>
      <c r="HN38" s="738"/>
      <c r="HO38" s="738"/>
      <c r="HP38" s="738"/>
      <c r="HQ38" s="738"/>
      <c r="HR38" s="738"/>
      <c r="HS38" s="738"/>
      <c r="HT38" s="738"/>
      <c r="HU38" s="738"/>
      <c r="HV38" s="738"/>
      <c r="HW38" s="738"/>
      <c r="HX38" s="738"/>
      <c r="HY38" s="738"/>
      <c r="HZ38" s="738"/>
      <c r="IA38" s="738"/>
      <c r="IB38" s="738"/>
      <c r="IC38" s="738"/>
    </row>
    <row r="39" spans="1:237" s="11" customFormat="1" ht="30.6" thickTop="1">
      <c r="A39" s="985"/>
      <c r="B39" s="3804" t="s">
        <v>1631</v>
      </c>
      <c r="C39" s="321" t="s">
        <v>1632</v>
      </c>
      <c r="D39" s="3805">
        <v>2</v>
      </c>
      <c r="E39" s="3795">
        <f>IFERROR('3H'!F13,"-")</f>
        <v>0</v>
      </c>
      <c r="F39" s="3778"/>
      <c r="G39" s="3778"/>
      <c r="H39" s="3779"/>
      <c r="I39" s="2245"/>
      <c r="J39" s="1248" t="s">
        <v>1633</v>
      </c>
      <c r="K39" s="738"/>
      <c r="L39" s="3336"/>
      <c r="M39" s="101" t="str">
        <f t="shared" si="0"/>
        <v>Please complete all cells in row</v>
      </c>
      <c r="N39" s="3337">
        <v>0</v>
      </c>
      <c r="O39" s="947"/>
      <c r="P39" s="3356"/>
      <c r="Q39" s="955"/>
      <c r="R39" s="955"/>
      <c r="S39" s="738"/>
      <c r="T39" s="738"/>
      <c r="U39" s="738"/>
      <c r="V39" s="738"/>
      <c r="W39" s="738"/>
      <c r="X39" s="738"/>
      <c r="Y39" s="738"/>
      <c r="Z39" s="738"/>
      <c r="AA39" s="738"/>
      <c r="AB39" s="738"/>
      <c r="AC39" s="738"/>
      <c r="AD39" s="738"/>
      <c r="AE39" s="738"/>
      <c r="AF39" s="738"/>
      <c r="AG39" s="738"/>
      <c r="AH39" s="738"/>
      <c r="AI39" s="738"/>
      <c r="AJ39" s="738"/>
      <c r="AK39" s="738"/>
      <c r="AL39" s="738"/>
      <c r="AM39" s="738"/>
      <c r="AN39" s="738"/>
      <c r="AO39" s="738"/>
      <c r="AP39" s="738"/>
      <c r="AQ39" s="738"/>
      <c r="AR39" s="738"/>
      <c r="AS39" s="738"/>
      <c r="AT39" s="738"/>
      <c r="AU39" s="738"/>
      <c r="AV39" s="738"/>
      <c r="AW39" s="738"/>
      <c r="AX39" s="738"/>
      <c r="AY39" s="738"/>
      <c r="AZ39" s="738"/>
      <c r="BA39" s="738"/>
      <c r="BB39" s="738"/>
      <c r="BC39" s="738"/>
      <c r="BD39" s="738"/>
      <c r="BE39" s="738"/>
      <c r="BF39" s="738"/>
      <c r="BG39" s="738"/>
      <c r="BH39" s="738"/>
      <c r="BI39" s="738"/>
      <c r="BJ39" s="738"/>
      <c r="BK39" s="738"/>
      <c r="BL39" s="738"/>
      <c r="BM39" s="738"/>
      <c r="BN39" s="738"/>
      <c r="BO39" s="738"/>
      <c r="BP39" s="738"/>
      <c r="BQ39" s="738"/>
      <c r="BR39" s="738"/>
      <c r="BS39" s="738"/>
      <c r="BT39" s="738"/>
      <c r="BU39" s="738"/>
      <c r="BV39" s="738"/>
      <c r="BW39" s="738"/>
      <c r="BX39" s="738"/>
      <c r="BY39" s="738"/>
      <c r="BZ39" s="738"/>
      <c r="CA39" s="738"/>
      <c r="CB39" s="738"/>
      <c r="CC39" s="738"/>
      <c r="CD39" s="738"/>
      <c r="CE39" s="738"/>
      <c r="CF39" s="738"/>
      <c r="CG39" s="738"/>
      <c r="CH39" s="738"/>
      <c r="CI39" s="738"/>
      <c r="CJ39" s="738"/>
      <c r="CK39" s="738"/>
      <c r="CL39" s="738"/>
      <c r="CM39" s="738"/>
      <c r="CN39" s="738"/>
      <c r="CO39" s="738"/>
      <c r="CP39" s="738"/>
      <c r="CQ39" s="738"/>
      <c r="CR39" s="738"/>
      <c r="CS39" s="738"/>
      <c r="CT39" s="738"/>
      <c r="CU39" s="738"/>
      <c r="CV39" s="738"/>
      <c r="CW39" s="738"/>
      <c r="CX39" s="738"/>
      <c r="CY39" s="738"/>
      <c r="CZ39" s="738"/>
      <c r="DA39" s="738"/>
      <c r="DB39" s="738"/>
      <c r="DC39" s="738"/>
      <c r="DD39" s="738"/>
      <c r="DE39" s="738"/>
      <c r="DF39" s="738"/>
      <c r="DG39" s="738"/>
      <c r="DH39" s="738"/>
      <c r="DI39" s="738"/>
      <c r="DJ39" s="738"/>
      <c r="DK39" s="738"/>
      <c r="DL39" s="738"/>
      <c r="DM39" s="738"/>
      <c r="DN39" s="738"/>
      <c r="DO39" s="738"/>
      <c r="DP39" s="738"/>
      <c r="DQ39" s="738"/>
      <c r="DR39" s="738"/>
      <c r="DS39" s="738"/>
      <c r="DT39" s="738"/>
      <c r="DU39" s="738"/>
      <c r="DV39" s="738"/>
      <c r="DW39" s="738"/>
      <c r="DX39" s="738"/>
      <c r="DY39" s="738"/>
      <c r="DZ39" s="738"/>
      <c r="EA39" s="738"/>
      <c r="EB39" s="738"/>
      <c r="EC39" s="738"/>
      <c r="ED39" s="738"/>
      <c r="EE39" s="738"/>
      <c r="EF39" s="738"/>
      <c r="EG39" s="738"/>
      <c r="EH39" s="738"/>
      <c r="EI39" s="738"/>
      <c r="EJ39" s="738"/>
      <c r="EK39" s="738"/>
      <c r="EL39" s="738"/>
      <c r="EM39" s="738"/>
      <c r="EN39" s="738"/>
      <c r="EO39" s="738"/>
      <c r="EP39" s="738"/>
      <c r="EQ39" s="738"/>
      <c r="ER39" s="738"/>
      <c r="ES39" s="738"/>
      <c r="ET39" s="738"/>
      <c r="EU39" s="738"/>
      <c r="EV39" s="738"/>
      <c r="EW39" s="738"/>
      <c r="EX39" s="738"/>
      <c r="EY39" s="738"/>
      <c r="EZ39" s="738"/>
      <c r="FA39" s="738"/>
      <c r="FB39" s="738"/>
      <c r="FC39" s="738"/>
      <c r="FD39" s="738"/>
      <c r="FE39" s="738"/>
      <c r="FF39" s="738"/>
      <c r="FG39" s="738"/>
      <c r="FH39" s="738"/>
      <c r="FI39" s="738"/>
      <c r="FJ39" s="738"/>
      <c r="FK39" s="738"/>
      <c r="FL39" s="738"/>
      <c r="FM39" s="738"/>
      <c r="FN39" s="738"/>
      <c r="FO39" s="738"/>
      <c r="FP39" s="738"/>
      <c r="FQ39" s="738"/>
      <c r="FR39" s="738"/>
      <c r="FS39" s="738"/>
      <c r="FT39" s="738"/>
      <c r="FU39" s="738"/>
      <c r="FV39" s="738"/>
      <c r="FW39" s="738"/>
      <c r="FX39" s="738"/>
      <c r="FY39" s="738"/>
      <c r="FZ39" s="738"/>
      <c r="GA39" s="738"/>
      <c r="GB39" s="738"/>
      <c r="GC39" s="738"/>
      <c r="GD39" s="738"/>
      <c r="GE39" s="738"/>
      <c r="GF39" s="738"/>
      <c r="GG39" s="738"/>
      <c r="GH39" s="738"/>
      <c r="GI39" s="738"/>
      <c r="GJ39" s="738"/>
      <c r="GK39" s="738"/>
      <c r="GL39" s="738"/>
      <c r="GM39" s="738"/>
      <c r="GN39" s="738"/>
      <c r="GO39" s="738"/>
      <c r="GP39" s="738"/>
      <c r="GQ39" s="738"/>
      <c r="GR39" s="738"/>
      <c r="GS39" s="738"/>
      <c r="GT39" s="738"/>
      <c r="GU39" s="738"/>
      <c r="GV39" s="738"/>
      <c r="GW39" s="738"/>
      <c r="GX39" s="738"/>
      <c r="GY39" s="738"/>
      <c r="GZ39" s="738"/>
      <c r="HA39" s="738"/>
      <c r="HB39" s="738"/>
      <c r="HC39" s="738"/>
      <c r="HD39" s="738"/>
      <c r="HE39" s="738"/>
      <c r="HF39" s="738"/>
      <c r="HG39" s="738"/>
      <c r="HH39" s="738"/>
      <c r="HI39" s="738"/>
      <c r="HJ39" s="738"/>
      <c r="HK39" s="738"/>
      <c r="HL39" s="738"/>
      <c r="HM39" s="738"/>
      <c r="HN39" s="738"/>
      <c r="HO39" s="738"/>
      <c r="HP39" s="738"/>
      <c r="HQ39" s="738"/>
      <c r="HR39" s="738"/>
      <c r="HS39" s="738"/>
      <c r="HT39" s="738"/>
      <c r="HU39" s="738"/>
      <c r="HV39" s="738"/>
      <c r="HW39" s="738"/>
      <c r="HX39" s="738"/>
      <c r="HY39" s="738"/>
      <c r="HZ39" s="738"/>
      <c r="IA39" s="738"/>
      <c r="IB39" s="738"/>
      <c r="IC39" s="738"/>
    </row>
    <row r="40" spans="1:237" s="11" customFormat="1" ht="31.2">
      <c r="A40" s="985"/>
      <c r="B40" s="3806" t="s">
        <v>1634</v>
      </c>
      <c r="C40" s="328" t="s">
        <v>1632</v>
      </c>
      <c r="D40" s="329">
        <v>2</v>
      </c>
      <c r="E40" s="3786">
        <f>IFERROR('3H'!F23,"-")</f>
        <v>0</v>
      </c>
      <c r="F40" s="3784"/>
      <c r="G40" s="3784"/>
      <c r="H40" s="3785"/>
      <c r="I40" s="2245"/>
      <c r="J40" s="1254" t="s">
        <v>1635</v>
      </c>
      <c r="K40" s="738"/>
      <c r="L40" s="3336"/>
      <c r="M40" s="101" t="str">
        <f t="shared" si="0"/>
        <v>Please complete all cells in row</v>
      </c>
      <c r="N40" s="3337">
        <v>0</v>
      </c>
      <c r="O40" s="947"/>
      <c r="P40" s="3356"/>
      <c r="Q40" s="955"/>
      <c r="R40" s="955"/>
      <c r="S40" s="738"/>
      <c r="T40" s="738"/>
      <c r="U40" s="738"/>
      <c r="V40" s="738"/>
      <c r="W40" s="738"/>
      <c r="X40" s="738"/>
      <c r="Y40" s="738"/>
      <c r="Z40" s="738"/>
      <c r="AA40" s="738"/>
      <c r="AB40" s="738"/>
      <c r="AC40" s="738"/>
      <c r="AD40" s="738"/>
      <c r="AE40" s="738"/>
      <c r="AF40" s="738"/>
      <c r="AG40" s="738"/>
      <c r="AH40" s="738"/>
      <c r="AI40" s="738"/>
      <c r="AJ40" s="738"/>
      <c r="AK40" s="738"/>
      <c r="AL40" s="738"/>
      <c r="AM40" s="738"/>
      <c r="AN40" s="738"/>
      <c r="AO40" s="738"/>
      <c r="AP40" s="738"/>
      <c r="AQ40" s="738"/>
      <c r="AR40" s="738"/>
      <c r="AS40" s="738"/>
      <c r="AT40" s="738"/>
      <c r="AU40" s="738"/>
      <c r="AV40" s="738"/>
      <c r="AW40" s="738"/>
      <c r="AX40" s="738"/>
      <c r="AY40" s="738"/>
      <c r="AZ40" s="738"/>
      <c r="BA40" s="738"/>
      <c r="BB40" s="738"/>
      <c r="BC40" s="738"/>
      <c r="BD40" s="738"/>
      <c r="BE40" s="738"/>
      <c r="BF40" s="738"/>
      <c r="BG40" s="738"/>
      <c r="BH40" s="738"/>
      <c r="BI40" s="738"/>
      <c r="BJ40" s="738"/>
      <c r="BK40" s="738"/>
      <c r="BL40" s="738"/>
      <c r="BM40" s="738"/>
      <c r="BN40" s="738"/>
      <c r="BO40" s="738"/>
      <c r="BP40" s="738"/>
      <c r="BQ40" s="738"/>
      <c r="BR40" s="738"/>
      <c r="BS40" s="738"/>
      <c r="BT40" s="738"/>
      <c r="BU40" s="738"/>
      <c r="BV40" s="738"/>
      <c r="BW40" s="738"/>
      <c r="BX40" s="738"/>
      <c r="BY40" s="738"/>
      <c r="BZ40" s="738"/>
      <c r="CA40" s="738"/>
      <c r="CB40" s="738"/>
      <c r="CC40" s="738"/>
      <c r="CD40" s="738"/>
      <c r="CE40" s="738"/>
      <c r="CF40" s="738"/>
      <c r="CG40" s="738"/>
      <c r="CH40" s="738"/>
      <c r="CI40" s="738"/>
      <c r="CJ40" s="738"/>
      <c r="CK40" s="738"/>
      <c r="CL40" s="738"/>
      <c r="CM40" s="738"/>
      <c r="CN40" s="738"/>
      <c r="CO40" s="738"/>
      <c r="CP40" s="738"/>
      <c r="CQ40" s="738"/>
      <c r="CR40" s="738"/>
      <c r="CS40" s="738"/>
      <c r="CT40" s="738"/>
      <c r="CU40" s="738"/>
      <c r="CV40" s="738"/>
      <c r="CW40" s="738"/>
      <c r="CX40" s="738"/>
      <c r="CY40" s="738"/>
      <c r="CZ40" s="738"/>
      <c r="DA40" s="738"/>
      <c r="DB40" s="738"/>
      <c r="DC40" s="738"/>
      <c r="DD40" s="738"/>
      <c r="DE40" s="738"/>
      <c r="DF40" s="738"/>
      <c r="DG40" s="738"/>
      <c r="DH40" s="738"/>
      <c r="DI40" s="738"/>
      <c r="DJ40" s="738"/>
      <c r="DK40" s="738"/>
      <c r="DL40" s="738"/>
      <c r="DM40" s="738"/>
      <c r="DN40" s="738"/>
      <c r="DO40" s="738"/>
      <c r="DP40" s="738"/>
      <c r="DQ40" s="738"/>
      <c r="DR40" s="738"/>
      <c r="DS40" s="738"/>
      <c r="DT40" s="738"/>
      <c r="DU40" s="738"/>
      <c r="DV40" s="738"/>
      <c r="DW40" s="738"/>
      <c r="DX40" s="738"/>
      <c r="DY40" s="738"/>
      <c r="DZ40" s="738"/>
      <c r="EA40" s="738"/>
      <c r="EB40" s="738"/>
      <c r="EC40" s="738"/>
      <c r="ED40" s="738"/>
      <c r="EE40" s="738"/>
      <c r="EF40" s="738"/>
      <c r="EG40" s="738"/>
      <c r="EH40" s="738"/>
      <c r="EI40" s="738"/>
      <c r="EJ40" s="738"/>
      <c r="EK40" s="738"/>
      <c r="EL40" s="738"/>
      <c r="EM40" s="738"/>
      <c r="EN40" s="738"/>
      <c r="EO40" s="738"/>
      <c r="EP40" s="738"/>
      <c r="EQ40" s="738"/>
      <c r="ER40" s="738"/>
      <c r="ES40" s="738"/>
      <c r="ET40" s="738"/>
      <c r="EU40" s="738"/>
      <c r="EV40" s="738"/>
      <c r="EW40" s="738"/>
      <c r="EX40" s="738"/>
      <c r="EY40" s="738"/>
      <c r="EZ40" s="738"/>
      <c r="FA40" s="738"/>
      <c r="FB40" s="738"/>
      <c r="FC40" s="738"/>
      <c r="FD40" s="738"/>
      <c r="FE40" s="738"/>
      <c r="FF40" s="738"/>
      <c r="FG40" s="738"/>
      <c r="FH40" s="738"/>
      <c r="FI40" s="738"/>
      <c r="FJ40" s="738"/>
      <c r="FK40" s="738"/>
      <c r="FL40" s="738"/>
      <c r="FM40" s="738"/>
      <c r="FN40" s="738"/>
      <c r="FO40" s="738"/>
      <c r="FP40" s="738"/>
      <c r="FQ40" s="738"/>
      <c r="FR40" s="738"/>
      <c r="FS40" s="738"/>
      <c r="FT40" s="738"/>
      <c r="FU40" s="738"/>
      <c r="FV40" s="738"/>
      <c r="FW40" s="738"/>
      <c r="FX40" s="738"/>
      <c r="FY40" s="738"/>
      <c r="FZ40" s="738"/>
      <c r="GA40" s="738"/>
      <c r="GB40" s="738"/>
      <c r="GC40" s="738"/>
      <c r="GD40" s="738"/>
      <c r="GE40" s="738"/>
      <c r="GF40" s="738"/>
      <c r="GG40" s="738"/>
      <c r="GH40" s="738"/>
      <c r="GI40" s="738"/>
      <c r="GJ40" s="738"/>
      <c r="GK40" s="738"/>
      <c r="GL40" s="738"/>
      <c r="GM40" s="738"/>
      <c r="GN40" s="738"/>
      <c r="GO40" s="738"/>
      <c r="GP40" s="738"/>
      <c r="GQ40" s="738"/>
      <c r="GR40" s="738"/>
      <c r="GS40" s="738"/>
      <c r="GT40" s="738"/>
      <c r="GU40" s="738"/>
      <c r="GV40" s="738"/>
      <c r="GW40" s="738"/>
      <c r="GX40" s="738"/>
      <c r="GY40" s="738"/>
      <c r="GZ40" s="738"/>
      <c r="HA40" s="738"/>
      <c r="HB40" s="738"/>
      <c r="HC40" s="738"/>
      <c r="HD40" s="738"/>
      <c r="HE40" s="738"/>
      <c r="HF40" s="738"/>
      <c r="HG40" s="738"/>
      <c r="HH40" s="738"/>
      <c r="HI40" s="738"/>
      <c r="HJ40" s="738"/>
      <c r="HK40" s="738"/>
      <c r="HL40" s="738"/>
      <c r="HM40" s="738"/>
      <c r="HN40" s="738"/>
      <c r="HO40" s="738"/>
      <c r="HP40" s="738"/>
      <c r="HQ40" s="738"/>
      <c r="HR40" s="738"/>
      <c r="HS40" s="738"/>
      <c r="HT40" s="738"/>
      <c r="HU40" s="738"/>
      <c r="HV40" s="738"/>
      <c r="HW40" s="738"/>
      <c r="HX40" s="738"/>
      <c r="HY40" s="738"/>
      <c r="HZ40" s="738"/>
      <c r="IA40" s="738"/>
      <c r="IB40" s="738"/>
      <c r="IC40" s="738"/>
    </row>
    <row r="41" spans="1:237" s="11" customFormat="1" ht="31.2">
      <c r="A41" s="985"/>
      <c r="B41" s="3806" t="s">
        <v>1636</v>
      </c>
      <c r="C41" s="328" t="s">
        <v>1632</v>
      </c>
      <c r="D41" s="329">
        <v>2</v>
      </c>
      <c r="E41" s="3786">
        <f>IFERROR('3H'!F30,"-")</f>
        <v>0</v>
      </c>
      <c r="F41" s="3784"/>
      <c r="G41" s="3784"/>
      <c r="H41" s="3785"/>
      <c r="I41" s="2245"/>
      <c r="J41" s="1254" t="s">
        <v>1637</v>
      </c>
      <c r="K41" s="738"/>
      <c r="L41" s="3336"/>
      <c r="M41" s="101" t="str">
        <f t="shared" si="0"/>
        <v>Please complete all cells in row</v>
      </c>
      <c r="N41" s="3337">
        <v>0</v>
      </c>
      <c r="O41" s="947"/>
      <c r="P41" s="3356"/>
      <c r="Q41" s="955"/>
      <c r="R41" s="955"/>
      <c r="S41" s="738"/>
      <c r="T41" s="738"/>
      <c r="U41" s="738"/>
      <c r="V41" s="738"/>
      <c r="W41" s="738"/>
      <c r="X41" s="738"/>
      <c r="Y41" s="738"/>
      <c r="Z41" s="738"/>
      <c r="AA41" s="738"/>
      <c r="AB41" s="738"/>
      <c r="AC41" s="738"/>
      <c r="AD41" s="738"/>
      <c r="AE41" s="738"/>
      <c r="AF41" s="738"/>
      <c r="AG41" s="738"/>
      <c r="AH41" s="738"/>
      <c r="AI41" s="738"/>
      <c r="AJ41" s="738"/>
      <c r="AK41" s="738"/>
      <c r="AL41" s="738"/>
      <c r="AM41" s="738"/>
      <c r="AN41" s="738"/>
      <c r="AO41" s="738"/>
      <c r="AP41" s="738"/>
      <c r="AQ41" s="738"/>
      <c r="AR41" s="738"/>
      <c r="AS41" s="738"/>
      <c r="AT41" s="738"/>
      <c r="AU41" s="738"/>
      <c r="AV41" s="738"/>
      <c r="AW41" s="738"/>
      <c r="AX41" s="738"/>
      <c r="AY41" s="738"/>
      <c r="AZ41" s="738"/>
      <c r="BA41" s="738"/>
      <c r="BB41" s="738"/>
      <c r="BC41" s="738"/>
      <c r="BD41" s="738"/>
      <c r="BE41" s="738"/>
      <c r="BF41" s="738"/>
      <c r="BG41" s="738"/>
      <c r="BH41" s="738"/>
      <c r="BI41" s="738"/>
      <c r="BJ41" s="738"/>
      <c r="BK41" s="738"/>
      <c r="BL41" s="738"/>
      <c r="BM41" s="738"/>
      <c r="BN41" s="738"/>
      <c r="BO41" s="738"/>
      <c r="BP41" s="738"/>
      <c r="BQ41" s="738"/>
      <c r="BR41" s="738"/>
      <c r="BS41" s="738"/>
      <c r="BT41" s="738"/>
      <c r="BU41" s="738"/>
      <c r="BV41" s="738"/>
      <c r="BW41" s="738"/>
      <c r="BX41" s="738"/>
      <c r="BY41" s="738"/>
      <c r="BZ41" s="738"/>
      <c r="CA41" s="738"/>
      <c r="CB41" s="738"/>
      <c r="CC41" s="738"/>
      <c r="CD41" s="738"/>
      <c r="CE41" s="738"/>
      <c r="CF41" s="738"/>
      <c r="CG41" s="738"/>
      <c r="CH41" s="738"/>
      <c r="CI41" s="738"/>
      <c r="CJ41" s="738"/>
      <c r="CK41" s="738"/>
      <c r="CL41" s="738"/>
      <c r="CM41" s="738"/>
      <c r="CN41" s="738"/>
      <c r="CO41" s="738"/>
      <c r="CP41" s="738"/>
      <c r="CQ41" s="738"/>
      <c r="CR41" s="738"/>
      <c r="CS41" s="738"/>
      <c r="CT41" s="738"/>
      <c r="CU41" s="738"/>
      <c r="CV41" s="738"/>
      <c r="CW41" s="738"/>
      <c r="CX41" s="738"/>
      <c r="CY41" s="738"/>
      <c r="CZ41" s="738"/>
      <c r="DA41" s="738"/>
      <c r="DB41" s="738"/>
      <c r="DC41" s="738"/>
      <c r="DD41" s="738"/>
      <c r="DE41" s="738"/>
      <c r="DF41" s="738"/>
      <c r="DG41" s="738"/>
      <c r="DH41" s="738"/>
      <c r="DI41" s="738"/>
      <c r="DJ41" s="738"/>
      <c r="DK41" s="738"/>
      <c r="DL41" s="738"/>
      <c r="DM41" s="738"/>
      <c r="DN41" s="738"/>
      <c r="DO41" s="738"/>
      <c r="DP41" s="738"/>
      <c r="DQ41" s="738"/>
      <c r="DR41" s="738"/>
      <c r="DS41" s="738"/>
      <c r="DT41" s="738"/>
      <c r="DU41" s="738"/>
      <c r="DV41" s="738"/>
      <c r="DW41" s="738"/>
      <c r="DX41" s="738"/>
      <c r="DY41" s="738"/>
      <c r="DZ41" s="738"/>
      <c r="EA41" s="738"/>
      <c r="EB41" s="738"/>
      <c r="EC41" s="738"/>
      <c r="ED41" s="738"/>
      <c r="EE41" s="738"/>
      <c r="EF41" s="738"/>
      <c r="EG41" s="738"/>
      <c r="EH41" s="738"/>
      <c r="EI41" s="738"/>
      <c r="EJ41" s="738"/>
      <c r="EK41" s="738"/>
      <c r="EL41" s="738"/>
      <c r="EM41" s="738"/>
      <c r="EN41" s="738"/>
      <c r="EO41" s="738"/>
      <c r="EP41" s="738"/>
      <c r="EQ41" s="738"/>
      <c r="ER41" s="738"/>
      <c r="ES41" s="738"/>
      <c r="ET41" s="738"/>
      <c r="EU41" s="738"/>
      <c r="EV41" s="738"/>
      <c r="EW41" s="738"/>
      <c r="EX41" s="738"/>
      <c r="EY41" s="738"/>
      <c r="EZ41" s="738"/>
      <c r="FA41" s="738"/>
      <c r="FB41" s="738"/>
      <c r="FC41" s="738"/>
      <c r="FD41" s="738"/>
      <c r="FE41" s="738"/>
      <c r="FF41" s="738"/>
      <c r="FG41" s="738"/>
      <c r="FH41" s="738"/>
      <c r="FI41" s="738"/>
      <c r="FJ41" s="738"/>
      <c r="FK41" s="738"/>
      <c r="FL41" s="738"/>
      <c r="FM41" s="738"/>
      <c r="FN41" s="738"/>
      <c r="FO41" s="738"/>
      <c r="FP41" s="738"/>
      <c r="FQ41" s="738"/>
      <c r="FR41" s="738"/>
      <c r="FS41" s="738"/>
      <c r="FT41" s="738"/>
      <c r="FU41" s="738"/>
      <c r="FV41" s="738"/>
      <c r="FW41" s="738"/>
      <c r="FX41" s="738"/>
      <c r="FY41" s="738"/>
      <c r="FZ41" s="738"/>
      <c r="GA41" s="738"/>
      <c r="GB41" s="738"/>
      <c r="GC41" s="738"/>
      <c r="GD41" s="738"/>
      <c r="GE41" s="738"/>
      <c r="GF41" s="738"/>
      <c r="GG41" s="738"/>
      <c r="GH41" s="738"/>
      <c r="GI41" s="738"/>
      <c r="GJ41" s="738"/>
      <c r="GK41" s="738"/>
      <c r="GL41" s="738"/>
      <c r="GM41" s="738"/>
      <c r="GN41" s="738"/>
      <c r="GO41" s="738"/>
      <c r="GP41" s="738"/>
      <c r="GQ41" s="738"/>
      <c r="GR41" s="738"/>
      <c r="GS41" s="738"/>
      <c r="GT41" s="738"/>
      <c r="GU41" s="738"/>
      <c r="GV41" s="738"/>
      <c r="GW41" s="738"/>
      <c r="GX41" s="738"/>
      <c r="GY41" s="738"/>
      <c r="GZ41" s="738"/>
      <c r="HA41" s="738"/>
      <c r="HB41" s="738"/>
      <c r="HC41" s="738"/>
      <c r="HD41" s="738"/>
      <c r="HE41" s="738"/>
      <c r="HF41" s="738"/>
      <c r="HG41" s="738"/>
      <c r="HH41" s="738"/>
      <c r="HI41" s="738"/>
      <c r="HJ41" s="738"/>
      <c r="HK41" s="738"/>
      <c r="HL41" s="738"/>
      <c r="HM41" s="738"/>
      <c r="HN41" s="738"/>
      <c r="HO41" s="738"/>
      <c r="HP41" s="738"/>
      <c r="HQ41" s="738"/>
      <c r="HR41" s="738"/>
      <c r="HS41" s="738"/>
      <c r="HT41" s="738"/>
      <c r="HU41" s="738"/>
      <c r="HV41" s="738"/>
      <c r="HW41" s="738"/>
      <c r="HX41" s="738"/>
      <c r="HY41" s="738"/>
      <c r="HZ41" s="738"/>
      <c r="IA41" s="738"/>
      <c r="IB41" s="738"/>
      <c r="IC41" s="738"/>
    </row>
    <row r="42" spans="1:237" s="11" customFormat="1" ht="31.2">
      <c r="A42" s="985"/>
      <c r="B42" s="3806" t="s">
        <v>1638</v>
      </c>
      <c r="C42" s="328" t="s">
        <v>1632</v>
      </c>
      <c r="D42" s="329">
        <v>2</v>
      </c>
      <c r="E42" s="3786">
        <f>IFERROR('3H'!F37,"-")</f>
        <v>0</v>
      </c>
      <c r="F42" s="3784"/>
      <c r="G42" s="3784"/>
      <c r="H42" s="3785"/>
      <c r="I42" s="2245"/>
      <c r="J42" s="1254" t="s">
        <v>1639</v>
      </c>
      <c r="K42" s="738"/>
      <c r="L42" s="3336"/>
      <c r="M42" s="101" t="str">
        <f t="shared" ref="M42:M60" si="1">IF(COUNTBLANK(E42:H42)=N42, 0, rngIncomplete )</f>
        <v>Please complete all cells in row</v>
      </c>
      <c r="N42" s="3337">
        <v>0</v>
      </c>
      <c r="O42" s="947"/>
      <c r="P42" s="3356"/>
      <c r="Q42" s="955"/>
      <c r="R42" s="955"/>
      <c r="S42" s="738"/>
      <c r="T42" s="738"/>
      <c r="U42" s="738"/>
      <c r="V42" s="738"/>
      <c r="W42" s="738"/>
      <c r="X42" s="738"/>
      <c r="Y42" s="738"/>
      <c r="Z42" s="738"/>
      <c r="AA42" s="738"/>
      <c r="AB42" s="738"/>
      <c r="AC42" s="738"/>
      <c r="AD42" s="738"/>
      <c r="AE42" s="738"/>
      <c r="AF42" s="738"/>
      <c r="AG42" s="738"/>
      <c r="AH42" s="738"/>
      <c r="AI42" s="738"/>
      <c r="AJ42" s="738"/>
      <c r="AK42" s="738"/>
      <c r="AL42" s="738"/>
      <c r="AM42" s="738"/>
      <c r="AN42" s="738"/>
      <c r="AO42" s="738"/>
      <c r="AP42" s="738"/>
      <c r="AQ42" s="738"/>
      <c r="AR42" s="738"/>
      <c r="AS42" s="738"/>
      <c r="AT42" s="738"/>
      <c r="AU42" s="738"/>
      <c r="AV42" s="738"/>
      <c r="AW42" s="738"/>
      <c r="AX42" s="738"/>
      <c r="AY42" s="738"/>
      <c r="AZ42" s="738"/>
      <c r="BA42" s="738"/>
      <c r="BB42" s="738"/>
      <c r="BC42" s="738"/>
      <c r="BD42" s="738"/>
      <c r="BE42" s="738"/>
      <c r="BF42" s="738"/>
      <c r="BG42" s="738"/>
      <c r="BH42" s="738"/>
      <c r="BI42" s="738"/>
      <c r="BJ42" s="738"/>
      <c r="BK42" s="738"/>
      <c r="BL42" s="738"/>
      <c r="BM42" s="738"/>
      <c r="BN42" s="738"/>
      <c r="BO42" s="738"/>
      <c r="BP42" s="738"/>
      <c r="BQ42" s="738"/>
      <c r="BR42" s="738"/>
      <c r="BS42" s="738"/>
      <c r="BT42" s="738"/>
      <c r="BU42" s="738"/>
      <c r="BV42" s="738"/>
      <c r="BW42" s="738"/>
      <c r="BX42" s="738"/>
      <c r="BY42" s="738"/>
      <c r="BZ42" s="738"/>
      <c r="CA42" s="738"/>
      <c r="CB42" s="738"/>
      <c r="CC42" s="738"/>
      <c r="CD42" s="738"/>
      <c r="CE42" s="738"/>
      <c r="CF42" s="738"/>
      <c r="CG42" s="738"/>
      <c r="CH42" s="738"/>
      <c r="CI42" s="738"/>
      <c r="CJ42" s="738"/>
      <c r="CK42" s="738"/>
      <c r="CL42" s="738"/>
      <c r="CM42" s="738"/>
      <c r="CN42" s="738"/>
      <c r="CO42" s="738"/>
      <c r="CP42" s="738"/>
      <c r="CQ42" s="738"/>
      <c r="CR42" s="738"/>
      <c r="CS42" s="738"/>
      <c r="CT42" s="738"/>
      <c r="CU42" s="738"/>
      <c r="CV42" s="738"/>
      <c r="CW42" s="738"/>
      <c r="CX42" s="738"/>
      <c r="CY42" s="738"/>
      <c r="CZ42" s="738"/>
      <c r="DA42" s="738"/>
      <c r="DB42" s="738"/>
      <c r="DC42" s="738"/>
      <c r="DD42" s="738"/>
      <c r="DE42" s="738"/>
      <c r="DF42" s="738"/>
      <c r="DG42" s="738"/>
      <c r="DH42" s="738"/>
      <c r="DI42" s="738"/>
      <c r="DJ42" s="738"/>
      <c r="DK42" s="738"/>
      <c r="DL42" s="738"/>
      <c r="DM42" s="738"/>
      <c r="DN42" s="738"/>
      <c r="DO42" s="738"/>
      <c r="DP42" s="738"/>
      <c r="DQ42" s="738"/>
      <c r="DR42" s="738"/>
      <c r="DS42" s="738"/>
      <c r="DT42" s="738"/>
      <c r="DU42" s="738"/>
      <c r="DV42" s="738"/>
      <c r="DW42" s="738"/>
      <c r="DX42" s="738"/>
      <c r="DY42" s="738"/>
      <c r="DZ42" s="738"/>
      <c r="EA42" s="738"/>
      <c r="EB42" s="738"/>
      <c r="EC42" s="738"/>
      <c r="ED42" s="738"/>
      <c r="EE42" s="738"/>
      <c r="EF42" s="738"/>
      <c r="EG42" s="738"/>
      <c r="EH42" s="738"/>
      <c r="EI42" s="738"/>
      <c r="EJ42" s="738"/>
      <c r="EK42" s="738"/>
      <c r="EL42" s="738"/>
      <c r="EM42" s="738"/>
      <c r="EN42" s="738"/>
      <c r="EO42" s="738"/>
      <c r="EP42" s="738"/>
      <c r="EQ42" s="738"/>
      <c r="ER42" s="738"/>
      <c r="ES42" s="738"/>
      <c r="ET42" s="738"/>
      <c r="EU42" s="738"/>
      <c r="EV42" s="738"/>
      <c r="EW42" s="738"/>
      <c r="EX42" s="738"/>
      <c r="EY42" s="738"/>
      <c r="EZ42" s="738"/>
      <c r="FA42" s="738"/>
      <c r="FB42" s="738"/>
      <c r="FC42" s="738"/>
      <c r="FD42" s="738"/>
      <c r="FE42" s="738"/>
      <c r="FF42" s="738"/>
      <c r="FG42" s="738"/>
      <c r="FH42" s="738"/>
      <c r="FI42" s="738"/>
      <c r="FJ42" s="738"/>
      <c r="FK42" s="738"/>
      <c r="FL42" s="738"/>
      <c r="FM42" s="738"/>
      <c r="FN42" s="738"/>
      <c r="FO42" s="738"/>
      <c r="FP42" s="738"/>
      <c r="FQ42" s="738"/>
      <c r="FR42" s="738"/>
      <c r="FS42" s="738"/>
      <c r="FT42" s="738"/>
      <c r="FU42" s="738"/>
      <c r="FV42" s="738"/>
      <c r="FW42" s="738"/>
      <c r="FX42" s="738"/>
      <c r="FY42" s="738"/>
      <c r="FZ42" s="738"/>
      <c r="GA42" s="738"/>
      <c r="GB42" s="738"/>
      <c r="GC42" s="738"/>
      <c r="GD42" s="738"/>
      <c r="GE42" s="738"/>
      <c r="GF42" s="738"/>
      <c r="GG42" s="738"/>
      <c r="GH42" s="738"/>
      <c r="GI42" s="738"/>
      <c r="GJ42" s="738"/>
      <c r="GK42" s="738"/>
      <c r="GL42" s="738"/>
      <c r="GM42" s="738"/>
      <c r="GN42" s="738"/>
      <c r="GO42" s="738"/>
      <c r="GP42" s="738"/>
      <c r="GQ42" s="738"/>
      <c r="GR42" s="738"/>
      <c r="GS42" s="738"/>
      <c r="GT42" s="738"/>
      <c r="GU42" s="738"/>
      <c r="GV42" s="738"/>
      <c r="GW42" s="738"/>
      <c r="GX42" s="738"/>
      <c r="GY42" s="738"/>
      <c r="GZ42" s="738"/>
      <c r="HA42" s="738"/>
      <c r="HB42" s="738"/>
      <c r="HC42" s="738"/>
      <c r="HD42" s="738"/>
      <c r="HE42" s="738"/>
      <c r="HF42" s="738"/>
      <c r="HG42" s="738"/>
      <c r="HH42" s="738"/>
      <c r="HI42" s="738"/>
      <c r="HJ42" s="738"/>
      <c r="HK42" s="738"/>
      <c r="HL42" s="738"/>
      <c r="HM42" s="738"/>
      <c r="HN42" s="738"/>
      <c r="HO42" s="738"/>
      <c r="HP42" s="738"/>
      <c r="HQ42" s="738"/>
      <c r="HR42" s="738"/>
      <c r="HS42" s="738"/>
      <c r="HT42" s="738"/>
      <c r="HU42" s="738"/>
      <c r="HV42" s="738"/>
      <c r="HW42" s="738"/>
      <c r="HX42" s="738"/>
      <c r="HY42" s="738"/>
      <c r="HZ42" s="738"/>
      <c r="IA42" s="738"/>
      <c r="IB42" s="738"/>
      <c r="IC42" s="738"/>
    </row>
    <row r="43" spans="1:237" s="11" customFormat="1" ht="30">
      <c r="A43" s="985"/>
      <c r="B43" s="3806" t="s">
        <v>1640</v>
      </c>
      <c r="C43" s="328" t="s">
        <v>1641</v>
      </c>
      <c r="D43" s="329">
        <v>0</v>
      </c>
      <c r="E43" s="3807">
        <f>IFERROR('3H'!F49,"-")</f>
        <v>0</v>
      </c>
      <c r="F43" s="3784"/>
      <c r="G43" s="3784"/>
      <c r="H43" s="3785"/>
      <c r="I43" s="2245"/>
      <c r="J43" s="1254" t="s">
        <v>1642</v>
      </c>
      <c r="K43" s="738"/>
      <c r="L43" s="3336"/>
      <c r="M43" s="101" t="str">
        <f t="shared" si="1"/>
        <v>Please complete all cells in row</v>
      </c>
      <c r="N43" s="3337">
        <v>0</v>
      </c>
      <c r="O43" s="947"/>
      <c r="P43" s="3356"/>
      <c r="Q43" s="955"/>
      <c r="R43" s="955"/>
      <c r="S43" s="738"/>
      <c r="T43" s="738"/>
      <c r="U43" s="738"/>
      <c r="V43" s="738"/>
      <c r="W43" s="738"/>
      <c r="X43" s="738"/>
      <c r="Y43" s="738"/>
      <c r="Z43" s="738"/>
      <c r="AA43" s="738"/>
      <c r="AB43" s="738"/>
      <c r="AC43" s="738"/>
      <c r="AD43" s="738"/>
      <c r="AE43" s="738"/>
      <c r="AF43" s="738"/>
      <c r="AG43" s="738"/>
      <c r="AH43" s="738"/>
      <c r="AI43" s="738"/>
      <c r="AJ43" s="738"/>
      <c r="AK43" s="738"/>
      <c r="AL43" s="738"/>
      <c r="AM43" s="738"/>
      <c r="AN43" s="738"/>
      <c r="AO43" s="738"/>
      <c r="AP43" s="738"/>
      <c r="AQ43" s="738"/>
      <c r="AR43" s="738"/>
      <c r="AS43" s="738"/>
      <c r="AT43" s="738"/>
      <c r="AU43" s="738"/>
      <c r="AV43" s="738"/>
      <c r="AW43" s="738"/>
      <c r="AX43" s="738"/>
      <c r="AY43" s="738"/>
      <c r="AZ43" s="738"/>
      <c r="BA43" s="738"/>
      <c r="BB43" s="738"/>
      <c r="BC43" s="738"/>
      <c r="BD43" s="738"/>
      <c r="BE43" s="738"/>
      <c r="BF43" s="738"/>
      <c r="BG43" s="738"/>
      <c r="BH43" s="738"/>
      <c r="BI43" s="738"/>
      <c r="BJ43" s="738"/>
      <c r="BK43" s="738"/>
      <c r="BL43" s="738"/>
      <c r="BM43" s="738"/>
      <c r="BN43" s="738"/>
      <c r="BO43" s="738"/>
      <c r="BP43" s="738"/>
      <c r="BQ43" s="738"/>
      <c r="BR43" s="738"/>
      <c r="BS43" s="738"/>
      <c r="BT43" s="738"/>
      <c r="BU43" s="738"/>
      <c r="BV43" s="738"/>
      <c r="BW43" s="738"/>
      <c r="BX43" s="738"/>
      <c r="BY43" s="738"/>
      <c r="BZ43" s="738"/>
      <c r="CA43" s="738"/>
      <c r="CB43" s="738"/>
      <c r="CC43" s="738"/>
      <c r="CD43" s="738"/>
      <c r="CE43" s="738"/>
      <c r="CF43" s="738"/>
      <c r="CG43" s="738"/>
      <c r="CH43" s="738"/>
      <c r="CI43" s="738"/>
      <c r="CJ43" s="738"/>
      <c r="CK43" s="738"/>
      <c r="CL43" s="738"/>
      <c r="CM43" s="738"/>
      <c r="CN43" s="738"/>
      <c r="CO43" s="738"/>
      <c r="CP43" s="738"/>
      <c r="CQ43" s="738"/>
      <c r="CR43" s="738"/>
      <c r="CS43" s="738"/>
      <c r="CT43" s="738"/>
      <c r="CU43" s="738"/>
      <c r="CV43" s="738"/>
      <c r="CW43" s="738"/>
      <c r="CX43" s="738"/>
      <c r="CY43" s="738"/>
      <c r="CZ43" s="738"/>
      <c r="DA43" s="738"/>
      <c r="DB43" s="738"/>
      <c r="DC43" s="738"/>
      <c r="DD43" s="738"/>
      <c r="DE43" s="738"/>
      <c r="DF43" s="738"/>
      <c r="DG43" s="738"/>
      <c r="DH43" s="738"/>
      <c r="DI43" s="738"/>
      <c r="DJ43" s="738"/>
      <c r="DK43" s="738"/>
      <c r="DL43" s="738"/>
      <c r="DM43" s="738"/>
      <c r="DN43" s="738"/>
      <c r="DO43" s="738"/>
      <c r="DP43" s="738"/>
      <c r="DQ43" s="738"/>
      <c r="DR43" s="738"/>
      <c r="DS43" s="738"/>
      <c r="DT43" s="738"/>
      <c r="DU43" s="738"/>
      <c r="DV43" s="738"/>
      <c r="DW43" s="738"/>
      <c r="DX43" s="738"/>
      <c r="DY43" s="738"/>
      <c r="DZ43" s="738"/>
      <c r="EA43" s="738"/>
      <c r="EB43" s="738"/>
      <c r="EC43" s="738"/>
      <c r="ED43" s="738"/>
      <c r="EE43" s="738"/>
      <c r="EF43" s="738"/>
      <c r="EG43" s="738"/>
      <c r="EH43" s="738"/>
      <c r="EI43" s="738"/>
      <c r="EJ43" s="738"/>
      <c r="EK43" s="738"/>
      <c r="EL43" s="738"/>
      <c r="EM43" s="738"/>
      <c r="EN43" s="738"/>
      <c r="EO43" s="738"/>
      <c r="EP43" s="738"/>
      <c r="EQ43" s="738"/>
      <c r="ER43" s="738"/>
      <c r="ES43" s="738"/>
      <c r="ET43" s="738"/>
      <c r="EU43" s="738"/>
      <c r="EV43" s="738"/>
      <c r="EW43" s="738"/>
      <c r="EX43" s="738"/>
      <c r="EY43" s="738"/>
      <c r="EZ43" s="738"/>
      <c r="FA43" s="738"/>
      <c r="FB43" s="738"/>
      <c r="FC43" s="738"/>
      <c r="FD43" s="738"/>
      <c r="FE43" s="738"/>
      <c r="FF43" s="738"/>
      <c r="FG43" s="738"/>
      <c r="FH43" s="738"/>
      <c r="FI43" s="738"/>
      <c r="FJ43" s="738"/>
      <c r="FK43" s="738"/>
      <c r="FL43" s="738"/>
      <c r="FM43" s="738"/>
      <c r="FN43" s="738"/>
      <c r="FO43" s="738"/>
      <c r="FP43" s="738"/>
      <c r="FQ43" s="738"/>
      <c r="FR43" s="738"/>
      <c r="FS43" s="738"/>
      <c r="FT43" s="738"/>
      <c r="FU43" s="738"/>
      <c r="FV43" s="738"/>
      <c r="FW43" s="738"/>
      <c r="FX43" s="738"/>
      <c r="FY43" s="738"/>
      <c r="FZ43" s="738"/>
      <c r="GA43" s="738"/>
      <c r="GB43" s="738"/>
      <c r="GC43" s="738"/>
      <c r="GD43" s="738"/>
      <c r="GE43" s="738"/>
      <c r="GF43" s="738"/>
      <c r="GG43" s="738"/>
      <c r="GH43" s="738"/>
      <c r="GI43" s="738"/>
      <c r="GJ43" s="738"/>
      <c r="GK43" s="738"/>
      <c r="GL43" s="738"/>
      <c r="GM43" s="738"/>
      <c r="GN43" s="738"/>
      <c r="GO43" s="738"/>
      <c r="GP43" s="738"/>
      <c r="GQ43" s="738"/>
      <c r="GR43" s="738"/>
      <c r="GS43" s="738"/>
      <c r="GT43" s="738"/>
      <c r="GU43" s="738"/>
      <c r="GV43" s="738"/>
      <c r="GW43" s="738"/>
      <c r="GX43" s="738"/>
      <c r="GY43" s="738"/>
      <c r="GZ43" s="738"/>
      <c r="HA43" s="738"/>
      <c r="HB43" s="738"/>
      <c r="HC43" s="738"/>
      <c r="HD43" s="738"/>
      <c r="HE43" s="738"/>
      <c r="HF43" s="738"/>
      <c r="HG43" s="738"/>
      <c r="HH43" s="738"/>
      <c r="HI43" s="738"/>
      <c r="HJ43" s="738"/>
      <c r="HK43" s="738"/>
      <c r="HL43" s="738"/>
      <c r="HM43" s="738"/>
      <c r="HN43" s="738"/>
      <c r="HO43" s="738"/>
      <c r="HP43" s="738"/>
      <c r="HQ43" s="738"/>
      <c r="HR43" s="738"/>
      <c r="HS43" s="738"/>
      <c r="HT43" s="738"/>
      <c r="HU43" s="738"/>
      <c r="HV43" s="738"/>
      <c r="HW43" s="738"/>
      <c r="HX43" s="738"/>
      <c r="HY43" s="738"/>
      <c r="HZ43" s="738"/>
      <c r="IA43" s="738"/>
      <c r="IB43" s="738"/>
      <c r="IC43" s="738"/>
    </row>
    <row r="44" spans="1:237" s="11" customFormat="1" ht="45">
      <c r="A44" s="985"/>
      <c r="B44" s="3806" t="s">
        <v>1643</v>
      </c>
      <c r="C44" s="328" t="s">
        <v>1644</v>
      </c>
      <c r="D44" s="329">
        <v>0</v>
      </c>
      <c r="E44" s="3787">
        <f>IFERROR('3H'!F53,"-")</f>
        <v>0</v>
      </c>
      <c r="F44" s="3784"/>
      <c r="G44" s="3784"/>
      <c r="H44" s="3785"/>
      <c r="I44" s="2245"/>
      <c r="J44" s="1254" t="s">
        <v>1645</v>
      </c>
      <c r="K44" s="738"/>
      <c r="L44" s="3336"/>
      <c r="M44" s="101" t="str">
        <f t="shared" si="1"/>
        <v>Please complete all cells in row</v>
      </c>
      <c r="N44" s="3337">
        <v>0</v>
      </c>
      <c r="O44" s="947"/>
      <c r="P44" s="3356"/>
      <c r="Q44" s="955"/>
      <c r="R44" s="955"/>
      <c r="S44" s="738"/>
      <c r="T44" s="738"/>
      <c r="U44" s="738"/>
      <c r="V44" s="738"/>
      <c r="W44" s="738"/>
      <c r="X44" s="738"/>
      <c r="Y44" s="738"/>
      <c r="Z44" s="738"/>
      <c r="AA44" s="738"/>
      <c r="AB44" s="738"/>
      <c r="AC44" s="738"/>
      <c r="AD44" s="738"/>
      <c r="AE44" s="738"/>
      <c r="AF44" s="738"/>
      <c r="AG44" s="738"/>
      <c r="AH44" s="738"/>
      <c r="AI44" s="738"/>
      <c r="AJ44" s="738"/>
      <c r="AK44" s="738"/>
      <c r="AL44" s="738"/>
      <c r="AM44" s="738"/>
      <c r="AN44" s="738"/>
      <c r="AO44" s="738"/>
      <c r="AP44" s="738"/>
      <c r="AQ44" s="738"/>
      <c r="AR44" s="738"/>
      <c r="AS44" s="738"/>
      <c r="AT44" s="738"/>
      <c r="AU44" s="738"/>
      <c r="AV44" s="738"/>
      <c r="AW44" s="738"/>
      <c r="AX44" s="738"/>
      <c r="AY44" s="738"/>
      <c r="AZ44" s="738"/>
      <c r="BA44" s="738"/>
      <c r="BB44" s="738"/>
      <c r="BC44" s="738"/>
      <c r="BD44" s="738"/>
      <c r="BE44" s="738"/>
      <c r="BF44" s="738"/>
      <c r="BG44" s="738"/>
      <c r="BH44" s="738"/>
      <c r="BI44" s="738"/>
      <c r="BJ44" s="738"/>
      <c r="BK44" s="738"/>
      <c r="BL44" s="738"/>
      <c r="BM44" s="738"/>
      <c r="BN44" s="738"/>
      <c r="BO44" s="738"/>
      <c r="BP44" s="738"/>
      <c r="BQ44" s="738"/>
      <c r="BR44" s="738"/>
      <c r="BS44" s="738"/>
      <c r="BT44" s="738"/>
      <c r="BU44" s="738"/>
      <c r="BV44" s="738"/>
      <c r="BW44" s="738"/>
      <c r="BX44" s="738"/>
      <c r="BY44" s="738"/>
      <c r="BZ44" s="738"/>
      <c r="CA44" s="738"/>
      <c r="CB44" s="738"/>
      <c r="CC44" s="738"/>
      <c r="CD44" s="738"/>
      <c r="CE44" s="738"/>
      <c r="CF44" s="738"/>
      <c r="CG44" s="738"/>
      <c r="CH44" s="738"/>
      <c r="CI44" s="738"/>
      <c r="CJ44" s="738"/>
      <c r="CK44" s="738"/>
      <c r="CL44" s="738"/>
      <c r="CM44" s="738"/>
      <c r="CN44" s="738"/>
      <c r="CO44" s="738"/>
      <c r="CP44" s="738"/>
      <c r="CQ44" s="738"/>
      <c r="CR44" s="738"/>
      <c r="CS44" s="738"/>
      <c r="CT44" s="738"/>
      <c r="CU44" s="738"/>
      <c r="CV44" s="738"/>
      <c r="CW44" s="738"/>
      <c r="CX44" s="738"/>
      <c r="CY44" s="738"/>
      <c r="CZ44" s="738"/>
      <c r="DA44" s="738"/>
      <c r="DB44" s="738"/>
      <c r="DC44" s="738"/>
      <c r="DD44" s="738"/>
      <c r="DE44" s="738"/>
      <c r="DF44" s="738"/>
      <c r="DG44" s="738"/>
      <c r="DH44" s="738"/>
      <c r="DI44" s="738"/>
      <c r="DJ44" s="738"/>
      <c r="DK44" s="738"/>
      <c r="DL44" s="738"/>
      <c r="DM44" s="738"/>
      <c r="DN44" s="738"/>
      <c r="DO44" s="738"/>
      <c r="DP44" s="738"/>
      <c r="DQ44" s="738"/>
      <c r="DR44" s="738"/>
      <c r="DS44" s="738"/>
      <c r="DT44" s="738"/>
      <c r="DU44" s="738"/>
      <c r="DV44" s="738"/>
      <c r="DW44" s="738"/>
      <c r="DX44" s="738"/>
      <c r="DY44" s="738"/>
      <c r="DZ44" s="738"/>
      <c r="EA44" s="738"/>
      <c r="EB44" s="738"/>
      <c r="EC44" s="738"/>
      <c r="ED44" s="738"/>
      <c r="EE44" s="738"/>
      <c r="EF44" s="738"/>
      <c r="EG44" s="738"/>
      <c r="EH44" s="738"/>
      <c r="EI44" s="738"/>
      <c r="EJ44" s="738"/>
      <c r="EK44" s="738"/>
      <c r="EL44" s="738"/>
      <c r="EM44" s="738"/>
      <c r="EN44" s="738"/>
      <c r="EO44" s="738"/>
      <c r="EP44" s="738"/>
      <c r="EQ44" s="738"/>
      <c r="ER44" s="738"/>
      <c r="ES44" s="738"/>
      <c r="ET44" s="738"/>
      <c r="EU44" s="738"/>
      <c r="EV44" s="738"/>
      <c r="EW44" s="738"/>
      <c r="EX44" s="738"/>
      <c r="EY44" s="738"/>
      <c r="EZ44" s="738"/>
      <c r="FA44" s="738"/>
      <c r="FB44" s="738"/>
      <c r="FC44" s="738"/>
      <c r="FD44" s="738"/>
      <c r="FE44" s="738"/>
      <c r="FF44" s="738"/>
      <c r="FG44" s="738"/>
      <c r="FH44" s="738"/>
      <c r="FI44" s="738"/>
      <c r="FJ44" s="738"/>
      <c r="FK44" s="738"/>
      <c r="FL44" s="738"/>
      <c r="FM44" s="738"/>
      <c r="FN44" s="738"/>
      <c r="FO44" s="738"/>
      <c r="FP44" s="738"/>
      <c r="FQ44" s="738"/>
      <c r="FR44" s="738"/>
      <c r="FS44" s="738"/>
      <c r="FT44" s="738"/>
      <c r="FU44" s="738"/>
      <c r="FV44" s="738"/>
      <c r="FW44" s="738"/>
      <c r="FX44" s="738"/>
      <c r="FY44" s="738"/>
      <c r="FZ44" s="738"/>
      <c r="GA44" s="738"/>
      <c r="GB44" s="738"/>
      <c r="GC44" s="738"/>
      <c r="GD44" s="738"/>
      <c r="GE44" s="738"/>
      <c r="GF44" s="738"/>
      <c r="GG44" s="738"/>
      <c r="GH44" s="738"/>
      <c r="GI44" s="738"/>
      <c r="GJ44" s="738"/>
      <c r="GK44" s="738"/>
      <c r="GL44" s="738"/>
      <c r="GM44" s="738"/>
      <c r="GN44" s="738"/>
      <c r="GO44" s="738"/>
      <c r="GP44" s="738"/>
      <c r="GQ44" s="738"/>
      <c r="GR44" s="738"/>
      <c r="GS44" s="738"/>
      <c r="GT44" s="738"/>
      <c r="GU44" s="738"/>
      <c r="GV44" s="738"/>
      <c r="GW44" s="738"/>
      <c r="GX44" s="738"/>
      <c r="GY44" s="738"/>
      <c r="GZ44" s="738"/>
      <c r="HA44" s="738"/>
      <c r="HB44" s="738"/>
      <c r="HC44" s="738"/>
      <c r="HD44" s="738"/>
      <c r="HE44" s="738"/>
      <c r="HF44" s="738"/>
      <c r="HG44" s="738"/>
      <c r="HH44" s="738"/>
      <c r="HI44" s="738"/>
      <c r="HJ44" s="738"/>
      <c r="HK44" s="738"/>
      <c r="HL44" s="738"/>
      <c r="HM44" s="738"/>
      <c r="HN44" s="738"/>
      <c r="HO44" s="738"/>
      <c r="HP44" s="738"/>
      <c r="HQ44" s="738"/>
      <c r="HR44" s="738"/>
      <c r="HS44" s="738"/>
      <c r="HT44" s="738"/>
      <c r="HU44" s="738"/>
      <c r="HV44" s="738"/>
      <c r="HW44" s="738"/>
      <c r="HX44" s="738"/>
      <c r="HY44" s="738"/>
      <c r="HZ44" s="738"/>
      <c r="IA44" s="738"/>
      <c r="IB44" s="738"/>
      <c r="IC44" s="738"/>
    </row>
    <row r="45" spans="1:237" s="11" customFormat="1" ht="31.8" thickBot="1">
      <c r="A45" s="985"/>
      <c r="B45" s="3808" t="s">
        <v>1646</v>
      </c>
      <c r="C45" s="332" t="s">
        <v>1647</v>
      </c>
      <c r="D45" s="3737">
        <v>2</v>
      </c>
      <c r="E45" s="3809">
        <f>IFERROR('3H'!F58,"-")</f>
        <v>0</v>
      </c>
      <c r="F45" s="3792"/>
      <c r="G45" s="3792"/>
      <c r="H45" s="3793"/>
      <c r="I45" s="2245"/>
      <c r="J45" s="1262" t="s">
        <v>1648</v>
      </c>
      <c r="K45" s="738"/>
      <c r="L45" s="3336"/>
      <c r="M45" s="101" t="str">
        <f t="shared" si="1"/>
        <v>Please complete all cells in row</v>
      </c>
      <c r="N45" s="3337">
        <v>0</v>
      </c>
      <c r="O45" s="947"/>
      <c r="P45" s="3356"/>
      <c r="Q45" s="955"/>
      <c r="R45" s="955"/>
      <c r="S45" s="738"/>
      <c r="T45" s="738"/>
      <c r="U45" s="738"/>
      <c r="V45" s="738"/>
      <c r="W45" s="738"/>
      <c r="X45" s="738"/>
      <c r="Y45" s="738"/>
      <c r="Z45" s="738"/>
      <c r="AA45" s="738"/>
      <c r="AB45" s="738"/>
      <c r="AC45" s="738"/>
      <c r="AD45" s="738"/>
      <c r="AE45" s="738"/>
      <c r="AF45" s="738"/>
      <c r="AG45" s="738"/>
      <c r="AH45" s="738"/>
      <c r="AI45" s="738"/>
      <c r="AJ45" s="738"/>
      <c r="AK45" s="738"/>
      <c r="AL45" s="738"/>
      <c r="AM45" s="738"/>
      <c r="AN45" s="738"/>
      <c r="AO45" s="738"/>
      <c r="AP45" s="738"/>
      <c r="AQ45" s="738"/>
      <c r="AR45" s="738"/>
      <c r="AS45" s="738"/>
      <c r="AT45" s="738"/>
      <c r="AU45" s="738"/>
      <c r="AV45" s="738"/>
      <c r="AW45" s="738"/>
      <c r="AX45" s="738"/>
      <c r="AY45" s="738"/>
      <c r="AZ45" s="738"/>
      <c r="BA45" s="738"/>
      <c r="BB45" s="738"/>
      <c r="BC45" s="738"/>
      <c r="BD45" s="738"/>
      <c r="BE45" s="738"/>
      <c r="BF45" s="738"/>
      <c r="BG45" s="738"/>
      <c r="BH45" s="738"/>
      <c r="BI45" s="738"/>
      <c r="BJ45" s="738"/>
      <c r="BK45" s="738"/>
      <c r="BL45" s="738"/>
      <c r="BM45" s="738"/>
      <c r="BN45" s="738"/>
      <c r="BO45" s="738"/>
      <c r="BP45" s="738"/>
      <c r="BQ45" s="738"/>
      <c r="BR45" s="738"/>
      <c r="BS45" s="738"/>
      <c r="BT45" s="738"/>
      <c r="BU45" s="738"/>
      <c r="BV45" s="738"/>
      <c r="BW45" s="738"/>
      <c r="BX45" s="738"/>
      <c r="BY45" s="738"/>
      <c r="BZ45" s="738"/>
      <c r="CA45" s="738"/>
      <c r="CB45" s="738"/>
      <c r="CC45" s="738"/>
      <c r="CD45" s="738"/>
      <c r="CE45" s="738"/>
      <c r="CF45" s="738"/>
      <c r="CG45" s="738"/>
      <c r="CH45" s="738"/>
      <c r="CI45" s="738"/>
      <c r="CJ45" s="738"/>
      <c r="CK45" s="738"/>
      <c r="CL45" s="738"/>
      <c r="CM45" s="738"/>
      <c r="CN45" s="738"/>
      <c r="CO45" s="738"/>
      <c r="CP45" s="738"/>
      <c r="CQ45" s="738"/>
      <c r="CR45" s="738"/>
      <c r="CS45" s="738"/>
      <c r="CT45" s="738"/>
      <c r="CU45" s="738"/>
      <c r="CV45" s="738"/>
      <c r="CW45" s="738"/>
      <c r="CX45" s="738"/>
      <c r="CY45" s="738"/>
      <c r="CZ45" s="738"/>
      <c r="DA45" s="738"/>
      <c r="DB45" s="738"/>
      <c r="DC45" s="738"/>
      <c r="DD45" s="738"/>
      <c r="DE45" s="738"/>
      <c r="DF45" s="738"/>
      <c r="DG45" s="738"/>
      <c r="DH45" s="738"/>
      <c r="DI45" s="738"/>
      <c r="DJ45" s="738"/>
      <c r="DK45" s="738"/>
      <c r="DL45" s="738"/>
      <c r="DM45" s="738"/>
      <c r="DN45" s="738"/>
      <c r="DO45" s="738"/>
      <c r="DP45" s="738"/>
      <c r="DQ45" s="738"/>
      <c r="DR45" s="738"/>
      <c r="DS45" s="738"/>
      <c r="DT45" s="738"/>
      <c r="DU45" s="738"/>
      <c r="DV45" s="738"/>
      <c r="DW45" s="738"/>
      <c r="DX45" s="738"/>
      <c r="DY45" s="738"/>
      <c r="DZ45" s="738"/>
      <c r="EA45" s="738"/>
      <c r="EB45" s="738"/>
      <c r="EC45" s="738"/>
      <c r="ED45" s="738"/>
      <c r="EE45" s="738"/>
      <c r="EF45" s="738"/>
      <c r="EG45" s="738"/>
      <c r="EH45" s="738"/>
      <c r="EI45" s="738"/>
      <c r="EJ45" s="738"/>
      <c r="EK45" s="738"/>
      <c r="EL45" s="738"/>
      <c r="EM45" s="738"/>
      <c r="EN45" s="738"/>
      <c r="EO45" s="738"/>
      <c r="EP45" s="738"/>
      <c r="EQ45" s="738"/>
      <c r="ER45" s="738"/>
      <c r="ES45" s="738"/>
      <c r="ET45" s="738"/>
      <c r="EU45" s="738"/>
      <c r="EV45" s="738"/>
      <c r="EW45" s="738"/>
      <c r="EX45" s="738"/>
      <c r="EY45" s="738"/>
      <c r="EZ45" s="738"/>
      <c r="FA45" s="738"/>
      <c r="FB45" s="738"/>
      <c r="FC45" s="738"/>
      <c r="FD45" s="738"/>
      <c r="FE45" s="738"/>
      <c r="FF45" s="738"/>
      <c r="FG45" s="738"/>
      <c r="FH45" s="738"/>
      <c r="FI45" s="738"/>
      <c r="FJ45" s="738"/>
      <c r="FK45" s="738"/>
      <c r="FL45" s="738"/>
      <c r="FM45" s="738"/>
      <c r="FN45" s="738"/>
      <c r="FO45" s="738"/>
      <c r="FP45" s="738"/>
      <c r="FQ45" s="738"/>
      <c r="FR45" s="738"/>
      <c r="FS45" s="738"/>
      <c r="FT45" s="738"/>
      <c r="FU45" s="738"/>
      <c r="FV45" s="738"/>
      <c r="FW45" s="738"/>
      <c r="FX45" s="738"/>
      <c r="FY45" s="738"/>
      <c r="FZ45" s="738"/>
      <c r="GA45" s="738"/>
      <c r="GB45" s="738"/>
      <c r="GC45" s="738"/>
      <c r="GD45" s="738"/>
      <c r="GE45" s="738"/>
      <c r="GF45" s="738"/>
      <c r="GG45" s="738"/>
      <c r="GH45" s="738"/>
      <c r="GI45" s="738"/>
      <c r="GJ45" s="738"/>
      <c r="GK45" s="738"/>
      <c r="GL45" s="738"/>
      <c r="GM45" s="738"/>
      <c r="GN45" s="738"/>
      <c r="GO45" s="738"/>
      <c r="GP45" s="738"/>
      <c r="GQ45" s="738"/>
      <c r="GR45" s="738"/>
      <c r="GS45" s="738"/>
      <c r="GT45" s="738"/>
      <c r="GU45" s="738"/>
      <c r="GV45" s="738"/>
      <c r="GW45" s="738"/>
      <c r="GX45" s="738"/>
      <c r="GY45" s="738"/>
      <c r="GZ45" s="738"/>
      <c r="HA45" s="738"/>
      <c r="HB45" s="738"/>
      <c r="HC45" s="738"/>
      <c r="HD45" s="738"/>
      <c r="HE45" s="738"/>
      <c r="HF45" s="738"/>
      <c r="HG45" s="738"/>
      <c r="HH45" s="738"/>
      <c r="HI45" s="738"/>
      <c r="HJ45" s="738"/>
      <c r="HK45" s="738"/>
      <c r="HL45" s="738"/>
      <c r="HM45" s="738"/>
      <c r="HN45" s="738"/>
      <c r="HO45" s="738"/>
      <c r="HP45" s="738"/>
      <c r="HQ45" s="738"/>
      <c r="HR45" s="738"/>
      <c r="HS45" s="738"/>
      <c r="HT45" s="738"/>
      <c r="HU45" s="738"/>
      <c r="HV45" s="738"/>
      <c r="HW45" s="738"/>
      <c r="HX45" s="738"/>
      <c r="HY45" s="738"/>
      <c r="HZ45" s="738"/>
      <c r="IA45" s="738"/>
      <c r="IB45" s="738"/>
      <c r="IC45" s="738"/>
    </row>
    <row r="46" spans="1:237" s="738" customFormat="1" ht="16.5" customHeight="1" thickTop="1" thickBot="1">
      <c r="A46" s="985"/>
      <c r="B46" s="3773"/>
      <c r="C46" s="3774"/>
      <c r="D46" s="3775"/>
      <c r="E46" s="411"/>
      <c r="F46" s="3775"/>
      <c r="G46" s="3775"/>
      <c r="H46" s="3775"/>
      <c r="I46" s="2245"/>
      <c r="J46" s="874"/>
      <c r="L46" s="3336"/>
      <c r="M46" s="101">
        <f t="shared" si="1"/>
        <v>0</v>
      </c>
      <c r="N46" s="3337">
        <v>4</v>
      </c>
      <c r="O46" s="947"/>
      <c r="P46" s="3356"/>
      <c r="Q46" s="955"/>
      <c r="R46" s="955"/>
    </row>
    <row r="47" spans="1:237" s="738" customFormat="1" ht="15" customHeight="1" thickTop="1" thickBot="1">
      <c r="A47" s="985"/>
      <c r="B47" s="1240" t="s">
        <v>1649</v>
      </c>
      <c r="C47" s="3774"/>
      <c r="D47" s="3775"/>
      <c r="E47" s="411"/>
      <c r="F47" s="3775"/>
      <c r="G47" s="3775"/>
      <c r="H47" s="3775"/>
      <c r="I47" s="2245"/>
      <c r="J47" s="874"/>
      <c r="L47" s="3336"/>
      <c r="M47" s="101">
        <f t="shared" si="1"/>
        <v>0</v>
      </c>
      <c r="N47" s="3337">
        <v>4</v>
      </c>
      <c r="O47" s="947"/>
      <c r="P47" s="3356"/>
      <c r="Q47" s="955"/>
      <c r="R47" s="955"/>
    </row>
    <row r="48" spans="1:237" s="11" customFormat="1" ht="31.2" thickTop="1">
      <c r="A48" s="985"/>
      <c r="B48" s="3804" t="s">
        <v>1650</v>
      </c>
      <c r="C48" s="96" t="s">
        <v>1651</v>
      </c>
      <c r="D48" s="3805">
        <v>0</v>
      </c>
      <c r="E48" s="3810">
        <f>IFERROR(SUM('3I'!G27:G36),"-")</f>
        <v>0</v>
      </c>
      <c r="F48" s="3778"/>
      <c r="G48" s="3778"/>
      <c r="H48" s="3779"/>
      <c r="I48" s="2245"/>
      <c r="J48" s="1248" t="s">
        <v>1652</v>
      </c>
      <c r="K48" s="738"/>
      <c r="L48" s="3336"/>
      <c r="M48" s="101" t="str">
        <f t="shared" si="1"/>
        <v>Please complete all cells in row</v>
      </c>
      <c r="N48" s="3337">
        <v>0</v>
      </c>
      <c r="O48" s="947"/>
      <c r="P48" s="3356"/>
      <c r="Q48" s="738"/>
      <c r="R48" s="738"/>
      <c r="S48" s="738"/>
      <c r="T48" s="738"/>
      <c r="U48" s="738"/>
      <c r="V48" s="738"/>
      <c r="W48" s="738"/>
      <c r="X48" s="738"/>
      <c r="Y48" s="738"/>
      <c r="Z48" s="738"/>
      <c r="AA48" s="738"/>
      <c r="AB48" s="738"/>
      <c r="AC48" s="738"/>
      <c r="AD48" s="738"/>
      <c r="AE48" s="738"/>
      <c r="AF48" s="738"/>
      <c r="AG48" s="738"/>
      <c r="AH48" s="738"/>
      <c r="AI48" s="738"/>
      <c r="AJ48" s="738"/>
      <c r="AK48" s="738"/>
      <c r="AL48" s="738"/>
      <c r="AM48" s="738"/>
      <c r="AN48" s="738"/>
      <c r="AO48" s="738"/>
      <c r="AP48" s="738"/>
      <c r="AQ48" s="738"/>
      <c r="AR48" s="738"/>
      <c r="AS48" s="738"/>
      <c r="AT48" s="738"/>
      <c r="AU48" s="738"/>
      <c r="AV48" s="738"/>
      <c r="AW48" s="738"/>
      <c r="AX48" s="738"/>
      <c r="AY48" s="738"/>
      <c r="AZ48" s="738"/>
      <c r="BA48" s="738"/>
      <c r="BB48" s="738"/>
      <c r="BC48" s="738"/>
      <c r="BD48" s="738"/>
      <c r="BE48" s="738"/>
      <c r="BF48" s="738"/>
      <c r="BG48" s="738"/>
      <c r="BH48" s="738"/>
      <c r="BI48" s="738"/>
      <c r="BJ48" s="738"/>
      <c r="BK48" s="738"/>
      <c r="BL48" s="738"/>
      <c r="BM48" s="738"/>
      <c r="BN48" s="738"/>
      <c r="BO48" s="738"/>
      <c r="BP48" s="738"/>
      <c r="BQ48" s="738"/>
      <c r="BR48" s="738"/>
      <c r="BS48" s="738"/>
      <c r="BT48" s="738"/>
      <c r="BU48" s="738"/>
      <c r="BV48" s="738"/>
      <c r="BW48" s="738"/>
      <c r="BX48" s="738"/>
      <c r="BY48" s="738"/>
      <c r="BZ48" s="738"/>
      <c r="CA48" s="738"/>
      <c r="CB48" s="738"/>
      <c r="CC48" s="738"/>
      <c r="CD48" s="738"/>
      <c r="CE48" s="738"/>
      <c r="CF48" s="738"/>
      <c r="CG48" s="738"/>
      <c r="CH48" s="738"/>
      <c r="CI48" s="738"/>
      <c r="CJ48" s="738"/>
      <c r="CK48" s="738"/>
      <c r="CL48" s="738"/>
      <c r="CM48" s="738"/>
      <c r="CN48" s="738"/>
      <c r="CO48" s="738"/>
      <c r="CP48" s="738"/>
      <c r="CQ48" s="738"/>
      <c r="CR48" s="738"/>
      <c r="CS48" s="738"/>
      <c r="CT48" s="738"/>
      <c r="CU48" s="738"/>
      <c r="CV48" s="738"/>
      <c r="CW48" s="738"/>
      <c r="CX48" s="738"/>
      <c r="CY48" s="738"/>
      <c r="CZ48" s="738"/>
      <c r="DA48" s="738"/>
      <c r="DB48" s="738"/>
      <c r="DC48" s="738"/>
      <c r="DD48" s="738"/>
      <c r="DE48" s="738"/>
      <c r="DF48" s="738"/>
      <c r="DG48" s="738"/>
      <c r="DH48" s="738"/>
      <c r="DI48" s="738"/>
      <c r="DJ48" s="738"/>
      <c r="DK48" s="738"/>
      <c r="DL48" s="738"/>
      <c r="DM48" s="738"/>
      <c r="DN48" s="738"/>
      <c r="DO48" s="738"/>
      <c r="DP48" s="738"/>
      <c r="DQ48" s="738"/>
      <c r="DR48" s="738"/>
      <c r="DS48" s="738"/>
      <c r="DT48" s="738"/>
      <c r="DU48" s="738"/>
      <c r="DV48" s="738"/>
      <c r="DW48" s="738"/>
      <c r="DX48" s="738"/>
      <c r="DY48" s="738"/>
      <c r="DZ48" s="738"/>
      <c r="EA48" s="738"/>
      <c r="EB48" s="738"/>
      <c r="EC48" s="738"/>
      <c r="ED48" s="738"/>
      <c r="EE48" s="738"/>
      <c r="EF48" s="738"/>
      <c r="EG48" s="738"/>
      <c r="EH48" s="738"/>
      <c r="EI48" s="738"/>
      <c r="EJ48" s="738"/>
      <c r="EK48" s="738"/>
      <c r="EL48" s="738"/>
      <c r="EM48" s="738"/>
      <c r="EN48" s="738"/>
      <c r="EO48" s="738"/>
      <c r="EP48" s="738"/>
      <c r="EQ48" s="738"/>
      <c r="ER48" s="738"/>
      <c r="ES48" s="738"/>
      <c r="ET48" s="738"/>
      <c r="EU48" s="738"/>
      <c r="EV48" s="738"/>
      <c r="EW48" s="738"/>
      <c r="EX48" s="738"/>
      <c r="EY48" s="738"/>
      <c r="EZ48" s="738"/>
      <c r="FA48" s="738"/>
      <c r="FB48" s="738"/>
      <c r="FC48" s="738"/>
      <c r="FD48" s="738"/>
      <c r="FE48" s="738"/>
      <c r="FF48" s="738"/>
      <c r="FG48" s="738"/>
      <c r="FH48" s="738"/>
      <c r="FI48" s="738"/>
      <c r="FJ48" s="738"/>
      <c r="FK48" s="738"/>
      <c r="FL48" s="738"/>
      <c r="FM48" s="738"/>
      <c r="FN48" s="738"/>
      <c r="FO48" s="738"/>
      <c r="FP48" s="738"/>
      <c r="FQ48" s="738"/>
      <c r="FR48" s="738"/>
      <c r="FS48" s="738"/>
      <c r="FT48" s="738"/>
      <c r="FU48" s="738"/>
      <c r="FV48" s="738"/>
      <c r="FW48" s="738"/>
      <c r="FX48" s="738"/>
      <c r="FY48" s="738"/>
      <c r="FZ48" s="738"/>
      <c r="GA48" s="738"/>
      <c r="GB48" s="738"/>
      <c r="GC48" s="738"/>
      <c r="GD48" s="738"/>
      <c r="GE48" s="738"/>
      <c r="GF48" s="738"/>
      <c r="GG48" s="738"/>
      <c r="GH48" s="738"/>
      <c r="GI48" s="738"/>
      <c r="GJ48" s="738"/>
      <c r="GK48" s="738"/>
      <c r="GL48" s="738"/>
      <c r="GM48" s="738"/>
      <c r="GN48" s="738"/>
      <c r="GO48" s="738"/>
      <c r="GP48" s="738"/>
      <c r="GQ48" s="738"/>
      <c r="GR48" s="738"/>
      <c r="GS48" s="738"/>
      <c r="GT48" s="738"/>
      <c r="GU48" s="738"/>
      <c r="GV48" s="738"/>
      <c r="GW48" s="738"/>
      <c r="GX48" s="738"/>
      <c r="GY48" s="738"/>
      <c r="GZ48" s="738"/>
      <c r="HA48" s="738"/>
      <c r="HB48" s="738"/>
      <c r="HC48" s="738"/>
      <c r="HD48" s="738"/>
      <c r="HE48" s="738"/>
      <c r="HF48" s="738"/>
      <c r="HG48" s="738"/>
      <c r="HH48" s="738"/>
      <c r="HI48" s="738"/>
      <c r="HJ48" s="738"/>
      <c r="HK48" s="738"/>
      <c r="HL48" s="738"/>
      <c r="HM48" s="738"/>
      <c r="HN48" s="738"/>
      <c r="HO48" s="738"/>
      <c r="HP48" s="738"/>
      <c r="HQ48" s="738"/>
      <c r="HR48" s="738"/>
      <c r="HS48" s="738"/>
      <c r="HT48" s="738"/>
      <c r="HU48" s="738"/>
      <c r="HV48" s="738"/>
      <c r="HW48" s="738"/>
      <c r="HX48" s="738"/>
      <c r="HY48" s="738"/>
      <c r="HZ48" s="738"/>
      <c r="IA48" s="738"/>
      <c r="IB48" s="738"/>
      <c r="IC48" s="738"/>
    </row>
    <row r="49" spans="1:237" s="11" customFormat="1" ht="31.8" thickBot="1">
      <c r="A49" s="985"/>
      <c r="B49" s="3808" t="s">
        <v>1653</v>
      </c>
      <c r="C49" s="332" t="s">
        <v>1654</v>
      </c>
      <c r="D49" s="3737">
        <v>0</v>
      </c>
      <c r="E49" s="3811">
        <f>IFERROR('3I'!G12,0)</f>
        <v>0</v>
      </c>
      <c r="F49" s="3792"/>
      <c r="G49" s="3792"/>
      <c r="H49" s="3793"/>
      <c r="I49" s="2245"/>
      <c r="J49" s="1262" t="s">
        <v>1655</v>
      </c>
      <c r="K49" s="738"/>
      <c r="L49" s="3336"/>
      <c r="M49" s="101" t="str">
        <f t="shared" si="1"/>
        <v>Please complete all cells in row</v>
      </c>
      <c r="N49" s="3337">
        <v>0</v>
      </c>
      <c r="O49" s="947"/>
      <c r="P49" s="3356"/>
      <c r="Q49" s="738"/>
      <c r="R49" s="738"/>
      <c r="S49" s="738"/>
      <c r="T49" s="738"/>
      <c r="U49" s="738"/>
      <c r="V49" s="738"/>
      <c r="W49" s="738"/>
      <c r="X49" s="738"/>
      <c r="Y49" s="738"/>
      <c r="Z49" s="738"/>
      <c r="AA49" s="738"/>
      <c r="AB49" s="738"/>
      <c r="AC49" s="738"/>
      <c r="AD49" s="738"/>
      <c r="AE49" s="738"/>
      <c r="AF49" s="738"/>
      <c r="AG49" s="738"/>
      <c r="AH49" s="738"/>
      <c r="AI49" s="738"/>
      <c r="AJ49" s="738"/>
      <c r="AK49" s="738"/>
      <c r="AL49" s="738"/>
      <c r="AM49" s="738"/>
      <c r="AN49" s="738"/>
      <c r="AO49" s="738"/>
      <c r="AP49" s="738"/>
      <c r="AQ49" s="738"/>
      <c r="AR49" s="738"/>
      <c r="AS49" s="738"/>
      <c r="AT49" s="738"/>
      <c r="AU49" s="738"/>
      <c r="AV49" s="738"/>
      <c r="AW49" s="738"/>
      <c r="AX49" s="738"/>
      <c r="AY49" s="738"/>
      <c r="AZ49" s="738"/>
      <c r="BA49" s="738"/>
      <c r="BB49" s="738"/>
      <c r="BC49" s="738"/>
      <c r="BD49" s="738"/>
      <c r="BE49" s="738"/>
      <c r="BF49" s="738"/>
      <c r="BG49" s="738"/>
      <c r="BH49" s="738"/>
      <c r="BI49" s="738"/>
      <c r="BJ49" s="738"/>
      <c r="BK49" s="738"/>
      <c r="BL49" s="738"/>
      <c r="BM49" s="738"/>
      <c r="BN49" s="738"/>
      <c r="BO49" s="738"/>
      <c r="BP49" s="738"/>
      <c r="BQ49" s="738"/>
      <c r="BR49" s="738"/>
      <c r="BS49" s="738"/>
      <c r="BT49" s="738"/>
      <c r="BU49" s="738"/>
      <c r="BV49" s="738"/>
      <c r="BW49" s="738"/>
      <c r="BX49" s="738"/>
      <c r="BY49" s="738"/>
      <c r="BZ49" s="738"/>
      <c r="CA49" s="738"/>
      <c r="CB49" s="738"/>
      <c r="CC49" s="738"/>
      <c r="CD49" s="738"/>
      <c r="CE49" s="738"/>
      <c r="CF49" s="738"/>
      <c r="CG49" s="738"/>
      <c r="CH49" s="738"/>
      <c r="CI49" s="738"/>
      <c r="CJ49" s="738"/>
      <c r="CK49" s="738"/>
      <c r="CL49" s="738"/>
      <c r="CM49" s="738"/>
      <c r="CN49" s="738"/>
      <c r="CO49" s="738"/>
      <c r="CP49" s="738"/>
      <c r="CQ49" s="738"/>
      <c r="CR49" s="738"/>
      <c r="CS49" s="738"/>
      <c r="CT49" s="738"/>
      <c r="CU49" s="738"/>
      <c r="CV49" s="738"/>
      <c r="CW49" s="738"/>
      <c r="CX49" s="738"/>
      <c r="CY49" s="738"/>
      <c r="CZ49" s="738"/>
      <c r="DA49" s="738"/>
      <c r="DB49" s="738"/>
      <c r="DC49" s="738"/>
      <c r="DD49" s="738"/>
      <c r="DE49" s="738"/>
      <c r="DF49" s="738"/>
      <c r="DG49" s="738"/>
      <c r="DH49" s="738"/>
      <c r="DI49" s="738"/>
      <c r="DJ49" s="738"/>
      <c r="DK49" s="738"/>
      <c r="DL49" s="738"/>
      <c r="DM49" s="738"/>
      <c r="DN49" s="738"/>
      <c r="DO49" s="738"/>
      <c r="DP49" s="738"/>
      <c r="DQ49" s="738"/>
      <c r="DR49" s="738"/>
      <c r="DS49" s="738"/>
      <c r="DT49" s="738"/>
      <c r="DU49" s="738"/>
      <c r="DV49" s="738"/>
      <c r="DW49" s="738"/>
      <c r="DX49" s="738"/>
      <c r="DY49" s="738"/>
      <c r="DZ49" s="738"/>
      <c r="EA49" s="738"/>
      <c r="EB49" s="738"/>
      <c r="EC49" s="738"/>
      <c r="ED49" s="738"/>
      <c r="EE49" s="738"/>
      <c r="EF49" s="738"/>
      <c r="EG49" s="738"/>
      <c r="EH49" s="738"/>
      <c r="EI49" s="738"/>
      <c r="EJ49" s="738"/>
      <c r="EK49" s="738"/>
      <c r="EL49" s="738"/>
      <c r="EM49" s="738"/>
      <c r="EN49" s="738"/>
      <c r="EO49" s="738"/>
      <c r="EP49" s="738"/>
      <c r="EQ49" s="738"/>
      <c r="ER49" s="738"/>
      <c r="ES49" s="738"/>
      <c r="ET49" s="738"/>
      <c r="EU49" s="738"/>
      <c r="EV49" s="738"/>
      <c r="EW49" s="738"/>
      <c r="EX49" s="738"/>
      <c r="EY49" s="738"/>
      <c r="EZ49" s="738"/>
      <c r="FA49" s="738"/>
      <c r="FB49" s="738"/>
      <c r="FC49" s="738"/>
      <c r="FD49" s="738"/>
      <c r="FE49" s="738"/>
      <c r="FF49" s="738"/>
      <c r="FG49" s="738"/>
      <c r="FH49" s="738"/>
      <c r="FI49" s="738"/>
      <c r="FJ49" s="738"/>
      <c r="FK49" s="738"/>
      <c r="FL49" s="738"/>
      <c r="FM49" s="738"/>
      <c r="FN49" s="738"/>
      <c r="FO49" s="738"/>
      <c r="FP49" s="738"/>
      <c r="FQ49" s="738"/>
      <c r="FR49" s="738"/>
      <c r="FS49" s="738"/>
      <c r="FT49" s="738"/>
      <c r="FU49" s="738"/>
      <c r="FV49" s="738"/>
      <c r="FW49" s="738"/>
      <c r="FX49" s="738"/>
      <c r="FY49" s="738"/>
      <c r="FZ49" s="738"/>
      <c r="GA49" s="738"/>
      <c r="GB49" s="738"/>
      <c r="GC49" s="738"/>
      <c r="GD49" s="738"/>
      <c r="GE49" s="738"/>
      <c r="GF49" s="738"/>
      <c r="GG49" s="738"/>
      <c r="GH49" s="738"/>
      <c r="GI49" s="738"/>
      <c r="GJ49" s="738"/>
      <c r="GK49" s="738"/>
      <c r="GL49" s="738"/>
      <c r="GM49" s="738"/>
      <c r="GN49" s="738"/>
      <c r="GO49" s="738"/>
      <c r="GP49" s="738"/>
      <c r="GQ49" s="738"/>
      <c r="GR49" s="738"/>
      <c r="GS49" s="738"/>
      <c r="GT49" s="738"/>
      <c r="GU49" s="738"/>
      <c r="GV49" s="738"/>
      <c r="GW49" s="738"/>
      <c r="GX49" s="738"/>
      <c r="GY49" s="738"/>
      <c r="GZ49" s="738"/>
      <c r="HA49" s="738"/>
      <c r="HB49" s="738"/>
      <c r="HC49" s="738"/>
      <c r="HD49" s="738"/>
      <c r="HE49" s="738"/>
      <c r="HF49" s="738"/>
      <c r="HG49" s="738"/>
      <c r="HH49" s="738"/>
      <c r="HI49" s="738"/>
      <c r="HJ49" s="738"/>
      <c r="HK49" s="738"/>
      <c r="HL49" s="738"/>
      <c r="HM49" s="738"/>
      <c r="HN49" s="738"/>
      <c r="HO49" s="738"/>
      <c r="HP49" s="738"/>
      <c r="HQ49" s="738"/>
      <c r="HR49" s="738"/>
      <c r="HS49" s="738"/>
      <c r="HT49" s="738"/>
      <c r="HU49" s="738"/>
      <c r="HV49" s="738"/>
      <c r="HW49" s="738"/>
      <c r="HX49" s="738"/>
      <c r="HY49" s="738"/>
      <c r="HZ49" s="738"/>
      <c r="IA49" s="738"/>
      <c r="IB49" s="738"/>
      <c r="IC49" s="738"/>
    </row>
    <row r="50" spans="1:237" s="11" customFormat="1" ht="16.2" thickTop="1" thickBot="1">
      <c r="A50" s="985"/>
      <c r="B50" s="55"/>
      <c r="C50" s="93"/>
      <c r="D50" s="93"/>
      <c r="E50" s="93"/>
      <c r="F50" s="93"/>
      <c r="G50" s="93"/>
      <c r="H50" s="93"/>
      <c r="I50" s="738"/>
      <c r="J50" s="738"/>
      <c r="K50" s="738"/>
      <c r="L50" s="3336"/>
      <c r="M50" s="101">
        <f t="shared" si="1"/>
        <v>0</v>
      </c>
      <c r="N50" s="3337">
        <v>4</v>
      </c>
      <c r="O50" s="947"/>
      <c r="P50" s="3356"/>
      <c r="Q50" s="738"/>
      <c r="R50" s="738"/>
      <c r="S50" s="738"/>
      <c r="T50" s="738"/>
      <c r="U50" s="738"/>
      <c r="V50" s="738"/>
      <c r="W50" s="738"/>
      <c r="X50" s="738"/>
      <c r="Y50" s="738"/>
      <c r="Z50" s="738"/>
      <c r="AA50" s="738"/>
      <c r="AB50" s="738"/>
      <c r="AC50" s="738"/>
      <c r="AD50" s="738"/>
      <c r="AE50" s="738"/>
      <c r="AF50" s="738"/>
      <c r="AG50" s="738"/>
      <c r="AH50" s="738"/>
      <c r="AI50" s="738"/>
      <c r="AJ50" s="738"/>
      <c r="AK50" s="738"/>
      <c r="AL50" s="738"/>
      <c r="AM50" s="738"/>
      <c r="AN50" s="738"/>
      <c r="AO50" s="738"/>
      <c r="AP50" s="738"/>
      <c r="AQ50" s="738"/>
      <c r="AR50" s="738"/>
      <c r="AS50" s="738"/>
      <c r="AT50" s="738"/>
      <c r="AU50" s="738"/>
      <c r="AV50" s="738"/>
      <c r="AW50" s="738"/>
      <c r="AX50" s="738"/>
      <c r="AY50" s="738"/>
      <c r="AZ50" s="738"/>
      <c r="BA50" s="738"/>
      <c r="BB50" s="738"/>
      <c r="BC50" s="738"/>
      <c r="BD50" s="738"/>
      <c r="BE50" s="738"/>
      <c r="BF50" s="738"/>
      <c r="BG50" s="738"/>
      <c r="BH50" s="738"/>
      <c r="BI50" s="738"/>
      <c r="BJ50" s="738"/>
      <c r="BK50" s="738"/>
      <c r="BL50" s="738"/>
      <c r="BM50" s="738"/>
      <c r="BN50" s="738"/>
      <c r="BO50" s="738"/>
      <c r="BP50" s="738"/>
      <c r="BQ50" s="738"/>
      <c r="BR50" s="738"/>
      <c r="BS50" s="738"/>
      <c r="BT50" s="738"/>
      <c r="BU50" s="738"/>
      <c r="BV50" s="738"/>
      <c r="BW50" s="738"/>
      <c r="BX50" s="738"/>
      <c r="BY50" s="738"/>
      <c r="BZ50" s="738"/>
      <c r="CA50" s="738"/>
      <c r="CB50" s="738"/>
      <c r="CC50" s="738"/>
      <c r="CD50" s="738"/>
      <c r="CE50" s="738"/>
      <c r="CF50" s="738"/>
      <c r="CG50" s="738"/>
      <c r="CH50" s="738"/>
      <c r="CI50" s="738"/>
      <c r="CJ50" s="738"/>
      <c r="CK50" s="738"/>
      <c r="CL50" s="738"/>
      <c r="CM50" s="738"/>
      <c r="CN50" s="738"/>
      <c r="CO50" s="738"/>
      <c r="CP50" s="738"/>
      <c r="CQ50" s="738"/>
      <c r="CR50" s="738"/>
      <c r="CS50" s="738"/>
      <c r="CT50" s="738"/>
      <c r="CU50" s="738"/>
      <c r="CV50" s="738"/>
      <c r="CW50" s="738"/>
      <c r="CX50" s="738"/>
      <c r="CY50" s="738"/>
      <c r="CZ50" s="738"/>
      <c r="DA50" s="738"/>
      <c r="DB50" s="738"/>
      <c r="DC50" s="738"/>
      <c r="DD50" s="738"/>
      <c r="DE50" s="738"/>
      <c r="DF50" s="738"/>
      <c r="DG50" s="738"/>
      <c r="DH50" s="738"/>
      <c r="DI50" s="738"/>
      <c r="DJ50" s="738"/>
      <c r="DK50" s="738"/>
      <c r="DL50" s="738"/>
      <c r="DM50" s="738"/>
      <c r="DN50" s="738"/>
      <c r="DO50" s="738"/>
      <c r="DP50" s="738"/>
      <c r="DQ50" s="738"/>
      <c r="DR50" s="738"/>
      <c r="DS50" s="738"/>
      <c r="DT50" s="738"/>
      <c r="DU50" s="738"/>
      <c r="DV50" s="738"/>
      <c r="DW50" s="738"/>
      <c r="DX50" s="738"/>
      <c r="DY50" s="738"/>
      <c r="DZ50" s="738"/>
      <c r="EA50" s="738"/>
      <c r="EB50" s="738"/>
      <c r="EC50" s="738"/>
      <c r="ED50" s="738"/>
      <c r="EE50" s="738"/>
      <c r="EF50" s="738"/>
      <c r="EG50" s="738"/>
      <c r="EH50" s="738"/>
      <c r="EI50" s="738"/>
      <c r="EJ50" s="738"/>
      <c r="EK50" s="738"/>
      <c r="EL50" s="738"/>
      <c r="EM50" s="738"/>
      <c r="EN50" s="738"/>
      <c r="EO50" s="738"/>
      <c r="EP50" s="738"/>
      <c r="EQ50" s="738"/>
      <c r="ER50" s="738"/>
      <c r="ES50" s="738"/>
      <c r="ET50" s="738"/>
      <c r="EU50" s="738"/>
      <c r="EV50" s="738"/>
      <c r="EW50" s="738"/>
      <c r="EX50" s="738"/>
      <c r="EY50" s="738"/>
      <c r="EZ50" s="738"/>
      <c r="FA50" s="738"/>
      <c r="FB50" s="738"/>
      <c r="FC50" s="738"/>
      <c r="FD50" s="738"/>
      <c r="FE50" s="738"/>
      <c r="FF50" s="738"/>
      <c r="FG50" s="738"/>
      <c r="FH50" s="738"/>
      <c r="FI50" s="738"/>
      <c r="FJ50" s="738"/>
      <c r="FK50" s="738"/>
      <c r="FL50" s="738"/>
      <c r="FM50" s="738"/>
      <c r="FN50" s="738"/>
      <c r="FO50" s="738"/>
      <c r="FP50" s="738"/>
      <c r="FQ50" s="738"/>
      <c r="FR50" s="738"/>
      <c r="FS50" s="738"/>
      <c r="FT50" s="738"/>
      <c r="FU50" s="738"/>
      <c r="FV50" s="738"/>
      <c r="FW50" s="738"/>
      <c r="FX50" s="738"/>
      <c r="FY50" s="738"/>
      <c r="FZ50" s="738"/>
      <c r="GA50" s="738"/>
      <c r="GB50" s="738"/>
      <c r="GC50" s="738"/>
      <c r="GD50" s="738"/>
      <c r="GE50" s="738"/>
      <c r="GF50" s="738"/>
      <c r="GG50" s="738"/>
      <c r="GH50" s="738"/>
      <c r="GI50" s="738"/>
      <c r="GJ50" s="738"/>
      <c r="GK50" s="738"/>
      <c r="GL50" s="738"/>
      <c r="GM50" s="738"/>
      <c r="GN50" s="738"/>
      <c r="GO50" s="738"/>
      <c r="GP50" s="738"/>
      <c r="GQ50" s="738"/>
      <c r="GR50" s="738"/>
      <c r="GS50" s="738"/>
      <c r="GT50" s="738"/>
      <c r="GU50" s="738"/>
      <c r="GV50" s="738"/>
      <c r="GW50" s="738"/>
      <c r="GX50" s="738"/>
      <c r="GY50" s="738"/>
      <c r="GZ50" s="738"/>
      <c r="HA50" s="738"/>
      <c r="HB50" s="738"/>
      <c r="HC50" s="738"/>
      <c r="HD50" s="738"/>
      <c r="HE50" s="738"/>
      <c r="HF50" s="738"/>
      <c r="HG50" s="738"/>
      <c r="HH50" s="738"/>
      <c r="HI50" s="738"/>
      <c r="HJ50" s="738"/>
      <c r="HK50" s="738"/>
      <c r="HL50" s="738"/>
      <c r="HM50" s="738"/>
      <c r="HN50" s="738"/>
      <c r="HO50" s="738"/>
      <c r="HP50" s="738"/>
      <c r="HQ50" s="738"/>
      <c r="HR50" s="738"/>
      <c r="HS50" s="738"/>
      <c r="HT50" s="738"/>
      <c r="HU50" s="738"/>
      <c r="HV50" s="738"/>
      <c r="HW50" s="738"/>
      <c r="HX50" s="738"/>
      <c r="HY50" s="738"/>
      <c r="HZ50" s="738"/>
      <c r="IA50" s="738"/>
      <c r="IB50" s="738"/>
      <c r="IC50" s="738"/>
    </row>
    <row r="51" spans="1:237" s="11" customFormat="1" ht="16.2" thickTop="1" thickBot="1">
      <c r="A51" s="985"/>
      <c r="B51" s="1240" t="s">
        <v>1656</v>
      </c>
      <c r="C51" s="93"/>
      <c r="D51" s="93"/>
      <c r="E51" s="93"/>
      <c r="F51" s="93"/>
      <c r="G51" s="93"/>
      <c r="H51" s="93"/>
      <c r="I51" s="738"/>
      <c r="J51" s="738"/>
      <c r="K51" s="738"/>
      <c r="L51" s="3336"/>
      <c r="M51" s="101">
        <f t="shared" si="1"/>
        <v>0</v>
      </c>
      <c r="N51" s="3337">
        <v>4</v>
      </c>
      <c r="O51" s="947"/>
      <c r="P51" s="3356"/>
      <c r="Q51" s="738"/>
      <c r="R51" s="738"/>
      <c r="S51" s="738"/>
      <c r="T51" s="738"/>
      <c r="U51" s="738"/>
      <c r="V51" s="738"/>
      <c r="W51" s="738"/>
      <c r="X51" s="738"/>
      <c r="Y51" s="738"/>
      <c r="Z51" s="738"/>
      <c r="AA51" s="738"/>
      <c r="AB51" s="738"/>
      <c r="AC51" s="738"/>
      <c r="AD51" s="738"/>
      <c r="AE51" s="738"/>
      <c r="AF51" s="738"/>
      <c r="AG51" s="738"/>
      <c r="AH51" s="738"/>
      <c r="AI51" s="738"/>
      <c r="AJ51" s="738"/>
      <c r="AK51" s="738"/>
      <c r="AL51" s="738"/>
      <c r="AM51" s="738"/>
      <c r="AN51" s="738"/>
      <c r="AO51" s="738"/>
      <c r="AP51" s="738"/>
      <c r="AQ51" s="738"/>
      <c r="AR51" s="738"/>
      <c r="AS51" s="738"/>
      <c r="AT51" s="738"/>
      <c r="AU51" s="738"/>
      <c r="AV51" s="738"/>
      <c r="AW51" s="738"/>
      <c r="AX51" s="738"/>
      <c r="AY51" s="738"/>
      <c r="AZ51" s="738"/>
      <c r="BA51" s="738"/>
      <c r="BB51" s="738"/>
      <c r="BC51" s="738"/>
      <c r="BD51" s="738"/>
      <c r="BE51" s="738"/>
      <c r="BF51" s="738"/>
      <c r="BG51" s="738"/>
      <c r="BH51" s="738"/>
      <c r="BI51" s="738"/>
      <c r="BJ51" s="738"/>
      <c r="BK51" s="738"/>
      <c r="BL51" s="738"/>
      <c r="BM51" s="738"/>
      <c r="BN51" s="738"/>
      <c r="BO51" s="738"/>
      <c r="BP51" s="738"/>
      <c r="BQ51" s="738"/>
      <c r="BR51" s="738"/>
      <c r="BS51" s="738"/>
      <c r="BT51" s="738"/>
      <c r="BU51" s="738"/>
      <c r="BV51" s="738"/>
      <c r="BW51" s="738"/>
      <c r="BX51" s="738"/>
      <c r="BY51" s="738"/>
      <c r="BZ51" s="738"/>
      <c r="CA51" s="738"/>
      <c r="CB51" s="738"/>
      <c r="CC51" s="738"/>
      <c r="CD51" s="738"/>
      <c r="CE51" s="738"/>
      <c r="CF51" s="738"/>
      <c r="CG51" s="738"/>
      <c r="CH51" s="738"/>
      <c r="CI51" s="738"/>
      <c r="CJ51" s="738"/>
      <c r="CK51" s="738"/>
      <c r="CL51" s="738"/>
      <c r="CM51" s="738"/>
      <c r="CN51" s="738"/>
      <c r="CO51" s="738"/>
      <c r="CP51" s="738"/>
      <c r="CQ51" s="738"/>
      <c r="CR51" s="738"/>
      <c r="CS51" s="738"/>
      <c r="CT51" s="738"/>
      <c r="CU51" s="738"/>
      <c r="CV51" s="738"/>
      <c r="CW51" s="738"/>
      <c r="CX51" s="738"/>
      <c r="CY51" s="738"/>
      <c r="CZ51" s="738"/>
      <c r="DA51" s="738"/>
      <c r="DB51" s="738"/>
      <c r="DC51" s="738"/>
      <c r="DD51" s="738"/>
      <c r="DE51" s="738"/>
      <c r="DF51" s="738"/>
      <c r="DG51" s="738"/>
      <c r="DH51" s="738"/>
      <c r="DI51" s="738"/>
      <c r="DJ51" s="738"/>
      <c r="DK51" s="738"/>
      <c r="DL51" s="738"/>
      <c r="DM51" s="738"/>
      <c r="DN51" s="738"/>
      <c r="DO51" s="738"/>
      <c r="DP51" s="738"/>
      <c r="DQ51" s="738"/>
      <c r="DR51" s="738"/>
      <c r="DS51" s="738"/>
      <c r="DT51" s="738"/>
      <c r="DU51" s="738"/>
      <c r="DV51" s="738"/>
      <c r="DW51" s="738"/>
      <c r="DX51" s="738"/>
      <c r="DY51" s="738"/>
      <c r="DZ51" s="738"/>
      <c r="EA51" s="738"/>
      <c r="EB51" s="738"/>
      <c r="EC51" s="738"/>
      <c r="ED51" s="738"/>
      <c r="EE51" s="738"/>
      <c r="EF51" s="738"/>
      <c r="EG51" s="738"/>
      <c r="EH51" s="738"/>
      <c r="EI51" s="738"/>
      <c r="EJ51" s="738"/>
      <c r="EK51" s="738"/>
      <c r="EL51" s="738"/>
      <c r="EM51" s="738"/>
      <c r="EN51" s="738"/>
      <c r="EO51" s="738"/>
      <c r="EP51" s="738"/>
      <c r="EQ51" s="738"/>
      <c r="ER51" s="738"/>
      <c r="ES51" s="738"/>
      <c r="ET51" s="738"/>
      <c r="EU51" s="738"/>
      <c r="EV51" s="738"/>
      <c r="EW51" s="738"/>
      <c r="EX51" s="738"/>
      <c r="EY51" s="738"/>
      <c r="EZ51" s="738"/>
      <c r="FA51" s="738"/>
      <c r="FB51" s="738"/>
      <c r="FC51" s="738"/>
      <c r="FD51" s="738"/>
      <c r="FE51" s="738"/>
      <c r="FF51" s="738"/>
      <c r="FG51" s="738"/>
      <c r="FH51" s="738"/>
      <c r="FI51" s="738"/>
      <c r="FJ51" s="738"/>
      <c r="FK51" s="738"/>
      <c r="FL51" s="738"/>
      <c r="FM51" s="738"/>
      <c r="FN51" s="738"/>
      <c r="FO51" s="738"/>
      <c r="FP51" s="738"/>
      <c r="FQ51" s="738"/>
      <c r="FR51" s="738"/>
      <c r="FS51" s="738"/>
      <c r="FT51" s="738"/>
      <c r="FU51" s="738"/>
      <c r="FV51" s="738"/>
      <c r="FW51" s="738"/>
      <c r="FX51" s="738"/>
      <c r="FY51" s="738"/>
      <c r="FZ51" s="738"/>
      <c r="GA51" s="738"/>
      <c r="GB51" s="738"/>
      <c r="GC51" s="738"/>
      <c r="GD51" s="738"/>
      <c r="GE51" s="738"/>
      <c r="GF51" s="738"/>
      <c r="GG51" s="738"/>
      <c r="GH51" s="738"/>
      <c r="GI51" s="738"/>
      <c r="GJ51" s="738"/>
      <c r="GK51" s="738"/>
      <c r="GL51" s="738"/>
      <c r="GM51" s="738"/>
      <c r="GN51" s="738"/>
      <c r="GO51" s="738"/>
      <c r="GP51" s="738"/>
      <c r="GQ51" s="738"/>
      <c r="GR51" s="738"/>
      <c r="GS51" s="738"/>
      <c r="GT51" s="738"/>
      <c r="GU51" s="738"/>
      <c r="GV51" s="738"/>
      <c r="GW51" s="738"/>
      <c r="GX51" s="738"/>
      <c r="GY51" s="738"/>
      <c r="GZ51" s="738"/>
      <c r="HA51" s="738"/>
      <c r="HB51" s="738"/>
      <c r="HC51" s="738"/>
      <c r="HD51" s="738"/>
      <c r="HE51" s="738"/>
      <c r="HF51" s="738"/>
      <c r="HG51" s="738"/>
      <c r="HH51" s="738"/>
      <c r="HI51" s="738"/>
      <c r="HJ51" s="738"/>
      <c r="HK51" s="738"/>
      <c r="HL51" s="738"/>
      <c r="HM51" s="738"/>
      <c r="HN51" s="738"/>
      <c r="HO51" s="738"/>
      <c r="HP51" s="738"/>
      <c r="HQ51" s="738"/>
      <c r="HR51" s="738"/>
      <c r="HS51" s="738"/>
      <c r="HT51" s="738"/>
      <c r="HU51" s="738"/>
      <c r="HV51" s="738"/>
      <c r="HW51" s="738"/>
      <c r="HX51" s="738"/>
      <c r="HY51" s="738"/>
      <c r="HZ51" s="738"/>
      <c r="IA51" s="738"/>
      <c r="IB51" s="738"/>
      <c r="IC51" s="738"/>
    </row>
    <row r="52" spans="1:237" s="11" customFormat="1" ht="31.8" thickTop="1">
      <c r="A52" s="985"/>
      <c r="B52" s="3804" t="s">
        <v>1657</v>
      </c>
      <c r="C52" s="321" t="s">
        <v>1658</v>
      </c>
      <c r="D52" s="3805">
        <v>1</v>
      </c>
      <c r="E52" s="3797">
        <f>IFERROR('3I'!G9,0)</f>
        <v>0</v>
      </c>
      <c r="F52" s="3778"/>
      <c r="G52" s="3812"/>
      <c r="H52" s="3813"/>
      <c r="I52" s="738"/>
      <c r="J52" s="1248" t="s">
        <v>1659</v>
      </c>
      <c r="K52" s="738"/>
      <c r="L52" s="3336"/>
      <c r="M52" s="101" t="str">
        <f t="shared" si="1"/>
        <v>Please complete all cells in row</v>
      </c>
      <c r="N52" s="3337">
        <v>2</v>
      </c>
      <c r="O52" s="947"/>
      <c r="P52" s="3356"/>
      <c r="Q52" s="738"/>
      <c r="R52" s="738"/>
      <c r="S52" s="738"/>
      <c r="T52" s="738"/>
      <c r="U52" s="738"/>
      <c r="V52" s="738"/>
      <c r="W52" s="738"/>
      <c r="X52" s="738"/>
      <c r="Y52" s="738"/>
      <c r="Z52" s="738"/>
      <c r="AA52" s="738"/>
      <c r="AB52" s="738"/>
      <c r="AC52" s="738"/>
      <c r="AD52" s="738"/>
      <c r="AE52" s="738"/>
      <c r="AF52" s="738"/>
      <c r="AG52" s="738"/>
      <c r="AH52" s="738"/>
      <c r="AI52" s="738"/>
      <c r="AJ52" s="738"/>
      <c r="AK52" s="738"/>
      <c r="AL52" s="738"/>
      <c r="AM52" s="738"/>
      <c r="AN52" s="738"/>
      <c r="AO52" s="738"/>
      <c r="AP52" s="738"/>
      <c r="AQ52" s="738"/>
      <c r="AR52" s="738"/>
      <c r="AS52" s="738"/>
      <c r="AT52" s="738"/>
      <c r="AU52" s="738"/>
      <c r="AV52" s="738"/>
      <c r="AW52" s="738"/>
      <c r="AX52" s="738"/>
      <c r="AY52" s="738"/>
      <c r="AZ52" s="738"/>
      <c r="BA52" s="738"/>
      <c r="BB52" s="738"/>
      <c r="BC52" s="738"/>
      <c r="BD52" s="738"/>
      <c r="BE52" s="738"/>
      <c r="BF52" s="738"/>
      <c r="BG52" s="738"/>
      <c r="BH52" s="738"/>
      <c r="BI52" s="738"/>
      <c r="BJ52" s="738"/>
      <c r="BK52" s="738"/>
      <c r="BL52" s="738"/>
      <c r="BM52" s="738"/>
      <c r="BN52" s="738"/>
      <c r="BO52" s="738"/>
      <c r="BP52" s="738"/>
      <c r="BQ52" s="738"/>
      <c r="BR52" s="738"/>
      <c r="BS52" s="738"/>
      <c r="BT52" s="738"/>
      <c r="BU52" s="738"/>
      <c r="BV52" s="738"/>
      <c r="BW52" s="738"/>
      <c r="BX52" s="738"/>
      <c r="BY52" s="738"/>
      <c r="BZ52" s="738"/>
      <c r="CA52" s="738"/>
      <c r="CB52" s="738"/>
      <c r="CC52" s="738"/>
      <c r="CD52" s="738"/>
      <c r="CE52" s="738"/>
      <c r="CF52" s="738"/>
      <c r="CG52" s="738"/>
      <c r="CH52" s="738"/>
      <c r="CI52" s="738"/>
      <c r="CJ52" s="738"/>
      <c r="CK52" s="738"/>
      <c r="CL52" s="738"/>
      <c r="CM52" s="738"/>
      <c r="CN52" s="738"/>
      <c r="CO52" s="738"/>
      <c r="CP52" s="738"/>
      <c r="CQ52" s="738"/>
      <c r="CR52" s="738"/>
      <c r="CS52" s="738"/>
      <c r="CT52" s="738"/>
      <c r="CU52" s="738"/>
      <c r="CV52" s="738"/>
      <c r="CW52" s="738"/>
      <c r="CX52" s="738"/>
      <c r="CY52" s="738"/>
      <c r="CZ52" s="738"/>
      <c r="DA52" s="738"/>
      <c r="DB52" s="738"/>
      <c r="DC52" s="738"/>
      <c r="DD52" s="738"/>
      <c r="DE52" s="738"/>
      <c r="DF52" s="738"/>
      <c r="DG52" s="738"/>
      <c r="DH52" s="738"/>
      <c r="DI52" s="738"/>
      <c r="DJ52" s="738"/>
      <c r="DK52" s="738"/>
      <c r="DL52" s="738"/>
      <c r="DM52" s="738"/>
      <c r="DN52" s="738"/>
      <c r="DO52" s="738"/>
      <c r="DP52" s="738"/>
      <c r="DQ52" s="738"/>
      <c r="DR52" s="738"/>
      <c r="DS52" s="738"/>
      <c r="DT52" s="738"/>
      <c r="DU52" s="738"/>
      <c r="DV52" s="738"/>
      <c r="DW52" s="738"/>
      <c r="DX52" s="738"/>
      <c r="DY52" s="738"/>
      <c r="DZ52" s="738"/>
      <c r="EA52" s="738"/>
      <c r="EB52" s="738"/>
      <c r="EC52" s="738"/>
      <c r="ED52" s="738"/>
      <c r="EE52" s="738"/>
      <c r="EF52" s="738"/>
      <c r="EG52" s="738"/>
      <c r="EH52" s="738"/>
      <c r="EI52" s="738"/>
      <c r="EJ52" s="738"/>
      <c r="EK52" s="738"/>
      <c r="EL52" s="738"/>
      <c r="EM52" s="738"/>
      <c r="EN52" s="738"/>
      <c r="EO52" s="738"/>
      <c r="EP52" s="738"/>
      <c r="EQ52" s="738"/>
      <c r="ER52" s="738"/>
      <c r="ES52" s="738"/>
      <c r="ET52" s="738"/>
      <c r="EU52" s="738"/>
      <c r="EV52" s="738"/>
      <c r="EW52" s="738"/>
      <c r="EX52" s="738"/>
      <c r="EY52" s="738"/>
      <c r="EZ52" s="738"/>
      <c r="FA52" s="738"/>
      <c r="FB52" s="738"/>
      <c r="FC52" s="738"/>
      <c r="FD52" s="738"/>
      <c r="FE52" s="738"/>
      <c r="FF52" s="738"/>
      <c r="FG52" s="738"/>
      <c r="FH52" s="738"/>
      <c r="FI52" s="738"/>
      <c r="FJ52" s="738"/>
      <c r="FK52" s="738"/>
      <c r="FL52" s="738"/>
      <c r="FM52" s="738"/>
      <c r="FN52" s="738"/>
      <c r="FO52" s="738"/>
      <c r="FP52" s="738"/>
      <c r="FQ52" s="738"/>
      <c r="FR52" s="738"/>
      <c r="FS52" s="738"/>
      <c r="FT52" s="738"/>
      <c r="FU52" s="738"/>
      <c r="FV52" s="738"/>
      <c r="FW52" s="738"/>
      <c r="FX52" s="738"/>
      <c r="FY52" s="738"/>
      <c r="FZ52" s="738"/>
      <c r="GA52" s="738"/>
      <c r="GB52" s="738"/>
      <c r="GC52" s="738"/>
      <c r="GD52" s="738"/>
      <c r="GE52" s="738"/>
      <c r="GF52" s="738"/>
      <c r="GG52" s="738"/>
      <c r="GH52" s="738"/>
      <c r="GI52" s="738"/>
      <c r="GJ52" s="738"/>
      <c r="GK52" s="738"/>
      <c r="GL52" s="738"/>
      <c r="GM52" s="738"/>
      <c r="GN52" s="738"/>
      <c r="GO52" s="738"/>
      <c r="GP52" s="738"/>
      <c r="GQ52" s="738"/>
      <c r="GR52" s="738"/>
      <c r="GS52" s="738"/>
      <c r="GT52" s="738"/>
      <c r="GU52" s="738"/>
      <c r="GV52" s="738"/>
      <c r="GW52" s="738"/>
      <c r="GX52" s="738"/>
      <c r="GY52" s="738"/>
      <c r="GZ52" s="738"/>
      <c r="HA52" s="738"/>
      <c r="HB52" s="738"/>
      <c r="HC52" s="738"/>
      <c r="HD52" s="738"/>
      <c r="HE52" s="738"/>
      <c r="HF52" s="738"/>
      <c r="HG52" s="738"/>
      <c r="HH52" s="738"/>
      <c r="HI52" s="738"/>
      <c r="HJ52" s="738"/>
      <c r="HK52" s="738"/>
      <c r="HL52" s="738"/>
      <c r="HM52" s="738"/>
      <c r="HN52" s="738"/>
      <c r="HO52" s="738"/>
      <c r="HP52" s="738"/>
      <c r="HQ52" s="738"/>
      <c r="HR52" s="738"/>
      <c r="HS52" s="738"/>
      <c r="HT52" s="738"/>
      <c r="HU52" s="738"/>
      <c r="HV52" s="738"/>
      <c r="HW52" s="738"/>
      <c r="HX52" s="738"/>
      <c r="HY52" s="738"/>
      <c r="HZ52" s="738"/>
      <c r="IA52" s="738"/>
      <c r="IB52" s="738"/>
      <c r="IC52" s="738"/>
    </row>
    <row r="53" spans="1:237" s="11" customFormat="1" ht="31.2" thickBot="1">
      <c r="A53" s="985"/>
      <c r="B53" s="3814" t="s">
        <v>1660</v>
      </c>
      <c r="C53" s="139" t="s">
        <v>1661</v>
      </c>
      <c r="D53" s="3737">
        <v>1</v>
      </c>
      <c r="E53" s="3809">
        <f>IFERROR(SUM('3I'!G15:G24),"-")</f>
        <v>0</v>
      </c>
      <c r="F53" s="3792"/>
      <c r="G53" s="3815"/>
      <c r="H53" s="3816"/>
      <c r="I53" s="2245"/>
      <c r="J53" s="1262" t="s">
        <v>1662</v>
      </c>
      <c r="K53" s="738"/>
      <c r="L53" s="3336"/>
      <c r="M53" s="101" t="str">
        <f t="shared" si="1"/>
        <v>Please complete all cells in row</v>
      </c>
      <c r="N53" s="3337">
        <v>2</v>
      </c>
      <c r="O53" s="947"/>
      <c r="P53" s="3356"/>
      <c r="Q53" s="738"/>
      <c r="R53" s="738"/>
      <c r="S53" s="738"/>
      <c r="T53" s="738"/>
      <c r="U53" s="738"/>
      <c r="V53" s="738"/>
      <c r="W53" s="738"/>
      <c r="X53" s="738"/>
      <c r="Y53" s="738"/>
      <c r="Z53" s="738"/>
      <c r="AA53" s="738"/>
      <c r="AB53" s="738"/>
      <c r="AC53" s="738"/>
      <c r="AD53" s="738"/>
      <c r="AE53" s="738"/>
      <c r="AF53" s="738"/>
      <c r="AG53" s="738"/>
      <c r="AH53" s="738"/>
      <c r="AI53" s="738"/>
      <c r="AJ53" s="738"/>
      <c r="AK53" s="738"/>
      <c r="AL53" s="738"/>
      <c r="AM53" s="738"/>
      <c r="AN53" s="738"/>
      <c r="AO53" s="738"/>
      <c r="AP53" s="738"/>
      <c r="AQ53" s="738"/>
      <c r="AR53" s="738"/>
      <c r="AS53" s="738"/>
      <c r="AT53" s="738"/>
      <c r="AU53" s="738"/>
      <c r="AV53" s="738"/>
      <c r="AW53" s="738"/>
      <c r="AX53" s="738"/>
      <c r="AY53" s="738"/>
      <c r="AZ53" s="738"/>
      <c r="BA53" s="738"/>
      <c r="BB53" s="738"/>
      <c r="BC53" s="738"/>
      <c r="BD53" s="738"/>
      <c r="BE53" s="738"/>
      <c r="BF53" s="738"/>
      <c r="BG53" s="738"/>
      <c r="BH53" s="738"/>
      <c r="BI53" s="738"/>
      <c r="BJ53" s="738"/>
      <c r="BK53" s="738"/>
      <c r="BL53" s="738"/>
      <c r="BM53" s="738"/>
      <c r="BN53" s="738"/>
      <c r="BO53" s="738"/>
      <c r="BP53" s="738"/>
      <c r="BQ53" s="738"/>
      <c r="BR53" s="738"/>
      <c r="BS53" s="738"/>
      <c r="BT53" s="738"/>
      <c r="BU53" s="738"/>
      <c r="BV53" s="738"/>
      <c r="BW53" s="738"/>
      <c r="BX53" s="738"/>
      <c r="BY53" s="738"/>
      <c r="BZ53" s="738"/>
      <c r="CA53" s="738"/>
      <c r="CB53" s="738"/>
      <c r="CC53" s="738"/>
      <c r="CD53" s="738"/>
      <c r="CE53" s="738"/>
      <c r="CF53" s="738"/>
      <c r="CG53" s="738"/>
      <c r="CH53" s="738"/>
      <c r="CI53" s="738"/>
      <c r="CJ53" s="738"/>
      <c r="CK53" s="738"/>
      <c r="CL53" s="738"/>
      <c r="CM53" s="738"/>
      <c r="CN53" s="738"/>
      <c r="CO53" s="738"/>
      <c r="CP53" s="738"/>
      <c r="CQ53" s="738"/>
      <c r="CR53" s="738"/>
      <c r="CS53" s="738"/>
      <c r="CT53" s="738"/>
      <c r="CU53" s="738"/>
      <c r="CV53" s="738"/>
      <c r="CW53" s="738"/>
      <c r="CX53" s="738"/>
      <c r="CY53" s="738"/>
      <c r="CZ53" s="738"/>
      <c r="DA53" s="738"/>
      <c r="DB53" s="738"/>
      <c r="DC53" s="738"/>
      <c r="DD53" s="738"/>
      <c r="DE53" s="738"/>
      <c r="DF53" s="738"/>
      <c r="DG53" s="738"/>
      <c r="DH53" s="738"/>
      <c r="DI53" s="738"/>
      <c r="DJ53" s="738"/>
      <c r="DK53" s="738"/>
      <c r="DL53" s="738"/>
      <c r="DM53" s="738"/>
      <c r="DN53" s="738"/>
      <c r="DO53" s="738"/>
      <c r="DP53" s="738"/>
      <c r="DQ53" s="738"/>
      <c r="DR53" s="738"/>
      <c r="DS53" s="738"/>
      <c r="DT53" s="738"/>
      <c r="DU53" s="738"/>
      <c r="DV53" s="738"/>
      <c r="DW53" s="738"/>
      <c r="DX53" s="738"/>
      <c r="DY53" s="738"/>
      <c r="DZ53" s="738"/>
      <c r="EA53" s="738"/>
      <c r="EB53" s="738"/>
      <c r="EC53" s="738"/>
      <c r="ED53" s="738"/>
      <c r="EE53" s="738"/>
      <c r="EF53" s="738"/>
      <c r="EG53" s="738"/>
      <c r="EH53" s="738"/>
      <c r="EI53" s="738"/>
      <c r="EJ53" s="738"/>
      <c r="EK53" s="738"/>
      <c r="EL53" s="738"/>
      <c r="EM53" s="738"/>
      <c r="EN53" s="738"/>
      <c r="EO53" s="738"/>
      <c r="EP53" s="738"/>
      <c r="EQ53" s="738"/>
      <c r="ER53" s="738"/>
      <c r="ES53" s="738"/>
      <c r="ET53" s="738"/>
      <c r="EU53" s="738"/>
      <c r="EV53" s="738"/>
      <c r="EW53" s="738"/>
      <c r="EX53" s="738"/>
      <c r="EY53" s="738"/>
      <c r="EZ53" s="738"/>
      <c r="FA53" s="738"/>
      <c r="FB53" s="738"/>
      <c r="FC53" s="738"/>
      <c r="FD53" s="738"/>
      <c r="FE53" s="738"/>
      <c r="FF53" s="738"/>
      <c r="FG53" s="738"/>
      <c r="FH53" s="738"/>
      <c r="FI53" s="738"/>
      <c r="FJ53" s="738"/>
      <c r="FK53" s="738"/>
      <c r="FL53" s="738"/>
      <c r="FM53" s="738"/>
      <c r="FN53" s="738"/>
      <c r="FO53" s="738"/>
      <c r="FP53" s="738"/>
      <c r="FQ53" s="738"/>
      <c r="FR53" s="738"/>
      <c r="FS53" s="738"/>
      <c r="FT53" s="738"/>
      <c r="FU53" s="738"/>
      <c r="FV53" s="738"/>
      <c r="FW53" s="738"/>
      <c r="FX53" s="738"/>
      <c r="FY53" s="738"/>
      <c r="FZ53" s="738"/>
      <c r="GA53" s="738"/>
      <c r="GB53" s="738"/>
      <c r="GC53" s="738"/>
      <c r="GD53" s="738"/>
      <c r="GE53" s="738"/>
      <c r="GF53" s="738"/>
      <c r="GG53" s="738"/>
      <c r="GH53" s="738"/>
      <c r="GI53" s="738"/>
      <c r="GJ53" s="738"/>
      <c r="GK53" s="738"/>
      <c r="GL53" s="738"/>
      <c r="GM53" s="738"/>
      <c r="GN53" s="738"/>
      <c r="GO53" s="738"/>
      <c r="GP53" s="738"/>
      <c r="GQ53" s="738"/>
      <c r="GR53" s="738"/>
      <c r="GS53" s="738"/>
      <c r="GT53" s="738"/>
      <c r="GU53" s="738"/>
      <c r="GV53" s="738"/>
      <c r="GW53" s="738"/>
      <c r="GX53" s="738"/>
      <c r="GY53" s="738"/>
      <c r="GZ53" s="738"/>
      <c r="HA53" s="738"/>
      <c r="HB53" s="738"/>
      <c r="HC53" s="738"/>
      <c r="HD53" s="738"/>
      <c r="HE53" s="738"/>
      <c r="HF53" s="738"/>
      <c r="HG53" s="738"/>
      <c r="HH53" s="738"/>
      <c r="HI53" s="738"/>
      <c r="HJ53" s="738"/>
      <c r="HK53" s="738"/>
      <c r="HL53" s="738"/>
      <c r="HM53" s="738"/>
      <c r="HN53" s="738"/>
      <c r="HO53" s="738"/>
      <c r="HP53" s="738"/>
      <c r="HQ53" s="738"/>
      <c r="HR53" s="738"/>
      <c r="HS53" s="738"/>
      <c r="HT53" s="738"/>
      <c r="HU53" s="738"/>
      <c r="HV53" s="738"/>
      <c r="HW53" s="738"/>
      <c r="HX53" s="738"/>
      <c r="HY53" s="738"/>
      <c r="HZ53" s="738"/>
      <c r="IA53" s="738"/>
      <c r="IB53" s="738"/>
      <c r="IC53" s="738"/>
    </row>
    <row r="54" spans="1:237" s="11" customFormat="1" ht="16.2" thickTop="1" thickBot="1">
      <c r="A54" s="985"/>
      <c r="B54" s="55"/>
      <c r="C54" s="93"/>
      <c r="D54" s="93"/>
      <c r="E54" s="93"/>
      <c r="F54" s="93"/>
      <c r="G54" s="93"/>
      <c r="H54" s="93"/>
      <c r="I54" s="738"/>
      <c r="J54" s="738"/>
      <c r="K54" s="738"/>
      <c r="L54" s="3336"/>
      <c r="M54" s="101">
        <f t="shared" si="1"/>
        <v>0</v>
      </c>
      <c r="N54" s="3337">
        <v>4</v>
      </c>
      <c r="O54" s="947"/>
      <c r="P54" s="3356"/>
      <c r="Q54" s="738"/>
      <c r="R54" s="738"/>
      <c r="S54" s="738"/>
      <c r="T54" s="738"/>
      <c r="U54" s="738"/>
      <c r="V54" s="738"/>
      <c r="W54" s="738"/>
      <c r="X54" s="738"/>
      <c r="Y54" s="738"/>
      <c r="Z54" s="738"/>
      <c r="AA54" s="738"/>
      <c r="AB54" s="738"/>
      <c r="AC54" s="738"/>
      <c r="AD54" s="738"/>
      <c r="AE54" s="738"/>
      <c r="AF54" s="738"/>
      <c r="AG54" s="738"/>
      <c r="AH54" s="738"/>
      <c r="AI54" s="738"/>
      <c r="AJ54" s="738"/>
      <c r="AK54" s="738"/>
      <c r="AL54" s="738"/>
      <c r="AM54" s="738"/>
      <c r="AN54" s="738"/>
      <c r="AO54" s="738"/>
      <c r="AP54" s="738"/>
      <c r="AQ54" s="738"/>
      <c r="AR54" s="738"/>
      <c r="AS54" s="738"/>
      <c r="AT54" s="738"/>
      <c r="AU54" s="738"/>
      <c r="AV54" s="738"/>
      <c r="AW54" s="738"/>
      <c r="AX54" s="738"/>
      <c r="AY54" s="738"/>
      <c r="AZ54" s="738"/>
      <c r="BA54" s="738"/>
      <c r="BB54" s="738"/>
      <c r="BC54" s="738"/>
      <c r="BD54" s="738"/>
      <c r="BE54" s="738"/>
      <c r="BF54" s="738"/>
      <c r="BG54" s="738"/>
      <c r="BH54" s="738"/>
      <c r="BI54" s="738"/>
      <c r="BJ54" s="738"/>
      <c r="BK54" s="738"/>
      <c r="BL54" s="738"/>
      <c r="BM54" s="738"/>
      <c r="BN54" s="738"/>
      <c r="BO54" s="738"/>
      <c r="BP54" s="738"/>
      <c r="BQ54" s="738"/>
      <c r="BR54" s="738"/>
      <c r="BS54" s="738"/>
      <c r="BT54" s="738"/>
      <c r="BU54" s="738"/>
      <c r="BV54" s="738"/>
      <c r="BW54" s="738"/>
      <c r="BX54" s="738"/>
      <c r="BY54" s="738"/>
      <c r="BZ54" s="738"/>
      <c r="CA54" s="738"/>
      <c r="CB54" s="738"/>
      <c r="CC54" s="738"/>
      <c r="CD54" s="738"/>
      <c r="CE54" s="738"/>
      <c r="CF54" s="738"/>
      <c r="CG54" s="738"/>
      <c r="CH54" s="738"/>
      <c r="CI54" s="738"/>
      <c r="CJ54" s="738"/>
      <c r="CK54" s="738"/>
      <c r="CL54" s="738"/>
      <c r="CM54" s="738"/>
      <c r="CN54" s="738"/>
      <c r="CO54" s="738"/>
      <c r="CP54" s="738"/>
      <c r="CQ54" s="738"/>
      <c r="CR54" s="738"/>
      <c r="CS54" s="738"/>
      <c r="CT54" s="738"/>
      <c r="CU54" s="738"/>
      <c r="CV54" s="738"/>
      <c r="CW54" s="738"/>
      <c r="CX54" s="738"/>
      <c r="CY54" s="738"/>
      <c r="CZ54" s="738"/>
      <c r="DA54" s="738"/>
      <c r="DB54" s="738"/>
      <c r="DC54" s="738"/>
      <c r="DD54" s="738"/>
      <c r="DE54" s="738"/>
      <c r="DF54" s="738"/>
      <c r="DG54" s="738"/>
      <c r="DH54" s="738"/>
      <c r="DI54" s="738"/>
      <c r="DJ54" s="738"/>
      <c r="DK54" s="738"/>
      <c r="DL54" s="738"/>
      <c r="DM54" s="738"/>
      <c r="DN54" s="738"/>
      <c r="DO54" s="738"/>
      <c r="DP54" s="738"/>
      <c r="DQ54" s="738"/>
      <c r="DR54" s="738"/>
      <c r="DS54" s="738"/>
      <c r="DT54" s="738"/>
      <c r="DU54" s="738"/>
      <c r="DV54" s="738"/>
      <c r="DW54" s="738"/>
      <c r="DX54" s="738"/>
      <c r="DY54" s="738"/>
      <c r="DZ54" s="738"/>
      <c r="EA54" s="738"/>
      <c r="EB54" s="738"/>
      <c r="EC54" s="738"/>
      <c r="ED54" s="738"/>
      <c r="EE54" s="738"/>
      <c r="EF54" s="738"/>
      <c r="EG54" s="738"/>
      <c r="EH54" s="738"/>
      <c r="EI54" s="738"/>
      <c r="EJ54" s="738"/>
      <c r="EK54" s="738"/>
      <c r="EL54" s="738"/>
      <c r="EM54" s="738"/>
      <c r="EN54" s="738"/>
      <c r="EO54" s="738"/>
      <c r="EP54" s="738"/>
      <c r="EQ54" s="738"/>
      <c r="ER54" s="738"/>
      <c r="ES54" s="738"/>
      <c r="ET54" s="738"/>
      <c r="EU54" s="738"/>
      <c r="EV54" s="738"/>
      <c r="EW54" s="738"/>
      <c r="EX54" s="738"/>
      <c r="EY54" s="738"/>
      <c r="EZ54" s="738"/>
      <c r="FA54" s="738"/>
      <c r="FB54" s="738"/>
      <c r="FC54" s="738"/>
      <c r="FD54" s="738"/>
      <c r="FE54" s="738"/>
      <c r="FF54" s="738"/>
      <c r="FG54" s="738"/>
      <c r="FH54" s="738"/>
      <c r="FI54" s="738"/>
      <c r="FJ54" s="738"/>
      <c r="FK54" s="738"/>
      <c r="FL54" s="738"/>
      <c r="FM54" s="738"/>
      <c r="FN54" s="738"/>
      <c r="FO54" s="738"/>
      <c r="FP54" s="738"/>
      <c r="FQ54" s="738"/>
      <c r="FR54" s="738"/>
      <c r="FS54" s="738"/>
      <c r="FT54" s="738"/>
      <c r="FU54" s="738"/>
      <c r="FV54" s="738"/>
      <c r="FW54" s="738"/>
      <c r="FX54" s="738"/>
      <c r="FY54" s="738"/>
      <c r="FZ54" s="738"/>
      <c r="GA54" s="738"/>
      <c r="GB54" s="738"/>
      <c r="GC54" s="738"/>
      <c r="GD54" s="738"/>
      <c r="GE54" s="738"/>
      <c r="GF54" s="738"/>
      <c r="GG54" s="738"/>
      <c r="GH54" s="738"/>
      <c r="GI54" s="738"/>
      <c r="GJ54" s="738"/>
      <c r="GK54" s="738"/>
      <c r="GL54" s="738"/>
      <c r="GM54" s="738"/>
      <c r="GN54" s="738"/>
      <c r="GO54" s="738"/>
      <c r="GP54" s="738"/>
      <c r="GQ54" s="738"/>
      <c r="GR54" s="738"/>
      <c r="GS54" s="738"/>
      <c r="GT54" s="738"/>
      <c r="GU54" s="738"/>
      <c r="GV54" s="738"/>
      <c r="GW54" s="738"/>
      <c r="GX54" s="738"/>
      <c r="GY54" s="738"/>
      <c r="GZ54" s="738"/>
      <c r="HA54" s="738"/>
      <c r="HB54" s="738"/>
      <c r="HC54" s="738"/>
      <c r="HD54" s="738"/>
      <c r="HE54" s="738"/>
      <c r="HF54" s="738"/>
      <c r="HG54" s="738"/>
      <c r="HH54" s="738"/>
      <c r="HI54" s="738"/>
      <c r="HJ54" s="738"/>
      <c r="HK54" s="738"/>
      <c r="HL54" s="738"/>
      <c r="HM54" s="738"/>
      <c r="HN54" s="738"/>
      <c r="HO54" s="738"/>
      <c r="HP54" s="738"/>
      <c r="HQ54" s="738"/>
      <c r="HR54" s="738"/>
      <c r="HS54" s="738"/>
      <c r="HT54" s="738"/>
      <c r="HU54" s="738"/>
      <c r="HV54" s="738"/>
      <c r="HW54" s="738"/>
      <c r="HX54" s="738"/>
      <c r="HY54" s="738"/>
      <c r="HZ54" s="738"/>
      <c r="IA54" s="738"/>
      <c r="IB54" s="738"/>
      <c r="IC54" s="738"/>
    </row>
    <row r="55" spans="1:237" s="11" customFormat="1" ht="30.6" thickTop="1">
      <c r="A55" s="985"/>
      <c r="B55" s="3817" t="s">
        <v>1663</v>
      </c>
      <c r="C55" s="96" t="s">
        <v>874</v>
      </c>
      <c r="D55" s="3818">
        <v>0</v>
      </c>
      <c r="E55" s="3819">
        <f>IFERROR((COUNTIF($F$10:$F$24,"Yes")/(COUNTA($F$10:$F$24) - COUNTIF($F$10:$F$24,"-")))*100,"")</f>
        <v>66.666666666666657</v>
      </c>
      <c r="F55" s="3812"/>
      <c r="G55" s="3812"/>
      <c r="H55" s="3813"/>
      <c r="I55" s="875"/>
      <c r="J55" s="1248" t="s">
        <v>1664</v>
      </c>
      <c r="K55" s="738"/>
      <c r="L55" s="3336"/>
      <c r="M55" s="101">
        <f t="shared" si="1"/>
        <v>0</v>
      </c>
      <c r="N55" s="3337">
        <v>3</v>
      </c>
      <c r="O55" s="947"/>
      <c r="P55" s="3673"/>
      <c r="Q55" s="956"/>
      <c r="R55" s="2741"/>
      <c r="S55" s="738"/>
      <c r="T55" s="738"/>
      <c r="U55" s="738"/>
      <c r="V55" s="738"/>
      <c r="W55" s="738"/>
      <c r="X55" s="738"/>
      <c r="Y55" s="738"/>
      <c r="Z55" s="738"/>
      <c r="AA55" s="738"/>
      <c r="AB55" s="738"/>
      <c r="AC55" s="738"/>
      <c r="AD55" s="738"/>
      <c r="AE55" s="738"/>
      <c r="AF55" s="738"/>
      <c r="AG55" s="738"/>
      <c r="AH55" s="738"/>
      <c r="AI55" s="738"/>
      <c r="AJ55" s="738"/>
      <c r="AK55" s="738"/>
      <c r="AL55" s="738"/>
      <c r="AM55" s="738"/>
      <c r="AN55" s="738"/>
      <c r="AO55" s="738"/>
      <c r="AP55" s="738"/>
      <c r="AQ55" s="738"/>
      <c r="AR55" s="738"/>
      <c r="AS55" s="738"/>
      <c r="AT55" s="738"/>
      <c r="AU55" s="738"/>
      <c r="AV55" s="738"/>
      <c r="AW55" s="738"/>
      <c r="AX55" s="738"/>
      <c r="AY55" s="738"/>
      <c r="AZ55" s="738"/>
      <c r="BA55" s="738"/>
      <c r="BB55" s="738"/>
      <c r="BC55" s="738"/>
      <c r="BD55" s="738"/>
      <c r="BE55" s="738"/>
      <c r="BF55" s="738"/>
      <c r="BG55" s="738"/>
      <c r="BH55" s="738"/>
      <c r="BI55" s="738"/>
      <c r="BJ55" s="738"/>
      <c r="BK55" s="738"/>
      <c r="BL55" s="738"/>
      <c r="BM55" s="738"/>
      <c r="BN55" s="738"/>
      <c r="BO55" s="738"/>
      <c r="BP55" s="738"/>
      <c r="BQ55" s="738"/>
      <c r="BR55" s="738"/>
      <c r="BS55" s="738"/>
      <c r="BT55" s="738"/>
      <c r="BU55" s="738"/>
      <c r="BV55" s="738"/>
      <c r="BW55" s="738"/>
      <c r="BX55" s="738"/>
      <c r="BY55" s="738"/>
      <c r="BZ55" s="738"/>
      <c r="CA55" s="738"/>
      <c r="CB55" s="738"/>
      <c r="CC55" s="738"/>
      <c r="CD55" s="738"/>
      <c r="CE55" s="738"/>
      <c r="CF55" s="738"/>
      <c r="CG55" s="738"/>
      <c r="CH55" s="738"/>
      <c r="CI55" s="738"/>
      <c r="CJ55" s="738"/>
      <c r="CK55" s="738"/>
      <c r="CL55" s="738"/>
      <c r="CM55" s="738"/>
      <c r="CN55" s="738"/>
      <c r="CO55" s="738"/>
      <c r="CP55" s="738"/>
      <c r="CQ55" s="738"/>
      <c r="CR55" s="738"/>
      <c r="CS55" s="738"/>
      <c r="CT55" s="738"/>
      <c r="CU55" s="738"/>
      <c r="CV55" s="738"/>
      <c r="CW55" s="738"/>
      <c r="CX55" s="738"/>
      <c r="CY55" s="738"/>
      <c r="CZ55" s="738"/>
      <c r="DA55" s="738"/>
      <c r="DB55" s="738"/>
      <c r="DC55" s="738"/>
      <c r="DD55" s="738"/>
      <c r="DE55" s="738"/>
      <c r="DF55" s="738"/>
      <c r="DG55" s="738"/>
      <c r="DH55" s="738"/>
      <c r="DI55" s="738"/>
      <c r="DJ55" s="738"/>
      <c r="DK55" s="738"/>
      <c r="DL55" s="738"/>
      <c r="DM55" s="738"/>
      <c r="DN55" s="738"/>
      <c r="DO55" s="738"/>
      <c r="DP55" s="738"/>
      <c r="DQ55" s="738"/>
      <c r="DR55" s="738"/>
      <c r="DS55" s="738"/>
      <c r="DT55" s="738"/>
      <c r="DU55" s="738"/>
      <c r="DV55" s="738"/>
      <c r="DW55" s="738"/>
      <c r="DX55" s="738"/>
      <c r="DY55" s="738"/>
      <c r="DZ55" s="738"/>
      <c r="EA55" s="738"/>
      <c r="EB55" s="738"/>
      <c r="EC55" s="738"/>
      <c r="ED55" s="738"/>
      <c r="EE55" s="738"/>
      <c r="EF55" s="738"/>
      <c r="EG55" s="738"/>
      <c r="EH55" s="738"/>
      <c r="EI55" s="738"/>
      <c r="EJ55" s="738"/>
      <c r="EK55" s="738"/>
      <c r="EL55" s="738"/>
      <c r="EM55" s="738"/>
      <c r="EN55" s="738"/>
      <c r="EO55" s="738"/>
      <c r="EP55" s="738"/>
      <c r="EQ55" s="738"/>
      <c r="ER55" s="738"/>
      <c r="ES55" s="738"/>
      <c r="ET55" s="738"/>
      <c r="EU55" s="738"/>
      <c r="EV55" s="738"/>
      <c r="EW55" s="738"/>
      <c r="EX55" s="738"/>
      <c r="EY55" s="738"/>
      <c r="EZ55" s="738"/>
      <c r="FA55" s="738"/>
      <c r="FB55" s="738"/>
      <c r="FC55" s="738"/>
      <c r="FD55" s="738"/>
      <c r="FE55" s="738"/>
      <c r="FF55" s="738"/>
      <c r="FG55" s="738"/>
      <c r="FH55" s="738"/>
      <c r="FI55" s="738"/>
      <c r="FJ55" s="738"/>
      <c r="FK55" s="738"/>
      <c r="FL55" s="738"/>
      <c r="FM55" s="738"/>
      <c r="FN55" s="738"/>
      <c r="FO55" s="738"/>
      <c r="FP55" s="738"/>
      <c r="FQ55" s="738"/>
      <c r="FR55" s="738"/>
      <c r="FS55" s="738"/>
      <c r="FT55" s="738"/>
      <c r="FU55" s="738"/>
      <c r="FV55" s="738"/>
      <c r="FW55" s="738"/>
      <c r="FX55" s="738"/>
      <c r="FY55" s="738"/>
      <c r="FZ55" s="738"/>
      <c r="GA55" s="738"/>
      <c r="GB55" s="738"/>
      <c r="GC55" s="738"/>
      <c r="GD55" s="738"/>
      <c r="GE55" s="738"/>
      <c r="GF55" s="738"/>
      <c r="GG55" s="738"/>
      <c r="GH55" s="738"/>
      <c r="GI55" s="738"/>
      <c r="GJ55" s="738"/>
      <c r="GK55" s="738"/>
      <c r="GL55" s="738"/>
      <c r="GM55" s="738"/>
      <c r="GN55" s="738"/>
      <c r="GO55" s="738"/>
      <c r="GP55" s="738"/>
      <c r="GQ55" s="738"/>
      <c r="GR55" s="738"/>
      <c r="GS55" s="738"/>
      <c r="GT55" s="738"/>
      <c r="GU55" s="738"/>
      <c r="GV55" s="738"/>
      <c r="GW55" s="738"/>
      <c r="GX55" s="738"/>
      <c r="GY55" s="738"/>
      <c r="GZ55" s="738"/>
      <c r="HA55" s="738"/>
      <c r="HB55" s="738"/>
      <c r="HC55" s="738"/>
      <c r="HD55" s="738"/>
      <c r="HE55" s="738"/>
      <c r="HF55" s="738"/>
      <c r="HG55" s="738"/>
      <c r="HH55" s="738"/>
      <c r="HI55" s="738"/>
      <c r="HJ55" s="738"/>
      <c r="HK55" s="738"/>
      <c r="HL55" s="738"/>
      <c r="HM55" s="738"/>
      <c r="HN55" s="738"/>
      <c r="HO55" s="738"/>
      <c r="HP55" s="738"/>
      <c r="HQ55" s="738"/>
      <c r="HR55" s="738"/>
      <c r="HS55" s="738"/>
      <c r="HT55" s="738"/>
      <c r="HU55" s="738"/>
      <c r="HV55" s="738"/>
      <c r="HW55" s="738"/>
      <c r="HX55" s="738"/>
      <c r="HY55" s="738"/>
      <c r="HZ55" s="738"/>
      <c r="IA55" s="738"/>
      <c r="IB55" s="738"/>
      <c r="IC55" s="738"/>
    </row>
    <row r="56" spans="1:237" s="11" customFormat="1" ht="30">
      <c r="A56" s="985"/>
      <c r="B56" s="763" t="s">
        <v>1665</v>
      </c>
      <c r="C56" s="102" t="s">
        <v>874</v>
      </c>
      <c r="D56" s="3820">
        <v>0</v>
      </c>
      <c r="E56" s="3821" t="str">
        <f>IFERROR((COUNTIF($F$27:$F$33,"Yes")/(COUNTA($F$27:$F$33) - COUNTIF($F$27:$F$33,"-")))*100,"")</f>
        <v/>
      </c>
      <c r="F56" s="3822"/>
      <c r="G56" s="3822"/>
      <c r="H56" s="3823"/>
      <c r="I56" s="875"/>
      <c r="J56" s="1254" t="s">
        <v>1666</v>
      </c>
      <c r="K56" s="738"/>
      <c r="L56" s="3336"/>
      <c r="M56" s="101" t="str">
        <f t="shared" si="1"/>
        <v>Please complete all cells in row</v>
      </c>
      <c r="N56" s="3337">
        <v>3</v>
      </c>
      <c r="O56" s="947"/>
      <c r="P56" s="3673"/>
      <c r="Q56" s="956"/>
      <c r="R56" s="2741"/>
      <c r="S56" s="738"/>
      <c r="T56" s="738"/>
      <c r="U56" s="738"/>
      <c r="V56" s="738"/>
      <c r="W56" s="738"/>
      <c r="X56" s="738"/>
      <c r="Y56" s="738"/>
      <c r="Z56" s="738"/>
      <c r="AA56" s="738"/>
      <c r="AB56" s="738"/>
      <c r="AC56" s="738"/>
      <c r="AD56" s="738"/>
      <c r="AE56" s="738"/>
      <c r="AF56" s="738"/>
      <c r="AG56" s="738"/>
      <c r="AH56" s="738"/>
      <c r="AI56" s="738"/>
      <c r="AJ56" s="738"/>
      <c r="AK56" s="738"/>
      <c r="AL56" s="738"/>
      <c r="AM56" s="738"/>
      <c r="AN56" s="738"/>
      <c r="AO56" s="738"/>
      <c r="AP56" s="738"/>
      <c r="AQ56" s="738"/>
      <c r="AR56" s="738"/>
      <c r="AS56" s="738"/>
      <c r="AT56" s="738"/>
      <c r="AU56" s="738"/>
      <c r="AV56" s="738"/>
      <c r="AW56" s="738"/>
      <c r="AX56" s="738"/>
      <c r="AY56" s="738"/>
      <c r="AZ56" s="738"/>
      <c r="BA56" s="738"/>
      <c r="BB56" s="738"/>
      <c r="BC56" s="738"/>
      <c r="BD56" s="738"/>
      <c r="BE56" s="738"/>
      <c r="BF56" s="738"/>
      <c r="BG56" s="738"/>
      <c r="BH56" s="738"/>
      <c r="BI56" s="738"/>
      <c r="BJ56" s="738"/>
      <c r="BK56" s="738"/>
      <c r="BL56" s="738"/>
      <c r="BM56" s="738"/>
      <c r="BN56" s="738"/>
      <c r="BO56" s="738"/>
      <c r="BP56" s="738"/>
      <c r="BQ56" s="738"/>
      <c r="BR56" s="738"/>
      <c r="BS56" s="738"/>
      <c r="BT56" s="738"/>
      <c r="BU56" s="738"/>
      <c r="BV56" s="738"/>
      <c r="BW56" s="738"/>
      <c r="BX56" s="738"/>
      <c r="BY56" s="738"/>
      <c r="BZ56" s="738"/>
      <c r="CA56" s="738"/>
      <c r="CB56" s="738"/>
      <c r="CC56" s="738"/>
      <c r="CD56" s="738"/>
      <c r="CE56" s="738"/>
      <c r="CF56" s="738"/>
      <c r="CG56" s="738"/>
      <c r="CH56" s="738"/>
      <c r="CI56" s="738"/>
      <c r="CJ56" s="738"/>
      <c r="CK56" s="738"/>
      <c r="CL56" s="738"/>
      <c r="CM56" s="738"/>
      <c r="CN56" s="738"/>
      <c r="CO56" s="738"/>
      <c r="CP56" s="738"/>
      <c r="CQ56" s="738"/>
      <c r="CR56" s="738"/>
      <c r="CS56" s="738"/>
      <c r="CT56" s="738"/>
      <c r="CU56" s="738"/>
      <c r="CV56" s="738"/>
      <c r="CW56" s="738"/>
      <c r="CX56" s="738"/>
      <c r="CY56" s="738"/>
      <c r="CZ56" s="738"/>
      <c r="DA56" s="738"/>
      <c r="DB56" s="738"/>
      <c r="DC56" s="738"/>
      <c r="DD56" s="738"/>
      <c r="DE56" s="738"/>
      <c r="DF56" s="738"/>
      <c r="DG56" s="738"/>
      <c r="DH56" s="738"/>
      <c r="DI56" s="738"/>
      <c r="DJ56" s="738"/>
      <c r="DK56" s="738"/>
      <c r="DL56" s="738"/>
      <c r="DM56" s="738"/>
      <c r="DN56" s="738"/>
      <c r="DO56" s="738"/>
      <c r="DP56" s="738"/>
      <c r="DQ56" s="738"/>
      <c r="DR56" s="738"/>
      <c r="DS56" s="738"/>
      <c r="DT56" s="738"/>
      <c r="DU56" s="738"/>
      <c r="DV56" s="738"/>
      <c r="DW56" s="738"/>
      <c r="DX56" s="738"/>
      <c r="DY56" s="738"/>
      <c r="DZ56" s="738"/>
      <c r="EA56" s="738"/>
      <c r="EB56" s="738"/>
      <c r="EC56" s="738"/>
      <c r="ED56" s="738"/>
      <c r="EE56" s="738"/>
      <c r="EF56" s="738"/>
      <c r="EG56" s="738"/>
      <c r="EH56" s="738"/>
      <c r="EI56" s="738"/>
      <c r="EJ56" s="738"/>
      <c r="EK56" s="738"/>
      <c r="EL56" s="738"/>
      <c r="EM56" s="738"/>
      <c r="EN56" s="738"/>
      <c r="EO56" s="738"/>
      <c r="EP56" s="738"/>
      <c r="EQ56" s="738"/>
      <c r="ER56" s="738"/>
      <c r="ES56" s="738"/>
      <c r="ET56" s="738"/>
      <c r="EU56" s="738"/>
      <c r="EV56" s="738"/>
      <c r="EW56" s="738"/>
      <c r="EX56" s="738"/>
      <c r="EY56" s="738"/>
      <c r="EZ56" s="738"/>
      <c r="FA56" s="738"/>
      <c r="FB56" s="738"/>
      <c r="FC56" s="738"/>
      <c r="FD56" s="738"/>
      <c r="FE56" s="738"/>
      <c r="FF56" s="738"/>
      <c r="FG56" s="738"/>
      <c r="FH56" s="738"/>
      <c r="FI56" s="738"/>
      <c r="FJ56" s="738"/>
      <c r="FK56" s="738"/>
      <c r="FL56" s="738"/>
      <c r="FM56" s="738"/>
      <c r="FN56" s="738"/>
      <c r="FO56" s="738"/>
      <c r="FP56" s="738"/>
      <c r="FQ56" s="738"/>
      <c r="FR56" s="738"/>
      <c r="FS56" s="738"/>
      <c r="FT56" s="738"/>
      <c r="FU56" s="738"/>
      <c r="FV56" s="738"/>
      <c r="FW56" s="738"/>
      <c r="FX56" s="738"/>
      <c r="FY56" s="738"/>
      <c r="FZ56" s="738"/>
      <c r="GA56" s="738"/>
      <c r="GB56" s="738"/>
      <c r="GC56" s="738"/>
      <c r="GD56" s="738"/>
      <c r="GE56" s="738"/>
      <c r="GF56" s="738"/>
      <c r="GG56" s="738"/>
      <c r="GH56" s="738"/>
      <c r="GI56" s="738"/>
      <c r="GJ56" s="738"/>
      <c r="GK56" s="738"/>
      <c r="GL56" s="738"/>
      <c r="GM56" s="738"/>
      <c r="GN56" s="738"/>
      <c r="GO56" s="738"/>
      <c r="GP56" s="738"/>
      <c r="GQ56" s="738"/>
      <c r="GR56" s="738"/>
      <c r="GS56" s="738"/>
      <c r="GT56" s="738"/>
      <c r="GU56" s="738"/>
      <c r="GV56" s="738"/>
      <c r="GW56" s="738"/>
      <c r="GX56" s="738"/>
      <c r="GY56" s="738"/>
      <c r="GZ56" s="738"/>
      <c r="HA56" s="738"/>
      <c r="HB56" s="738"/>
      <c r="HC56" s="738"/>
      <c r="HD56" s="738"/>
      <c r="HE56" s="738"/>
      <c r="HF56" s="738"/>
      <c r="HG56" s="738"/>
      <c r="HH56" s="738"/>
      <c r="HI56" s="738"/>
      <c r="HJ56" s="738"/>
      <c r="HK56" s="738"/>
      <c r="HL56" s="738"/>
      <c r="HM56" s="738"/>
      <c r="HN56" s="738"/>
      <c r="HO56" s="738"/>
      <c r="HP56" s="738"/>
      <c r="HQ56" s="738"/>
      <c r="HR56" s="738"/>
      <c r="HS56" s="738"/>
      <c r="HT56" s="738"/>
      <c r="HU56" s="738"/>
      <c r="HV56" s="738"/>
      <c r="HW56" s="738"/>
      <c r="HX56" s="738"/>
      <c r="HY56" s="738"/>
      <c r="HZ56" s="738"/>
      <c r="IA56" s="738"/>
      <c r="IB56" s="738"/>
      <c r="IC56" s="738"/>
    </row>
    <row r="57" spans="1:237" s="11" customFormat="1" ht="28.5" customHeight="1">
      <c r="A57" s="985"/>
      <c r="B57" s="763" t="s">
        <v>1667</v>
      </c>
      <c r="C57" s="102" t="s">
        <v>874</v>
      </c>
      <c r="D57" s="3820">
        <v>0</v>
      </c>
      <c r="E57" s="3821">
        <f>IFERROR((COUNTIF($F$10:$F$33,"Yes")/(COUNTA($F$10:$F$33) - COUNTIF($F$10:$F$33,"-")))*100,"")</f>
        <v>66.666666666666657</v>
      </c>
      <c r="F57" s="3822"/>
      <c r="G57" s="3822"/>
      <c r="H57" s="3823"/>
      <c r="I57" s="875"/>
      <c r="J57" s="1254" t="s">
        <v>1668</v>
      </c>
      <c r="K57" s="738"/>
      <c r="L57" s="3336"/>
      <c r="M57" s="101">
        <f t="shared" si="1"/>
        <v>0</v>
      </c>
      <c r="N57" s="3337">
        <v>3</v>
      </c>
      <c r="O57" s="947"/>
      <c r="P57" s="3673"/>
      <c r="Q57" s="956"/>
      <c r="R57" s="2742"/>
      <c r="S57" s="738"/>
      <c r="T57" s="738"/>
      <c r="U57" s="738"/>
      <c r="V57" s="738"/>
      <c r="W57" s="738"/>
      <c r="X57" s="738"/>
      <c r="Y57" s="738"/>
      <c r="Z57" s="738"/>
      <c r="AA57" s="738"/>
      <c r="AB57" s="738"/>
      <c r="AC57" s="738"/>
      <c r="AD57" s="738"/>
      <c r="AE57" s="738"/>
      <c r="AF57" s="738"/>
      <c r="AG57" s="738"/>
      <c r="AH57" s="738"/>
      <c r="AI57" s="738"/>
      <c r="AJ57" s="738"/>
      <c r="AK57" s="738"/>
      <c r="AL57" s="738"/>
      <c r="AM57" s="738"/>
      <c r="AN57" s="738"/>
      <c r="AO57" s="738"/>
      <c r="AP57" s="738"/>
      <c r="AQ57" s="738"/>
      <c r="AR57" s="738"/>
      <c r="AS57" s="738"/>
      <c r="AT57" s="738"/>
      <c r="AU57" s="738"/>
      <c r="AV57" s="738"/>
      <c r="AW57" s="738"/>
      <c r="AX57" s="738"/>
      <c r="AY57" s="738"/>
      <c r="AZ57" s="738"/>
      <c r="BA57" s="738"/>
      <c r="BB57" s="738"/>
      <c r="BC57" s="738"/>
      <c r="BD57" s="738"/>
      <c r="BE57" s="738"/>
      <c r="BF57" s="738"/>
      <c r="BG57" s="738"/>
      <c r="BH57" s="738"/>
      <c r="BI57" s="738"/>
      <c r="BJ57" s="738"/>
      <c r="BK57" s="738"/>
      <c r="BL57" s="738"/>
      <c r="BM57" s="738"/>
      <c r="BN57" s="738"/>
      <c r="BO57" s="738"/>
      <c r="BP57" s="738"/>
      <c r="BQ57" s="738"/>
      <c r="BR57" s="738"/>
      <c r="BS57" s="738"/>
      <c r="BT57" s="738"/>
      <c r="BU57" s="738"/>
      <c r="BV57" s="738"/>
      <c r="BW57" s="738"/>
      <c r="BX57" s="738"/>
      <c r="BY57" s="738"/>
      <c r="BZ57" s="738"/>
      <c r="CA57" s="738"/>
      <c r="CB57" s="738"/>
      <c r="CC57" s="738"/>
      <c r="CD57" s="738"/>
      <c r="CE57" s="738"/>
      <c r="CF57" s="738"/>
      <c r="CG57" s="738"/>
      <c r="CH57" s="738"/>
      <c r="CI57" s="738"/>
      <c r="CJ57" s="738"/>
      <c r="CK57" s="738"/>
      <c r="CL57" s="738"/>
      <c r="CM57" s="738"/>
      <c r="CN57" s="738"/>
      <c r="CO57" s="738"/>
      <c r="CP57" s="738"/>
      <c r="CQ57" s="738"/>
      <c r="CR57" s="738"/>
      <c r="CS57" s="738"/>
      <c r="CT57" s="738"/>
      <c r="CU57" s="738"/>
      <c r="CV57" s="738"/>
      <c r="CW57" s="738"/>
      <c r="CX57" s="738"/>
      <c r="CY57" s="738"/>
      <c r="CZ57" s="738"/>
      <c r="DA57" s="738"/>
      <c r="DB57" s="738"/>
      <c r="DC57" s="738"/>
      <c r="DD57" s="738"/>
      <c r="DE57" s="738"/>
      <c r="DF57" s="738"/>
      <c r="DG57" s="738"/>
      <c r="DH57" s="738"/>
      <c r="DI57" s="738"/>
      <c r="DJ57" s="738"/>
      <c r="DK57" s="738"/>
      <c r="DL57" s="738"/>
      <c r="DM57" s="738"/>
      <c r="DN57" s="738"/>
      <c r="DO57" s="738"/>
      <c r="DP57" s="738"/>
      <c r="DQ57" s="738"/>
      <c r="DR57" s="738"/>
      <c r="DS57" s="738"/>
      <c r="DT57" s="738"/>
      <c r="DU57" s="738"/>
      <c r="DV57" s="738"/>
      <c r="DW57" s="738"/>
      <c r="DX57" s="738"/>
      <c r="DY57" s="738"/>
      <c r="DZ57" s="738"/>
      <c r="EA57" s="738"/>
      <c r="EB57" s="738"/>
      <c r="EC57" s="738"/>
      <c r="ED57" s="738"/>
      <c r="EE57" s="738"/>
      <c r="EF57" s="738"/>
      <c r="EG57" s="738"/>
      <c r="EH57" s="738"/>
      <c r="EI57" s="738"/>
      <c r="EJ57" s="738"/>
      <c r="EK57" s="738"/>
      <c r="EL57" s="738"/>
      <c r="EM57" s="738"/>
      <c r="EN57" s="738"/>
      <c r="EO57" s="738"/>
      <c r="EP57" s="738"/>
      <c r="EQ57" s="738"/>
      <c r="ER57" s="738"/>
      <c r="ES57" s="738"/>
      <c r="ET57" s="738"/>
      <c r="EU57" s="738"/>
      <c r="EV57" s="738"/>
      <c r="EW57" s="738"/>
      <c r="EX57" s="738"/>
      <c r="EY57" s="738"/>
      <c r="EZ57" s="738"/>
      <c r="FA57" s="738"/>
      <c r="FB57" s="738"/>
      <c r="FC57" s="738"/>
      <c r="FD57" s="738"/>
      <c r="FE57" s="738"/>
      <c r="FF57" s="738"/>
      <c r="FG57" s="738"/>
      <c r="FH57" s="738"/>
      <c r="FI57" s="738"/>
      <c r="FJ57" s="738"/>
      <c r="FK57" s="738"/>
      <c r="FL57" s="738"/>
      <c r="FM57" s="738"/>
      <c r="FN57" s="738"/>
      <c r="FO57" s="738"/>
      <c r="FP57" s="738"/>
      <c r="FQ57" s="738"/>
      <c r="FR57" s="738"/>
      <c r="FS57" s="738"/>
      <c r="FT57" s="738"/>
      <c r="FU57" s="738"/>
      <c r="FV57" s="738"/>
      <c r="FW57" s="738"/>
      <c r="FX57" s="738"/>
      <c r="FY57" s="738"/>
      <c r="FZ57" s="738"/>
      <c r="GA57" s="738"/>
      <c r="GB57" s="738"/>
      <c r="GC57" s="738"/>
      <c r="GD57" s="738"/>
      <c r="GE57" s="738"/>
      <c r="GF57" s="738"/>
      <c r="GG57" s="738"/>
      <c r="GH57" s="738"/>
      <c r="GI57" s="738"/>
      <c r="GJ57" s="738"/>
      <c r="GK57" s="738"/>
      <c r="GL57" s="738"/>
      <c r="GM57" s="738"/>
      <c r="GN57" s="738"/>
      <c r="GO57" s="738"/>
      <c r="GP57" s="738"/>
      <c r="GQ57" s="738"/>
      <c r="GR57" s="738"/>
      <c r="GS57" s="738"/>
      <c r="GT57" s="738"/>
      <c r="GU57" s="738"/>
      <c r="GV57" s="738"/>
      <c r="GW57" s="738"/>
      <c r="GX57" s="738"/>
      <c r="GY57" s="738"/>
      <c r="GZ57" s="738"/>
      <c r="HA57" s="738"/>
      <c r="HB57" s="738"/>
      <c r="HC57" s="738"/>
      <c r="HD57" s="738"/>
      <c r="HE57" s="738"/>
      <c r="HF57" s="738"/>
      <c r="HG57" s="738"/>
      <c r="HH57" s="738"/>
      <c r="HI57" s="738"/>
      <c r="HJ57" s="738"/>
      <c r="HK57" s="738"/>
      <c r="HL57" s="738"/>
      <c r="HM57" s="738"/>
      <c r="HN57" s="738"/>
      <c r="HO57" s="738"/>
      <c r="HP57" s="738"/>
      <c r="HQ57" s="738"/>
      <c r="HR57" s="738"/>
      <c r="HS57" s="738"/>
      <c r="HT57" s="738"/>
      <c r="HU57" s="738"/>
      <c r="HV57" s="738"/>
      <c r="HW57" s="738"/>
      <c r="HX57" s="738"/>
      <c r="HY57" s="738"/>
      <c r="HZ57" s="738"/>
      <c r="IA57" s="738"/>
      <c r="IB57" s="738"/>
      <c r="IC57" s="738"/>
    </row>
    <row r="58" spans="1:237" s="11" customFormat="1" ht="15">
      <c r="A58" s="985"/>
      <c r="B58" s="763" t="s">
        <v>1669</v>
      </c>
      <c r="C58" s="102" t="s">
        <v>874</v>
      </c>
      <c r="D58" s="3820">
        <v>0</v>
      </c>
      <c r="E58" s="3824" t="str">
        <f>IFERROR((COUNTIF($F$39:$F$45,"Yes")/(COUNTA($F$39:$F$45) - COUNTIF($F$39:$F$45,"-")))*100,"")</f>
        <v/>
      </c>
      <c r="F58" s="3822"/>
      <c r="G58" s="3822"/>
      <c r="H58" s="3823"/>
      <c r="I58" s="738"/>
      <c r="J58" s="1254" t="s">
        <v>1670</v>
      </c>
      <c r="K58" s="738"/>
      <c r="L58" s="3336"/>
      <c r="M58" s="101" t="str">
        <f t="shared" si="1"/>
        <v>Please complete all cells in row</v>
      </c>
      <c r="N58" s="3337">
        <v>3</v>
      </c>
      <c r="O58" s="947"/>
      <c r="P58" s="3673"/>
      <c r="Q58" s="956"/>
      <c r="R58" s="2743"/>
      <c r="S58" s="738"/>
      <c r="T58" s="738"/>
      <c r="U58" s="738"/>
      <c r="V58" s="738"/>
      <c r="W58" s="738"/>
      <c r="X58" s="738"/>
      <c r="Y58" s="738"/>
      <c r="Z58" s="738"/>
      <c r="AA58" s="738"/>
      <c r="AB58" s="738"/>
      <c r="AC58" s="738"/>
      <c r="AD58" s="738"/>
      <c r="AE58" s="738"/>
      <c r="AF58" s="738"/>
      <c r="AG58" s="738"/>
      <c r="AH58" s="738"/>
      <c r="AI58" s="738"/>
      <c r="AJ58" s="738"/>
      <c r="AK58" s="738"/>
      <c r="AL58" s="738"/>
      <c r="AM58" s="738"/>
      <c r="AN58" s="738"/>
      <c r="AO58" s="738"/>
      <c r="AP58" s="738"/>
      <c r="AQ58" s="738"/>
      <c r="AR58" s="738"/>
      <c r="AS58" s="738"/>
      <c r="AT58" s="738"/>
      <c r="AU58" s="738"/>
      <c r="AV58" s="738"/>
      <c r="AW58" s="738"/>
      <c r="AX58" s="738"/>
      <c r="AY58" s="738"/>
      <c r="AZ58" s="738"/>
      <c r="BA58" s="738"/>
      <c r="BB58" s="738"/>
      <c r="BC58" s="738"/>
      <c r="BD58" s="738"/>
      <c r="BE58" s="738"/>
      <c r="BF58" s="738"/>
      <c r="BG58" s="738"/>
      <c r="BH58" s="738"/>
      <c r="BI58" s="738"/>
      <c r="BJ58" s="738"/>
      <c r="BK58" s="738"/>
      <c r="BL58" s="738"/>
      <c r="BM58" s="738"/>
      <c r="BN58" s="738"/>
      <c r="BO58" s="738"/>
      <c r="BP58" s="738"/>
      <c r="BQ58" s="738"/>
      <c r="BR58" s="738"/>
      <c r="BS58" s="738"/>
      <c r="BT58" s="738"/>
      <c r="BU58" s="738"/>
      <c r="BV58" s="738"/>
      <c r="BW58" s="738"/>
      <c r="BX58" s="738"/>
      <c r="BY58" s="738"/>
      <c r="BZ58" s="738"/>
      <c r="CA58" s="738"/>
      <c r="CB58" s="738"/>
      <c r="CC58" s="738"/>
      <c r="CD58" s="738"/>
      <c r="CE58" s="738"/>
      <c r="CF58" s="738"/>
      <c r="CG58" s="738"/>
      <c r="CH58" s="738"/>
      <c r="CI58" s="738"/>
      <c r="CJ58" s="738"/>
      <c r="CK58" s="738"/>
      <c r="CL58" s="738"/>
      <c r="CM58" s="738"/>
      <c r="CN58" s="738"/>
      <c r="CO58" s="738"/>
      <c r="CP58" s="738"/>
      <c r="CQ58" s="738"/>
      <c r="CR58" s="738"/>
      <c r="CS58" s="738"/>
      <c r="CT58" s="738"/>
      <c r="CU58" s="738"/>
      <c r="CV58" s="738"/>
      <c r="CW58" s="738"/>
      <c r="CX58" s="738"/>
      <c r="CY58" s="738"/>
      <c r="CZ58" s="738"/>
      <c r="DA58" s="738"/>
      <c r="DB58" s="738"/>
      <c r="DC58" s="738"/>
      <c r="DD58" s="738"/>
      <c r="DE58" s="738"/>
      <c r="DF58" s="738"/>
      <c r="DG58" s="738"/>
      <c r="DH58" s="738"/>
      <c r="DI58" s="738"/>
      <c r="DJ58" s="738"/>
      <c r="DK58" s="738"/>
      <c r="DL58" s="738"/>
      <c r="DM58" s="738"/>
      <c r="DN58" s="738"/>
      <c r="DO58" s="738"/>
      <c r="DP58" s="738"/>
      <c r="DQ58" s="738"/>
      <c r="DR58" s="738"/>
      <c r="DS58" s="738"/>
      <c r="DT58" s="738"/>
      <c r="DU58" s="738"/>
      <c r="DV58" s="738"/>
      <c r="DW58" s="738"/>
      <c r="DX58" s="738"/>
      <c r="DY58" s="738"/>
      <c r="DZ58" s="738"/>
      <c r="EA58" s="738"/>
      <c r="EB58" s="738"/>
      <c r="EC58" s="738"/>
      <c r="ED58" s="738"/>
      <c r="EE58" s="738"/>
      <c r="EF58" s="738"/>
      <c r="EG58" s="738"/>
      <c r="EH58" s="738"/>
      <c r="EI58" s="738"/>
      <c r="EJ58" s="738"/>
      <c r="EK58" s="738"/>
      <c r="EL58" s="738"/>
      <c r="EM58" s="738"/>
      <c r="EN58" s="738"/>
      <c r="EO58" s="738"/>
      <c r="EP58" s="738"/>
      <c r="EQ58" s="738"/>
      <c r="ER58" s="738"/>
      <c r="ES58" s="738"/>
      <c r="ET58" s="738"/>
      <c r="EU58" s="738"/>
      <c r="EV58" s="738"/>
      <c r="EW58" s="738"/>
      <c r="EX58" s="738"/>
      <c r="EY58" s="738"/>
      <c r="EZ58" s="738"/>
      <c r="FA58" s="738"/>
      <c r="FB58" s="738"/>
      <c r="FC58" s="738"/>
      <c r="FD58" s="738"/>
      <c r="FE58" s="738"/>
      <c r="FF58" s="738"/>
      <c r="FG58" s="738"/>
      <c r="FH58" s="738"/>
      <c r="FI58" s="738"/>
      <c r="FJ58" s="738"/>
      <c r="FK58" s="738"/>
      <c r="FL58" s="738"/>
      <c r="FM58" s="738"/>
      <c r="FN58" s="738"/>
      <c r="FO58" s="738"/>
      <c r="FP58" s="738"/>
      <c r="FQ58" s="738"/>
      <c r="FR58" s="738"/>
      <c r="FS58" s="738"/>
      <c r="FT58" s="738"/>
      <c r="FU58" s="738"/>
      <c r="FV58" s="738"/>
      <c r="FW58" s="738"/>
      <c r="FX58" s="738"/>
      <c r="FY58" s="738"/>
      <c r="FZ58" s="738"/>
      <c r="GA58" s="738"/>
      <c r="GB58" s="738"/>
      <c r="GC58" s="738"/>
      <c r="GD58" s="738"/>
      <c r="GE58" s="738"/>
      <c r="GF58" s="738"/>
      <c r="GG58" s="738"/>
      <c r="GH58" s="738"/>
      <c r="GI58" s="738"/>
      <c r="GJ58" s="738"/>
      <c r="GK58" s="738"/>
      <c r="GL58" s="738"/>
      <c r="GM58" s="738"/>
      <c r="GN58" s="738"/>
      <c r="GO58" s="738"/>
      <c r="GP58" s="738"/>
      <c r="GQ58" s="738"/>
      <c r="GR58" s="738"/>
      <c r="GS58" s="738"/>
      <c r="GT58" s="738"/>
      <c r="GU58" s="738"/>
      <c r="GV58" s="738"/>
      <c r="GW58" s="738"/>
      <c r="GX58" s="738"/>
      <c r="GY58" s="738"/>
      <c r="GZ58" s="738"/>
      <c r="HA58" s="738"/>
      <c r="HB58" s="738"/>
      <c r="HC58" s="738"/>
      <c r="HD58" s="738"/>
      <c r="HE58" s="738"/>
      <c r="HF58" s="738"/>
      <c r="HG58" s="738"/>
      <c r="HH58" s="738"/>
      <c r="HI58" s="738"/>
      <c r="HJ58" s="738"/>
      <c r="HK58" s="738"/>
      <c r="HL58" s="738"/>
      <c r="HM58" s="738"/>
      <c r="HN58" s="738"/>
      <c r="HO58" s="738"/>
      <c r="HP58" s="738"/>
      <c r="HQ58" s="738"/>
      <c r="HR58" s="738"/>
      <c r="HS58" s="738"/>
      <c r="HT58" s="738"/>
      <c r="HU58" s="738"/>
      <c r="HV58" s="738"/>
      <c r="HW58" s="738"/>
      <c r="HX58" s="738"/>
      <c r="HY58" s="738"/>
      <c r="HZ58" s="738"/>
      <c r="IA58" s="738"/>
      <c r="IB58" s="738"/>
      <c r="IC58" s="738"/>
    </row>
    <row r="59" spans="1:237" s="11" customFormat="1" ht="30">
      <c r="A59" s="985"/>
      <c r="B59" s="763" t="s">
        <v>1671</v>
      </c>
      <c r="C59" s="102" t="s">
        <v>874</v>
      </c>
      <c r="D59" s="3825">
        <v>0</v>
      </c>
      <c r="E59" s="3824" t="str" cm="1">
        <f t="array" ref="E59">IFERROR(_xlfn.IFS(F36="Yes", 100, F36="No", 0),"")</f>
        <v/>
      </c>
      <c r="F59" s="3822"/>
      <c r="G59" s="3822"/>
      <c r="H59" s="3823"/>
      <c r="I59" s="738"/>
      <c r="J59" s="1254" t="s">
        <v>1672</v>
      </c>
      <c r="K59" s="738"/>
      <c r="L59" s="3336"/>
      <c r="M59" s="101" t="str">
        <f t="shared" si="1"/>
        <v>Please complete all cells in row</v>
      </c>
      <c r="N59" s="3337">
        <v>3</v>
      </c>
      <c r="O59" s="947"/>
      <c r="P59" s="3673"/>
      <c r="Q59" s="956"/>
      <c r="R59" s="2743"/>
      <c r="S59" s="738"/>
      <c r="T59" s="738"/>
      <c r="U59" s="738"/>
      <c r="V59" s="738"/>
      <c r="W59" s="738"/>
      <c r="X59" s="738"/>
      <c r="Y59" s="738"/>
      <c r="Z59" s="738"/>
      <c r="AA59" s="738"/>
      <c r="AB59" s="738"/>
      <c r="AC59" s="738"/>
      <c r="AD59" s="738"/>
      <c r="AE59" s="738"/>
      <c r="AF59" s="738"/>
      <c r="AG59" s="738"/>
      <c r="AH59" s="738"/>
      <c r="AI59" s="738"/>
      <c r="AJ59" s="738"/>
      <c r="AK59" s="738"/>
      <c r="AL59" s="738"/>
      <c r="AM59" s="738"/>
      <c r="AN59" s="738"/>
      <c r="AO59" s="738"/>
      <c r="AP59" s="738"/>
      <c r="AQ59" s="738"/>
      <c r="AR59" s="738"/>
      <c r="AS59" s="738"/>
      <c r="AT59" s="738"/>
      <c r="AU59" s="738"/>
      <c r="AV59" s="738"/>
      <c r="AW59" s="738"/>
      <c r="AX59" s="738"/>
      <c r="AY59" s="738"/>
      <c r="AZ59" s="738"/>
      <c r="BA59" s="738"/>
      <c r="BB59" s="738"/>
      <c r="BC59" s="738"/>
      <c r="BD59" s="738"/>
      <c r="BE59" s="738"/>
      <c r="BF59" s="738"/>
      <c r="BG59" s="738"/>
      <c r="BH59" s="738"/>
      <c r="BI59" s="738"/>
      <c r="BJ59" s="738"/>
      <c r="BK59" s="738"/>
      <c r="BL59" s="738"/>
      <c r="BM59" s="738"/>
      <c r="BN59" s="738"/>
      <c r="BO59" s="738"/>
      <c r="BP59" s="738"/>
      <c r="BQ59" s="738"/>
      <c r="BR59" s="738"/>
      <c r="BS59" s="738"/>
      <c r="BT59" s="738"/>
      <c r="BU59" s="738"/>
      <c r="BV59" s="738"/>
      <c r="BW59" s="738"/>
      <c r="BX59" s="738"/>
      <c r="BY59" s="738"/>
      <c r="BZ59" s="738"/>
      <c r="CA59" s="738"/>
      <c r="CB59" s="738"/>
      <c r="CC59" s="738"/>
      <c r="CD59" s="738"/>
      <c r="CE59" s="738"/>
      <c r="CF59" s="738"/>
      <c r="CG59" s="738"/>
      <c r="CH59" s="738"/>
      <c r="CI59" s="738"/>
      <c r="CJ59" s="738"/>
      <c r="CK59" s="738"/>
      <c r="CL59" s="738"/>
      <c r="CM59" s="738"/>
      <c r="CN59" s="738"/>
      <c r="CO59" s="738"/>
      <c r="CP59" s="738"/>
      <c r="CQ59" s="738"/>
      <c r="CR59" s="738"/>
      <c r="CS59" s="738"/>
      <c r="CT59" s="738"/>
      <c r="CU59" s="738"/>
      <c r="CV59" s="738"/>
      <c r="CW59" s="738"/>
      <c r="CX59" s="738"/>
      <c r="CY59" s="738"/>
      <c r="CZ59" s="738"/>
      <c r="DA59" s="738"/>
      <c r="DB59" s="738"/>
      <c r="DC59" s="738"/>
      <c r="DD59" s="738"/>
      <c r="DE59" s="738"/>
      <c r="DF59" s="738"/>
      <c r="DG59" s="738"/>
      <c r="DH59" s="738"/>
      <c r="DI59" s="738"/>
      <c r="DJ59" s="738"/>
      <c r="DK59" s="738"/>
      <c r="DL59" s="738"/>
      <c r="DM59" s="738"/>
      <c r="DN59" s="738"/>
      <c r="DO59" s="738"/>
      <c r="DP59" s="738"/>
      <c r="DQ59" s="738"/>
      <c r="DR59" s="738"/>
      <c r="DS59" s="738"/>
      <c r="DT59" s="738"/>
      <c r="DU59" s="738"/>
      <c r="DV59" s="738"/>
      <c r="DW59" s="738"/>
      <c r="DX59" s="738"/>
      <c r="DY59" s="738"/>
      <c r="DZ59" s="738"/>
      <c r="EA59" s="738"/>
      <c r="EB59" s="738"/>
      <c r="EC59" s="738"/>
      <c r="ED59" s="738"/>
      <c r="EE59" s="738"/>
      <c r="EF59" s="738"/>
      <c r="EG59" s="738"/>
      <c r="EH59" s="738"/>
      <c r="EI59" s="738"/>
      <c r="EJ59" s="738"/>
      <c r="EK59" s="738"/>
      <c r="EL59" s="738"/>
      <c r="EM59" s="738"/>
      <c r="EN59" s="738"/>
      <c r="EO59" s="738"/>
      <c r="EP59" s="738"/>
      <c r="EQ59" s="738"/>
      <c r="ER59" s="738"/>
      <c r="ES59" s="738"/>
      <c r="ET59" s="738"/>
      <c r="EU59" s="738"/>
      <c r="EV59" s="738"/>
      <c r="EW59" s="738"/>
      <c r="EX59" s="738"/>
      <c r="EY59" s="738"/>
      <c r="EZ59" s="738"/>
      <c r="FA59" s="738"/>
      <c r="FB59" s="738"/>
      <c r="FC59" s="738"/>
      <c r="FD59" s="738"/>
      <c r="FE59" s="738"/>
      <c r="FF59" s="738"/>
      <c r="FG59" s="738"/>
      <c r="FH59" s="738"/>
      <c r="FI59" s="738"/>
      <c r="FJ59" s="738"/>
      <c r="FK59" s="738"/>
      <c r="FL59" s="738"/>
      <c r="FM59" s="738"/>
      <c r="FN59" s="738"/>
      <c r="FO59" s="738"/>
      <c r="FP59" s="738"/>
      <c r="FQ59" s="738"/>
      <c r="FR59" s="738"/>
      <c r="FS59" s="738"/>
      <c r="FT59" s="738"/>
      <c r="FU59" s="738"/>
      <c r="FV59" s="738"/>
      <c r="FW59" s="738"/>
      <c r="FX59" s="738"/>
      <c r="FY59" s="738"/>
      <c r="FZ59" s="738"/>
      <c r="GA59" s="738"/>
      <c r="GB59" s="738"/>
      <c r="GC59" s="738"/>
      <c r="GD59" s="738"/>
      <c r="GE59" s="738"/>
      <c r="GF59" s="738"/>
      <c r="GG59" s="738"/>
      <c r="GH59" s="738"/>
      <c r="GI59" s="738"/>
      <c r="GJ59" s="738"/>
      <c r="GK59" s="738"/>
      <c r="GL59" s="738"/>
      <c r="GM59" s="738"/>
      <c r="GN59" s="738"/>
      <c r="GO59" s="738"/>
      <c r="GP59" s="738"/>
      <c r="GQ59" s="738"/>
      <c r="GR59" s="738"/>
      <c r="GS59" s="738"/>
      <c r="GT59" s="738"/>
      <c r="GU59" s="738"/>
      <c r="GV59" s="738"/>
      <c r="GW59" s="738"/>
      <c r="GX59" s="738"/>
      <c r="GY59" s="738"/>
      <c r="GZ59" s="738"/>
      <c r="HA59" s="738"/>
      <c r="HB59" s="738"/>
      <c r="HC59" s="738"/>
      <c r="HD59" s="738"/>
      <c r="HE59" s="738"/>
      <c r="HF59" s="738"/>
      <c r="HG59" s="738"/>
      <c r="HH59" s="738"/>
      <c r="HI59" s="738"/>
      <c r="HJ59" s="738"/>
      <c r="HK59" s="738"/>
      <c r="HL59" s="738"/>
      <c r="HM59" s="738"/>
      <c r="HN59" s="738"/>
      <c r="HO59" s="738"/>
      <c r="HP59" s="738"/>
      <c r="HQ59" s="738"/>
      <c r="HR59" s="738"/>
      <c r="HS59" s="738"/>
      <c r="HT59" s="738"/>
      <c r="HU59" s="738"/>
      <c r="HV59" s="738"/>
      <c r="HW59" s="738"/>
      <c r="HX59" s="738"/>
      <c r="HY59" s="738"/>
      <c r="HZ59" s="738"/>
      <c r="IA59" s="738"/>
      <c r="IB59" s="738"/>
      <c r="IC59" s="738"/>
    </row>
    <row r="60" spans="1:237" s="11" customFormat="1" ht="15.6" thickBot="1">
      <c r="A60" s="985"/>
      <c r="B60" s="203" t="s">
        <v>1673</v>
      </c>
      <c r="C60" s="139" t="s">
        <v>874</v>
      </c>
      <c r="D60" s="3826">
        <v>0</v>
      </c>
      <c r="E60" s="3827">
        <f>IFERROR((COUNTIF($F$10:$F$45,"Yes")/(COUNTA($F$10:$F$45) - COUNTIF($F$10:$F$45,"-")))*100,"")</f>
        <v>66.666666666666657</v>
      </c>
      <c r="F60" s="3815"/>
      <c r="G60" s="3815"/>
      <c r="H60" s="3816"/>
      <c r="I60" s="738"/>
      <c r="J60" s="1262" t="s">
        <v>1674</v>
      </c>
      <c r="K60" s="738"/>
      <c r="L60" s="3336"/>
      <c r="M60" s="101">
        <f t="shared" si="1"/>
        <v>0</v>
      </c>
      <c r="N60" s="3337">
        <v>3</v>
      </c>
      <c r="O60" s="947"/>
      <c r="P60" s="3356"/>
      <c r="Q60" s="738"/>
      <c r="R60" s="738"/>
      <c r="S60" s="738"/>
      <c r="T60" s="738"/>
      <c r="U60" s="738"/>
      <c r="V60" s="738"/>
      <c r="W60" s="738"/>
      <c r="X60" s="738"/>
      <c r="Y60" s="738"/>
      <c r="Z60" s="738"/>
      <c r="AA60" s="738"/>
      <c r="AB60" s="738"/>
      <c r="AC60" s="738"/>
      <c r="AD60" s="738"/>
      <c r="AE60" s="738"/>
      <c r="AF60" s="738"/>
      <c r="AG60" s="738"/>
      <c r="AH60" s="738"/>
      <c r="AI60" s="738"/>
      <c r="AJ60" s="738"/>
      <c r="AK60" s="738"/>
      <c r="AL60" s="738"/>
      <c r="AM60" s="738"/>
      <c r="AN60" s="738"/>
      <c r="AO60" s="738"/>
      <c r="AP60" s="738"/>
      <c r="AQ60" s="738"/>
      <c r="AR60" s="738"/>
      <c r="AS60" s="738"/>
      <c r="AT60" s="738"/>
      <c r="AU60" s="738"/>
      <c r="AV60" s="738"/>
      <c r="AW60" s="738"/>
      <c r="AX60" s="738"/>
      <c r="AY60" s="738"/>
      <c r="AZ60" s="738"/>
      <c r="BA60" s="738"/>
      <c r="BB60" s="738"/>
      <c r="BC60" s="738"/>
      <c r="BD60" s="738"/>
      <c r="BE60" s="738"/>
      <c r="BF60" s="738"/>
      <c r="BG60" s="738"/>
      <c r="BH60" s="738"/>
      <c r="BI60" s="738"/>
      <c r="BJ60" s="738"/>
      <c r="BK60" s="738"/>
      <c r="BL60" s="738"/>
      <c r="BM60" s="738"/>
      <c r="BN60" s="738"/>
      <c r="BO60" s="738"/>
      <c r="BP60" s="738"/>
      <c r="BQ60" s="738"/>
      <c r="BR60" s="738"/>
      <c r="BS60" s="738"/>
      <c r="BT60" s="738"/>
      <c r="BU60" s="738"/>
      <c r="BV60" s="738"/>
      <c r="BW60" s="738"/>
      <c r="BX60" s="738"/>
      <c r="BY60" s="738"/>
      <c r="BZ60" s="738"/>
      <c r="CA60" s="738"/>
      <c r="CB60" s="738"/>
      <c r="CC60" s="738"/>
      <c r="CD60" s="738"/>
      <c r="CE60" s="738"/>
      <c r="CF60" s="738"/>
      <c r="CG60" s="738"/>
      <c r="CH60" s="738"/>
      <c r="CI60" s="738"/>
      <c r="CJ60" s="738"/>
      <c r="CK60" s="738"/>
      <c r="CL60" s="738"/>
      <c r="CM60" s="738"/>
      <c r="CN60" s="738"/>
      <c r="CO60" s="738"/>
      <c r="CP60" s="738"/>
      <c r="CQ60" s="738"/>
      <c r="CR60" s="738"/>
      <c r="CS60" s="738"/>
      <c r="CT60" s="738"/>
      <c r="CU60" s="738"/>
      <c r="CV60" s="738"/>
      <c r="CW60" s="738"/>
      <c r="CX60" s="738"/>
      <c r="CY60" s="738"/>
      <c r="CZ60" s="738"/>
      <c r="DA60" s="738"/>
      <c r="DB60" s="738"/>
      <c r="DC60" s="738"/>
      <c r="DD60" s="738"/>
      <c r="DE60" s="738"/>
      <c r="DF60" s="738"/>
      <c r="DG60" s="738"/>
      <c r="DH60" s="738"/>
      <c r="DI60" s="738"/>
      <c r="DJ60" s="738"/>
      <c r="DK60" s="738"/>
      <c r="DL60" s="738"/>
      <c r="DM60" s="738"/>
      <c r="DN60" s="738"/>
      <c r="DO60" s="738"/>
      <c r="DP60" s="738"/>
      <c r="DQ60" s="738"/>
      <c r="DR60" s="738"/>
      <c r="DS60" s="738"/>
      <c r="DT60" s="738"/>
      <c r="DU60" s="738"/>
      <c r="DV60" s="738"/>
      <c r="DW60" s="738"/>
      <c r="DX60" s="738"/>
      <c r="DY60" s="738"/>
      <c r="DZ60" s="738"/>
      <c r="EA60" s="738"/>
      <c r="EB60" s="738"/>
      <c r="EC60" s="738"/>
      <c r="ED60" s="738"/>
      <c r="EE60" s="738"/>
      <c r="EF60" s="738"/>
      <c r="EG60" s="738"/>
      <c r="EH60" s="738"/>
      <c r="EI60" s="738"/>
      <c r="EJ60" s="738"/>
      <c r="EK60" s="738"/>
      <c r="EL60" s="738"/>
      <c r="EM60" s="738"/>
      <c r="EN60" s="738"/>
      <c r="EO60" s="738"/>
      <c r="EP60" s="738"/>
      <c r="EQ60" s="738"/>
      <c r="ER60" s="738"/>
      <c r="ES60" s="738"/>
      <c r="ET60" s="738"/>
      <c r="EU60" s="738"/>
      <c r="EV60" s="738"/>
      <c r="EW60" s="738"/>
      <c r="EX60" s="738"/>
      <c r="EY60" s="738"/>
      <c r="EZ60" s="738"/>
      <c r="FA60" s="738"/>
      <c r="FB60" s="738"/>
      <c r="FC60" s="738"/>
      <c r="FD60" s="738"/>
      <c r="FE60" s="738"/>
      <c r="FF60" s="738"/>
      <c r="FG60" s="738"/>
      <c r="FH60" s="738"/>
      <c r="FI60" s="738"/>
      <c r="FJ60" s="738"/>
      <c r="FK60" s="738"/>
      <c r="FL60" s="738"/>
      <c r="FM60" s="738"/>
      <c r="FN60" s="738"/>
      <c r="FO60" s="738"/>
      <c r="FP60" s="738"/>
      <c r="FQ60" s="738"/>
      <c r="FR60" s="738"/>
      <c r="FS60" s="738"/>
      <c r="FT60" s="738"/>
      <c r="FU60" s="738"/>
      <c r="FV60" s="738"/>
      <c r="FW60" s="738"/>
      <c r="FX60" s="738"/>
      <c r="FY60" s="738"/>
      <c r="FZ60" s="738"/>
      <c r="GA60" s="738"/>
      <c r="GB60" s="738"/>
      <c r="GC60" s="738"/>
      <c r="GD60" s="738"/>
      <c r="GE60" s="738"/>
      <c r="GF60" s="738"/>
      <c r="GG60" s="738"/>
      <c r="GH60" s="738"/>
      <c r="GI60" s="738"/>
      <c r="GJ60" s="738"/>
      <c r="GK60" s="738"/>
      <c r="GL60" s="738"/>
      <c r="GM60" s="738"/>
      <c r="GN60" s="738"/>
      <c r="GO60" s="738"/>
      <c r="GP60" s="738"/>
      <c r="GQ60" s="738"/>
      <c r="GR60" s="738"/>
      <c r="GS60" s="738"/>
      <c r="GT60" s="738"/>
      <c r="GU60" s="738"/>
      <c r="GV60" s="738"/>
      <c r="GW60" s="738"/>
      <c r="GX60" s="738"/>
      <c r="GY60" s="738"/>
      <c r="GZ60" s="738"/>
      <c r="HA60" s="738"/>
      <c r="HB60" s="738"/>
      <c r="HC60" s="738"/>
      <c r="HD60" s="738"/>
      <c r="HE60" s="738"/>
      <c r="HF60" s="738"/>
      <c r="HG60" s="738"/>
      <c r="HH60" s="738"/>
      <c r="HI60" s="738"/>
      <c r="HJ60" s="738"/>
      <c r="HK60" s="738"/>
      <c r="HL60" s="738"/>
      <c r="HM60" s="738"/>
      <c r="HN60" s="738"/>
      <c r="HO60" s="738"/>
      <c r="HP60" s="738"/>
      <c r="HQ60" s="738"/>
      <c r="HR60" s="738"/>
      <c r="HS60" s="738"/>
      <c r="HT60" s="738"/>
      <c r="HU60" s="738"/>
      <c r="HV60" s="738"/>
      <c r="HW60" s="738"/>
      <c r="HX60" s="738"/>
      <c r="HY60" s="738"/>
      <c r="HZ60" s="738"/>
      <c r="IA60" s="738"/>
      <c r="IB60" s="738"/>
      <c r="IC60" s="738"/>
    </row>
    <row r="61" spans="1:237" s="11" customFormat="1" ht="15" thickTop="1">
      <c r="A61" s="985"/>
      <c r="B61" s="738"/>
      <c r="C61" s="738"/>
      <c r="D61" s="877"/>
      <c r="E61" s="877"/>
      <c r="F61" s="877"/>
      <c r="G61" s="877"/>
      <c r="H61" s="877"/>
      <c r="I61" s="738"/>
      <c r="J61" s="738"/>
      <c r="K61" s="4688" t="s">
        <v>775</v>
      </c>
      <c r="L61" s="3336"/>
      <c r="M61" s="947"/>
      <c r="N61" s="3336"/>
      <c r="O61" s="947"/>
      <c r="P61" s="3356"/>
      <c r="Q61" s="738"/>
      <c r="R61" s="738"/>
      <c r="S61" s="738"/>
      <c r="T61" s="738"/>
      <c r="U61" s="738"/>
      <c r="V61" s="738"/>
      <c r="W61" s="738"/>
      <c r="X61" s="738"/>
      <c r="Y61" s="738"/>
      <c r="Z61" s="738"/>
      <c r="AA61" s="738"/>
      <c r="AB61" s="738"/>
      <c r="AC61" s="738"/>
      <c r="AD61" s="738"/>
      <c r="AE61" s="738"/>
      <c r="AF61" s="738"/>
      <c r="AG61" s="738"/>
      <c r="AH61" s="738"/>
      <c r="AI61" s="738"/>
      <c r="AJ61" s="738"/>
      <c r="AK61" s="738"/>
      <c r="AL61" s="738"/>
      <c r="AM61" s="738"/>
      <c r="AN61" s="738"/>
      <c r="AO61" s="738"/>
      <c r="AP61" s="738"/>
      <c r="AQ61" s="738"/>
      <c r="AR61" s="738"/>
      <c r="AS61" s="738"/>
      <c r="AT61" s="738"/>
      <c r="AU61" s="738"/>
      <c r="AV61" s="738"/>
      <c r="AW61" s="738"/>
      <c r="AX61" s="738"/>
      <c r="AY61" s="738"/>
      <c r="AZ61" s="738"/>
      <c r="BA61" s="738"/>
      <c r="BB61" s="738"/>
      <c r="BC61" s="738"/>
      <c r="BD61" s="738"/>
      <c r="BE61" s="738"/>
      <c r="BF61" s="738"/>
      <c r="BG61" s="738"/>
      <c r="BH61" s="738"/>
      <c r="BI61" s="738"/>
      <c r="BJ61" s="738"/>
      <c r="BK61" s="738"/>
      <c r="BL61" s="738"/>
      <c r="BM61" s="738"/>
      <c r="BN61" s="738"/>
      <c r="BO61" s="738"/>
      <c r="BP61" s="738"/>
      <c r="BQ61" s="738"/>
      <c r="BR61" s="738"/>
      <c r="BS61" s="738"/>
      <c r="BT61" s="738"/>
      <c r="BU61" s="738"/>
      <c r="BV61" s="738"/>
      <c r="BW61" s="738"/>
      <c r="BX61" s="738"/>
      <c r="BY61" s="738"/>
      <c r="BZ61" s="738"/>
      <c r="CA61" s="738"/>
      <c r="CB61" s="738"/>
      <c r="CC61" s="738"/>
      <c r="CD61" s="738"/>
      <c r="CE61" s="738"/>
      <c r="CF61" s="738"/>
      <c r="CG61" s="738"/>
      <c r="CH61" s="738"/>
      <c r="CI61" s="738"/>
      <c r="CJ61" s="738"/>
      <c r="CK61" s="738"/>
      <c r="CL61" s="738"/>
      <c r="CM61" s="738"/>
      <c r="CN61" s="738"/>
      <c r="CO61" s="738"/>
      <c r="CP61" s="738"/>
      <c r="CQ61" s="738"/>
      <c r="CR61" s="738"/>
      <c r="CS61" s="738"/>
      <c r="CT61" s="738"/>
      <c r="CU61" s="738"/>
      <c r="CV61" s="738"/>
      <c r="CW61" s="738"/>
      <c r="CX61" s="738"/>
      <c r="CY61" s="738"/>
      <c r="CZ61" s="738"/>
      <c r="DA61" s="738"/>
      <c r="DB61" s="738"/>
      <c r="DC61" s="738"/>
      <c r="DD61" s="738"/>
      <c r="DE61" s="738"/>
      <c r="DF61" s="738"/>
      <c r="DG61" s="738"/>
      <c r="DH61" s="738"/>
      <c r="DI61" s="738"/>
      <c r="DJ61" s="738"/>
      <c r="DK61" s="738"/>
      <c r="DL61" s="738"/>
      <c r="DM61" s="738"/>
      <c r="DN61" s="738"/>
      <c r="DO61" s="738"/>
      <c r="DP61" s="738"/>
      <c r="DQ61" s="738"/>
      <c r="DR61" s="738"/>
      <c r="DS61" s="738"/>
      <c r="DT61" s="738"/>
      <c r="DU61" s="738"/>
      <c r="DV61" s="738"/>
      <c r="DW61" s="738"/>
      <c r="DX61" s="738"/>
      <c r="DY61" s="738"/>
      <c r="DZ61" s="738"/>
      <c r="EA61" s="738"/>
      <c r="EB61" s="738"/>
      <c r="EC61" s="738"/>
      <c r="ED61" s="738"/>
      <c r="EE61" s="738"/>
      <c r="EF61" s="738"/>
      <c r="EG61" s="738"/>
      <c r="EH61" s="738"/>
      <c r="EI61" s="738"/>
      <c r="EJ61" s="738"/>
      <c r="EK61" s="738"/>
      <c r="EL61" s="738"/>
      <c r="EM61" s="738"/>
      <c r="EN61" s="738"/>
      <c r="EO61" s="738"/>
      <c r="EP61" s="738"/>
      <c r="EQ61" s="738"/>
      <c r="ER61" s="738"/>
      <c r="ES61" s="738"/>
      <c r="ET61" s="738"/>
      <c r="EU61" s="738"/>
      <c r="EV61" s="738"/>
      <c r="EW61" s="738"/>
      <c r="EX61" s="738"/>
      <c r="EY61" s="738"/>
      <c r="EZ61" s="738"/>
      <c r="FA61" s="738"/>
      <c r="FB61" s="738"/>
      <c r="FC61" s="738"/>
      <c r="FD61" s="738"/>
      <c r="FE61" s="738"/>
      <c r="FF61" s="738"/>
      <c r="FG61" s="738"/>
      <c r="FH61" s="738"/>
      <c r="FI61" s="738"/>
      <c r="FJ61" s="738"/>
      <c r="FK61" s="738"/>
      <c r="FL61" s="738"/>
      <c r="FM61" s="738"/>
      <c r="FN61" s="738"/>
      <c r="FO61" s="738"/>
      <c r="FP61" s="738"/>
      <c r="FQ61" s="738"/>
      <c r="FR61" s="738"/>
      <c r="FS61" s="738"/>
      <c r="FT61" s="738"/>
      <c r="FU61" s="738"/>
      <c r="FV61" s="738"/>
      <c r="FW61" s="738"/>
      <c r="FX61" s="738"/>
      <c r="FY61" s="738"/>
      <c r="FZ61" s="738"/>
      <c r="GA61" s="738"/>
      <c r="GB61" s="738"/>
      <c r="GC61" s="738"/>
      <c r="GD61" s="738"/>
      <c r="GE61" s="738"/>
      <c r="GF61" s="738"/>
      <c r="GG61" s="738"/>
      <c r="GH61" s="738"/>
      <c r="GI61" s="738"/>
      <c r="GJ61" s="738"/>
      <c r="GK61" s="738"/>
      <c r="GL61" s="738"/>
      <c r="GM61" s="738"/>
      <c r="GN61" s="738"/>
      <c r="GO61" s="738"/>
      <c r="GP61" s="738"/>
      <c r="GQ61" s="738"/>
      <c r="GR61" s="738"/>
      <c r="GS61" s="738"/>
      <c r="GT61" s="738"/>
      <c r="GU61" s="738"/>
      <c r="GV61" s="738"/>
      <c r="GW61" s="738"/>
      <c r="GX61" s="738"/>
      <c r="GY61" s="738"/>
      <c r="GZ61" s="738"/>
      <c r="HA61" s="738"/>
      <c r="HB61" s="738"/>
      <c r="HC61" s="738"/>
      <c r="HD61" s="738"/>
      <c r="HE61" s="738"/>
      <c r="HF61" s="738"/>
      <c r="HG61" s="738"/>
      <c r="HH61" s="738"/>
      <c r="HI61" s="738"/>
      <c r="HJ61" s="738"/>
      <c r="HK61" s="738"/>
      <c r="HL61" s="738"/>
      <c r="HM61" s="738"/>
      <c r="HN61" s="738"/>
      <c r="HO61" s="738"/>
      <c r="HP61" s="738"/>
      <c r="HQ61" s="738"/>
      <c r="HR61" s="738"/>
      <c r="HS61" s="738"/>
      <c r="HT61" s="738"/>
      <c r="HU61" s="738"/>
      <c r="HV61" s="738"/>
      <c r="HW61" s="738"/>
      <c r="HX61" s="738"/>
      <c r="HY61" s="738"/>
      <c r="HZ61" s="738"/>
      <c r="IA61" s="738"/>
      <c r="IB61" s="738"/>
      <c r="IC61" s="738"/>
    </row>
    <row r="62" spans="1:237" ht="13.8"/>
    <row r="63" spans="1:237" ht="13.8"/>
    <row r="64" spans="1:237" ht="13.8"/>
    <row r="65" ht="13.8"/>
    <row r="66" ht="13.8"/>
    <row r="67" ht="13.8"/>
    <row r="68" ht="13.8"/>
    <row r="69" ht="13.8"/>
    <row r="70" ht="13.8"/>
    <row r="71" ht="13.8"/>
    <row r="72" ht="13.8"/>
    <row r="73" ht="13.8"/>
    <row r="74" ht="13.8"/>
    <row r="75" ht="13.8"/>
    <row r="76" ht="13.8"/>
    <row r="77" ht="13.8"/>
    <row r="78" ht="13.8"/>
    <row r="79" ht="13.8"/>
    <row r="80" ht="13.8"/>
    <row r="81" ht="13.8"/>
    <row r="82" ht="13.8"/>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sheetData>
  <mergeCells count="2">
    <mergeCell ref="B3:K3"/>
    <mergeCell ref="J6:J7"/>
  </mergeCells>
  <phoneticPr fontId="35" type="noConversion"/>
  <conditionalFormatting sqref="B18">
    <cfRule type="expression" dxfId="106" priority="77">
      <formula>B18="[For use by NES and SSC only]"</formula>
    </cfRule>
  </conditionalFormatting>
  <conditionalFormatting sqref="B21">
    <cfRule type="expression" dxfId="105" priority="76">
      <formula>B21="[For use by SSC only]"</formula>
    </cfRule>
  </conditionalFormatting>
  <conditionalFormatting sqref="D11:D24 D27:D34 D36:D37">
    <cfRule type="cellIs" dxfId="104" priority="108" operator="equal">
      <formula>0</formula>
    </cfRule>
  </conditionalFormatting>
  <conditionalFormatting sqref="D55:D60">
    <cfRule type="cellIs" dxfId="103" priority="20" operator="equal">
      <formula>0</formula>
    </cfRule>
  </conditionalFormatting>
  <conditionalFormatting sqref="E55:E60">
    <cfRule type="expression" dxfId="102" priority="42">
      <formula>INDIRECT("E" &amp; ROW()) = 5</formula>
    </cfRule>
    <cfRule type="expression" dxfId="101" priority="43">
      <formula>INDIRECT("E" &amp; ROW()) = 4</formula>
    </cfRule>
    <cfRule type="expression" dxfId="100" priority="44">
      <formula>INDIRECT("E" &amp; ROW()) = 3</formula>
    </cfRule>
    <cfRule type="expression" dxfId="99" priority="45">
      <formula>INDIRECT("E" &amp; ROW()) = 2</formula>
    </cfRule>
    <cfRule type="expression" dxfId="98" priority="46">
      <formula>INDIRECT("E" &amp; ROW()) = 1</formula>
    </cfRule>
    <cfRule type="expression" dxfId="97" priority="47">
      <formula>INDIRECT("E" &amp; ROW()) = 0</formula>
    </cfRule>
  </conditionalFormatting>
  <conditionalFormatting sqref="M9:M60 K36">
    <cfRule type="cellIs" dxfId="96" priority="62" operator="equal">
      <formula>0</formula>
    </cfRule>
  </conditionalFormatting>
  <conditionalFormatting sqref="Q10 E25">
    <cfRule type="expression" dxfId="95" priority="90">
      <formula>INDIRECT("E" &amp; ROW()) = 2</formula>
    </cfRule>
    <cfRule type="expression" dxfId="94" priority="89">
      <formula>INDIRECT("E" &amp; ROW()) = 3</formula>
    </cfRule>
    <cfRule type="expression" dxfId="93" priority="88">
      <formula>INDIRECT("E" &amp; ROW()) = 4</formula>
    </cfRule>
    <cfRule type="expression" dxfId="92" priority="87">
      <formula>INDIRECT("E" &amp; ROW()) = 5</formula>
    </cfRule>
    <cfRule type="expression" dxfId="91" priority="91">
      <formula>INDIRECT("E" &amp; ROW()) = 1</formula>
    </cfRule>
    <cfRule type="expression" dxfId="90" priority="92">
      <formula>INDIRECT("E" &amp; ROW()) = 0</formula>
    </cfRule>
  </conditionalFormatting>
  <conditionalFormatting sqref="Q14:Q16">
    <cfRule type="expression" dxfId="89" priority="64">
      <formula>INDIRECT("E" &amp; ROW()) = 5</formula>
    </cfRule>
    <cfRule type="expression" dxfId="88" priority="65">
      <formula>INDIRECT("E" &amp; ROW()) = 4</formula>
    </cfRule>
    <cfRule type="expression" dxfId="87" priority="66">
      <formula>INDIRECT("E" &amp; ROW()) = 3</formula>
    </cfRule>
    <cfRule type="expression" dxfId="86" priority="67">
      <formula>INDIRECT("E" &amp; ROW()) = 2</formula>
    </cfRule>
    <cfRule type="expression" dxfId="85" priority="68">
      <formula>INDIRECT("E" &amp; ROW()) = 1</formula>
    </cfRule>
    <cfRule type="expression" dxfId="84" priority="69">
      <formula>INDIRECT("E" &amp; ROW()) = 0</formula>
    </cfRule>
  </conditionalFormatting>
  <conditionalFormatting sqref="Q22">
    <cfRule type="expression" dxfId="83" priority="73">
      <formula>INDIRECT("E" &amp; ROW()) = 2</formula>
    </cfRule>
    <cfRule type="expression" dxfId="82" priority="74">
      <formula>INDIRECT("E" &amp; ROW()) = 1</formula>
    </cfRule>
    <cfRule type="expression" dxfId="81" priority="75">
      <formula>INDIRECT("E" &amp; ROW()) = 0</formula>
    </cfRule>
    <cfRule type="expression" dxfId="80" priority="70">
      <formula>INDIRECT("E" &amp; ROW()) = 5</formula>
    </cfRule>
    <cfRule type="expression" dxfId="79" priority="71">
      <formula>INDIRECT("E" &amp; ROW()) = 4</formula>
    </cfRule>
    <cfRule type="expression" dxfId="78" priority="72">
      <formula>INDIRECT("E" &amp; ROW()) = 3</formula>
    </cfRule>
  </conditionalFormatting>
  <conditionalFormatting sqref="Q25 E37 Q37">
    <cfRule type="expression" dxfId="77" priority="112">
      <formula>INDIRECT("E" &amp; ROW()) = 5</formula>
    </cfRule>
    <cfRule type="expression" dxfId="76" priority="113">
      <formula>INDIRECT("E" &amp; ROW()) = 4</formula>
    </cfRule>
    <cfRule type="expression" dxfId="75" priority="114">
      <formula>INDIRECT("E" &amp; ROW()) = 3</formula>
    </cfRule>
    <cfRule type="expression" dxfId="74" priority="115">
      <formula>INDIRECT("E" &amp; ROW()) = 2</formula>
    </cfRule>
    <cfRule type="expression" dxfId="73" priority="116">
      <formula>INDIRECT("E" &amp; ROW()) = 1</formula>
    </cfRule>
    <cfRule type="expression" dxfId="72" priority="117">
      <formula>INDIRECT("E" &amp; ROW()) = 0</formula>
    </cfRule>
  </conditionalFormatting>
  <conditionalFormatting sqref="Q55:Q59">
    <cfRule type="expression" dxfId="71" priority="37">
      <formula>INDIRECT("E" &amp; ROW()) = 3</formula>
    </cfRule>
    <cfRule type="expression" dxfId="70" priority="36">
      <formula>INDIRECT("E" &amp; ROW()) = 4</formula>
    </cfRule>
    <cfRule type="expression" dxfId="69" priority="35">
      <formula>INDIRECT("E" &amp; ROW()) = 5</formula>
    </cfRule>
    <cfRule type="expression" dxfId="68" priority="40">
      <formula>INDIRECT("E" &amp; ROW()) = 0</formula>
    </cfRule>
    <cfRule type="expression" dxfId="67" priority="39">
      <formula>INDIRECT("E" &amp; ROW()) = 1</formula>
    </cfRule>
    <cfRule type="expression" dxfId="66" priority="38">
      <formula>INDIRECT("E" &amp; ROW()) = 2</formula>
    </cfRule>
  </conditionalFormatting>
  <printOptions horizontalCentered="1"/>
  <pageMargins left="0.39370078740157483" right="0.39370078740157483" top="0.78740157480314965" bottom="0.78740157480314965" header="0.31496062992125984" footer="0.31496062992125984"/>
  <pageSetup paperSize="8" fitToHeight="0" orientation="landscape"/>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01CC31-ABA9-4C1C-BC0A-AAEA2591472E}">
  <sheetPr codeName="Sheet41">
    <pageSetUpPr autoPageBreaks="0" fitToPage="1"/>
  </sheetPr>
  <dimension ref="A1:MI150"/>
  <sheetViews>
    <sheetView topLeftCell="A2" workbookViewId="0">
      <selection activeCell="L15" sqref="L15"/>
    </sheetView>
  </sheetViews>
  <sheetFormatPr defaultColWidth="8.59765625" defaultRowHeight="0" customHeight="1" zeroHeight="1"/>
  <cols>
    <col min="1" max="1" width="1.19921875" style="980" customWidth="1"/>
    <col min="2" max="2" width="60.09765625" style="883" customWidth="1"/>
    <col min="3" max="3" width="8" style="883" bestFit="1" customWidth="1"/>
    <col min="4" max="4" width="14.19921875" style="883" customWidth="1"/>
    <col min="5" max="5" width="2.59765625" style="945" customWidth="1"/>
    <col min="6" max="6" width="9.19921875" style="945" customWidth="1"/>
    <col min="7" max="7" width="2.59765625" style="2726" customWidth="1"/>
    <col min="8" max="8" width="1.69921875" style="2937" customWidth="1"/>
    <col min="9" max="9" width="18.69921875" style="945" bestFit="1" customWidth="1"/>
    <col min="10" max="10" width="1.69921875" style="2941" customWidth="1"/>
    <col min="11" max="11" width="1.69921875" style="945" customWidth="1"/>
    <col min="12" max="12" width="15.59765625" style="3675" customWidth="1"/>
    <col min="13" max="347" width="8.59765625" style="945"/>
    <col min="348" max="16384" width="8.59765625" style="883"/>
  </cols>
  <sheetData>
    <row r="1" spans="1:347" s="945" customFormat="1" ht="23.25" customHeight="1">
      <c r="A1" s="980" t="s">
        <v>713</v>
      </c>
      <c r="B1" s="3884" t="s">
        <v>1675</v>
      </c>
      <c r="C1" s="3889"/>
      <c r="D1" s="3890"/>
      <c r="E1" s="883"/>
      <c r="F1" s="883"/>
      <c r="G1" s="3891"/>
      <c r="H1" s="2937"/>
      <c r="J1" s="2941"/>
      <c r="L1" s="3675"/>
    </row>
    <row r="2" spans="1:347" s="945" customFormat="1" ht="23.25" customHeight="1">
      <c r="A2" s="980"/>
      <c r="B2" s="3884" t="str">
        <f>SelectCompany!B4</f>
        <v>South Staffordshire Water</v>
      </c>
      <c r="C2" s="3888"/>
      <c r="D2" s="3888"/>
      <c r="E2" s="3888"/>
      <c r="F2" s="883"/>
      <c r="G2" s="3891"/>
      <c r="H2" s="2937"/>
      <c r="J2" s="2941"/>
      <c r="L2" s="3675"/>
    </row>
    <row r="3" spans="1:347" s="884" customFormat="1" ht="36.75" customHeight="1">
      <c r="A3" s="985"/>
      <c r="B3" s="5075" t="s">
        <v>1676</v>
      </c>
      <c r="C3" s="5134"/>
      <c r="D3" s="5134"/>
      <c r="E3" s="5134"/>
      <c r="F3" s="5134"/>
      <c r="G3" s="5134"/>
      <c r="H3" s="2937"/>
      <c r="I3" s="3329" t="s">
        <v>716</v>
      </c>
      <c r="J3" s="2942"/>
      <c r="K3" s="886"/>
      <c r="L3" s="3676"/>
      <c r="M3" s="886"/>
      <c r="N3" s="886"/>
      <c r="O3" s="886"/>
      <c r="P3" s="886"/>
      <c r="Q3" s="886"/>
      <c r="R3" s="886"/>
      <c r="S3" s="886"/>
      <c r="T3" s="886"/>
      <c r="U3" s="886"/>
      <c r="V3" s="886"/>
      <c r="W3" s="886"/>
      <c r="X3" s="886"/>
      <c r="Y3" s="886"/>
      <c r="Z3" s="886"/>
      <c r="AA3" s="886"/>
      <c r="AB3" s="886"/>
      <c r="AC3" s="886"/>
      <c r="AD3" s="886"/>
      <c r="AE3" s="886"/>
      <c r="AF3" s="886"/>
      <c r="AG3" s="886"/>
      <c r="AH3" s="886"/>
      <c r="AI3" s="886"/>
      <c r="AJ3" s="886"/>
      <c r="AK3" s="886"/>
      <c r="AL3" s="886"/>
      <c r="AM3" s="886"/>
      <c r="AN3" s="886"/>
      <c r="AO3" s="886"/>
      <c r="AP3" s="886"/>
      <c r="AQ3" s="886"/>
      <c r="AR3" s="886"/>
      <c r="AS3" s="886"/>
      <c r="AT3" s="886"/>
      <c r="AU3" s="886"/>
      <c r="AV3" s="886"/>
      <c r="AW3" s="886"/>
      <c r="AX3" s="886"/>
      <c r="AY3" s="886"/>
      <c r="AZ3" s="886"/>
      <c r="BA3" s="886"/>
      <c r="BB3" s="886"/>
      <c r="BC3" s="886"/>
      <c r="BD3" s="886"/>
      <c r="BE3" s="886"/>
      <c r="BF3" s="886"/>
      <c r="BG3" s="886"/>
      <c r="BH3" s="886"/>
      <c r="BI3" s="886"/>
      <c r="BJ3" s="886"/>
      <c r="BK3" s="886"/>
      <c r="BL3" s="886"/>
      <c r="BM3" s="886"/>
      <c r="BN3" s="886"/>
      <c r="BO3" s="886"/>
      <c r="BP3" s="886"/>
      <c r="BQ3" s="886"/>
      <c r="BR3" s="886"/>
      <c r="BS3" s="886"/>
      <c r="BT3" s="886"/>
      <c r="BU3" s="886"/>
      <c r="BV3" s="886"/>
      <c r="BW3" s="886"/>
      <c r="BX3" s="886"/>
      <c r="BY3" s="886"/>
      <c r="BZ3" s="886"/>
      <c r="CA3" s="886"/>
      <c r="CB3" s="886"/>
      <c r="CC3" s="886"/>
      <c r="CD3" s="886"/>
      <c r="CE3" s="886"/>
      <c r="CF3" s="886"/>
      <c r="CG3" s="886"/>
      <c r="CH3" s="886"/>
      <c r="CI3" s="886"/>
      <c r="CJ3" s="886"/>
      <c r="CK3" s="886"/>
      <c r="CL3" s="886"/>
      <c r="CM3" s="886"/>
      <c r="CN3" s="886"/>
      <c r="CO3" s="886"/>
      <c r="CP3" s="886"/>
      <c r="CQ3" s="886"/>
      <c r="CR3" s="886"/>
      <c r="CS3" s="886"/>
      <c r="CT3" s="886"/>
      <c r="CU3" s="886"/>
      <c r="CV3" s="886"/>
      <c r="CW3" s="886"/>
      <c r="CX3" s="886"/>
      <c r="CY3" s="886"/>
      <c r="CZ3" s="886"/>
      <c r="DA3" s="886"/>
      <c r="DB3" s="886"/>
      <c r="DC3" s="886"/>
      <c r="DD3" s="886"/>
      <c r="DE3" s="886"/>
      <c r="DF3" s="886"/>
      <c r="DG3" s="886"/>
      <c r="DH3" s="886"/>
      <c r="DI3" s="886"/>
      <c r="DJ3" s="886"/>
      <c r="DK3" s="886"/>
      <c r="DL3" s="886"/>
      <c r="DM3" s="886"/>
      <c r="DN3" s="886"/>
      <c r="DO3" s="886"/>
      <c r="DP3" s="886"/>
      <c r="DQ3" s="886"/>
      <c r="DR3" s="886"/>
      <c r="DS3" s="886"/>
      <c r="DT3" s="886"/>
      <c r="DU3" s="886"/>
      <c r="DV3" s="886"/>
      <c r="DW3" s="886"/>
      <c r="DX3" s="886"/>
      <c r="DY3" s="886"/>
      <c r="DZ3" s="886"/>
      <c r="EA3" s="886"/>
      <c r="EB3" s="886"/>
      <c r="EC3" s="886"/>
      <c r="ED3" s="886"/>
      <c r="EE3" s="886"/>
      <c r="EF3" s="886"/>
      <c r="EG3" s="886"/>
      <c r="EH3" s="886"/>
      <c r="EI3" s="886"/>
      <c r="EJ3" s="886"/>
      <c r="EK3" s="886"/>
      <c r="EL3" s="886"/>
      <c r="EM3" s="886"/>
      <c r="EN3" s="886"/>
      <c r="EO3" s="886"/>
      <c r="EP3" s="886"/>
      <c r="EQ3" s="886"/>
      <c r="ER3" s="886"/>
      <c r="ES3" s="886"/>
      <c r="ET3" s="886"/>
      <c r="EU3" s="886"/>
      <c r="EV3" s="886"/>
      <c r="EW3" s="886"/>
      <c r="EX3" s="886"/>
      <c r="EY3" s="886"/>
      <c r="EZ3" s="886"/>
      <c r="FA3" s="886"/>
      <c r="FB3" s="886"/>
      <c r="FC3" s="886"/>
      <c r="FD3" s="886"/>
      <c r="FE3" s="886"/>
      <c r="FF3" s="886"/>
      <c r="FG3" s="886"/>
      <c r="FH3" s="886"/>
      <c r="FI3" s="886"/>
      <c r="FJ3" s="886"/>
      <c r="FK3" s="886"/>
      <c r="FL3" s="886"/>
      <c r="FM3" s="886"/>
      <c r="FN3" s="886"/>
      <c r="FO3" s="886"/>
      <c r="FP3" s="886"/>
      <c r="FQ3" s="886"/>
      <c r="FR3" s="886"/>
      <c r="FS3" s="886"/>
      <c r="FT3" s="886"/>
      <c r="FU3" s="886"/>
      <c r="FV3" s="886"/>
      <c r="FW3" s="886"/>
      <c r="FX3" s="886"/>
      <c r="FY3" s="886"/>
      <c r="FZ3" s="886"/>
      <c r="GA3" s="886"/>
      <c r="GB3" s="886"/>
      <c r="GC3" s="886"/>
      <c r="GD3" s="886"/>
      <c r="GE3" s="886"/>
      <c r="GF3" s="886"/>
      <c r="GG3" s="886"/>
      <c r="GH3" s="886"/>
      <c r="GI3" s="886"/>
      <c r="GJ3" s="886"/>
      <c r="GK3" s="886"/>
      <c r="GL3" s="886"/>
      <c r="GM3" s="886"/>
      <c r="GN3" s="886"/>
      <c r="GO3" s="886"/>
      <c r="GP3" s="886"/>
      <c r="GQ3" s="886"/>
      <c r="GR3" s="886"/>
      <c r="GS3" s="886"/>
      <c r="GT3" s="886"/>
      <c r="GU3" s="886"/>
      <c r="GV3" s="886"/>
      <c r="GW3" s="886"/>
      <c r="GX3" s="886"/>
      <c r="GY3" s="886"/>
      <c r="GZ3" s="886"/>
      <c r="HA3" s="886"/>
      <c r="HB3" s="886"/>
      <c r="HC3" s="886"/>
      <c r="HD3" s="886"/>
      <c r="HE3" s="886"/>
      <c r="HF3" s="886"/>
      <c r="HG3" s="886"/>
      <c r="HH3" s="886"/>
      <c r="HI3" s="886"/>
      <c r="HJ3" s="886"/>
      <c r="HK3" s="886"/>
      <c r="HL3" s="886"/>
      <c r="HM3" s="886"/>
      <c r="HN3" s="886"/>
      <c r="HO3" s="886"/>
      <c r="HP3" s="886"/>
      <c r="HQ3" s="886"/>
      <c r="HR3" s="886"/>
      <c r="HS3" s="886"/>
      <c r="HT3" s="886"/>
      <c r="HU3" s="886"/>
      <c r="HV3" s="886"/>
      <c r="HW3" s="886"/>
      <c r="HX3" s="886"/>
      <c r="HY3" s="886"/>
      <c r="HZ3" s="886"/>
      <c r="IA3" s="886"/>
      <c r="IB3" s="886"/>
      <c r="IC3" s="886"/>
      <c r="ID3" s="886"/>
      <c r="IE3" s="886"/>
      <c r="IF3" s="886"/>
      <c r="IG3" s="886"/>
      <c r="IH3" s="886"/>
      <c r="II3" s="886"/>
      <c r="IJ3" s="886"/>
      <c r="IK3" s="886"/>
      <c r="IL3" s="886"/>
      <c r="IM3" s="886"/>
      <c r="IN3" s="886"/>
      <c r="IO3" s="886"/>
      <c r="IP3" s="886"/>
      <c r="IQ3" s="886"/>
      <c r="IR3" s="886"/>
      <c r="IS3" s="886"/>
      <c r="IT3" s="886"/>
      <c r="IU3" s="886"/>
      <c r="IV3" s="886"/>
      <c r="IW3" s="886"/>
      <c r="IX3" s="886"/>
      <c r="IY3" s="886"/>
      <c r="IZ3" s="886"/>
      <c r="JA3" s="886"/>
      <c r="JB3" s="886"/>
      <c r="JC3" s="886"/>
      <c r="JD3" s="886"/>
      <c r="JE3" s="886"/>
      <c r="JF3" s="886"/>
      <c r="JG3" s="886"/>
      <c r="JH3" s="886"/>
      <c r="JI3" s="886"/>
      <c r="JJ3" s="886"/>
      <c r="JK3" s="886"/>
      <c r="JL3" s="886"/>
      <c r="JM3" s="886"/>
      <c r="JN3" s="886"/>
      <c r="JO3" s="886"/>
      <c r="JP3" s="886"/>
      <c r="JQ3" s="886"/>
      <c r="JR3" s="886"/>
      <c r="JS3" s="886"/>
      <c r="JT3" s="886"/>
      <c r="JU3" s="886"/>
      <c r="JV3" s="886"/>
      <c r="JW3" s="886"/>
      <c r="JX3" s="886"/>
      <c r="JY3" s="886"/>
      <c r="JZ3" s="886"/>
      <c r="KA3" s="886"/>
      <c r="KB3" s="886"/>
      <c r="KC3" s="886"/>
      <c r="KD3" s="886"/>
      <c r="KE3" s="886"/>
      <c r="KF3" s="886"/>
      <c r="KG3" s="886"/>
      <c r="KH3" s="886"/>
      <c r="KI3" s="886"/>
      <c r="KJ3" s="886"/>
      <c r="KK3" s="886"/>
      <c r="KL3" s="886"/>
      <c r="KM3" s="886"/>
      <c r="KN3" s="886"/>
      <c r="KO3" s="886"/>
      <c r="KP3" s="886"/>
      <c r="KQ3" s="886"/>
      <c r="KR3" s="886"/>
      <c r="KS3" s="886"/>
      <c r="KT3" s="886"/>
      <c r="KU3" s="886"/>
      <c r="KV3" s="886"/>
      <c r="KW3" s="886"/>
      <c r="KX3" s="886"/>
      <c r="KY3" s="886"/>
      <c r="KZ3" s="886"/>
      <c r="LA3" s="886"/>
      <c r="LB3" s="886"/>
      <c r="LC3" s="886"/>
      <c r="LD3" s="886"/>
      <c r="LE3" s="886"/>
      <c r="LF3" s="886"/>
      <c r="LG3" s="886"/>
      <c r="LH3" s="886"/>
      <c r="LI3" s="886"/>
      <c r="LJ3" s="886"/>
      <c r="LK3" s="886"/>
      <c r="LL3" s="886"/>
      <c r="LM3" s="886"/>
      <c r="LN3" s="886"/>
      <c r="LO3" s="886"/>
      <c r="LP3" s="886"/>
      <c r="LQ3" s="886"/>
      <c r="LR3" s="886"/>
      <c r="LS3" s="886"/>
      <c r="LT3" s="886"/>
      <c r="LU3" s="886"/>
      <c r="LV3" s="886"/>
      <c r="LW3" s="886"/>
      <c r="LX3" s="886"/>
      <c r="LY3" s="886"/>
      <c r="LZ3" s="886"/>
      <c r="MA3" s="886"/>
      <c r="MB3" s="886"/>
      <c r="MC3" s="886"/>
      <c r="MD3" s="886"/>
      <c r="ME3" s="886"/>
      <c r="MF3" s="886"/>
      <c r="MG3" s="886"/>
      <c r="MH3" s="886"/>
      <c r="MI3" s="886"/>
    </row>
    <row r="4" spans="1:347" s="402" customFormat="1" ht="16.5" customHeight="1">
      <c r="A4" s="3682"/>
      <c r="B4" s="93"/>
      <c r="C4" s="93"/>
      <c r="D4" s="93"/>
      <c r="E4" s="93"/>
      <c r="F4" s="93"/>
      <c r="G4" s="4687"/>
      <c r="H4" s="421"/>
      <c r="J4" s="992"/>
      <c r="L4" s="990"/>
    </row>
    <row r="5" spans="1:347" s="402" customFormat="1" ht="16.5" customHeight="1" thickBot="1">
      <c r="A5" s="3682"/>
      <c r="B5" s="93"/>
      <c r="C5" s="3830">
        <v>1</v>
      </c>
      <c r="D5" s="3830">
        <v>2</v>
      </c>
      <c r="E5" s="93"/>
      <c r="F5" s="93"/>
      <c r="G5" s="4687"/>
      <c r="H5" s="421"/>
      <c r="J5" s="992"/>
      <c r="L5" s="990"/>
    </row>
    <row r="6" spans="1:347" s="884" customFormat="1" ht="36" customHeight="1" thickTop="1" thickBot="1">
      <c r="A6" s="985" t="s">
        <v>725</v>
      </c>
      <c r="B6" s="1231" t="s">
        <v>717</v>
      </c>
      <c r="C6" s="1232" t="s">
        <v>1563</v>
      </c>
      <c r="D6" s="1234" t="s">
        <v>1678</v>
      </c>
      <c r="E6" s="886"/>
      <c r="F6" s="1236" t="s">
        <v>723</v>
      </c>
      <c r="G6" s="4686"/>
      <c r="H6" s="2938"/>
      <c r="I6" s="886"/>
      <c r="J6" s="2942"/>
      <c r="K6" s="886"/>
      <c r="L6" s="3352"/>
      <c r="M6" s="886"/>
      <c r="N6" s="886"/>
      <c r="O6" s="886"/>
      <c r="P6" s="886"/>
      <c r="Q6" s="886"/>
      <c r="R6" s="886"/>
      <c r="S6" s="886"/>
      <c r="T6" s="886"/>
      <c r="U6" s="886"/>
      <c r="V6" s="886"/>
      <c r="W6" s="886"/>
      <c r="X6" s="886"/>
      <c r="Y6" s="886"/>
      <c r="Z6" s="886"/>
      <c r="AA6" s="886"/>
      <c r="AB6" s="886"/>
      <c r="AC6" s="886"/>
      <c r="AD6" s="886"/>
      <c r="AE6" s="886"/>
      <c r="AF6" s="886"/>
      <c r="AG6" s="886"/>
      <c r="AH6" s="886"/>
      <c r="AI6" s="886"/>
      <c r="AJ6" s="886"/>
      <c r="AK6" s="886"/>
      <c r="AL6" s="886"/>
      <c r="AM6" s="886"/>
      <c r="AN6" s="886"/>
      <c r="AO6" s="886"/>
      <c r="AP6" s="886"/>
      <c r="AQ6" s="886"/>
      <c r="AR6" s="886"/>
      <c r="AS6" s="886"/>
      <c r="AT6" s="886"/>
      <c r="AU6" s="886"/>
      <c r="AV6" s="886"/>
      <c r="AW6" s="886"/>
      <c r="AX6" s="886"/>
      <c r="AY6" s="886"/>
      <c r="AZ6" s="886"/>
      <c r="BA6" s="886"/>
      <c r="BB6" s="886"/>
      <c r="BC6" s="886"/>
      <c r="BD6" s="886"/>
      <c r="BE6" s="886"/>
      <c r="BF6" s="886"/>
      <c r="BG6" s="886"/>
      <c r="BH6" s="886"/>
      <c r="BI6" s="886"/>
      <c r="BJ6" s="886"/>
      <c r="BK6" s="886"/>
      <c r="BL6" s="886"/>
      <c r="BM6" s="886"/>
      <c r="BN6" s="886"/>
      <c r="BO6" s="886"/>
      <c r="BP6" s="886"/>
      <c r="BQ6" s="886"/>
      <c r="BR6" s="886"/>
      <c r="BS6" s="886"/>
      <c r="BT6" s="886"/>
      <c r="BU6" s="886"/>
      <c r="BV6" s="886"/>
      <c r="BW6" s="886"/>
      <c r="BX6" s="886"/>
      <c r="BY6" s="886"/>
      <c r="BZ6" s="886"/>
      <c r="CA6" s="886"/>
      <c r="CB6" s="886"/>
      <c r="CC6" s="886"/>
      <c r="CD6" s="886"/>
      <c r="CE6" s="886"/>
      <c r="CF6" s="886"/>
      <c r="CG6" s="886"/>
      <c r="CH6" s="886"/>
      <c r="CI6" s="886"/>
      <c r="CJ6" s="886"/>
      <c r="CK6" s="886"/>
      <c r="CL6" s="886"/>
      <c r="CM6" s="886"/>
      <c r="CN6" s="886"/>
      <c r="CO6" s="886"/>
      <c r="CP6" s="886"/>
      <c r="CQ6" s="886"/>
      <c r="CR6" s="886"/>
      <c r="CS6" s="886"/>
      <c r="CT6" s="886"/>
      <c r="CU6" s="886"/>
      <c r="CV6" s="886"/>
      <c r="CW6" s="886"/>
      <c r="CX6" s="886"/>
      <c r="CY6" s="886"/>
      <c r="CZ6" s="886"/>
      <c r="DA6" s="886"/>
      <c r="DB6" s="886"/>
      <c r="DC6" s="886"/>
      <c r="DD6" s="886"/>
      <c r="DE6" s="886"/>
      <c r="DF6" s="886"/>
      <c r="DG6" s="886"/>
      <c r="DH6" s="886"/>
      <c r="DI6" s="886"/>
      <c r="DJ6" s="886"/>
      <c r="DK6" s="886"/>
      <c r="DL6" s="886"/>
      <c r="DM6" s="886"/>
      <c r="DN6" s="886"/>
      <c r="DO6" s="886"/>
      <c r="DP6" s="886"/>
      <c r="DQ6" s="886"/>
      <c r="DR6" s="886"/>
      <c r="DS6" s="886"/>
      <c r="DT6" s="886"/>
      <c r="DU6" s="886"/>
      <c r="DV6" s="886"/>
      <c r="DW6" s="886"/>
      <c r="DX6" s="886"/>
      <c r="DY6" s="886"/>
      <c r="DZ6" s="886"/>
      <c r="EA6" s="886"/>
      <c r="EB6" s="886"/>
      <c r="EC6" s="886"/>
      <c r="ED6" s="886"/>
      <c r="EE6" s="886"/>
      <c r="EF6" s="886"/>
      <c r="EG6" s="886"/>
      <c r="EH6" s="886"/>
      <c r="EI6" s="886"/>
      <c r="EJ6" s="886"/>
      <c r="EK6" s="886"/>
      <c r="EL6" s="886"/>
      <c r="EM6" s="886"/>
      <c r="EN6" s="886"/>
      <c r="EO6" s="886"/>
      <c r="EP6" s="886"/>
      <c r="EQ6" s="886"/>
      <c r="ER6" s="886"/>
      <c r="ES6" s="886"/>
      <c r="ET6" s="886"/>
      <c r="EU6" s="886"/>
      <c r="EV6" s="886"/>
      <c r="EW6" s="886"/>
      <c r="EX6" s="886"/>
      <c r="EY6" s="886"/>
      <c r="EZ6" s="886"/>
      <c r="FA6" s="886"/>
      <c r="FB6" s="886"/>
      <c r="FC6" s="886"/>
      <c r="FD6" s="886"/>
      <c r="FE6" s="886"/>
      <c r="FF6" s="886"/>
      <c r="FG6" s="886"/>
      <c r="FH6" s="886"/>
      <c r="FI6" s="886"/>
      <c r="FJ6" s="886"/>
      <c r="FK6" s="886"/>
      <c r="FL6" s="886"/>
      <c r="FM6" s="886"/>
      <c r="FN6" s="886"/>
      <c r="FO6" s="886"/>
      <c r="FP6" s="886"/>
      <c r="FQ6" s="886"/>
      <c r="FR6" s="886"/>
      <c r="FS6" s="886"/>
      <c r="FT6" s="886"/>
      <c r="FU6" s="886"/>
      <c r="FV6" s="886"/>
      <c r="FW6" s="886"/>
      <c r="FX6" s="886"/>
      <c r="FY6" s="886"/>
      <c r="FZ6" s="886"/>
      <c r="GA6" s="886"/>
      <c r="GB6" s="886"/>
      <c r="GC6" s="886"/>
      <c r="GD6" s="886"/>
      <c r="GE6" s="886"/>
      <c r="GF6" s="886"/>
      <c r="GG6" s="886"/>
      <c r="GH6" s="886"/>
      <c r="GI6" s="886"/>
      <c r="GJ6" s="886"/>
      <c r="GK6" s="886"/>
      <c r="GL6" s="886"/>
      <c r="GM6" s="886"/>
      <c r="GN6" s="886"/>
      <c r="GO6" s="886"/>
      <c r="GP6" s="886"/>
      <c r="GQ6" s="886"/>
      <c r="GR6" s="886"/>
      <c r="GS6" s="886"/>
      <c r="GT6" s="886"/>
      <c r="GU6" s="886"/>
      <c r="GV6" s="886"/>
      <c r="GW6" s="886"/>
      <c r="GX6" s="886"/>
      <c r="GY6" s="886"/>
      <c r="GZ6" s="886"/>
      <c r="HA6" s="886"/>
      <c r="HB6" s="886"/>
      <c r="HC6" s="886"/>
      <c r="HD6" s="886"/>
      <c r="HE6" s="886"/>
      <c r="HF6" s="886"/>
      <c r="HG6" s="886"/>
      <c r="HH6" s="886"/>
      <c r="HI6" s="886"/>
      <c r="HJ6" s="886"/>
      <c r="HK6" s="886"/>
      <c r="HL6" s="886"/>
      <c r="HM6" s="886"/>
      <c r="HN6" s="886"/>
      <c r="HO6" s="886"/>
      <c r="HP6" s="886"/>
      <c r="HQ6" s="886"/>
      <c r="HR6" s="886"/>
      <c r="HS6" s="886"/>
      <c r="HT6" s="886"/>
      <c r="HU6" s="886"/>
      <c r="HV6" s="886"/>
      <c r="HW6" s="886"/>
      <c r="HX6" s="886"/>
      <c r="HY6" s="886"/>
      <c r="HZ6" s="886"/>
      <c r="IA6" s="886"/>
      <c r="IB6" s="886"/>
      <c r="IC6" s="886"/>
      <c r="ID6" s="886"/>
      <c r="IE6" s="886"/>
      <c r="IF6" s="886"/>
      <c r="IG6" s="886"/>
      <c r="IH6" s="886"/>
      <c r="II6" s="886"/>
      <c r="IJ6" s="886"/>
      <c r="IK6" s="886"/>
      <c r="IL6" s="886"/>
      <c r="IM6" s="886"/>
      <c r="IN6" s="886"/>
      <c r="IO6" s="886"/>
      <c r="IP6" s="886"/>
      <c r="IQ6" s="886"/>
      <c r="IR6" s="886"/>
      <c r="IS6" s="886"/>
      <c r="IT6" s="886"/>
      <c r="IU6" s="886"/>
      <c r="IV6" s="886"/>
      <c r="IW6" s="886"/>
      <c r="IX6" s="886"/>
      <c r="IY6" s="886"/>
      <c r="IZ6" s="886"/>
      <c r="JA6" s="886"/>
      <c r="JB6" s="886"/>
      <c r="JC6" s="886"/>
      <c r="JD6" s="886"/>
      <c r="JE6" s="886"/>
      <c r="JF6" s="886"/>
      <c r="JG6" s="886"/>
      <c r="JH6" s="886"/>
      <c r="JI6" s="886"/>
      <c r="JJ6" s="886"/>
      <c r="JK6" s="886"/>
      <c r="JL6" s="886"/>
      <c r="JM6" s="886"/>
      <c r="JN6" s="886"/>
      <c r="JO6" s="886"/>
      <c r="JP6" s="886"/>
      <c r="JQ6" s="886"/>
      <c r="JR6" s="886"/>
      <c r="JS6" s="886"/>
      <c r="JT6" s="886"/>
      <c r="JU6" s="886"/>
      <c r="JV6" s="886"/>
      <c r="JW6" s="886"/>
      <c r="JX6" s="886"/>
      <c r="JY6" s="886"/>
      <c r="JZ6" s="886"/>
      <c r="KA6" s="886"/>
      <c r="KB6" s="886"/>
      <c r="KC6" s="886"/>
      <c r="KD6" s="886"/>
      <c r="KE6" s="886"/>
      <c r="KF6" s="886"/>
      <c r="KG6" s="886"/>
      <c r="KH6" s="886"/>
      <c r="KI6" s="886"/>
      <c r="KJ6" s="886"/>
      <c r="KK6" s="886"/>
      <c r="KL6" s="886"/>
      <c r="KM6" s="886"/>
      <c r="KN6" s="886"/>
      <c r="KO6" s="886"/>
      <c r="KP6" s="886"/>
      <c r="KQ6" s="886"/>
      <c r="KR6" s="886"/>
      <c r="KS6" s="886"/>
      <c r="KT6" s="886"/>
      <c r="KU6" s="886"/>
      <c r="KV6" s="886"/>
      <c r="KW6" s="886"/>
      <c r="KX6" s="886"/>
      <c r="KY6" s="886"/>
      <c r="KZ6" s="886"/>
      <c r="LA6" s="886"/>
      <c r="LB6" s="886"/>
      <c r="LC6" s="886"/>
      <c r="LD6" s="886"/>
      <c r="LE6" s="886"/>
      <c r="LF6" s="886"/>
      <c r="LG6" s="886"/>
      <c r="LH6" s="886"/>
      <c r="LI6" s="886"/>
      <c r="LJ6" s="886"/>
      <c r="LK6" s="886"/>
      <c r="LL6" s="886"/>
      <c r="LM6" s="886"/>
      <c r="LN6" s="886"/>
      <c r="LO6" s="886"/>
      <c r="LP6" s="886"/>
      <c r="LQ6" s="886"/>
      <c r="LR6" s="886"/>
      <c r="LS6" s="886"/>
      <c r="LT6" s="886"/>
      <c r="LU6" s="886"/>
      <c r="LV6" s="886"/>
      <c r="LW6" s="886"/>
      <c r="LX6" s="886"/>
      <c r="LY6" s="886"/>
      <c r="LZ6" s="886"/>
      <c r="MA6" s="886"/>
      <c r="MB6" s="886"/>
      <c r="MC6" s="886"/>
      <c r="MD6" s="886"/>
      <c r="ME6" s="886"/>
      <c r="MF6" s="886"/>
      <c r="MG6" s="886"/>
      <c r="MH6" s="886"/>
      <c r="MI6" s="886"/>
    </row>
    <row r="7" spans="1:347" s="884" customFormat="1" ht="27.75" customHeight="1" thickTop="1" thickBot="1">
      <c r="A7" s="985" t="s">
        <v>729</v>
      </c>
      <c r="B7" s="957"/>
      <c r="C7" s="873"/>
      <c r="D7" s="873"/>
      <c r="E7" s="886"/>
      <c r="F7" s="873"/>
      <c r="G7" s="4686"/>
      <c r="H7" s="2938"/>
      <c r="I7" s="101">
        <f>IF(COUNTBLANK(D7)=J7, 0, rngIncomplete )</f>
        <v>0</v>
      </c>
      <c r="J7" s="2942">
        <v>1</v>
      </c>
      <c r="K7" s="886"/>
      <c r="L7" s="3352"/>
      <c r="M7" s="886"/>
      <c r="N7" s="886"/>
      <c r="O7" s="886"/>
      <c r="P7" s="886"/>
      <c r="Q7" s="886"/>
      <c r="R7" s="886"/>
      <c r="S7" s="886"/>
      <c r="T7" s="886"/>
      <c r="U7" s="886"/>
      <c r="V7" s="886"/>
      <c r="W7" s="886"/>
      <c r="X7" s="886"/>
      <c r="Y7" s="886"/>
      <c r="Z7" s="886"/>
      <c r="AA7" s="886"/>
      <c r="AB7" s="886"/>
      <c r="AC7" s="886"/>
      <c r="AD7" s="886"/>
      <c r="AE7" s="886"/>
      <c r="AF7" s="886"/>
      <c r="AG7" s="886"/>
      <c r="AH7" s="886"/>
      <c r="AI7" s="886"/>
      <c r="AJ7" s="886"/>
      <c r="AK7" s="886"/>
      <c r="AL7" s="886"/>
      <c r="AM7" s="886"/>
      <c r="AN7" s="886"/>
      <c r="AO7" s="886"/>
      <c r="AP7" s="886"/>
      <c r="AQ7" s="886"/>
      <c r="AR7" s="886"/>
      <c r="AS7" s="886"/>
      <c r="AT7" s="886"/>
      <c r="AU7" s="886"/>
      <c r="AV7" s="886"/>
      <c r="AW7" s="886"/>
      <c r="AX7" s="886"/>
      <c r="AY7" s="886"/>
      <c r="AZ7" s="886"/>
      <c r="BA7" s="886"/>
      <c r="BB7" s="886"/>
      <c r="BC7" s="886"/>
      <c r="BD7" s="886"/>
      <c r="BE7" s="886"/>
      <c r="BF7" s="886"/>
      <c r="BG7" s="886"/>
      <c r="BH7" s="886"/>
      <c r="BI7" s="886"/>
      <c r="BJ7" s="886"/>
      <c r="BK7" s="886"/>
      <c r="BL7" s="886"/>
      <c r="BM7" s="886"/>
      <c r="BN7" s="886"/>
      <c r="BO7" s="886"/>
      <c r="BP7" s="886"/>
      <c r="BQ7" s="886"/>
      <c r="BR7" s="886"/>
      <c r="BS7" s="886"/>
      <c r="BT7" s="886"/>
      <c r="BU7" s="886"/>
      <c r="BV7" s="886"/>
      <c r="BW7" s="886"/>
      <c r="BX7" s="886"/>
      <c r="BY7" s="886"/>
      <c r="BZ7" s="886"/>
      <c r="CA7" s="886"/>
      <c r="CB7" s="886"/>
      <c r="CC7" s="886"/>
      <c r="CD7" s="886"/>
      <c r="CE7" s="886"/>
      <c r="CF7" s="886"/>
      <c r="CG7" s="886"/>
      <c r="CH7" s="886"/>
      <c r="CI7" s="886"/>
      <c r="CJ7" s="886"/>
      <c r="CK7" s="886"/>
      <c r="CL7" s="886"/>
      <c r="CM7" s="886"/>
      <c r="CN7" s="886"/>
      <c r="CO7" s="886"/>
      <c r="CP7" s="886"/>
      <c r="CQ7" s="886"/>
      <c r="CR7" s="886"/>
      <c r="CS7" s="886"/>
      <c r="CT7" s="886"/>
      <c r="CU7" s="886"/>
      <c r="CV7" s="886"/>
      <c r="CW7" s="886"/>
      <c r="CX7" s="886"/>
      <c r="CY7" s="886"/>
      <c r="CZ7" s="886"/>
      <c r="DA7" s="886"/>
      <c r="DB7" s="886"/>
      <c r="DC7" s="886"/>
      <c r="DD7" s="886"/>
      <c r="DE7" s="886"/>
      <c r="DF7" s="886"/>
      <c r="DG7" s="886"/>
      <c r="DH7" s="886"/>
      <c r="DI7" s="886"/>
      <c r="DJ7" s="886"/>
      <c r="DK7" s="886"/>
      <c r="DL7" s="886"/>
      <c r="DM7" s="886"/>
      <c r="DN7" s="886"/>
      <c r="DO7" s="886"/>
      <c r="DP7" s="886"/>
      <c r="DQ7" s="886"/>
      <c r="DR7" s="886"/>
      <c r="DS7" s="886"/>
      <c r="DT7" s="886"/>
      <c r="DU7" s="886"/>
      <c r="DV7" s="886"/>
      <c r="DW7" s="886"/>
      <c r="DX7" s="886"/>
      <c r="DY7" s="886"/>
      <c r="DZ7" s="886"/>
      <c r="EA7" s="886"/>
      <c r="EB7" s="886"/>
      <c r="EC7" s="886"/>
      <c r="ED7" s="886"/>
      <c r="EE7" s="886"/>
      <c r="EF7" s="886"/>
      <c r="EG7" s="886"/>
      <c r="EH7" s="886"/>
      <c r="EI7" s="886"/>
      <c r="EJ7" s="886"/>
      <c r="EK7" s="886"/>
      <c r="EL7" s="886"/>
      <c r="EM7" s="886"/>
      <c r="EN7" s="886"/>
      <c r="EO7" s="886"/>
      <c r="EP7" s="886"/>
      <c r="EQ7" s="886"/>
      <c r="ER7" s="886"/>
      <c r="ES7" s="886"/>
      <c r="ET7" s="886"/>
      <c r="EU7" s="886"/>
      <c r="EV7" s="886"/>
      <c r="EW7" s="886"/>
      <c r="EX7" s="886"/>
      <c r="EY7" s="886"/>
      <c r="EZ7" s="886"/>
      <c r="FA7" s="886"/>
      <c r="FB7" s="886"/>
      <c r="FC7" s="886"/>
      <c r="FD7" s="886"/>
      <c r="FE7" s="886"/>
      <c r="FF7" s="886"/>
      <c r="FG7" s="886"/>
      <c r="FH7" s="886"/>
      <c r="FI7" s="886"/>
      <c r="FJ7" s="886"/>
      <c r="FK7" s="886"/>
      <c r="FL7" s="886"/>
      <c r="FM7" s="886"/>
      <c r="FN7" s="886"/>
      <c r="FO7" s="886"/>
      <c r="FP7" s="886"/>
      <c r="FQ7" s="886"/>
      <c r="FR7" s="886"/>
      <c r="FS7" s="886"/>
      <c r="FT7" s="886"/>
      <c r="FU7" s="886"/>
      <c r="FV7" s="886"/>
      <c r="FW7" s="886"/>
      <c r="FX7" s="886"/>
      <c r="FY7" s="886"/>
      <c r="FZ7" s="886"/>
      <c r="GA7" s="886"/>
      <c r="GB7" s="886"/>
      <c r="GC7" s="886"/>
      <c r="GD7" s="886"/>
      <c r="GE7" s="886"/>
      <c r="GF7" s="886"/>
      <c r="GG7" s="886"/>
      <c r="GH7" s="886"/>
      <c r="GI7" s="886"/>
      <c r="GJ7" s="886"/>
      <c r="GK7" s="886"/>
      <c r="GL7" s="886"/>
      <c r="GM7" s="886"/>
      <c r="GN7" s="886"/>
      <c r="GO7" s="886"/>
      <c r="GP7" s="886"/>
      <c r="GQ7" s="886"/>
      <c r="GR7" s="886"/>
      <c r="GS7" s="886"/>
      <c r="GT7" s="886"/>
      <c r="GU7" s="886"/>
      <c r="GV7" s="886"/>
      <c r="GW7" s="886"/>
      <c r="GX7" s="886"/>
      <c r="GY7" s="886"/>
      <c r="GZ7" s="886"/>
      <c r="HA7" s="886"/>
      <c r="HB7" s="886"/>
      <c r="HC7" s="886"/>
      <c r="HD7" s="886"/>
      <c r="HE7" s="886"/>
      <c r="HF7" s="886"/>
      <c r="HG7" s="886"/>
      <c r="HH7" s="886"/>
      <c r="HI7" s="886"/>
      <c r="HJ7" s="886"/>
      <c r="HK7" s="886"/>
      <c r="HL7" s="886"/>
      <c r="HM7" s="886"/>
      <c r="HN7" s="886"/>
      <c r="HO7" s="886"/>
      <c r="HP7" s="886"/>
      <c r="HQ7" s="886"/>
      <c r="HR7" s="886"/>
      <c r="HS7" s="886"/>
      <c r="HT7" s="886"/>
      <c r="HU7" s="886"/>
      <c r="HV7" s="886"/>
      <c r="HW7" s="886"/>
      <c r="HX7" s="886"/>
      <c r="HY7" s="886"/>
      <c r="HZ7" s="886"/>
      <c r="IA7" s="886"/>
      <c r="IB7" s="886"/>
      <c r="IC7" s="886"/>
      <c r="ID7" s="886"/>
      <c r="IE7" s="886"/>
      <c r="IF7" s="886"/>
      <c r="IG7" s="886"/>
      <c r="IH7" s="886"/>
      <c r="II7" s="886"/>
      <c r="IJ7" s="886"/>
      <c r="IK7" s="886"/>
      <c r="IL7" s="886"/>
      <c r="IM7" s="886"/>
      <c r="IN7" s="886"/>
      <c r="IO7" s="886"/>
      <c r="IP7" s="886"/>
      <c r="IQ7" s="886"/>
      <c r="IR7" s="886"/>
      <c r="IS7" s="886"/>
      <c r="IT7" s="886"/>
      <c r="IU7" s="886"/>
      <c r="IV7" s="886"/>
      <c r="IW7" s="886"/>
      <c r="IX7" s="886"/>
      <c r="IY7" s="886"/>
      <c r="IZ7" s="886"/>
      <c r="JA7" s="886"/>
      <c r="JB7" s="886"/>
      <c r="JC7" s="886"/>
      <c r="JD7" s="886"/>
      <c r="JE7" s="886"/>
      <c r="JF7" s="886"/>
      <c r="JG7" s="886"/>
      <c r="JH7" s="886"/>
      <c r="JI7" s="886"/>
      <c r="JJ7" s="886"/>
      <c r="JK7" s="886"/>
      <c r="JL7" s="886"/>
      <c r="JM7" s="886"/>
      <c r="JN7" s="886"/>
      <c r="JO7" s="886"/>
      <c r="JP7" s="886"/>
      <c r="JQ7" s="886"/>
      <c r="JR7" s="886"/>
      <c r="JS7" s="886"/>
      <c r="JT7" s="886"/>
      <c r="JU7" s="886"/>
      <c r="JV7" s="886"/>
      <c r="JW7" s="886"/>
      <c r="JX7" s="886"/>
      <c r="JY7" s="886"/>
      <c r="JZ7" s="886"/>
      <c r="KA7" s="886"/>
      <c r="KB7" s="886"/>
      <c r="KC7" s="886"/>
      <c r="KD7" s="886"/>
      <c r="KE7" s="886"/>
      <c r="KF7" s="886"/>
      <c r="KG7" s="886"/>
      <c r="KH7" s="886"/>
      <c r="KI7" s="886"/>
      <c r="KJ7" s="886"/>
      <c r="KK7" s="886"/>
      <c r="KL7" s="886"/>
      <c r="KM7" s="886"/>
      <c r="KN7" s="886"/>
      <c r="KO7" s="886"/>
      <c r="KP7" s="886"/>
      <c r="KQ7" s="886"/>
      <c r="KR7" s="886"/>
      <c r="KS7" s="886"/>
      <c r="KT7" s="886"/>
      <c r="KU7" s="886"/>
      <c r="KV7" s="886"/>
      <c r="KW7" s="886"/>
      <c r="KX7" s="886"/>
      <c r="KY7" s="886"/>
      <c r="KZ7" s="886"/>
      <c r="LA7" s="886"/>
      <c r="LB7" s="886"/>
      <c r="LC7" s="886"/>
      <c r="LD7" s="886"/>
      <c r="LE7" s="886"/>
      <c r="LF7" s="886"/>
      <c r="LG7" s="886"/>
      <c r="LH7" s="886"/>
      <c r="LI7" s="886"/>
      <c r="LJ7" s="886"/>
      <c r="LK7" s="886"/>
      <c r="LL7" s="886"/>
      <c r="LM7" s="886"/>
      <c r="LN7" s="886"/>
      <c r="LO7" s="886"/>
      <c r="LP7" s="886"/>
      <c r="LQ7" s="886"/>
      <c r="LR7" s="886"/>
      <c r="LS7" s="886"/>
      <c r="LT7" s="886"/>
      <c r="LU7" s="886"/>
      <c r="LV7" s="886"/>
      <c r="LW7" s="886"/>
      <c r="LX7" s="886"/>
      <c r="LY7" s="886"/>
      <c r="LZ7" s="886"/>
      <c r="MA7" s="886"/>
      <c r="MB7" s="886"/>
      <c r="MC7" s="886"/>
      <c r="MD7" s="886"/>
      <c r="ME7" s="886"/>
      <c r="MF7" s="886"/>
      <c r="MG7" s="886"/>
      <c r="MH7" s="886"/>
      <c r="MI7" s="886"/>
    </row>
    <row r="8" spans="1:347" s="886" customFormat="1" ht="18" customHeight="1" thickTop="1" thickBot="1">
      <c r="A8" s="985"/>
      <c r="B8" s="1240" t="s">
        <v>9909</v>
      </c>
      <c r="G8" s="4686"/>
      <c r="H8" s="2938"/>
      <c r="I8" s="101">
        <f>IF(COUNTBLANK(D8)=J8, 0, rngIncomplete )</f>
        <v>0</v>
      </c>
      <c r="J8" s="2942">
        <v>1</v>
      </c>
      <c r="L8" s="3352"/>
    </row>
    <row r="9" spans="1:347" s="886" customFormat="1" ht="30.6" thickTop="1">
      <c r="A9" s="985"/>
      <c r="B9" s="202" t="s">
        <v>1679</v>
      </c>
      <c r="C9" s="3857" t="s">
        <v>1575</v>
      </c>
      <c r="D9" s="3779"/>
      <c r="F9" s="3758" t="s">
        <v>1680</v>
      </c>
      <c r="G9" s="4686"/>
      <c r="H9" s="2938"/>
      <c r="I9" s="101" t="str">
        <f>IF(COUNTBLANK(D9)=J9, 0, rngIncomplete )</f>
        <v>Please complete all cells in row</v>
      </c>
      <c r="J9" s="2942">
        <v>0</v>
      </c>
      <c r="L9" s="3352"/>
    </row>
    <row r="10" spans="1:347" s="886" customFormat="1" ht="30">
      <c r="A10" s="985"/>
      <c r="B10" s="205" t="s">
        <v>1681</v>
      </c>
      <c r="C10" s="3858" t="s">
        <v>1575</v>
      </c>
      <c r="D10" s="3785"/>
      <c r="F10" s="3766" t="s">
        <v>1682</v>
      </c>
      <c r="G10" s="4686"/>
      <c r="H10" s="2938"/>
      <c r="I10" s="101" t="str">
        <f>IF(COUNTBLANK(D10)=J10, 0, rngIncomplete )</f>
        <v>Please complete all cells in row</v>
      </c>
      <c r="J10" s="2942">
        <v>0</v>
      </c>
      <c r="L10" s="3352"/>
    </row>
    <row r="11" spans="1:347" s="886" customFormat="1" ht="16.2" thickBot="1">
      <c r="A11" s="985"/>
      <c r="B11" s="206" t="s">
        <v>1683</v>
      </c>
      <c r="C11" s="3859" t="s">
        <v>1575</v>
      </c>
      <c r="D11" s="3860">
        <f>(D9*50%)+(D10*50%)</f>
        <v>0</v>
      </c>
      <c r="F11" s="3767" t="s">
        <v>1684</v>
      </c>
      <c r="G11" s="4686"/>
      <c r="H11" s="2938"/>
      <c r="I11" s="101">
        <f>IF(COUNTBLANK(D11)=J11, 0, rngIncomplete )</f>
        <v>0</v>
      </c>
      <c r="J11" s="2942">
        <v>0</v>
      </c>
      <c r="L11" s="3352"/>
    </row>
    <row r="12" spans="1:347" s="886" customFormat="1" ht="16.8" thickTop="1" thickBot="1">
      <c r="A12" s="985"/>
      <c r="B12" s="147"/>
      <c r="C12" s="4771"/>
      <c r="D12" s="3761"/>
      <c r="F12" s="3761"/>
      <c r="G12" s="4686"/>
      <c r="H12" s="2938"/>
      <c r="I12" s="101"/>
      <c r="J12" s="2942"/>
      <c r="L12" s="3352"/>
    </row>
    <row r="13" spans="1:347" s="886" customFormat="1" ht="16.8" thickTop="1" thickBot="1">
      <c r="A13" s="985"/>
      <c r="B13" s="1240" t="s">
        <v>9902</v>
      </c>
      <c r="C13" s="4771"/>
      <c r="D13" s="3761"/>
      <c r="F13" s="3761"/>
      <c r="G13" s="4686"/>
      <c r="H13" s="2938"/>
      <c r="I13" s="101"/>
      <c r="J13" s="2942"/>
      <c r="L13" s="3352"/>
    </row>
    <row r="14" spans="1:347" s="886" customFormat="1" ht="30.6" thickTop="1">
      <c r="A14" s="985"/>
      <c r="B14" s="202" t="s">
        <v>9903</v>
      </c>
      <c r="C14" s="3857" t="s">
        <v>1575</v>
      </c>
      <c r="D14" s="3779">
        <v>67.19</v>
      </c>
      <c r="F14" s="3758" t="s">
        <v>1686</v>
      </c>
      <c r="G14" s="4686"/>
      <c r="H14" s="2938"/>
      <c r="I14" s="101">
        <f>IF(COUNTBLANK(D14)=J14, 0, rngIncomplete )</f>
        <v>0</v>
      </c>
      <c r="J14" s="2942"/>
      <c r="L14" s="3352"/>
    </row>
    <row r="15" spans="1:347" s="886" customFormat="1" ht="30">
      <c r="A15" s="985"/>
      <c r="B15" s="578" t="s">
        <v>9904</v>
      </c>
      <c r="C15" s="3858" t="s">
        <v>1575</v>
      </c>
      <c r="D15" s="3785">
        <v>74.81</v>
      </c>
      <c r="F15" s="3766" t="s">
        <v>1688</v>
      </c>
      <c r="G15" s="4686"/>
      <c r="H15" s="2938"/>
      <c r="I15" s="101">
        <f>IF(COUNTBLANK(D15)=J15, 0, rngIncomplete )</f>
        <v>0</v>
      </c>
      <c r="J15" s="2942"/>
      <c r="L15" s="3352"/>
    </row>
    <row r="16" spans="1:347" s="886" customFormat="1" ht="15.6">
      <c r="A16" s="985"/>
      <c r="B16" s="205" t="s">
        <v>9905</v>
      </c>
      <c r="C16" s="3858" t="s">
        <v>1575</v>
      </c>
      <c r="D16" s="3785">
        <v>66.760000000000005</v>
      </c>
      <c r="F16" s="3766" t="s">
        <v>1690</v>
      </c>
      <c r="G16" s="4686"/>
      <c r="H16" s="2938"/>
      <c r="I16" s="101">
        <f>IF(COUNTBLANK(D16)=J16, 0, rngIncomplete )</f>
        <v>0</v>
      </c>
      <c r="J16" s="2942"/>
      <c r="L16" s="3352"/>
    </row>
    <row r="17" spans="1:347" s="886" customFormat="1" ht="16.2" thickBot="1">
      <c r="A17" s="985"/>
      <c r="B17" s="206" t="s">
        <v>9906</v>
      </c>
      <c r="C17" s="3859" t="s">
        <v>1575</v>
      </c>
      <c r="D17" s="3860">
        <f>(D14*50%)+(D15*25%)+(D16*25%)</f>
        <v>68.987499999999997</v>
      </c>
      <c r="F17" s="3767" t="s">
        <v>1692</v>
      </c>
      <c r="G17" s="4686"/>
      <c r="H17" s="2938"/>
      <c r="I17" s="101"/>
      <c r="J17" s="2942"/>
      <c r="L17" s="3352"/>
    </row>
    <row r="18" spans="1:347" s="886" customFormat="1" ht="27.75" customHeight="1" thickTop="1" thickBot="1">
      <c r="A18" s="985"/>
      <c r="B18" s="3761"/>
      <c r="C18" s="3773"/>
      <c r="D18" s="3761"/>
      <c r="F18" s="3761"/>
      <c r="G18" s="4686"/>
      <c r="H18" s="2938"/>
      <c r="I18" s="101">
        <f t="shared" ref="I18:I49" si="0">IF(COUNTBLANK(D18)=J18, 0, rngIncomplete )</f>
        <v>0</v>
      </c>
      <c r="J18" s="2942">
        <v>1</v>
      </c>
      <c r="L18" s="3352"/>
    </row>
    <row r="19" spans="1:347" s="884" customFormat="1" ht="20.25" customHeight="1" thickTop="1" thickBot="1">
      <c r="A19" s="985"/>
      <c r="B19" s="3861" t="s">
        <v>1603</v>
      </c>
      <c r="C19" s="3773"/>
      <c r="D19" s="3761"/>
      <c r="E19" s="886"/>
      <c r="F19" s="3761"/>
      <c r="G19" s="4686"/>
      <c r="H19" s="2938"/>
      <c r="I19" s="101">
        <f t="shared" si="0"/>
        <v>0</v>
      </c>
      <c r="J19" s="2942">
        <v>1</v>
      </c>
      <c r="K19" s="886"/>
      <c r="L19" s="3352"/>
      <c r="M19" s="886"/>
      <c r="N19" s="886"/>
      <c r="O19" s="886"/>
      <c r="P19" s="886"/>
      <c r="Q19" s="886"/>
      <c r="R19" s="886"/>
      <c r="S19" s="886"/>
      <c r="T19" s="886"/>
      <c r="U19" s="886"/>
      <c r="V19" s="886"/>
      <c r="W19" s="886"/>
      <c r="X19" s="886"/>
      <c r="Y19" s="886"/>
      <c r="Z19" s="886"/>
      <c r="AA19" s="886"/>
      <c r="AB19" s="886"/>
      <c r="AC19" s="886"/>
      <c r="AD19" s="886"/>
      <c r="AE19" s="886"/>
      <c r="AF19" s="886"/>
      <c r="AG19" s="886"/>
      <c r="AH19" s="886"/>
      <c r="AI19" s="886"/>
      <c r="AJ19" s="886"/>
      <c r="AK19" s="886"/>
      <c r="AL19" s="886"/>
      <c r="AM19" s="886"/>
      <c r="AN19" s="886"/>
      <c r="AO19" s="886"/>
      <c r="AP19" s="886"/>
      <c r="AQ19" s="886"/>
      <c r="AR19" s="886"/>
      <c r="AS19" s="886"/>
      <c r="AT19" s="886"/>
      <c r="AU19" s="886"/>
      <c r="AV19" s="886"/>
      <c r="AW19" s="886"/>
      <c r="AX19" s="886"/>
      <c r="AY19" s="886"/>
      <c r="AZ19" s="886"/>
      <c r="BA19" s="886"/>
      <c r="BB19" s="886"/>
      <c r="BC19" s="886"/>
      <c r="BD19" s="886"/>
      <c r="BE19" s="886"/>
      <c r="BF19" s="886"/>
      <c r="BG19" s="886"/>
      <c r="BH19" s="886"/>
      <c r="BI19" s="886"/>
      <c r="BJ19" s="886"/>
      <c r="BK19" s="886"/>
      <c r="BL19" s="886"/>
      <c r="BM19" s="886"/>
      <c r="BN19" s="886"/>
      <c r="BO19" s="886"/>
      <c r="BP19" s="886"/>
      <c r="BQ19" s="886"/>
      <c r="BR19" s="886"/>
      <c r="BS19" s="886"/>
      <c r="BT19" s="886"/>
      <c r="BU19" s="886"/>
      <c r="BV19" s="886"/>
      <c r="BW19" s="886"/>
      <c r="BX19" s="886"/>
      <c r="BY19" s="886"/>
      <c r="BZ19" s="886"/>
      <c r="CA19" s="886"/>
      <c r="CB19" s="886"/>
      <c r="CC19" s="886"/>
      <c r="CD19" s="886"/>
      <c r="CE19" s="886"/>
      <c r="CF19" s="886"/>
      <c r="CG19" s="886"/>
      <c r="CH19" s="886"/>
      <c r="CI19" s="886"/>
      <c r="CJ19" s="886"/>
      <c r="CK19" s="886"/>
      <c r="CL19" s="886"/>
      <c r="CM19" s="886"/>
      <c r="CN19" s="886"/>
      <c r="CO19" s="886"/>
      <c r="CP19" s="886"/>
      <c r="CQ19" s="886"/>
      <c r="CR19" s="886"/>
      <c r="CS19" s="886"/>
      <c r="CT19" s="886"/>
      <c r="CU19" s="886"/>
      <c r="CV19" s="886"/>
      <c r="CW19" s="886"/>
      <c r="CX19" s="886"/>
      <c r="CY19" s="886"/>
      <c r="CZ19" s="886"/>
      <c r="DA19" s="886"/>
      <c r="DB19" s="886"/>
      <c r="DC19" s="886"/>
      <c r="DD19" s="886"/>
      <c r="DE19" s="886"/>
      <c r="DF19" s="886"/>
      <c r="DG19" s="886"/>
      <c r="DH19" s="886"/>
      <c r="DI19" s="886"/>
      <c r="DJ19" s="886"/>
      <c r="DK19" s="886"/>
      <c r="DL19" s="886"/>
      <c r="DM19" s="886"/>
      <c r="DN19" s="886"/>
      <c r="DO19" s="886"/>
      <c r="DP19" s="886"/>
      <c r="DQ19" s="886"/>
      <c r="DR19" s="886"/>
      <c r="DS19" s="886"/>
      <c r="DT19" s="886"/>
      <c r="DU19" s="886"/>
      <c r="DV19" s="886"/>
      <c r="DW19" s="886"/>
      <c r="DX19" s="886"/>
      <c r="DY19" s="886"/>
      <c r="DZ19" s="886"/>
      <c r="EA19" s="886"/>
      <c r="EB19" s="886"/>
      <c r="EC19" s="886"/>
      <c r="ED19" s="886"/>
      <c r="EE19" s="886"/>
      <c r="EF19" s="886"/>
      <c r="EG19" s="886"/>
      <c r="EH19" s="886"/>
      <c r="EI19" s="886"/>
      <c r="EJ19" s="886"/>
      <c r="EK19" s="886"/>
      <c r="EL19" s="886"/>
      <c r="EM19" s="886"/>
      <c r="EN19" s="886"/>
      <c r="EO19" s="886"/>
      <c r="EP19" s="886"/>
      <c r="EQ19" s="886"/>
      <c r="ER19" s="886"/>
      <c r="ES19" s="886"/>
      <c r="ET19" s="886"/>
      <c r="EU19" s="886"/>
      <c r="EV19" s="886"/>
      <c r="EW19" s="886"/>
      <c r="EX19" s="886"/>
      <c r="EY19" s="886"/>
      <c r="EZ19" s="886"/>
      <c r="FA19" s="886"/>
      <c r="FB19" s="886"/>
      <c r="FC19" s="886"/>
      <c r="FD19" s="886"/>
      <c r="FE19" s="886"/>
      <c r="FF19" s="886"/>
      <c r="FG19" s="886"/>
      <c r="FH19" s="886"/>
      <c r="FI19" s="886"/>
      <c r="FJ19" s="886"/>
      <c r="FK19" s="886"/>
      <c r="FL19" s="886"/>
      <c r="FM19" s="886"/>
      <c r="FN19" s="886"/>
      <c r="FO19" s="886"/>
      <c r="FP19" s="886"/>
      <c r="FQ19" s="886"/>
      <c r="FR19" s="886"/>
      <c r="FS19" s="886"/>
      <c r="FT19" s="886"/>
      <c r="FU19" s="886"/>
      <c r="FV19" s="886"/>
      <c r="FW19" s="886"/>
      <c r="FX19" s="886"/>
      <c r="FY19" s="886"/>
      <c r="FZ19" s="886"/>
      <c r="GA19" s="886"/>
      <c r="GB19" s="886"/>
      <c r="GC19" s="886"/>
      <c r="GD19" s="886"/>
      <c r="GE19" s="886"/>
      <c r="GF19" s="886"/>
      <c r="GG19" s="886"/>
      <c r="GH19" s="886"/>
      <c r="GI19" s="886"/>
      <c r="GJ19" s="886"/>
      <c r="GK19" s="886"/>
      <c r="GL19" s="886"/>
      <c r="GM19" s="886"/>
      <c r="GN19" s="886"/>
      <c r="GO19" s="886"/>
      <c r="GP19" s="886"/>
      <c r="GQ19" s="886"/>
      <c r="GR19" s="886"/>
      <c r="GS19" s="886"/>
      <c r="GT19" s="886"/>
      <c r="GU19" s="886"/>
      <c r="GV19" s="886"/>
      <c r="GW19" s="886"/>
      <c r="GX19" s="886"/>
      <c r="GY19" s="886"/>
      <c r="GZ19" s="886"/>
      <c r="HA19" s="886"/>
      <c r="HB19" s="886"/>
      <c r="HC19" s="886"/>
      <c r="HD19" s="886"/>
      <c r="HE19" s="886"/>
      <c r="HF19" s="886"/>
      <c r="HG19" s="886"/>
      <c r="HH19" s="886"/>
      <c r="HI19" s="886"/>
      <c r="HJ19" s="886"/>
      <c r="HK19" s="886"/>
      <c r="HL19" s="886"/>
      <c r="HM19" s="886"/>
      <c r="HN19" s="886"/>
      <c r="HO19" s="886"/>
      <c r="HP19" s="886"/>
      <c r="HQ19" s="886"/>
      <c r="HR19" s="886"/>
      <c r="HS19" s="886"/>
      <c r="HT19" s="886"/>
      <c r="HU19" s="886"/>
      <c r="HV19" s="886"/>
      <c r="HW19" s="886"/>
      <c r="HX19" s="886"/>
      <c r="HY19" s="886"/>
      <c r="HZ19" s="886"/>
      <c r="IA19" s="886"/>
      <c r="IB19" s="886"/>
      <c r="IC19" s="886"/>
      <c r="ID19" s="886"/>
      <c r="IE19" s="886"/>
      <c r="IF19" s="886"/>
      <c r="IG19" s="886"/>
      <c r="IH19" s="886"/>
      <c r="II19" s="886"/>
      <c r="IJ19" s="886"/>
      <c r="IK19" s="886"/>
      <c r="IL19" s="886"/>
      <c r="IM19" s="886"/>
      <c r="IN19" s="886"/>
      <c r="IO19" s="886"/>
      <c r="IP19" s="886"/>
      <c r="IQ19" s="886"/>
      <c r="IR19" s="886"/>
      <c r="IS19" s="886"/>
      <c r="IT19" s="886"/>
      <c r="IU19" s="886"/>
      <c r="IV19" s="886"/>
      <c r="IW19" s="886"/>
      <c r="IX19" s="886"/>
      <c r="IY19" s="886"/>
      <c r="IZ19" s="886"/>
      <c r="JA19" s="886"/>
      <c r="JB19" s="886"/>
      <c r="JC19" s="886"/>
      <c r="JD19" s="886"/>
      <c r="JE19" s="886"/>
      <c r="JF19" s="886"/>
      <c r="JG19" s="886"/>
      <c r="JH19" s="886"/>
      <c r="JI19" s="886"/>
      <c r="JJ19" s="886"/>
      <c r="JK19" s="886"/>
      <c r="JL19" s="886"/>
      <c r="JM19" s="886"/>
      <c r="JN19" s="886"/>
      <c r="JO19" s="886"/>
      <c r="JP19" s="886"/>
      <c r="JQ19" s="886"/>
      <c r="JR19" s="886"/>
      <c r="JS19" s="886"/>
      <c r="JT19" s="886"/>
      <c r="JU19" s="886"/>
      <c r="JV19" s="886"/>
      <c r="JW19" s="886"/>
      <c r="JX19" s="886"/>
      <c r="JY19" s="886"/>
      <c r="JZ19" s="886"/>
      <c r="KA19" s="886"/>
      <c r="KB19" s="886"/>
      <c r="KC19" s="886"/>
      <c r="KD19" s="886"/>
      <c r="KE19" s="886"/>
      <c r="KF19" s="886"/>
      <c r="KG19" s="886"/>
      <c r="KH19" s="886"/>
      <c r="KI19" s="886"/>
      <c r="KJ19" s="886"/>
      <c r="KK19" s="886"/>
      <c r="KL19" s="886"/>
      <c r="KM19" s="886"/>
      <c r="KN19" s="886"/>
      <c r="KO19" s="886"/>
      <c r="KP19" s="886"/>
      <c r="KQ19" s="886"/>
      <c r="KR19" s="886"/>
      <c r="KS19" s="886"/>
      <c r="KT19" s="886"/>
      <c r="KU19" s="886"/>
      <c r="KV19" s="886"/>
      <c r="KW19" s="886"/>
      <c r="KX19" s="886"/>
      <c r="KY19" s="886"/>
      <c r="KZ19" s="886"/>
      <c r="LA19" s="886"/>
      <c r="LB19" s="886"/>
      <c r="LC19" s="886"/>
      <c r="LD19" s="886"/>
      <c r="LE19" s="886"/>
      <c r="LF19" s="886"/>
      <c r="LG19" s="886"/>
      <c r="LH19" s="886"/>
      <c r="LI19" s="886"/>
      <c r="LJ19" s="886"/>
      <c r="LK19" s="886"/>
      <c r="LL19" s="886"/>
      <c r="LM19" s="886"/>
      <c r="LN19" s="886"/>
      <c r="LO19" s="886"/>
      <c r="LP19" s="886"/>
      <c r="LQ19" s="886"/>
      <c r="LR19" s="886"/>
      <c r="LS19" s="886"/>
      <c r="LT19" s="886"/>
      <c r="LU19" s="886"/>
      <c r="LV19" s="886"/>
      <c r="LW19" s="886"/>
      <c r="LX19" s="886"/>
      <c r="LY19" s="886"/>
      <c r="LZ19" s="886"/>
      <c r="MA19" s="886"/>
      <c r="MB19" s="886"/>
      <c r="MC19" s="886"/>
      <c r="MD19" s="886"/>
      <c r="ME19" s="886"/>
      <c r="MF19" s="886"/>
      <c r="MG19" s="886"/>
      <c r="MH19" s="886"/>
      <c r="MI19" s="886"/>
    </row>
    <row r="20" spans="1:347" s="884" customFormat="1" ht="30.6" thickTop="1">
      <c r="A20" s="985"/>
      <c r="B20" s="202" t="s">
        <v>1685</v>
      </c>
      <c r="C20" s="3857" t="s">
        <v>1575</v>
      </c>
      <c r="D20" s="3779">
        <v>59.45</v>
      </c>
      <c r="E20" s="886"/>
      <c r="F20" s="3758" t="s">
        <v>1694</v>
      </c>
      <c r="G20" s="4686"/>
      <c r="H20" s="2938"/>
      <c r="I20" s="101">
        <f t="shared" si="0"/>
        <v>0</v>
      </c>
      <c r="J20" s="2942">
        <v>0</v>
      </c>
      <c r="K20" s="886"/>
      <c r="L20" s="3677"/>
      <c r="M20" s="886"/>
      <c r="N20" s="886"/>
      <c r="O20" s="886"/>
      <c r="P20" s="886"/>
      <c r="Q20" s="886"/>
      <c r="R20" s="886"/>
      <c r="S20" s="886"/>
      <c r="T20" s="886"/>
      <c r="U20" s="886"/>
      <c r="V20" s="886"/>
      <c r="W20" s="886"/>
      <c r="X20" s="886"/>
      <c r="Y20" s="886"/>
      <c r="Z20" s="886"/>
      <c r="AA20" s="886"/>
      <c r="AB20" s="886"/>
      <c r="AC20" s="886"/>
      <c r="AD20" s="886"/>
      <c r="AE20" s="886"/>
      <c r="AF20" s="886"/>
      <c r="AG20" s="886"/>
      <c r="AH20" s="886"/>
      <c r="AI20" s="886"/>
      <c r="AJ20" s="886"/>
      <c r="AK20" s="886"/>
      <c r="AL20" s="886"/>
      <c r="AM20" s="886"/>
      <c r="AN20" s="886"/>
      <c r="AO20" s="886"/>
      <c r="AP20" s="886"/>
      <c r="AQ20" s="886"/>
      <c r="AR20" s="886"/>
      <c r="AS20" s="886"/>
      <c r="AT20" s="886"/>
      <c r="AU20" s="886"/>
      <c r="AV20" s="886"/>
      <c r="AW20" s="886"/>
      <c r="AX20" s="886"/>
      <c r="AY20" s="886"/>
      <c r="AZ20" s="886"/>
      <c r="BA20" s="886"/>
      <c r="BB20" s="886"/>
      <c r="BC20" s="886"/>
      <c r="BD20" s="886"/>
      <c r="BE20" s="886"/>
      <c r="BF20" s="886"/>
      <c r="BG20" s="886"/>
      <c r="BH20" s="886"/>
      <c r="BI20" s="886"/>
      <c r="BJ20" s="886"/>
      <c r="BK20" s="886"/>
      <c r="BL20" s="886"/>
      <c r="BM20" s="886"/>
      <c r="BN20" s="886"/>
      <c r="BO20" s="886"/>
      <c r="BP20" s="886"/>
      <c r="BQ20" s="886"/>
      <c r="BR20" s="886"/>
      <c r="BS20" s="886"/>
      <c r="BT20" s="886"/>
      <c r="BU20" s="886"/>
      <c r="BV20" s="886"/>
      <c r="BW20" s="886"/>
      <c r="BX20" s="886"/>
      <c r="BY20" s="886"/>
      <c r="BZ20" s="886"/>
      <c r="CA20" s="886"/>
      <c r="CB20" s="886"/>
      <c r="CC20" s="886"/>
      <c r="CD20" s="886"/>
      <c r="CE20" s="886"/>
      <c r="CF20" s="886"/>
      <c r="CG20" s="886"/>
      <c r="CH20" s="886"/>
      <c r="CI20" s="886"/>
      <c r="CJ20" s="886"/>
      <c r="CK20" s="886"/>
      <c r="CL20" s="886"/>
      <c r="CM20" s="886"/>
      <c r="CN20" s="886"/>
      <c r="CO20" s="886"/>
      <c r="CP20" s="886"/>
      <c r="CQ20" s="886"/>
      <c r="CR20" s="886"/>
      <c r="CS20" s="886"/>
      <c r="CT20" s="886"/>
      <c r="CU20" s="886"/>
      <c r="CV20" s="886"/>
      <c r="CW20" s="886"/>
      <c r="CX20" s="886"/>
      <c r="CY20" s="886"/>
      <c r="CZ20" s="886"/>
      <c r="DA20" s="886"/>
      <c r="DB20" s="886"/>
      <c r="DC20" s="886"/>
      <c r="DD20" s="886"/>
      <c r="DE20" s="886"/>
      <c r="DF20" s="886"/>
      <c r="DG20" s="886"/>
      <c r="DH20" s="886"/>
      <c r="DI20" s="886"/>
      <c r="DJ20" s="886"/>
      <c r="DK20" s="886"/>
      <c r="DL20" s="886"/>
      <c r="DM20" s="886"/>
      <c r="DN20" s="886"/>
      <c r="DO20" s="886"/>
      <c r="DP20" s="886"/>
      <c r="DQ20" s="886"/>
      <c r="DR20" s="886"/>
      <c r="DS20" s="886"/>
      <c r="DT20" s="886"/>
      <c r="DU20" s="886"/>
      <c r="DV20" s="886"/>
      <c r="DW20" s="886"/>
      <c r="DX20" s="886"/>
      <c r="DY20" s="886"/>
      <c r="DZ20" s="886"/>
      <c r="EA20" s="886"/>
      <c r="EB20" s="886"/>
      <c r="EC20" s="886"/>
      <c r="ED20" s="886"/>
      <c r="EE20" s="886"/>
      <c r="EF20" s="886"/>
      <c r="EG20" s="886"/>
      <c r="EH20" s="886"/>
      <c r="EI20" s="886"/>
      <c r="EJ20" s="886"/>
      <c r="EK20" s="886"/>
      <c r="EL20" s="886"/>
      <c r="EM20" s="886"/>
      <c r="EN20" s="886"/>
      <c r="EO20" s="886"/>
      <c r="EP20" s="886"/>
      <c r="EQ20" s="886"/>
      <c r="ER20" s="886"/>
      <c r="ES20" s="886"/>
      <c r="ET20" s="886"/>
      <c r="EU20" s="886"/>
      <c r="EV20" s="886"/>
      <c r="EW20" s="886"/>
      <c r="EX20" s="886"/>
      <c r="EY20" s="886"/>
      <c r="EZ20" s="886"/>
      <c r="FA20" s="886"/>
      <c r="FB20" s="886"/>
      <c r="FC20" s="886"/>
      <c r="FD20" s="886"/>
      <c r="FE20" s="886"/>
      <c r="FF20" s="886"/>
      <c r="FG20" s="886"/>
      <c r="FH20" s="886"/>
      <c r="FI20" s="886"/>
      <c r="FJ20" s="886"/>
      <c r="FK20" s="886"/>
      <c r="FL20" s="886"/>
      <c r="FM20" s="886"/>
      <c r="FN20" s="886"/>
      <c r="FO20" s="886"/>
      <c r="FP20" s="886"/>
      <c r="FQ20" s="886"/>
      <c r="FR20" s="886"/>
      <c r="FS20" s="886"/>
      <c r="FT20" s="886"/>
      <c r="FU20" s="886"/>
      <c r="FV20" s="886"/>
      <c r="FW20" s="886"/>
      <c r="FX20" s="886"/>
      <c r="FY20" s="886"/>
      <c r="FZ20" s="886"/>
      <c r="GA20" s="886"/>
      <c r="GB20" s="886"/>
      <c r="GC20" s="886"/>
      <c r="GD20" s="886"/>
      <c r="GE20" s="886"/>
      <c r="GF20" s="886"/>
      <c r="GG20" s="886"/>
      <c r="GH20" s="886"/>
      <c r="GI20" s="886"/>
      <c r="GJ20" s="886"/>
      <c r="GK20" s="886"/>
      <c r="GL20" s="886"/>
      <c r="GM20" s="886"/>
      <c r="GN20" s="886"/>
      <c r="GO20" s="886"/>
      <c r="GP20" s="886"/>
      <c r="GQ20" s="886"/>
      <c r="GR20" s="886"/>
      <c r="GS20" s="886"/>
      <c r="GT20" s="886"/>
      <c r="GU20" s="886"/>
      <c r="GV20" s="886"/>
      <c r="GW20" s="886"/>
      <c r="GX20" s="886"/>
      <c r="GY20" s="886"/>
      <c r="GZ20" s="886"/>
      <c r="HA20" s="886"/>
      <c r="HB20" s="886"/>
      <c r="HC20" s="886"/>
      <c r="HD20" s="886"/>
      <c r="HE20" s="886"/>
      <c r="HF20" s="886"/>
      <c r="HG20" s="886"/>
      <c r="HH20" s="886"/>
      <c r="HI20" s="886"/>
      <c r="HJ20" s="886"/>
      <c r="HK20" s="886"/>
      <c r="HL20" s="886"/>
      <c r="HM20" s="886"/>
      <c r="HN20" s="886"/>
      <c r="HO20" s="886"/>
      <c r="HP20" s="886"/>
      <c r="HQ20" s="886"/>
      <c r="HR20" s="886"/>
      <c r="HS20" s="886"/>
      <c r="HT20" s="886"/>
      <c r="HU20" s="886"/>
      <c r="HV20" s="886"/>
      <c r="HW20" s="886"/>
      <c r="HX20" s="886"/>
      <c r="HY20" s="886"/>
      <c r="HZ20" s="886"/>
      <c r="IA20" s="886"/>
      <c r="IB20" s="886"/>
      <c r="IC20" s="886"/>
      <c r="ID20" s="886"/>
      <c r="IE20" s="886"/>
      <c r="IF20" s="886"/>
      <c r="IG20" s="886"/>
      <c r="IH20" s="886"/>
      <c r="II20" s="886"/>
      <c r="IJ20" s="886"/>
      <c r="IK20" s="886"/>
      <c r="IL20" s="886"/>
      <c r="IM20" s="886"/>
      <c r="IN20" s="886"/>
      <c r="IO20" s="886"/>
      <c r="IP20" s="886"/>
      <c r="IQ20" s="886"/>
      <c r="IR20" s="886"/>
      <c r="IS20" s="886"/>
      <c r="IT20" s="886"/>
      <c r="IU20" s="886"/>
      <c r="IV20" s="886"/>
      <c r="IW20" s="886"/>
      <c r="IX20" s="886"/>
      <c r="IY20" s="886"/>
      <c r="IZ20" s="886"/>
      <c r="JA20" s="886"/>
      <c r="JB20" s="886"/>
      <c r="JC20" s="886"/>
      <c r="JD20" s="886"/>
      <c r="JE20" s="886"/>
      <c r="JF20" s="886"/>
      <c r="JG20" s="886"/>
      <c r="JH20" s="886"/>
      <c r="JI20" s="886"/>
      <c r="JJ20" s="886"/>
      <c r="JK20" s="886"/>
      <c r="JL20" s="886"/>
      <c r="JM20" s="886"/>
      <c r="JN20" s="886"/>
      <c r="JO20" s="886"/>
      <c r="JP20" s="886"/>
      <c r="JQ20" s="886"/>
      <c r="JR20" s="886"/>
      <c r="JS20" s="886"/>
      <c r="JT20" s="886"/>
      <c r="JU20" s="886"/>
      <c r="JV20" s="886"/>
      <c r="JW20" s="886"/>
      <c r="JX20" s="886"/>
      <c r="JY20" s="886"/>
      <c r="JZ20" s="886"/>
      <c r="KA20" s="886"/>
      <c r="KB20" s="886"/>
      <c r="KC20" s="886"/>
      <c r="KD20" s="886"/>
      <c r="KE20" s="886"/>
      <c r="KF20" s="886"/>
      <c r="KG20" s="886"/>
      <c r="KH20" s="886"/>
      <c r="KI20" s="886"/>
      <c r="KJ20" s="886"/>
      <c r="KK20" s="886"/>
      <c r="KL20" s="886"/>
      <c r="KM20" s="886"/>
      <c r="KN20" s="886"/>
      <c r="KO20" s="886"/>
      <c r="KP20" s="886"/>
      <c r="KQ20" s="886"/>
      <c r="KR20" s="886"/>
      <c r="KS20" s="886"/>
      <c r="KT20" s="886"/>
      <c r="KU20" s="886"/>
      <c r="KV20" s="886"/>
      <c r="KW20" s="886"/>
      <c r="KX20" s="886"/>
      <c r="KY20" s="886"/>
      <c r="KZ20" s="886"/>
      <c r="LA20" s="886"/>
      <c r="LB20" s="886"/>
      <c r="LC20" s="886"/>
      <c r="LD20" s="886"/>
      <c r="LE20" s="886"/>
      <c r="LF20" s="886"/>
      <c r="LG20" s="886"/>
      <c r="LH20" s="886"/>
      <c r="LI20" s="886"/>
      <c r="LJ20" s="886"/>
      <c r="LK20" s="886"/>
      <c r="LL20" s="886"/>
      <c r="LM20" s="886"/>
      <c r="LN20" s="886"/>
      <c r="LO20" s="886"/>
      <c r="LP20" s="886"/>
      <c r="LQ20" s="886"/>
      <c r="LR20" s="886"/>
      <c r="LS20" s="886"/>
      <c r="LT20" s="886"/>
      <c r="LU20" s="886"/>
      <c r="LV20" s="886"/>
      <c r="LW20" s="886"/>
      <c r="LX20" s="886"/>
      <c r="LY20" s="886"/>
      <c r="LZ20" s="886"/>
      <c r="MA20" s="886"/>
      <c r="MB20" s="886"/>
      <c r="MC20" s="886"/>
      <c r="MD20" s="886"/>
      <c r="ME20" s="886"/>
      <c r="MF20" s="886"/>
      <c r="MG20" s="886"/>
      <c r="MH20" s="886"/>
      <c r="MI20" s="886"/>
    </row>
    <row r="21" spans="1:347" s="884" customFormat="1" ht="30">
      <c r="A21" s="985"/>
      <c r="B21" s="205" t="s">
        <v>1687</v>
      </c>
      <c r="C21" s="138" t="s">
        <v>1575</v>
      </c>
      <c r="D21" s="3785">
        <v>70.180000000000007</v>
      </c>
      <c r="E21" s="886"/>
      <c r="F21" s="3766" t="s">
        <v>1696</v>
      </c>
      <c r="G21" s="4686"/>
      <c r="H21" s="2938"/>
      <c r="I21" s="101">
        <f t="shared" si="0"/>
        <v>0</v>
      </c>
      <c r="J21" s="2942">
        <v>0</v>
      </c>
      <c r="K21" s="886"/>
      <c r="L21" s="3677"/>
      <c r="M21" s="886"/>
      <c r="N21" s="886"/>
      <c r="O21" s="886"/>
      <c r="P21" s="886"/>
      <c r="Q21" s="886"/>
      <c r="R21" s="886"/>
      <c r="S21" s="886"/>
      <c r="T21" s="886"/>
      <c r="U21" s="886"/>
      <c r="V21" s="886"/>
      <c r="W21" s="886"/>
      <c r="X21" s="886"/>
      <c r="Y21" s="886"/>
      <c r="Z21" s="886"/>
      <c r="AA21" s="886"/>
      <c r="AB21" s="886"/>
      <c r="AC21" s="886"/>
      <c r="AD21" s="886"/>
      <c r="AE21" s="886"/>
      <c r="AF21" s="886"/>
      <c r="AG21" s="886"/>
      <c r="AH21" s="886"/>
      <c r="AI21" s="886"/>
      <c r="AJ21" s="886"/>
      <c r="AK21" s="886"/>
      <c r="AL21" s="886"/>
      <c r="AM21" s="886"/>
      <c r="AN21" s="886"/>
      <c r="AO21" s="886"/>
      <c r="AP21" s="886"/>
      <c r="AQ21" s="886"/>
      <c r="AR21" s="886"/>
      <c r="AS21" s="886"/>
      <c r="AT21" s="886"/>
      <c r="AU21" s="886"/>
      <c r="AV21" s="886"/>
      <c r="AW21" s="886"/>
      <c r="AX21" s="886"/>
      <c r="AY21" s="886"/>
      <c r="AZ21" s="886"/>
      <c r="BA21" s="886"/>
      <c r="BB21" s="886"/>
      <c r="BC21" s="886"/>
      <c r="BD21" s="886"/>
      <c r="BE21" s="886"/>
      <c r="BF21" s="886"/>
      <c r="BG21" s="886"/>
      <c r="BH21" s="886"/>
      <c r="BI21" s="886"/>
      <c r="BJ21" s="886"/>
      <c r="BK21" s="886"/>
      <c r="BL21" s="886"/>
      <c r="BM21" s="886"/>
      <c r="BN21" s="886"/>
      <c r="BO21" s="886"/>
      <c r="BP21" s="886"/>
      <c r="BQ21" s="886"/>
      <c r="BR21" s="886"/>
      <c r="BS21" s="886"/>
      <c r="BT21" s="886"/>
      <c r="BU21" s="886"/>
      <c r="BV21" s="886"/>
      <c r="BW21" s="886"/>
      <c r="BX21" s="886"/>
      <c r="BY21" s="886"/>
      <c r="BZ21" s="886"/>
      <c r="CA21" s="886"/>
      <c r="CB21" s="886"/>
      <c r="CC21" s="886"/>
      <c r="CD21" s="886"/>
      <c r="CE21" s="886"/>
      <c r="CF21" s="886"/>
      <c r="CG21" s="886"/>
      <c r="CH21" s="886"/>
      <c r="CI21" s="886"/>
      <c r="CJ21" s="886"/>
      <c r="CK21" s="886"/>
      <c r="CL21" s="886"/>
      <c r="CM21" s="886"/>
      <c r="CN21" s="886"/>
      <c r="CO21" s="886"/>
      <c r="CP21" s="886"/>
      <c r="CQ21" s="886"/>
      <c r="CR21" s="886"/>
      <c r="CS21" s="886"/>
      <c r="CT21" s="886"/>
      <c r="CU21" s="886"/>
      <c r="CV21" s="886"/>
      <c r="CW21" s="886"/>
      <c r="CX21" s="886"/>
      <c r="CY21" s="886"/>
      <c r="CZ21" s="886"/>
      <c r="DA21" s="886"/>
      <c r="DB21" s="886"/>
      <c r="DC21" s="886"/>
      <c r="DD21" s="886"/>
      <c r="DE21" s="886"/>
      <c r="DF21" s="886"/>
      <c r="DG21" s="886"/>
      <c r="DH21" s="886"/>
      <c r="DI21" s="886"/>
      <c r="DJ21" s="886"/>
      <c r="DK21" s="886"/>
      <c r="DL21" s="886"/>
      <c r="DM21" s="886"/>
      <c r="DN21" s="886"/>
      <c r="DO21" s="886"/>
      <c r="DP21" s="886"/>
      <c r="DQ21" s="886"/>
      <c r="DR21" s="886"/>
      <c r="DS21" s="886"/>
      <c r="DT21" s="886"/>
      <c r="DU21" s="886"/>
      <c r="DV21" s="886"/>
      <c r="DW21" s="886"/>
      <c r="DX21" s="886"/>
      <c r="DY21" s="886"/>
      <c r="DZ21" s="886"/>
      <c r="EA21" s="886"/>
      <c r="EB21" s="886"/>
      <c r="EC21" s="886"/>
      <c r="ED21" s="886"/>
      <c r="EE21" s="886"/>
      <c r="EF21" s="886"/>
      <c r="EG21" s="886"/>
      <c r="EH21" s="886"/>
      <c r="EI21" s="886"/>
      <c r="EJ21" s="886"/>
      <c r="EK21" s="886"/>
      <c r="EL21" s="886"/>
      <c r="EM21" s="886"/>
      <c r="EN21" s="886"/>
      <c r="EO21" s="886"/>
      <c r="EP21" s="886"/>
      <c r="EQ21" s="886"/>
      <c r="ER21" s="886"/>
      <c r="ES21" s="886"/>
      <c r="ET21" s="886"/>
      <c r="EU21" s="886"/>
      <c r="EV21" s="886"/>
      <c r="EW21" s="886"/>
      <c r="EX21" s="886"/>
      <c r="EY21" s="886"/>
      <c r="EZ21" s="886"/>
      <c r="FA21" s="886"/>
      <c r="FB21" s="886"/>
      <c r="FC21" s="886"/>
      <c r="FD21" s="886"/>
      <c r="FE21" s="886"/>
      <c r="FF21" s="886"/>
      <c r="FG21" s="886"/>
      <c r="FH21" s="886"/>
      <c r="FI21" s="886"/>
      <c r="FJ21" s="886"/>
      <c r="FK21" s="886"/>
      <c r="FL21" s="886"/>
      <c r="FM21" s="886"/>
      <c r="FN21" s="886"/>
      <c r="FO21" s="886"/>
      <c r="FP21" s="886"/>
      <c r="FQ21" s="886"/>
      <c r="FR21" s="886"/>
      <c r="FS21" s="886"/>
      <c r="FT21" s="886"/>
      <c r="FU21" s="886"/>
      <c r="FV21" s="886"/>
      <c r="FW21" s="886"/>
      <c r="FX21" s="886"/>
      <c r="FY21" s="886"/>
      <c r="FZ21" s="886"/>
      <c r="GA21" s="886"/>
      <c r="GB21" s="886"/>
      <c r="GC21" s="886"/>
      <c r="GD21" s="886"/>
      <c r="GE21" s="886"/>
      <c r="GF21" s="886"/>
      <c r="GG21" s="886"/>
      <c r="GH21" s="886"/>
      <c r="GI21" s="886"/>
      <c r="GJ21" s="886"/>
      <c r="GK21" s="886"/>
      <c r="GL21" s="886"/>
      <c r="GM21" s="886"/>
      <c r="GN21" s="886"/>
      <c r="GO21" s="886"/>
      <c r="GP21" s="886"/>
      <c r="GQ21" s="886"/>
      <c r="GR21" s="886"/>
      <c r="GS21" s="886"/>
      <c r="GT21" s="886"/>
      <c r="GU21" s="886"/>
      <c r="GV21" s="886"/>
      <c r="GW21" s="886"/>
      <c r="GX21" s="886"/>
      <c r="GY21" s="886"/>
      <c r="GZ21" s="886"/>
      <c r="HA21" s="886"/>
      <c r="HB21" s="886"/>
      <c r="HC21" s="886"/>
      <c r="HD21" s="886"/>
      <c r="HE21" s="886"/>
      <c r="HF21" s="886"/>
      <c r="HG21" s="886"/>
      <c r="HH21" s="886"/>
      <c r="HI21" s="886"/>
      <c r="HJ21" s="886"/>
      <c r="HK21" s="886"/>
      <c r="HL21" s="886"/>
      <c r="HM21" s="886"/>
      <c r="HN21" s="886"/>
      <c r="HO21" s="886"/>
      <c r="HP21" s="886"/>
      <c r="HQ21" s="886"/>
      <c r="HR21" s="886"/>
      <c r="HS21" s="886"/>
      <c r="HT21" s="886"/>
      <c r="HU21" s="886"/>
      <c r="HV21" s="886"/>
      <c r="HW21" s="886"/>
      <c r="HX21" s="886"/>
      <c r="HY21" s="886"/>
      <c r="HZ21" s="886"/>
      <c r="IA21" s="886"/>
      <c r="IB21" s="886"/>
      <c r="IC21" s="886"/>
      <c r="ID21" s="886"/>
      <c r="IE21" s="886"/>
      <c r="IF21" s="886"/>
      <c r="IG21" s="886"/>
      <c r="IH21" s="886"/>
      <c r="II21" s="886"/>
      <c r="IJ21" s="886"/>
      <c r="IK21" s="886"/>
      <c r="IL21" s="886"/>
      <c r="IM21" s="886"/>
      <c r="IN21" s="886"/>
      <c r="IO21" s="886"/>
      <c r="IP21" s="886"/>
      <c r="IQ21" s="886"/>
      <c r="IR21" s="886"/>
      <c r="IS21" s="886"/>
      <c r="IT21" s="886"/>
      <c r="IU21" s="886"/>
      <c r="IV21" s="886"/>
      <c r="IW21" s="886"/>
      <c r="IX21" s="886"/>
      <c r="IY21" s="886"/>
      <c r="IZ21" s="886"/>
      <c r="JA21" s="886"/>
      <c r="JB21" s="886"/>
      <c r="JC21" s="886"/>
      <c r="JD21" s="886"/>
      <c r="JE21" s="886"/>
      <c r="JF21" s="886"/>
      <c r="JG21" s="886"/>
      <c r="JH21" s="886"/>
      <c r="JI21" s="886"/>
      <c r="JJ21" s="886"/>
      <c r="JK21" s="886"/>
      <c r="JL21" s="886"/>
      <c r="JM21" s="886"/>
      <c r="JN21" s="886"/>
      <c r="JO21" s="886"/>
      <c r="JP21" s="886"/>
      <c r="JQ21" s="886"/>
      <c r="JR21" s="886"/>
      <c r="JS21" s="886"/>
      <c r="JT21" s="886"/>
      <c r="JU21" s="886"/>
      <c r="JV21" s="886"/>
      <c r="JW21" s="886"/>
      <c r="JX21" s="886"/>
      <c r="JY21" s="886"/>
      <c r="JZ21" s="886"/>
      <c r="KA21" s="886"/>
      <c r="KB21" s="886"/>
      <c r="KC21" s="886"/>
      <c r="KD21" s="886"/>
      <c r="KE21" s="886"/>
      <c r="KF21" s="886"/>
      <c r="KG21" s="886"/>
      <c r="KH21" s="886"/>
      <c r="KI21" s="886"/>
      <c r="KJ21" s="886"/>
      <c r="KK21" s="886"/>
      <c r="KL21" s="886"/>
      <c r="KM21" s="886"/>
      <c r="KN21" s="886"/>
      <c r="KO21" s="886"/>
      <c r="KP21" s="886"/>
      <c r="KQ21" s="886"/>
      <c r="KR21" s="886"/>
      <c r="KS21" s="886"/>
      <c r="KT21" s="886"/>
      <c r="KU21" s="886"/>
      <c r="KV21" s="886"/>
      <c r="KW21" s="886"/>
      <c r="KX21" s="886"/>
      <c r="KY21" s="886"/>
      <c r="KZ21" s="886"/>
      <c r="LA21" s="886"/>
      <c r="LB21" s="886"/>
      <c r="LC21" s="886"/>
      <c r="LD21" s="886"/>
      <c r="LE21" s="886"/>
      <c r="LF21" s="886"/>
      <c r="LG21" s="886"/>
      <c r="LH21" s="886"/>
      <c r="LI21" s="886"/>
      <c r="LJ21" s="886"/>
      <c r="LK21" s="886"/>
      <c r="LL21" s="886"/>
      <c r="LM21" s="886"/>
      <c r="LN21" s="886"/>
      <c r="LO21" s="886"/>
      <c r="LP21" s="886"/>
      <c r="LQ21" s="886"/>
      <c r="LR21" s="886"/>
      <c r="LS21" s="886"/>
      <c r="LT21" s="886"/>
      <c r="LU21" s="886"/>
      <c r="LV21" s="886"/>
      <c r="LW21" s="886"/>
      <c r="LX21" s="886"/>
      <c r="LY21" s="886"/>
      <c r="LZ21" s="886"/>
      <c r="MA21" s="886"/>
      <c r="MB21" s="886"/>
      <c r="MC21" s="886"/>
      <c r="MD21" s="886"/>
      <c r="ME21" s="886"/>
      <c r="MF21" s="886"/>
      <c r="MG21" s="886"/>
      <c r="MH21" s="886"/>
      <c r="MI21" s="886"/>
    </row>
    <row r="22" spans="1:347" s="884" customFormat="1" ht="15.6">
      <c r="A22" s="985"/>
      <c r="B22" s="205" t="s">
        <v>1689</v>
      </c>
      <c r="C22" s="138" t="s">
        <v>1575</v>
      </c>
      <c r="D22" s="3862">
        <f>(D20*66.7%)+(D21*33.3%)</f>
        <v>63.023090000000003</v>
      </c>
      <c r="E22" s="886"/>
      <c r="F22" s="3766" t="s">
        <v>1698</v>
      </c>
      <c r="G22" s="4686"/>
      <c r="H22" s="2938"/>
      <c r="I22" s="101">
        <f t="shared" si="0"/>
        <v>0</v>
      </c>
      <c r="J22" s="2942">
        <v>0</v>
      </c>
      <c r="K22" s="886"/>
      <c r="L22" s="3674"/>
      <c r="M22" s="886"/>
      <c r="N22" s="886"/>
      <c r="O22" s="886"/>
      <c r="P22" s="886"/>
      <c r="Q22" s="886"/>
      <c r="R22" s="886"/>
      <c r="S22" s="886"/>
      <c r="T22" s="886"/>
      <c r="U22" s="886"/>
      <c r="V22" s="886"/>
      <c r="W22" s="886"/>
      <c r="X22" s="886"/>
      <c r="Y22" s="886"/>
      <c r="Z22" s="886"/>
      <c r="AA22" s="886"/>
      <c r="AB22" s="886"/>
      <c r="AC22" s="886"/>
      <c r="AD22" s="886"/>
      <c r="AE22" s="886"/>
      <c r="AF22" s="886"/>
      <c r="AG22" s="886"/>
      <c r="AH22" s="886"/>
      <c r="AI22" s="886"/>
      <c r="AJ22" s="886"/>
      <c r="AK22" s="886"/>
      <c r="AL22" s="886"/>
      <c r="AM22" s="886"/>
      <c r="AN22" s="886"/>
      <c r="AO22" s="886"/>
      <c r="AP22" s="886"/>
      <c r="AQ22" s="886"/>
      <c r="AR22" s="886"/>
      <c r="AS22" s="886"/>
      <c r="AT22" s="886"/>
      <c r="AU22" s="886"/>
      <c r="AV22" s="886"/>
      <c r="AW22" s="886"/>
      <c r="AX22" s="886"/>
      <c r="AY22" s="886"/>
      <c r="AZ22" s="886"/>
      <c r="BA22" s="886"/>
      <c r="BB22" s="886"/>
      <c r="BC22" s="886"/>
      <c r="BD22" s="886"/>
      <c r="BE22" s="886"/>
      <c r="BF22" s="886"/>
      <c r="BG22" s="886"/>
      <c r="BH22" s="886"/>
      <c r="BI22" s="886"/>
      <c r="BJ22" s="886"/>
      <c r="BK22" s="886"/>
      <c r="BL22" s="886"/>
      <c r="BM22" s="886"/>
      <c r="BN22" s="886"/>
      <c r="BO22" s="886"/>
      <c r="BP22" s="886"/>
      <c r="BQ22" s="886"/>
      <c r="BR22" s="886"/>
      <c r="BS22" s="886"/>
      <c r="BT22" s="886"/>
      <c r="BU22" s="886"/>
      <c r="BV22" s="886"/>
      <c r="BW22" s="886"/>
      <c r="BX22" s="886"/>
      <c r="BY22" s="886"/>
      <c r="BZ22" s="886"/>
      <c r="CA22" s="886"/>
      <c r="CB22" s="886"/>
      <c r="CC22" s="886"/>
      <c r="CD22" s="886"/>
      <c r="CE22" s="886"/>
      <c r="CF22" s="886"/>
      <c r="CG22" s="886"/>
      <c r="CH22" s="886"/>
      <c r="CI22" s="886"/>
      <c r="CJ22" s="886"/>
      <c r="CK22" s="886"/>
      <c r="CL22" s="886"/>
      <c r="CM22" s="886"/>
      <c r="CN22" s="886"/>
      <c r="CO22" s="886"/>
      <c r="CP22" s="886"/>
      <c r="CQ22" s="886"/>
      <c r="CR22" s="886"/>
      <c r="CS22" s="886"/>
      <c r="CT22" s="886"/>
      <c r="CU22" s="886"/>
      <c r="CV22" s="886"/>
      <c r="CW22" s="886"/>
      <c r="CX22" s="886"/>
      <c r="CY22" s="886"/>
      <c r="CZ22" s="886"/>
      <c r="DA22" s="886"/>
      <c r="DB22" s="886"/>
      <c r="DC22" s="886"/>
      <c r="DD22" s="886"/>
      <c r="DE22" s="886"/>
      <c r="DF22" s="886"/>
      <c r="DG22" s="886"/>
      <c r="DH22" s="886"/>
      <c r="DI22" s="886"/>
      <c r="DJ22" s="886"/>
      <c r="DK22" s="886"/>
      <c r="DL22" s="886"/>
      <c r="DM22" s="886"/>
      <c r="DN22" s="886"/>
      <c r="DO22" s="886"/>
      <c r="DP22" s="886"/>
      <c r="DQ22" s="886"/>
      <c r="DR22" s="886"/>
      <c r="DS22" s="886"/>
      <c r="DT22" s="886"/>
      <c r="DU22" s="886"/>
      <c r="DV22" s="886"/>
      <c r="DW22" s="886"/>
      <c r="DX22" s="886"/>
      <c r="DY22" s="886"/>
      <c r="DZ22" s="886"/>
      <c r="EA22" s="886"/>
      <c r="EB22" s="886"/>
      <c r="EC22" s="886"/>
      <c r="ED22" s="886"/>
      <c r="EE22" s="886"/>
      <c r="EF22" s="886"/>
      <c r="EG22" s="886"/>
      <c r="EH22" s="886"/>
      <c r="EI22" s="886"/>
      <c r="EJ22" s="886"/>
      <c r="EK22" s="886"/>
      <c r="EL22" s="886"/>
      <c r="EM22" s="886"/>
      <c r="EN22" s="886"/>
      <c r="EO22" s="886"/>
      <c r="EP22" s="886"/>
      <c r="EQ22" s="886"/>
      <c r="ER22" s="886"/>
      <c r="ES22" s="886"/>
      <c r="ET22" s="886"/>
      <c r="EU22" s="886"/>
      <c r="EV22" s="886"/>
      <c r="EW22" s="886"/>
      <c r="EX22" s="886"/>
      <c r="EY22" s="886"/>
      <c r="EZ22" s="886"/>
      <c r="FA22" s="886"/>
      <c r="FB22" s="886"/>
      <c r="FC22" s="886"/>
      <c r="FD22" s="886"/>
      <c r="FE22" s="886"/>
      <c r="FF22" s="886"/>
      <c r="FG22" s="886"/>
      <c r="FH22" s="886"/>
      <c r="FI22" s="886"/>
      <c r="FJ22" s="886"/>
      <c r="FK22" s="886"/>
      <c r="FL22" s="886"/>
      <c r="FM22" s="886"/>
      <c r="FN22" s="886"/>
      <c r="FO22" s="886"/>
      <c r="FP22" s="886"/>
      <c r="FQ22" s="886"/>
      <c r="FR22" s="886"/>
      <c r="FS22" s="886"/>
      <c r="FT22" s="886"/>
      <c r="FU22" s="886"/>
      <c r="FV22" s="886"/>
      <c r="FW22" s="886"/>
      <c r="FX22" s="886"/>
      <c r="FY22" s="886"/>
      <c r="FZ22" s="886"/>
      <c r="GA22" s="886"/>
      <c r="GB22" s="886"/>
      <c r="GC22" s="886"/>
      <c r="GD22" s="886"/>
      <c r="GE22" s="886"/>
      <c r="GF22" s="886"/>
      <c r="GG22" s="886"/>
      <c r="GH22" s="886"/>
      <c r="GI22" s="886"/>
      <c r="GJ22" s="886"/>
      <c r="GK22" s="886"/>
      <c r="GL22" s="886"/>
      <c r="GM22" s="886"/>
      <c r="GN22" s="886"/>
      <c r="GO22" s="886"/>
      <c r="GP22" s="886"/>
      <c r="GQ22" s="886"/>
      <c r="GR22" s="886"/>
      <c r="GS22" s="886"/>
      <c r="GT22" s="886"/>
      <c r="GU22" s="886"/>
      <c r="GV22" s="886"/>
      <c r="GW22" s="886"/>
      <c r="GX22" s="886"/>
      <c r="GY22" s="886"/>
      <c r="GZ22" s="886"/>
      <c r="HA22" s="886"/>
      <c r="HB22" s="886"/>
      <c r="HC22" s="886"/>
      <c r="HD22" s="886"/>
      <c r="HE22" s="886"/>
      <c r="HF22" s="886"/>
      <c r="HG22" s="886"/>
      <c r="HH22" s="886"/>
      <c r="HI22" s="886"/>
      <c r="HJ22" s="886"/>
      <c r="HK22" s="886"/>
      <c r="HL22" s="886"/>
      <c r="HM22" s="886"/>
      <c r="HN22" s="886"/>
      <c r="HO22" s="886"/>
      <c r="HP22" s="886"/>
      <c r="HQ22" s="886"/>
      <c r="HR22" s="886"/>
      <c r="HS22" s="886"/>
      <c r="HT22" s="886"/>
      <c r="HU22" s="886"/>
      <c r="HV22" s="886"/>
      <c r="HW22" s="886"/>
      <c r="HX22" s="886"/>
      <c r="HY22" s="886"/>
      <c r="HZ22" s="886"/>
      <c r="IA22" s="886"/>
      <c r="IB22" s="886"/>
      <c r="IC22" s="886"/>
      <c r="ID22" s="886"/>
      <c r="IE22" s="886"/>
      <c r="IF22" s="886"/>
      <c r="IG22" s="886"/>
      <c r="IH22" s="886"/>
      <c r="II22" s="886"/>
      <c r="IJ22" s="886"/>
      <c r="IK22" s="886"/>
      <c r="IL22" s="886"/>
      <c r="IM22" s="886"/>
      <c r="IN22" s="886"/>
      <c r="IO22" s="886"/>
      <c r="IP22" s="886"/>
      <c r="IQ22" s="886"/>
      <c r="IR22" s="886"/>
      <c r="IS22" s="886"/>
      <c r="IT22" s="886"/>
      <c r="IU22" s="886"/>
      <c r="IV22" s="886"/>
      <c r="IW22" s="886"/>
      <c r="IX22" s="886"/>
      <c r="IY22" s="886"/>
      <c r="IZ22" s="886"/>
      <c r="JA22" s="886"/>
      <c r="JB22" s="886"/>
      <c r="JC22" s="886"/>
      <c r="JD22" s="886"/>
      <c r="JE22" s="886"/>
      <c r="JF22" s="886"/>
      <c r="JG22" s="886"/>
      <c r="JH22" s="886"/>
      <c r="JI22" s="886"/>
      <c r="JJ22" s="886"/>
      <c r="JK22" s="886"/>
      <c r="JL22" s="886"/>
      <c r="JM22" s="886"/>
      <c r="JN22" s="886"/>
      <c r="JO22" s="886"/>
      <c r="JP22" s="886"/>
      <c r="JQ22" s="886"/>
      <c r="JR22" s="886"/>
      <c r="JS22" s="886"/>
      <c r="JT22" s="886"/>
      <c r="JU22" s="886"/>
      <c r="JV22" s="886"/>
      <c r="JW22" s="886"/>
      <c r="JX22" s="886"/>
      <c r="JY22" s="886"/>
      <c r="JZ22" s="886"/>
      <c r="KA22" s="886"/>
      <c r="KB22" s="886"/>
      <c r="KC22" s="886"/>
      <c r="KD22" s="886"/>
      <c r="KE22" s="886"/>
      <c r="KF22" s="886"/>
      <c r="KG22" s="886"/>
      <c r="KH22" s="886"/>
      <c r="KI22" s="886"/>
      <c r="KJ22" s="886"/>
      <c r="KK22" s="886"/>
      <c r="KL22" s="886"/>
      <c r="KM22" s="886"/>
      <c r="KN22" s="886"/>
      <c r="KO22" s="886"/>
      <c r="KP22" s="886"/>
      <c r="KQ22" s="886"/>
      <c r="KR22" s="886"/>
      <c r="KS22" s="886"/>
      <c r="KT22" s="886"/>
      <c r="KU22" s="886"/>
      <c r="KV22" s="886"/>
      <c r="KW22" s="886"/>
      <c r="KX22" s="886"/>
      <c r="KY22" s="886"/>
      <c r="KZ22" s="886"/>
      <c r="LA22" s="886"/>
      <c r="LB22" s="886"/>
      <c r="LC22" s="886"/>
      <c r="LD22" s="886"/>
      <c r="LE22" s="886"/>
      <c r="LF22" s="886"/>
      <c r="LG22" s="886"/>
      <c r="LH22" s="886"/>
      <c r="LI22" s="886"/>
      <c r="LJ22" s="886"/>
      <c r="LK22" s="886"/>
      <c r="LL22" s="886"/>
      <c r="LM22" s="886"/>
      <c r="LN22" s="886"/>
      <c r="LO22" s="886"/>
      <c r="LP22" s="886"/>
      <c r="LQ22" s="886"/>
      <c r="LR22" s="886"/>
      <c r="LS22" s="886"/>
      <c r="LT22" s="886"/>
      <c r="LU22" s="886"/>
      <c r="LV22" s="886"/>
      <c r="LW22" s="886"/>
      <c r="LX22" s="886"/>
      <c r="LY22" s="886"/>
      <c r="LZ22" s="886"/>
      <c r="MA22" s="886"/>
      <c r="MB22" s="886"/>
      <c r="MC22" s="886"/>
      <c r="MD22" s="886"/>
      <c r="ME22" s="886"/>
      <c r="MF22" s="886"/>
      <c r="MG22" s="886"/>
      <c r="MH22" s="886"/>
      <c r="MI22" s="886"/>
    </row>
    <row r="23" spans="1:347" s="884" customFormat="1" ht="15.6">
      <c r="A23" s="985"/>
      <c r="B23" s="205" t="s">
        <v>1691</v>
      </c>
      <c r="C23" s="138" t="s">
        <v>1575</v>
      </c>
      <c r="D23" s="3863">
        <v>4455</v>
      </c>
      <c r="E23" s="886"/>
      <c r="F23" s="3766" t="s">
        <v>1700</v>
      </c>
      <c r="G23" s="4686"/>
      <c r="H23" s="2938"/>
      <c r="I23" s="101">
        <f t="shared" si="0"/>
        <v>0</v>
      </c>
      <c r="J23" s="2942">
        <v>0</v>
      </c>
      <c r="K23" s="886"/>
      <c r="L23" s="3677"/>
      <c r="M23" s="886"/>
      <c r="N23" s="886"/>
      <c r="O23" s="886"/>
      <c r="P23" s="886"/>
      <c r="Q23" s="886"/>
      <c r="R23" s="886"/>
      <c r="S23" s="886"/>
      <c r="T23" s="886"/>
      <c r="U23" s="886"/>
      <c r="V23" s="886"/>
      <c r="W23" s="886"/>
      <c r="X23" s="886"/>
      <c r="Y23" s="886"/>
      <c r="Z23" s="886"/>
      <c r="AA23" s="886"/>
      <c r="AB23" s="886"/>
      <c r="AC23" s="886"/>
      <c r="AD23" s="886"/>
      <c r="AE23" s="886"/>
      <c r="AF23" s="886"/>
      <c r="AG23" s="886"/>
      <c r="AH23" s="886"/>
      <c r="AI23" s="886"/>
      <c r="AJ23" s="886"/>
      <c r="AK23" s="886"/>
      <c r="AL23" s="886"/>
      <c r="AM23" s="886"/>
      <c r="AN23" s="886"/>
      <c r="AO23" s="886"/>
      <c r="AP23" s="886"/>
      <c r="AQ23" s="886"/>
      <c r="AR23" s="886"/>
      <c r="AS23" s="886"/>
      <c r="AT23" s="886"/>
      <c r="AU23" s="886"/>
      <c r="AV23" s="886"/>
      <c r="AW23" s="886"/>
      <c r="AX23" s="886"/>
      <c r="AY23" s="886"/>
      <c r="AZ23" s="886"/>
      <c r="BA23" s="886"/>
      <c r="BB23" s="886"/>
      <c r="BC23" s="886"/>
      <c r="BD23" s="886"/>
      <c r="BE23" s="886"/>
      <c r="BF23" s="886"/>
      <c r="BG23" s="886"/>
      <c r="BH23" s="886"/>
      <c r="BI23" s="886"/>
      <c r="BJ23" s="886"/>
      <c r="BK23" s="886"/>
      <c r="BL23" s="886"/>
      <c r="BM23" s="886"/>
      <c r="BN23" s="886"/>
      <c r="BO23" s="886"/>
      <c r="BP23" s="886"/>
      <c r="BQ23" s="886"/>
      <c r="BR23" s="886"/>
      <c r="BS23" s="886"/>
      <c r="BT23" s="886"/>
      <c r="BU23" s="886"/>
      <c r="BV23" s="886"/>
      <c r="BW23" s="886"/>
      <c r="BX23" s="886"/>
      <c r="BY23" s="886"/>
      <c r="BZ23" s="886"/>
      <c r="CA23" s="886"/>
      <c r="CB23" s="886"/>
      <c r="CC23" s="886"/>
      <c r="CD23" s="886"/>
      <c r="CE23" s="886"/>
      <c r="CF23" s="886"/>
      <c r="CG23" s="886"/>
      <c r="CH23" s="886"/>
      <c r="CI23" s="886"/>
      <c r="CJ23" s="886"/>
      <c r="CK23" s="886"/>
      <c r="CL23" s="886"/>
      <c r="CM23" s="886"/>
      <c r="CN23" s="886"/>
      <c r="CO23" s="886"/>
      <c r="CP23" s="886"/>
      <c r="CQ23" s="886"/>
      <c r="CR23" s="886"/>
      <c r="CS23" s="886"/>
      <c r="CT23" s="886"/>
      <c r="CU23" s="886"/>
      <c r="CV23" s="886"/>
      <c r="CW23" s="886"/>
      <c r="CX23" s="886"/>
      <c r="CY23" s="886"/>
      <c r="CZ23" s="886"/>
      <c r="DA23" s="886"/>
      <c r="DB23" s="886"/>
      <c r="DC23" s="886"/>
      <c r="DD23" s="886"/>
      <c r="DE23" s="886"/>
      <c r="DF23" s="886"/>
      <c r="DG23" s="886"/>
      <c r="DH23" s="886"/>
      <c r="DI23" s="886"/>
      <c r="DJ23" s="886"/>
      <c r="DK23" s="886"/>
      <c r="DL23" s="886"/>
      <c r="DM23" s="886"/>
      <c r="DN23" s="886"/>
      <c r="DO23" s="886"/>
      <c r="DP23" s="886"/>
      <c r="DQ23" s="886"/>
      <c r="DR23" s="886"/>
      <c r="DS23" s="886"/>
      <c r="DT23" s="886"/>
      <c r="DU23" s="886"/>
      <c r="DV23" s="886"/>
      <c r="DW23" s="886"/>
      <c r="DX23" s="886"/>
      <c r="DY23" s="886"/>
      <c r="DZ23" s="886"/>
      <c r="EA23" s="886"/>
      <c r="EB23" s="886"/>
      <c r="EC23" s="886"/>
      <c r="ED23" s="886"/>
      <c r="EE23" s="886"/>
      <c r="EF23" s="886"/>
      <c r="EG23" s="886"/>
      <c r="EH23" s="886"/>
      <c r="EI23" s="886"/>
      <c r="EJ23" s="886"/>
      <c r="EK23" s="886"/>
      <c r="EL23" s="886"/>
      <c r="EM23" s="886"/>
      <c r="EN23" s="886"/>
      <c r="EO23" s="886"/>
      <c r="EP23" s="886"/>
      <c r="EQ23" s="886"/>
      <c r="ER23" s="886"/>
      <c r="ES23" s="886"/>
      <c r="ET23" s="886"/>
      <c r="EU23" s="886"/>
      <c r="EV23" s="886"/>
      <c r="EW23" s="886"/>
      <c r="EX23" s="886"/>
      <c r="EY23" s="886"/>
      <c r="EZ23" s="886"/>
      <c r="FA23" s="886"/>
      <c r="FB23" s="886"/>
      <c r="FC23" s="886"/>
      <c r="FD23" s="886"/>
      <c r="FE23" s="886"/>
      <c r="FF23" s="886"/>
      <c r="FG23" s="886"/>
      <c r="FH23" s="886"/>
      <c r="FI23" s="886"/>
      <c r="FJ23" s="886"/>
      <c r="FK23" s="886"/>
      <c r="FL23" s="886"/>
      <c r="FM23" s="886"/>
      <c r="FN23" s="886"/>
      <c r="FO23" s="886"/>
      <c r="FP23" s="886"/>
      <c r="FQ23" s="886"/>
      <c r="FR23" s="886"/>
      <c r="FS23" s="886"/>
      <c r="FT23" s="886"/>
      <c r="FU23" s="886"/>
      <c r="FV23" s="886"/>
      <c r="FW23" s="886"/>
      <c r="FX23" s="886"/>
      <c r="FY23" s="886"/>
      <c r="FZ23" s="886"/>
      <c r="GA23" s="886"/>
      <c r="GB23" s="886"/>
      <c r="GC23" s="886"/>
      <c r="GD23" s="886"/>
      <c r="GE23" s="886"/>
      <c r="GF23" s="886"/>
      <c r="GG23" s="886"/>
      <c r="GH23" s="886"/>
      <c r="GI23" s="886"/>
      <c r="GJ23" s="886"/>
      <c r="GK23" s="886"/>
      <c r="GL23" s="886"/>
      <c r="GM23" s="886"/>
      <c r="GN23" s="886"/>
      <c r="GO23" s="886"/>
      <c r="GP23" s="886"/>
      <c r="GQ23" s="886"/>
      <c r="GR23" s="886"/>
      <c r="GS23" s="886"/>
      <c r="GT23" s="886"/>
      <c r="GU23" s="886"/>
      <c r="GV23" s="886"/>
      <c r="GW23" s="886"/>
      <c r="GX23" s="886"/>
      <c r="GY23" s="886"/>
      <c r="GZ23" s="886"/>
      <c r="HA23" s="886"/>
      <c r="HB23" s="886"/>
      <c r="HC23" s="886"/>
      <c r="HD23" s="886"/>
      <c r="HE23" s="886"/>
      <c r="HF23" s="886"/>
      <c r="HG23" s="886"/>
      <c r="HH23" s="886"/>
      <c r="HI23" s="886"/>
      <c r="HJ23" s="886"/>
      <c r="HK23" s="886"/>
      <c r="HL23" s="886"/>
      <c r="HM23" s="886"/>
      <c r="HN23" s="886"/>
      <c r="HO23" s="886"/>
      <c r="HP23" s="886"/>
      <c r="HQ23" s="886"/>
      <c r="HR23" s="886"/>
      <c r="HS23" s="886"/>
      <c r="HT23" s="886"/>
      <c r="HU23" s="886"/>
      <c r="HV23" s="886"/>
      <c r="HW23" s="886"/>
      <c r="HX23" s="886"/>
      <c r="HY23" s="886"/>
      <c r="HZ23" s="886"/>
      <c r="IA23" s="886"/>
      <c r="IB23" s="886"/>
      <c r="IC23" s="886"/>
      <c r="ID23" s="886"/>
      <c r="IE23" s="886"/>
      <c r="IF23" s="886"/>
      <c r="IG23" s="886"/>
      <c r="IH23" s="886"/>
      <c r="II23" s="886"/>
      <c r="IJ23" s="886"/>
      <c r="IK23" s="886"/>
      <c r="IL23" s="886"/>
      <c r="IM23" s="886"/>
      <c r="IN23" s="886"/>
      <c r="IO23" s="886"/>
      <c r="IP23" s="886"/>
      <c r="IQ23" s="886"/>
      <c r="IR23" s="886"/>
      <c r="IS23" s="886"/>
      <c r="IT23" s="886"/>
      <c r="IU23" s="886"/>
      <c r="IV23" s="886"/>
      <c r="IW23" s="886"/>
      <c r="IX23" s="886"/>
      <c r="IY23" s="886"/>
      <c r="IZ23" s="886"/>
      <c r="JA23" s="886"/>
      <c r="JB23" s="886"/>
      <c r="JC23" s="886"/>
      <c r="JD23" s="886"/>
      <c r="JE23" s="886"/>
      <c r="JF23" s="886"/>
      <c r="JG23" s="886"/>
      <c r="JH23" s="886"/>
      <c r="JI23" s="886"/>
      <c r="JJ23" s="886"/>
      <c r="JK23" s="886"/>
      <c r="JL23" s="886"/>
      <c r="JM23" s="886"/>
      <c r="JN23" s="886"/>
      <c r="JO23" s="886"/>
      <c r="JP23" s="886"/>
      <c r="JQ23" s="886"/>
      <c r="JR23" s="886"/>
      <c r="JS23" s="886"/>
      <c r="JT23" s="886"/>
      <c r="JU23" s="886"/>
      <c r="JV23" s="886"/>
      <c r="JW23" s="886"/>
      <c r="JX23" s="886"/>
      <c r="JY23" s="886"/>
      <c r="JZ23" s="886"/>
      <c r="KA23" s="886"/>
      <c r="KB23" s="886"/>
      <c r="KC23" s="886"/>
      <c r="KD23" s="886"/>
      <c r="KE23" s="886"/>
      <c r="KF23" s="886"/>
      <c r="KG23" s="886"/>
      <c r="KH23" s="886"/>
      <c r="KI23" s="886"/>
      <c r="KJ23" s="886"/>
      <c r="KK23" s="886"/>
      <c r="KL23" s="886"/>
      <c r="KM23" s="886"/>
      <c r="KN23" s="886"/>
      <c r="KO23" s="886"/>
      <c r="KP23" s="886"/>
      <c r="KQ23" s="886"/>
      <c r="KR23" s="886"/>
      <c r="KS23" s="886"/>
      <c r="KT23" s="886"/>
      <c r="KU23" s="886"/>
      <c r="KV23" s="886"/>
      <c r="KW23" s="886"/>
      <c r="KX23" s="886"/>
      <c r="KY23" s="886"/>
      <c r="KZ23" s="886"/>
      <c r="LA23" s="886"/>
      <c r="LB23" s="886"/>
      <c r="LC23" s="886"/>
      <c r="LD23" s="886"/>
      <c r="LE23" s="886"/>
      <c r="LF23" s="886"/>
      <c r="LG23" s="886"/>
      <c r="LH23" s="886"/>
      <c r="LI23" s="886"/>
      <c r="LJ23" s="886"/>
      <c r="LK23" s="886"/>
      <c r="LL23" s="886"/>
      <c r="LM23" s="886"/>
      <c r="LN23" s="886"/>
      <c r="LO23" s="886"/>
      <c r="LP23" s="886"/>
      <c r="LQ23" s="886"/>
      <c r="LR23" s="886"/>
      <c r="LS23" s="886"/>
      <c r="LT23" s="886"/>
      <c r="LU23" s="886"/>
      <c r="LV23" s="886"/>
      <c r="LW23" s="886"/>
      <c r="LX23" s="886"/>
      <c r="LY23" s="886"/>
      <c r="LZ23" s="886"/>
      <c r="MA23" s="886"/>
      <c r="MB23" s="886"/>
      <c r="MC23" s="886"/>
      <c r="MD23" s="886"/>
      <c r="ME23" s="886"/>
      <c r="MF23" s="886"/>
      <c r="MG23" s="886"/>
      <c r="MH23" s="886"/>
      <c r="MI23" s="886"/>
    </row>
    <row r="24" spans="1:347" s="884" customFormat="1" ht="15.6">
      <c r="A24" s="985"/>
      <c r="B24" s="205" t="s">
        <v>1693</v>
      </c>
      <c r="C24" s="138" t="s">
        <v>1575</v>
      </c>
      <c r="D24" s="3864">
        <v>724503</v>
      </c>
      <c r="E24" s="886"/>
      <c r="F24" s="3766" t="s">
        <v>1702</v>
      </c>
      <c r="G24" s="4686"/>
      <c r="H24" s="2938"/>
      <c r="I24" s="101">
        <f t="shared" si="0"/>
        <v>0</v>
      </c>
      <c r="J24" s="2942">
        <v>0</v>
      </c>
      <c r="K24" s="886"/>
      <c r="L24" s="3677"/>
      <c r="M24" s="886"/>
      <c r="N24" s="886"/>
      <c r="O24" s="886"/>
      <c r="P24" s="886"/>
      <c r="Q24" s="886"/>
      <c r="R24" s="886"/>
      <c r="S24" s="886"/>
      <c r="T24" s="886"/>
      <c r="U24" s="886"/>
      <c r="V24" s="886"/>
      <c r="W24" s="886"/>
      <c r="X24" s="886"/>
      <c r="Y24" s="886"/>
      <c r="Z24" s="886"/>
      <c r="AA24" s="886"/>
      <c r="AB24" s="886"/>
      <c r="AC24" s="886"/>
      <c r="AD24" s="886"/>
      <c r="AE24" s="886"/>
      <c r="AF24" s="886"/>
      <c r="AG24" s="886"/>
      <c r="AH24" s="886"/>
      <c r="AI24" s="886"/>
      <c r="AJ24" s="886"/>
      <c r="AK24" s="886"/>
      <c r="AL24" s="886"/>
      <c r="AM24" s="886"/>
      <c r="AN24" s="886"/>
      <c r="AO24" s="886"/>
      <c r="AP24" s="886"/>
      <c r="AQ24" s="886"/>
      <c r="AR24" s="886"/>
      <c r="AS24" s="886"/>
      <c r="AT24" s="886"/>
      <c r="AU24" s="886"/>
      <c r="AV24" s="886"/>
      <c r="AW24" s="886"/>
      <c r="AX24" s="886"/>
      <c r="AY24" s="886"/>
      <c r="AZ24" s="886"/>
      <c r="BA24" s="886"/>
      <c r="BB24" s="886"/>
      <c r="BC24" s="886"/>
      <c r="BD24" s="886"/>
      <c r="BE24" s="886"/>
      <c r="BF24" s="886"/>
      <c r="BG24" s="886"/>
      <c r="BH24" s="886"/>
      <c r="BI24" s="886"/>
      <c r="BJ24" s="886"/>
      <c r="BK24" s="886"/>
      <c r="BL24" s="886"/>
      <c r="BM24" s="886"/>
      <c r="BN24" s="886"/>
      <c r="BO24" s="886"/>
      <c r="BP24" s="886"/>
      <c r="BQ24" s="886"/>
      <c r="BR24" s="886"/>
      <c r="BS24" s="886"/>
      <c r="BT24" s="886"/>
      <c r="BU24" s="886"/>
      <c r="BV24" s="886"/>
      <c r="BW24" s="886"/>
      <c r="BX24" s="886"/>
      <c r="BY24" s="886"/>
      <c r="BZ24" s="886"/>
      <c r="CA24" s="886"/>
      <c r="CB24" s="886"/>
      <c r="CC24" s="886"/>
      <c r="CD24" s="886"/>
      <c r="CE24" s="886"/>
      <c r="CF24" s="886"/>
      <c r="CG24" s="886"/>
      <c r="CH24" s="886"/>
      <c r="CI24" s="886"/>
      <c r="CJ24" s="886"/>
      <c r="CK24" s="886"/>
      <c r="CL24" s="886"/>
      <c r="CM24" s="886"/>
      <c r="CN24" s="886"/>
      <c r="CO24" s="886"/>
      <c r="CP24" s="886"/>
      <c r="CQ24" s="886"/>
      <c r="CR24" s="886"/>
      <c r="CS24" s="886"/>
      <c r="CT24" s="886"/>
      <c r="CU24" s="886"/>
      <c r="CV24" s="886"/>
      <c r="CW24" s="886"/>
      <c r="CX24" s="886"/>
      <c r="CY24" s="886"/>
      <c r="CZ24" s="886"/>
      <c r="DA24" s="886"/>
      <c r="DB24" s="886"/>
      <c r="DC24" s="886"/>
      <c r="DD24" s="886"/>
      <c r="DE24" s="886"/>
      <c r="DF24" s="886"/>
      <c r="DG24" s="886"/>
      <c r="DH24" s="886"/>
      <c r="DI24" s="886"/>
      <c r="DJ24" s="886"/>
      <c r="DK24" s="886"/>
      <c r="DL24" s="886"/>
      <c r="DM24" s="886"/>
      <c r="DN24" s="886"/>
      <c r="DO24" s="886"/>
      <c r="DP24" s="886"/>
      <c r="DQ24" s="886"/>
      <c r="DR24" s="886"/>
      <c r="DS24" s="886"/>
      <c r="DT24" s="886"/>
      <c r="DU24" s="886"/>
      <c r="DV24" s="886"/>
      <c r="DW24" s="886"/>
      <c r="DX24" s="886"/>
      <c r="DY24" s="886"/>
      <c r="DZ24" s="886"/>
      <c r="EA24" s="886"/>
      <c r="EB24" s="886"/>
      <c r="EC24" s="886"/>
      <c r="ED24" s="886"/>
      <c r="EE24" s="886"/>
      <c r="EF24" s="886"/>
      <c r="EG24" s="886"/>
      <c r="EH24" s="886"/>
      <c r="EI24" s="886"/>
      <c r="EJ24" s="886"/>
      <c r="EK24" s="886"/>
      <c r="EL24" s="886"/>
      <c r="EM24" s="886"/>
      <c r="EN24" s="886"/>
      <c r="EO24" s="886"/>
      <c r="EP24" s="886"/>
      <c r="EQ24" s="886"/>
      <c r="ER24" s="886"/>
      <c r="ES24" s="886"/>
      <c r="ET24" s="886"/>
      <c r="EU24" s="886"/>
      <c r="EV24" s="886"/>
      <c r="EW24" s="886"/>
      <c r="EX24" s="886"/>
      <c r="EY24" s="886"/>
      <c r="EZ24" s="886"/>
      <c r="FA24" s="886"/>
      <c r="FB24" s="886"/>
      <c r="FC24" s="886"/>
      <c r="FD24" s="886"/>
      <c r="FE24" s="886"/>
      <c r="FF24" s="886"/>
      <c r="FG24" s="886"/>
      <c r="FH24" s="886"/>
      <c r="FI24" s="886"/>
      <c r="FJ24" s="886"/>
      <c r="FK24" s="886"/>
      <c r="FL24" s="886"/>
      <c r="FM24" s="886"/>
      <c r="FN24" s="886"/>
      <c r="FO24" s="886"/>
      <c r="FP24" s="886"/>
      <c r="FQ24" s="886"/>
      <c r="FR24" s="886"/>
      <c r="FS24" s="886"/>
      <c r="FT24" s="886"/>
      <c r="FU24" s="886"/>
      <c r="FV24" s="886"/>
      <c r="FW24" s="886"/>
      <c r="FX24" s="886"/>
      <c r="FY24" s="886"/>
      <c r="FZ24" s="886"/>
      <c r="GA24" s="886"/>
      <c r="GB24" s="886"/>
      <c r="GC24" s="886"/>
      <c r="GD24" s="886"/>
      <c r="GE24" s="886"/>
      <c r="GF24" s="886"/>
      <c r="GG24" s="886"/>
      <c r="GH24" s="886"/>
      <c r="GI24" s="886"/>
      <c r="GJ24" s="886"/>
      <c r="GK24" s="886"/>
      <c r="GL24" s="886"/>
      <c r="GM24" s="886"/>
      <c r="GN24" s="886"/>
      <c r="GO24" s="886"/>
      <c r="GP24" s="886"/>
      <c r="GQ24" s="886"/>
      <c r="GR24" s="886"/>
      <c r="GS24" s="886"/>
      <c r="GT24" s="886"/>
      <c r="GU24" s="886"/>
      <c r="GV24" s="886"/>
      <c r="GW24" s="886"/>
      <c r="GX24" s="886"/>
      <c r="GY24" s="886"/>
      <c r="GZ24" s="886"/>
      <c r="HA24" s="886"/>
      <c r="HB24" s="886"/>
      <c r="HC24" s="886"/>
      <c r="HD24" s="886"/>
      <c r="HE24" s="886"/>
      <c r="HF24" s="886"/>
      <c r="HG24" s="886"/>
      <c r="HH24" s="886"/>
      <c r="HI24" s="886"/>
      <c r="HJ24" s="886"/>
      <c r="HK24" s="886"/>
      <c r="HL24" s="886"/>
      <c r="HM24" s="886"/>
      <c r="HN24" s="886"/>
      <c r="HO24" s="886"/>
      <c r="HP24" s="886"/>
      <c r="HQ24" s="886"/>
      <c r="HR24" s="886"/>
      <c r="HS24" s="886"/>
      <c r="HT24" s="886"/>
      <c r="HU24" s="886"/>
      <c r="HV24" s="886"/>
      <c r="HW24" s="886"/>
      <c r="HX24" s="886"/>
      <c r="HY24" s="886"/>
      <c r="HZ24" s="886"/>
      <c r="IA24" s="886"/>
      <c r="IB24" s="886"/>
      <c r="IC24" s="886"/>
      <c r="ID24" s="886"/>
      <c r="IE24" s="886"/>
      <c r="IF24" s="886"/>
      <c r="IG24" s="886"/>
      <c r="IH24" s="886"/>
      <c r="II24" s="886"/>
      <c r="IJ24" s="886"/>
      <c r="IK24" s="886"/>
      <c r="IL24" s="886"/>
      <c r="IM24" s="886"/>
      <c r="IN24" s="886"/>
      <c r="IO24" s="886"/>
      <c r="IP24" s="886"/>
      <c r="IQ24" s="886"/>
      <c r="IR24" s="886"/>
      <c r="IS24" s="886"/>
      <c r="IT24" s="886"/>
      <c r="IU24" s="886"/>
      <c r="IV24" s="886"/>
      <c r="IW24" s="886"/>
      <c r="IX24" s="886"/>
      <c r="IY24" s="886"/>
      <c r="IZ24" s="886"/>
      <c r="JA24" s="886"/>
      <c r="JB24" s="886"/>
      <c r="JC24" s="886"/>
      <c r="JD24" s="886"/>
      <c r="JE24" s="886"/>
      <c r="JF24" s="886"/>
      <c r="JG24" s="886"/>
      <c r="JH24" s="886"/>
      <c r="JI24" s="886"/>
      <c r="JJ24" s="886"/>
      <c r="JK24" s="886"/>
      <c r="JL24" s="886"/>
      <c r="JM24" s="886"/>
      <c r="JN24" s="886"/>
      <c r="JO24" s="886"/>
      <c r="JP24" s="886"/>
      <c r="JQ24" s="886"/>
      <c r="JR24" s="886"/>
      <c r="JS24" s="886"/>
      <c r="JT24" s="886"/>
      <c r="JU24" s="886"/>
      <c r="JV24" s="886"/>
      <c r="JW24" s="886"/>
      <c r="JX24" s="886"/>
      <c r="JY24" s="886"/>
      <c r="JZ24" s="886"/>
      <c r="KA24" s="886"/>
      <c r="KB24" s="886"/>
      <c r="KC24" s="886"/>
      <c r="KD24" s="886"/>
      <c r="KE24" s="886"/>
      <c r="KF24" s="886"/>
      <c r="KG24" s="886"/>
      <c r="KH24" s="886"/>
      <c r="KI24" s="886"/>
      <c r="KJ24" s="886"/>
      <c r="KK24" s="886"/>
      <c r="KL24" s="886"/>
      <c r="KM24" s="886"/>
      <c r="KN24" s="886"/>
      <c r="KO24" s="886"/>
      <c r="KP24" s="886"/>
      <c r="KQ24" s="886"/>
      <c r="KR24" s="886"/>
      <c r="KS24" s="886"/>
      <c r="KT24" s="886"/>
      <c r="KU24" s="886"/>
      <c r="KV24" s="886"/>
      <c r="KW24" s="886"/>
      <c r="KX24" s="886"/>
      <c r="KY24" s="886"/>
      <c r="KZ24" s="886"/>
      <c r="LA24" s="886"/>
      <c r="LB24" s="886"/>
      <c r="LC24" s="886"/>
      <c r="LD24" s="886"/>
      <c r="LE24" s="886"/>
      <c r="LF24" s="886"/>
      <c r="LG24" s="886"/>
      <c r="LH24" s="886"/>
      <c r="LI24" s="886"/>
      <c r="LJ24" s="886"/>
      <c r="LK24" s="886"/>
      <c r="LL24" s="886"/>
      <c r="LM24" s="886"/>
      <c r="LN24" s="886"/>
      <c r="LO24" s="886"/>
      <c r="LP24" s="886"/>
      <c r="LQ24" s="886"/>
      <c r="LR24" s="886"/>
      <c r="LS24" s="886"/>
      <c r="LT24" s="886"/>
      <c r="LU24" s="886"/>
      <c r="LV24" s="886"/>
      <c r="LW24" s="886"/>
      <c r="LX24" s="886"/>
      <c r="LY24" s="886"/>
      <c r="LZ24" s="886"/>
      <c r="MA24" s="886"/>
      <c r="MB24" s="886"/>
      <c r="MC24" s="886"/>
      <c r="MD24" s="886"/>
      <c r="ME24" s="886"/>
      <c r="MF24" s="886"/>
      <c r="MG24" s="886"/>
      <c r="MH24" s="886"/>
      <c r="MI24" s="886"/>
    </row>
    <row r="25" spans="1:347" s="884" customFormat="1" ht="16.2" thickBot="1">
      <c r="A25" s="985"/>
      <c r="B25" s="206" t="s">
        <v>1695</v>
      </c>
      <c r="C25" s="419" t="s">
        <v>1575</v>
      </c>
      <c r="D25" s="3860">
        <f>IFERROR(D23*(10000/D24),0)</f>
        <v>61.490428611061652</v>
      </c>
      <c r="E25" s="886"/>
      <c r="F25" s="3767" t="s">
        <v>1704</v>
      </c>
      <c r="G25" s="4686"/>
      <c r="H25" s="2938"/>
      <c r="I25" s="101">
        <f t="shared" si="0"/>
        <v>0</v>
      </c>
      <c r="J25" s="2942">
        <v>0</v>
      </c>
      <c r="K25" s="886"/>
      <c r="L25" s="3678"/>
      <c r="M25" s="886"/>
      <c r="N25" s="886"/>
      <c r="O25" s="886"/>
      <c r="P25" s="886"/>
      <c r="Q25" s="886"/>
      <c r="R25" s="886"/>
      <c r="S25" s="886"/>
      <c r="T25" s="886"/>
      <c r="U25" s="886"/>
      <c r="V25" s="886"/>
      <c r="W25" s="886"/>
      <c r="X25" s="886"/>
      <c r="Y25" s="886"/>
      <c r="Z25" s="886"/>
      <c r="AA25" s="886"/>
      <c r="AB25" s="886"/>
      <c r="AC25" s="886"/>
      <c r="AD25" s="886"/>
      <c r="AE25" s="886"/>
      <c r="AF25" s="886"/>
      <c r="AG25" s="886"/>
      <c r="AH25" s="886"/>
      <c r="AI25" s="886"/>
      <c r="AJ25" s="886"/>
      <c r="AK25" s="886"/>
      <c r="AL25" s="886"/>
      <c r="AM25" s="886"/>
      <c r="AN25" s="886"/>
      <c r="AO25" s="886"/>
      <c r="AP25" s="886"/>
      <c r="AQ25" s="886"/>
      <c r="AR25" s="886"/>
      <c r="AS25" s="886"/>
      <c r="AT25" s="886"/>
      <c r="AU25" s="886"/>
      <c r="AV25" s="886"/>
      <c r="AW25" s="886"/>
      <c r="AX25" s="886"/>
      <c r="AY25" s="886"/>
      <c r="AZ25" s="886"/>
      <c r="BA25" s="886"/>
      <c r="BB25" s="886"/>
      <c r="BC25" s="886"/>
      <c r="BD25" s="886"/>
      <c r="BE25" s="886"/>
      <c r="BF25" s="886"/>
      <c r="BG25" s="886"/>
      <c r="BH25" s="886"/>
      <c r="BI25" s="886"/>
      <c r="BJ25" s="886"/>
      <c r="BK25" s="886"/>
      <c r="BL25" s="886"/>
      <c r="BM25" s="886"/>
      <c r="BN25" s="886"/>
      <c r="BO25" s="886"/>
      <c r="BP25" s="886"/>
      <c r="BQ25" s="886"/>
      <c r="BR25" s="886"/>
      <c r="BS25" s="886"/>
      <c r="BT25" s="886"/>
      <c r="BU25" s="886"/>
      <c r="BV25" s="886"/>
      <c r="BW25" s="886"/>
      <c r="BX25" s="886"/>
      <c r="BY25" s="886"/>
      <c r="BZ25" s="886"/>
      <c r="CA25" s="886"/>
      <c r="CB25" s="886"/>
      <c r="CC25" s="886"/>
      <c r="CD25" s="886"/>
      <c r="CE25" s="886"/>
      <c r="CF25" s="886"/>
      <c r="CG25" s="886"/>
      <c r="CH25" s="886"/>
      <c r="CI25" s="886"/>
      <c r="CJ25" s="886"/>
      <c r="CK25" s="886"/>
      <c r="CL25" s="886"/>
      <c r="CM25" s="886"/>
      <c r="CN25" s="886"/>
      <c r="CO25" s="886"/>
      <c r="CP25" s="886"/>
      <c r="CQ25" s="886"/>
      <c r="CR25" s="886"/>
      <c r="CS25" s="886"/>
      <c r="CT25" s="886"/>
      <c r="CU25" s="886"/>
      <c r="CV25" s="886"/>
      <c r="CW25" s="886"/>
      <c r="CX25" s="886"/>
      <c r="CY25" s="886"/>
      <c r="CZ25" s="886"/>
      <c r="DA25" s="886"/>
      <c r="DB25" s="886"/>
      <c r="DC25" s="886"/>
      <c r="DD25" s="886"/>
      <c r="DE25" s="886"/>
      <c r="DF25" s="886"/>
      <c r="DG25" s="886"/>
      <c r="DH25" s="886"/>
      <c r="DI25" s="886"/>
      <c r="DJ25" s="886"/>
      <c r="DK25" s="886"/>
      <c r="DL25" s="886"/>
      <c r="DM25" s="886"/>
      <c r="DN25" s="886"/>
      <c r="DO25" s="886"/>
      <c r="DP25" s="886"/>
      <c r="DQ25" s="886"/>
      <c r="DR25" s="886"/>
      <c r="DS25" s="886"/>
      <c r="DT25" s="886"/>
      <c r="DU25" s="886"/>
      <c r="DV25" s="886"/>
      <c r="DW25" s="886"/>
      <c r="DX25" s="886"/>
      <c r="DY25" s="886"/>
      <c r="DZ25" s="886"/>
      <c r="EA25" s="886"/>
      <c r="EB25" s="886"/>
      <c r="EC25" s="886"/>
      <c r="ED25" s="886"/>
      <c r="EE25" s="886"/>
      <c r="EF25" s="886"/>
      <c r="EG25" s="886"/>
      <c r="EH25" s="886"/>
      <c r="EI25" s="886"/>
      <c r="EJ25" s="886"/>
      <c r="EK25" s="886"/>
      <c r="EL25" s="886"/>
      <c r="EM25" s="886"/>
      <c r="EN25" s="886"/>
      <c r="EO25" s="886"/>
      <c r="EP25" s="886"/>
      <c r="EQ25" s="886"/>
      <c r="ER25" s="886"/>
      <c r="ES25" s="886"/>
      <c r="ET25" s="886"/>
      <c r="EU25" s="886"/>
      <c r="EV25" s="886"/>
      <c r="EW25" s="886"/>
      <c r="EX25" s="886"/>
      <c r="EY25" s="886"/>
      <c r="EZ25" s="886"/>
      <c r="FA25" s="886"/>
      <c r="FB25" s="886"/>
      <c r="FC25" s="886"/>
      <c r="FD25" s="886"/>
      <c r="FE25" s="886"/>
      <c r="FF25" s="886"/>
      <c r="FG25" s="886"/>
      <c r="FH25" s="886"/>
      <c r="FI25" s="886"/>
      <c r="FJ25" s="886"/>
      <c r="FK25" s="886"/>
      <c r="FL25" s="886"/>
      <c r="FM25" s="886"/>
      <c r="FN25" s="886"/>
      <c r="FO25" s="886"/>
      <c r="FP25" s="886"/>
      <c r="FQ25" s="886"/>
      <c r="FR25" s="886"/>
      <c r="FS25" s="886"/>
      <c r="FT25" s="886"/>
      <c r="FU25" s="886"/>
      <c r="FV25" s="886"/>
      <c r="FW25" s="886"/>
      <c r="FX25" s="886"/>
      <c r="FY25" s="886"/>
      <c r="FZ25" s="886"/>
      <c r="GA25" s="886"/>
      <c r="GB25" s="886"/>
      <c r="GC25" s="886"/>
      <c r="GD25" s="886"/>
      <c r="GE25" s="886"/>
      <c r="GF25" s="886"/>
      <c r="GG25" s="886"/>
      <c r="GH25" s="886"/>
      <c r="GI25" s="886"/>
      <c r="GJ25" s="886"/>
      <c r="GK25" s="886"/>
      <c r="GL25" s="886"/>
      <c r="GM25" s="886"/>
      <c r="GN25" s="886"/>
      <c r="GO25" s="886"/>
      <c r="GP25" s="886"/>
      <c r="GQ25" s="886"/>
      <c r="GR25" s="886"/>
      <c r="GS25" s="886"/>
      <c r="GT25" s="886"/>
      <c r="GU25" s="886"/>
      <c r="GV25" s="886"/>
      <c r="GW25" s="886"/>
      <c r="GX25" s="886"/>
      <c r="GY25" s="886"/>
      <c r="GZ25" s="886"/>
      <c r="HA25" s="886"/>
      <c r="HB25" s="886"/>
      <c r="HC25" s="886"/>
      <c r="HD25" s="886"/>
      <c r="HE25" s="886"/>
      <c r="HF25" s="886"/>
      <c r="HG25" s="886"/>
      <c r="HH25" s="886"/>
      <c r="HI25" s="886"/>
      <c r="HJ25" s="886"/>
      <c r="HK25" s="886"/>
      <c r="HL25" s="886"/>
      <c r="HM25" s="886"/>
      <c r="HN25" s="886"/>
      <c r="HO25" s="886"/>
      <c r="HP25" s="886"/>
      <c r="HQ25" s="886"/>
      <c r="HR25" s="886"/>
      <c r="HS25" s="886"/>
      <c r="HT25" s="886"/>
      <c r="HU25" s="886"/>
      <c r="HV25" s="886"/>
      <c r="HW25" s="886"/>
      <c r="HX25" s="886"/>
      <c r="HY25" s="886"/>
      <c r="HZ25" s="886"/>
      <c r="IA25" s="886"/>
      <c r="IB25" s="886"/>
      <c r="IC25" s="886"/>
      <c r="ID25" s="886"/>
      <c r="IE25" s="886"/>
      <c r="IF25" s="886"/>
      <c r="IG25" s="886"/>
      <c r="IH25" s="886"/>
      <c r="II25" s="886"/>
      <c r="IJ25" s="886"/>
      <c r="IK25" s="886"/>
      <c r="IL25" s="886"/>
      <c r="IM25" s="886"/>
      <c r="IN25" s="886"/>
      <c r="IO25" s="886"/>
      <c r="IP25" s="886"/>
      <c r="IQ25" s="886"/>
      <c r="IR25" s="886"/>
      <c r="IS25" s="886"/>
      <c r="IT25" s="886"/>
      <c r="IU25" s="886"/>
      <c r="IV25" s="886"/>
      <c r="IW25" s="886"/>
      <c r="IX25" s="886"/>
      <c r="IY25" s="886"/>
      <c r="IZ25" s="886"/>
      <c r="JA25" s="886"/>
      <c r="JB25" s="886"/>
      <c r="JC25" s="886"/>
      <c r="JD25" s="886"/>
      <c r="JE25" s="886"/>
      <c r="JF25" s="886"/>
      <c r="JG25" s="886"/>
      <c r="JH25" s="886"/>
      <c r="JI25" s="886"/>
      <c r="JJ25" s="886"/>
      <c r="JK25" s="886"/>
      <c r="JL25" s="886"/>
      <c r="JM25" s="886"/>
      <c r="JN25" s="886"/>
      <c r="JO25" s="886"/>
      <c r="JP25" s="886"/>
      <c r="JQ25" s="886"/>
      <c r="JR25" s="886"/>
      <c r="JS25" s="886"/>
      <c r="JT25" s="886"/>
      <c r="JU25" s="886"/>
      <c r="JV25" s="886"/>
      <c r="JW25" s="886"/>
      <c r="JX25" s="886"/>
      <c r="JY25" s="886"/>
      <c r="JZ25" s="886"/>
      <c r="KA25" s="886"/>
      <c r="KB25" s="886"/>
      <c r="KC25" s="886"/>
      <c r="KD25" s="886"/>
      <c r="KE25" s="886"/>
      <c r="KF25" s="886"/>
      <c r="KG25" s="886"/>
      <c r="KH25" s="886"/>
      <c r="KI25" s="886"/>
      <c r="KJ25" s="886"/>
      <c r="KK25" s="886"/>
      <c r="KL25" s="886"/>
      <c r="KM25" s="886"/>
      <c r="KN25" s="886"/>
      <c r="KO25" s="886"/>
      <c r="KP25" s="886"/>
      <c r="KQ25" s="886"/>
      <c r="KR25" s="886"/>
      <c r="KS25" s="886"/>
      <c r="KT25" s="886"/>
      <c r="KU25" s="886"/>
      <c r="KV25" s="886"/>
      <c r="KW25" s="886"/>
      <c r="KX25" s="886"/>
      <c r="KY25" s="886"/>
      <c r="KZ25" s="886"/>
      <c r="LA25" s="886"/>
      <c r="LB25" s="886"/>
      <c r="LC25" s="886"/>
      <c r="LD25" s="886"/>
      <c r="LE25" s="886"/>
      <c r="LF25" s="886"/>
      <c r="LG25" s="886"/>
      <c r="LH25" s="886"/>
      <c r="LI25" s="886"/>
      <c r="LJ25" s="886"/>
      <c r="LK25" s="886"/>
      <c r="LL25" s="886"/>
      <c r="LM25" s="886"/>
      <c r="LN25" s="886"/>
      <c r="LO25" s="886"/>
      <c r="LP25" s="886"/>
      <c r="LQ25" s="886"/>
      <c r="LR25" s="886"/>
      <c r="LS25" s="886"/>
      <c r="LT25" s="886"/>
      <c r="LU25" s="886"/>
      <c r="LV25" s="886"/>
      <c r="LW25" s="886"/>
      <c r="LX25" s="886"/>
      <c r="LY25" s="886"/>
      <c r="LZ25" s="886"/>
      <c r="MA25" s="886"/>
      <c r="MB25" s="886"/>
      <c r="MC25" s="886"/>
      <c r="MD25" s="886"/>
      <c r="ME25" s="886"/>
      <c r="MF25" s="886"/>
      <c r="MG25" s="886"/>
      <c r="MH25" s="886"/>
      <c r="MI25" s="886"/>
    </row>
    <row r="26" spans="1:347" s="886" customFormat="1" ht="15" customHeight="1" thickTop="1" thickBot="1">
      <c r="A26" s="985"/>
      <c r="B26" s="402"/>
      <c r="C26" s="3828"/>
      <c r="D26" s="402"/>
      <c r="F26" s="402"/>
      <c r="G26" s="4689"/>
      <c r="H26" s="2938"/>
      <c r="I26" s="101">
        <f t="shared" si="0"/>
        <v>0</v>
      </c>
      <c r="J26" s="2942">
        <v>1</v>
      </c>
      <c r="L26" s="3676"/>
    </row>
    <row r="27" spans="1:347" s="884" customFormat="1" ht="18.75" customHeight="1" thickTop="1" thickBot="1">
      <c r="A27" s="985"/>
      <c r="B27" s="3861" t="s">
        <v>1604</v>
      </c>
      <c r="C27" s="3834"/>
      <c r="D27" s="3761"/>
      <c r="E27" s="873"/>
      <c r="F27" s="402"/>
      <c r="G27" s="4686"/>
      <c r="H27" s="2938"/>
      <c r="I27" s="101">
        <f t="shared" si="0"/>
        <v>0</v>
      </c>
      <c r="J27" s="2942">
        <v>1</v>
      </c>
      <c r="K27" s="886"/>
      <c r="L27" s="3352"/>
      <c r="M27" s="886"/>
      <c r="N27" s="886"/>
      <c r="O27" s="886"/>
      <c r="P27" s="886"/>
      <c r="Q27" s="886"/>
      <c r="R27" s="886"/>
      <c r="S27" s="886"/>
      <c r="T27" s="886"/>
      <c r="U27" s="886"/>
      <c r="V27" s="886"/>
      <c r="W27" s="886"/>
      <c r="X27" s="886"/>
      <c r="Y27" s="886"/>
      <c r="Z27" s="886"/>
      <c r="AA27" s="886"/>
      <c r="AB27" s="886"/>
      <c r="AC27" s="886"/>
      <c r="AD27" s="886"/>
      <c r="AE27" s="886"/>
      <c r="AF27" s="886"/>
      <c r="AG27" s="886"/>
      <c r="AH27" s="886"/>
      <c r="AI27" s="886"/>
      <c r="AJ27" s="886"/>
      <c r="AK27" s="886"/>
      <c r="AL27" s="886"/>
      <c r="AM27" s="886"/>
      <c r="AN27" s="886"/>
      <c r="AO27" s="886"/>
      <c r="AP27" s="886"/>
      <c r="AQ27" s="886"/>
      <c r="AR27" s="886"/>
      <c r="AS27" s="886"/>
      <c r="AT27" s="886"/>
      <c r="AU27" s="886"/>
      <c r="AV27" s="886"/>
      <c r="AW27" s="886"/>
      <c r="AX27" s="886"/>
      <c r="AY27" s="886"/>
      <c r="AZ27" s="886"/>
      <c r="BA27" s="886"/>
      <c r="BB27" s="886"/>
      <c r="BC27" s="886"/>
      <c r="BD27" s="886"/>
      <c r="BE27" s="886"/>
      <c r="BF27" s="886"/>
      <c r="BG27" s="886"/>
      <c r="BH27" s="886"/>
      <c r="BI27" s="886"/>
      <c r="BJ27" s="886"/>
      <c r="BK27" s="886"/>
      <c r="BL27" s="886"/>
      <c r="BM27" s="886"/>
      <c r="BN27" s="886"/>
      <c r="BO27" s="886"/>
      <c r="BP27" s="886"/>
      <c r="BQ27" s="886"/>
      <c r="BR27" s="886"/>
      <c r="BS27" s="886"/>
      <c r="BT27" s="886"/>
      <c r="BU27" s="886"/>
      <c r="BV27" s="886"/>
      <c r="BW27" s="886"/>
      <c r="BX27" s="886"/>
      <c r="BY27" s="886"/>
      <c r="BZ27" s="886"/>
      <c r="CA27" s="886"/>
      <c r="CB27" s="886"/>
      <c r="CC27" s="886"/>
      <c r="CD27" s="886"/>
      <c r="CE27" s="886"/>
      <c r="CF27" s="886"/>
      <c r="CG27" s="886"/>
      <c r="CH27" s="886"/>
      <c r="CI27" s="886"/>
      <c r="CJ27" s="886"/>
      <c r="CK27" s="886"/>
      <c r="CL27" s="886"/>
      <c r="CM27" s="886"/>
      <c r="CN27" s="886"/>
      <c r="CO27" s="886"/>
      <c r="CP27" s="886"/>
      <c r="CQ27" s="886"/>
      <c r="CR27" s="886"/>
      <c r="CS27" s="886"/>
      <c r="CT27" s="886"/>
      <c r="CU27" s="886"/>
      <c r="CV27" s="886"/>
      <c r="CW27" s="886"/>
      <c r="CX27" s="886"/>
      <c r="CY27" s="886"/>
      <c r="CZ27" s="886"/>
      <c r="DA27" s="886"/>
      <c r="DB27" s="886"/>
      <c r="DC27" s="886"/>
      <c r="DD27" s="886"/>
      <c r="DE27" s="886"/>
      <c r="DF27" s="886"/>
      <c r="DG27" s="886"/>
      <c r="DH27" s="886"/>
      <c r="DI27" s="886"/>
      <c r="DJ27" s="886"/>
      <c r="DK27" s="886"/>
      <c r="DL27" s="886"/>
      <c r="DM27" s="886"/>
      <c r="DN27" s="886"/>
      <c r="DO27" s="886"/>
      <c r="DP27" s="886"/>
      <c r="DQ27" s="886"/>
      <c r="DR27" s="886"/>
      <c r="DS27" s="886"/>
      <c r="DT27" s="886"/>
      <c r="DU27" s="886"/>
      <c r="DV27" s="886"/>
      <c r="DW27" s="886"/>
      <c r="DX27" s="886"/>
      <c r="DY27" s="886"/>
      <c r="DZ27" s="886"/>
      <c r="EA27" s="886"/>
      <c r="EB27" s="886"/>
      <c r="EC27" s="886"/>
      <c r="ED27" s="886"/>
      <c r="EE27" s="886"/>
      <c r="EF27" s="886"/>
      <c r="EG27" s="886"/>
      <c r="EH27" s="886"/>
      <c r="EI27" s="886"/>
      <c r="EJ27" s="886"/>
      <c r="EK27" s="886"/>
      <c r="EL27" s="886"/>
      <c r="EM27" s="886"/>
      <c r="EN27" s="886"/>
      <c r="EO27" s="886"/>
      <c r="EP27" s="886"/>
      <c r="EQ27" s="886"/>
      <c r="ER27" s="886"/>
      <c r="ES27" s="886"/>
      <c r="ET27" s="886"/>
      <c r="EU27" s="886"/>
      <c r="EV27" s="886"/>
      <c r="EW27" s="886"/>
      <c r="EX27" s="886"/>
      <c r="EY27" s="886"/>
      <c r="EZ27" s="886"/>
      <c r="FA27" s="886"/>
      <c r="FB27" s="886"/>
      <c r="FC27" s="886"/>
      <c r="FD27" s="886"/>
      <c r="FE27" s="886"/>
      <c r="FF27" s="886"/>
      <c r="FG27" s="886"/>
      <c r="FH27" s="886"/>
      <c r="FI27" s="886"/>
      <c r="FJ27" s="886"/>
      <c r="FK27" s="886"/>
      <c r="FL27" s="886"/>
      <c r="FM27" s="886"/>
      <c r="FN27" s="886"/>
      <c r="FO27" s="886"/>
      <c r="FP27" s="886"/>
      <c r="FQ27" s="886"/>
      <c r="FR27" s="886"/>
      <c r="FS27" s="886"/>
      <c r="FT27" s="886"/>
      <c r="FU27" s="886"/>
      <c r="FV27" s="886"/>
      <c r="FW27" s="886"/>
      <c r="FX27" s="886"/>
      <c r="FY27" s="886"/>
      <c r="FZ27" s="886"/>
      <c r="GA27" s="886"/>
      <c r="GB27" s="886"/>
      <c r="GC27" s="886"/>
      <c r="GD27" s="886"/>
      <c r="GE27" s="886"/>
      <c r="GF27" s="886"/>
      <c r="GG27" s="886"/>
      <c r="GH27" s="886"/>
      <c r="GI27" s="886"/>
      <c r="GJ27" s="886"/>
      <c r="GK27" s="886"/>
      <c r="GL27" s="886"/>
      <c r="GM27" s="886"/>
      <c r="GN27" s="886"/>
      <c r="GO27" s="886"/>
      <c r="GP27" s="886"/>
      <c r="GQ27" s="886"/>
      <c r="GR27" s="886"/>
      <c r="GS27" s="886"/>
      <c r="GT27" s="886"/>
      <c r="GU27" s="886"/>
      <c r="GV27" s="886"/>
      <c r="GW27" s="886"/>
      <c r="GX27" s="886"/>
      <c r="GY27" s="886"/>
      <c r="GZ27" s="886"/>
      <c r="HA27" s="886"/>
      <c r="HB27" s="886"/>
      <c r="HC27" s="886"/>
      <c r="HD27" s="886"/>
      <c r="HE27" s="886"/>
      <c r="HF27" s="886"/>
      <c r="HG27" s="886"/>
      <c r="HH27" s="886"/>
      <c r="HI27" s="886"/>
      <c r="HJ27" s="886"/>
      <c r="HK27" s="886"/>
      <c r="HL27" s="886"/>
      <c r="HM27" s="886"/>
      <c r="HN27" s="886"/>
      <c r="HO27" s="886"/>
      <c r="HP27" s="886"/>
      <c r="HQ27" s="886"/>
      <c r="HR27" s="886"/>
      <c r="HS27" s="886"/>
      <c r="HT27" s="886"/>
      <c r="HU27" s="886"/>
      <c r="HV27" s="886"/>
      <c r="HW27" s="886"/>
      <c r="HX27" s="886"/>
      <c r="HY27" s="886"/>
      <c r="HZ27" s="886"/>
      <c r="IA27" s="886"/>
      <c r="IB27" s="886"/>
      <c r="IC27" s="886"/>
      <c r="ID27" s="886"/>
      <c r="IE27" s="886"/>
      <c r="IF27" s="886"/>
      <c r="IG27" s="886"/>
      <c r="IH27" s="886"/>
      <c r="II27" s="886"/>
      <c r="IJ27" s="886"/>
      <c r="IK27" s="886"/>
      <c r="IL27" s="886"/>
      <c r="IM27" s="886"/>
      <c r="IN27" s="886"/>
      <c r="IO27" s="886"/>
      <c r="IP27" s="886"/>
      <c r="IQ27" s="886"/>
      <c r="IR27" s="886"/>
      <c r="IS27" s="886"/>
      <c r="IT27" s="886"/>
      <c r="IU27" s="886"/>
      <c r="IV27" s="886"/>
      <c r="IW27" s="886"/>
      <c r="IX27" s="886"/>
      <c r="IY27" s="886"/>
      <c r="IZ27" s="886"/>
      <c r="JA27" s="886"/>
      <c r="JB27" s="886"/>
      <c r="JC27" s="886"/>
      <c r="JD27" s="886"/>
      <c r="JE27" s="886"/>
      <c r="JF27" s="886"/>
      <c r="JG27" s="886"/>
      <c r="JH27" s="886"/>
      <c r="JI27" s="886"/>
      <c r="JJ27" s="886"/>
      <c r="JK27" s="886"/>
      <c r="JL27" s="886"/>
      <c r="JM27" s="886"/>
      <c r="JN27" s="886"/>
      <c r="JO27" s="886"/>
      <c r="JP27" s="886"/>
      <c r="JQ27" s="886"/>
      <c r="JR27" s="886"/>
      <c r="JS27" s="886"/>
      <c r="JT27" s="886"/>
      <c r="JU27" s="886"/>
      <c r="JV27" s="886"/>
      <c r="JW27" s="886"/>
      <c r="JX27" s="886"/>
      <c r="JY27" s="886"/>
      <c r="JZ27" s="886"/>
      <c r="KA27" s="886"/>
      <c r="KB27" s="886"/>
      <c r="KC27" s="886"/>
      <c r="KD27" s="886"/>
      <c r="KE27" s="886"/>
      <c r="KF27" s="886"/>
      <c r="KG27" s="886"/>
      <c r="KH27" s="886"/>
      <c r="KI27" s="886"/>
      <c r="KJ27" s="886"/>
      <c r="KK27" s="886"/>
      <c r="KL27" s="886"/>
      <c r="KM27" s="886"/>
      <c r="KN27" s="886"/>
      <c r="KO27" s="886"/>
      <c r="KP27" s="886"/>
      <c r="KQ27" s="886"/>
      <c r="KR27" s="886"/>
      <c r="KS27" s="886"/>
      <c r="KT27" s="886"/>
      <c r="KU27" s="886"/>
      <c r="KV27" s="886"/>
      <c r="KW27" s="886"/>
      <c r="KX27" s="886"/>
      <c r="KY27" s="886"/>
      <c r="KZ27" s="886"/>
      <c r="LA27" s="886"/>
      <c r="LB27" s="886"/>
      <c r="LC27" s="886"/>
      <c r="LD27" s="886"/>
      <c r="LE27" s="886"/>
      <c r="LF27" s="886"/>
      <c r="LG27" s="886"/>
      <c r="LH27" s="886"/>
      <c r="LI27" s="886"/>
      <c r="LJ27" s="886"/>
      <c r="LK27" s="886"/>
      <c r="LL27" s="886"/>
      <c r="LM27" s="886"/>
      <c r="LN27" s="886"/>
      <c r="LO27" s="886"/>
      <c r="LP27" s="886"/>
      <c r="LQ27" s="886"/>
      <c r="LR27" s="886"/>
      <c r="LS27" s="886"/>
      <c r="LT27" s="886"/>
      <c r="LU27" s="886"/>
      <c r="LV27" s="886"/>
      <c r="LW27" s="886"/>
      <c r="LX27" s="886"/>
      <c r="LY27" s="886"/>
      <c r="LZ27" s="886"/>
      <c r="MA27" s="886"/>
      <c r="MB27" s="886"/>
      <c r="MC27" s="886"/>
      <c r="MD27" s="886"/>
      <c r="ME27" s="886"/>
      <c r="MF27" s="886"/>
      <c r="MG27" s="886"/>
      <c r="MH27" s="886"/>
      <c r="MI27" s="886"/>
    </row>
    <row r="28" spans="1:347" s="884" customFormat="1" ht="30.6" thickTop="1">
      <c r="A28" s="985"/>
      <c r="B28" s="202" t="s">
        <v>1697</v>
      </c>
      <c r="C28" s="418" t="s">
        <v>1575</v>
      </c>
      <c r="D28" s="3779">
        <v>71.05</v>
      </c>
      <c r="E28" s="738"/>
      <c r="F28" s="3758" t="s">
        <v>1759</v>
      </c>
      <c r="G28" s="4686"/>
      <c r="H28" s="2938"/>
      <c r="I28" s="101">
        <f t="shared" si="0"/>
        <v>0</v>
      </c>
      <c r="J28" s="2943">
        <v>0</v>
      </c>
      <c r="K28" s="942"/>
      <c r="L28" s="3676"/>
      <c r="M28" s="886"/>
      <c r="N28" s="886"/>
      <c r="O28" s="886"/>
      <c r="P28" s="886"/>
      <c r="Q28" s="886"/>
      <c r="R28" s="886"/>
      <c r="S28" s="886"/>
      <c r="T28" s="886"/>
      <c r="U28" s="886"/>
      <c r="V28" s="886"/>
      <c r="W28" s="886"/>
      <c r="X28" s="886"/>
      <c r="Y28" s="886"/>
      <c r="Z28" s="886"/>
      <c r="AA28" s="886"/>
      <c r="AB28" s="886"/>
      <c r="AC28" s="886"/>
      <c r="AD28" s="886"/>
      <c r="AE28" s="886"/>
      <c r="AF28" s="886"/>
      <c r="AG28" s="886"/>
      <c r="AH28" s="886"/>
      <c r="AI28" s="886"/>
      <c r="AJ28" s="886"/>
      <c r="AK28" s="886"/>
      <c r="AL28" s="886"/>
      <c r="AM28" s="886"/>
      <c r="AN28" s="886"/>
      <c r="AO28" s="886"/>
      <c r="AP28" s="886"/>
      <c r="AQ28" s="886"/>
      <c r="AR28" s="886"/>
      <c r="AS28" s="886"/>
      <c r="AT28" s="886"/>
      <c r="AU28" s="886"/>
      <c r="AV28" s="886"/>
      <c r="AW28" s="886"/>
      <c r="AX28" s="886"/>
      <c r="AY28" s="886"/>
      <c r="AZ28" s="886"/>
      <c r="BA28" s="886"/>
      <c r="BB28" s="886"/>
      <c r="BC28" s="886"/>
      <c r="BD28" s="886"/>
      <c r="BE28" s="886"/>
      <c r="BF28" s="886"/>
      <c r="BG28" s="886"/>
      <c r="BH28" s="886"/>
      <c r="BI28" s="886"/>
      <c r="BJ28" s="886"/>
      <c r="BK28" s="886"/>
      <c r="BL28" s="886"/>
      <c r="BM28" s="886"/>
      <c r="BN28" s="886"/>
      <c r="BO28" s="886"/>
      <c r="BP28" s="886"/>
      <c r="BQ28" s="886"/>
      <c r="BR28" s="886"/>
      <c r="BS28" s="886"/>
      <c r="BT28" s="886"/>
      <c r="BU28" s="886"/>
      <c r="BV28" s="886"/>
      <c r="BW28" s="886"/>
      <c r="BX28" s="886"/>
      <c r="BY28" s="886"/>
      <c r="BZ28" s="886"/>
      <c r="CA28" s="886"/>
      <c r="CB28" s="886"/>
      <c r="CC28" s="886"/>
      <c r="CD28" s="886"/>
      <c r="CE28" s="886"/>
      <c r="CF28" s="886"/>
      <c r="CG28" s="886"/>
      <c r="CH28" s="886"/>
      <c r="CI28" s="886"/>
      <c r="CJ28" s="886"/>
      <c r="CK28" s="886"/>
      <c r="CL28" s="886"/>
      <c r="CM28" s="886"/>
      <c r="CN28" s="886"/>
      <c r="CO28" s="886"/>
      <c r="CP28" s="886"/>
      <c r="CQ28" s="886"/>
      <c r="CR28" s="886"/>
      <c r="CS28" s="886"/>
      <c r="CT28" s="886"/>
      <c r="CU28" s="886"/>
      <c r="CV28" s="886"/>
      <c r="CW28" s="886"/>
      <c r="CX28" s="886"/>
      <c r="CY28" s="886"/>
      <c r="CZ28" s="886"/>
      <c r="DA28" s="886"/>
      <c r="DB28" s="886"/>
      <c r="DC28" s="886"/>
      <c r="DD28" s="886"/>
      <c r="DE28" s="886"/>
      <c r="DF28" s="886"/>
      <c r="DG28" s="886"/>
      <c r="DH28" s="886"/>
      <c r="DI28" s="886"/>
      <c r="DJ28" s="886"/>
      <c r="DK28" s="886"/>
      <c r="DL28" s="886"/>
      <c r="DM28" s="886"/>
      <c r="DN28" s="886"/>
      <c r="DO28" s="886"/>
      <c r="DP28" s="886"/>
      <c r="DQ28" s="886"/>
      <c r="DR28" s="886"/>
      <c r="DS28" s="886"/>
      <c r="DT28" s="886"/>
      <c r="DU28" s="886"/>
      <c r="DV28" s="886"/>
      <c r="DW28" s="886"/>
      <c r="DX28" s="886"/>
      <c r="DY28" s="886"/>
      <c r="DZ28" s="886"/>
      <c r="EA28" s="886"/>
      <c r="EB28" s="886"/>
      <c r="EC28" s="886"/>
      <c r="ED28" s="886"/>
      <c r="EE28" s="886"/>
      <c r="EF28" s="886"/>
      <c r="EG28" s="886"/>
      <c r="EH28" s="886"/>
      <c r="EI28" s="886"/>
      <c r="EJ28" s="886"/>
      <c r="EK28" s="886"/>
      <c r="EL28" s="886"/>
      <c r="EM28" s="886"/>
      <c r="EN28" s="886"/>
      <c r="EO28" s="886"/>
      <c r="EP28" s="886"/>
      <c r="EQ28" s="886"/>
      <c r="ER28" s="886"/>
      <c r="ES28" s="886"/>
      <c r="ET28" s="886"/>
      <c r="EU28" s="886"/>
      <c r="EV28" s="886"/>
      <c r="EW28" s="886"/>
      <c r="EX28" s="886"/>
      <c r="EY28" s="886"/>
      <c r="EZ28" s="886"/>
      <c r="FA28" s="886"/>
      <c r="FB28" s="886"/>
      <c r="FC28" s="886"/>
      <c r="FD28" s="886"/>
      <c r="FE28" s="886"/>
      <c r="FF28" s="886"/>
      <c r="FG28" s="886"/>
      <c r="FH28" s="886"/>
      <c r="FI28" s="886"/>
      <c r="FJ28" s="886"/>
      <c r="FK28" s="886"/>
      <c r="FL28" s="886"/>
      <c r="FM28" s="886"/>
      <c r="FN28" s="886"/>
      <c r="FO28" s="886"/>
      <c r="FP28" s="886"/>
      <c r="FQ28" s="886"/>
      <c r="FR28" s="886"/>
      <c r="FS28" s="886"/>
      <c r="FT28" s="886"/>
      <c r="FU28" s="886"/>
      <c r="FV28" s="886"/>
      <c r="FW28" s="886"/>
      <c r="FX28" s="886"/>
      <c r="FY28" s="886"/>
      <c r="FZ28" s="886"/>
      <c r="GA28" s="886"/>
      <c r="GB28" s="886"/>
      <c r="GC28" s="886"/>
      <c r="GD28" s="886"/>
      <c r="GE28" s="886"/>
      <c r="GF28" s="886"/>
      <c r="GG28" s="886"/>
      <c r="GH28" s="886"/>
      <c r="GI28" s="886"/>
      <c r="GJ28" s="886"/>
      <c r="GK28" s="886"/>
      <c r="GL28" s="886"/>
      <c r="GM28" s="886"/>
      <c r="GN28" s="886"/>
      <c r="GO28" s="886"/>
      <c r="GP28" s="886"/>
      <c r="GQ28" s="886"/>
      <c r="GR28" s="886"/>
      <c r="GS28" s="886"/>
      <c r="GT28" s="886"/>
      <c r="GU28" s="886"/>
      <c r="GV28" s="886"/>
      <c r="GW28" s="886"/>
      <c r="GX28" s="886"/>
      <c r="GY28" s="886"/>
      <c r="GZ28" s="886"/>
      <c r="HA28" s="886"/>
      <c r="HB28" s="886"/>
      <c r="HC28" s="886"/>
      <c r="HD28" s="886"/>
      <c r="HE28" s="886"/>
      <c r="HF28" s="886"/>
      <c r="HG28" s="886"/>
      <c r="HH28" s="886"/>
      <c r="HI28" s="886"/>
      <c r="HJ28" s="886"/>
      <c r="HK28" s="886"/>
      <c r="HL28" s="886"/>
      <c r="HM28" s="886"/>
      <c r="HN28" s="886"/>
      <c r="HO28" s="886"/>
      <c r="HP28" s="886"/>
      <c r="HQ28" s="886"/>
      <c r="HR28" s="886"/>
      <c r="HS28" s="886"/>
      <c r="HT28" s="886"/>
      <c r="HU28" s="886"/>
      <c r="HV28" s="886"/>
      <c r="HW28" s="886"/>
      <c r="HX28" s="886"/>
      <c r="HY28" s="886"/>
      <c r="HZ28" s="886"/>
      <c r="IA28" s="886"/>
      <c r="IB28" s="886"/>
      <c r="IC28" s="886"/>
      <c r="ID28" s="886"/>
      <c r="IE28" s="886"/>
      <c r="IF28" s="886"/>
      <c r="IG28" s="886"/>
      <c r="IH28" s="886"/>
      <c r="II28" s="886"/>
      <c r="IJ28" s="886"/>
      <c r="IK28" s="886"/>
      <c r="IL28" s="886"/>
      <c r="IM28" s="886"/>
      <c r="IN28" s="886"/>
      <c r="IO28" s="886"/>
      <c r="IP28" s="886"/>
      <c r="IQ28" s="886"/>
      <c r="IR28" s="886"/>
      <c r="IS28" s="886"/>
      <c r="IT28" s="886"/>
      <c r="IU28" s="886"/>
      <c r="IV28" s="886"/>
      <c r="IW28" s="886"/>
      <c r="IX28" s="886"/>
      <c r="IY28" s="886"/>
      <c r="IZ28" s="886"/>
      <c r="JA28" s="886"/>
      <c r="JB28" s="886"/>
      <c r="JC28" s="886"/>
      <c r="JD28" s="886"/>
      <c r="JE28" s="886"/>
      <c r="JF28" s="886"/>
      <c r="JG28" s="886"/>
      <c r="JH28" s="886"/>
      <c r="JI28" s="886"/>
      <c r="JJ28" s="886"/>
      <c r="JK28" s="886"/>
      <c r="JL28" s="886"/>
      <c r="JM28" s="886"/>
      <c r="JN28" s="886"/>
      <c r="JO28" s="886"/>
      <c r="JP28" s="886"/>
      <c r="JQ28" s="886"/>
      <c r="JR28" s="886"/>
      <c r="JS28" s="886"/>
      <c r="JT28" s="886"/>
      <c r="JU28" s="886"/>
      <c r="JV28" s="886"/>
      <c r="JW28" s="886"/>
      <c r="JX28" s="886"/>
      <c r="JY28" s="886"/>
      <c r="JZ28" s="886"/>
      <c r="KA28" s="886"/>
      <c r="KB28" s="886"/>
      <c r="KC28" s="886"/>
      <c r="KD28" s="886"/>
      <c r="KE28" s="886"/>
      <c r="KF28" s="886"/>
      <c r="KG28" s="886"/>
      <c r="KH28" s="886"/>
      <c r="KI28" s="886"/>
      <c r="KJ28" s="886"/>
      <c r="KK28" s="886"/>
      <c r="KL28" s="886"/>
      <c r="KM28" s="886"/>
      <c r="KN28" s="886"/>
      <c r="KO28" s="886"/>
      <c r="KP28" s="886"/>
      <c r="KQ28" s="886"/>
      <c r="KR28" s="886"/>
      <c r="KS28" s="886"/>
      <c r="KT28" s="886"/>
      <c r="KU28" s="886"/>
      <c r="KV28" s="886"/>
      <c r="KW28" s="886"/>
      <c r="KX28" s="886"/>
      <c r="KY28" s="886"/>
      <c r="KZ28" s="886"/>
      <c r="LA28" s="886"/>
      <c r="LB28" s="886"/>
      <c r="LC28" s="886"/>
      <c r="LD28" s="886"/>
      <c r="LE28" s="886"/>
      <c r="LF28" s="886"/>
      <c r="LG28" s="886"/>
      <c r="LH28" s="886"/>
      <c r="LI28" s="886"/>
      <c r="LJ28" s="886"/>
      <c r="LK28" s="886"/>
      <c r="LL28" s="886"/>
      <c r="LM28" s="886"/>
      <c r="LN28" s="886"/>
      <c r="LO28" s="886"/>
      <c r="LP28" s="886"/>
      <c r="LQ28" s="886"/>
      <c r="LR28" s="886"/>
      <c r="LS28" s="886"/>
      <c r="LT28" s="886"/>
      <c r="LU28" s="886"/>
      <c r="LV28" s="886"/>
      <c r="LW28" s="886"/>
      <c r="LX28" s="886"/>
      <c r="LY28" s="886"/>
      <c r="LZ28" s="886"/>
      <c r="MA28" s="886"/>
      <c r="MB28" s="886"/>
      <c r="MC28" s="886"/>
      <c r="MD28" s="886"/>
      <c r="ME28" s="886"/>
      <c r="MF28" s="886"/>
      <c r="MG28" s="886"/>
      <c r="MH28" s="886"/>
      <c r="MI28" s="886"/>
    </row>
    <row r="29" spans="1:347" s="884" customFormat="1" ht="30">
      <c r="A29" s="985"/>
      <c r="B29" s="205" t="s">
        <v>1699</v>
      </c>
      <c r="C29" s="138" t="s">
        <v>1575</v>
      </c>
      <c r="D29" s="3785">
        <v>75</v>
      </c>
      <c r="E29" s="738"/>
      <c r="F29" s="3766" t="s">
        <v>9907</v>
      </c>
      <c r="G29" s="4686"/>
      <c r="H29" s="2938"/>
      <c r="I29" s="101">
        <f t="shared" si="0"/>
        <v>0</v>
      </c>
      <c r="J29" s="2943">
        <v>0</v>
      </c>
      <c r="K29" s="942"/>
      <c r="L29" s="3676"/>
      <c r="M29" s="886"/>
      <c r="N29" s="886"/>
      <c r="O29" s="886"/>
      <c r="P29" s="886"/>
      <c r="Q29" s="886"/>
      <c r="R29" s="886"/>
      <c r="S29" s="886"/>
      <c r="T29" s="886"/>
      <c r="U29" s="886"/>
      <c r="V29" s="886"/>
      <c r="W29" s="886"/>
      <c r="X29" s="886"/>
      <c r="Y29" s="886"/>
      <c r="Z29" s="886"/>
      <c r="AA29" s="886"/>
      <c r="AB29" s="886"/>
      <c r="AC29" s="886"/>
      <c r="AD29" s="886"/>
      <c r="AE29" s="886"/>
      <c r="AF29" s="886"/>
      <c r="AG29" s="886"/>
      <c r="AH29" s="886"/>
      <c r="AI29" s="886"/>
      <c r="AJ29" s="886"/>
      <c r="AK29" s="886"/>
      <c r="AL29" s="886"/>
      <c r="AM29" s="886"/>
      <c r="AN29" s="886"/>
      <c r="AO29" s="886"/>
      <c r="AP29" s="886"/>
      <c r="AQ29" s="886"/>
      <c r="AR29" s="886"/>
      <c r="AS29" s="886"/>
      <c r="AT29" s="886"/>
      <c r="AU29" s="886"/>
      <c r="AV29" s="886"/>
      <c r="AW29" s="886"/>
      <c r="AX29" s="886"/>
      <c r="AY29" s="886"/>
      <c r="AZ29" s="886"/>
      <c r="BA29" s="886"/>
      <c r="BB29" s="886"/>
      <c r="BC29" s="886"/>
      <c r="BD29" s="886"/>
      <c r="BE29" s="886"/>
      <c r="BF29" s="886"/>
      <c r="BG29" s="886"/>
      <c r="BH29" s="886"/>
      <c r="BI29" s="886"/>
      <c r="BJ29" s="886"/>
      <c r="BK29" s="886"/>
      <c r="BL29" s="886"/>
      <c r="BM29" s="886"/>
      <c r="BN29" s="886"/>
      <c r="BO29" s="886"/>
      <c r="BP29" s="886"/>
      <c r="BQ29" s="886"/>
      <c r="BR29" s="886"/>
      <c r="BS29" s="886"/>
      <c r="BT29" s="886"/>
      <c r="BU29" s="886"/>
      <c r="BV29" s="886"/>
      <c r="BW29" s="886"/>
      <c r="BX29" s="886"/>
      <c r="BY29" s="886"/>
      <c r="BZ29" s="886"/>
      <c r="CA29" s="886"/>
      <c r="CB29" s="886"/>
      <c r="CC29" s="886"/>
      <c r="CD29" s="886"/>
      <c r="CE29" s="886"/>
      <c r="CF29" s="886"/>
      <c r="CG29" s="886"/>
      <c r="CH29" s="886"/>
      <c r="CI29" s="886"/>
      <c r="CJ29" s="886"/>
      <c r="CK29" s="886"/>
      <c r="CL29" s="886"/>
      <c r="CM29" s="886"/>
      <c r="CN29" s="886"/>
      <c r="CO29" s="886"/>
      <c r="CP29" s="886"/>
      <c r="CQ29" s="886"/>
      <c r="CR29" s="886"/>
      <c r="CS29" s="886"/>
      <c r="CT29" s="886"/>
      <c r="CU29" s="886"/>
      <c r="CV29" s="886"/>
      <c r="CW29" s="886"/>
      <c r="CX29" s="886"/>
      <c r="CY29" s="886"/>
      <c r="CZ29" s="886"/>
      <c r="DA29" s="886"/>
      <c r="DB29" s="886"/>
      <c r="DC29" s="886"/>
      <c r="DD29" s="886"/>
      <c r="DE29" s="886"/>
      <c r="DF29" s="886"/>
      <c r="DG29" s="886"/>
      <c r="DH29" s="886"/>
      <c r="DI29" s="886"/>
      <c r="DJ29" s="886"/>
      <c r="DK29" s="886"/>
      <c r="DL29" s="886"/>
      <c r="DM29" s="886"/>
      <c r="DN29" s="886"/>
      <c r="DO29" s="886"/>
      <c r="DP29" s="886"/>
      <c r="DQ29" s="886"/>
      <c r="DR29" s="886"/>
      <c r="DS29" s="886"/>
      <c r="DT29" s="886"/>
      <c r="DU29" s="886"/>
      <c r="DV29" s="886"/>
      <c r="DW29" s="886"/>
      <c r="DX29" s="886"/>
      <c r="DY29" s="886"/>
      <c r="DZ29" s="886"/>
      <c r="EA29" s="886"/>
      <c r="EB29" s="886"/>
      <c r="EC29" s="886"/>
      <c r="ED29" s="886"/>
      <c r="EE29" s="886"/>
      <c r="EF29" s="886"/>
      <c r="EG29" s="886"/>
      <c r="EH29" s="886"/>
      <c r="EI29" s="886"/>
      <c r="EJ29" s="886"/>
      <c r="EK29" s="886"/>
      <c r="EL29" s="886"/>
      <c r="EM29" s="886"/>
      <c r="EN29" s="886"/>
      <c r="EO29" s="886"/>
      <c r="EP29" s="886"/>
      <c r="EQ29" s="886"/>
      <c r="ER29" s="886"/>
      <c r="ES29" s="886"/>
      <c r="ET29" s="886"/>
      <c r="EU29" s="886"/>
      <c r="EV29" s="886"/>
      <c r="EW29" s="886"/>
      <c r="EX29" s="886"/>
      <c r="EY29" s="886"/>
      <c r="EZ29" s="886"/>
      <c r="FA29" s="886"/>
      <c r="FB29" s="886"/>
      <c r="FC29" s="886"/>
      <c r="FD29" s="886"/>
      <c r="FE29" s="886"/>
      <c r="FF29" s="886"/>
      <c r="FG29" s="886"/>
      <c r="FH29" s="886"/>
      <c r="FI29" s="886"/>
      <c r="FJ29" s="886"/>
      <c r="FK29" s="886"/>
      <c r="FL29" s="886"/>
      <c r="FM29" s="886"/>
      <c r="FN29" s="886"/>
      <c r="FO29" s="886"/>
      <c r="FP29" s="886"/>
      <c r="FQ29" s="886"/>
      <c r="FR29" s="886"/>
      <c r="FS29" s="886"/>
      <c r="FT29" s="886"/>
      <c r="FU29" s="886"/>
      <c r="FV29" s="886"/>
      <c r="FW29" s="886"/>
      <c r="FX29" s="886"/>
      <c r="FY29" s="886"/>
      <c r="FZ29" s="886"/>
      <c r="GA29" s="886"/>
      <c r="GB29" s="886"/>
      <c r="GC29" s="886"/>
      <c r="GD29" s="886"/>
      <c r="GE29" s="886"/>
      <c r="GF29" s="886"/>
      <c r="GG29" s="886"/>
      <c r="GH29" s="886"/>
      <c r="GI29" s="886"/>
      <c r="GJ29" s="886"/>
      <c r="GK29" s="886"/>
      <c r="GL29" s="886"/>
      <c r="GM29" s="886"/>
      <c r="GN29" s="886"/>
      <c r="GO29" s="886"/>
      <c r="GP29" s="886"/>
      <c r="GQ29" s="886"/>
      <c r="GR29" s="886"/>
      <c r="GS29" s="886"/>
      <c r="GT29" s="886"/>
      <c r="GU29" s="886"/>
      <c r="GV29" s="886"/>
      <c r="GW29" s="886"/>
      <c r="GX29" s="886"/>
      <c r="GY29" s="886"/>
      <c r="GZ29" s="886"/>
      <c r="HA29" s="886"/>
      <c r="HB29" s="886"/>
      <c r="HC29" s="886"/>
      <c r="HD29" s="886"/>
      <c r="HE29" s="886"/>
      <c r="HF29" s="886"/>
      <c r="HG29" s="886"/>
      <c r="HH29" s="886"/>
      <c r="HI29" s="886"/>
      <c r="HJ29" s="886"/>
      <c r="HK29" s="886"/>
      <c r="HL29" s="886"/>
      <c r="HM29" s="886"/>
      <c r="HN29" s="886"/>
      <c r="HO29" s="886"/>
      <c r="HP29" s="886"/>
      <c r="HQ29" s="886"/>
      <c r="HR29" s="886"/>
      <c r="HS29" s="886"/>
      <c r="HT29" s="886"/>
      <c r="HU29" s="886"/>
      <c r="HV29" s="886"/>
      <c r="HW29" s="886"/>
      <c r="HX29" s="886"/>
      <c r="HY29" s="886"/>
      <c r="HZ29" s="886"/>
      <c r="IA29" s="886"/>
      <c r="IB29" s="886"/>
      <c r="IC29" s="886"/>
      <c r="ID29" s="886"/>
      <c r="IE29" s="886"/>
      <c r="IF29" s="886"/>
      <c r="IG29" s="886"/>
      <c r="IH29" s="886"/>
      <c r="II29" s="886"/>
      <c r="IJ29" s="886"/>
      <c r="IK29" s="886"/>
      <c r="IL29" s="886"/>
      <c r="IM29" s="886"/>
      <c r="IN29" s="886"/>
      <c r="IO29" s="886"/>
      <c r="IP29" s="886"/>
      <c r="IQ29" s="886"/>
      <c r="IR29" s="886"/>
      <c r="IS29" s="886"/>
      <c r="IT29" s="886"/>
      <c r="IU29" s="886"/>
      <c r="IV29" s="886"/>
      <c r="IW29" s="886"/>
      <c r="IX29" s="886"/>
      <c r="IY29" s="886"/>
      <c r="IZ29" s="886"/>
      <c r="JA29" s="886"/>
      <c r="JB29" s="886"/>
      <c r="JC29" s="886"/>
      <c r="JD29" s="886"/>
      <c r="JE29" s="886"/>
      <c r="JF29" s="886"/>
      <c r="JG29" s="886"/>
      <c r="JH29" s="886"/>
      <c r="JI29" s="886"/>
      <c r="JJ29" s="886"/>
      <c r="JK29" s="886"/>
      <c r="JL29" s="886"/>
      <c r="JM29" s="886"/>
      <c r="JN29" s="886"/>
      <c r="JO29" s="886"/>
      <c r="JP29" s="886"/>
      <c r="JQ29" s="886"/>
      <c r="JR29" s="886"/>
      <c r="JS29" s="886"/>
      <c r="JT29" s="886"/>
      <c r="JU29" s="886"/>
      <c r="JV29" s="886"/>
      <c r="JW29" s="886"/>
      <c r="JX29" s="886"/>
      <c r="JY29" s="886"/>
      <c r="JZ29" s="886"/>
      <c r="KA29" s="886"/>
      <c r="KB29" s="886"/>
      <c r="KC29" s="886"/>
      <c r="KD29" s="886"/>
      <c r="KE29" s="886"/>
      <c r="KF29" s="886"/>
      <c r="KG29" s="886"/>
      <c r="KH29" s="886"/>
      <c r="KI29" s="886"/>
      <c r="KJ29" s="886"/>
      <c r="KK29" s="886"/>
      <c r="KL29" s="886"/>
      <c r="KM29" s="886"/>
      <c r="KN29" s="886"/>
      <c r="KO29" s="886"/>
      <c r="KP29" s="886"/>
      <c r="KQ29" s="886"/>
      <c r="KR29" s="886"/>
      <c r="KS29" s="886"/>
      <c r="KT29" s="886"/>
      <c r="KU29" s="886"/>
      <c r="KV29" s="886"/>
      <c r="KW29" s="886"/>
      <c r="KX29" s="886"/>
      <c r="KY29" s="886"/>
      <c r="KZ29" s="886"/>
      <c r="LA29" s="886"/>
      <c r="LB29" s="886"/>
      <c r="LC29" s="886"/>
      <c r="LD29" s="886"/>
      <c r="LE29" s="886"/>
      <c r="LF29" s="886"/>
      <c r="LG29" s="886"/>
      <c r="LH29" s="886"/>
      <c r="LI29" s="886"/>
      <c r="LJ29" s="886"/>
      <c r="LK29" s="886"/>
      <c r="LL29" s="886"/>
      <c r="LM29" s="886"/>
      <c r="LN29" s="886"/>
      <c r="LO29" s="886"/>
      <c r="LP29" s="886"/>
      <c r="LQ29" s="886"/>
      <c r="LR29" s="886"/>
      <c r="LS29" s="886"/>
      <c r="LT29" s="886"/>
      <c r="LU29" s="886"/>
      <c r="LV29" s="886"/>
      <c r="LW29" s="886"/>
      <c r="LX29" s="886"/>
      <c r="LY29" s="886"/>
      <c r="LZ29" s="886"/>
      <c r="MA29" s="886"/>
      <c r="MB29" s="886"/>
      <c r="MC29" s="886"/>
      <c r="MD29" s="886"/>
      <c r="ME29" s="886"/>
      <c r="MF29" s="886"/>
      <c r="MG29" s="886"/>
      <c r="MH29" s="886"/>
      <c r="MI29" s="886"/>
    </row>
    <row r="30" spans="1:347" s="884" customFormat="1" ht="15.6">
      <c r="A30" s="985"/>
      <c r="B30" s="205" t="s">
        <v>1701</v>
      </c>
      <c r="C30" s="138" t="s">
        <v>1575</v>
      </c>
      <c r="D30" s="3862">
        <f>IFERROR($D$88*100,0)</f>
        <v>98.548333333333332</v>
      </c>
      <c r="E30" s="738"/>
      <c r="F30" s="3766" t="s">
        <v>9908</v>
      </c>
      <c r="G30" s="4686"/>
      <c r="H30" s="2938"/>
      <c r="I30" s="101">
        <f t="shared" si="0"/>
        <v>0</v>
      </c>
      <c r="J30" s="2943">
        <v>0</v>
      </c>
      <c r="K30" s="942"/>
      <c r="L30" s="3676"/>
      <c r="M30" s="886"/>
      <c r="N30" s="886"/>
      <c r="O30" s="886"/>
      <c r="P30" s="886"/>
      <c r="Q30" s="886"/>
      <c r="R30" s="886"/>
      <c r="S30" s="886"/>
      <c r="T30" s="886"/>
      <c r="U30" s="886"/>
      <c r="V30" s="886"/>
      <c r="W30" s="886"/>
      <c r="X30" s="886"/>
      <c r="Y30" s="886"/>
      <c r="Z30" s="886"/>
      <c r="AA30" s="886"/>
      <c r="AB30" s="886"/>
      <c r="AC30" s="886"/>
      <c r="AD30" s="886"/>
      <c r="AE30" s="886"/>
      <c r="AF30" s="886"/>
      <c r="AG30" s="886"/>
      <c r="AH30" s="886"/>
      <c r="AI30" s="886"/>
      <c r="AJ30" s="886"/>
      <c r="AK30" s="886"/>
      <c r="AL30" s="886"/>
      <c r="AM30" s="886"/>
      <c r="AN30" s="886"/>
      <c r="AO30" s="886"/>
      <c r="AP30" s="886"/>
      <c r="AQ30" s="886"/>
      <c r="AR30" s="886"/>
      <c r="AS30" s="886"/>
      <c r="AT30" s="886"/>
      <c r="AU30" s="886"/>
      <c r="AV30" s="886"/>
      <c r="AW30" s="886"/>
      <c r="AX30" s="886"/>
      <c r="AY30" s="886"/>
      <c r="AZ30" s="886"/>
      <c r="BA30" s="886"/>
      <c r="BB30" s="886"/>
      <c r="BC30" s="886"/>
      <c r="BD30" s="886"/>
      <c r="BE30" s="886"/>
      <c r="BF30" s="886"/>
      <c r="BG30" s="886"/>
      <c r="BH30" s="886"/>
      <c r="BI30" s="886"/>
      <c r="BJ30" s="886"/>
      <c r="BK30" s="886"/>
      <c r="BL30" s="886"/>
      <c r="BM30" s="886"/>
      <c r="BN30" s="886"/>
      <c r="BO30" s="886"/>
      <c r="BP30" s="886"/>
      <c r="BQ30" s="886"/>
      <c r="BR30" s="886"/>
      <c r="BS30" s="886"/>
      <c r="BT30" s="886"/>
      <c r="BU30" s="886"/>
      <c r="BV30" s="886"/>
      <c r="BW30" s="886"/>
      <c r="BX30" s="886"/>
      <c r="BY30" s="886"/>
      <c r="BZ30" s="886"/>
      <c r="CA30" s="886"/>
      <c r="CB30" s="886"/>
      <c r="CC30" s="886"/>
      <c r="CD30" s="886"/>
      <c r="CE30" s="886"/>
      <c r="CF30" s="886"/>
      <c r="CG30" s="886"/>
      <c r="CH30" s="886"/>
      <c r="CI30" s="886"/>
      <c r="CJ30" s="886"/>
      <c r="CK30" s="886"/>
      <c r="CL30" s="886"/>
      <c r="CM30" s="886"/>
      <c r="CN30" s="886"/>
      <c r="CO30" s="886"/>
      <c r="CP30" s="886"/>
      <c r="CQ30" s="886"/>
      <c r="CR30" s="886"/>
      <c r="CS30" s="886"/>
      <c r="CT30" s="886"/>
      <c r="CU30" s="886"/>
      <c r="CV30" s="886"/>
      <c r="CW30" s="886"/>
      <c r="CX30" s="886"/>
      <c r="CY30" s="886"/>
      <c r="CZ30" s="886"/>
      <c r="DA30" s="886"/>
      <c r="DB30" s="886"/>
      <c r="DC30" s="886"/>
      <c r="DD30" s="886"/>
      <c r="DE30" s="886"/>
      <c r="DF30" s="886"/>
      <c r="DG30" s="886"/>
      <c r="DH30" s="886"/>
      <c r="DI30" s="886"/>
      <c r="DJ30" s="886"/>
      <c r="DK30" s="886"/>
      <c r="DL30" s="886"/>
      <c r="DM30" s="886"/>
      <c r="DN30" s="886"/>
      <c r="DO30" s="886"/>
      <c r="DP30" s="886"/>
      <c r="DQ30" s="886"/>
      <c r="DR30" s="886"/>
      <c r="DS30" s="886"/>
      <c r="DT30" s="886"/>
      <c r="DU30" s="886"/>
      <c r="DV30" s="886"/>
      <c r="DW30" s="886"/>
      <c r="DX30" s="886"/>
      <c r="DY30" s="886"/>
      <c r="DZ30" s="886"/>
      <c r="EA30" s="886"/>
      <c r="EB30" s="886"/>
      <c r="EC30" s="886"/>
      <c r="ED30" s="886"/>
      <c r="EE30" s="886"/>
      <c r="EF30" s="886"/>
      <c r="EG30" s="886"/>
      <c r="EH30" s="886"/>
      <c r="EI30" s="886"/>
      <c r="EJ30" s="886"/>
      <c r="EK30" s="886"/>
      <c r="EL30" s="886"/>
      <c r="EM30" s="886"/>
      <c r="EN30" s="886"/>
      <c r="EO30" s="886"/>
      <c r="EP30" s="886"/>
      <c r="EQ30" s="886"/>
      <c r="ER30" s="886"/>
      <c r="ES30" s="886"/>
      <c r="ET30" s="886"/>
      <c r="EU30" s="886"/>
      <c r="EV30" s="886"/>
      <c r="EW30" s="886"/>
      <c r="EX30" s="886"/>
      <c r="EY30" s="886"/>
      <c r="EZ30" s="886"/>
      <c r="FA30" s="886"/>
      <c r="FB30" s="886"/>
      <c r="FC30" s="886"/>
      <c r="FD30" s="886"/>
      <c r="FE30" s="886"/>
      <c r="FF30" s="886"/>
      <c r="FG30" s="886"/>
      <c r="FH30" s="886"/>
      <c r="FI30" s="886"/>
      <c r="FJ30" s="886"/>
      <c r="FK30" s="886"/>
      <c r="FL30" s="886"/>
      <c r="FM30" s="886"/>
      <c r="FN30" s="886"/>
      <c r="FO30" s="886"/>
      <c r="FP30" s="886"/>
      <c r="FQ30" s="886"/>
      <c r="FR30" s="886"/>
      <c r="FS30" s="886"/>
      <c r="FT30" s="886"/>
      <c r="FU30" s="886"/>
      <c r="FV30" s="886"/>
      <c r="FW30" s="886"/>
      <c r="FX30" s="886"/>
      <c r="FY30" s="886"/>
      <c r="FZ30" s="886"/>
      <c r="GA30" s="886"/>
      <c r="GB30" s="886"/>
      <c r="GC30" s="886"/>
      <c r="GD30" s="886"/>
      <c r="GE30" s="886"/>
      <c r="GF30" s="886"/>
      <c r="GG30" s="886"/>
      <c r="GH30" s="886"/>
      <c r="GI30" s="886"/>
      <c r="GJ30" s="886"/>
      <c r="GK30" s="886"/>
      <c r="GL30" s="886"/>
      <c r="GM30" s="886"/>
      <c r="GN30" s="886"/>
      <c r="GO30" s="886"/>
      <c r="GP30" s="886"/>
      <c r="GQ30" s="886"/>
      <c r="GR30" s="886"/>
      <c r="GS30" s="886"/>
      <c r="GT30" s="886"/>
      <c r="GU30" s="886"/>
      <c r="GV30" s="886"/>
      <c r="GW30" s="886"/>
      <c r="GX30" s="886"/>
      <c r="GY30" s="886"/>
      <c r="GZ30" s="886"/>
      <c r="HA30" s="886"/>
      <c r="HB30" s="886"/>
      <c r="HC30" s="886"/>
      <c r="HD30" s="886"/>
      <c r="HE30" s="886"/>
      <c r="HF30" s="886"/>
      <c r="HG30" s="886"/>
      <c r="HH30" s="886"/>
      <c r="HI30" s="886"/>
      <c r="HJ30" s="886"/>
      <c r="HK30" s="886"/>
      <c r="HL30" s="886"/>
      <c r="HM30" s="886"/>
      <c r="HN30" s="886"/>
      <c r="HO30" s="886"/>
      <c r="HP30" s="886"/>
      <c r="HQ30" s="886"/>
      <c r="HR30" s="886"/>
      <c r="HS30" s="886"/>
      <c r="HT30" s="886"/>
      <c r="HU30" s="886"/>
      <c r="HV30" s="886"/>
      <c r="HW30" s="886"/>
      <c r="HX30" s="886"/>
      <c r="HY30" s="886"/>
      <c r="HZ30" s="886"/>
      <c r="IA30" s="886"/>
      <c r="IB30" s="886"/>
      <c r="IC30" s="886"/>
      <c r="ID30" s="886"/>
      <c r="IE30" s="886"/>
      <c r="IF30" s="886"/>
      <c r="IG30" s="886"/>
      <c r="IH30" s="886"/>
      <c r="II30" s="886"/>
      <c r="IJ30" s="886"/>
      <c r="IK30" s="886"/>
      <c r="IL30" s="886"/>
      <c r="IM30" s="886"/>
      <c r="IN30" s="886"/>
      <c r="IO30" s="886"/>
      <c r="IP30" s="886"/>
      <c r="IQ30" s="886"/>
      <c r="IR30" s="886"/>
      <c r="IS30" s="886"/>
      <c r="IT30" s="886"/>
      <c r="IU30" s="886"/>
      <c r="IV30" s="886"/>
      <c r="IW30" s="886"/>
      <c r="IX30" s="886"/>
      <c r="IY30" s="886"/>
      <c r="IZ30" s="886"/>
      <c r="JA30" s="886"/>
      <c r="JB30" s="886"/>
      <c r="JC30" s="886"/>
      <c r="JD30" s="886"/>
      <c r="JE30" s="886"/>
      <c r="JF30" s="886"/>
      <c r="JG30" s="886"/>
      <c r="JH30" s="886"/>
      <c r="JI30" s="886"/>
      <c r="JJ30" s="886"/>
      <c r="JK30" s="886"/>
      <c r="JL30" s="886"/>
      <c r="JM30" s="886"/>
      <c r="JN30" s="886"/>
      <c r="JO30" s="886"/>
      <c r="JP30" s="886"/>
      <c r="JQ30" s="886"/>
      <c r="JR30" s="886"/>
      <c r="JS30" s="886"/>
      <c r="JT30" s="886"/>
      <c r="JU30" s="886"/>
      <c r="JV30" s="886"/>
      <c r="JW30" s="886"/>
      <c r="JX30" s="886"/>
      <c r="JY30" s="886"/>
      <c r="JZ30" s="886"/>
      <c r="KA30" s="886"/>
      <c r="KB30" s="886"/>
      <c r="KC30" s="886"/>
      <c r="KD30" s="886"/>
      <c r="KE30" s="886"/>
      <c r="KF30" s="886"/>
      <c r="KG30" s="886"/>
      <c r="KH30" s="886"/>
      <c r="KI30" s="886"/>
      <c r="KJ30" s="886"/>
      <c r="KK30" s="886"/>
      <c r="KL30" s="886"/>
      <c r="KM30" s="886"/>
      <c r="KN30" s="886"/>
      <c r="KO30" s="886"/>
      <c r="KP30" s="886"/>
      <c r="KQ30" s="886"/>
      <c r="KR30" s="886"/>
      <c r="KS30" s="886"/>
      <c r="KT30" s="886"/>
      <c r="KU30" s="886"/>
      <c r="KV30" s="886"/>
      <c r="KW30" s="886"/>
      <c r="KX30" s="886"/>
      <c r="KY30" s="886"/>
      <c r="KZ30" s="886"/>
      <c r="LA30" s="886"/>
      <c r="LB30" s="886"/>
      <c r="LC30" s="886"/>
      <c r="LD30" s="886"/>
      <c r="LE30" s="886"/>
      <c r="LF30" s="886"/>
      <c r="LG30" s="886"/>
      <c r="LH30" s="886"/>
      <c r="LI30" s="886"/>
      <c r="LJ30" s="886"/>
      <c r="LK30" s="886"/>
      <c r="LL30" s="886"/>
      <c r="LM30" s="886"/>
      <c r="LN30" s="886"/>
      <c r="LO30" s="886"/>
      <c r="LP30" s="886"/>
      <c r="LQ30" s="886"/>
      <c r="LR30" s="886"/>
      <c r="LS30" s="886"/>
      <c r="LT30" s="886"/>
      <c r="LU30" s="886"/>
      <c r="LV30" s="886"/>
      <c r="LW30" s="886"/>
      <c r="LX30" s="886"/>
      <c r="LY30" s="886"/>
      <c r="LZ30" s="886"/>
      <c r="MA30" s="886"/>
      <c r="MB30" s="886"/>
      <c r="MC30" s="886"/>
      <c r="MD30" s="886"/>
      <c r="ME30" s="886"/>
      <c r="MF30" s="886"/>
      <c r="MG30" s="886"/>
      <c r="MH30" s="886"/>
      <c r="MI30" s="886"/>
    </row>
    <row r="31" spans="1:347" s="884" customFormat="1" ht="16.2" thickBot="1">
      <c r="A31" s="985"/>
      <c r="B31" s="206" t="s">
        <v>1703</v>
      </c>
      <c r="C31" s="419" t="s">
        <v>1575</v>
      </c>
      <c r="D31" s="3865">
        <f>(D28*33.35%)+(D29*33.35%)+(D30*33.3%)</f>
        <v>81.524270000000001</v>
      </c>
      <c r="E31" s="738"/>
      <c r="F31" s="3767" t="s">
        <v>9911</v>
      </c>
      <c r="G31" s="4686"/>
      <c r="H31" s="2938"/>
      <c r="I31" s="101">
        <f t="shared" si="0"/>
        <v>0</v>
      </c>
      <c r="J31" s="2943">
        <v>0</v>
      </c>
      <c r="K31" s="942"/>
      <c r="L31" s="3676"/>
      <c r="M31" s="886"/>
      <c r="N31" s="886"/>
      <c r="O31" s="886"/>
      <c r="P31" s="886"/>
      <c r="Q31" s="886"/>
      <c r="R31" s="886"/>
      <c r="S31" s="886"/>
      <c r="T31" s="886"/>
      <c r="U31" s="886"/>
      <c r="V31" s="886"/>
      <c r="W31" s="886"/>
      <c r="X31" s="886"/>
      <c r="Y31" s="886"/>
      <c r="Z31" s="886"/>
      <c r="AA31" s="886"/>
      <c r="AB31" s="886"/>
      <c r="AC31" s="886"/>
      <c r="AD31" s="886"/>
      <c r="AE31" s="886"/>
      <c r="AF31" s="886"/>
      <c r="AG31" s="886"/>
      <c r="AH31" s="886"/>
      <c r="AI31" s="886"/>
      <c r="AJ31" s="886"/>
      <c r="AK31" s="886"/>
      <c r="AL31" s="886"/>
      <c r="AM31" s="886"/>
      <c r="AN31" s="886"/>
      <c r="AO31" s="886"/>
      <c r="AP31" s="886"/>
      <c r="AQ31" s="886"/>
      <c r="AR31" s="886"/>
      <c r="AS31" s="886"/>
      <c r="AT31" s="886"/>
      <c r="AU31" s="886"/>
      <c r="AV31" s="886"/>
      <c r="AW31" s="886"/>
      <c r="AX31" s="886"/>
      <c r="AY31" s="886"/>
      <c r="AZ31" s="886"/>
      <c r="BA31" s="886"/>
      <c r="BB31" s="886"/>
      <c r="BC31" s="886"/>
      <c r="BD31" s="886"/>
      <c r="BE31" s="886"/>
      <c r="BF31" s="886"/>
      <c r="BG31" s="886"/>
      <c r="BH31" s="886"/>
      <c r="BI31" s="886"/>
      <c r="BJ31" s="886"/>
      <c r="BK31" s="886"/>
      <c r="BL31" s="886"/>
      <c r="BM31" s="886"/>
      <c r="BN31" s="886"/>
      <c r="BO31" s="886"/>
      <c r="BP31" s="886"/>
      <c r="BQ31" s="886"/>
      <c r="BR31" s="886"/>
      <c r="BS31" s="886"/>
      <c r="BT31" s="886"/>
      <c r="BU31" s="886"/>
      <c r="BV31" s="886"/>
      <c r="BW31" s="886"/>
      <c r="BX31" s="886"/>
      <c r="BY31" s="886"/>
      <c r="BZ31" s="886"/>
      <c r="CA31" s="886"/>
      <c r="CB31" s="886"/>
      <c r="CC31" s="886"/>
      <c r="CD31" s="886"/>
      <c r="CE31" s="886"/>
      <c r="CF31" s="886"/>
      <c r="CG31" s="886"/>
      <c r="CH31" s="886"/>
      <c r="CI31" s="886"/>
      <c r="CJ31" s="886"/>
      <c r="CK31" s="886"/>
      <c r="CL31" s="886"/>
      <c r="CM31" s="886"/>
      <c r="CN31" s="886"/>
      <c r="CO31" s="886"/>
      <c r="CP31" s="886"/>
      <c r="CQ31" s="886"/>
      <c r="CR31" s="886"/>
      <c r="CS31" s="886"/>
      <c r="CT31" s="886"/>
      <c r="CU31" s="886"/>
      <c r="CV31" s="886"/>
      <c r="CW31" s="886"/>
      <c r="CX31" s="886"/>
      <c r="CY31" s="886"/>
      <c r="CZ31" s="886"/>
      <c r="DA31" s="886"/>
      <c r="DB31" s="886"/>
      <c r="DC31" s="886"/>
      <c r="DD31" s="886"/>
      <c r="DE31" s="886"/>
      <c r="DF31" s="886"/>
      <c r="DG31" s="886"/>
      <c r="DH31" s="886"/>
      <c r="DI31" s="886"/>
      <c r="DJ31" s="886"/>
      <c r="DK31" s="886"/>
      <c r="DL31" s="886"/>
      <c r="DM31" s="886"/>
      <c r="DN31" s="886"/>
      <c r="DO31" s="886"/>
      <c r="DP31" s="886"/>
      <c r="DQ31" s="886"/>
      <c r="DR31" s="886"/>
      <c r="DS31" s="886"/>
      <c r="DT31" s="886"/>
      <c r="DU31" s="886"/>
      <c r="DV31" s="886"/>
      <c r="DW31" s="886"/>
      <c r="DX31" s="886"/>
      <c r="DY31" s="886"/>
      <c r="DZ31" s="886"/>
      <c r="EA31" s="886"/>
      <c r="EB31" s="886"/>
      <c r="EC31" s="886"/>
      <c r="ED31" s="886"/>
      <c r="EE31" s="886"/>
      <c r="EF31" s="886"/>
      <c r="EG31" s="886"/>
      <c r="EH31" s="886"/>
      <c r="EI31" s="886"/>
      <c r="EJ31" s="886"/>
      <c r="EK31" s="886"/>
      <c r="EL31" s="886"/>
      <c r="EM31" s="886"/>
      <c r="EN31" s="886"/>
      <c r="EO31" s="886"/>
      <c r="EP31" s="886"/>
      <c r="EQ31" s="886"/>
      <c r="ER31" s="886"/>
      <c r="ES31" s="886"/>
      <c r="ET31" s="886"/>
      <c r="EU31" s="886"/>
      <c r="EV31" s="886"/>
      <c r="EW31" s="886"/>
      <c r="EX31" s="886"/>
      <c r="EY31" s="886"/>
      <c r="EZ31" s="886"/>
      <c r="FA31" s="886"/>
      <c r="FB31" s="886"/>
      <c r="FC31" s="886"/>
      <c r="FD31" s="886"/>
      <c r="FE31" s="886"/>
      <c r="FF31" s="886"/>
      <c r="FG31" s="886"/>
      <c r="FH31" s="886"/>
      <c r="FI31" s="886"/>
      <c r="FJ31" s="886"/>
      <c r="FK31" s="886"/>
      <c r="FL31" s="886"/>
      <c r="FM31" s="886"/>
      <c r="FN31" s="886"/>
      <c r="FO31" s="886"/>
      <c r="FP31" s="886"/>
      <c r="FQ31" s="886"/>
      <c r="FR31" s="886"/>
      <c r="FS31" s="886"/>
      <c r="FT31" s="886"/>
      <c r="FU31" s="886"/>
      <c r="FV31" s="886"/>
      <c r="FW31" s="886"/>
      <c r="FX31" s="886"/>
      <c r="FY31" s="886"/>
      <c r="FZ31" s="886"/>
      <c r="GA31" s="886"/>
      <c r="GB31" s="886"/>
      <c r="GC31" s="886"/>
      <c r="GD31" s="886"/>
      <c r="GE31" s="886"/>
      <c r="GF31" s="886"/>
      <c r="GG31" s="886"/>
      <c r="GH31" s="886"/>
      <c r="GI31" s="886"/>
      <c r="GJ31" s="886"/>
      <c r="GK31" s="886"/>
      <c r="GL31" s="886"/>
      <c r="GM31" s="886"/>
      <c r="GN31" s="886"/>
      <c r="GO31" s="886"/>
      <c r="GP31" s="886"/>
      <c r="GQ31" s="886"/>
      <c r="GR31" s="886"/>
      <c r="GS31" s="886"/>
      <c r="GT31" s="886"/>
      <c r="GU31" s="886"/>
      <c r="GV31" s="886"/>
      <c r="GW31" s="886"/>
      <c r="GX31" s="886"/>
      <c r="GY31" s="886"/>
      <c r="GZ31" s="886"/>
      <c r="HA31" s="886"/>
      <c r="HB31" s="886"/>
      <c r="HC31" s="886"/>
      <c r="HD31" s="886"/>
      <c r="HE31" s="886"/>
      <c r="HF31" s="886"/>
      <c r="HG31" s="886"/>
      <c r="HH31" s="886"/>
      <c r="HI31" s="886"/>
      <c r="HJ31" s="886"/>
      <c r="HK31" s="886"/>
      <c r="HL31" s="886"/>
      <c r="HM31" s="886"/>
      <c r="HN31" s="886"/>
      <c r="HO31" s="886"/>
      <c r="HP31" s="886"/>
      <c r="HQ31" s="886"/>
      <c r="HR31" s="886"/>
      <c r="HS31" s="886"/>
      <c r="HT31" s="886"/>
      <c r="HU31" s="886"/>
      <c r="HV31" s="886"/>
      <c r="HW31" s="886"/>
      <c r="HX31" s="886"/>
      <c r="HY31" s="886"/>
      <c r="HZ31" s="886"/>
      <c r="IA31" s="886"/>
      <c r="IB31" s="886"/>
      <c r="IC31" s="886"/>
      <c r="ID31" s="886"/>
      <c r="IE31" s="886"/>
      <c r="IF31" s="886"/>
      <c r="IG31" s="886"/>
      <c r="IH31" s="886"/>
      <c r="II31" s="886"/>
      <c r="IJ31" s="886"/>
      <c r="IK31" s="886"/>
      <c r="IL31" s="886"/>
      <c r="IM31" s="886"/>
      <c r="IN31" s="886"/>
      <c r="IO31" s="886"/>
      <c r="IP31" s="886"/>
      <c r="IQ31" s="886"/>
      <c r="IR31" s="886"/>
      <c r="IS31" s="886"/>
      <c r="IT31" s="886"/>
      <c r="IU31" s="886"/>
      <c r="IV31" s="886"/>
      <c r="IW31" s="886"/>
      <c r="IX31" s="886"/>
      <c r="IY31" s="886"/>
      <c r="IZ31" s="886"/>
      <c r="JA31" s="886"/>
      <c r="JB31" s="886"/>
      <c r="JC31" s="886"/>
      <c r="JD31" s="886"/>
      <c r="JE31" s="886"/>
      <c r="JF31" s="886"/>
      <c r="JG31" s="886"/>
      <c r="JH31" s="886"/>
      <c r="JI31" s="886"/>
      <c r="JJ31" s="886"/>
      <c r="JK31" s="886"/>
      <c r="JL31" s="886"/>
      <c r="JM31" s="886"/>
      <c r="JN31" s="886"/>
      <c r="JO31" s="886"/>
      <c r="JP31" s="886"/>
      <c r="JQ31" s="886"/>
      <c r="JR31" s="886"/>
      <c r="JS31" s="886"/>
      <c r="JT31" s="886"/>
      <c r="JU31" s="886"/>
      <c r="JV31" s="886"/>
      <c r="JW31" s="886"/>
      <c r="JX31" s="886"/>
      <c r="JY31" s="886"/>
      <c r="JZ31" s="886"/>
      <c r="KA31" s="886"/>
      <c r="KB31" s="886"/>
      <c r="KC31" s="886"/>
      <c r="KD31" s="886"/>
      <c r="KE31" s="886"/>
      <c r="KF31" s="886"/>
      <c r="KG31" s="886"/>
      <c r="KH31" s="886"/>
      <c r="KI31" s="886"/>
      <c r="KJ31" s="886"/>
      <c r="KK31" s="886"/>
      <c r="KL31" s="886"/>
      <c r="KM31" s="886"/>
      <c r="KN31" s="886"/>
      <c r="KO31" s="886"/>
      <c r="KP31" s="886"/>
      <c r="KQ31" s="886"/>
      <c r="KR31" s="886"/>
      <c r="KS31" s="886"/>
      <c r="KT31" s="886"/>
      <c r="KU31" s="886"/>
      <c r="KV31" s="886"/>
      <c r="KW31" s="886"/>
      <c r="KX31" s="886"/>
      <c r="KY31" s="886"/>
      <c r="KZ31" s="886"/>
      <c r="LA31" s="886"/>
      <c r="LB31" s="886"/>
      <c r="LC31" s="886"/>
      <c r="LD31" s="886"/>
      <c r="LE31" s="886"/>
      <c r="LF31" s="886"/>
      <c r="LG31" s="886"/>
      <c r="LH31" s="886"/>
      <c r="LI31" s="886"/>
      <c r="LJ31" s="886"/>
      <c r="LK31" s="886"/>
      <c r="LL31" s="886"/>
      <c r="LM31" s="886"/>
      <c r="LN31" s="886"/>
      <c r="LO31" s="886"/>
      <c r="LP31" s="886"/>
      <c r="LQ31" s="886"/>
      <c r="LR31" s="886"/>
      <c r="LS31" s="886"/>
      <c r="LT31" s="886"/>
      <c r="LU31" s="886"/>
      <c r="LV31" s="886"/>
      <c r="LW31" s="886"/>
      <c r="LX31" s="886"/>
      <c r="LY31" s="886"/>
      <c r="LZ31" s="886"/>
      <c r="MA31" s="886"/>
      <c r="MB31" s="886"/>
      <c r="MC31" s="886"/>
      <c r="MD31" s="886"/>
      <c r="ME31" s="886"/>
      <c r="MF31" s="886"/>
      <c r="MG31" s="886"/>
      <c r="MH31" s="886"/>
      <c r="MI31" s="886"/>
    </row>
    <row r="32" spans="1:347" s="886" customFormat="1" ht="15" customHeight="1" thickTop="1">
      <c r="A32" s="985"/>
      <c r="B32" s="402"/>
      <c r="C32" s="3828"/>
      <c r="D32" s="402"/>
      <c r="F32" s="402"/>
      <c r="G32" s="4686"/>
      <c r="H32" s="2938"/>
      <c r="I32" s="101">
        <f t="shared" si="0"/>
        <v>0</v>
      </c>
      <c r="J32" s="2943">
        <v>1</v>
      </c>
      <c r="L32" s="3676"/>
    </row>
    <row r="33" spans="1:347" s="886" customFormat="1" ht="15" customHeight="1" thickBot="1">
      <c r="A33" s="985"/>
      <c r="B33" s="402"/>
      <c r="C33" s="3829">
        <v>3</v>
      </c>
      <c r="D33" s="3830">
        <v>4</v>
      </c>
      <c r="F33" s="402"/>
      <c r="G33" s="4686"/>
      <c r="H33" s="2938"/>
      <c r="I33" s="101">
        <f t="shared" si="0"/>
        <v>0</v>
      </c>
      <c r="J33" s="2943">
        <v>0</v>
      </c>
      <c r="L33" s="3676"/>
    </row>
    <row r="34" spans="1:347" s="884" customFormat="1" ht="61.2" thickTop="1" thickBot="1">
      <c r="A34" s="985"/>
      <c r="B34" s="3831" t="s">
        <v>1705</v>
      </c>
      <c r="C34" s="3832" t="s">
        <v>1563</v>
      </c>
      <c r="D34" s="3833" t="s">
        <v>1706</v>
      </c>
      <c r="E34" s="885"/>
      <c r="F34" s="3761"/>
      <c r="G34" s="4686"/>
      <c r="H34" s="2938"/>
      <c r="I34" s="101">
        <f t="shared" si="0"/>
        <v>0</v>
      </c>
      <c r="J34" s="2943">
        <v>0</v>
      </c>
      <c r="K34" s="886"/>
      <c r="L34" s="3676"/>
      <c r="M34" s="886"/>
      <c r="N34" s="886"/>
      <c r="O34" s="886"/>
      <c r="P34" s="886"/>
      <c r="Q34" s="886"/>
      <c r="R34" s="886"/>
      <c r="S34" s="886"/>
      <c r="T34" s="886"/>
      <c r="U34" s="886"/>
      <c r="V34" s="886"/>
      <c r="W34" s="886"/>
      <c r="X34" s="886"/>
      <c r="Y34" s="886"/>
      <c r="Z34" s="886"/>
      <c r="AA34" s="886"/>
      <c r="AB34" s="886"/>
      <c r="AC34" s="886"/>
      <c r="AD34" s="886"/>
      <c r="AE34" s="886"/>
      <c r="AF34" s="886"/>
      <c r="AG34" s="886"/>
      <c r="AH34" s="886"/>
      <c r="AI34" s="886"/>
      <c r="AJ34" s="886"/>
      <c r="AK34" s="886"/>
      <c r="AL34" s="886"/>
      <c r="AM34" s="886"/>
      <c r="AN34" s="886"/>
      <c r="AO34" s="886"/>
      <c r="AP34" s="886"/>
      <c r="AQ34" s="886"/>
      <c r="AR34" s="886"/>
      <c r="AS34" s="886"/>
      <c r="AT34" s="886"/>
      <c r="AU34" s="886"/>
      <c r="AV34" s="886"/>
      <c r="AW34" s="886"/>
      <c r="AX34" s="886"/>
      <c r="AY34" s="886"/>
      <c r="AZ34" s="886"/>
      <c r="BA34" s="886"/>
      <c r="BB34" s="886"/>
      <c r="BC34" s="886"/>
      <c r="BD34" s="886"/>
      <c r="BE34" s="886"/>
      <c r="BF34" s="886"/>
      <c r="BG34" s="886"/>
      <c r="BH34" s="886"/>
      <c r="BI34" s="886"/>
      <c r="BJ34" s="886"/>
      <c r="BK34" s="886"/>
      <c r="BL34" s="886"/>
      <c r="BM34" s="886"/>
      <c r="BN34" s="886"/>
      <c r="BO34" s="886"/>
      <c r="BP34" s="886"/>
      <c r="BQ34" s="886"/>
      <c r="BR34" s="886"/>
      <c r="BS34" s="886"/>
      <c r="BT34" s="886"/>
      <c r="BU34" s="886"/>
      <c r="BV34" s="886"/>
      <c r="BW34" s="886"/>
      <c r="BX34" s="886"/>
      <c r="BY34" s="886"/>
      <c r="BZ34" s="886"/>
      <c r="CA34" s="886"/>
      <c r="CB34" s="886"/>
      <c r="CC34" s="886"/>
      <c r="CD34" s="886"/>
      <c r="CE34" s="886"/>
      <c r="CF34" s="886"/>
      <c r="CG34" s="886"/>
      <c r="CH34" s="886"/>
      <c r="CI34" s="886"/>
      <c r="CJ34" s="886"/>
      <c r="CK34" s="886"/>
      <c r="CL34" s="886"/>
      <c r="CM34" s="886"/>
      <c r="CN34" s="886"/>
      <c r="CO34" s="886"/>
      <c r="CP34" s="886"/>
      <c r="CQ34" s="886"/>
      <c r="CR34" s="886"/>
      <c r="CS34" s="886"/>
      <c r="CT34" s="886"/>
      <c r="CU34" s="886"/>
      <c r="CV34" s="886"/>
      <c r="CW34" s="886"/>
      <c r="CX34" s="886"/>
      <c r="CY34" s="886"/>
      <c r="CZ34" s="886"/>
      <c r="DA34" s="886"/>
      <c r="DB34" s="886"/>
      <c r="DC34" s="886"/>
      <c r="DD34" s="886"/>
      <c r="DE34" s="886"/>
      <c r="DF34" s="886"/>
      <c r="DG34" s="886"/>
      <c r="DH34" s="886"/>
      <c r="DI34" s="886"/>
      <c r="DJ34" s="886"/>
      <c r="DK34" s="886"/>
      <c r="DL34" s="886"/>
      <c r="DM34" s="886"/>
      <c r="DN34" s="886"/>
      <c r="DO34" s="886"/>
      <c r="DP34" s="886"/>
      <c r="DQ34" s="886"/>
      <c r="DR34" s="886"/>
      <c r="DS34" s="886"/>
      <c r="DT34" s="886"/>
      <c r="DU34" s="886"/>
      <c r="DV34" s="886"/>
      <c r="DW34" s="886"/>
      <c r="DX34" s="886"/>
      <c r="DY34" s="886"/>
      <c r="DZ34" s="886"/>
      <c r="EA34" s="886"/>
      <c r="EB34" s="886"/>
      <c r="EC34" s="886"/>
      <c r="ED34" s="886"/>
      <c r="EE34" s="886"/>
      <c r="EF34" s="886"/>
      <c r="EG34" s="886"/>
      <c r="EH34" s="886"/>
      <c r="EI34" s="886"/>
      <c r="EJ34" s="886"/>
      <c r="EK34" s="886"/>
      <c r="EL34" s="886"/>
      <c r="EM34" s="886"/>
      <c r="EN34" s="886"/>
      <c r="EO34" s="886"/>
      <c r="EP34" s="886"/>
      <c r="EQ34" s="886"/>
      <c r="ER34" s="886"/>
      <c r="ES34" s="886"/>
      <c r="ET34" s="886"/>
      <c r="EU34" s="886"/>
      <c r="EV34" s="886"/>
      <c r="EW34" s="886"/>
      <c r="EX34" s="886"/>
      <c r="EY34" s="886"/>
      <c r="EZ34" s="886"/>
      <c r="FA34" s="886"/>
      <c r="FB34" s="886"/>
      <c r="FC34" s="886"/>
      <c r="FD34" s="886"/>
      <c r="FE34" s="886"/>
      <c r="FF34" s="886"/>
      <c r="FG34" s="886"/>
      <c r="FH34" s="886"/>
      <c r="FI34" s="886"/>
      <c r="FJ34" s="886"/>
      <c r="FK34" s="886"/>
      <c r="FL34" s="886"/>
      <c r="FM34" s="886"/>
      <c r="FN34" s="886"/>
      <c r="FO34" s="886"/>
      <c r="FP34" s="886"/>
      <c r="FQ34" s="886"/>
      <c r="FR34" s="886"/>
      <c r="FS34" s="886"/>
      <c r="FT34" s="886"/>
      <c r="FU34" s="886"/>
      <c r="FV34" s="886"/>
      <c r="FW34" s="886"/>
      <c r="FX34" s="886"/>
      <c r="FY34" s="886"/>
      <c r="FZ34" s="886"/>
      <c r="GA34" s="886"/>
      <c r="GB34" s="886"/>
      <c r="GC34" s="886"/>
      <c r="GD34" s="886"/>
      <c r="GE34" s="886"/>
      <c r="GF34" s="886"/>
      <c r="GG34" s="886"/>
      <c r="GH34" s="886"/>
      <c r="GI34" s="886"/>
      <c r="GJ34" s="886"/>
      <c r="GK34" s="886"/>
      <c r="GL34" s="886"/>
      <c r="GM34" s="886"/>
      <c r="GN34" s="886"/>
      <c r="GO34" s="886"/>
      <c r="GP34" s="886"/>
      <c r="GQ34" s="886"/>
      <c r="GR34" s="886"/>
      <c r="GS34" s="886"/>
      <c r="GT34" s="886"/>
      <c r="GU34" s="886"/>
      <c r="GV34" s="886"/>
      <c r="GW34" s="886"/>
      <c r="GX34" s="886"/>
      <c r="GY34" s="886"/>
      <c r="GZ34" s="886"/>
      <c r="HA34" s="886"/>
      <c r="HB34" s="886"/>
      <c r="HC34" s="886"/>
      <c r="HD34" s="886"/>
      <c r="HE34" s="886"/>
      <c r="HF34" s="886"/>
      <c r="HG34" s="886"/>
      <c r="HH34" s="886"/>
      <c r="HI34" s="886"/>
      <c r="HJ34" s="886"/>
      <c r="HK34" s="886"/>
      <c r="HL34" s="886"/>
      <c r="HM34" s="886"/>
      <c r="HN34" s="886"/>
      <c r="HO34" s="886"/>
      <c r="HP34" s="886"/>
      <c r="HQ34" s="886"/>
      <c r="HR34" s="886"/>
      <c r="HS34" s="886"/>
      <c r="HT34" s="886"/>
      <c r="HU34" s="886"/>
      <c r="HV34" s="886"/>
      <c r="HW34" s="886"/>
      <c r="HX34" s="886"/>
      <c r="HY34" s="886"/>
      <c r="HZ34" s="886"/>
      <c r="IA34" s="886"/>
      <c r="IB34" s="886"/>
      <c r="IC34" s="886"/>
      <c r="ID34" s="886"/>
      <c r="IE34" s="886"/>
      <c r="IF34" s="886"/>
      <c r="IG34" s="886"/>
      <c r="IH34" s="886"/>
      <c r="II34" s="886"/>
      <c r="IJ34" s="886"/>
      <c r="IK34" s="886"/>
      <c r="IL34" s="886"/>
      <c r="IM34" s="886"/>
      <c r="IN34" s="886"/>
      <c r="IO34" s="886"/>
      <c r="IP34" s="886"/>
      <c r="IQ34" s="886"/>
      <c r="IR34" s="886"/>
      <c r="IS34" s="886"/>
      <c r="IT34" s="886"/>
      <c r="IU34" s="886"/>
      <c r="IV34" s="886"/>
      <c r="IW34" s="886"/>
      <c r="IX34" s="886"/>
      <c r="IY34" s="886"/>
      <c r="IZ34" s="886"/>
      <c r="JA34" s="886"/>
      <c r="JB34" s="886"/>
      <c r="JC34" s="886"/>
      <c r="JD34" s="886"/>
      <c r="JE34" s="886"/>
      <c r="JF34" s="886"/>
      <c r="JG34" s="886"/>
      <c r="JH34" s="886"/>
      <c r="JI34" s="886"/>
      <c r="JJ34" s="886"/>
      <c r="JK34" s="886"/>
      <c r="JL34" s="886"/>
      <c r="JM34" s="886"/>
      <c r="JN34" s="886"/>
      <c r="JO34" s="886"/>
      <c r="JP34" s="886"/>
      <c r="JQ34" s="886"/>
      <c r="JR34" s="886"/>
      <c r="JS34" s="886"/>
      <c r="JT34" s="886"/>
      <c r="JU34" s="886"/>
      <c r="JV34" s="886"/>
      <c r="JW34" s="886"/>
      <c r="JX34" s="886"/>
      <c r="JY34" s="886"/>
      <c r="JZ34" s="886"/>
      <c r="KA34" s="886"/>
      <c r="KB34" s="886"/>
      <c r="KC34" s="886"/>
      <c r="KD34" s="886"/>
      <c r="KE34" s="886"/>
      <c r="KF34" s="886"/>
      <c r="KG34" s="886"/>
      <c r="KH34" s="886"/>
      <c r="KI34" s="886"/>
      <c r="KJ34" s="886"/>
      <c r="KK34" s="886"/>
      <c r="KL34" s="886"/>
      <c r="KM34" s="886"/>
      <c r="KN34" s="886"/>
      <c r="KO34" s="886"/>
      <c r="KP34" s="886"/>
      <c r="KQ34" s="886"/>
      <c r="KR34" s="886"/>
      <c r="KS34" s="886"/>
      <c r="KT34" s="886"/>
      <c r="KU34" s="886"/>
      <c r="KV34" s="886"/>
      <c r="KW34" s="886"/>
      <c r="KX34" s="886"/>
      <c r="KY34" s="886"/>
      <c r="KZ34" s="886"/>
      <c r="LA34" s="886"/>
      <c r="LB34" s="886"/>
      <c r="LC34" s="886"/>
      <c r="LD34" s="886"/>
      <c r="LE34" s="886"/>
      <c r="LF34" s="886"/>
      <c r="LG34" s="886"/>
      <c r="LH34" s="886"/>
      <c r="LI34" s="886"/>
      <c r="LJ34" s="886"/>
      <c r="LK34" s="886"/>
      <c r="LL34" s="886"/>
      <c r="LM34" s="886"/>
      <c r="LN34" s="886"/>
      <c r="LO34" s="886"/>
      <c r="LP34" s="886"/>
      <c r="LQ34" s="886"/>
      <c r="LR34" s="886"/>
      <c r="LS34" s="886"/>
      <c r="LT34" s="886"/>
      <c r="LU34" s="886"/>
      <c r="LV34" s="886"/>
      <c r="LW34" s="886"/>
      <c r="LX34" s="886"/>
      <c r="LY34" s="886"/>
      <c r="LZ34" s="886"/>
      <c r="MA34" s="886"/>
      <c r="MB34" s="886"/>
      <c r="MC34" s="886"/>
      <c r="MD34" s="886"/>
      <c r="ME34" s="886"/>
      <c r="MF34" s="886"/>
      <c r="MG34" s="886"/>
      <c r="MH34" s="886"/>
      <c r="MI34" s="886"/>
    </row>
    <row r="35" spans="1:347" s="884" customFormat="1" ht="15" customHeight="1" thickTop="1" thickBot="1">
      <c r="A35" s="985"/>
      <c r="B35" s="3761"/>
      <c r="C35" s="3773"/>
      <c r="D35" s="3761"/>
      <c r="E35" s="885"/>
      <c r="F35" s="3761"/>
      <c r="G35" s="4686"/>
      <c r="H35" s="2938"/>
      <c r="I35" s="101">
        <f t="shared" si="0"/>
        <v>0</v>
      </c>
      <c r="J35" s="2943">
        <v>1</v>
      </c>
      <c r="K35" s="886"/>
      <c r="L35" s="3676"/>
      <c r="M35" s="886"/>
      <c r="N35" s="886"/>
      <c r="O35" s="886"/>
      <c r="P35" s="886"/>
      <c r="Q35" s="886"/>
      <c r="R35" s="886"/>
      <c r="S35" s="886"/>
      <c r="T35" s="886"/>
      <c r="U35" s="886"/>
      <c r="V35" s="886"/>
      <c r="W35" s="886"/>
      <c r="X35" s="886"/>
      <c r="Y35" s="886"/>
      <c r="Z35" s="886"/>
      <c r="AA35" s="886"/>
      <c r="AB35" s="886"/>
      <c r="AC35" s="886"/>
      <c r="AD35" s="886"/>
      <c r="AE35" s="886"/>
      <c r="AF35" s="886"/>
      <c r="AG35" s="886"/>
      <c r="AH35" s="886"/>
      <c r="AI35" s="886"/>
      <c r="AJ35" s="886"/>
      <c r="AK35" s="886"/>
      <c r="AL35" s="886"/>
      <c r="AM35" s="886"/>
      <c r="AN35" s="886"/>
      <c r="AO35" s="886"/>
      <c r="AP35" s="886"/>
      <c r="AQ35" s="886"/>
      <c r="AR35" s="886"/>
      <c r="AS35" s="886"/>
      <c r="AT35" s="886"/>
      <c r="AU35" s="886"/>
      <c r="AV35" s="886"/>
      <c r="AW35" s="886"/>
      <c r="AX35" s="886"/>
      <c r="AY35" s="886"/>
      <c r="AZ35" s="886"/>
      <c r="BA35" s="886"/>
      <c r="BB35" s="886"/>
      <c r="BC35" s="886"/>
      <c r="BD35" s="886"/>
      <c r="BE35" s="886"/>
      <c r="BF35" s="886"/>
      <c r="BG35" s="886"/>
      <c r="BH35" s="886"/>
      <c r="BI35" s="886"/>
      <c r="BJ35" s="886"/>
      <c r="BK35" s="886"/>
      <c r="BL35" s="886"/>
      <c r="BM35" s="886"/>
      <c r="BN35" s="886"/>
      <c r="BO35" s="886"/>
      <c r="BP35" s="886"/>
      <c r="BQ35" s="886"/>
      <c r="BR35" s="886"/>
      <c r="BS35" s="886"/>
      <c r="BT35" s="886"/>
      <c r="BU35" s="886"/>
      <c r="BV35" s="886"/>
      <c r="BW35" s="886"/>
      <c r="BX35" s="886"/>
      <c r="BY35" s="886"/>
      <c r="BZ35" s="886"/>
      <c r="CA35" s="886"/>
      <c r="CB35" s="886"/>
      <c r="CC35" s="886"/>
      <c r="CD35" s="886"/>
      <c r="CE35" s="886"/>
      <c r="CF35" s="886"/>
      <c r="CG35" s="886"/>
      <c r="CH35" s="886"/>
      <c r="CI35" s="886"/>
      <c r="CJ35" s="886"/>
      <c r="CK35" s="886"/>
      <c r="CL35" s="886"/>
      <c r="CM35" s="886"/>
      <c r="CN35" s="886"/>
      <c r="CO35" s="886"/>
      <c r="CP35" s="886"/>
      <c r="CQ35" s="886"/>
      <c r="CR35" s="886"/>
      <c r="CS35" s="886"/>
      <c r="CT35" s="886"/>
      <c r="CU35" s="886"/>
      <c r="CV35" s="886"/>
      <c r="CW35" s="886"/>
      <c r="CX35" s="886"/>
      <c r="CY35" s="886"/>
      <c r="CZ35" s="886"/>
      <c r="DA35" s="886"/>
      <c r="DB35" s="886"/>
      <c r="DC35" s="886"/>
      <c r="DD35" s="886"/>
      <c r="DE35" s="886"/>
      <c r="DF35" s="886"/>
      <c r="DG35" s="886"/>
      <c r="DH35" s="886"/>
      <c r="DI35" s="886"/>
      <c r="DJ35" s="886"/>
      <c r="DK35" s="886"/>
      <c r="DL35" s="886"/>
      <c r="DM35" s="886"/>
      <c r="DN35" s="886"/>
      <c r="DO35" s="886"/>
      <c r="DP35" s="886"/>
      <c r="DQ35" s="886"/>
      <c r="DR35" s="886"/>
      <c r="DS35" s="886"/>
      <c r="DT35" s="886"/>
      <c r="DU35" s="886"/>
      <c r="DV35" s="886"/>
      <c r="DW35" s="886"/>
      <c r="DX35" s="886"/>
      <c r="DY35" s="886"/>
      <c r="DZ35" s="886"/>
      <c r="EA35" s="886"/>
      <c r="EB35" s="886"/>
      <c r="EC35" s="886"/>
      <c r="ED35" s="886"/>
      <c r="EE35" s="886"/>
      <c r="EF35" s="886"/>
      <c r="EG35" s="886"/>
      <c r="EH35" s="886"/>
      <c r="EI35" s="886"/>
      <c r="EJ35" s="886"/>
      <c r="EK35" s="886"/>
      <c r="EL35" s="886"/>
      <c r="EM35" s="886"/>
      <c r="EN35" s="886"/>
      <c r="EO35" s="886"/>
      <c r="EP35" s="886"/>
      <c r="EQ35" s="886"/>
      <c r="ER35" s="886"/>
      <c r="ES35" s="886"/>
      <c r="ET35" s="886"/>
      <c r="EU35" s="886"/>
      <c r="EV35" s="886"/>
      <c r="EW35" s="886"/>
      <c r="EX35" s="886"/>
      <c r="EY35" s="886"/>
      <c r="EZ35" s="886"/>
      <c r="FA35" s="886"/>
      <c r="FB35" s="886"/>
      <c r="FC35" s="886"/>
      <c r="FD35" s="886"/>
      <c r="FE35" s="886"/>
      <c r="FF35" s="886"/>
      <c r="FG35" s="886"/>
      <c r="FH35" s="886"/>
      <c r="FI35" s="886"/>
      <c r="FJ35" s="886"/>
      <c r="FK35" s="886"/>
      <c r="FL35" s="886"/>
      <c r="FM35" s="886"/>
      <c r="FN35" s="886"/>
      <c r="FO35" s="886"/>
      <c r="FP35" s="886"/>
      <c r="FQ35" s="886"/>
      <c r="FR35" s="886"/>
      <c r="FS35" s="886"/>
      <c r="FT35" s="886"/>
      <c r="FU35" s="886"/>
      <c r="FV35" s="886"/>
      <c r="FW35" s="886"/>
      <c r="FX35" s="886"/>
      <c r="FY35" s="886"/>
      <c r="FZ35" s="886"/>
      <c r="GA35" s="886"/>
      <c r="GB35" s="886"/>
      <c r="GC35" s="886"/>
      <c r="GD35" s="886"/>
      <c r="GE35" s="886"/>
      <c r="GF35" s="886"/>
      <c r="GG35" s="886"/>
      <c r="GH35" s="886"/>
      <c r="GI35" s="886"/>
      <c r="GJ35" s="886"/>
      <c r="GK35" s="886"/>
      <c r="GL35" s="886"/>
      <c r="GM35" s="886"/>
      <c r="GN35" s="886"/>
      <c r="GO35" s="886"/>
      <c r="GP35" s="886"/>
      <c r="GQ35" s="886"/>
      <c r="GR35" s="886"/>
      <c r="GS35" s="886"/>
      <c r="GT35" s="886"/>
      <c r="GU35" s="886"/>
      <c r="GV35" s="886"/>
      <c r="GW35" s="886"/>
      <c r="GX35" s="886"/>
      <c r="GY35" s="886"/>
      <c r="GZ35" s="886"/>
      <c r="HA35" s="886"/>
      <c r="HB35" s="886"/>
      <c r="HC35" s="886"/>
      <c r="HD35" s="886"/>
      <c r="HE35" s="886"/>
      <c r="HF35" s="886"/>
      <c r="HG35" s="886"/>
      <c r="HH35" s="886"/>
      <c r="HI35" s="886"/>
      <c r="HJ35" s="886"/>
      <c r="HK35" s="886"/>
      <c r="HL35" s="886"/>
      <c r="HM35" s="886"/>
      <c r="HN35" s="886"/>
      <c r="HO35" s="886"/>
      <c r="HP35" s="886"/>
      <c r="HQ35" s="886"/>
      <c r="HR35" s="886"/>
      <c r="HS35" s="886"/>
      <c r="HT35" s="886"/>
      <c r="HU35" s="886"/>
      <c r="HV35" s="886"/>
      <c r="HW35" s="886"/>
      <c r="HX35" s="886"/>
      <c r="HY35" s="886"/>
      <c r="HZ35" s="886"/>
      <c r="IA35" s="886"/>
      <c r="IB35" s="886"/>
      <c r="IC35" s="886"/>
      <c r="ID35" s="886"/>
      <c r="IE35" s="886"/>
      <c r="IF35" s="886"/>
      <c r="IG35" s="886"/>
      <c r="IH35" s="886"/>
      <c r="II35" s="886"/>
      <c r="IJ35" s="886"/>
      <c r="IK35" s="886"/>
      <c r="IL35" s="886"/>
      <c r="IM35" s="886"/>
      <c r="IN35" s="886"/>
      <c r="IO35" s="886"/>
      <c r="IP35" s="886"/>
      <c r="IQ35" s="886"/>
      <c r="IR35" s="886"/>
      <c r="IS35" s="886"/>
      <c r="IT35" s="886"/>
      <c r="IU35" s="886"/>
      <c r="IV35" s="886"/>
      <c r="IW35" s="886"/>
      <c r="IX35" s="886"/>
      <c r="IY35" s="886"/>
      <c r="IZ35" s="886"/>
      <c r="JA35" s="886"/>
      <c r="JB35" s="886"/>
      <c r="JC35" s="886"/>
      <c r="JD35" s="886"/>
      <c r="JE35" s="886"/>
      <c r="JF35" s="886"/>
      <c r="JG35" s="886"/>
      <c r="JH35" s="886"/>
      <c r="JI35" s="886"/>
      <c r="JJ35" s="886"/>
      <c r="JK35" s="886"/>
      <c r="JL35" s="886"/>
      <c r="JM35" s="886"/>
      <c r="JN35" s="886"/>
      <c r="JO35" s="886"/>
      <c r="JP35" s="886"/>
      <c r="JQ35" s="886"/>
      <c r="JR35" s="886"/>
      <c r="JS35" s="886"/>
      <c r="JT35" s="886"/>
      <c r="JU35" s="886"/>
      <c r="JV35" s="886"/>
      <c r="JW35" s="886"/>
      <c r="JX35" s="886"/>
      <c r="JY35" s="886"/>
      <c r="JZ35" s="886"/>
      <c r="KA35" s="886"/>
      <c r="KB35" s="886"/>
      <c r="KC35" s="886"/>
      <c r="KD35" s="886"/>
      <c r="KE35" s="886"/>
      <c r="KF35" s="886"/>
      <c r="KG35" s="886"/>
      <c r="KH35" s="886"/>
      <c r="KI35" s="886"/>
      <c r="KJ35" s="886"/>
      <c r="KK35" s="886"/>
      <c r="KL35" s="886"/>
      <c r="KM35" s="886"/>
      <c r="KN35" s="886"/>
      <c r="KO35" s="886"/>
      <c r="KP35" s="886"/>
      <c r="KQ35" s="886"/>
      <c r="KR35" s="886"/>
      <c r="KS35" s="886"/>
      <c r="KT35" s="886"/>
      <c r="KU35" s="886"/>
      <c r="KV35" s="886"/>
      <c r="KW35" s="886"/>
      <c r="KX35" s="886"/>
      <c r="KY35" s="886"/>
      <c r="KZ35" s="886"/>
      <c r="LA35" s="886"/>
      <c r="LB35" s="886"/>
      <c r="LC35" s="886"/>
      <c r="LD35" s="886"/>
      <c r="LE35" s="886"/>
      <c r="LF35" s="886"/>
      <c r="LG35" s="886"/>
      <c r="LH35" s="886"/>
      <c r="LI35" s="886"/>
      <c r="LJ35" s="886"/>
      <c r="LK35" s="886"/>
      <c r="LL35" s="886"/>
      <c r="LM35" s="886"/>
      <c r="LN35" s="886"/>
      <c r="LO35" s="886"/>
      <c r="LP35" s="886"/>
      <c r="LQ35" s="886"/>
      <c r="LR35" s="886"/>
      <c r="LS35" s="886"/>
      <c r="LT35" s="886"/>
      <c r="LU35" s="886"/>
      <c r="LV35" s="886"/>
      <c r="LW35" s="886"/>
      <c r="LX35" s="886"/>
      <c r="LY35" s="886"/>
      <c r="LZ35" s="886"/>
      <c r="MA35" s="886"/>
      <c r="MB35" s="886"/>
      <c r="MC35" s="886"/>
      <c r="MD35" s="886"/>
      <c r="ME35" s="886"/>
      <c r="MF35" s="886"/>
      <c r="MG35" s="886"/>
      <c r="MH35" s="886"/>
      <c r="MI35" s="886"/>
    </row>
    <row r="36" spans="1:347" s="884" customFormat="1" ht="15" customHeight="1" thickTop="1" thickBot="1">
      <c r="A36" s="985"/>
      <c r="B36" s="3861" t="s">
        <v>1707</v>
      </c>
      <c r="C36" s="3773"/>
      <c r="D36" s="3761"/>
      <c r="E36" s="885"/>
      <c r="F36" s="3761"/>
      <c r="G36" s="4686"/>
      <c r="H36" s="2938"/>
      <c r="I36" s="101">
        <f t="shared" si="0"/>
        <v>0</v>
      </c>
      <c r="J36" s="2943">
        <v>1</v>
      </c>
      <c r="K36" s="886"/>
      <c r="L36" s="3676"/>
      <c r="M36" s="886"/>
      <c r="N36" s="886"/>
      <c r="O36" s="886"/>
      <c r="P36" s="886"/>
      <c r="Q36" s="886"/>
      <c r="R36" s="886"/>
      <c r="S36" s="886"/>
      <c r="T36" s="886"/>
      <c r="U36" s="886"/>
      <c r="V36" s="886"/>
      <c r="W36" s="886"/>
      <c r="X36" s="886"/>
      <c r="Y36" s="886"/>
      <c r="Z36" s="886"/>
      <c r="AA36" s="886"/>
      <c r="AB36" s="886"/>
      <c r="AC36" s="886"/>
      <c r="AD36" s="886"/>
      <c r="AE36" s="886"/>
      <c r="AF36" s="886"/>
      <c r="AG36" s="886"/>
      <c r="AH36" s="886"/>
      <c r="AI36" s="886"/>
      <c r="AJ36" s="886"/>
      <c r="AK36" s="886"/>
      <c r="AL36" s="886"/>
      <c r="AM36" s="886"/>
      <c r="AN36" s="886"/>
      <c r="AO36" s="886"/>
      <c r="AP36" s="886"/>
      <c r="AQ36" s="886"/>
      <c r="AR36" s="886"/>
      <c r="AS36" s="886"/>
      <c r="AT36" s="886"/>
      <c r="AU36" s="886"/>
      <c r="AV36" s="886"/>
      <c r="AW36" s="886"/>
      <c r="AX36" s="886"/>
      <c r="AY36" s="886"/>
      <c r="AZ36" s="886"/>
      <c r="BA36" s="886"/>
      <c r="BB36" s="886"/>
      <c r="BC36" s="886"/>
      <c r="BD36" s="886"/>
      <c r="BE36" s="886"/>
      <c r="BF36" s="886"/>
      <c r="BG36" s="886"/>
      <c r="BH36" s="886"/>
      <c r="BI36" s="886"/>
      <c r="BJ36" s="886"/>
      <c r="BK36" s="886"/>
      <c r="BL36" s="886"/>
      <c r="BM36" s="886"/>
      <c r="BN36" s="886"/>
      <c r="BO36" s="886"/>
      <c r="BP36" s="886"/>
      <c r="BQ36" s="886"/>
      <c r="BR36" s="886"/>
      <c r="BS36" s="886"/>
      <c r="BT36" s="886"/>
      <c r="BU36" s="886"/>
      <c r="BV36" s="886"/>
      <c r="BW36" s="886"/>
      <c r="BX36" s="886"/>
      <c r="BY36" s="886"/>
      <c r="BZ36" s="886"/>
      <c r="CA36" s="886"/>
      <c r="CB36" s="886"/>
      <c r="CC36" s="886"/>
      <c r="CD36" s="886"/>
      <c r="CE36" s="886"/>
      <c r="CF36" s="886"/>
      <c r="CG36" s="886"/>
      <c r="CH36" s="886"/>
      <c r="CI36" s="886"/>
      <c r="CJ36" s="886"/>
      <c r="CK36" s="886"/>
      <c r="CL36" s="886"/>
      <c r="CM36" s="886"/>
      <c r="CN36" s="886"/>
      <c r="CO36" s="886"/>
      <c r="CP36" s="886"/>
      <c r="CQ36" s="886"/>
      <c r="CR36" s="886"/>
      <c r="CS36" s="886"/>
      <c r="CT36" s="886"/>
      <c r="CU36" s="886"/>
      <c r="CV36" s="886"/>
      <c r="CW36" s="886"/>
      <c r="CX36" s="886"/>
      <c r="CY36" s="886"/>
      <c r="CZ36" s="886"/>
      <c r="DA36" s="886"/>
      <c r="DB36" s="886"/>
      <c r="DC36" s="886"/>
      <c r="DD36" s="886"/>
      <c r="DE36" s="886"/>
      <c r="DF36" s="886"/>
      <c r="DG36" s="886"/>
      <c r="DH36" s="886"/>
      <c r="DI36" s="886"/>
      <c r="DJ36" s="886"/>
      <c r="DK36" s="886"/>
      <c r="DL36" s="886"/>
      <c r="DM36" s="886"/>
      <c r="DN36" s="886"/>
      <c r="DO36" s="886"/>
      <c r="DP36" s="886"/>
      <c r="DQ36" s="886"/>
      <c r="DR36" s="886"/>
      <c r="DS36" s="886"/>
      <c r="DT36" s="886"/>
      <c r="DU36" s="886"/>
      <c r="DV36" s="886"/>
      <c r="DW36" s="886"/>
      <c r="DX36" s="886"/>
      <c r="DY36" s="886"/>
      <c r="DZ36" s="886"/>
      <c r="EA36" s="886"/>
      <c r="EB36" s="886"/>
      <c r="EC36" s="886"/>
      <c r="ED36" s="886"/>
      <c r="EE36" s="886"/>
      <c r="EF36" s="886"/>
      <c r="EG36" s="886"/>
      <c r="EH36" s="886"/>
      <c r="EI36" s="886"/>
      <c r="EJ36" s="886"/>
      <c r="EK36" s="886"/>
      <c r="EL36" s="886"/>
      <c r="EM36" s="886"/>
      <c r="EN36" s="886"/>
      <c r="EO36" s="886"/>
      <c r="EP36" s="886"/>
      <c r="EQ36" s="886"/>
      <c r="ER36" s="886"/>
      <c r="ES36" s="886"/>
      <c r="ET36" s="886"/>
      <c r="EU36" s="886"/>
      <c r="EV36" s="886"/>
      <c r="EW36" s="886"/>
      <c r="EX36" s="886"/>
      <c r="EY36" s="886"/>
      <c r="EZ36" s="886"/>
      <c r="FA36" s="886"/>
      <c r="FB36" s="886"/>
      <c r="FC36" s="886"/>
      <c r="FD36" s="886"/>
      <c r="FE36" s="886"/>
      <c r="FF36" s="886"/>
      <c r="FG36" s="886"/>
      <c r="FH36" s="886"/>
      <c r="FI36" s="886"/>
      <c r="FJ36" s="886"/>
      <c r="FK36" s="886"/>
      <c r="FL36" s="886"/>
      <c r="FM36" s="886"/>
      <c r="FN36" s="886"/>
      <c r="FO36" s="886"/>
      <c r="FP36" s="886"/>
      <c r="FQ36" s="886"/>
      <c r="FR36" s="886"/>
      <c r="FS36" s="886"/>
      <c r="FT36" s="886"/>
      <c r="FU36" s="886"/>
      <c r="FV36" s="886"/>
      <c r="FW36" s="886"/>
      <c r="FX36" s="886"/>
      <c r="FY36" s="886"/>
      <c r="FZ36" s="886"/>
      <c r="GA36" s="886"/>
      <c r="GB36" s="886"/>
      <c r="GC36" s="886"/>
      <c r="GD36" s="886"/>
      <c r="GE36" s="886"/>
      <c r="GF36" s="886"/>
      <c r="GG36" s="886"/>
      <c r="GH36" s="886"/>
      <c r="GI36" s="886"/>
      <c r="GJ36" s="886"/>
      <c r="GK36" s="886"/>
      <c r="GL36" s="886"/>
      <c r="GM36" s="886"/>
      <c r="GN36" s="886"/>
      <c r="GO36" s="886"/>
      <c r="GP36" s="886"/>
      <c r="GQ36" s="886"/>
      <c r="GR36" s="886"/>
      <c r="GS36" s="886"/>
      <c r="GT36" s="886"/>
      <c r="GU36" s="886"/>
      <c r="GV36" s="886"/>
      <c r="GW36" s="886"/>
      <c r="GX36" s="886"/>
      <c r="GY36" s="886"/>
      <c r="GZ36" s="886"/>
      <c r="HA36" s="886"/>
      <c r="HB36" s="886"/>
      <c r="HC36" s="886"/>
      <c r="HD36" s="886"/>
      <c r="HE36" s="886"/>
      <c r="HF36" s="886"/>
      <c r="HG36" s="886"/>
      <c r="HH36" s="886"/>
      <c r="HI36" s="886"/>
      <c r="HJ36" s="886"/>
      <c r="HK36" s="886"/>
      <c r="HL36" s="886"/>
      <c r="HM36" s="886"/>
      <c r="HN36" s="886"/>
      <c r="HO36" s="886"/>
      <c r="HP36" s="886"/>
      <c r="HQ36" s="886"/>
      <c r="HR36" s="886"/>
      <c r="HS36" s="886"/>
      <c r="HT36" s="886"/>
      <c r="HU36" s="886"/>
      <c r="HV36" s="886"/>
      <c r="HW36" s="886"/>
      <c r="HX36" s="886"/>
      <c r="HY36" s="886"/>
      <c r="HZ36" s="886"/>
      <c r="IA36" s="886"/>
      <c r="IB36" s="886"/>
      <c r="IC36" s="886"/>
      <c r="ID36" s="886"/>
      <c r="IE36" s="886"/>
      <c r="IF36" s="886"/>
      <c r="IG36" s="886"/>
      <c r="IH36" s="886"/>
      <c r="II36" s="886"/>
      <c r="IJ36" s="886"/>
      <c r="IK36" s="886"/>
      <c r="IL36" s="886"/>
      <c r="IM36" s="886"/>
      <c r="IN36" s="886"/>
      <c r="IO36" s="886"/>
      <c r="IP36" s="886"/>
      <c r="IQ36" s="886"/>
      <c r="IR36" s="886"/>
      <c r="IS36" s="886"/>
      <c r="IT36" s="886"/>
      <c r="IU36" s="886"/>
      <c r="IV36" s="886"/>
      <c r="IW36" s="886"/>
      <c r="IX36" s="886"/>
      <c r="IY36" s="886"/>
      <c r="IZ36" s="886"/>
      <c r="JA36" s="886"/>
      <c r="JB36" s="886"/>
      <c r="JC36" s="886"/>
      <c r="JD36" s="886"/>
      <c r="JE36" s="886"/>
      <c r="JF36" s="886"/>
      <c r="JG36" s="886"/>
      <c r="JH36" s="886"/>
      <c r="JI36" s="886"/>
      <c r="JJ36" s="886"/>
      <c r="JK36" s="886"/>
      <c r="JL36" s="886"/>
      <c r="JM36" s="886"/>
      <c r="JN36" s="886"/>
      <c r="JO36" s="886"/>
      <c r="JP36" s="886"/>
      <c r="JQ36" s="886"/>
      <c r="JR36" s="886"/>
      <c r="JS36" s="886"/>
      <c r="JT36" s="886"/>
      <c r="JU36" s="886"/>
      <c r="JV36" s="886"/>
      <c r="JW36" s="886"/>
      <c r="JX36" s="886"/>
      <c r="JY36" s="886"/>
      <c r="JZ36" s="886"/>
      <c r="KA36" s="886"/>
      <c r="KB36" s="886"/>
      <c r="KC36" s="886"/>
      <c r="KD36" s="886"/>
      <c r="KE36" s="886"/>
      <c r="KF36" s="886"/>
      <c r="KG36" s="886"/>
      <c r="KH36" s="886"/>
      <c r="KI36" s="886"/>
      <c r="KJ36" s="886"/>
      <c r="KK36" s="886"/>
      <c r="KL36" s="886"/>
      <c r="KM36" s="886"/>
      <c r="KN36" s="886"/>
      <c r="KO36" s="886"/>
      <c r="KP36" s="886"/>
      <c r="KQ36" s="886"/>
      <c r="KR36" s="886"/>
      <c r="KS36" s="886"/>
      <c r="KT36" s="886"/>
      <c r="KU36" s="886"/>
      <c r="KV36" s="886"/>
      <c r="KW36" s="886"/>
      <c r="KX36" s="886"/>
      <c r="KY36" s="886"/>
      <c r="KZ36" s="886"/>
      <c r="LA36" s="886"/>
      <c r="LB36" s="886"/>
      <c r="LC36" s="886"/>
      <c r="LD36" s="886"/>
      <c r="LE36" s="886"/>
      <c r="LF36" s="886"/>
      <c r="LG36" s="886"/>
      <c r="LH36" s="886"/>
      <c r="LI36" s="886"/>
      <c r="LJ36" s="886"/>
      <c r="LK36" s="886"/>
      <c r="LL36" s="886"/>
      <c r="LM36" s="886"/>
      <c r="LN36" s="886"/>
      <c r="LO36" s="886"/>
      <c r="LP36" s="886"/>
      <c r="LQ36" s="886"/>
      <c r="LR36" s="886"/>
      <c r="LS36" s="886"/>
      <c r="LT36" s="886"/>
      <c r="LU36" s="886"/>
      <c r="LV36" s="886"/>
      <c r="LW36" s="886"/>
      <c r="LX36" s="886"/>
      <c r="LY36" s="886"/>
      <c r="LZ36" s="886"/>
      <c r="MA36" s="886"/>
      <c r="MB36" s="886"/>
      <c r="MC36" s="886"/>
      <c r="MD36" s="886"/>
      <c r="ME36" s="886"/>
      <c r="MF36" s="886"/>
      <c r="MG36" s="886"/>
      <c r="MH36" s="886"/>
      <c r="MI36" s="886"/>
    </row>
    <row r="37" spans="1:347" s="884" customFormat="1" ht="15" customHeight="1" thickTop="1">
      <c r="A37" s="985"/>
      <c r="B37" s="3866" t="s">
        <v>10096</v>
      </c>
      <c r="C37" s="3867" t="s">
        <v>874</v>
      </c>
      <c r="D37" s="3868">
        <v>0.98040000000000005</v>
      </c>
      <c r="E37" s="886"/>
      <c r="F37" s="3758" t="s">
        <v>1708</v>
      </c>
      <c r="G37" s="4686"/>
      <c r="H37" s="2938"/>
      <c r="I37" s="101">
        <f t="shared" si="0"/>
        <v>0</v>
      </c>
      <c r="J37" s="2943">
        <v>0</v>
      </c>
      <c r="K37" s="886"/>
      <c r="L37" s="3676"/>
      <c r="M37" s="886"/>
      <c r="N37" s="886"/>
      <c r="O37" s="886"/>
      <c r="P37" s="886"/>
      <c r="Q37" s="886"/>
      <c r="R37" s="886"/>
      <c r="S37" s="886"/>
      <c r="T37" s="886"/>
      <c r="U37" s="886"/>
      <c r="V37" s="886"/>
      <c r="W37" s="886"/>
      <c r="X37" s="886"/>
      <c r="Y37" s="886"/>
      <c r="Z37" s="886"/>
      <c r="AA37" s="886"/>
      <c r="AB37" s="886"/>
      <c r="AC37" s="886"/>
      <c r="AD37" s="886"/>
      <c r="AE37" s="886"/>
      <c r="AF37" s="886"/>
      <c r="AG37" s="886"/>
      <c r="AH37" s="886"/>
      <c r="AI37" s="886"/>
      <c r="AJ37" s="886"/>
      <c r="AK37" s="886"/>
      <c r="AL37" s="886"/>
      <c r="AM37" s="886"/>
      <c r="AN37" s="886"/>
      <c r="AO37" s="886"/>
      <c r="AP37" s="886"/>
      <c r="AQ37" s="886"/>
      <c r="AR37" s="886"/>
      <c r="AS37" s="886"/>
      <c r="AT37" s="886"/>
      <c r="AU37" s="886"/>
      <c r="AV37" s="886"/>
      <c r="AW37" s="886"/>
      <c r="AX37" s="886"/>
      <c r="AY37" s="886"/>
      <c r="AZ37" s="886"/>
      <c r="BA37" s="886"/>
      <c r="BB37" s="886"/>
      <c r="BC37" s="886"/>
      <c r="BD37" s="886"/>
      <c r="BE37" s="886"/>
      <c r="BF37" s="886"/>
      <c r="BG37" s="886"/>
      <c r="BH37" s="886"/>
      <c r="BI37" s="886"/>
      <c r="BJ37" s="886"/>
      <c r="BK37" s="886"/>
      <c r="BL37" s="886"/>
      <c r="BM37" s="886"/>
      <c r="BN37" s="886"/>
      <c r="BO37" s="886"/>
      <c r="BP37" s="886"/>
      <c r="BQ37" s="886"/>
      <c r="BR37" s="886"/>
      <c r="BS37" s="886"/>
      <c r="BT37" s="886"/>
      <c r="BU37" s="886"/>
      <c r="BV37" s="886"/>
      <c r="BW37" s="886"/>
      <c r="BX37" s="886"/>
      <c r="BY37" s="886"/>
      <c r="BZ37" s="886"/>
      <c r="CA37" s="886"/>
      <c r="CB37" s="886"/>
      <c r="CC37" s="886"/>
      <c r="CD37" s="886"/>
      <c r="CE37" s="886"/>
      <c r="CF37" s="886"/>
      <c r="CG37" s="886"/>
      <c r="CH37" s="886"/>
      <c r="CI37" s="886"/>
      <c r="CJ37" s="886"/>
      <c r="CK37" s="886"/>
      <c r="CL37" s="886"/>
      <c r="CM37" s="886"/>
      <c r="CN37" s="886"/>
      <c r="CO37" s="886"/>
      <c r="CP37" s="886"/>
      <c r="CQ37" s="886"/>
      <c r="CR37" s="886"/>
      <c r="CS37" s="886"/>
      <c r="CT37" s="886"/>
      <c r="CU37" s="886"/>
      <c r="CV37" s="886"/>
      <c r="CW37" s="886"/>
      <c r="CX37" s="886"/>
      <c r="CY37" s="886"/>
      <c r="CZ37" s="886"/>
      <c r="DA37" s="886"/>
      <c r="DB37" s="886"/>
      <c r="DC37" s="886"/>
      <c r="DD37" s="886"/>
      <c r="DE37" s="886"/>
      <c r="DF37" s="886"/>
      <c r="DG37" s="886"/>
      <c r="DH37" s="886"/>
      <c r="DI37" s="886"/>
      <c r="DJ37" s="886"/>
      <c r="DK37" s="886"/>
      <c r="DL37" s="886"/>
      <c r="DM37" s="886"/>
      <c r="DN37" s="886"/>
      <c r="DO37" s="886"/>
      <c r="DP37" s="886"/>
      <c r="DQ37" s="886"/>
      <c r="DR37" s="886"/>
      <c r="DS37" s="886"/>
      <c r="DT37" s="886"/>
      <c r="DU37" s="886"/>
      <c r="DV37" s="886"/>
      <c r="DW37" s="886"/>
      <c r="DX37" s="886"/>
      <c r="DY37" s="886"/>
      <c r="DZ37" s="886"/>
      <c r="EA37" s="886"/>
      <c r="EB37" s="886"/>
      <c r="EC37" s="886"/>
      <c r="ED37" s="886"/>
      <c r="EE37" s="886"/>
      <c r="EF37" s="886"/>
      <c r="EG37" s="886"/>
      <c r="EH37" s="886"/>
      <c r="EI37" s="886"/>
      <c r="EJ37" s="886"/>
      <c r="EK37" s="886"/>
      <c r="EL37" s="886"/>
      <c r="EM37" s="886"/>
      <c r="EN37" s="886"/>
      <c r="EO37" s="886"/>
      <c r="EP37" s="886"/>
      <c r="EQ37" s="886"/>
      <c r="ER37" s="886"/>
      <c r="ES37" s="886"/>
      <c r="ET37" s="886"/>
      <c r="EU37" s="886"/>
      <c r="EV37" s="886"/>
      <c r="EW37" s="886"/>
      <c r="EX37" s="886"/>
      <c r="EY37" s="886"/>
      <c r="EZ37" s="886"/>
      <c r="FA37" s="886"/>
      <c r="FB37" s="886"/>
      <c r="FC37" s="886"/>
      <c r="FD37" s="886"/>
      <c r="FE37" s="886"/>
      <c r="FF37" s="886"/>
      <c r="FG37" s="886"/>
      <c r="FH37" s="886"/>
      <c r="FI37" s="886"/>
      <c r="FJ37" s="886"/>
      <c r="FK37" s="886"/>
      <c r="FL37" s="886"/>
      <c r="FM37" s="886"/>
      <c r="FN37" s="886"/>
      <c r="FO37" s="886"/>
      <c r="FP37" s="886"/>
      <c r="FQ37" s="886"/>
      <c r="FR37" s="886"/>
      <c r="FS37" s="886"/>
      <c r="FT37" s="886"/>
      <c r="FU37" s="886"/>
      <c r="FV37" s="886"/>
      <c r="FW37" s="886"/>
      <c r="FX37" s="886"/>
      <c r="FY37" s="886"/>
      <c r="FZ37" s="886"/>
      <c r="GA37" s="886"/>
      <c r="GB37" s="886"/>
      <c r="GC37" s="886"/>
      <c r="GD37" s="886"/>
      <c r="GE37" s="886"/>
      <c r="GF37" s="886"/>
      <c r="GG37" s="886"/>
      <c r="GH37" s="886"/>
      <c r="GI37" s="886"/>
      <c r="GJ37" s="886"/>
      <c r="GK37" s="886"/>
      <c r="GL37" s="886"/>
      <c r="GM37" s="886"/>
      <c r="GN37" s="886"/>
      <c r="GO37" s="886"/>
      <c r="GP37" s="886"/>
      <c r="GQ37" s="886"/>
      <c r="GR37" s="886"/>
      <c r="GS37" s="886"/>
      <c r="GT37" s="886"/>
      <c r="GU37" s="886"/>
      <c r="GV37" s="886"/>
      <c r="GW37" s="886"/>
      <c r="GX37" s="886"/>
      <c r="GY37" s="886"/>
      <c r="GZ37" s="886"/>
      <c r="HA37" s="886"/>
      <c r="HB37" s="886"/>
      <c r="HC37" s="886"/>
      <c r="HD37" s="886"/>
      <c r="HE37" s="886"/>
      <c r="HF37" s="886"/>
      <c r="HG37" s="886"/>
      <c r="HH37" s="886"/>
      <c r="HI37" s="886"/>
      <c r="HJ37" s="886"/>
      <c r="HK37" s="886"/>
      <c r="HL37" s="886"/>
      <c r="HM37" s="886"/>
      <c r="HN37" s="886"/>
      <c r="HO37" s="886"/>
      <c r="HP37" s="886"/>
      <c r="HQ37" s="886"/>
      <c r="HR37" s="886"/>
      <c r="HS37" s="886"/>
      <c r="HT37" s="886"/>
      <c r="HU37" s="886"/>
      <c r="HV37" s="886"/>
      <c r="HW37" s="886"/>
      <c r="HX37" s="886"/>
      <c r="HY37" s="886"/>
      <c r="HZ37" s="886"/>
      <c r="IA37" s="886"/>
      <c r="IB37" s="886"/>
      <c r="IC37" s="886"/>
      <c r="ID37" s="886"/>
      <c r="IE37" s="886"/>
      <c r="IF37" s="886"/>
      <c r="IG37" s="886"/>
      <c r="IH37" s="886"/>
      <c r="II37" s="886"/>
      <c r="IJ37" s="886"/>
      <c r="IK37" s="886"/>
      <c r="IL37" s="886"/>
      <c r="IM37" s="886"/>
      <c r="IN37" s="886"/>
      <c r="IO37" s="886"/>
      <c r="IP37" s="886"/>
      <c r="IQ37" s="886"/>
      <c r="IR37" s="886"/>
      <c r="IS37" s="886"/>
      <c r="IT37" s="886"/>
      <c r="IU37" s="886"/>
      <c r="IV37" s="886"/>
      <c r="IW37" s="886"/>
      <c r="IX37" s="886"/>
      <c r="IY37" s="886"/>
      <c r="IZ37" s="886"/>
      <c r="JA37" s="886"/>
      <c r="JB37" s="886"/>
      <c r="JC37" s="886"/>
      <c r="JD37" s="886"/>
      <c r="JE37" s="886"/>
      <c r="JF37" s="886"/>
      <c r="JG37" s="886"/>
      <c r="JH37" s="886"/>
      <c r="JI37" s="886"/>
      <c r="JJ37" s="886"/>
      <c r="JK37" s="886"/>
      <c r="JL37" s="886"/>
      <c r="JM37" s="886"/>
      <c r="JN37" s="886"/>
      <c r="JO37" s="886"/>
      <c r="JP37" s="886"/>
      <c r="JQ37" s="886"/>
      <c r="JR37" s="886"/>
      <c r="JS37" s="886"/>
      <c r="JT37" s="886"/>
      <c r="JU37" s="886"/>
      <c r="JV37" s="886"/>
      <c r="JW37" s="886"/>
      <c r="JX37" s="886"/>
      <c r="JY37" s="886"/>
      <c r="JZ37" s="886"/>
      <c r="KA37" s="886"/>
      <c r="KB37" s="886"/>
      <c r="KC37" s="886"/>
      <c r="KD37" s="886"/>
      <c r="KE37" s="886"/>
      <c r="KF37" s="886"/>
      <c r="KG37" s="886"/>
      <c r="KH37" s="886"/>
      <c r="KI37" s="886"/>
      <c r="KJ37" s="886"/>
      <c r="KK37" s="886"/>
      <c r="KL37" s="886"/>
      <c r="KM37" s="886"/>
      <c r="KN37" s="886"/>
      <c r="KO37" s="886"/>
      <c r="KP37" s="886"/>
      <c r="KQ37" s="886"/>
      <c r="KR37" s="886"/>
      <c r="KS37" s="886"/>
      <c r="KT37" s="886"/>
      <c r="KU37" s="886"/>
      <c r="KV37" s="886"/>
      <c r="KW37" s="886"/>
      <c r="KX37" s="886"/>
      <c r="KY37" s="886"/>
      <c r="KZ37" s="886"/>
      <c r="LA37" s="886"/>
      <c r="LB37" s="886"/>
      <c r="LC37" s="886"/>
      <c r="LD37" s="886"/>
      <c r="LE37" s="886"/>
      <c r="LF37" s="886"/>
      <c r="LG37" s="886"/>
      <c r="LH37" s="886"/>
      <c r="LI37" s="886"/>
      <c r="LJ37" s="886"/>
      <c r="LK37" s="886"/>
      <c r="LL37" s="886"/>
      <c r="LM37" s="886"/>
      <c r="LN37" s="886"/>
      <c r="LO37" s="886"/>
      <c r="LP37" s="886"/>
      <c r="LQ37" s="886"/>
      <c r="LR37" s="886"/>
      <c r="LS37" s="886"/>
      <c r="LT37" s="886"/>
      <c r="LU37" s="886"/>
      <c r="LV37" s="886"/>
      <c r="LW37" s="886"/>
      <c r="LX37" s="886"/>
      <c r="LY37" s="886"/>
      <c r="LZ37" s="886"/>
      <c r="MA37" s="886"/>
      <c r="MB37" s="886"/>
      <c r="MC37" s="886"/>
      <c r="MD37" s="886"/>
      <c r="ME37" s="886"/>
      <c r="MF37" s="886"/>
      <c r="MG37" s="886"/>
      <c r="MH37" s="886"/>
      <c r="MI37" s="886"/>
    </row>
    <row r="38" spans="1:347" s="884" customFormat="1" ht="15" customHeight="1">
      <c r="A38" s="985"/>
      <c r="B38" s="3869" t="s">
        <v>10097</v>
      </c>
      <c r="C38" s="3870" t="s">
        <v>874</v>
      </c>
      <c r="D38" s="3871">
        <v>0.99419999999999997</v>
      </c>
      <c r="E38" s="886"/>
      <c r="F38" s="3759" t="s">
        <v>1709</v>
      </c>
      <c r="G38" s="4686"/>
      <c r="H38" s="2938"/>
      <c r="I38" s="101">
        <f t="shared" si="0"/>
        <v>0</v>
      </c>
      <c r="J38" s="2943">
        <v>0</v>
      </c>
      <c r="K38" s="886"/>
      <c r="L38" s="3676"/>
      <c r="M38" s="886"/>
      <c r="N38" s="886"/>
      <c r="O38" s="886"/>
      <c r="P38" s="886"/>
      <c r="Q38" s="886"/>
      <c r="R38" s="886"/>
      <c r="S38" s="886"/>
      <c r="T38" s="886"/>
      <c r="U38" s="886"/>
      <c r="V38" s="886"/>
      <c r="W38" s="886"/>
      <c r="X38" s="886"/>
      <c r="Y38" s="886"/>
      <c r="Z38" s="886"/>
      <c r="AA38" s="886"/>
      <c r="AB38" s="886"/>
      <c r="AC38" s="886"/>
      <c r="AD38" s="886"/>
      <c r="AE38" s="886"/>
      <c r="AF38" s="886"/>
      <c r="AG38" s="886"/>
      <c r="AH38" s="886"/>
      <c r="AI38" s="886"/>
      <c r="AJ38" s="886"/>
      <c r="AK38" s="886"/>
      <c r="AL38" s="886"/>
      <c r="AM38" s="886"/>
      <c r="AN38" s="886"/>
      <c r="AO38" s="886"/>
      <c r="AP38" s="886"/>
      <c r="AQ38" s="886"/>
      <c r="AR38" s="886"/>
      <c r="AS38" s="886"/>
      <c r="AT38" s="886"/>
      <c r="AU38" s="886"/>
      <c r="AV38" s="886"/>
      <c r="AW38" s="886"/>
      <c r="AX38" s="886"/>
      <c r="AY38" s="886"/>
      <c r="AZ38" s="886"/>
      <c r="BA38" s="886"/>
      <c r="BB38" s="886"/>
      <c r="BC38" s="886"/>
      <c r="BD38" s="886"/>
      <c r="BE38" s="886"/>
      <c r="BF38" s="886"/>
      <c r="BG38" s="886"/>
      <c r="BH38" s="886"/>
      <c r="BI38" s="886"/>
      <c r="BJ38" s="886"/>
      <c r="BK38" s="886"/>
      <c r="BL38" s="886"/>
      <c r="BM38" s="886"/>
      <c r="BN38" s="886"/>
      <c r="BO38" s="886"/>
      <c r="BP38" s="886"/>
      <c r="BQ38" s="886"/>
      <c r="BR38" s="886"/>
      <c r="BS38" s="886"/>
      <c r="BT38" s="886"/>
      <c r="BU38" s="886"/>
      <c r="BV38" s="886"/>
      <c r="BW38" s="886"/>
      <c r="BX38" s="886"/>
      <c r="BY38" s="886"/>
      <c r="BZ38" s="886"/>
      <c r="CA38" s="886"/>
      <c r="CB38" s="886"/>
      <c r="CC38" s="886"/>
      <c r="CD38" s="886"/>
      <c r="CE38" s="886"/>
      <c r="CF38" s="886"/>
      <c r="CG38" s="886"/>
      <c r="CH38" s="886"/>
      <c r="CI38" s="886"/>
      <c r="CJ38" s="886"/>
      <c r="CK38" s="886"/>
      <c r="CL38" s="886"/>
      <c r="CM38" s="886"/>
      <c r="CN38" s="886"/>
      <c r="CO38" s="886"/>
      <c r="CP38" s="886"/>
      <c r="CQ38" s="886"/>
      <c r="CR38" s="886"/>
      <c r="CS38" s="886"/>
      <c r="CT38" s="886"/>
      <c r="CU38" s="886"/>
      <c r="CV38" s="886"/>
      <c r="CW38" s="886"/>
      <c r="CX38" s="886"/>
      <c r="CY38" s="886"/>
      <c r="CZ38" s="886"/>
      <c r="DA38" s="886"/>
      <c r="DB38" s="886"/>
      <c r="DC38" s="886"/>
      <c r="DD38" s="886"/>
      <c r="DE38" s="886"/>
      <c r="DF38" s="886"/>
      <c r="DG38" s="886"/>
      <c r="DH38" s="886"/>
      <c r="DI38" s="886"/>
      <c r="DJ38" s="886"/>
      <c r="DK38" s="886"/>
      <c r="DL38" s="886"/>
      <c r="DM38" s="886"/>
      <c r="DN38" s="886"/>
      <c r="DO38" s="886"/>
      <c r="DP38" s="886"/>
      <c r="DQ38" s="886"/>
      <c r="DR38" s="886"/>
      <c r="DS38" s="886"/>
      <c r="DT38" s="886"/>
      <c r="DU38" s="886"/>
      <c r="DV38" s="886"/>
      <c r="DW38" s="886"/>
      <c r="DX38" s="886"/>
      <c r="DY38" s="886"/>
      <c r="DZ38" s="886"/>
      <c r="EA38" s="886"/>
      <c r="EB38" s="886"/>
      <c r="EC38" s="886"/>
      <c r="ED38" s="886"/>
      <c r="EE38" s="886"/>
      <c r="EF38" s="886"/>
      <c r="EG38" s="886"/>
      <c r="EH38" s="886"/>
      <c r="EI38" s="886"/>
      <c r="EJ38" s="886"/>
      <c r="EK38" s="886"/>
      <c r="EL38" s="886"/>
      <c r="EM38" s="886"/>
      <c r="EN38" s="886"/>
      <c r="EO38" s="886"/>
      <c r="EP38" s="886"/>
      <c r="EQ38" s="886"/>
      <c r="ER38" s="886"/>
      <c r="ES38" s="886"/>
      <c r="ET38" s="886"/>
      <c r="EU38" s="886"/>
      <c r="EV38" s="886"/>
      <c r="EW38" s="886"/>
      <c r="EX38" s="886"/>
      <c r="EY38" s="886"/>
      <c r="EZ38" s="886"/>
      <c r="FA38" s="886"/>
      <c r="FB38" s="886"/>
      <c r="FC38" s="886"/>
      <c r="FD38" s="886"/>
      <c r="FE38" s="886"/>
      <c r="FF38" s="886"/>
      <c r="FG38" s="886"/>
      <c r="FH38" s="886"/>
      <c r="FI38" s="886"/>
      <c r="FJ38" s="886"/>
      <c r="FK38" s="886"/>
      <c r="FL38" s="886"/>
      <c r="FM38" s="886"/>
      <c r="FN38" s="886"/>
      <c r="FO38" s="886"/>
      <c r="FP38" s="886"/>
      <c r="FQ38" s="886"/>
      <c r="FR38" s="886"/>
      <c r="FS38" s="886"/>
      <c r="FT38" s="886"/>
      <c r="FU38" s="886"/>
      <c r="FV38" s="886"/>
      <c r="FW38" s="886"/>
      <c r="FX38" s="886"/>
      <c r="FY38" s="886"/>
      <c r="FZ38" s="886"/>
      <c r="GA38" s="886"/>
      <c r="GB38" s="886"/>
      <c r="GC38" s="886"/>
      <c r="GD38" s="886"/>
      <c r="GE38" s="886"/>
      <c r="GF38" s="886"/>
      <c r="GG38" s="886"/>
      <c r="GH38" s="886"/>
      <c r="GI38" s="886"/>
      <c r="GJ38" s="886"/>
      <c r="GK38" s="886"/>
      <c r="GL38" s="886"/>
      <c r="GM38" s="886"/>
      <c r="GN38" s="886"/>
      <c r="GO38" s="886"/>
      <c r="GP38" s="886"/>
      <c r="GQ38" s="886"/>
      <c r="GR38" s="886"/>
      <c r="GS38" s="886"/>
      <c r="GT38" s="886"/>
      <c r="GU38" s="886"/>
      <c r="GV38" s="886"/>
      <c r="GW38" s="886"/>
      <c r="GX38" s="886"/>
      <c r="GY38" s="886"/>
      <c r="GZ38" s="886"/>
      <c r="HA38" s="886"/>
      <c r="HB38" s="886"/>
      <c r="HC38" s="886"/>
      <c r="HD38" s="886"/>
      <c r="HE38" s="886"/>
      <c r="HF38" s="886"/>
      <c r="HG38" s="886"/>
      <c r="HH38" s="886"/>
      <c r="HI38" s="886"/>
      <c r="HJ38" s="886"/>
      <c r="HK38" s="886"/>
      <c r="HL38" s="886"/>
      <c r="HM38" s="886"/>
      <c r="HN38" s="886"/>
      <c r="HO38" s="886"/>
      <c r="HP38" s="886"/>
      <c r="HQ38" s="886"/>
      <c r="HR38" s="886"/>
      <c r="HS38" s="886"/>
      <c r="HT38" s="886"/>
      <c r="HU38" s="886"/>
      <c r="HV38" s="886"/>
      <c r="HW38" s="886"/>
      <c r="HX38" s="886"/>
      <c r="HY38" s="886"/>
      <c r="HZ38" s="886"/>
      <c r="IA38" s="886"/>
      <c r="IB38" s="886"/>
      <c r="IC38" s="886"/>
      <c r="ID38" s="886"/>
      <c r="IE38" s="886"/>
      <c r="IF38" s="886"/>
      <c r="IG38" s="886"/>
      <c r="IH38" s="886"/>
      <c r="II38" s="886"/>
      <c r="IJ38" s="886"/>
      <c r="IK38" s="886"/>
      <c r="IL38" s="886"/>
      <c r="IM38" s="886"/>
      <c r="IN38" s="886"/>
      <c r="IO38" s="886"/>
      <c r="IP38" s="886"/>
      <c r="IQ38" s="886"/>
      <c r="IR38" s="886"/>
      <c r="IS38" s="886"/>
      <c r="IT38" s="886"/>
      <c r="IU38" s="886"/>
      <c r="IV38" s="886"/>
      <c r="IW38" s="886"/>
      <c r="IX38" s="886"/>
      <c r="IY38" s="886"/>
      <c r="IZ38" s="886"/>
      <c r="JA38" s="886"/>
      <c r="JB38" s="886"/>
      <c r="JC38" s="886"/>
      <c r="JD38" s="886"/>
      <c r="JE38" s="886"/>
      <c r="JF38" s="886"/>
      <c r="JG38" s="886"/>
      <c r="JH38" s="886"/>
      <c r="JI38" s="886"/>
      <c r="JJ38" s="886"/>
      <c r="JK38" s="886"/>
      <c r="JL38" s="886"/>
      <c r="JM38" s="886"/>
      <c r="JN38" s="886"/>
      <c r="JO38" s="886"/>
      <c r="JP38" s="886"/>
      <c r="JQ38" s="886"/>
      <c r="JR38" s="886"/>
      <c r="JS38" s="886"/>
      <c r="JT38" s="886"/>
      <c r="JU38" s="886"/>
      <c r="JV38" s="886"/>
      <c r="JW38" s="886"/>
      <c r="JX38" s="886"/>
      <c r="JY38" s="886"/>
      <c r="JZ38" s="886"/>
      <c r="KA38" s="886"/>
      <c r="KB38" s="886"/>
      <c r="KC38" s="886"/>
      <c r="KD38" s="886"/>
      <c r="KE38" s="886"/>
      <c r="KF38" s="886"/>
      <c r="KG38" s="886"/>
      <c r="KH38" s="886"/>
      <c r="KI38" s="886"/>
      <c r="KJ38" s="886"/>
      <c r="KK38" s="886"/>
      <c r="KL38" s="886"/>
      <c r="KM38" s="886"/>
      <c r="KN38" s="886"/>
      <c r="KO38" s="886"/>
      <c r="KP38" s="886"/>
      <c r="KQ38" s="886"/>
      <c r="KR38" s="886"/>
      <c r="KS38" s="886"/>
      <c r="KT38" s="886"/>
      <c r="KU38" s="886"/>
      <c r="KV38" s="886"/>
      <c r="KW38" s="886"/>
      <c r="KX38" s="886"/>
      <c r="KY38" s="886"/>
      <c r="KZ38" s="886"/>
      <c r="LA38" s="886"/>
      <c r="LB38" s="886"/>
      <c r="LC38" s="886"/>
      <c r="LD38" s="886"/>
      <c r="LE38" s="886"/>
      <c r="LF38" s="886"/>
      <c r="LG38" s="886"/>
      <c r="LH38" s="886"/>
      <c r="LI38" s="886"/>
      <c r="LJ38" s="886"/>
      <c r="LK38" s="886"/>
      <c r="LL38" s="886"/>
      <c r="LM38" s="886"/>
      <c r="LN38" s="886"/>
      <c r="LO38" s="886"/>
      <c r="LP38" s="886"/>
      <c r="LQ38" s="886"/>
      <c r="LR38" s="886"/>
      <c r="LS38" s="886"/>
      <c r="LT38" s="886"/>
      <c r="LU38" s="886"/>
      <c r="LV38" s="886"/>
      <c r="LW38" s="886"/>
      <c r="LX38" s="886"/>
      <c r="LY38" s="886"/>
      <c r="LZ38" s="886"/>
      <c r="MA38" s="886"/>
      <c r="MB38" s="886"/>
      <c r="MC38" s="886"/>
      <c r="MD38" s="886"/>
      <c r="ME38" s="886"/>
      <c r="MF38" s="886"/>
      <c r="MG38" s="886"/>
      <c r="MH38" s="886"/>
      <c r="MI38" s="886"/>
    </row>
    <row r="39" spans="1:347" s="884" customFormat="1" ht="15" customHeight="1">
      <c r="A39" s="985"/>
      <c r="B39" s="3869" t="s">
        <v>10098</v>
      </c>
      <c r="C39" s="3870" t="s">
        <v>874</v>
      </c>
      <c r="D39" s="3871">
        <v>0.9244</v>
      </c>
      <c r="E39" s="886"/>
      <c r="F39" s="3759" t="s">
        <v>1710</v>
      </c>
      <c r="G39" s="4686"/>
      <c r="H39" s="2938"/>
      <c r="I39" s="101">
        <f t="shared" si="0"/>
        <v>0</v>
      </c>
      <c r="J39" s="2943">
        <v>0</v>
      </c>
      <c r="K39" s="886"/>
      <c r="L39" s="3676"/>
      <c r="M39" s="886"/>
      <c r="N39" s="886"/>
      <c r="O39" s="886"/>
      <c r="P39" s="886"/>
      <c r="Q39" s="886"/>
      <c r="R39" s="886"/>
      <c r="S39" s="886"/>
      <c r="T39" s="886"/>
      <c r="U39" s="886"/>
      <c r="V39" s="886"/>
      <c r="W39" s="886"/>
      <c r="X39" s="886"/>
      <c r="Y39" s="886"/>
      <c r="Z39" s="886"/>
      <c r="AA39" s="886"/>
      <c r="AB39" s="886"/>
      <c r="AC39" s="886"/>
      <c r="AD39" s="886"/>
      <c r="AE39" s="886"/>
      <c r="AF39" s="886"/>
      <c r="AG39" s="886"/>
      <c r="AH39" s="886"/>
      <c r="AI39" s="886"/>
      <c r="AJ39" s="886"/>
      <c r="AK39" s="886"/>
      <c r="AL39" s="886"/>
      <c r="AM39" s="886"/>
      <c r="AN39" s="886"/>
      <c r="AO39" s="886"/>
      <c r="AP39" s="886"/>
      <c r="AQ39" s="886"/>
      <c r="AR39" s="886"/>
      <c r="AS39" s="886"/>
      <c r="AT39" s="886"/>
      <c r="AU39" s="886"/>
      <c r="AV39" s="886"/>
      <c r="AW39" s="886"/>
      <c r="AX39" s="886"/>
      <c r="AY39" s="886"/>
      <c r="AZ39" s="886"/>
      <c r="BA39" s="886"/>
      <c r="BB39" s="886"/>
      <c r="BC39" s="886"/>
      <c r="BD39" s="886"/>
      <c r="BE39" s="886"/>
      <c r="BF39" s="886"/>
      <c r="BG39" s="886"/>
      <c r="BH39" s="886"/>
      <c r="BI39" s="886"/>
      <c r="BJ39" s="886"/>
      <c r="BK39" s="886"/>
      <c r="BL39" s="886"/>
      <c r="BM39" s="886"/>
      <c r="BN39" s="886"/>
      <c r="BO39" s="886"/>
      <c r="BP39" s="886"/>
      <c r="BQ39" s="886"/>
      <c r="BR39" s="886"/>
      <c r="BS39" s="886"/>
      <c r="BT39" s="886"/>
      <c r="BU39" s="886"/>
      <c r="BV39" s="886"/>
      <c r="BW39" s="886"/>
      <c r="BX39" s="886"/>
      <c r="BY39" s="886"/>
      <c r="BZ39" s="886"/>
      <c r="CA39" s="886"/>
      <c r="CB39" s="886"/>
      <c r="CC39" s="886"/>
      <c r="CD39" s="886"/>
      <c r="CE39" s="886"/>
      <c r="CF39" s="886"/>
      <c r="CG39" s="886"/>
      <c r="CH39" s="886"/>
      <c r="CI39" s="886"/>
      <c r="CJ39" s="886"/>
      <c r="CK39" s="886"/>
      <c r="CL39" s="886"/>
      <c r="CM39" s="886"/>
      <c r="CN39" s="886"/>
      <c r="CO39" s="886"/>
      <c r="CP39" s="886"/>
      <c r="CQ39" s="886"/>
      <c r="CR39" s="886"/>
      <c r="CS39" s="886"/>
      <c r="CT39" s="886"/>
      <c r="CU39" s="886"/>
      <c r="CV39" s="886"/>
      <c r="CW39" s="886"/>
      <c r="CX39" s="886"/>
      <c r="CY39" s="886"/>
      <c r="CZ39" s="886"/>
      <c r="DA39" s="886"/>
      <c r="DB39" s="886"/>
      <c r="DC39" s="886"/>
      <c r="DD39" s="886"/>
      <c r="DE39" s="886"/>
      <c r="DF39" s="886"/>
      <c r="DG39" s="886"/>
      <c r="DH39" s="886"/>
      <c r="DI39" s="886"/>
      <c r="DJ39" s="886"/>
      <c r="DK39" s="886"/>
      <c r="DL39" s="886"/>
      <c r="DM39" s="886"/>
      <c r="DN39" s="886"/>
      <c r="DO39" s="886"/>
      <c r="DP39" s="886"/>
      <c r="DQ39" s="886"/>
      <c r="DR39" s="886"/>
      <c r="DS39" s="886"/>
      <c r="DT39" s="886"/>
      <c r="DU39" s="886"/>
      <c r="DV39" s="886"/>
      <c r="DW39" s="886"/>
      <c r="DX39" s="886"/>
      <c r="DY39" s="886"/>
      <c r="DZ39" s="886"/>
      <c r="EA39" s="886"/>
      <c r="EB39" s="886"/>
      <c r="EC39" s="886"/>
      <c r="ED39" s="886"/>
      <c r="EE39" s="886"/>
      <c r="EF39" s="886"/>
      <c r="EG39" s="886"/>
      <c r="EH39" s="886"/>
      <c r="EI39" s="886"/>
      <c r="EJ39" s="886"/>
      <c r="EK39" s="886"/>
      <c r="EL39" s="886"/>
      <c r="EM39" s="886"/>
      <c r="EN39" s="886"/>
      <c r="EO39" s="886"/>
      <c r="EP39" s="886"/>
      <c r="EQ39" s="886"/>
      <c r="ER39" s="886"/>
      <c r="ES39" s="886"/>
      <c r="ET39" s="886"/>
      <c r="EU39" s="886"/>
      <c r="EV39" s="886"/>
      <c r="EW39" s="886"/>
      <c r="EX39" s="886"/>
      <c r="EY39" s="886"/>
      <c r="EZ39" s="886"/>
      <c r="FA39" s="886"/>
      <c r="FB39" s="886"/>
      <c r="FC39" s="886"/>
      <c r="FD39" s="886"/>
      <c r="FE39" s="886"/>
      <c r="FF39" s="886"/>
      <c r="FG39" s="886"/>
      <c r="FH39" s="886"/>
      <c r="FI39" s="886"/>
      <c r="FJ39" s="886"/>
      <c r="FK39" s="886"/>
      <c r="FL39" s="886"/>
      <c r="FM39" s="886"/>
      <c r="FN39" s="886"/>
      <c r="FO39" s="886"/>
      <c r="FP39" s="886"/>
      <c r="FQ39" s="886"/>
      <c r="FR39" s="886"/>
      <c r="FS39" s="886"/>
      <c r="FT39" s="886"/>
      <c r="FU39" s="886"/>
      <c r="FV39" s="886"/>
      <c r="FW39" s="886"/>
      <c r="FX39" s="886"/>
      <c r="FY39" s="886"/>
      <c r="FZ39" s="886"/>
      <c r="GA39" s="886"/>
      <c r="GB39" s="886"/>
      <c r="GC39" s="886"/>
      <c r="GD39" s="886"/>
      <c r="GE39" s="886"/>
      <c r="GF39" s="886"/>
      <c r="GG39" s="886"/>
      <c r="GH39" s="886"/>
      <c r="GI39" s="886"/>
      <c r="GJ39" s="886"/>
      <c r="GK39" s="886"/>
      <c r="GL39" s="886"/>
      <c r="GM39" s="886"/>
      <c r="GN39" s="886"/>
      <c r="GO39" s="886"/>
      <c r="GP39" s="886"/>
      <c r="GQ39" s="886"/>
      <c r="GR39" s="886"/>
      <c r="GS39" s="886"/>
      <c r="GT39" s="886"/>
      <c r="GU39" s="886"/>
      <c r="GV39" s="886"/>
      <c r="GW39" s="886"/>
      <c r="GX39" s="886"/>
      <c r="GY39" s="886"/>
      <c r="GZ39" s="886"/>
      <c r="HA39" s="886"/>
      <c r="HB39" s="886"/>
      <c r="HC39" s="886"/>
      <c r="HD39" s="886"/>
      <c r="HE39" s="886"/>
      <c r="HF39" s="886"/>
      <c r="HG39" s="886"/>
      <c r="HH39" s="886"/>
      <c r="HI39" s="886"/>
      <c r="HJ39" s="886"/>
      <c r="HK39" s="886"/>
      <c r="HL39" s="886"/>
      <c r="HM39" s="886"/>
      <c r="HN39" s="886"/>
      <c r="HO39" s="886"/>
      <c r="HP39" s="886"/>
      <c r="HQ39" s="886"/>
      <c r="HR39" s="886"/>
      <c r="HS39" s="886"/>
      <c r="HT39" s="886"/>
      <c r="HU39" s="886"/>
      <c r="HV39" s="886"/>
      <c r="HW39" s="886"/>
      <c r="HX39" s="886"/>
      <c r="HY39" s="886"/>
      <c r="HZ39" s="886"/>
      <c r="IA39" s="886"/>
      <c r="IB39" s="886"/>
      <c r="IC39" s="886"/>
      <c r="ID39" s="886"/>
      <c r="IE39" s="886"/>
      <c r="IF39" s="886"/>
      <c r="IG39" s="886"/>
      <c r="IH39" s="886"/>
      <c r="II39" s="886"/>
      <c r="IJ39" s="886"/>
      <c r="IK39" s="886"/>
      <c r="IL39" s="886"/>
      <c r="IM39" s="886"/>
      <c r="IN39" s="886"/>
      <c r="IO39" s="886"/>
      <c r="IP39" s="886"/>
      <c r="IQ39" s="886"/>
      <c r="IR39" s="886"/>
      <c r="IS39" s="886"/>
      <c r="IT39" s="886"/>
      <c r="IU39" s="886"/>
      <c r="IV39" s="886"/>
      <c r="IW39" s="886"/>
      <c r="IX39" s="886"/>
      <c r="IY39" s="886"/>
      <c r="IZ39" s="886"/>
      <c r="JA39" s="886"/>
      <c r="JB39" s="886"/>
      <c r="JC39" s="886"/>
      <c r="JD39" s="886"/>
      <c r="JE39" s="886"/>
      <c r="JF39" s="886"/>
      <c r="JG39" s="886"/>
      <c r="JH39" s="886"/>
      <c r="JI39" s="886"/>
      <c r="JJ39" s="886"/>
      <c r="JK39" s="886"/>
      <c r="JL39" s="886"/>
      <c r="JM39" s="886"/>
      <c r="JN39" s="886"/>
      <c r="JO39" s="886"/>
      <c r="JP39" s="886"/>
      <c r="JQ39" s="886"/>
      <c r="JR39" s="886"/>
      <c r="JS39" s="886"/>
      <c r="JT39" s="886"/>
      <c r="JU39" s="886"/>
      <c r="JV39" s="886"/>
      <c r="JW39" s="886"/>
      <c r="JX39" s="886"/>
      <c r="JY39" s="886"/>
      <c r="JZ39" s="886"/>
      <c r="KA39" s="886"/>
      <c r="KB39" s="886"/>
      <c r="KC39" s="886"/>
      <c r="KD39" s="886"/>
      <c r="KE39" s="886"/>
      <c r="KF39" s="886"/>
      <c r="KG39" s="886"/>
      <c r="KH39" s="886"/>
      <c r="KI39" s="886"/>
      <c r="KJ39" s="886"/>
      <c r="KK39" s="886"/>
      <c r="KL39" s="886"/>
      <c r="KM39" s="886"/>
      <c r="KN39" s="886"/>
      <c r="KO39" s="886"/>
      <c r="KP39" s="886"/>
      <c r="KQ39" s="886"/>
      <c r="KR39" s="886"/>
      <c r="KS39" s="886"/>
      <c r="KT39" s="886"/>
      <c r="KU39" s="886"/>
      <c r="KV39" s="886"/>
      <c r="KW39" s="886"/>
      <c r="KX39" s="886"/>
      <c r="KY39" s="886"/>
      <c r="KZ39" s="886"/>
      <c r="LA39" s="886"/>
      <c r="LB39" s="886"/>
      <c r="LC39" s="886"/>
      <c r="LD39" s="886"/>
      <c r="LE39" s="886"/>
      <c r="LF39" s="886"/>
      <c r="LG39" s="886"/>
      <c r="LH39" s="886"/>
      <c r="LI39" s="886"/>
      <c r="LJ39" s="886"/>
      <c r="LK39" s="886"/>
      <c r="LL39" s="886"/>
      <c r="LM39" s="886"/>
      <c r="LN39" s="886"/>
      <c r="LO39" s="886"/>
      <c r="LP39" s="886"/>
      <c r="LQ39" s="886"/>
      <c r="LR39" s="886"/>
      <c r="LS39" s="886"/>
      <c r="LT39" s="886"/>
      <c r="LU39" s="886"/>
      <c r="LV39" s="886"/>
      <c r="LW39" s="886"/>
      <c r="LX39" s="886"/>
      <c r="LY39" s="886"/>
      <c r="LZ39" s="886"/>
      <c r="MA39" s="886"/>
      <c r="MB39" s="886"/>
      <c r="MC39" s="886"/>
      <c r="MD39" s="886"/>
      <c r="ME39" s="886"/>
      <c r="MF39" s="886"/>
      <c r="MG39" s="886"/>
      <c r="MH39" s="886"/>
      <c r="MI39" s="886"/>
    </row>
    <row r="40" spans="1:347" s="884" customFormat="1" ht="15" customHeight="1">
      <c r="A40" s="985"/>
      <c r="B40" s="3869" t="s">
        <v>10099</v>
      </c>
      <c r="C40" s="3870" t="s">
        <v>874</v>
      </c>
      <c r="D40" s="3871">
        <v>1</v>
      </c>
      <c r="E40" s="886"/>
      <c r="F40" s="3759" t="s">
        <v>1711</v>
      </c>
      <c r="G40" s="4686"/>
      <c r="H40" s="2938"/>
      <c r="I40" s="101">
        <f t="shared" si="0"/>
        <v>0</v>
      </c>
      <c r="J40" s="2943">
        <v>0</v>
      </c>
      <c r="K40" s="886"/>
      <c r="L40" s="3676"/>
      <c r="M40" s="886"/>
      <c r="N40" s="886"/>
      <c r="O40" s="886"/>
      <c r="P40" s="886"/>
      <c r="Q40" s="886"/>
      <c r="R40" s="886"/>
      <c r="S40" s="886"/>
      <c r="T40" s="886"/>
      <c r="U40" s="886"/>
      <c r="V40" s="886"/>
      <c r="W40" s="886"/>
      <c r="X40" s="886"/>
      <c r="Y40" s="886"/>
      <c r="Z40" s="886"/>
      <c r="AA40" s="886"/>
      <c r="AB40" s="886"/>
      <c r="AC40" s="886"/>
      <c r="AD40" s="886"/>
      <c r="AE40" s="886"/>
      <c r="AF40" s="886"/>
      <c r="AG40" s="886"/>
      <c r="AH40" s="886"/>
      <c r="AI40" s="886"/>
      <c r="AJ40" s="886"/>
      <c r="AK40" s="886"/>
      <c r="AL40" s="886"/>
      <c r="AM40" s="886"/>
      <c r="AN40" s="886"/>
      <c r="AO40" s="886"/>
      <c r="AP40" s="886"/>
      <c r="AQ40" s="886"/>
      <c r="AR40" s="886"/>
      <c r="AS40" s="886"/>
      <c r="AT40" s="886"/>
      <c r="AU40" s="886"/>
      <c r="AV40" s="886"/>
      <c r="AW40" s="886"/>
      <c r="AX40" s="886"/>
      <c r="AY40" s="886"/>
      <c r="AZ40" s="886"/>
      <c r="BA40" s="886"/>
      <c r="BB40" s="886"/>
      <c r="BC40" s="886"/>
      <c r="BD40" s="886"/>
      <c r="BE40" s="886"/>
      <c r="BF40" s="886"/>
      <c r="BG40" s="886"/>
      <c r="BH40" s="886"/>
      <c r="BI40" s="886"/>
      <c r="BJ40" s="886"/>
      <c r="BK40" s="886"/>
      <c r="BL40" s="886"/>
      <c r="BM40" s="886"/>
      <c r="BN40" s="886"/>
      <c r="BO40" s="886"/>
      <c r="BP40" s="886"/>
      <c r="BQ40" s="886"/>
      <c r="BR40" s="886"/>
      <c r="BS40" s="886"/>
      <c r="BT40" s="886"/>
      <c r="BU40" s="886"/>
      <c r="BV40" s="886"/>
      <c r="BW40" s="886"/>
      <c r="BX40" s="886"/>
      <c r="BY40" s="886"/>
      <c r="BZ40" s="886"/>
      <c r="CA40" s="886"/>
      <c r="CB40" s="886"/>
      <c r="CC40" s="886"/>
      <c r="CD40" s="886"/>
      <c r="CE40" s="886"/>
      <c r="CF40" s="886"/>
      <c r="CG40" s="886"/>
      <c r="CH40" s="886"/>
      <c r="CI40" s="886"/>
      <c r="CJ40" s="886"/>
      <c r="CK40" s="886"/>
      <c r="CL40" s="886"/>
      <c r="CM40" s="886"/>
      <c r="CN40" s="886"/>
      <c r="CO40" s="886"/>
      <c r="CP40" s="886"/>
      <c r="CQ40" s="886"/>
      <c r="CR40" s="886"/>
      <c r="CS40" s="886"/>
      <c r="CT40" s="886"/>
      <c r="CU40" s="886"/>
      <c r="CV40" s="886"/>
      <c r="CW40" s="886"/>
      <c r="CX40" s="886"/>
      <c r="CY40" s="886"/>
      <c r="CZ40" s="886"/>
      <c r="DA40" s="886"/>
      <c r="DB40" s="886"/>
      <c r="DC40" s="886"/>
      <c r="DD40" s="886"/>
      <c r="DE40" s="886"/>
      <c r="DF40" s="886"/>
      <c r="DG40" s="886"/>
      <c r="DH40" s="886"/>
      <c r="DI40" s="886"/>
      <c r="DJ40" s="886"/>
      <c r="DK40" s="886"/>
      <c r="DL40" s="886"/>
      <c r="DM40" s="886"/>
      <c r="DN40" s="886"/>
      <c r="DO40" s="886"/>
      <c r="DP40" s="886"/>
      <c r="DQ40" s="886"/>
      <c r="DR40" s="886"/>
      <c r="DS40" s="886"/>
      <c r="DT40" s="886"/>
      <c r="DU40" s="886"/>
      <c r="DV40" s="886"/>
      <c r="DW40" s="886"/>
      <c r="DX40" s="886"/>
      <c r="DY40" s="886"/>
      <c r="DZ40" s="886"/>
      <c r="EA40" s="886"/>
      <c r="EB40" s="886"/>
      <c r="EC40" s="886"/>
      <c r="ED40" s="886"/>
      <c r="EE40" s="886"/>
      <c r="EF40" s="886"/>
      <c r="EG40" s="886"/>
      <c r="EH40" s="886"/>
      <c r="EI40" s="886"/>
      <c r="EJ40" s="886"/>
      <c r="EK40" s="886"/>
      <c r="EL40" s="886"/>
      <c r="EM40" s="886"/>
      <c r="EN40" s="886"/>
      <c r="EO40" s="886"/>
      <c r="EP40" s="886"/>
      <c r="EQ40" s="886"/>
      <c r="ER40" s="886"/>
      <c r="ES40" s="886"/>
      <c r="ET40" s="886"/>
      <c r="EU40" s="886"/>
      <c r="EV40" s="886"/>
      <c r="EW40" s="886"/>
      <c r="EX40" s="886"/>
      <c r="EY40" s="886"/>
      <c r="EZ40" s="886"/>
      <c r="FA40" s="886"/>
      <c r="FB40" s="886"/>
      <c r="FC40" s="886"/>
      <c r="FD40" s="886"/>
      <c r="FE40" s="886"/>
      <c r="FF40" s="886"/>
      <c r="FG40" s="886"/>
      <c r="FH40" s="886"/>
      <c r="FI40" s="886"/>
      <c r="FJ40" s="886"/>
      <c r="FK40" s="886"/>
      <c r="FL40" s="886"/>
      <c r="FM40" s="886"/>
      <c r="FN40" s="886"/>
      <c r="FO40" s="886"/>
      <c r="FP40" s="886"/>
      <c r="FQ40" s="886"/>
      <c r="FR40" s="886"/>
      <c r="FS40" s="886"/>
      <c r="FT40" s="886"/>
      <c r="FU40" s="886"/>
      <c r="FV40" s="886"/>
      <c r="FW40" s="886"/>
      <c r="FX40" s="886"/>
      <c r="FY40" s="886"/>
      <c r="FZ40" s="886"/>
      <c r="GA40" s="886"/>
      <c r="GB40" s="886"/>
      <c r="GC40" s="886"/>
      <c r="GD40" s="886"/>
      <c r="GE40" s="886"/>
      <c r="GF40" s="886"/>
      <c r="GG40" s="886"/>
      <c r="GH40" s="886"/>
      <c r="GI40" s="886"/>
      <c r="GJ40" s="886"/>
      <c r="GK40" s="886"/>
      <c r="GL40" s="886"/>
      <c r="GM40" s="886"/>
      <c r="GN40" s="886"/>
      <c r="GO40" s="886"/>
      <c r="GP40" s="886"/>
      <c r="GQ40" s="886"/>
      <c r="GR40" s="886"/>
      <c r="GS40" s="886"/>
      <c r="GT40" s="886"/>
      <c r="GU40" s="886"/>
      <c r="GV40" s="886"/>
      <c r="GW40" s="886"/>
      <c r="GX40" s="886"/>
      <c r="GY40" s="886"/>
      <c r="GZ40" s="886"/>
      <c r="HA40" s="886"/>
      <c r="HB40" s="886"/>
      <c r="HC40" s="886"/>
      <c r="HD40" s="886"/>
      <c r="HE40" s="886"/>
      <c r="HF40" s="886"/>
      <c r="HG40" s="886"/>
      <c r="HH40" s="886"/>
      <c r="HI40" s="886"/>
      <c r="HJ40" s="886"/>
      <c r="HK40" s="886"/>
      <c r="HL40" s="886"/>
      <c r="HM40" s="886"/>
      <c r="HN40" s="886"/>
      <c r="HO40" s="886"/>
      <c r="HP40" s="886"/>
      <c r="HQ40" s="886"/>
      <c r="HR40" s="886"/>
      <c r="HS40" s="886"/>
      <c r="HT40" s="886"/>
      <c r="HU40" s="886"/>
      <c r="HV40" s="886"/>
      <c r="HW40" s="886"/>
      <c r="HX40" s="886"/>
      <c r="HY40" s="886"/>
      <c r="HZ40" s="886"/>
      <c r="IA40" s="886"/>
      <c r="IB40" s="886"/>
      <c r="IC40" s="886"/>
      <c r="ID40" s="886"/>
      <c r="IE40" s="886"/>
      <c r="IF40" s="886"/>
      <c r="IG40" s="886"/>
      <c r="IH40" s="886"/>
      <c r="II40" s="886"/>
      <c r="IJ40" s="886"/>
      <c r="IK40" s="886"/>
      <c r="IL40" s="886"/>
      <c r="IM40" s="886"/>
      <c r="IN40" s="886"/>
      <c r="IO40" s="886"/>
      <c r="IP40" s="886"/>
      <c r="IQ40" s="886"/>
      <c r="IR40" s="886"/>
      <c r="IS40" s="886"/>
      <c r="IT40" s="886"/>
      <c r="IU40" s="886"/>
      <c r="IV40" s="886"/>
      <c r="IW40" s="886"/>
      <c r="IX40" s="886"/>
      <c r="IY40" s="886"/>
      <c r="IZ40" s="886"/>
      <c r="JA40" s="886"/>
      <c r="JB40" s="886"/>
      <c r="JC40" s="886"/>
      <c r="JD40" s="886"/>
      <c r="JE40" s="886"/>
      <c r="JF40" s="886"/>
      <c r="JG40" s="886"/>
      <c r="JH40" s="886"/>
      <c r="JI40" s="886"/>
      <c r="JJ40" s="886"/>
      <c r="JK40" s="886"/>
      <c r="JL40" s="886"/>
      <c r="JM40" s="886"/>
      <c r="JN40" s="886"/>
      <c r="JO40" s="886"/>
      <c r="JP40" s="886"/>
      <c r="JQ40" s="886"/>
      <c r="JR40" s="886"/>
      <c r="JS40" s="886"/>
      <c r="JT40" s="886"/>
      <c r="JU40" s="886"/>
      <c r="JV40" s="886"/>
      <c r="JW40" s="886"/>
      <c r="JX40" s="886"/>
      <c r="JY40" s="886"/>
      <c r="JZ40" s="886"/>
      <c r="KA40" s="886"/>
      <c r="KB40" s="886"/>
      <c r="KC40" s="886"/>
      <c r="KD40" s="886"/>
      <c r="KE40" s="886"/>
      <c r="KF40" s="886"/>
      <c r="KG40" s="886"/>
      <c r="KH40" s="886"/>
      <c r="KI40" s="886"/>
      <c r="KJ40" s="886"/>
      <c r="KK40" s="886"/>
      <c r="KL40" s="886"/>
      <c r="KM40" s="886"/>
      <c r="KN40" s="886"/>
      <c r="KO40" s="886"/>
      <c r="KP40" s="886"/>
      <c r="KQ40" s="886"/>
      <c r="KR40" s="886"/>
      <c r="KS40" s="886"/>
      <c r="KT40" s="886"/>
      <c r="KU40" s="886"/>
      <c r="KV40" s="886"/>
      <c r="KW40" s="886"/>
      <c r="KX40" s="886"/>
      <c r="KY40" s="886"/>
      <c r="KZ40" s="886"/>
      <c r="LA40" s="886"/>
      <c r="LB40" s="886"/>
      <c r="LC40" s="886"/>
      <c r="LD40" s="886"/>
      <c r="LE40" s="886"/>
      <c r="LF40" s="886"/>
      <c r="LG40" s="886"/>
      <c r="LH40" s="886"/>
      <c r="LI40" s="886"/>
      <c r="LJ40" s="886"/>
      <c r="LK40" s="886"/>
      <c r="LL40" s="886"/>
      <c r="LM40" s="886"/>
      <c r="LN40" s="886"/>
      <c r="LO40" s="886"/>
      <c r="LP40" s="886"/>
      <c r="LQ40" s="886"/>
      <c r="LR40" s="886"/>
      <c r="LS40" s="886"/>
      <c r="LT40" s="886"/>
      <c r="LU40" s="886"/>
      <c r="LV40" s="886"/>
      <c r="LW40" s="886"/>
      <c r="LX40" s="886"/>
      <c r="LY40" s="886"/>
      <c r="LZ40" s="886"/>
      <c r="MA40" s="886"/>
      <c r="MB40" s="886"/>
      <c r="MC40" s="886"/>
      <c r="MD40" s="886"/>
      <c r="ME40" s="886"/>
      <c r="MF40" s="886"/>
      <c r="MG40" s="886"/>
      <c r="MH40" s="886"/>
      <c r="MI40" s="886"/>
    </row>
    <row r="41" spans="1:347" s="884" customFormat="1" ht="15" customHeight="1">
      <c r="A41" s="985"/>
      <c r="B41" s="3869" t="s">
        <v>10100</v>
      </c>
      <c r="C41" s="3870" t="s">
        <v>874</v>
      </c>
      <c r="D41" s="3871">
        <v>1</v>
      </c>
      <c r="E41" s="886"/>
      <c r="F41" s="3759" t="s">
        <v>1712</v>
      </c>
      <c r="G41" s="4686"/>
      <c r="H41" s="2938"/>
      <c r="I41" s="101">
        <f t="shared" si="0"/>
        <v>0</v>
      </c>
      <c r="J41" s="2943">
        <v>0</v>
      </c>
      <c r="K41" s="886"/>
      <c r="L41" s="3676"/>
      <c r="M41" s="886"/>
      <c r="N41" s="886"/>
      <c r="O41" s="886"/>
      <c r="P41" s="886"/>
      <c r="Q41" s="886"/>
      <c r="R41" s="886"/>
      <c r="S41" s="886"/>
      <c r="T41" s="886"/>
      <c r="U41" s="886"/>
      <c r="V41" s="886"/>
      <c r="W41" s="886"/>
      <c r="X41" s="886"/>
      <c r="Y41" s="886"/>
      <c r="Z41" s="886"/>
      <c r="AA41" s="886"/>
      <c r="AB41" s="886"/>
      <c r="AC41" s="886"/>
      <c r="AD41" s="886"/>
      <c r="AE41" s="886"/>
      <c r="AF41" s="886"/>
      <c r="AG41" s="886"/>
      <c r="AH41" s="886"/>
      <c r="AI41" s="886"/>
      <c r="AJ41" s="886"/>
      <c r="AK41" s="886"/>
      <c r="AL41" s="886"/>
      <c r="AM41" s="886"/>
      <c r="AN41" s="886"/>
      <c r="AO41" s="886"/>
      <c r="AP41" s="886"/>
      <c r="AQ41" s="886"/>
      <c r="AR41" s="886"/>
      <c r="AS41" s="886"/>
      <c r="AT41" s="886"/>
      <c r="AU41" s="886"/>
      <c r="AV41" s="886"/>
      <c r="AW41" s="886"/>
      <c r="AX41" s="886"/>
      <c r="AY41" s="886"/>
      <c r="AZ41" s="886"/>
      <c r="BA41" s="886"/>
      <c r="BB41" s="886"/>
      <c r="BC41" s="886"/>
      <c r="BD41" s="886"/>
      <c r="BE41" s="886"/>
      <c r="BF41" s="886"/>
      <c r="BG41" s="886"/>
      <c r="BH41" s="886"/>
      <c r="BI41" s="886"/>
      <c r="BJ41" s="886"/>
      <c r="BK41" s="886"/>
      <c r="BL41" s="886"/>
      <c r="BM41" s="886"/>
      <c r="BN41" s="886"/>
      <c r="BO41" s="886"/>
      <c r="BP41" s="886"/>
      <c r="BQ41" s="886"/>
      <c r="BR41" s="886"/>
      <c r="BS41" s="886"/>
      <c r="BT41" s="886"/>
      <c r="BU41" s="886"/>
      <c r="BV41" s="886"/>
      <c r="BW41" s="886"/>
      <c r="BX41" s="886"/>
      <c r="BY41" s="886"/>
      <c r="BZ41" s="886"/>
      <c r="CA41" s="886"/>
      <c r="CB41" s="886"/>
      <c r="CC41" s="886"/>
      <c r="CD41" s="886"/>
      <c r="CE41" s="886"/>
      <c r="CF41" s="886"/>
      <c r="CG41" s="886"/>
      <c r="CH41" s="886"/>
      <c r="CI41" s="886"/>
      <c r="CJ41" s="886"/>
      <c r="CK41" s="886"/>
      <c r="CL41" s="886"/>
      <c r="CM41" s="886"/>
      <c r="CN41" s="886"/>
      <c r="CO41" s="886"/>
      <c r="CP41" s="886"/>
      <c r="CQ41" s="886"/>
      <c r="CR41" s="886"/>
      <c r="CS41" s="886"/>
      <c r="CT41" s="886"/>
      <c r="CU41" s="886"/>
      <c r="CV41" s="886"/>
      <c r="CW41" s="886"/>
      <c r="CX41" s="886"/>
      <c r="CY41" s="886"/>
      <c r="CZ41" s="886"/>
      <c r="DA41" s="886"/>
      <c r="DB41" s="886"/>
      <c r="DC41" s="886"/>
      <c r="DD41" s="886"/>
      <c r="DE41" s="886"/>
      <c r="DF41" s="886"/>
      <c r="DG41" s="886"/>
      <c r="DH41" s="886"/>
      <c r="DI41" s="886"/>
      <c r="DJ41" s="886"/>
      <c r="DK41" s="886"/>
      <c r="DL41" s="886"/>
      <c r="DM41" s="886"/>
      <c r="DN41" s="886"/>
      <c r="DO41" s="886"/>
      <c r="DP41" s="886"/>
      <c r="DQ41" s="886"/>
      <c r="DR41" s="886"/>
      <c r="DS41" s="886"/>
      <c r="DT41" s="886"/>
      <c r="DU41" s="886"/>
      <c r="DV41" s="886"/>
      <c r="DW41" s="886"/>
      <c r="DX41" s="886"/>
      <c r="DY41" s="886"/>
      <c r="DZ41" s="886"/>
      <c r="EA41" s="886"/>
      <c r="EB41" s="886"/>
      <c r="EC41" s="886"/>
      <c r="ED41" s="886"/>
      <c r="EE41" s="886"/>
      <c r="EF41" s="886"/>
      <c r="EG41" s="886"/>
      <c r="EH41" s="886"/>
      <c r="EI41" s="886"/>
      <c r="EJ41" s="886"/>
      <c r="EK41" s="886"/>
      <c r="EL41" s="886"/>
      <c r="EM41" s="886"/>
      <c r="EN41" s="886"/>
      <c r="EO41" s="886"/>
      <c r="EP41" s="886"/>
      <c r="EQ41" s="886"/>
      <c r="ER41" s="886"/>
      <c r="ES41" s="886"/>
      <c r="ET41" s="886"/>
      <c r="EU41" s="886"/>
      <c r="EV41" s="886"/>
      <c r="EW41" s="886"/>
      <c r="EX41" s="886"/>
      <c r="EY41" s="886"/>
      <c r="EZ41" s="886"/>
      <c r="FA41" s="886"/>
      <c r="FB41" s="886"/>
      <c r="FC41" s="886"/>
      <c r="FD41" s="886"/>
      <c r="FE41" s="886"/>
      <c r="FF41" s="886"/>
      <c r="FG41" s="886"/>
      <c r="FH41" s="886"/>
      <c r="FI41" s="886"/>
      <c r="FJ41" s="886"/>
      <c r="FK41" s="886"/>
      <c r="FL41" s="886"/>
      <c r="FM41" s="886"/>
      <c r="FN41" s="886"/>
      <c r="FO41" s="886"/>
      <c r="FP41" s="886"/>
      <c r="FQ41" s="886"/>
      <c r="FR41" s="886"/>
      <c r="FS41" s="886"/>
      <c r="FT41" s="886"/>
      <c r="FU41" s="886"/>
      <c r="FV41" s="886"/>
      <c r="FW41" s="886"/>
      <c r="FX41" s="886"/>
      <c r="FY41" s="886"/>
      <c r="FZ41" s="886"/>
      <c r="GA41" s="886"/>
      <c r="GB41" s="886"/>
      <c r="GC41" s="886"/>
      <c r="GD41" s="886"/>
      <c r="GE41" s="886"/>
      <c r="GF41" s="886"/>
      <c r="GG41" s="886"/>
      <c r="GH41" s="886"/>
      <c r="GI41" s="886"/>
      <c r="GJ41" s="886"/>
      <c r="GK41" s="886"/>
      <c r="GL41" s="886"/>
      <c r="GM41" s="886"/>
      <c r="GN41" s="886"/>
      <c r="GO41" s="886"/>
      <c r="GP41" s="886"/>
      <c r="GQ41" s="886"/>
      <c r="GR41" s="886"/>
      <c r="GS41" s="886"/>
      <c r="GT41" s="886"/>
      <c r="GU41" s="886"/>
      <c r="GV41" s="886"/>
      <c r="GW41" s="886"/>
      <c r="GX41" s="886"/>
      <c r="GY41" s="886"/>
      <c r="GZ41" s="886"/>
      <c r="HA41" s="886"/>
      <c r="HB41" s="886"/>
      <c r="HC41" s="886"/>
      <c r="HD41" s="886"/>
      <c r="HE41" s="886"/>
      <c r="HF41" s="886"/>
      <c r="HG41" s="886"/>
      <c r="HH41" s="886"/>
      <c r="HI41" s="886"/>
      <c r="HJ41" s="886"/>
      <c r="HK41" s="886"/>
      <c r="HL41" s="886"/>
      <c r="HM41" s="886"/>
      <c r="HN41" s="886"/>
      <c r="HO41" s="886"/>
      <c r="HP41" s="886"/>
      <c r="HQ41" s="886"/>
      <c r="HR41" s="886"/>
      <c r="HS41" s="886"/>
      <c r="HT41" s="886"/>
      <c r="HU41" s="886"/>
      <c r="HV41" s="886"/>
      <c r="HW41" s="886"/>
      <c r="HX41" s="886"/>
      <c r="HY41" s="886"/>
      <c r="HZ41" s="886"/>
      <c r="IA41" s="886"/>
      <c r="IB41" s="886"/>
      <c r="IC41" s="886"/>
      <c r="ID41" s="886"/>
      <c r="IE41" s="886"/>
      <c r="IF41" s="886"/>
      <c r="IG41" s="886"/>
      <c r="IH41" s="886"/>
      <c r="II41" s="886"/>
      <c r="IJ41" s="886"/>
      <c r="IK41" s="886"/>
      <c r="IL41" s="886"/>
      <c r="IM41" s="886"/>
      <c r="IN41" s="886"/>
      <c r="IO41" s="886"/>
      <c r="IP41" s="886"/>
      <c r="IQ41" s="886"/>
      <c r="IR41" s="886"/>
      <c r="IS41" s="886"/>
      <c r="IT41" s="886"/>
      <c r="IU41" s="886"/>
      <c r="IV41" s="886"/>
      <c r="IW41" s="886"/>
      <c r="IX41" s="886"/>
      <c r="IY41" s="886"/>
      <c r="IZ41" s="886"/>
      <c r="JA41" s="886"/>
      <c r="JB41" s="886"/>
      <c r="JC41" s="886"/>
      <c r="JD41" s="886"/>
      <c r="JE41" s="886"/>
      <c r="JF41" s="886"/>
      <c r="JG41" s="886"/>
      <c r="JH41" s="886"/>
      <c r="JI41" s="886"/>
      <c r="JJ41" s="886"/>
      <c r="JK41" s="886"/>
      <c r="JL41" s="886"/>
      <c r="JM41" s="886"/>
      <c r="JN41" s="886"/>
      <c r="JO41" s="886"/>
      <c r="JP41" s="886"/>
      <c r="JQ41" s="886"/>
      <c r="JR41" s="886"/>
      <c r="JS41" s="886"/>
      <c r="JT41" s="886"/>
      <c r="JU41" s="886"/>
      <c r="JV41" s="886"/>
      <c r="JW41" s="886"/>
      <c r="JX41" s="886"/>
      <c r="JY41" s="886"/>
      <c r="JZ41" s="886"/>
      <c r="KA41" s="886"/>
      <c r="KB41" s="886"/>
      <c r="KC41" s="886"/>
      <c r="KD41" s="886"/>
      <c r="KE41" s="886"/>
      <c r="KF41" s="886"/>
      <c r="KG41" s="886"/>
      <c r="KH41" s="886"/>
      <c r="KI41" s="886"/>
      <c r="KJ41" s="886"/>
      <c r="KK41" s="886"/>
      <c r="KL41" s="886"/>
      <c r="KM41" s="886"/>
      <c r="KN41" s="886"/>
      <c r="KO41" s="886"/>
      <c r="KP41" s="886"/>
      <c r="KQ41" s="886"/>
      <c r="KR41" s="886"/>
      <c r="KS41" s="886"/>
      <c r="KT41" s="886"/>
      <c r="KU41" s="886"/>
      <c r="KV41" s="886"/>
      <c r="KW41" s="886"/>
      <c r="KX41" s="886"/>
      <c r="KY41" s="886"/>
      <c r="KZ41" s="886"/>
      <c r="LA41" s="886"/>
      <c r="LB41" s="886"/>
      <c r="LC41" s="886"/>
      <c r="LD41" s="886"/>
      <c r="LE41" s="886"/>
      <c r="LF41" s="886"/>
      <c r="LG41" s="886"/>
      <c r="LH41" s="886"/>
      <c r="LI41" s="886"/>
      <c r="LJ41" s="886"/>
      <c r="LK41" s="886"/>
      <c r="LL41" s="886"/>
      <c r="LM41" s="886"/>
      <c r="LN41" s="886"/>
      <c r="LO41" s="886"/>
      <c r="LP41" s="886"/>
      <c r="LQ41" s="886"/>
      <c r="LR41" s="886"/>
      <c r="LS41" s="886"/>
      <c r="LT41" s="886"/>
      <c r="LU41" s="886"/>
      <c r="LV41" s="886"/>
      <c r="LW41" s="886"/>
      <c r="LX41" s="886"/>
      <c r="LY41" s="886"/>
      <c r="LZ41" s="886"/>
      <c r="MA41" s="886"/>
      <c r="MB41" s="886"/>
      <c r="MC41" s="886"/>
      <c r="MD41" s="886"/>
      <c r="ME41" s="886"/>
      <c r="MF41" s="886"/>
      <c r="MG41" s="886"/>
      <c r="MH41" s="886"/>
      <c r="MI41" s="886"/>
    </row>
    <row r="42" spans="1:347" s="884" customFormat="1" ht="15" customHeight="1">
      <c r="A42" s="985"/>
      <c r="B42" s="3869" t="s">
        <v>10101</v>
      </c>
      <c r="C42" s="3870" t="s">
        <v>874</v>
      </c>
      <c r="D42" s="3871">
        <v>0.94120000000000004</v>
      </c>
      <c r="E42" s="886"/>
      <c r="F42" s="3759" t="s">
        <v>1713</v>
      </c>
      <c r="G42" s="4686"/>
      <c r="H42" s="2938"/>
      <c r="I42" s="101">
        <f t="shared" si="0"/>
        <v>0</v>
      </c>
      <c r="J42" s="2943">
        <v>0</v>
      </c>
      <c r="K42" s="886"/>
      <c r="L42" s="3676"/>
      <c r="M42" s="886"/>
      <c r="N42" s="886"/>
      <c r="O42" s="886"/>
      <c r="P42" s="886"/>
      <c r="Q42" s="886"/>
      <c r="R42" s="886"/>
      <c r="S42" s="886"/>
      <c r="T42" s="886"/>
      <c r="U42" s="886"/>
      <c r="V42" s="886"/>
      <c r="W42" s="886"/>
      <c r="X42" s="886"/>
      <c r="Y42" s="886"/>
      <c r="Z42" s="886"/>
      <c r="AA42" s="886"/>
      <c r="AB42" s="886"/>
      <c r="AC42" s="886"/>
      <c r="AD42" s="886"/>
      <c r="AE42" s="886"/>
      <c r="AF42" s="886"/>
      <c r="AG42" s="886"/>
      <c r="AH42" s="886"/>
      <c r="AI42" s="886"/>
      <c r="AJ42" s="886"/>
      <c r="AK42" s="886"/>
      <c r="AL42" s="886"/>
      <c r="AM42" s="886"/>
      <c r="AN42" s="886"/>
      <c r="AO42" s="886"/>
      <c r="AP42" s="886"/>
      <c r="AQ42" s="886"/>
      <c r="AR42" s="886"/>
      <c r="AS42" s="886"/>
      <c r="AT42" s="886"/>
      <c r="AU42" s="886"/>
      <c r="AV42" s="886"/>
      <c r="AW42" s="886"/>
      <c r="AX42" s="886"/>
      <c r="AY42" s="886"/>
      <c r="AZ42" s="886"/>
      <c r="BA42" s="886"/>
      <c r="BB42" s="886"/>
      <c r="BC42" s="886"/>
      <c r="BD42" s="886"/>
      <c r="BE42" s="886"/>
      <c r="BF42" s="886"/>
      <c r="BG42" s="886"/>
      <c r="BH42" s="886"/>
      <c r="BI42" s="886"/>
      <c r="BJ42" s="886"/>
      <c r="BK42" s="886"/>
      <c r="BL42" s="886"/>
      <c r="BM42" s="886"/>
      <c r="BN42" s="886"/>
      <c r="BO42" s="886"/>
      <c r="BP42" s="886"/>
      <c r="BQ42" s="886"/>
      <c r="BR42" s="886"/>
      <c r="BS42" s="886"/>
      <c r="BT42" s="886"/>
      <c r="BU42" s="886"/>
      <c r="BV42" s="886"/>
      <c r="BW42" s="886"/>
      <c r="BX42" s="886"/>
      <c r="BY42" s="886"/>
      <c r="BZ42" s="886"/>
      <c r="CA42" s="886"/>
      <c r="CB42" s="886"/>
      <c r="CC42" s="886"/>
      <c r="CD42" s="886"/>
      <c r="CE42" s="886"/>
      <c r="CF42" s="886"/>
      <c r="CG42" s="886"/>
      <c r="CH42" s="886"/>
      <c r="CI42" s="886"/>
      <c r="CJ42" s="886"/>
      <c r="CK42" s="886"/>
      <c r="CL42" s="886"/>
      <c r="CM42" s="886"/>
      <c r="CN42" s="886"/>
      <c r="CO42" s="886"/>
      <c r="CP42" s="886"/>
      <c r="CQ42" s="886"/>
      <c r="CR42" s="886"/>
      <c r="CS42" s="886"/>
      <c r="CT42" s="886"/>
      <c r="CU42" s="886"/>
      <c r="CV42" s="886"/>
      <c r="CW42" s="886"/>
      <c r="CX42" s="886"/>
      <c r="CY42" s="886"/>
      <c r="CZ42" s="886"/>
      <c r="DA42" s="886"/>
      <c r="DB42" s="886"/>
      <c r="DC42" s="886"/>
      <c r="DD42" s="886"/>
      <c r="DE42" s="886"/>
      <c r="DF42" s="886"/>
      <c r="DG42" s="886"/>
      <c r="DH42" s="886"/>
      <c r="DI42" s="886"/>
      <c r="DJ42" s="886"/>
      <c r="DK42" s="886"/>
      <c r="DL42" s="886"/>
      <c r="DM42" s="886"/>
      <c r="DN42" s="886"/>
      <c r="DO42" s="886"/>
      <c r="DP42" s="886"/>
      <c r="DQ42" s="886"/>
      <c r="DR42" s="886"/>
      <c r="DS42" s="886"/>
      <c r="DT42" s="886"/>
      <c r="DU42" s="886"/>
      <c r="DV42" s="886"/>
      <c r="DW42" s="886"/>
      <c r="DX42" s="886"/>
      <c r="DY42" s="886"/>
      <c r="DZ42" s="886"/>
      <c r="EA42" s="886"/>
      <c r="EB42" s="886"/>
      <c r="EC42" s="886"/>
      <c r="ED42" s="886"/>
      <c r="EE42" s="886"/>
      <c r="EF42" s="886"/>
      <c r="EG42" s="886"/>
      <c r="EH42" s="886"/>
      <c r="EI42" s="886"/>
      <c r="EJ42" s="886"/>
      <c r="EK42" s="886"/>
      <c r="EL42" s="886"/>
      <c r="EM42" s="886"/>
      <c r="EN42" s="886"/>
      <c r="EO42" s="886"/>
      <c r="EP42" s="886"/>
      <c r="EQ42" s="886"/>
      <c r="ER42" s="886"/>
      <c r="ES42" s="886"/>
      <c r="ET42" s="886"/>
      <c r="EU42" s="886"/>
      <c r="EV42" s="886"/>
      <c r="EW42" s="886"/>
      <c r="EX42" s="886"/>
      <c r="EY42" s="886"/>
      <c r="EZ42" s="886"/>
      <c r="FA42" s="886"/>
      <c r="FB42" s="886"/>
      <c r="FC42" s="886"/>
      <c r="FD42" s="886"/>
      <c r="FE42" s="886"/>
      <c r="FF42" s="886"/>
      <c r="FG42" s="886"/>
      <c r="FH42" s="886"/>
      <c r="FI42" s="886"/>
      <c r="FJ42" s="886"/>
      <c r="FK42" s="886"/>
      <c r="FL42" s="886"/>
      <c r="FM42" s="886"/>
      <c r="FN42" s="886"/>
      <c r="FO42" s="886"/>
      <c r="FP42" s="886"/>
      <c r="FQ42" s="886"/>
      <c r="FR42" s="886"/>
      <c r="FS42" s="886"/>
      <c r="FT42" s="886"/>
      <c r="FU42" s="886"/>
      <c r="FV42" s="886"/>
      <c r="FW42" s="886"/>
      <c r="FX42" s="886"/>
      <c r="FY42" s="886"/>
      <c r="FZ42" s="886"/>
      <c r="GA42" s="886"/>
      <c r="GB42" s="886"/>
      <c r="GC42" s="886"/>
      <c r="GD42" s="886"/>
      <c r="GE42" s="886"/>
      <c r="GF42" s="886"/>
      <c r="GG42" s="886"/>
      <c r="GH42" s="886"/>
      <c r="GI42" s="886"/>
      <c r="GJ42" s="886"/>
      <c r="GK42" s="886"/>
      <c r="GL42" s="886"/>
      <c r="GM42" s="886"/>
      <c r="GN42" s="886"/>
      <c r="GO42" s="886"/>
      <c r="GP42" s="886"/>
      <c r="GQ42" s="886"/>
      <c r="GR42" s="886"/>
      <c r="GS42" s="886"/>
      <c r="GT42" s="886"/>
      <c r="GU42" s="886"/>
      <c r="GV42" s="886"/>
      <c r="GW42" s="886"/>
      <c r="GX42" s="886"/>
      <c r="GY42" s="886"/>
      <c r="GZ42" s="886"/>
      <c r="HA42" s="886"/>
      <c r="HB42" s="886"/>
      <c r="HC42" s="886"/>
      <c r="HD42" s="886"/>
      <c r="HE42" s="886"/>
      <c r="HF42" s="886"/>
      <c r="HG42" s="886"/>
      <c r="HH42" s="886"/>
      <c r="HI42" s="886"/>
      <c r="HJ42" s="886"/>
      <c r="HK42" s="886"/>
      <c r="HL42" s="886"/>
      <c r="HM42" s="886"/>
      <c r="HN42" s="886"/>
      <c r="HO42" s="886"/>
      <c r="HP42" s="886"/>
      <c r="HQ42" s="886"/>
      <c r="HR42" s="886"/>
      <c r="HS42" s="886"/>
      <c r="HT42" s="886"/>
      <c r="HU42" s="886"/>
      <c r="HV42" s="886"/>
      <c r="HW42" s="886"/>
      <c r="HX42" s="886"/>
      <c r="HY42" s="886"/>
      <c r="HZ42" s="886"/>
      <c r="IA42" s="886"/>
      <c r="IB42" s="886"/>
      <c r="IC42" s="886"/>
      <c r="ID42" s="886"/>
      <c r="IE42" s="886"/>
      <c r="IF42" s="886"/>
      <c r="IG42" s="886"/>
      <c r="IH42" s="886"/>
      <c r="II42" s="886"/>
      <c r="IJ42" s="886"/>
      <c r="IK42" s="886"/>
      <c r="IL42" s="886"/>
      <c r="IM42" s="886"/>
      <c r="IN42" s="886"/>
      <c r="IO42" s="886"/>
      <c r="IP42" s="886"/>
      <c r="IQ42" s="886"/>
      <c r="IR42" s="886"/>
      <c r="IS42" s="886"/>
      <c r="IT42" s="886"/>
      <c r="IU42" s="886"/>
      <c r="IV42" s="886"/>
      <c r="IW42" s="886"/>
      <c r="IX42" s="886"/>
      <c r="IY42" s="886"/>
      <c r="IZ42" s="886"/>
      <c r="JA42" s="886"/>
      <c r="JB42" s="886"/>
      <c r="JC42" s="886"/>
      <c r="JD42" s="886"/>
      <c r="JE42" s="886"/>
      <c r="JF42" s="886"/>
      <c r="JG42" s="886"/>
      <c r="JH42" s="886"/>
      <c r="JI42" s="886"/>
      <c r="JJ42" s="886"/>
      <c r="JK42" s="886"/>
      <c r="JL42" s="886"/>
      <c r="JM42" s="886"/>
      <c r="JN42" s="886"/>
      <c r="JO42" s="886"/>
      <c r="JP42" s="886"/>
      <c r="JQ42" s="886"/>
      <c r="JR42" s="886"/>
      <c r="JS42" s="886"/>
      <c r="JT42" s="886"/>
      <c r="JU42" s="886"/>
      <c r="JV42" s="886"/>
      <c r="JW42" s="886"/>
      <c r="JX42" s="886"/>
      <c r="JY42" s="886"/>
      <c r="JZ42" s="886"/>
      <c r="KA42" s="886"/>
      <c r="KB42" s="886"/>
      <c r="KC42" s="886"/>
      <c r="KD42" s="886"/>
      <c r="KE42" s="886"/>
      <c r="KF42" s="886"/>
      <c r="KG42" s="886"/>
      <c r="KH42" s="886"/>
      <c r="KI42" s="886"/>
      <c r="KJ42" s="886"/>
      <c r="KK42" s="886"/>
      <c r="KL42" s="886"/>
      <c r="KM42" s="886"/>
      <c r="KN42" s="886"/>
      <c r="KO42" s="886"/>
      <c r="KP42" s="886"/>
      <c r="KQ42" s="886"/>
      <c r="KR42" s="886"/>
      <c r="KS42" s="886"/>
      <c r="KT42" s="886"/>
      <c r="KU42" s="886"/>
      <c r="KV42" s="886"/>
      <c r="KW42" s="886"/>
      <c r="KX42" s="886"/>
      <c r="KY42" s="886"/>
      <c r="KZ42" s="886"/>
      <c r="LA42" s="886"/>
      <c r="LB42" s="886"/>
      <c r="LC42" s="886"/>
      <c r="LD42" s="886"/>
      <c r="LE42" s="886"/>
      <c r="LF42" s="886"/>
      <c r="LG42" s="886"/>
      <c r="LH42" s="886"/>
      <c r="LI42" s="886"/>
      <c r="LJ42" s="886"/>
      <c r="LK42" s="886"/>
      <c r="LL42" s="886"/>
      <c r="LM42" s="886"/>
      <c r="LN42" s="886"/>
      <c r="LO42" s="886"/>
      <c r="LP42" s="886"/>
      <c r="LQ42" s="886"/>
      <c r="LR42" s="886"/>
      <c r="LS42" s="886"/>
      <c r="LT42" s="886"/>
      <c r="LU42" s="886"/>
      <c r="LV42" s="886"/>
      <c r="LW42" s="886"/>
      <c r="LX42" s="886"/>
      <c r="LY42" s="886"/>
      <c r="LZ42" s="886"/>
      <c r="MA42" s="886"/>
      <c r="MB42" s="886"/>
      <c r="MC42" s="886"/>
      <c r="MD42" s="886"/>
      <c r="ME42" s="886"/>
      <c r="MF42" s="886"/>
      <c r="MG42" s="886"/>
      <c r="MH42" s="886"/>
      <c r="MI42" s="886"/>
    </row>
    <row r="43" spans="1:347" s="884" customFormat="1" ht="15" customHeight="1">
      <c r="A43" s="985"/>
      <c r="B43" s="3869" t="s">
        <v>10102</v>
      </c>
      <c r="C43" s="3870" t="s">
        <v>874</v>
      </c>
      <c r="D43" s="3871">
        <v>1</v>
      </c>
      <c r="E43" s="886"/>
      <c r="F43" s="3759" t="s">
        <v>1714</v>
      </c>
      <c r="G43" s="4686"/>
      <c r="H43" s="2938"/>
      <c r="I43" s="101">
        <f t="shared" si="0"/>
        <v>0</v>
      </c>
      <c r="J43" s="2943">
        <v>0</v>
      </c>
      <c r="K43" s="886"/>
      <c r="L43" s="3676"/>
      <c r="M43" s="886"/>
      <c r="N43" s="886"/>
      <c r="O43" s="886"/>
      <c r="P43" s="886"/>
      <c r="Q43" s="886"/>
      <c r="R43" s="886"/>
      <c r="S43" s="886"/>
      <c r="T43" s="886"/>
      <c r="U43" s="886"/>
      <c r="V43" s="886"/>
      <c r="W43" s="886"/>
      <c r="X43" s="886"/>
      <c r="Y43" s="886"/>
      <c r="Z43" s="886"/>
      <c r="AA43" s="886"/>
      <c r="AB43" s="886"/>
      <c r="AC43" s="886"/>
      <c r="AD43" s="886"/>
      <c r="AE43" s="886"/>
      <c r="AF43" s="886"/>
      <c r="AG43" s="886"/>
      <c r="AH43" s="886"/>
      <c r="AI43" s="886"/>
      <c r="AJ43" s="886"/>
      <c r="AK43" s="886"/>
      <c r="AL43" s="886"/>
      <c r="AM43" s="886"/>
      <c r="AN43" s="886"/>
      <c r="AO43" s="886"/>
      <c r="AP43" s="886"/>
      <c r="AQ43" s="886"/>
      <c r="AR43" s="886"/>
      <c r="AS43" s="886"/>
      <c r="AT43" s="886"/>
      <c r="AU43" s="886"/>
      <c r="AV43" s="886"/>
      <c r="AW43" s="886"/>
      <c r="AX43" s="886"/>
      <c r="AY43" s="886"/>
      <c r="AZ43" s="886"/>
      <c r="BA43" s="886"/>
      <c r="BB43" s="886"/>
      <c r="BC43" s="886"/>
      <c r="BD43" s="886"/>
      <c r="BE43" s="886"/>
      <c r="BF43" s="886"/>
      <c r="BG43" s="886"/>
      <c r="BH43" s="886"/>
      <c r="BI43" s="886"/>
      <c r="BJ43" s="886"/>
      <c r="BK43" s="886"/>
      <c r="BL43" s="886"/>
      <c r="BM43" s="886"/>
      <c r="BN43" s="886"/>
      <c r="BO43" s="886"/>
      <c r="BP43" s="886"/>
      <c r="BQ43" s="886"/>
      <c r="BR43" s="886"/>
      <c r="BS43" s="886"/>
      <c r="BT43" s="886"/>
      <c r="BU43" s="886"/>
      <c r="BV43" s="886"/>
      <c r="BW43" s="886"/>
      <c r="BX43" s="886"/>
      <c r="BY43" s="886"/>
      <c r="BZ43" s="886"/>
      <c r="CA43" s="886"/>
      <c r="CB43" s="886"/>
      <c r="CC43" s="886"/>
      <c r="CD43" s="886"/>
      <c r="CE43" s="886"/>
      <c r="CF43" s="886"/>
      <c r="CG43" s="886"/>
      <c r="CH43" s="886"/>
      <c r="CI43" s="886"/>
      <c r="CJ43" s="886"/>
      <c r="CK43" s="886"/>
      <c r="CL43" s="886"/>
      <c r="CM43" s="886"/>
      <c r="CN43" s="886"/>
      <c r="CO43" s="886"/>
      <c r="CP43" s="886"/>
      <c r="CQ43" s="886"/>
      <c r="CR43" s="886"/>
      <c r="CS43" s="886"/>
      <c r="CT43" s="886"/>
      <c r="CU43" s="886"/>
      <c r="CV43" s="886"/>
      <c r="CW43" s="886"/>
      <c r="CX43" s="886"/>
      <c r="CY43" s="886"/>
      <c r="CZ43" s="886"/>
      <c r="DA43" s="886"/>
      <c r="DB43" s="886"/>
      <c r="DC43" s="886"/>
      <c r="DD43" s="886"/>
      <c r="DE43" s="886"/>
      <c r="DF43" s="886"/>
      <c r="DG43" s="886"/>
      <c r="DH43" s="886"/>
      <c r="DI43" s="886"/>
      <c r="DJ43" s="886"/>
      <c r="DK43" s="886"/>
      <c r="DL43" s="886"/>
      <c r="DM43" s="886"/>
      <c r="DN43" s="886"/>
      <c r="DO43" s="886"/>
      <c r="DP43" s="886"/>
      <c r="DQ43" s="886"/>
      <c r="DR43" s="886"/>
      <c r="DS43" s="886"/>
      <c r="DT43" s="886"/>
      <c r="DU43" s="886"/>
      <c r="DV43" s="886"/>
      <c r="DW43" s="886"/>
      <c r="DX43" s="886"/>
      <c r="DY43" s="886"/>
      <c r="DZ43" s="886"/>
      <c r="EA43" s="886"/>
      <c r="EB43" s="886"/>
      <c r="EC43" s="886"/>
      <c r="ED43" s="886"/>
      <c r="EE43" s="886"/>
      <c r="EF43" s="886"/>
      <c r="EG43" s="886"/>
      <c r="EH43" s="886"/>
      <c r="EI43" s="886"/>
      <c r="EJ43" s="886"/>
      <c r="EK43" s="886"/>
      <c r="EL43" s="886"/>
      <c r="EM43" s="886"/>
      <c r="EN43" s="886"/>
      <c r="EO43" s="886"/>
      <c r="EP43" s="886"/>
      <c r="EQ43" s="886"/>
      <c r="ER43" s="886"/>
      <c r="ES43" s="886"/>
      <c r="ET43" s="886"/>
      <c r="EU43" s="886"/>
      <c r="EV43" s="886"/>
      <c r="EW43" s="886"/>
      <c r="EX43" s="886"/>
      <c r="EY43" s="886"/>
      <c r="EZ43" s="886"/>
      <c r="FA43" s="886"/>
      <c r="FB43" s="886"/>
      <c r="FC43" s="886"/>
      <c r="FD43" s="886"/>
      <c r="FE43" s="886"/>
      <c r="FF43" s="886"/>
      <c r="FG43" s="886"/>
      <c r="FH43" s="886"/>
      <c r="FI43" s="886"/>
      <c r="FJ43" s="886"/>
      <c r="FK43" s="886"/>
      <c r="FL43" s="886"/>
      <c r="FM43" s="886"/>
      <c r="FN43" s="886"/>
      <c r="FO43" s="886"/>
      <c r="FP43" s="886"/>
      <c r="FQ43" s="886"/>
      <c r="FR43" s="886"/>
      <c r="FS43" s="886"/>
      <c r="FT43" s="886"/>
      <c r="FU43" s="886"/>
      <c r="FV43" s="886"/>
      <c r="FW43" s="886"/>
      <c r="FX43" s="886"/>
      <c r="FY43" s="886"/>
      <c r="FZ43" s="886"/>
      <c r="GA43" s="886"/>
      <c r="GB43" s="886"/>
      <c r="GC43" s="886"/>
      <c r="GD43" s="886"/>
      <c r="GE43" s="886"/>
      <c r="GF43" s="886"/>
      <c r="GG43" s="886"/>
      <c r="GH43" s="886"/>
      <c r="GI43" s="886"/>
      <c r="GJ43" s="886"/>
      <c r="GK43" s="886"/>
      <c r="GL43" s="886"/>
      <c r="GM43" s="886"/>
      <c r="GN43" s="886"/>
      <c r="GO43" s="886"/>
      <c r="GP43" s="886"/>
      <c r="GQ43" s="886"/>
      <c r="GR43" s="886"/>
      <c r="GS43" s="886"/>
      <c r="GT43" s="886"/>
      <c r="GU43" s="886"/>
      <c r="GV43" s="886"/>
      <c r="GW43" s="886"/>
      <c r="GX43" s="886"/>
      <c r="GY43" s="886"/>
      <c r="GZ43" s="886"/>
      <c r="HA43" s="886"/>
      <c r="HB43" s="886"/>
      <c r="HC43" s="886"/>
      <c r="HD43" s="886"/>
      <c r="HE43" s="886"/>
      <c r="HF43" s="886"/>
      <c r="HG43" s="886"/>
      <c r="HH43" s="886"/>
      <c r="HI43" s="886"/>
      <c r="HJ43" s="886"/>
      <c r="HK43" s="886"/>
      <c r="HL43" s="886"/>
      <c r="HM43" s="886"/>
      <c r="HN43" s="886"/>
      <c r="HO43" s="886"/>
      <c r="HP43" s="886"/>
      <c r="HQ43" s="886"/>
      <c r="HR43" s="886"/>
      <c r="HS43" s="886"/>
      <c r="HT43" s="886"/>
      <c r="HU43" s="886"/>
      <c r="HV43" s="886"/>
      <c r="HW43" s="886"/>
      <c r="HX43" s="886"/>
      <c r="HY43" s="886"/>
      <c r="HZ43" s="886"/>
      <c r="IA43" s="886"/>
      <c r="IB43" s="886"/>
      <c r="IC43" s="886"/>
      <c r="ID43" s="886"/>
      <c r="IE43" s="886"/>
      <c r="IF43" s="886"/>
      <c r="IG43" s="886"/>
      <c r="IH43" s="886"/>
      <c r="II43" s="886"/>
      <c r="IJ43" s="886"/>
      <c r="IK43" s="886"/>
      <c r="IL43" s="886"/>
      <c r="IM43" s="886"/>
      <c r="IN43" s="886"/>
      <c r="IO43" s="886"/>
      <c r="IP43" s="886"/>
      <c r="IQ43" s="886"/>
      <c r="IR43" s="886"/>
      <c r="IS43" s="886"/>
      <c r="IT43" s="886"/>
      <c r="IU43" s="886"/>
      <c r="IV43" s="886"/>
      <c r="IW43" s="886"/>
      <c r="IX43" s="886"/>
      <c r="IY43" s="886"/>
      <c r="IZ43" s="886"/>
      <c r="JA43" s="886"/>
      <c r="JB43" s="886"/>
      <c r="JC43" s="886"/>
      <c r="JD43" s="886"/>
      <c r="JE43" s="886"/>
      <c r="JF43" s="886"/>
      <c r="JG43" s="886"/>
      <c r="JH43" s="886"/>
      <c r="JI43" s="886"/>
      <c r="JJ43" s="886"/>
      <c r="JK43" s="886"/>
      <c r="JL43" s="886"/>
      <c r="JM43" s="886"/>
      <c r="JN43" s="886"/>
      <c r="JO43" s="886"/>
      <c r="JP43" s="886"/>
      <c r="JQ43" s="886"/>
      <c r="JR43" s="886"/>
      <c r="JS43" s="886"/>
      <c r="JT43" s="886"/>
      <c r="JU43" s="886"/>
      <c r="JV43" s="886"/>
      <c r="JW43" s="886"/>
      <c r="JX43" s="886"/>
      <c r="JY43" s="886"/>
      <c r="JZ43" s="886"/>
      <c r="KA43" s="886"/>
      <c r="KB43" s="886"/>
      <c r="KC43" s="886"/>
      <c r="KD43" s="886"/>
      <c r="KE43" s="886"/>
      <c r="KF43" s="886"/>
      <c r="KG43" s="886"/>
      <c r="KH43" s="886"/>
      <c r="KI43" s="886"/>
      <c r="KJ43" s="886"/>
      <c r="KK43" s="886"/>
      <c r="KL43" s="886"/>
      <c r="KM43" s="886"/>
      <c r="KN43" s="886"/>
      <c r="KO43" s="886"/>
      <c r="KP43" s="886"/>
      <c r="KQ43" s="886"/>
      <c r="KR43" s="886"/>
      <c r="KS43" s="886"/>
      <c r="KT43" s="886"/>
      <c r="KU43" s="886"/>
      <c r="KV43" s="886"/>
      <c r="KW43" s="886"/>
      <c r="KX43" s="886"/>
      <c r="KY43" s="886"/>
      <c r="KZ43" s="886"/>
      <c r="LA43" s="886"/>
      <c r="LB43" s="886"/>
      <c r="LC43" s="886"/>
      <c r="LD43" s="886"/>
      <c r="LE43" s="886"/>
      <c r="LF43" s="886"/>
      <c r="LG43" s="886"/>
      <c r="LH43" s="886"/>
      <c r="LI43" s="886"/>
      <c r="LJ43" s="886"/>
      <c r="LK43" s="886"/>
      <c r="LL43" s="886"/>
      <c r="LM43" s="886"/>
      <c r="LN43" s="886"/>
      <c r="LO43" s="886"/>
      <c r="LP43" s="886"/>
      <c r="LQ43" s="886"/>
      <c r="LR43" s="886"/>
      <c r="LS43" s="886"/>
      <c r="LT43" s="886"/>
      <c r="LU43" s="886"/>
      <c r="LV43" s="886"/>
      <c r="LW43" s="886"/>
      <c r="LX43" s="886"/>
      <c r="LY43" s="886"/>
      <c r="LZ43" s="886"/>
      <c r="MA43" s="886"/>
      <c r="MB43" s="886"/>
      <c r="MC43" s="886"/>
      <c r="MD43" s="886"/>
      <c r="ME43" s="886"/>
      <c r="MF43" s="886"/>
      <c r="MG43" s="886"/>
      <c r="MH43" s="886"/>
      <c r="MI43" s="886"/>
    </row>
    <row r="44" spans="1:347" s="884" customFormat="1" ht="15" customHeight="1">
      <c r="A44" s="985"/>
      <c r="B44" s="3869" t="s">
        <v>10103</v>
      </c>
      <c r="C44" s="3870" t="s">
        <v>874</v>
      </c>
      <c r="D44" s="3871">
        <v>1</v>
      </c>
      <c r="E44" s="886"/>
      <c r="F44" s="3759" t="s">
        <v>1715</v>
      </c>
      <c r="G44" s="4686"/>
      <c r="H44" s="2938"/>
      <c r="I44" s="101">
        <f t="shared" si="0"/>
        <v>0</v>
      </c>
      <c r="J44" s="2943">
        <v>0</v>
      </c>
      <c r="K44" s="886"/>
      <c r="L44" s="3676"/>
      <c r="M44" s="886"/>
      <c r="N44" s="886"/>
      <c r="O44" s="886"/>
      <c r="P44" s="886"/>
      <c r="Q44" s="886"/>
      <c r="R44" s="886"/>
      <c r="S44" s="886"/>
      <c r="T44" s="886"/>
      <c r="U44" s="886"/>
      <c r="V44" s="886"/>
      <c r="W44" s="886"/>
      <c r="X44" s="886"/>
      <c r="Y44" s="886"/>
      <c r="Z44" s="886"/>
      <c r="AA44" s="886"/>
      <c r="AB44" s="886"/>
      <c r="AC44" s="886"/>
      <c r="AD44" s="886"/>
      <c r="AE44" s="886"/>
      <c r="AF44" s="886"/>
      <c r="AG44" s="886"/>
      <c r="AH44" s="886"/>
      <c r="AI44" s="886"/>
      <c r="AJ44" s="886"/>
      <c r="AK44" s="886"/>
      <c r="AL44" s="886"/>
      <c r="AM44" s="886"/>
      <c r="AN44" s="886"/>
      <c r="AO44" s="886"/>
      <c r="AP44" s="886"/>
      <c r="AQ44" s="886"/>
      <c r="AR44" s="886"/>
      <c r="AS44" s="886"/>
      <c r="AT44" s="886"/>
      <c r="AU44" s="886"/>
      <c r="AV44" s="886"/>
      <c r="AW44" s="886"/>
      <c r="AX44" s="886"/>
      <c r="AY44" s="886"/>
      <c r="AZ44" s="886"/>
      <c r="BA44" s="886"/>
      <c r="BB44" s="886"/>
      <c r="BC44" s="886"/>
      <c r="BD44" s="886"/>
      <c r="BE44" s="886"/>
      <c r="BF44" s="886"/>
      <c r="BG44" s="886"/>
      <c r="BH44" s="886"/>
      <c r="BI44" s="886"/>
      <c r="BJ44" s="886"/>
      <c r="BK44" s="886"/>
      <c r="BL44" s="886"/>
      <c r="BM44" s="886"/>
      <c r="BN44" s="886"/>
      <c r="BO44" s="886"/>
      <c r="BP44" s="886"/>
      <c r="BQ44" s="886"/>
      <c r="BR44" s="886"/>
      <c r="BS44" s="886"/>
      <c r="BT44" s="886"/>
      <c r="BU44" s="886"/>
      <c r="BV44" s="886"/>
      <c r="BW44" s="886"/>
      <c r="BX44" s="886"/>
      <c r="BY44" s="886"/>
      <c r="BZ44" s="886"/>
      <c r="CA44" s="886"/>
      <c r="CB44" s="886"/>
      <c r="CC44" s="886"/>
      <c r="CD44" s="886"/>
      <c r="CE44" s="886"/>
      <c r="CF44" s="886"/>
      <c r="CG44" s="886"/>
      <c r="CH44" s="886"/>
      <c r="CI44" s="886"/>
      <c r="CJ44" s="886"/>
      <c r="CK44" s="886"/>
      <c r="CL44" s="886"/>
      <c r="CM44" s="886"/>
      <c r="CN44" s="886"/>
      <c r="CO44" s="886"/>
      <c r="CP44" s="886"/>
      <c r="CQ44" s="886"/>
      <c r="CR44" s="886"/>
      <c r="CS44" s="886"/>
      <c r="CT44" s="886"/>
      <c r="CU44" s="886"/>
      <c r="CV44" s="886"/>
      <c r="CW44" s="886"/>
      <c r="CX44" s="886"/>
      <c r="CY44" s="886"/>
      <c r="CZ44" s="886"/>
      <c r="DA44" s="886"/>
      <c r="DB44" s="886"/>
      <c r="DC44" s="886"/>
      <c r="DD44" s="886"/>
      <c r="DE44" s="886"/>
      <c r="DF44" s="886"/>
      <c r="DG44" s="886"/>
      <c r="DH44" s="886"/>
      <c r="DI44" s="886"/>
      <c r="DJ44" s="886"/>
      <c r="DK44" s="886"/>
      <c r="DL44" s="886"/>
      <c r="DM44" s="886"/>
      <c r="DN44" s="886"/>
      <c r="DO44" s="886"/>
      <c r="DP44" s="886"/>
      <c r="DQ44" s="886"/>
      <c r="DR44" s="886"/>
      <c r="DS44" s="886"/>
      <c r="DT44" s="886"/>
      <c r="DU44" s="886"/>
      <c r="DV44" s="886"/>
      <c r="DW44" s="886"/>
      <c r="DX44" s="886"/>
      <c r="DY44" s="886"/>
      <c r="DZ44" s="886"/>
      <c r="EA44" s="886"/>
      <c r="EB44" s="886"/>
      <c r="EC44" s="886"/>
      <c r="ED44" s="886"/>
      <c r="EE44" s="886"/>
      <c r="EF44" s="886"/>
      <c r="EG44" s="886"/>
      <c r="EH44" s="886"/>
      <c r="EI44" s="886"/>
      <c r="EJ44" s="886"/>
      <c r="EK44" s="886"/>
      <c r="EL44" s="886"/>
      <c r="EM44" s="886"/>
      <c r="EN44" s="886"/>
      <c r="EO44" s="886"/>
      <c r="EP44" s="886"/>
      <c r="EQ44" s="886"/>
      <c r="ER44" s="886"/>
      <c r="ES44" s="886"/>
      <c r="ET44" s="886"/>
      <c r="EU44" s="886"/>
      <c r="EV44" s="886"/>
      <c r="EW44" s="886"/>
      <c r="EX44" s="886"/>
      <c r="EY44" s="886"/>
      <c r="EZ44" s="886"/>
      <c r="FA44" s="886"/>
      <c r="FB44" s="886"/>
      <c r="FC44" s="886"/>
      <c r="FD44" s="886"/>
      <c r="FE44" s="886"/>
      <c r="FF44" s="886"/>
      <c r="FG44" s="886"/>
      <c r="FH44" s="886"/>
      <c r="FI44" s="886"/>
      <c r="FJ44" s="886"/>
      <c r="FK44" s="886"/>
      <c r="FL44" s="886"/>
      <c r="FM44" s="886"/>
      <c r="FN44" s="886"/>
      <c r="FO44" s="886"/>
      <c r="FP44" s="886"/>
      <c r="FQ44" s="886"/>
      <c r="FR44" s="886"/>
      <c r="FS44" s="886"/>
      <c r="FT44" s="886"/>
      <c r="FU44" s="886"/>
      <c r="FV44" s="886"/>
      <c r="FW44" s="886"/>
      <c r="FX44" s="886"/>
      <c r="FY44" s="886"/>
      <c r="FZ44" s="886"/>
      <c r="GA44" s="886"/>
      <c r="GB44" s="886"/>
      <c r="GC44" s="886"/>
      <c r="GD44" s="886"/>
      <c r="GE44" s="886"/>
      <c r="GF44" s="886"/>
      <c r="GG44" s="886"/>
      <c r="GH44" s="886"/>
      <c r="GI44" s="886"/>
      <c r="GJ44" s="886"/>
      <c r="GK44" s="886"/>
      <c r="GL44" s="886"/>
      <c r="GM44" s="886"/>
      <c r="GN44" s="886"/>
      <c r="GO44" s="886"/>
      <c r="GP44" s="886"/>
      <c r="GQ44" s="886"/>
      <c r="GR44" s="886"/>
      <c r="GS44" s="886"/>
      <c r="GT44" s="886"/>
      <c r="GU44" s="886"/>
      <c r="GV44" s="886"/>
      <c r="GW44" s="886"/>
      <c r="GX44" s="886"/>
      <c r="GY44" s="886"/>
      <c r="GZ44" s="886"/>
      <c r="HA44" s="886"/>
      <c r="HB44" s="886"/>
      <c r="HC44" s="886"/>
      <c r="HD44" s="886"/>
      <c r="HE44" s="886"/>
      <c r="HF44" s="886"/>
      <c r="HG44" s="886"/>
      <c r="HH44" s="886"/>
      <c r="HI44" s="886"/>
      <c r="HJ44" s="886"/>
      <c r="HK44" s="886"/>
      <c r="HL44" s="886"/>
      <c r="HM44" s="886"/>
      <c r="HN44" s="886"/>
      <c r="HO44" s="886"/>
      <c r="HP44" s="886"/>
      <c r="HQ44" s="886"/>
      <c r="HR44" s="886"/>
      <c r="HS44" s="886"/>
      <c r="HT44" s="886"/>
      <c r="HU44" s="886"/>
      <c r="HV44" s="886"/>
      <c r="HW44" s="886"/>
      <c r="HX44" s="886"/>
      <c r="HY44" s="886"/>
      <c r="HZ44" s="886"/>
      <c r="IA44" s="886"/>
      <c r="IB44" s="886"/>
      <c r="IC44" s="886"/>
      <c r="ID44" s="886"/>
      <c r="IE44" s="886"/>
      <c r="IF44" s="886"/>
      <c r="IG44" s="886"/>
      <c r="IH44" s="886"/>
      <c r="II44" s="886"/>
      <c r="IJ44" s="886"/>
      <c r="IK44" s="886"/>
      <c r="IL44" s="886"/>
      <c r="IM44" s="886"/>
      <c r="IN44" s="886"/>
      <c r="IO44" s="886"/>
      <c r="IP44" s="886"/>
      <c r="IQ44" s="886"/>
      <c r="IR44" s="886"/>
      <c r="IS44" s="886"/>
      <c r="IT44" s="886"/>
      <c r="IU44" s="886"/>
      <c r="IV44" s="886"/>
      <c r="IW44" s="886"/>
      <c r="IX44" s="886"/>
      <c r="IY44" s="886"/>
      <c r="IZ44" s="886"/>
      <c r="JA44" s="886"/>
      <c r="JB44" s="886"/>
      <c r="JC44" s="886"/>
      <c r="JD44" s="886"/>
      <c r="JE44" s="886"/>
      <c r="JF44" s="886"/>
      <c r="JG44" s="886"/>
      <c r="JH44" s="886"/>
      <c r="JI44" s="886"/>
      <c r="JJ44" s="886"/>
      <c r="JK44" s="886"/>
      <c r="JL44" s="886"/>
      <c r="JM44" s="886"/>
      <c r="JN44" s="886"/>
      <c r="JO44" s="886"/>
      <c r="JP44" s="886"/>
      <c r="JQ44" s="886"/>
      <c r="JR44" s="886"/>
      <c r="JS44" s="886"/>
      <c r="JT44" s="886"/>
      <c r="JU44" s="886"/>
      <c r="JV44" s="886"/>
      <c r="JW44" s="886"/>
      <c r="JX44" s="886"/>
      <c r="JY44" s="886"/>
      <c r="JZ44" s="886"/>
      <c r="KA44" s="886"/>
      <c r="KB44" s="886"/>
      <c r="KC44" s="886"/>
      <c r="KD44" s="886"/>
      <c r="KE44" s="886"/>
      <c r="KF44" s="886"/>
      <c r="KG44" s="886"/>
      <c r="KH44" s="886"/>
      <c r="KI44" s="886"/>
      <c r="KJ44" s="886"/>
      <c r="KK44" s="886"/>
      <c r="KL44" s="886"/>
      <c r="KM44" s="886"/>
      <c r="KN44" s="886"/>
      <c r="KO44" s="886"/>
      <c r="KP44" s="886"/>
      <c r="KQ44" s="886"/>
      <c r="KR44" s="886"/>
      <c r="KS44" s="886"/>
      <c r="KT44" s="886"/>
      <c r="KU44" s="886"/>
      <c r="KV44" s="886"/>
      <c r="KW44" s="886"/>
      <c r="KX44" s="886"/>
      <c r="KY44" s="886"/>
      <c r="KZ44" s="886"/>
      <c r="LA44" s="886"/>
      <c r="LB44" s="886"/>
      <c r="LC44" s="886"/>
      <c r="LD44" s="886"/>
      <c r="LE44" s="886"/>
      <c r="LF44" s="886"/>
      <c r="LG44" s="886"/>
      <c r="LH44" s="886"/>
      <c r="LI44" s="886"/>
      <c r="LJ44" s="886"/>
      <c r="LK44" s="886"/>
      <c r="LL44" s="886"/>
      <c r="LM44" s="886"/>
      <c r="LN44" s="886"/>
      <c r="LO44" s="886"/>
      <c r="LP44" s="886"/>
      <c r="LQ44" s="886"/>
      <c r="LR44" s="886"/>
      <c r="LS44" s="886"/>
      <c r="LT44" s="886"/>
      <c r="LU44" s="886"/>
      <c r="LV44" s="886"/>
      <c r="LW44" s="886"/>
      <c r="LX44" s="886"/>
      <c r="LY44" s="886"/>
      <c r="LZ44" s="886"/>
      <c r="MA44" s="886"/>
      <c r="MB44" s="886"/>
      <c r="MC44" s="886"/>
      <c r="MD44" s="886"/>
      <c r="ME44" s="886"/>
      <c r="MF44" s="886"/>
      <c r="MG44" s="886"/>
      <c r="MH44" s="886"/>
      <c r="MI44" s="886"/>
    </row>
    <row r="45" spans="1:347" s="884" customFormat="1" ht="15" customHeight="1">
      <c r="A45" s="985"/>
      <c r="B45" s="3869" t="s">
        <v>10104</v>
      </c>
      <c r="C45" s="3870" t="s">
        <v>874</v>
      </c>
      <c r="D45" s="3871">
        <v>0.96550000000000002</v>
      </c>
      <c r="E45" s="886"/>
      <c r="F45" s="3759" t="s">
        <v>1716</v>
      </c>
      <c r="G45" s="4686"/>
      <c r="H45" s="2938"/>
      <c r="I45" s="101">
        <f t="shared" si="0"/>
        <v>0</v>
      </c>
      <c r="J45" s="2943">
        <v>0</v>
      </c>
      <c r="K45" s="886"/>
      <c r="L45" s="3676"/>
      <c r="M45" s="886"/>
      <c r="N45" s="886"/>
      <c r="O45" s="886"/>
      <c r="P45" s="886"/>
      <c r="Q45" s="886"/>
      <c r="R45" s="886"/>
      <c r="S45" s="886"/>
      <c r="T45" s="886"/>
      <c r="U45" s="886"/>
      <c r="V45" s="886"/>
      <c r="W45" s="886"/>
      <c r="X45" s="886"/>
      <c r="Y45" s="886"/>
      <c r="Z45" s="886"/>
      <c r="AA45" s="886"/>
      <c r="AB45" s="886"/>
      <c r="AC45" s="886"/>
      <c r="AD45" s="886"/>
      <c r="AE45" s="886"/>
      <c r="AF45" s="886"/>
      <c r="AG45" s="886"/>
      <c r="AH45" s="886"/>
      <c r="AI45" s="886"/>
      <c r="AJ45" s="886"/>
      <c r="AK45" s="886"/>
      <c r="AL45" s="886"/>
      <c r="AM45" s="886"/>
      <c r="AN45" s="886"/>
      <c r="AO45" s="886"/>
      <c r="AP45" s="886"/>
      <c r="AQ45" s="886"/>
      <c r="AR45" s="886"/>
      <c r="AS45" s="886"/>
      <c r="AT45" s="886"/>
      <c r="AU45" s="886"/>
      <c r="AV45" s="886"/>
      <c r="AW45" s="886"/>
      <c r="AX45" s="886"/>
      <c r="AY45" s="886"/>
      <c r="AZ45" s="886"/>
      <c r="BA45" s="886"/>
      <c r="BB45" s="886"/>
      <c r="BC45" s="886"/>
      <c r="BD45" s="886"/>
      <c r="BE45" s="886"/>
      <c r="BF45" s="886"/>
      <c r="BG45" s="886"/>
      <c r="BH45" s="886"/>
      <c r="BI45" s="886"/>
      <c r="BJ45" s="886"/>
      <c r="BK45" s="886"/>
      <c r="BL45" s="886"/>
      <c r="BM45" s="886"/>
      <c r="BN45" s="886"/>
      <c r="BO45" s="886"/>
      <c r="BP45" s="886"/>
      <c r="BQ45" s="886"/>
      <c r="BR45" s="886"/>
      <c r="BS45" s="886"/>
      <c r="BT45" s="886"/>
      <c r="BU45" s="886"/>
      <c r="BV45" s="886"/>
      <c r="BW45" s="886"/>
      <c r="BX45" s="886"/>
      <c r="BY45" s="886"/>
      <c r="BZ45" s="886"/>
      <c r="CA45" s="886"/>
      <c r="CB45" s="886"/>
      <c r="CC45" s="886"/>
      <c r="CD45" s="886"/>
      <c r="CE45" s="886"/>
      <c r="CF45" s="886"/>
      <c r="CG45" s="886"/>
      <c r="CH45" s="886"/>
      <c r="CI45" s="886"/>
      <c r="CJ45" s="886"/>
      <c r="CK45" s="886"/>
      <c r="CL45" s="886"/>
      <c r="CM45" s="886"/>
      <c r="CN45" s="886"/>
      <c r="CO45" s="886"/>
      <c r="CP45" s="886"/>
      <c r="CQ45" s="886"/>
      <c r="CR45" s="886"/>
      <c r="CS45" s="886"/>
      <c r="CT45" s="886"/>
      <c r="CU45" s="886"/>
      <c r="CV45" s="886"/>
      <c r="CW45" s="886"/>
      <c r="CX45" s="886"/>
      <c r="CY45" s="886"/>
      <c r="CZ45" s="886"/>
      <c r="DA45" s="886"/>
      <c r="DB45" s="886"/>
      <c r="DC45" s="886"/>
      <c r="DD45" s="886"/>
      <c r="DE45" s="886"/>
      <c r="DF45" s="886"/>
      <c r="DG45" s="886"/>
      <c r="DH45" s="886"/>
      <c r="DI45" s="886"/>
      <c r="DJ45" s="886"/>
      <c r="DK45" s="886"/>
      <c r="DL45" s="886"/>
      <c r="DM45" s="886"/>
      <c r="DN45" s="886"/>
      <c r="DO45" s="886"/>
      <c r="DP45" s="886"/>
      <c r="DQ45" s="886"/>
      <c r="DR45" s="886"/>
      <c r="DS45" s="886"/>
      <c r="DT45" s="886"/>
      <c r="DU45" s="886"/>
      <c r="DV45" s="886"/>
      <c r="DW45" s="886"/>
      <c r="DX45" s="886"/>
      <c r="DY45" s="886"/>
      <c r="DZ45" s="886"/>
      <c r="EA45" s="886"/>
      <c r="EB45" s="886"/>
      <c r="EC45" s="886"/>
      <c r="ED45" s="886"/>
      <c r="EE45" s="886"/>
      <c r="EF45" s="886"/>
      <c r="EG45" s="886"/>
      <c r="EH45" s="886"/>
      <c r="EI45" s="886"/>
      <c r="EJ45" s="886"/>
      <c r="EK45" s="886"/>
      <c r="EL45" s="886"/>
      <c r="EM45" s="886"/>
      <c r="EN45" s="886"/>
      <c r="EO45" s="886"/>
      <c r="EP45" s="886"/>
      <c r="EQ45" s="886"/>
      <c r="ER45" s="886"/>
      <c r="ES45" s="886"/>
      <c r="ET45" s="886"/>
      <c r="EU45" s="886"/>
      <c r="EV45" s="886"/>
      <c r="EW45" s="886"/>
      <c r="EX45" s="886"/>
      <c r="EY45" s="886"/>
      <c r="EZ45" s="886"/>
      <c r="FA45" s="886"/>
      <c r="FB45" s="886"/>
      <c r="FC45" s="886"/>
      <c r="FD45" s="886"/>
      <c r="FE45" s="886"/>
      <c r="FF45" s="886"/>
      <c r="FG45" s="886"/>
      <c r="FH45" s="886"/>
      <c r="FI45" s="886"/>
      <c r="FJ45" s="886"/>
      <c r="FK45" s="886"/>
      <c r="FL45" s="886"/>
      <c r="FM45" s="886"/>
      <c r="FN45" s="886"/>
      <c r="FO45" s="886"/>
      <c r="FP45" s="886"/>
      <c r="FQ45" s="886"/>
      <c r="FR45" s="886"/>
      <c r="FS45" s="886"/>
      <c r="FT45" s="886"/>
      <c r="FU45" s="886"/>
      <c r="FV45" s="886"/>
      <c r="FW45" s="886"/>
      <c r="FX45" s="886"/>
      <c r="FY45" s="886"/>
      <c r="FZ45" s="886"/>
      <c r="GA45" s="886"/>
      <c r="GB45" s="886"/>
      <c r="GC45" s="886"/>
      <c r="GD45" s="886"/>
      <c r="GE45" s="886"/>
      <c r="GF45" s="886"/>
      <c r="GG45" s="886"/>
      <c r="GH45" s="886"/>
      <c r="GI45" s="886"/>
      <c r="GJ45" s="886"/>
      <c r="GK45" s="886"/>
      <c r="GL45" s="886"/>
      <c r="GM45" s="886"/>
      <c r="GN45" s="886"/>
      <c r="GO45" s="886"/>
      <c r="GP45" s="886"/>
      <c r="GQ45" s="886"/>
      <c r="GR45" s="886"/>
      <c r="GS45" s="886"/>
      <c r="GT45" s="886"/>
      <c r="GU45" s="886"/>
      <c r="GV45" s="886"/>
      <c r="GW45" s="886"/>
      <c r="GX45" s="886"/>
      <c r="GY45" s="886"/>
      <c r="GZ45" s="886"/>
      <c r="HA45" s="886"/>
      <c r="HB45" s="886"/>
      <c r="HC45" s="886"/>
      <c r="HD45" s="886"/>
      <c r="HE45" s="886"/>
      <c r="HF45" s="886"/>
      <c r="HG45" s="886"/>
      <c r="HH45" s="886"/>
      <c r="HI45" s="886"/>
      <c r="HJ45" s="886"/>
      <c r="HK45" s="886"/>
      <c r="HL45" s="886"/>
      <c r="HM45" s="886"/>
      <c r="HN45" s="886"/>
      <c r="HO45" s="886"/>
      <c r="HP45" s="886"/>
      <c r="HQ45" s="886"/>
      <c r="HR45" s="886"/>
      <c r="HS45" s="886"/>
      <c r="HT45" s="886"/>
      <c r="HU45" s="886"/>
      <c r="HV45" s="886"/>
      <c r="HW45" s="886"/>
      <c r="HX45" s="886"/>
      <c r="HY45" s="886"/>
      <c r="HZ45" s="886"/>
      <c r="IA45" s="886"/>
      <c r="IB45" s="886"/>
      <c r="IC45" s="886"/>
      <c r="ID45" s="886"/>
      <c r="IE45" s="886"/>
      <c r="IF45" s="886"/>
      <c r="IG45" s="886"/>
      <c r="IH45" s="886"/>
      <c r="II45" s="886"/>
      <c r="IJ45" s="886"/>
      <c r="IK45" s="886"/>
      <c r="IL45" s="886"/>
      <c r="IM45" s="886"/>
      <c r="IN45" s="886"/>
      <c r="IO45" s="886"/>
      <c r="IP45" s="886"/>
      <c r="IQ45" s="886"/>
      <c r="IR45" s="886"/>
      <c r="IS45" s="886"/>
      <c r="IT45" s="886"/>
      <c r="IU45" s="886"/>
      <c r="IV45" s="886"/>
      <c r="IW45" s="886"/>
      <c r="IX45" s="886"/>
      <c r="IY45" s="886"/>
      <c r="IZ45" s="886"/>
      <c r="JA45" s="886"/>
      <c r="JB45" s="886"/>
      <c r="JC45" s="886"/>
      <c r="JD45" s="886"/>
      <c r="JE45" s="886"/>
      <c r="JF45" s="886"/>
      <c r="JG45" s="886"/>
      <c r="JH45" s="886"/>
      <c r="JI45" s="886"/>
      <c r="JJ45" s="886"/>
      <c r="JK45" s="886"/>
      <c r="JL45" s="886"/>
      <c r="JM45" s="886"/>
      <c r="JN45" s="886"/>
      <c r="JO45" s="886"/>
      <c r="JP45" s="886"/>
      <c r="JQ45" s="886"/>
      <c r="JR45" s="886"/>
      <c r="JS45" s="886"/>
      <c r="JT45" s="886"/>
      <c r="JU45" s="886"/>
      <c r="JV45" s="886"/>
      <c r="JW45" s="886"/>
      <c r="JX45" s="886"/>
      <c r="JY45" s="886"/>
      <c r="JZ45" s="886"/>
      <c r="KA45" s="886"/>
      <c r="KB45" s="886"/>
      <c r="KC45" s="886"/>
      <c r="KD45" s="886"/>
      <c r="KE45" s="886"/>
      <c r="KF45" s="886"/>
      <c r="KG45" s="886"/>
      <c r="KH45" s="886"/>
      <c r="KI45" s="886"/>
      <c r="KJ45" s="886"/>
      <c r="KK45" s="886"/>
      <c r="KL45" s="886"/>
      <c r="KM45" s="886"/>
      <c r="KN45" s="886"/>
      <c r="KO45" s="886"/>
      <c r="KP45" s="886"/>
      <c r="KQ45" s="886"/>
      <c r="KR45" s="886"/>
      <c r="KS45" s="886"/>
      <c r="KT45" s="886"/>
      <c r="KU45" s="886"/>
      <c r="KV45" s="886"/>
      <c r="KW45" s="886"/>
      <c r="KX45" s="886"/>
      <c r="KY45" s="886"/>
      <c r="KZ45" s="886"/>
      <c r="LA45" s="886"/>
      <c r="LB45" s="886"/>
      <c r="LC45" s="886"/>
      <c r="LD45" s="886"/>
      <c r="LE45" s="886"/>
      <c r="LF45" s="886"/>
      <c r="LG45" s="886"/>
      <c r="LH45" s="886"/>
      <c r="LI45" s="886"/>
      <c r="LJ45" s="886"/>
      <c r="LK45" s="886"/>
      <c r="LL45" s="886"/>
      <c r="LM45" s="886"/>
      <c r="LN45" s="886"/>
      <c r="LO45" s="886"/>
      <c r="LP45" s="886"/>
      <c r="LQ45" s="886"/>
      <c r="LR45" s="886"/>
      <c r="LS45" s="886"/>
      <c r="LT45" s="886"/>
      <c r="LU45" s="886"/>
      <c r="LV45" s="886"/>
      <c r="LW45" s="886"/>
      <c r="LX45" s="886"/>
      <c r="LY45" s="886"/>
      <c r="LZ45" s="886"/>
      <c r="MA45" s="886"/>
      <c r="MB45" s="886"/>
      <c r="MC45" s="886"/>
      <c r="MD45" s="886"/>
      <c r="ME45" s="886"/>
      <c r="MF45" s="886"/>
      <c r="MG45" s="886"/>
      <c r="MH45" s="886"/>
      <c r="MI45" s="886"/>
    </row>
    <row r="46" spans="1:347" s="884" customFormat="1" ht="15" customHeight="1">
      <c r="A46" s="985"/>
      <c r="B46" s="3869" t="s">
        <v>10105</v>
      </c>
      <c r="C46" s="3870" t="s">
        <v>874</v>
      </c>
      <c r="D46" s="3871">
        <v>1</v>
      </c>
      <c r="E46" s="886"/>
      <c r="F46" s="3759" t="s">
        <v>1717</v>
      </c>
      <c r="G46" s="4686"/>
      <c r="H46" s="2938"/>
      <c r="I46" s="101">
        <f t="shared" si="0"/>
        <v>0</v>
      </c>
      <c r="J46" s="2943">
        <v>0</v>
      </c>
      <c r="K46" s="886"/>
      <c r="L46" s="3676"/>
      <c r="M46" s="886"/>
      <c r="N46" s="886"/>
      <c r="O46" s="886"/>
      <c r="P46" s="886"/>
      <c r="Q46" s="886"/>
      <c r="R46" s="886"/>
      <c r="S46" s="886"/>
      <c r="T46" s="886"/>
      <c r="U46" s="886"/>
      <c r="V46" s="886"/>
      <c r="W46" s="886"/>
      <c r="X46" s="886"/>
      <c r="Y46" s="886"/>
      <c r="Z46" s="886"/>
      <c r="AA46" s="886"/>
      <c r="AB46" s="886"/>
      <c r="AC46" s="886"/>
      <c r="AD46" s="886"/>
      <c r="AE46" s="886"/>
      <c r="AF46" s="886"/>
      <c r="AG46" s="886"/>
      <c r="AH46" s="886"/>
      <c r="AI46" s="886"/>
      <c r="AJ46" s="886"/>
      <c r="AK46" s="886"/>
      <c r="AL46" s="886"/>
      <c r="AM46" s="886"/>
      <c r="AN46" s="886"/>
      <c r="AO46" s="886"/>
      <c r="AP46" s="886"/>
      <c r="AQ46" s="886"/>
      <c r="AR46" s="886"/>
      <c r="AS46" s="886"/>
      <c r="AT46" s="886"/>
      <c r="AU46" s="886"/>
      <c r="AV46" s="886"/>
      <c r="AW46" s="886"/>
      <c r="AX46" s="886"/>
      <c r="AY46" s="886"/>
      <c r="AZ46" s="886"/>
      <c r="BA46" s="886"/>
      <c r="BB46" s="886"/>
      <c r="BC46" s="886"/>
      <c r="BD46" s="886"/>
      <c r="BE46" s="886"/>
      <c r="BF46" s="886"/>
      <c r="BG46" s="886"/>
      <c r="BH46" s="886"/>
      <c r="BI46" s="886"/>
      <c r="BJ46" s="886"/>
      <c r="BK46" s="886"/>
      <c r="BL46" s="886"/>
      <c r="BM46" s="886"/>
      <c r="BN46" s="886"/>
      <c r="BO46" s="886"/>
      <c r="BP46" s="886"/>
      <c r="BQ46" s="886"/>
      <c r="BR46" s="886"/>
      <c r="BS46" s="886"/>
      <c r="BT46" s="886"/>
      <c r="BU46" s="886"/>
      <c r="BV46" s="886"/>
      <c r="BW46" s="886"/>
      <c r="BX46" s="886"/>
      <c r="BY46" s="886"/>
      <c r="BZ46" s="886"/>
      <c r="CA46" s="886"/>
      <c r="CB46" s="886"/>
      <c r="CC46" s="886"/>
      <c r="CD46" s="886"/>
      <c r="CE46" s="886"/>
      <c r="CF46" s="886"/>
      <c r="CG46" s="886"/>
      <c r="CH46" s="886"/>
      <c r="CI46" s="886"/>
      <c r="CJ46" s="886"/>
      <c r="CK46" s="886"/>
      <c r="CL46" s="886"/>
      <c r="CM46" s="886"/>
      <c r="CN46" s="886"/>
      <c r="CO46" s="886"/>
      <c r="CP46" s="886"/>
      <c r="CQ46" s="886"/>
      <c r="CR46" s="886"/>
      <c r="CS46" s="886"/>
      <c r="CT46" s="886"/>
      <c r="CU46" s="886"/>
      <c r="CV46" s="886"/>
      <c r="CW46" s="886"/>
      <c r="CX46" s="886"/>
      <c r="CY46" s="886"/>
      <c r="CZ46" s="886"/>
      <c r="DA46" s="886"/>
      <c r="DB46" s="886"/>
      <c r="DC46" s="886"/>
      <c r="DD46" s="886"/>
      <c r="DE46" s="886"/>
      <c r="DF46" s="886"/>
      <c r="DG46" s="886"/>
      <c r="DH46" s="886"/>
      <c r="DI46" s="886"/>
      <c r="DJ46" s="886"/>
      <c r="DK46" s="886"/>
      <c r="DL46" s="886"/>
      <c r="DM46" s="886"/>
      <c r="DN46" s="886"/>
      <c r="DO46" s="886"/>
      <c r="DP46" s="886"/>
      <c r="DQ46" s="886"/>
      <c r="DR46" s="886"/>
      <c r="DS46" s="886"/>
      <c r="DT46" s="886"/>
      <c r="DU46" s="886"/>
      <c r="DV46" s="886"/>
      <c r="DW46" s="886"/>
      <c r="DX46" s="886"/>
      <c r="DY46" s="886"/>
      <c r="DZ46" s="886"/>
      <c r="EA46" s="886"/>
      <c r="EB46" s="886"/>
      <c r="EC46" s="886"/>
      <c r="ED46" s="886"/>
      <c r="EE46" s="886"/>
      <c r="EF46" s="886"/>
      <c r="EG46" s="886"/>
      <c r="EH46" s="886"/>
      <c r="EI46" s="886"/>
      <c r="EJ46" s="886"/>
      <c r="EK46" s="886"/>
      <c r="EL46" s="886"/>
      <c r="EM46" s="886"/>
      <c r="EN46" s="886"/>
      <c r="EO46" s="886"/>
      <c r="EP46" s="886"/>
      <c r="EQ46" s="886"/>
      <c r="ER46" s="886"/>
      <c r="ES46" s="886"/>
      <c r="ET46" s="886"/>
      <c r="EU46" s="886"/>
      <c r="EV46" s="886"/>
      <c r="EW46" s="886"/>
      <c r="EX46" s="886"/>
      <c r="EY46" s="886"/>
      <c r="EZ46" s="886"/>
      <c r="FA46" s="886"/>
      <c r="FB46" s="886"/>
      <c r="FC46" s="886"/>
      <c r="FD46" s="886"/>
      <c r="FE46" s="886"/>
      <c r="FF46" s="886"/>
      <c r="FG46" s="886"/>
      <c r="FH46" s="886"/>
      <c r="FI46" s="886"/>
      <c r="FJ46" s="886"/>
      <c r="FK46" s="886"/>
      <c r="FL46" s="886"/>
      <c r="FM46" s="886"/>
      <c r="FN46" s="886"/>
      <c r="FO46" s="886"/>
      <c r="FP46" s="886"/>
      <c r="FQ46" s="886"/>
      <c r="FR46" s="886"/>
      <c r="FS46" s="886"/>
      <c r="FT46" s="886"/>
      <c r="FU46" s="886"/>
      <c r="FV46" s="886"/>
      <c r="FW46" s="886"/>
      <c r="FX46" s="886"/>
      <c r="FY46" s="886"/>
      <c r="FZ46" s="886"/>
      <c r="GA46" s="886"/>
      <c r="GB46" s="886"/>
      <c r="GC46" s="886"/>
      <c r="GD46" s="886"/>
      <c r="GE46" s="886"/>
      <c r="GF46" s="886"/>
      <c r="GG46" s="886"/>
      <c r="GH46" s="886"/>
      <c r="GI46" s="886"/>
      <c r="GJ46" s="886"/>
      <c r="GK46" s="886"/>
      <c r="GL46" s="886"/>
      <c r="GM46" s="886"/>
      <c r="GN46" s="886"/>
      <c r="GO46" s="886"/>
      <c r="GP46" s="886"/>
      <c r="GQ46" s="886"/>
      <c r="GR46" s="886"/>
      <c r="GS46" s="886"/>
      <c r="GT46" s="886"/>
      <c r="GU46" s="886"/>
      <c r="GV46" s="886"/>
      <c r="GW46" s="886"/>
      <c r="GX46" s="886"/>
      <c r="GY46" s="886"/>
      <c r="GZ46" s="886"/>
      <c r="HA46" s="886"/>
      <c r="HB46" s="886"/>
      <c r="HC46" s="886"/>
      <c r="HD46" s="886"/>
      <c r="HE46" s="886"/>
      <c r="HF46" s="886"/>
      <c r="HG46" s="886"/>
      <c r="HH46" s="886"/>
      <c r="HI46" s="886"/>
      <c r="HJ46" s="886"/>
      <c r="HK46" s="886"/>
      <c r="HL46" s="886"/>
      <c r="HM46" s="886"/>
      <c r="HN46" s="886"/>
      <c r="HO46" s="886"/>
      <c r="HP46" s="886"/>
      <c r="HQ46" s="886"/>
      <c r="HR46" s="886"/>
      <c r="HS46" s="886"/>
      <c r="HT46" s="886"/>
      <c r="HU46" s="886"/>
      <c r="HV46" s="886"/>
      <c r="HW46" s="886"/>
      <c r="HX46" s="886"/>
      <c r="HY46" s="886"/>
      <c r="HZ46" s="886"/>
      <c r="IA46" s="886"/>
      <c r="IB46" s="886"/>
      <c r="IC46" s="886"/>
      <c r="ID46" s="886"/>
      <c r="IE46" s="886"/>
      <c r="IF46" s="886"/>
      <c r="IG46" s="886"/>
      <c r="IH46" s="886"/>
      <c r="II46" s="886"/>
      <c r="IJ46" s="886"/>
      <c r="IK46" s="886"/>
      <c r="IL46" s="886"/>
      <c r="IM46" s="886"/>
      <c r="IN46" s="886"/>
      <c r="IO46" s="886"/>
      <c r="IP46" s="886"/>
      <c r="IQ46" s="886"/>
      <c r="IR46" s="886"/>
      <c r="IS46" s="886"/>
      <c r="IT46" s="886"/>
      <c r="IU46" s="886"/>
      <c r="IV46" s="886"/>
      <c r="IW46" s="886"/>
      <c r="IX46" s="886"/>
      <c r="IY46" s="886"/>
      <c r="IZ46" s="886"/>
      <c r="JA46" s="886"/>
      <c r="JB46" s="886"/>
      <c r="JC46" s="886"/>
      <c r="JD46" s="886"/>
      <c r="JE46" s="886"/>
      <c r="JF46" s="886"/>
      <c r="JG46" s="886"/>
      <c r="JH46" s="886"/>
      <c r="JI46" s="886"/>
      <c r="JJ46" s="886"/>
      <c r="JK46" s="886"/>
      <c r="JL46" s="886"/>
      <c r="JM46" s="886"/>
      <c r="JN46" s="886"/>
      <c r="JO46" s="886"/>
      <c r="JP46" s="886"/>
      <c r="JQ46" s="886"/>
      <c r="JR46" s="886"/>
      <c r="JS46" s="886"/>
      <c r="JT46" s="886"/>
      <c r="JU46" s="886"/>
      <c r="JV46" s="886"/>
      <c r="JW46" s="886"/>
      <c r="JX46" s="886"/>
      <c r="JY46" s="886"/>
      <c r="JZ46" s="886"/>
      <c r="KA46" s="886"/>
      <c r="KB46" s="886"/>
      <c r="KC46" s="886"/>
      <c r="KD46" s="886"/>
      <c r="KE46" s="886"/>
      <c r="KF46" s="886"/>
      <c r="KG46" s="886"/>
      <c r="KH46" s="886"/>
      <c r="KI46" s="886"/>
      <c r="KJ46" s="886"/>
      <c r="KK46" s="886"/>
      <c r="KL46" s="886"/>
      <c r="KM46" s="886"/>
      <c r="KN46" s="886"/>
      <c r="KO46" s="886"/>
      <c r="KP46" s="886"/>
      <c r="KQ46" s="886"/>
      <c r="KR46" s="886"/>
      <c r="KS46" s="886"/>
      <c r="KT46" s="886"/>
      <c r="KU46" s="886"/>
      <c r="KV46" s="886"/>
      <c r="KW46" s="886"/>
      <c r="KX46" s="886"/>
      <c r="KY46" s="886"/>
      <c r="KZ46" s="886"/>
      <c r="LA46" s="886"/>
      <c r="LB46" s="886"/>
      <c r="LC46" s="886"/>
      <c r="LD46" s="886"/>
      <c r="LE46" s="886"/>
      <c r="LF46" s="886"/>
      <c r="LG46" s="886"/>
      <c r="LH46" s="886"/>
      <c r="LI46" s="886"/>
      <c r="LJ46" s="886"/>
      <c r="LK46" s="886"/>
      <c r="LL46" s="886"/>
      <c r="LM46" s="886"/>
      <c r="LN46" s="886"/>
      <c r="LO46" s="886"/>
      <c r="LP46" s="886"/>
      <c r="LQ46" s="886"/>
      <c r="LR46" s="886"/>
      <c r="LS46" s="886"/>
      <c r="LT46" s="886"/>
      <c r="LU46" s="886"/>
      <c r="LV46" s="886"/>
      <c r="LW46" s="886"/>
      <c r="LX46" s="886"/>
      <c r="LY46" s="886"/>
      <c r="LZ46" s="886"/>
      <c r="MA46" s="886"/>
      <c r="MB46" s="886"/>
      <c r="MC46" s="886"/>
      <c r="MD46" s="886"/>
      <c r="ME46" s="886"/>
      <c r="MF46" s="886"/>
      <c r="MG46" s="886"/>
      <c r="MH46" s="886"/>
      <c r="MI46" s="886"/>
    </row>
    <row r="47" spans="1:347" s="884" customFormat="1" ht="15" customHeight="1">
      <c r="A47" s="985"/>
      <c r="B47" s="3869" t="s">
        <v>10106</v>
      </c>
      <c r="C47" s="3870" t="s">
        <v>874</v>
      </c>
      <c r="D47" s="3871">
        <v>1</v>
      </c>
      <c r="E47" s="886"/>
      <c r="F47" s="3759" t="s">
        <v>1718</v>
      </c>
      <c r="G47" s="4686"/>
      <c r="H47" s="2938"/>
      <c r="I47" s="101">
        <f t="shared" si="0"/>
        <v>0</v>
      </c>
      <c r="J47" s="2943">
        <v>0</v>
      </c>
      <c r="K47" s="886"/>
      <c r="L47" s="3676"/>
      <c r="M47" s="886"/>
      <c r="N47" s="886"/>
      <c r="O47" s="886"/>
      <c r="P47" s="886"/>
      <c r="Q47" s="886"/>
      <c r="R47" s="886"/>
      <c r="S47" s="886"/>
      <c r="T47" s="886"/>
      <c r="U47" s="886"/>
      <c r="V47" s="886"/>
      <c r="W47" s="886"/>
      <c r="X47" s="886"/>
      <c r="Y47" s="886"/>
      <c r="Z47" s="886"/>
      <c r="AA47" s="886"/>
      <c r="AB47" s="886"/>
      <c r="AC47" s="886"/>
      <c r="AD47" s="886"/>
      <c r="AE47" s="886"/>
      <c r="AF47" s="886"/>
      <c r="AG47" s="886"/>
      <c r="AH47" s="886"/>
      <c r="AI47" s="886"/>
      <c r="AJ47" s="886"/>
      <c r="AK47" s="886"/>
      <c r="AL47" s="886"/>
      <c r="AM47" s="886"/>
      <c r="AN47" s="886"/>
      <c r="AO47" s="886"/>
      <c r="AP47" s="886"/>
      <c r="AQ47" s="886"/>
      <c r="AR47" s="886"/>
      <c r="AS47" s="886"/>
      <c r="AT47" s="886"/>
      <c r="AU47" s="886"/>
      <c r="AV47" s="886"/>
      <c r="AW47" s="886"/>
      <c r="AX47" s="886"/>
      <c r="AY47" s="886"/>
      <c r="AZ47" s="886"/>
      <c r="BA47" s="886"/>
      <c r="BB47" s="886"/>
      <c r="BC47" s="886"/>
      <c r="BD47" s="886"/>
      <c r="BE47" s="886"/>
      <c r="BF47" s="886"/>
      <c r="BG47" s="886"/>
      <c r="BH47" s="886"/>
      <c r="BI47" s="886"/>
      <c r="BJ47" s="886"/>
      <c r="BK47" s="886"/>
      <c r="BL47" s="886"/>
      <c r="BM47" s="886"/>
      <c r="BN47" s="886"/>
      <c r="BO47" s="886"/>
      <c r="BP47" s="886"/>
      <c r="BQ47" s="886"/>
      <c r="BR47" s="886"/>
      <c r="BS47" s="886"/>
      <c r="BT47" s="886"/>
      <c r="BU47" s="886"/>
      <c r="BV47" s="886"/>
      <c r="BW47" s="886"/>
      <c r="BX47" s="886"/>
      <c r="BY47" s="886"/>
      <c r="BZ47" s="886"/>
      <c r="CA47" s="886"/>
      <c r="CB47" s="886"/>
      <c r="CC47" s="886"/>
      <c r="CD47" s="886"/>
      <c r="CE47" s="886"/>
      <c r="CF47" s="886"/>
      <c r="CG47" s="886"/>
      <c r="CH47" s="886"/>
      <c r="CI47" s="886"/>
      <c r="CJ47" s="886"/>
      <c r="CK47" s="886"/>
      <c r="CL47" s="886"/>
      <c r="CM47" s="886"/>
      <c r="CN47" s="886"/>
      <c r="CO47" s="886"/>
      <c r="CP47" s="886"/>
      <c r="CQ47" s="886"/>
      <c r="CR47" s="886"/>
      <c r="CS47" s="886"/>
      <c r="CT47" s="886"/>
      <c r="CU47" s="886"/>
      <c r="CV47" s="886"/>
      <c r="CW47" s="886"/>
      <c r="CX47" s="886"/>
      <c r="CY47" s="886"/>
      <c r="CZ47" s="886"/>
      <c r="DA47" s="886"/>
      <c r="DB47" s="886"/>
      <c r="DC47" s="886"/>
      <c r="DD47" s="886"/>
      <c r="DE47" s="886"/>
      <c r="DF47" s="886"/>
      <c r="DG47" s="886"/>
      <c r="DH47" s="886"/>
      <c r="DI47" s="886"/>
      <c r="DJ47" s="886"/>
      <c r="DK47" s="886"/>
      <c r="DL47" s="886"/>
      <c r="DM47" s="886"/>
      <c r="DN47" s="886"/>
      <c r="DO47" s="886"/>
      <c r="DP47" s="886"/>
      <c r="DQ47" s="886"/>
      <c r="DR47" s="886"/>
      <c r="DS47" s="886"/>
      <c r="DT47" s="886"/>
      <c r="DU47" s="886"/>
      <c r="DV47" s="886"/>
      <c r="DW47" s="886"/>
      <c r="DX47" s="886"/>
      <c r="DY47" s="886"/>
      <c r="DZ47" s="886"/>
      <c r="EA47" s="886"/>
      <c r="EB47" s="886"/>
      <c r="EC47" s="886"/>
      <c r="ED47" s="886"/>
      <c r="EE47" s="886"/>
      <c r="EF47" s="886"/>
      <c r="EG47" s="886"/>
      <c r="EH47" s="886"/>
      <c r="EI47" s="886"/>
      <c r="EJ47" s="886"/>
      <c r="EK47" s="886"/>
      <c r="EL47" s="886"/>
      <c r="EM47" s="886"/>
      <c r="EN47" s="886"/>
      <c r="EO47" s="886"/>
      <c r="EP47" s="886"/>
      <c r="EQ47" s="886"/>
      <c r="ER47" s="886"/>
      <c r="ES47" s="886"/>
      <c r="ET47" s="886"/>
      <c r="EU47" s="886"/>
      <c r="EV47" s="886"/>
      <c r="EW47" s="886"/>
      <c r="EX47" s="886"/>
      <c r="EY47" s="886"/>
      <c r="EZ47" s="886"/>
      <c r="FA47" s="886"/>
      <c r="FB47" s="886"/>
      <c r="FC47" s="886"/>
      <c r="FD47" s="886"/>
      <c r="FE47" s="886"/>
      <c r="FF47" s="886"/>
      <c r="FG47" s="886"/>
      <c r="FH47" s="886"/>
      <c r="FI47" s="886"/>
      <c r="FJ47" s="886"/>
      <c r="FK47" s="886"/>
      <c r="FL47" s="886"/>
      <c r="FM47" s="886"/>
      <c r="FN47" s="886"/>
      <c r="FO47" s="886"/>
      <c r="FP47" s="886"/>
      <c r="FQ47" s="886"/>
      <c r="FR47" s="886"/>
      <c r="FS47" s="886"/>
      <c r="FT47" s="886"/>
      <c r="FU47" s="886"/>
      <c r="FV47" s="886"/>
      <c r="FW47" s="886"/>
      <c r="FX47" s="886"/>
      <c r="FY47" s="886"/>
      <c r="FZ47" s="886"/>
      <c r="GA47" s="886"/>
      <c r="GB47" s="886"/>
      <c r="GC47" s="886"/>
      <c r="GD47" s="886"/>
      <c r="GE47" s="886"/>
      <c r="GF47" s="886"/>
      <c r="GG47" s="886"/>
      <c r="GH47" s="886"/>
      <c r="GI47" s="886"/>
      <c r="GJ47" s="886"/>
      <c r="GK47" s="886"/>
      <c r="GL47" s="886"/>
      <c r="GM47" s="886"/>
      <c r="GN47" s="886"/>
      <c r="GO47" s="886"/>
      <c r="GP47" s="886"/>
      <c r="GQ47" s="886"/>
      <c r="GR47" s="886"/>
      <c r="GS47" s="886"/>
      <c r="GT47" s="886"/>
      <c r="GU47" s="886"/>
      <c r="GV47" s="886"/>
      <c r="GW47" s="886"/>
      <c r="GX47" s="886"/>
      <c r="GY47" s="886"/>
      <c r="GZ47" s="886"/>
      <c r="HA47" s="886"/>
      <c r="HB47" s="886"/>
      <c r="HC47" s="886"/>
      <c r="HD47" s="886"/>
      <c r="HE47" s="886"/>
      <c r="HF47" s="886"/>
      <c r="HG47" s="886"/>
      <c r="HH47" s="886"/>
      <c r="HI47" s="886"/>
      <c r="HJ47" s="886"/>
      <c r="HK47" s="886"/>
      <c r="HL47" s="886"/>
      <c r="HM47" s="886"/>
      <c r="HN47" s="886"/>
      <c r="HO47" s="886"/>
      <c r="HP47" s="886"/>
      <c r="HQ47" s="886"/>
      <c r="HR47" s="886"/>
      <c r="HS47" s="886"/>
      <c r="HT47" s="886"/>
      <c r="HU47" s="886"/>
      <c r="HV47" s="886"/>
      <c r="HW47" s="886"/>
      <c r="HX47" s="886"/>
      <c r="HY47" s="886"/>
      <c r="HZ47" s="886"/>
      <c r="IA47" s="886"/>
      <c r="IB47" s="886"/>
      <c r="IC47" s="886"/>
      <c r="ID47" s="886"/>
      <c r="IE47" s="886"/>
      <c r="IF47" s="886"/>
      <c r="IG47" s="886"/>
      <c r="IH47" s="886"/>
      <c r="II47" s="886"/>
      <c r="IJ47" s="886"/>
      <c r="IK47" s="886"/>
      <c r="IL47" s="886"/>
      <c r="IM47" s="886"/>
      <c r="IN47" s="886"/>
      <c r="IO47" s="886"/>
      <c r="IP47" s="886"/>
      <c r="IQ47" s="886"/>
      <c r="IR47" s="886"/>
      <c r="IS47" s="886"/>
      <c r="IT47" s="886"/>
      <c r="IU47" s="886"/>
      <c r="IV47" s="886"/>
      <c r="IW47" s="886"/>
      <c r="IX47" s="886"/>
      <c r="IY47" s="886"/>
      <c r="IZ47" s="886"/>
      <c r="JA47" s="886"/>
      <c r="JB47" s="886"/>
      <c r="JC47" s="886"/>
      <c r="JD47" s="886"/>
      <c r="JE47" s="886"/>
      <c r="JF47" s="886"/>
      <c r="JG47" s="886"/>
      <c r="JH47" s="886"/>
      <c r="JI47" s="886"/>
      <c r="JJ47" s="886"/>
      <c r="JK47" s="886"/>
      <c r="JL47" s="886"/>
      <c r="JM47" s="886"/>
      <c r="JN47" s="886"/>
      <c r="JO47" s="886"/>
      <c r="JP47" s="886"/>
      <c r="JQ47" s="886"/>
      <c r="JR47" s="886"/>
      <c r="JS47" s="886"/>
      <c r="JT47" s="886"/>
      <c r="JU47" s="886"/>
      <c r="JV47" s="886"/>
      <c r="JW47" s="886"/>
      <c r="JX47" s="886"/>
      <c r="JY47" s="886"/>
      <c r="JZ47" s="886"/>
      <c r="KA47" s="886"/>
      <c r="KB47" s="886"/>
      <c r="KC47" s="886"/>
      <c r="KD47" s="886"/>
      <c r="KE47" s="886"/>
      <c r="KF47" s="886"/>
      <c r="KG47" s="886"/>
      <c r="KH47" s="886"/>
      <c r="KI47" s="886"/>
      <c r="KJ47" s="886"/>
      <c r="KK47" s="886"/>
      <c r="KL47" s="886"/>
      <c r="KM47" s="886"/>
      <c r="KN47" s="886"/>
      <c r="KO47" s="886"/>
      <c r="KP47" s="886"/>
      <c r="KQ47" s="886"/>
      <c r="KR47" s="886"/>
      <c r="KS47" s="886"/>
      <c r="KT47" s="886"/>
      <c r="KU47" s="886"/>
      <c r="KV47" s="886"/>
      <c r="KW47" s="886"/>
      <c r="KX47" s="886"/>
      <c r="KY47" s="886"/>
      <c r="KZ47" s="886"/>
      <c r="LA47" s="886"/>
      <c r="LB47" s="886"/>
      <c r="LC47" s="886"/>
      <c r="LD47" s="886"/>
      <c r="LE47" s="886"/>
      <c r="LF47" s="886"/>
      <c r="LG47" s="886"/>
      <c r="LH47" s="886"/>
      <c r="LI47" s="886"/>
      <c r="LJ47" s="886"/>
      <c r="LK47" s="886"/>
      <c r="LL47" s="886"/>
      <c r="LM47" s="886"/>
      <c r="LN47" s="886"/>
      <c r="LO47" s="886"/>
      <c r="LP47" s="886"/>
      <c r="LQ47" s="886"/>
      <c r="LR47" s="886"/>
      <c r="LS47" s="886"/>
      <c r="LT47" s="886"/>
      <c r="LU47" s="886"/>
      <c r="LV47" s="886"/>
      <c r="LW47" s="886"/>
      <c r="LX47" s="886"/>
      <c r="LY47" s="886"/>
      <c r="LZ47" s="886"/>
      <c r="MA47" s="886"/>
      <c r="MB47" s="886"/>
      <c r="MC47" s="886"/>
      <c r="MD47" s="886"/>
      <c r="ME47" s="886"/>
      <c r="MF47" s="886"/>
      <c r="MG47" s="886"/>
      <c r="MH47" s="886"/>
      <c r="MI47" s="886"/>
    </row>
    <row r="48" spans="1:347" s="884" customFormat="1" ht="15" customHeight="1">
      <c r="A48" s="985"/>
      <c r="B48" s="3869" t="s">
        <v>10107</v>
      </c>
      <c r="C48" s="3870" t="s">
        <v>874</v>
      </c>
      <c r="D48" s="3871">
        <v>0.94440000000000002</v>
      </c>
      <c r="E48" s="886"/>
      <c r="F48" s="3759" t="s">
        <v>1719</v>
      </c>
      <c r="G48" s="4686"/>
      <c r="H48" s="2938"/>
      <c r="I48" s="101">
        <f t="shared" si="0"/>
        <v>0</v>
      </c>
      <c r="J48" s="2943">
        <v>0</v>
      </c>
      <c r="K48" s="886"/>
      <c r="L48" s="3676"/>
      <c r="M48" s="886"/>
      <c r="N48" s="886"/>
      <c r="O48" s="886"/>
      <c r="P48" s="886"/>
      <c r="Q48" s="886"/>
      <c r="R48" s="886"/>
      <c r="S48" s="886"/>
      <c r="T48" s="886"/>
      <c r="U48" s="886"/>
      <c r="V48" s="886"/>
      <c r="W48" s="886"/>
      <c r="X48" s="886"/>
      <c r="Y48" s="886"/>
      <c r="Z48" s="886"/>
      <c r="AA48" s="886"/>
      <c r="AB48" s="886"/>
      <c r="AC48" s="886"/>
      <c r="AD48" s="886"/>
      <c r="AE48" s="886"/>
      <c r="AF48" s="886"/>
      <c r="AG48" s="886"/>
      <c r="AH48" s="886"/>
      <c r="AI48" s="886"/>
      <c r="AJ48" s="886"/>
      <c r="AK48" s="886"/>
      <c r="AL48" s="886"/>
      <c r="AM48" s="886"/>
      <c r="AN48" s="886"/>
      <c r="AO48" s="886"/>
      <c r="AP48" s="886"/>
      <c r="AQ48" s="886"/>
      <c r="AR48" s="886"/>
      <c r="AS48" s="886"/>
      <c r="AT48" s="886"/>
      <c r="AU48" s="886"/>
      <c r="AV48" s="886"/>
      <c r="AW48" s="886"/>
      <c r="AX48" s="886"/>
      <c r="AY48" s="886"/>
      <c r="AZ48" s="886"/>
      <c r="BA48" s="886"/>
      <c r="BB48" s="886"/>
      <c r="BC48" s="886"/>
      <c r="BD48" s="886"/>
      <c r="BE48" s="886"/>
      <c r="BF48" s="886"/>
      <c r="BG48" s="886"/>
      <c r="BH48" s="886"/>
      <c r="BI48" s="886"/>
      <c r="BJ48" s="886"/>
      <c r="BK48" s="886"/>
      <c r="BL48" s="886"/>
      <c r="BM48" s="886"/>
      <c r="BN48" s="886"/>
      <c r="BO48" s="886"/>
      <c r="BP48" s="886"/>
      <c r="BQ48" s="886"/>
      <c r="BR48" s="886"/>
      <c r="BS48" s="886"/>
      <c r="BT48" s="886"/>
      <c r="BU48" s="886"/>
      <c r="BV48" s="886"/>
      <c r="BW48" s="886"/>
      <c r="BX48" s="886"/>
      <c r="BY48" s="886"/>
      <c r="BZ48" s="886"/>
      <c r="CA48" s="886"/>
      <c r="CB48" s="886"/>
      <c r="CC48" s="886"/>
      <c r="CD48" s="886"/>
      <c r="CE48" s="886"/>
      <c r="CF48" s="886"/>
      <c r="CG48" s="886"/>
      <c r="CH48" s="886"/>
      <c r="CI48" s="886"/>
      <c r="CJ48" s="886"/>
      <c r="CK48" s="886"/>
      <c r="CL48" s="886"/>
      <c r="CM48" s="886"/>
      <c r="CN48" s="886"/>
      <c r="CO48" s="886"/>
      <c r="CP48" s="886"/>
      <c r="CQ48" s="886"/>
      <c r="CR48" s="886"/>
      <c r="CS48" s="886"/>
      <c r="CT48" s="886"/>
      <c r="CU48" s="886"/>
      <c r="CV48" s="886"/>
      <c r="CW48" s="886"/>
      <c r="CX48" s="886"/>
      <c r="CY48" s="886"/>
      <c r="CZ48" s="886"/>
      <c r="DA48" s="886"/>
      <c r="DB48" s="886"/>
      <c r="DC48" s="886"/>
      <c r="DD48" s="886"/>
      <c r="DE48" s="886"/>
      <c r="DF48" s="886"/>
      <c r="DG48" s="886"/>
      <c r="DH48" s="886"/>
      <c r="DI48" s="886"/>
      <c r="DJ48" s="886"/>
      <c r="DK48" s="886"/>
      <c r="DL48" s="886"/>
      <c r="DM48" s="886"/>
      <c r="DN48" s="886"/>
      <c r="DO48" s="886"/>
      <c r="DP48" s="886"/>
      <c r="DQ48" s="886"/>
      <c r="DR48" s="886"/>
      <c r="DS48" s="886"/>
      <c r="DT48" s="886"/>
      <c r="DU48" s="886"/>
      <c r="DV48" s="886"/>
      <c r="DW48" s="886"/>
      <c r="DX48" s="886"/>
      <c r="DY48" s="886"/>
      <c r="DZ48" s="886"/>
      <c r="EA48" s="886"/>
      <c r="EB48" s="886"/>
      <c r="EC48" s="886"/>
      <c r="ED48" s="886"/>
      <c r="EE48" s="886"/>
      <c r="EF48" s="886"/>
      <c r="EG48" s="886"/>
      <c r="EH48" s="886"/>
      <c r="EI48" s="886"/>
      <c r="EJ48" s="886"/>
      <c r="EK48" s="886"/>
      <c r="EL48" s="886"/>
      <c r="EM48" s="886"/>
      <c r="EN48" s="886"/>
      <c r="EO48" s="886"/>
      <c r="EP48" s="886"/>
      <c r="EQ48" s="886"/>
      <c r="ER48" s="886"/>
      <c r="ES48" s="886"/>
      <c r="ET48" s="886"/>
      <c r="EU48" s="886"/>
      <c r="EV48" s="886"/>
      <c r="EW48" s="886"/>
      <c r="EX48" s="886"/>
      <c r="EY48" s="886"/>
      <c r="EZ48" s="886"/>
      <c r="FA48" s="886"/>
      <c r="FB48" s="886"/>
      <c r="FC48" s="886"/>
      <c r="FD48" s="886"/>
      <c r="FE48" s="886"/>
      <c r="FF48" s="886"/>
      <c r="FG48" s="886"/>
      <c r="FH48" s="886"/>
      <c r="FI48" s="886"/>
      <c r="FJ48" s="886"/>
      <c r="FK48" s="886"/>
      <c r="FL48" s="886"/>
      <c r="FM48" s="886"/>
      <c r="FN48" s="886"/>
      <c r="FO48" s="886"/>
      <c r="FP48" s="886"/>
      <c r="FQ48" s="886"/>
      <c r="FR48" s="886"/>
      <c r="FS48" s="886"/>
      <c r="FT48" s="886"/>
      <c r="FU48" s="886"/>
      <c r="FV48" s="886"/>
      <c r="FW48" s="886"/>
      <c r="FX48" s="886"/>
      <c r="FY48" s="886"/>
      <c r="FZ48" s="886"/>
      <c r="GA48" s="886"/>
      <c r="GB48" s="886"/>
      <c r="GC48" s="886"/>
      <c r="GD48" s="886"/>
      <c r="GE48" s="886"/>
      <c r="GF48" s="886"/>
      <c r="GG48" s="886"/>
      <c r="GH48" s="886"/>
      <c r="GI48" s="886"/>
      <c r="GJ48" s="886"/>
      <c r="GK48" s="886"/>
      <c r="GL48" s="886"/>
      <c r="GM48" s="886"/>
      <c r="GN48" s="886"/>
      <c r="GO48" s="886"/>
      <c r="GP48" s="886"/>
      <c r="GQ48" s="886"/>
      <c r="GR48" s="886"/>
      <c r="GS48" s="886"/>
      <c r="GT48" s="886"/>
      <c r="GU48" s="886"/>
      <c r="GV48" s="886"/>
      <c r="GW48" s="886"/>
      <c r="GX48" s="886"/>
      <c r="GY48" s="886"/>
      <c r="GZ48" s="886"/>
      <c r="HA48" s="886"/>
      <c r="HB48" s="886"/>
      <c r="HC48" s="886"/>
      <c r="HD48" s="886"/>
      <c r="HE48" s="886"/>
      <c r="HF48" s="886"/>
      <c r="HG48" s="886"/>
      <c r="HH48" s="886"/>
      <c r="HI48" s="886"/>
      <c r="HJ48" s="886"/>
      <c r="HK48" s="886"/>
      <c r="HL48" s="886"/>
      <c r="HM48" s="886"/>
      <c r="HN48" s="886"/>
      <c r="HO48" s="886"/>
      <c r="HP48" s="886"/>
      <c r="HQ48" s="886"/>
      <c r="HR48" s="886"/>
      <c r="HS48" s="886"/>
      <c r="HT48" s="886"/>
      <c r="HU48" s="886"/>
      <c r="HV48" s="886"/>
      <c r="HW48" s="886"/>
      <c r="HX48" s="886"/>
      <c r="HY48" s="886"/>
      <c r="HZ48" s="886"/>
      <c r="IA48" s="886"/>
      <c r="IB48" s="886"/>
      <c r="IC48" s="886"/>
      <c r="ID48" s="886"/>
      <c r="IE48" s="886"/>
      <c r="IF48" s="886"/>
      <c r="IG48" s="886"/>
      <c r="IH48" s="886"/>
      <c r="II48" s="886"/>
      <c r="IJ48" s="886"/>
      <c r="IK48" s="886"/>
      <c r="IL48" s="886"/>
      <c r="IM48" s="886"/>
      <c r="IN48" s="886"/>
      <c r="IO48" s="886"/>
      <c r="IP48" s="886"/>
      <c r="IQ48" s="886"/>
      <c r="IR48" s="886"/>
      <c r="IS48" s="886"/>
      <c r="IT48" s="886"/>
      <c r="IU48" s="886"/>
      <c r="IV48" s="886"/>
      <c r="IW48" s="886"/>
      <c r="IX48" s="886"/>
      <c r="IY48" s="886"/>
      <c r="IZ48" s="886"/>
      <c r="JA48" s="886"/>
      <c r="JB48" s="886"/>
      <c r="JC48" s="886"/>
      <c r="JD48" s="886"/>
      <c r="JE48" s="886"/>
      <c r="JF48" s="886"/>
      <c r="JG48" s="886"/>
      <c r="JH48" s="886"/>
      <c r="JI48" s="886"/>
      <c r="JJ48" s="886"/>
      <c r="JK48" s="886"/>
      <c r="JL48" s="886"/>
      <c r="JM48" s="886"/>
      <c r="JN48" s="886"/>
      <c r="JO48" s="886"/>
      <c r="JP48" s="886"/>
      <c r="JQ48" s="886"/>
      <c r="JR48" s="886"/>
      <c r="JS48" s="886"/>
      <c r="JT48" s="886"/>
      <c r="JU48" s="886"/>
      <c r="JV48" s="886"/>
      <c r="JW48" s="886"/>
      <c r="JX48" s="886"/>
      <c r="JY48" s="886"/>
      <c r="JZ48" s="886"/>
      <c r="KA48" s="886"/>
      <c r="KB48" s="886"/>
      <c r="KC48" s="886"/>
      <c r="KD48" s="886"/>
      <c r="KE48" s="886"/>
      <c r="KF48" s="886"/>
      <c r="KG48" s="886"/>
      <c r="KH48" s="886"/>
      <c r="KI48" s="886"/>
      <c r="KJ48" s="886"/>
      <c r="KK48" s="886"/>
      <c r="KL48" s="886"/>
      <c r="KM48" s="886"/>
      <c r="KN48" s="886"/>
      <c r="KO48" s="886"/>
      <c r="KP48" s="886"/>
      <c r="KQ48" s="886"/>
      <c r="KR48" s="886"/>
      <c r="KS48" s="886"/>
      <c r="KT48" s="886"/>
      <c r="KU48" s="886"/>
      <c r="KV48" s="886"/>
      <c r="KW48" s="886"/>
      <c r="KX48" s="886"/>
      <c r="KY48" s="886"/>
      <c r="KZ48" s="886"/>
      <c r="LA48" s="886"/>
      <c r="LB48" s="886"/>
      <c r="LC48" s="886"/>
      <c r="LD48" s="886"/>
      <c r="LE48" s="886"/>
      <c r="LF48" s="886"/>
      <c r="LG48" s="886"/>
      <c r="LH48" s="886"/>
      <c r="LI48" s="886"/>
      <c r="LJ48" s="886"/>
      <c r="LK48" s="886"/>
      <c r="LL48" s="886"/>
      <c r="LM48" s="886"/>
      <c r="LN48" s="886"/>
      <c r="LO48" s="886"/>
      <c r="LP48" s="886"/>
      <c r="LQ48" s="886"/>
      <c r="LR48" s="886"/>
      <c r="LS48" s="886"/>
      <c r="LT48" s="886"/>
      <c r="LU48" s="886"/>
      <c r="LV48" s="886"/>
      <c r="LW48" s="886"/>
      <c r="LX48" s="886"/>
      <c r="LY48" s="886"/>
      <c r="LZ48" s="886"/>
      <c r="MA48" s="886"/>
      <c r="MB48" s="886"/>
      <c r="MC48" s="886"/>
      <c r="MD48" s="886"/>
      <c r="ME48" s="886"/>
      <c r="MF48" s="886"/>
      <c r="MG48" s="886"/>
      <c r="MH48" s="886"/>
      <c r="MI48" s="886"/>
    </row>
    <row r="49" spans="1:347" s="884" customFormat="1" ht="15" customHeight="1">
      <c r="A49" s="985"/>
      <c r="B49" s="3869" t="s">
        <v>10108</v>
      </c>
      <c r="C49" s="3870" t="s">
        <v>874</v>
      </c>
      <c r="D49" s="3871">
        <v>1</v>
      </c>
      <c r="E49" s="886"/>
      <c r="F49" s="3759" t="s">
        <v>1720</v>
      </c>
      <c r="G49" s="4686"/>
      <c r="H49" s="2938"/>
      <c r="I49" s="101">
        <f t="shared" si="0"/>
        <v>0</v>
      </c>
      <c r="J49" s="2943">
        <v>0</v>
      </c>
      <c r="K49" s="886"/>
      <c r="L49" s="3676"/>
      <c r="M49" s="886"/>
      <c r="N49" s="886"/>
      <c r="O49" s="886"/>
      <c r="P49" s="886"/>
      <c r="Q49" s="886"/>
      <c r="R49" s="886"/>
      <c r="S49" s="886"/>
      <c r="T49" s="886"/>
      <c r="U49" s="886"/>
      <c r="V49" s="886"/>
      <c r="W49" s="886"/>
      <c r="X49" s="886"/>
      <c r="Y49" s="886"/>
      <c r="Z49" s="886"/>
      <c r="AA49" s="886"/>
      <c r="AB49" s="886"/>
      <c r="AC49" s="886"/>
      <c r="AD49" s="886"/>
      <c r="AE49" s="886"/>
      <c r="AF49" s="886"/>
      <c r="AG49" s="886"/>
      <c r="AH49" s="886"/>
      <c r="AI49" s="886"/>
      <c r="AJ49" s="886"/>
      <c r="AK49" s="886"/>
      <c r="AL49" s="886"/>
      <c r="AM49" s="886"/>
      <c r="AN49" s="886"/>
      <c r="AO49" s="886"/>
      <c r="AP49" s="886"/>
      <c r="AQ49" s="886"/>
      <c r="AR49" s="886"/>
      <c r="AS49" s="886"/>
      <c r="AT49" s="886"/>
      <c r="AU49" s="886"/>
      <c r="AV49" s="886"/>
      <c r="AW49" s="886"/>
      <c r="AX49" s="886"/>
      <c r="AY49" s="886"/>
      <c r="AZ49" s="886"/>
      <c r="BA49" s="886"/>
      <c r="BB49" s="886"/>
      <c r="BC49" s="886"/>
      <c r="BD49" s="886"/>
      <c r="BE49" s="886"/>
      <c r="BF49" s="886"/>
      <c r="BG49" s="886"/>
      <c r="BH49" s="886"/>
      <c r="BI49" s="886"/>
      <c r="BJ49" s="886"/>
      <c r="BK49" s="886"/>
      <c r="BL49" s="886"/>
      <c r="BM49" s="886"/>
      <c r="BN49" s="886"/>
      <c r="BO49" s="886"/>
      <c r="BP49" s="886"/>
      <c r="BQ49" s="886"/>
      <c r="BR49" s="886"/>
      <c r="BS49" s="886"/>
      <c r="BT49" s="886"/>
      <c r="BU49" s="886"/>
      <c r="BV49" s="886"/>
      <c r="BW49" s="886"/>
      <c r="BX49" s="886"/>
      <c r="BY49" s="886"/>
      <c r="BZ49" s="886"/>
      <c r="CA49" s="886"/>
      <c r="CB49" s="886"/>
      <c r="CC49" s="886"/>
      <c r="CD49" s="886"/>
      <c r="CE49" s="886"/>
      <c r="CF49" s="886"/>
      <c r="CG49" s="886"/>
      <c r="CH49" s="886"/>
      <c r="CI49" s="886"/>
      <c r="CJ49" s="886"/>
      <c r="CK49" s="886"/>
      <c r="CL49" s="886"/>
      <c r="CM49" s="886"/>
      <c r="CN49" s="886"/>
      <c r="CO49" s="886"/>
      <c r="CP49" s="886"/>
      <c r="CQ49" s="886"/>
      <c r="CR49" s="886"/>
      <c r="CS49" s="886"/>
      <c r="CT49" s="886"/>
      <c r="CU49" s="886"/>
      <c r="CV49" s="886"/>
      <c r="CW49" s="886"/>
      <c r="CX49" s="886"/>
      <c r="CY49" s="886"/>
      <c r="CZ49" s="886"/>
      <c r="DA49" s="886"/>
      <c r="DB49" s="886"/>
      <c r="DC49" s="886"/>
      <c r="DD49" s="886"/>
      <c r="DE49" s="886"/>
      <c r="DF49" s="886"/>
      <c r="DG49" s="886"/>
      <c r="DH49" s="886"/>
      <c r="DI49" s="886"/>
      <c r="DJ49" s="886"/>
      <c r="DK49" s="886"/>
      <c r="DL49" s="886"/>
      <c r="DM49" s="886"/>
      <c r="DN49" s="886"/>
      <c r="DO49" s="886"/>
      <c r="DP49" s="886"/>
      <c r="DQ49" s="886"/>
      <c r="DR49" s="886"/>
      <c r="DS49" s="886"/>
      <c r="DT49" s="886"/>
      <c r="DU49" s="886"/>
      <c r="DV49" s="886"/>
      <c r="DW49" s="886"/>
      <c r="DX49" s="886"/>
      <c r="DY49" s="886"/>
      <c r="DZ49" s="886"/>
      <c r="EA49" s="886"/>
      <c r="EB49" s="886"/>
      <c r="EC49" s="886"/>
      <c r="ED49" s="886"/>
      <c r="EE49" s="886"/>
      <c r="EF49" s="886"/>
      <c r="EG49" s="886"/>
      <c r="EH49" s="886"/>
      <c r="EI49" s="886"/>
      <c r="EJ49" s="886"/>
      <c r="EK49" s="886"/>
      <c r="EL49" s="886"/>
      <c r="EM49" s="886"/>
      <c r="EN49" s="886"/>
      <c r="EO49" s="886"/>
      <c r="EP49" s="886"/>
      <c r="EQ49" s="886"/>
      <c r="ER49" s="886"/>
      <c r="ES49" s="886"/>
      <c r="ET49" s="886"/>
      <c r="EU49" s="886"/>
      <c r="EV49" s="886"/>
      <c r="EW49" s="886"/>
      <c r="EX49" s="886"/>
      <c r="EY49" s="886"/>
      <c r="EZ49" s="886"/>
      <c r="FA49" s="886"/>
      <c r="FB49" s="886"/>
      <c r="FC49" s="886"/>
      <c r="FD49" s="886"/>
      <c r="FE49" s="886"/>
      <c r="FF49" s="886"/>
      <c r="FG49" s="886"/>
      <c r="FH49" s="886"/>
      <c r="FI49" s="886"/>
      <c r="FJ49" s="886"/>
      <c r="FK49" s="886"/>
      <c r="FL49" s="886"/>
      <c r="FM49" s="886"/>
      <c r="FN49" s="886"/>
      <c r="FO49" s="886"/>
      <c r="FP49" s="886"/>
      <c r="FQ49" s="886"/>
      <c r="FR49" s="886"/>
      <c r="FS49" s="886"/>
      <c r="FT49" s="886"/>
      <c r="FU49" s="886"/>
      <c r="FV49" s="886"/>
      <c r="FW49" s="886"/>
      <c r="FX49" s="886"/>
      <c r="FY49" s="886"/>
      <c r="FZ49" s="886"/>
      <c r="GA49" s="886"/>
      <c r="GB49" s="886"/>
      <c r="GC49" s="886"/>
      <c r="GD49" s="886"/>
      <c r="GE49" s="886"/>
      <c r="GF49" s="886"/>
      <c r="GG49" s="886"/>
      <c r="GH49" s="886"/>
      <c r="GI49" s="886"/>
      <c r="GJ49" s="886"/>
      <c r="GK49" s="886"/>
      <c r="GL49" s="886"/>
      <c r="GM49" s="886"/>
      <c r="GN49" s="886"/>
      <c r="GO49" s="886"/>
      <c r="GP49" s="886"/>
      <c r="GQ49" s="886"/>
      <c r="GR49" s="886"/>
      <c r="GS49" s="886"/>
      <c r="GT49" s="886"/>
      <c r="GU49" s="886"/>
      <c r="GV49" s="886"/>
      <c r="GW49" s="886"/>
      <c r="GX49" s="886"/>
      <c r="GY49" s="886"/>
      <c r="GZ49" s="886"/>
      <c r="HA49" s="886"/>
      <c r="HB49" s="886"/>
      <c r="HC49" s="886"/>
      <c r="HD49" s="886"/>
      <c r="HE49" s="886"/>
      <c r="HF49" s="886"/>
      <c r="HG49" s="886"/>
      <c r="HH49" s="886"/>
      <c r="HI49" s="886"/>
      <c r="HJ49" s="886"/>
      <c r="HK49" s="886"/>
      <c r="HL49" s="886"/>
      <c r="HM49" s="886"/>
      <c r="HN49" s="886"/>
      <c r="HO49" s="886"/>
      <c r="HP49" s="886"/>
      <c r="HQ49" s="886"/>
      <c r="HR49" s="886"/>
      <c r="HS49" s="886"/>
      <c r="HT49" s="886"/>
      <c r="HU49" s="886"/>
      <c r="HV49" s="886"/>
      <c r="HW49" s="886"/>
      <c r="HX49" s="886"/>
      <c r="HY49" s="886"/>
      <c r="HZ49" s="886"/>
      <c r="IA49" s="886"/>
      <c r="IB49" s="886"/>
      <c r="IC49" s="886"/>
      <c r="ID49" s="886"/>
      <c r="IE49" s="886"/>
      <c r="IF49" s="886"/>
      <c r="IG49" s="886"/>
      <c r="IH49" s="886"/>
      <c r="II49" s="886"/>
      <c r="IJ49" s="886"/>
      <c r="IK49" s="886"/>
      <c r="IL49" s="886"/>
      <c r="IM49" s="886"/>
      <c r="IN49" s="886"/>
      <c r="IO49" s="886"/>
      <c r="IP49" s="886"/>
      <c r="IQ49" s="886"/>
      <c r="IR49" s="886"/>
      <c r="IS49" s="886"/>
      <c r="IT49" s="886"/>
      <c r="IU49" s="886"/>
      <c r="IV49" s="886"/>
      <c r="IW49" s="886"/>
      <c r="IX49" s="886"/>
      <c r="IY49" s="886"/>
      <c r="IZ49" s="886"/>
      <c r="JA49" s="886"/>
      <c r="JB49" s="886"/>
      <c r="JC49" s="886"/>
      <c r="JD49" s="886"/>
      <c r="JE49" s="886"/>
      <c r="JF49" s="886"/>
      <c r="JG49" s="886"/>
      <c r="JH49" s="886"/>
      <c r="JI49" s="886"/>
      <c r="JJ49" s="886"/>
      <c r="JK49" s="886"/>
      <c r="JL49" s="886"/>
      <c r="JM49" s="886"/>
      <c r="JN49" s="886"/>
      <c r="JO49" s="886"/>
      <c r="JP49" s="886"/>
      <c r="JQ49" s="886"/>
      <c r="JR49" s="886"/>
      <c r="JS49" s="886"/>
      <c r="JT49" s="886"/>
      <c r="JU49" s="886"/>
      <c r="JV49" s="886"/>
      <c r="JW49" s="886"/>
      <c r="JX49" s="886"/>
      <c r="JY49" s="886"/>
      <c r="JZ49" s="886"/>
      <c r="KA49" s="886"/>
      <c r="KB49" s="886"/>
      <c r="KC49" s="886"/>
      <c r="KD49" s="886"/>
      <c r="KE49" s="886"/>
      <c r="KF49" s="886"/>
      <c r="KG49" s="886"/>
      <c r="KH49" s="886"/>
      <c r="KI49" s="886"/>
      <c r="KJ49" s="886"/>
      <c r="KK49" s="886"/>
      <c r="KL49" s="886"/>
      <c r="KM49" s="886"/>
      <c r="KN49" s="886"/>
      <c r="KO49" s="886"/>
      <c r="KP49" s="886"/>
      <c r="KQ49" s="886"/>
      <c r="KR49" s="886"/>
      <c r="KS49" s="886"/>
      <c r="KT49" s="886"/>
      <c r="KU49" s="886"/>
      <c r="KV49" s="886"/>
      <c r="KW49" s="886"/>
      <c r="KX49" s="886"/>
      <c r="KY49" s="886"/>
      <c r="KZ49" s="886"/>
      <c r="LA49" s="886"/>
      <c r="LB49" s="886"/>
      <c r="LC49" s="886"/>
      <c r="LD49" s="886"/>
      <c r="LE49" s="886"/>
      <c r="LF49" s="886"/>
      <c r="LG49" s="886"/>
      <c r="LH49" s="886"/>
      <c r="LI49" s="886"/>
      <c r="LJ49" s="886"/>
      <c r="LK49" s="886"/>
      <c r="LL49" s="886"/>
      <c r="LM49" s="886"/>
      <c r="LN49" s="886"/>
      <c r="LO49" s="886"/>
      <c r="LP49" s="886"/>
      <c r="LQ49" s="886"/>
      <c r="LR49" s="886"/>
      <c r="LS49" s="886"/>
      <c r="LT49" s="886"/>
      <c r="LU49" s="886"/>
      <c r="LV49" s="886"/>
      <c r="LW49" s="886"/>
      <c r="LX49" s="886"/>
      <c r="LY49" s="886"/>
      <c r="LZ49" s="886"/>
      <c r="MA49" s="886"/>
      <c r="MB49" s="886"/>
      <c r="MC49" s="886"/>
      <c r="MD49" s="886"/>
      <c r="ME49" s="886"/>
      <c r="MF49" s="886"/>
      <c r="MG49" s="886"/>
      <c r="MH49" s="886"/>
      <c r="MI49" s="886"/>
    </row>
    <row r="50" spans="1:347" s="884" customFormat="1" ht="15" customHeight="1">
      <c r="A50" s="985"/>
      <c r="B50" s="3869" t="s">
        <v>10109</v>
      </c>
      <c r="C50" s="3870" t="s">
        <v>874</v>
      </c>
      <c r="D50" s="3871">
        <v>1</v>
      </c>
      <c r="E50" s="886"/>
      <c r="F50" s="3759" t="s">
        <v>1721</v>
      </c>
      <c r="G50" s="4686"/>
      <c r="H50" s="2938"/>
      <c r="I50" s="101">
        <f t="shared" ref="I50:I81" si="1">IF(COUNTBLANK(D50)=J50, 0, rngIncomplete )</f>
        <v>0</v>
      </c>
      <c r="J50" s="2943">
        <v>0</v>
      </c>
      <c r="K50" s="886"/>
      <c r="L50" s="3676"/>
      <c r="M50" s="886"/>
      <c r="N50" s="886"/>
      <c r="O50" s="886"/>
      <c r="P50" s="886"/>
      <c r="Q50" s="886"/>
      <c r="R50" s="886"/>
      <c r="S50" s="886"/>
      <c r="T50" s="886"/>
      <c r="U50" s="886"/>
      <c r="V50" s="886"/>
      <c r="W50" s="886"/>
      <c r="X50" s="886"/>
      <c r="Y50" s="886"/>
      <c r="Z50" s="886"/>
      <c r="AA50" s="886"/>
      <c r="AB50" s="886"/>
      <c r="AC50" s="886"/>
      <c r="AD50" s="886"/>
      <c r="AE50" s="886"/>
      <c r="AF50" s="886"/>
      <c r="AG50" s="886"/>
      <c r="AH50" s="886"/>
      <c r="AI50" s="886"/>
      <c r="AJ50" s="886"/>
      <c r="AK50" s="886"/>
      <c r="AL50" s="886"/>
      <c r="AM50" s="886"/>
      <c r="AN50" s="886"/>
      <c r="AO50" s="886"/>
      <c r="AP50" s="886"/>
      <c r="AQ50" s="886"/>
      <c r="AR50" s="886"/>
      <c r="AS50" s="886"/>
      <c r="AT50" s="886"/>
      <c r="AU50" s="886"/>
      <c r="AV50" s="886"/>
      <c r="AW50" s="886"/>
      <c r="AX50" s="886"/>
      <c r="AY50" s="886"/>
      <c r="AZ50" s="886"/>
      <c r="BA50" s="886"/>
      <c r="BB50" s="886"/>
      <c r="BC50" s="886"/>
      <c r="BD50" s="886"/>
      <c r="BE50" s="886"/>
      <c r="BF50" s="886"/>
      <c r="BG50" s="886"/>
      <c r="BH50" s="886"/>
      <c r="BI50" s="886"/>
      <c r="BJ50" s="886"/>
      <c r="BK50" s="886"/>
      <c r="BL50" s="886"/>
      <c r="BM50" s="886"/>
      <c r="BN50" s="886"/>
      <c r="BO50" s="886"/>
      <c r="BP50" s="886"/>
      <c r="BQ50" s="886"/>
      <c r="BR50" s="886"/>
      <c r="BS50" s="886"/>
      <c r="BT50" s="886"/>
      <c r="BU50" s="886"/>
      <c r="BV50" s="886"/>
      <c r="BW50" s="886"/>
      <c r="BX50" s="886"/>
      <c r="BY50" s="886"/>
      <c r="BZ50" s="886"/>
      <c r="CA50" s="886"/>
      <c r="CB50" s="886"/>
      <c r="CC50" s="886"/>
      <c r="CD50" s="886"/>
      <c r="CE50" s="886"/>
      <c r="CF50" s="886"/>
      <c r="CG50" s="886"/>
      <c r="CH50" s="886"/>
      <c r="CI50" s="886"/>
      <c r="CJ50" s="886"/>
      <c r="CK50" s="886"/>
      <c r="CL50" s="886"/>
      <c r="CM50" s="886"/>
      <c r="CN50" s="886"/>
      <c r="CO50" s="886"/>
      <c r="CP50" s="886"/>
      <c r="CQ50" s="886"/>
      <c r="CR50" s="886"/>
      <c r="CS50" s="886"/>
      <c r="CT50" s="886"/>
      <c r="CU50" s="886"/>
      <c r="CV50" s="886"/>
      <c r="CW50" s="886"/>
      <c r="CX50" s="886"/>
      <c r="CY50" s="886"/>
      <c r="CZ50" s="886"/>
      <c r="DA50" s="886"/>
      <c r="DB50" s="886"/>
      <c r="DC50" s="886"/>
      <c r="DD50" s="886"/>
      <c r="DE50" s="886"/>
      <c r="DF50" s="886"/>
      <c r="DG50" s="886"/>
      <c r="DH50" s="886"/>
      <c r="DI50" s="886"/>
      <c r="DJ50" s="886"/>
      <c r="DK50" s="886"/>
      <c r="DL50" s="886"/>
      <c r="DM50" s="886"/>
      <c r="DN50" s="886"/>
      <c r="DO50" s="886"/>
      <c r="DP50" s="886"/>
      <c r="DQ50" s="886"/>
      <c r="DR50" s="886"/>
      <c r="DS50" s="886"/>
      <c r="DT50" s="886"/>
      <c r="DU50" s="886"/>
      <c r="DV50" s="886"/>
      <c r="DW50" s="886"/>
      <c r="DX50" s="886"/>
      <c r="DY50" s="886"/>
      <c r="DZ50" s="886"/>
      <c r="EA50" s="886"/>
      <c r="EB50" s="886"/>
      <c r="EC50" s="886"/>
      <c r="ED50" s="886"/>
      <c r="EE50" s="886"/>
      <c r="EF50" s="886"/>
      <c r="EG50" s="886"/>
      <c r="EH50" s="886"/>
      <c r="EI50" s="886"/>
      <c r="EJ50" s="886"/>
      <c r="EK50" s="886"/>
      <c r="EL50" s="886"/>
      <c r="EM50" s="886"/>
      <c r="EN50" s="886"/>
      <c r="EO50" s="886"/>
      <c r="EP50" s="886"/>
      <c r="EQ50" s="886"/>
      <c r="ER50" s="886"/>
      <c r="ES50" s="886"/>
      <c r="ET50" s="886"/>
      <c r="EU50" s="886"/>
      <c r="EV50" s="886"/>
      <c r="EW50" s="886"/>
      <c r="EX50" s="886"/>
      <c r="EY50" s="886"/>
      <c r="EZ50" s="886"/>
      <c r="FA50" s="886"/>
      <c r="FB50" s="886"/>
      <c r="FC50" s="886"/>
      <c r="FD50" s="886"/>
      <c r="FE50" s="886"/>
      <c r="FF50" s="886"/>
      <c r="FG50" s="886"/>
      <c r="FH50" s="886"/>
      <c r="FI50" s="886"/>
      <c r="FJ50" s="886"/>
      <c r="FK50" s="886"/>
      <c r="FL50" s="886"/>
      <c r="FM50" s="886"/>
      <c r="FN50" s="886"/>
      <c r="FO50" s="886"/>
      <c r="FP50" s="886"/>
      <c r="FQ50" s="886"/>
      <c r="FR50" s="886"/>
      <c r="FS50" s="886"/>
      <c r="FT50" s="886"/>
      <c r="FU50" s="886"/>
      <c r="FV50" s="886"/>
      <c r="FW50" s="886"/>
      <c r="FX50" s="886"/>
      <c r="FY50" s="886"/>
      <c r="FZ50" s="886"/>
      <c r="GA50" s="886"/>
      <c r="GB50" s="886"/>
      <c r="GC50" s="886"/>
      <c r="GD50" s="886"/>
      <c r="GE50" s="886"/>
      <c r="GF50" s="886"/>
      <c r="GG50" s="886"/>
      <c r="GH50" s="886"/>
      <c r="GI50" s="886"/>
      <c r="GJ50" s="886"/>
      <c r="GK50" s="886"/>
      <c r="GL50" s="886"/>
      <c r="GM50" s="886"/>
      <c r="GN50" s="886"/>
      <c r="GO50" s="886"/>
      <c r="GP50" s="886"/>
      <c r="GQ50" s="886"/>
      <c r="GR50" s="886"/>
      <c r="GS50" s="886"/>
      <c r="GT50" s="886"/>
      <c r="GU50" s="886"/>
      <c r="GV50" s="886"/>
      <c r="GW50" s="886"/>
      <c r="GX50" s="886"/>
      <c r="GY50" s="886"/>
      <c r="GZ50" s="886"/>
      <c r="HA50" s="886"/>
      <c r="HB50" s="886"/>
      <c r="HC50" s="886"/>
      <c r="HD50" s="886"/>
      <c r="HE50" s="886"/>
      <c r="HF50" s="886"/>
      <c r="HG50" s="886"/>
      <c r="HH50" s="886"/>
      <c r="HI50" s="886"/>
      <c r="HJ50" s="886"/>
      <c r="HK50" s="886"/>
      <c r="HL50" s="886"/>
      <c r="HM50" s="886"/>
      <c r="HN50" s="886"/>
      <c r="HO50" s="886"/>
      <c r="HP50" s="886"/>
      <c r="HQ50" s="886"/>
      <c r="HR50" s="886"/>
      <c r="HS50" s="886"/>
      <c r="HT50" s="886"/>
      <c r="HU50" s="886"/>
      <c r="HV50" s="886"/>
      <c r="HW50" s="886"/>
      <c r="HX50" s="886"/>
      <c r="HY50" s="886"/>
      <c r="HZ50" s="886"/>
      <c r="IA50" s="886"/>
      <c r="IB50" s="886"/>
      <c r="IC50" s="886"/>
      <c r="ID50" s="886"/>
      <c r="IE50" s="886"/>
      <c r="IF50" s="886"/>
      <c r="IG50" s="886"/>
      <c r="IH50" s="886"/>
      <c r="II50" s="886"/>
      <c r="IJ50" s="886"/>
      <c r="IK50" s="886"/>
      <c r="IL50" s="886"/>
      <c r="IM50" s="886"/>
      <c r="IN50" s="886"/>
      <c r="IO50" s="886"/>
      <c r="IP50" s="886"/>
      <c r="IQ50" s="886"/>
      <c r="IR50" s="886"/>
      <c r="IS50" s="886"/>
      <c r="IT50" s="886"/>
      <c r="IU50" s="886"/>
      <c r="IV50" s="886"/>
      <c r="IW50" s="886"/>
      <c r="IX50" s="886"/>
      <c r="IY50" s="886"/>
      <c r="IZ50" s="886"/>
      <c r="JA50" s="886"/>
      <c r="JB50" s="886"/>
      <c r="JC50" s="886"/>
      <c r="JD50" s="886"/>
      <c r="JE50" s="886"/>
      <c r="JF50" s="886"/>
      <c r="JG50" s="886"/>
      <c r="JH50" s="886"/>
      <c r="JI50" s="886"/>
      <c r="JJ50" s="886"/>
      <c r="JK50" s="886"/>
      <c r="JL50" s="886"/>
      <c r="JM50" s="886"/>
      <c r="JN50" s="886"/>
      <c r="JO50" s="886"/>
      <c r="JP50" s="886"/>
      <c r="JQ50" s="886"/>
      <c r="JR50" s="886"/>
      <c r="JS50" s="886"/>
      <c r="JT50" s="886"/>
      <c r="JU50" s="886"/>
      <c r="JV50" s="886"/>
      <c r="JW50" s="886"/>
      <c r="JX50" s="886"/>
      <c r="JY50" s="886"/>
      <c r="JZ50" s="886"/>
      <c r="KA50" s="886"/>
      <c r="KB50" s="886"/>
      <c r="KC50" s="886"/>
      <c r="KD50" s="886"/>
      <c r="KE50" s="886"/>
      <c r="KF50" s="886"/>
      <c r="KG50" s="886"/>
      <c r="KH50" s="886"/>
      <c r="KI50" s="886"/>
      <c r="KJ50" s="886"/>
      <c r="KK50" s="886"/>
      <c r="KL50" s="886"/>
      <c r="KM50" s="886"/>
      <c r="KN50" s="886"/>
      <c r="KO50" s="886"/>
      <c r="KP50" s="886"/>
      <c r="KQ50" s="886"/>
      <c r="KR50" s="886"/>
      <c r="KS50" s="886"/>
      <c r="KT50" s="886"/>
      <c r="KU50" s="886"/>
      <c r="KV50" s="886"/>
      <c r="KW50" s="886"/>
      <c r="KX50" s="886"/>
      <c r="KY50" s="886"/>
      <c r="KZ50" s="886"/>
      <c r="LA50" s="886"/>
      <c r="LB50" s="886"/>
      <c r="LC50" s="886"/>
      <c r="LD50" s="886"/>
      <c r="LE50" s="886"/>
      <c r="LF50" s="886"/>
      <c r="LG50" s="886"/>
      <c r="LH50" s="886"/>
      <c r="LI50" s="886"/>
      <c r="LJ50" s="886"/>
      <c r="LK50" s="886"/>
      <c r="LL50" s="886"/>
      <c r="LM50" s="886"/>
      <c r="LN50" s="886"/>
      <c r="LO50" s="886"/>
      <c r="LP50" s="886"/>
      <c r="LQ50" s="886"/>
      <c r="LR50" s="886"/>
      <c r="LS50" s="886"/>
      <c r="LT50" s="886"/>
      <c r="LU50" s="886"/>
      <c r="LV50" s="886"/>
      <c r="LW50" s="886"/>
      <c r="LX50" s="886"/>
      <c r="LY50" s="886"/>
      <c r="LZ50" s="886"/>
      <c r="MA50" s="886"/>
      <c r="MB50" s="886"/>
      <c r="MC50" s="886"/>
      <c r="MD50" s="886"/>
      <c r="ME50" s="886"/>
      <c r="MF50" s="886"/>
      <c r="MG50" s="886"/>
      <c r="MH50" s="886"/>
      <c r="MI50" s="886"/>
    </row>
    <row r="51" spans="1:347" s="884" customFormat="1" ht="15" customHeight="1">
      <c r="A51" s="985"/>
      <c r="B51" s="3869" t="s">
        <v>10110</v>
      </c>
      <c r="C51" s="3870" t="s">
        <v>874</v>
      </c>
      <c r="D51" s="3871">
        <v>1</v>
      </c>
      <c r="E51" s="886"/>
      <c r="F51" s="3759" t="s">
        <v>1722</v>
      </c>
      <c r="G51" s="4686"/>
      <c r="H51" s="2938"/>
      <c r="I51" s="101">
        <f t="shared" si="1"/>
        <v>0</v>
      </c>
      <c r="J51" s="2943">
        <v>0</v>
      </c>
      <c r="K51" s="886"/>
      <c r="L51" s="3676"/>
      <c r="M51" s="886"/>
      <c r="N51" s="886"/>
      <c r="O51" s="886"/>
      <c r="P51" s="886"/>
      <c r="Q51" s="886"/>
      <c r="R51" s="886"/>
      <c r="S51" s="886"/>
      <c r="T51" s="886"/>
      <c r="U51" s="886"/>
      <c r="V51" s="886"/>
      <c r="W51" s="886"/>
      <c r="X51" s="886"/>
      <c r="Y51" s="886"/>
      <c r="Z51" s="886"/>
      <c r="AA51" s="886"/>
      <c r="AB51" s="886"/>
      <c r="AC51" s="886"/>
      <c r="AD51" s="886"/>
      <c r="AE51" s="886"/>
      <c r="AF51" s="886"/>
      <c r="AG51" s="886"/>
      <c r="AH51" s="886"/>
      <c r="AI51" s="886"/>
      <c r="AJ51" s="886"/>
      <c r="AK51" s="886"/>
      <c r="AL51" s="886"/>
      <c r="AM51" s="886"/>
      <c r="AN51" s="886"/>
      <c r="AO51" s="886"/>
      <c r="AP51" s="886"/>
      <c r="AQ51" s="886"/>
      <c r="AR51" s="886"/>
      <c r="AS51" s="886"/>
      <c r="AT51" s="886"/>
      <c r="AU51" s="886"/>
      <c r="AV51" s="886"/>
      <c r="AW51" s="886"/>
      <c r="AX51" s="886"/>
      <c r="AY51" s="886"/>
      <c r="AZ51" s="886"/>
      <c r="BA51" s="886"/>
      <c r="BB51" s="886"/>
      <c r="BC51" s="886"/>
      <c r="BD51" s="886"/>
      <c r="BE51" s="886"/>
      <c r="BF51" s="886"/>
      <c r="BG51" s="886"/>
      <c r="BH51" s="886"/>
      <c r="BI51" s="886"/>
      <c r="BJ51" s="886"/>
      <c r="BK51" s="886"/>
      <c r="BL51" s="886"/>
      <c r="BM51" s="886"/>
      <c r="BN51" s="886"/>
      <c r="BO51" s="886"/>
      <c r="BP51" s="886"/>
      <c r="BQ51" s="886"/>
      <c r="BR51" s="886"/>
      <c r="BS51" s="886"/>
      <c r="BT51" s="886"/>
      <c r="BU51" s="886"/>
      <c r="BV51" s="886"/>
      <c r="BW51" s="886"/>
      <c r="BX51" s="886"/>
      <c r="BY51" s="886"/>
      <c r="BZ51" s="886"/>
      <c r="CA51" s="886"/>
      <c r="CB51" s="886"/>
      <c r="CC51" s="886"/>
      <c r="CD51" s="886"/>
      <c r="CE51" s="886"/>
      <c r="CF51" s="886"/>
      <c r="CG51" s="886"/>
      <c r="CH51" s="886"/>
      <c r="CI51" s="886"/>
      <c r="CJ51" s="886"/>
      <c r="CK51" s="886"/>
      <c r="CL51" s="886"/>
      <c r="CM51" s="886"/>
      <c r="CN51" s="886"/>
      <c r="CO51" s="886"/>
      <c r="CP51" s="886"/>
      <c r="CQ51" s="886"/>
      <c r="CR51" s="886"/>
      <c r="CS51" s="886"/>
      <c r="CT51" s="886"/>
      <c r="CU51" s="886"/>
      <c r="CV51" s="886"/>
      <c r="CW51" s="886"/>
      <c r="CX51" s="886"/>
      <c r="CY51" s="886"/>
      <c r="CZ51" s="886"/>
      <c r="DA51" s="886"/>
      <c r="DB51" s="886"/>
      <c r="DC51" s="886"/>
      <c r="DD51" s="886"/>
      <c r="DE51" s="886"/>
      <c r="DF51" s="886"/>
      <c r="DG51" s="886"/>
      <c r="DH51" s="886"/>
      <c r="DI51" s="886"/>
      <c r="DJ51" s="886"/>
      <c r="DK51" s="886"/>
      <c r="DL51" s="886"/>
      <c r="DM51" s="886"/>
      <c r="DN51" s="886"/>
      <c r="DO51" s="886"/>
      <c r="DP51" s="886"/>
      <c r="DQ51" s="886"/>
      <c r="DR51" s="886"/>
      <c r="DS51" s="886"/>
      <c r="DT51" s="886"/>
      <c r="DU51" s="886"/>
      <c r="DV51" s="886"/>
      <c r="DW51" s="886"/>
      <c r="DX51" s="886"/>
      <c r="DY51" s="886"/>
      <c r="DZ51" s="886"/>
      <c r="EA51" s="886"/>
      <c r="EB51" s="886"/>
      <c r="EC51" s="886"/>
      <c r="ED51" s="886"/>
      <c r="EE51" s="886"/>
      <c r="EF51" s="886"/>
      <c r="EG51" s="886"/>
      <c r="EH51" s="886"/>
      <c r="EI51" s="886"/>
      <c r="EJ51" s="886"/>
      <c r="EK51" s="886"/>
      <c r="EL51" s="886"/>
      <c r="EM51" s="886"/>
      <c r="EN51" s="886"/>
      <c r="EO51" s="886"/>
      <c r="EP51" s="886"/>
      <c r="EQ51" s="886"/>
      <c r="ER51" s="886"/>
      <c r="ES51" s="886"/>
      <c r="ET51" s="886"/>
      <c r="EU51" s="886"/>
      <c r="EV51" s="886"/>
      <c r="EW51" s="886"/>
      <c r="EX51" s="886"/>
      <c r="EY51" s="886"/>
      <c r="EZ51" s="886"/>
      <c r="FA51" s="886"/>
      <c r="FB51" s="886"/>
      <c r="FC51" s="886"/>
      <c r="FD51" s="886"/>
      <c r="FE51" s="886"/>
      <c r="FF51" s="886"/>
      <c r="FG51" s="886"/>
      <c r="FH51" s="886"/>
      <c r="FI51" s="886"/>
      <c r="FJ51" s="886"/>
      <c r="FK51" s="886"/>
      <c r="FL51" s="886"/>
      <c r="FM51" s="886"/>
      <c r="FN51" s="886"/>
      <c r="FO51" s="886"/>
      <c r="FP51" s="886"/>
      <c r="FQ51" s="886"/>
      <c r="FR51" s="886"/>
      <c r="FS51" s="886"/>
      <c r="FT51" s="886"/>
      <c r="FU51" s="886"/>
      <c r="FV51" s="886"/>
      <c r="FW51" s="886"/>
      <c r="FX51" s="886"/>
      <c r="FY51" s="886"/>
      <c r="FZ51" s="886"/>
      <c r="GA51" s="886"/>
      <c r="GB51" s="886"/>
      <c r="GC51" s="886"/>
      <c r="GD51" s="886"/>
      <c r="GE51" s="886"/>
      <c r="GF51" s="886"/>
      <c r="GG51" s="886"/>
      <c r="GH51" s="886"/>
      <c r="GI51" s="886"/>
      <c r="GJ51" s="886"/>
      <c r="GK51" s="886"/>
      <c r="GL51" s="886"/>
      <c r="GM51" s="886"/>
      <c r="GN51" s="886"/>
      <c r="GO51" s="886"/>
      <c r="GP51" s="886"/>
      <c r="GQ51" s="886"/>
      <c r="GR51" s="886"/>
      <c r="GS51" s="886"/>
      <c r="GT51" s="886"/>
      <c r="GU51" s="886"/>
      <c r="GV51" s="886"/>
      <c r="GW51" s="886"/>
      <c r="GX51" s="886"/>
      <c r="GY51" s="886"/>
      <c r="GZ51" s="886"/>
      <c r="HA51" s="886"/>
      <c r="HB51" s="886"/>
      <c r="HC51" s="886"/>
      <c r="HD51" s="886"/>
      <c r="HE51" s="886"/>
      <c r="HF51" s="886"/>
      <c r="HG51" s="886"/>
      <c r="HH51" s="886"/>
      <c r="HI51" s="886"/>
      <c r="HJ51" s="886"/>
      <c r="HK51" s="886"/>
      <c r="HL51" s="886"/>
      <c r="HM51" s="886"/>
      <c r="HN51" s="886"/>
      <c r="HO51" s="886"/>
      <c r="HP51" s="886"/>
      <c r="HQ51" s="886"/>
      <c r="HR51" s="886"/>
      <c r="HS51" s="886"/>
      <c r="HT51" s="886"/>
      <c r="HU51" s="886"/>
      <c r="HV51" s="886"/>
      <c r="HW51" s="886"/>
      <c r="HX51" s="886"/>
      <c r="HY51" s="886"/>
      <c r="HZ51" s="886"/>
      <c r="IA51" s="886"/>
      <c r="IB51" s="886"/>
      <c r="IC51" s="886"/>
      <c r="ID51" s="886"/>
      <c r="IE51" s="886"/>
      <c r="IF51" s="886"/>
      <c r="IG51" s="886"/>
      <c r="IH51" s="886"/>
      <c r="II51" s="886"/>
      <c r="IJ51" s="886"/>
      <c r="IK51" s="886"/>
      <c r="IL51" s="886"/>
      <c r="IM51" s="886"/>
      <c r="IN51" s="886"/>
      <c r="IO51" s="886"/>
      <c r="IP51" s="886"/>
      <c r="IQ51" s="886"/>
      <c r="IR51" s="886"/>
      <c r="IS51" s="886"/>
      <c r="IT51" s="886"/>
      <c r="IU51" s="886"/>
      <c r="IV51" s="886"/>
      <c r="IW51" s="886"/>
      <c r="IX51" s="886"/>
      <c r="IY51" s="886"/>
      <c r="IZ51" s="886"/>
      <c r="JA51" s="886"/>
      <c r="JB51" s="886"/>
      <c r="JC51" s="886"/>
      <c r="JD51" s="886"/>
      <c r="JE51" s="886"/>
      <c r="JF51" s="886"/>
      <c r="JG51" s="886"/>
      <c r="JH51" s="886"/>
      <c r="JI51" s="886"/>
      <c r="JJ51" s="886"/>
      <c r="JK51" s="886"/>
      <c r="JL51" s="886"/>
      <c r="JM51" s="886"/>
      <c r="JN51" s="886"/>
      <c r="JO51" s="886"/>
      <c r="JP51" s="886"/>
      <c r="JQ51" s="886"/>
      <c r="JR51" s="886"/>
      <c r="JS51" s="886"/>
      <c r="JT51" s="886"/>
      <c r="JU51" s="886"/>
      <c r="JV51" s="886"/>
      <c r="JW51" s="886"/>
      <c r="JX51" s="886"/>
      <c r="JY51" s="886"/>
      <c r="JZ51" s="886"/>
      <c r="KA51" s="886"/>
      <c r="KB51" s="886"/>
      <c r="KC51" s="886"/>
      <c r="KD51" s="886"/>
      <c r="KE51" s="886"/>
      <c r="KF51" s="886"/>
      <c r="KG51" s="886"/>
      <c r="KH51" s="886"/>
      <c r="KI51" s="886"/>
      <c r="KJ51" s="886"/>
      <c r="KK51" s="886"/>
      <c r="KL51" s="886"/>
      <c r="KM51" s="886"/>
      <c r="KN51" s="886"/>
      <c r="KO51" s="886"/>
      <c r="KP51" s="886"/>
      <c r="KQ51" s="886"/>
      <c r="KR51" s="886"/>
      <c r="KS51" s="886"/>
      <c r="KT51" s="886"/>
      <c r="KU51" s="886"/>
      <c r="KV51" s="886"/>
      <c r="KW51" s="886"/>
      <c r="KX51" s="886"/>
      <c r="KY51" s="886"/>
      <c r="KZ51" s="886"/>
      <c r="LA51" s="886"/>
      <c r="LB51" s="886"/>
      <c r="LC51" s="886"/>
      <c r="LD51" s="886"/>
      <c r="LE51" s="886"/>
      <c r="LF51" s="886"/>
      <c r="LG51" s="886"/>
      <c r="LH51" s="886"/>
      <c r="LI51" s="886"/>
      <c r="LJ51" s="886"/>
      <c r="LK51" s="886"/>
      <c r="LL51" s="886"/>
      <c r="LM51" s="886"/>
      <c r="LN51" s="886"/>
      <c r="LO51" s="886"/>
      <c r="LP51" s="886"/>
      <c r="LQ51" s="886"/>
      <c r="LR51" s="886"/>
      <c r="LS51" s="886"/>
      <c r="LT51" s="886"/>
      <c r="LU51" s="886"/>
      <c r="LV51" s="886"/>
      <c r="LW51" s="886"/>
      <c r="LX51" s="886"/>
      <c r="LY51" s="886"/>
      <c r="LZ51" s="886"/>
      <c r="MA51" s="886"/>
      <c r="MB51" s="886"/>
      <c r="MC51" s="886"/>
      <c r="MD51" s="886"/>
      <c r="ME51" s="886"/>
      <c r="MF51" s="886"/>
      <c r="MG51" s="886"/>
      <c r="MH51" s="886"/>
      <c r="MI51" s="886"/>
    </row>
    <row r="52" spans="1:347" s="884" customFormat="1" ht="15" customHeight="1">
      <c r="A52" s="985"/>
      <c r="B52" s="3869" t="s">
        <v>10111</v>
      </c>
      <c r="C52" s="3870" t="s">
        <v>874</v>
      </c>
      <c r="D52" s="3871">
        <v>1</v>
      </c>
      <c r="E52" s="886"/>
      <c r="F52" s="3759" t="s">
        <v>1723</v>
      </c>
      <c r="G52" s="4686"/>
      <c r="H52" s="2938"/>
      <c r="I52" s="101">
        <f t="shared" si="1"/>
        <v>0</v>
      </c>
      <c r="J52" s="2943">
        <v>0</v>
      </c>
      <c r="K52" s="886"/>
      <c r="L52" s="3676"/>
      <c r="M52" s="886"/>
      <c r="N52" s="886"/>
      <c r="O52" s="886"/>
      <c r="P52" s="886"/>
      <c r="Q52" s="886"/>
      <c r="R52" s="886"/>
      <c r="S52" s="886"/>
      <c r="T52" s="886"/>
      <c r="U52" s="886"/>
      <c r="V52" s="886"/>
      <c r="W52" s="886"/>
      <c r="X52" s="886"/>
      <c r="Y52" s="886"/>
      <c r="Z52" s="886"/>
      <c r="AA52" s="886"/>
      <c r="AB52" s="886"/>
      <c r="AC52" s="886"/>
      <c r="AD52" s="886"/>
      <c r="AE52" s="886"/>
      <c r="AF52" s="886"/>
      <c r="AG52" s="886"/>
      <c r="AH52" s="886"/>
      <c r="AI52" s="886"/>
      <c r="AJ52" s="886"/>
      <c r="AK52" s="886"/>
      <c r="AL52" s="886"/>
      <c r="AM52" s="886"/>
      <c r="AN52" s="886"/>
      <c r="AO52" s="886"/>
      <c r="AP52" s="886"/>
      <c r="AQ52" s="886"/>
      <c r="AR52" s="886"/>
      <c r="AS52" s="886"/>
      <c r="AT52" s="886"/>
      <c r="AU52" s="886"/>
      <c r="AV52" s="886"/>
      <c r="AW52" s="886"/>
      <c r="AX52" s="886"/>
      <c r="AY52" s="886"/>
      <c r="AZ52" s="886"/>
      <c r="BA52" s="886"/>
      <c r="BB52" s="886"/>
      <c r="BC52" s="886"/>
      <c r="BD52" s="886"/>
      <c r="BE52" s="886"/>
      <c r="BF52" s="886"/>
      <c r="BG52" s="886"/>
      <c r="BH52" s="886"/>
      <c r="BI52" s="886"/>
      <c r="BJ52" s="886"/>
      <c r="BK52" s="886"/>
      <c r="BL52" s="886"/>
      <c r="BM52" s="886"/>
      <c r="BN52" s="886"/>
      <c r="BO52" s="886"/>
      <c r="BP52" s="886"/>
      <c r="BQ52" s="886"/>
      <c r="BR52" s="886"/>
      <c r="BS52" s="886"/>
      <c r="BT52" s="886"/>
      <c r="BU52" s="886"/>
      <c r="BV52" s="886"/>
      <c r="BW52" s="886"/>
      <c r="BX52" s="886"/>
      <c r="BY52" s="886"/>
      <c r="BZ52" s="886"/>
      <c r="CA52" s="886"/>
      <c r="CB52" s="886"/>
      <c r="CC52" s="886"/>
      <c r="CD52" s="886"/>
      <c r="CE52" s="886"/>
      <c r="CF52" s="886"/>
      <c r="CG52" s="886"/>
      <c r="CH52" s="886"/>
      <c r="CI52" s="886"/>
      <c r="CJ52" s="886"/>
      <c r="CK52" s="886"/>
      <c r="CL52" s="886"/>
      <c r="CM52" s="886"/>
      <c r="CN52" s="886"/>
      <c r="CO52" s="886"/>
      <c r="CP52" s="886"/>
      <c r="CQ52" s="886"/>
      <c r="CR52" s="886"/>
      <c r="CS52" s="886"/>
      <c r="CT52" s="886"/>
      <c r="CU52" s="886"/>
      <c r="CV52" s="886"/>
      <c r="CW52" s="886"/>
      <c r="CX52" s="886"/>
      <c r="CY52" s="886"/>
      <c r="CZ52" s="886"/>
      <c r="DA52" s="886"/>
      <c r="DB52" s="886"/>
      <c r="DC52" s="886"/>
      <c r="DD52" s="886"/>
      <c r="DE52" s="886"/>
      <c r="DF52" s="886"/>
      <c r="DG52" s="886"/>
      <c r="DH52" s="886"/>
      <c r="DI52" s="886"/>
      <c r="DJ52" s="886"/>
      <c r="DK52" s="886"/>
      <c r="DL52" s="886"/>
      <c r="DM52" s="886"/>
      <c r="DN52" s="886"/>
      <c r="DO52" s="886"/>
      <c r="DP52" s="886"/>
      <c r="DQ52" s="886"/>
      <c r="DR52" s="886"/>
      <c r="DS52" s="886"/>
      <c r="DT52" s="886"/>
      <c r="DU52" s="886"/>
      <c r="DV52" s="886"/>
      <c r="DW52" s="886"/>
      <c r="DX52" s="886"/>
      <c r="DY52" s="886"/>
      <c r="DZ52" s="886"/>
      <c r="EA52" s="886"/>
      <c r="EB52" s="886"/>
      <c r="EC52" s="886"/>
      <c r="ED52" s="886"/>
      <c r="EE52" s="886"/>
      <c r="EF52" s="886"/>
      <c r="EG52" s="886"/>
      <c r="EH52" s="886"/>
      <c r="EI52" s="886"/>
      <c r="EJ52" s="886"/>
      <c r="EK52" s="886"/>
      <c r="EL52" s="886"/>
      <c r="EM52" s="886"/>
      <c r="EN52" s="886"/>
      <c r="EO52" s="886"/>
      <c r="EP52" s="886"/>
      <c r="EQ52" s="886"/>
      <c r="ER52" s="886"/>
      <c r="ES52" s="886"/>
      <c r="ET52" s="886"/>
      <c r="EU52" s="886"/>
      <c r="EV52" s="886"/>
      <c r="EW52" s="886"/>
      <c r="EX52" s="886"/>
      <c r="EY52" s="886"/>
      <c r="EZ52" s="886"/>
      <c r="FA52" s="886"/>
      <c r="FB52" s="886"/>
      <c r="FC52" s="886"/>
      <c r="FD52" s="886"/>
      <c r="FE52" s="886"/>
      <c r="FF52" s="886"/>
      <c r="FG52" s="886"/>
      <c r="FH52" s="886"/>
      <c r="FI52" s="886"/>
      <c r="FJ52" s="886"/>
      <c r="FK52" s="886"/>
      <c r="FL52" s="886"/>
      <c r="FM52" s="886"/>
      <c r="FN52" s="886"/>
      <c r="FO52" s="886"/>
      <c r="FP52" s="886"/>
      <c r="FQ52" s="886"/>
      <c r="FR52" s="886"/>
      <c r="FS52" s="886"/>
      <c r="FT52" s="886"/>
      <c r="FU52" s="886"/>
      <c r="FV52" s="886"/>
      <c r="FW52" s="886"/>
      <c r="FX52" s="886"/>
      <c r="FY52" s="886"/>
      <c r="FZ52" s="886"/>
      <c r="GA52" s="886"/>
      <c r="GB52" s="886"/>
      <c r="GC52" s="886"/>
      <c r="GD52" s="886"/>
      <c r="GE52" s="886"/>
      <c r="GF52" s="886"/>
      <c r="GG52" s="886"/>
      <c r="GH52" s="886"/>
      <c r="GI52" s="886"/>
      <c r="GJ52" s="886"/>
      <c r="GK52" s="886"/>
      <c r="GL52" s="886"/>
      <c r="GM52" s="886"/>
      <c r="GN52" s="886"/>
      <c r="GO52" s="886"/>
      <c r="GP52" s="886"/>
      <c r="GQ52" s="886"/>
      <c r="GR52" s="886"/>
      <c r="GS52" s="886"/>
      <c r="GT52" s="886"/>
      <c r="GU52" s="886"/>
      <c r="GV52" s="886"/>
      <c r="GW52" s="886"/>
      <c r="GX52" s="886"/>
      <c r="GY52" s="886"/>
      <c r="GZ52" s="886"/>
      <c r="HA52" s="886"/>
      <c r="HB52" s="886"/>
      <c r="HC52" s="886"/>
      <c r="HD52" s="886"/>
      <c r="HE52" s="886"/>
      <c r="HF52" s="886"/>
      <c r="HG52" s="886"/>
      <c r="HH52" s="886"/>
      <c r="HI52" s="886"/>
      <c r="HJ52" s="886"/>
      <c r="HK52" s="886"/>
      <c r="HL52" s="886"/>
      <c r="HM52" s="886"/>
      <c r="HN52" s="886"/>
      <c r="HO52" s="886"/>
      <c r="HP52" s="886"/>
      <c r="HQ52" s="886"/>
      <c r="HR52" s="886"/>
      <c r="HS52" s="886"/>
      <c r="HT52" s="886"/>
      <c r="HU52" s="886"/>
      <c r="HV52" s="886"/>
      <c r="HW52" s="886"/>
      <c r="HX52" s="886"/>
      <c r="HY52" s="886"/>
      <c r="HZ52" s="886"/>
      <c r="IA52" s="886"/>
      <c r="IB52" s="886"/>
      <c r="IC52" s="886"/>
      <c r="ID52" s="886"/>
      <c r="IE52" s="886"/>
      <c r="IF52" s="886"/>
      <c r="IG52" s="886"/>
      <c r="IH52" s="886"/>
      <c r="II52" s="886"/>
      <c r="IJ52" s="886"/>
      <c r="IK52" s="886"/>
      <c r="IL52" s="886"/>
      <c r="IM52" s="886"/>
      <c r="IN52" s="886"/>
      <c r="IO52" s="886"/>
      <c r="IP52" s="886"/>
      <c r="IQ52" s="886"/>
      <c r="IR52" s="886"/>
      <c r="IS52" s="886"/>
      <c r="IT52" s="886"/>
      <c r="IU52" s="886"/>
      <c r="IV52" s="886"/>
      <c r="IW52" s="886"/>
      <c r="IX52" s="886"/>
      <c r="IY52" s="886"/>
      <c r="IZ52" s="886"/>
      <c r="JA52" s="886"/>
      <c r="JB52" s="886"/>
      <c r="JC52" s="886"/>
      <c r="JD52" s="886"/>
      <c r="JE52" s="886"/>
      <c r="JF52" s="886"/>
      <c r="JG52" s="886"/>
      <c r="JH52" s="886"/>
      <c r="JI52" s="886"/>
      <c r="JJ52" s="886"/>
      <c r="JK52" s="886"/>
      <c r="JL52" s="886"/>
      <c r="JM52" s="886"/>
      <c r="JN52" s="886"/>
      <c r="JO52" s="886"/>
      <c r="JP52" s="886"/>
      <c r="JQ52" s="886"/>
      <c r="JR52" s="886"/>
      <c r="JS52" s="886"/>
      <c r="JT52" s="886"/>
      <c r="JU52" s="886"/>
      <c r="JV52" s="886"/>
      <c r="JW52" s="886"/>
      <c r="JX52" s="886"/>
      <c r="JY52" s="886"/>
      <c r="JZ52" s="886"/>
      <c r="KA52" s="886"/>
      <c r="KB52" s="886"/>
      <c r="KC52" s="886"/>
      <c r="KD52" s="886"/>
      <c r="KE52" s="886"/>
      <c r="KF52" s="886"/>
      <c r="KG52" s="886"/>
      <c r="KH52" s="886"/>
      <c r="KI52" s="886"/>
      <c r="KJ52" s="886"/>
      <c r="KK52" s="886"/>
      <c r="KL52" s="886"/>
      <c r="KM52" s="886"/>
      <c r="KN52" s="886"/>
      <c r="KO52" s="886"/>
      <c r="KP52" s="886"/>
      <c r="KQ52" s="886"/>
      <c r="KR52" s="886"/>
      <c r="KS52" s="886"/>
      <c r="KT52" s="886"/>
      <c r="KU52" s="886"/>
      <c r="KV52" s="886"/>
      <c r="KW52" s="886"/>
      <c r="KX52" s="886"/>
      <c r="KY52" s="886"/>
      <c r="KZ52" s="886"/>
      <c r="LA52" s="886"/>
      <c r="LB52" s="886"/>
      <c r="LC52" s="886"/>
      <c r="LD52" s="886"/>
      <c r="LE52" s="886"/>
      <c r="LF52" s="886"/>
      <c r="LG52" s="886"/>
      <c r="LH52" s="886"/>
      <c r="LI52" s="886"/>
      <c r="LJ52" s="886"/>
      <c r="LK52" s="886"/>
      <c r="LL52" s="886"/>
      <c r="LM52" s="886"/>
      <c r="LN52" s="886"/>
      <c r="LO52" s="886"/>
      <c r="LP52" s="886"/>
      <c r="LQ52" s="886"/>
      <c r="LR52" s="886"/>
      <c r="LS52" s="886"/>
      <c r="LT52" s="886"/>
      <c r="LU52" s="886"/>
      <c r="LV52" s="886"/>
      <c r="LW52" s="886"/>
      <c r="LX52" s="886"/>
      <c r="LY52" s="886"/>
      <c r="LZ52" s="886"/>
      <c r="MA52" s="886"/>
      <c r="MB52" s="886"/>
      <c r="MC52" s="886"/>
      <c r="MD52" s="886"/>
      <c r="ME52" s="886"/>
      <c r="MF52" s="886"/>
      <c r="MG52" s="886"/>
      <c r="MH52" s="886"/>
      <c r="MI52" s="886"/>
    </row>
    <row r="53" spans="1:347" s="884" customFormat="1" ht="15" customHeight="1">
      <c r="A53" s="985"/>
      <c r="B53" s="3869" t="s">
        <v>10112</v>
      </c>
      <c r="C53" s="3870" t="s">
        <v>874</v>
      </c>
      <c r="D53" s="3871">
        <v>1</v>
      </c>
      <c r="E53" s="886"/>
      <c r="F53" s="3759" t="s">
        <v>1724</v>
      </c>
      <c r="G53" s="4686"/>
      <c r="H53" s="2938"/>
      <c r="I53" s="101">
        <f t="shared" si="1"/>
        <v>0</v>
      </c>
      <c r="J53" s="2943">
        <v>0</v>
      </c>
      <c r="K53" s="886"/>
      <c r="L53" s="3676"/>
      <c r="M53" s="886"/>
      <c r="N53" s="886"/>
      <c r="O53" s="886"/>
      <c r="P53" s="886"/>
      <c r="Q53" s="886"/>
      <c r="R53" s="886"/>
      <c r="S53" s="886"/>
      <c r="T53" s="886"/>
      <c r="U53" s="886"/>
      <c r="V53" s="886"/>
      <c r="W53" s="886"/>
      <c r="X53" s="886"/>
      <c r="Y53" s="886"/>
      <c r="Z53" s="886"/>
      <c r="AA53" s="886"/>
      <c r="AB53" s="886"/>
      <c r="AC53" s="886"/>
      <c r="AD53" s="886"/>
      <c r="AE53" s="886"/>
      <c r="AF53" s="886"/>
      <c r="AG53" s="886"/>
      <c r="AH53" s="886"/>
      <c r="AI53" s="886"/>
      <c r="AJ53" s="886"/>
      <c r="AK53" s="886"/>
      <c r="AL53" s="886"/>
      <c r="AM53" s="886"/>
      <c r="AN53" s="886"/>
      <c r="AO53" s="886"/>
      <c r="AP53" s="886"/>
      <c r="AQ53" s="886"/>
      <c r="AR53" s="886"/>
      <c r="AS53" s="886"/>
      <c r="AT53" s="886"/>
      <c r="AU53" s="886"/>
      <c r="AV53" s="886"/>
      <c r="AW53" s="886"/>
      <c r="AX53" s="886"/>
      <c r="AY53" s="886"/>
      <c r="AZ53" s="886"/>
      <c r="BA53" s="886"/>
      <c r="BB53" s="886"/>
      <c r="BC53" s="886"/>
      <c r="BD53" s="886"/>
      <c r="BE53" s="886"/>
      <c r="BF53" s="886"/>
      <c r="BG53" s="886"/>
      <c r="BH53" s="886"/>
      <c r="BI53" s="886"/>
      <c r="BJ53" s="886"/>
      <c r="BK53" s="886"/>
      <c r="BL53" s="886"/>
      <c r="BM53" s="886"/>
      <c r="BN53" s="886"/>
      <c r="BO53" s="886"/>
      <c r="BP53" s="886"/>
      <c r="BQ53" s="886"/>
      <c r="BR53" s="886"/>
      <c r="BS53" s="886"/>
      <c r="BT53" s="886"/>
      <c r="BU53" s="886"/>
      <c r="BV53" s="886"/>
      <c r="BW53" s="886"/>
      <c r="BX53" s="886"/>
      <c r="BY53" s="886"/>
      <c r="BZ53" s="886"/>
      <c r="CA53" s="886"/>
      <c r="CB53" s="886"/>
      <c r="CC53" s="886"/>
      <c r="CD53" s="886"/>
      <c r="CE53" s="886"/>
      <c r="CF53" s="886"/>
      <c r="CG53" s="886"/>
      <c r="CH53" s="886"/>
      <c r="CI53" s="886"/>
      <c r="CJ53" s="886"/>
      <c r="CK53" s="886"/>
      <c r="CL53" s="886"/>
      <c r="CM53" s="886"/>
      <c r="CN53" s="886"/>
      <c r="CO53" s="886"/>
      <c r="CP53" s="886"/>
      <c r="CQ53" s="886"/>
      <c r="CR53" s="886"/>
      <c r="CS53" s="886"/>
      <c r="CT53" s="886"/>
      <c r="CU53" s="886"/>
      <c r="CV53" s="886"/>
      <c r="CW53" s="886"/>
      <c r="CX53" s="886"/>
      <c r="CY53" s="886"/>
      <c r="CZ53" s="886"/>
      <c r="DA53" s="886"/>
      <c r="DB53" s="886"/>
      <c r="DC53" s="886"/>
      <c r="DD53" s="886"/>
      <c r="DE53" s="886"/>
      <c r="DF53" s="886"/>
      <c r="DG53" s="886"/>
      <c r="DH53" s="886"/>
      <c r="DI53" s="886"/>
      <c r="DJ53" s="886"/>
      <c r="DK53" s="886"/>
      <c r="DL53" s="886"/>
      <c r="DM53" s="886"/>
      <c r="DN53" s="886"/>
      <c r="DO53" s="886"/>
      <c r="DP53" s="886"/>
      <c r="DQ53" s="886"/>
      <c r="DR53" s="886"/>
      <c r="DS53" s="886"/>
      <c r="DT53" s="886"/>
      <c r="DU53" s="886"/>
      <c r="DV53" s="886"/>
      <c r="DW53" s="886"/>
      <c r="DX53" s="886"/>
      <c r="DY53" s="886"/>
      <c r="DZ53" s="886"/>
      <c r="EA53" s="886"/>
      <c r="EB53" s="886"/>
      <c r="EC53" s="886"/>
      <c r="ED53" s="886"/>
      <c r="EE53" s="886"/>
      <c r="EF53" s="886"/>
      <c r="EG53" s="886"/>
      <c r="EH53" s="886"/>
      <c r="EI53" s="886"/>
      <c r="EJ53" s="886"/>
      <c r="EK53" s="886"/>
      <c r="EL53" s="886"/>
      <c r="EM53" s="886"/>
      <c r="EN53" s="886"/>
      <c r="EO53" s="886"/>
      <c r="EP53" s="886"/>
      <c r="EQ53" s="886"/>
      <c r="ER53" s="886"/>
      <c r="ES53" s="886"/>
      <c r="ET53" s="886"/>
      <c r="EU53" s="886"/>
      <c r="EV53" s="886"/>
      <c r="EW53" s="886"/>
      <c r="EX53" s="886"/>
      <c r="EY53" s="886"/>
      <c r="EZ53" s="886"/>
      <c r="FA53" s="886"/>
      <c r="FB53" s="886"/>
      <c r="FC53" s="886"/>
      <c r="FD53" s="886"/>
      <c r="FE53" s="886"/>
      <c r="FF53" s="886"/>
      <c r="FG53" s="886"/>
      <c r="FH53" s="886"/>
      <c r="FI53" s="886"/>
      <c r="FJ53" s="886"/>
      <c r="FK53" s="886"/>
      <c r="FL53" s="886"/>
      <c r="FM53" s="886"/>
      <c r="FN53" s="886"/>
      <c r="FO53" s="886"/>
      <c r="FP53" s="886"/>
      <c r="FQ53" s="886"/>
      <c r="FR53" s="886"/>
      <c r="FS53" s="886"/>
      <c r="FT53" s="886"/>
      <c r="FU53" s="886"/>
      <c r="FV53" s="886"/>
      <c r="FW53" s="886"/>
      <c r="FX53" s="886"/>
      <c r="FY53" s="886"/>
      <c r="FZ53" s="886"/>
      <c r="GA53" s="886"/>
      <c r="GB53" s="886"/>
      <c r="GC53" s="886"/>
      <c r="GD53" s="886"/>
      <c r="GE53" s="886"/>
      <c r="GF53" s="886"/>
      <c r="GG53" s="886"/>
      <c r="GH53" s="886"/>
      <c r="GI53" s="886"/>
      <c r="GJ53" s="886"/>
      <c r="GK53" s="886"/>
      <c r="GL53" s="886"/>
      <c r="GM53" s="886"/>
      <c r="GN53" s="886"/>
      <c r="GO53" s="886"/>
      <c r="GP53" s="886"/>
      <c r="GQ53" s="886"/>
      <c r="GR53" s="886"/>
      <c r="GS53" s="886"/>
      <c r="GT53" s="886"/>
      <c r="GU53" s="886"/>
      <c r="GV53" s="886"/>
      <c r="GW53" s="886"/>
      <c r="GX53" s="886"/>
      <c r="GY53" s="886"/>
      <c r="GZ53" s="886"/>
      <c r="HA53" s="886"/>
      <c r="HB53" s="886"/>
      <c r="HC53" s="886"/>
      <c r="HD53" s="886"/>
      <c r="HE53" s="886"/>
      <c r="HF53" s="886"/>
      <c r="HG53" s="886"/>
      <c r="HH53" s="886"/>
      <c r="HI53" s="886"/>
      <c r="HJ53" s="886"/>
      <c r="HK53" s="886"/>
      <c r="HL53" s="886"/>
      <c r="HM53" s="886"/>
      <c r="HN53" s="886"/>
      <c r="HO53" s="886"/>
      <c r="HP53" s="886"/>
      <c r="HQ53" s="886"/>
      <c r="HR53" s="886"/>
      <c r="HS53" s="886"/>
      <c r="HT53" s="886"/>
      <c r="HU53" s="886"/>
      <c r="HV53" s="886"/>
      <c r="HW53" s="886"/>
      <c r="HX53" s="886"/>
      <c r="HY53" s="886"/>
      <c r="HZ53" s="886"/>
      <c r="IA53" s="886"/>
      <c r="IB53" s="886"/>
      <c r="IC53" s="886"/>
      <c r="ID53" s="886"/>
      <c r="IE53" s="886"/>
      <c r="IF53" s="886"/>
      <c r="IG53" s="886"/>
      <c r="IH53" s="886"/>
      <c r="II53" s="886"/>
      <c r="IJ53" s="886"/>
      <c r="IK53" s="886"/>
      <c r="IL53" s="886"/>
      <c r="IM53" s="886"/>
      <c r="IN53" s="886"/>
      <c r="IO53" s="886"/>
      <c r="IP53" s="886"/>
      <c r="IQ53" s="886"/>
      <c r="IR53" s="886"/>
      <c r="IS53" s="886"/>
      <c r="IT53" s="886"/>
      <c r="IU53" s="886"/>
      <c r="IV53" s="886"/>
      <c r="IW53" s="886"/>
      <c r="IX53" s="886"/>
      <c r="IY53" s="886"/>
      <c r="IZ53" s="886"/>
      <c r="JA53" s="886"/>
      <c r="JB53" s="886"/>
      <c r="JC53" s="886"/>
      <c r="JD53" s="886"/>
      <c r="JE53" s="886"/>
      <c r="JF53" s="886"/>
      <c r="JG53" s="886"/>
      <c r="JH53" s="886"/>
      <c r="JI53" s="886"/>
      <c r="JJ53" s="886"/>
      <c r="JK53" s="886"/>
      <c r="JL53" s="886"/>
      <c r="JM53" s="886"/>
      <c r="JN53" s="886"/>
      <c r="JO53" s="886"/>
      <c r="JP53" s="886"/>
      <c r="JQ53" s="886"/>
      <c r="JR53" s="886"/>
      <c r="JS53" s="886"/>
      <c r="JT53" s="886"/>
      <c r="JU53" s="886"/>
      <c r="JV53" s="886"/>
      <c r="JW53" s="886"/>
      <c r="JX53" s="886"/>
      <c r="JY53" s="886"/>
      <c r="JZ53" s="886"/>
      <c r="KA53" s="886"/>
      <c r="KB53" s="886"/>
      <c r="KC53" s="886"/>
      <c r="KD53" s="886"/>
      <c r="KE53" s="886"/>
      <c r="KF53" s="886"/>
      <c r="KG53" s="886"/>
      <c r="KH53" s="886"/>
      <c r="KI53" s="886"/>
      <c r="KJ53" s="886"/>
      <c r="KK53" s="886"/>
      <c r="KL53" s="886"/>
      <c r="KM53" s="886"/>
      <c r="KN53" s="886"/>
      <c r="KO53" s="886"/>
      <c r="KP53" s="886"/>
      <c r="KQ53" s="886"/>
      <c r="KR53" s="886"/>
      <c r="KS53" s="886"/>
      <c r="KT53" s="886"/>
      <c r="KU53" s="886"/>
      <c r="KV53" s="886"/>
      <c r="KW53" s="886"/>
      <c r="KX53" s="886"/>
      <c r="KY53" s="886"/>
      <c r="KZ53" s="886"/>
      <c r="LA53" s="886"/>
      <c r="LB53" s="886"/>
      <c r="LC53" s="886"/>
      <c r="LD53" s="886"/>
      <c r="LE53" s="886"/>
      <c r="LF53" s="886"/>
      <c r="LG53" s="886"/>
      <c r="LH53" s="886"/>
      <c r="LI53" s="886"/>
      <c r="LJ53" s="886"/>
      <c r="LK53" s="886"/>
      <c r="LL53" s="886"/>
      <c r="LM53" s="886"/>
      <c r="LN53" s="886"/>
      <c r="LO53" s="886"/>
      <c r="LP53" s="886"/>
      <c r="LQ53" s="886"/>
      <c r="LR53" s="886"/>
      <c r="LS53" s="886"/>
      <c r="LT53" s="886"/>
      <c r="LU53" s="886"/>
      <c r="LV53" s="886"/>
      <c r="LW53" s="886"/>
      <c r="LX53" s="886"/>
      <c r="LY53" s="886"/>
      <c r="LZ53" s="886"/>
      <c r="MA53" s="886"/>
      <c r="MB53" s="886"/>
      <c r="MC53" s="886"/>
      <c r="MD53" s="886"/>
      <c r="ME53" s="886"/>
      <c r="MF53" s="886"/>
      <c r="MG53" s="886"/>
      <c r="MH53" s="886"/>
      <c r="MI53" s="886"/>
    </row>
    <row r="54" spans="1:347" s="884" customFormat="1" ht="15" customHeight="1">
      <c r="A54" s="985"/>
      <c r="B54" s="3869" t="s">
        <v>10113</v>
      </c>
      <c r="C54" s="3870" t="s">
        <v>874</v>
      </c>
      <c r="D54" s="3871">
        <v>0.98860000000000003</v>
      </c>
      <c r="E54" s="886"/>
      <c r="F54" s="3759" t="s">
        <v>1725</v>
      </c>
      <c r="G54" s="4686"/>
      <c r="H54" s="2938"/>
      <c r="I54" s="101">
        <f t="shared" si="1"/>
        <v>0</v>
      </c>
      <c r="J54" s="2943">
        <v>0</v>
      </c>
      <c r="K54" s="886"/>
      <c r="L54" s="3676"/>
      <c r="M54" s="886"/>
      <c r="N54" s="886"/>
      <c r="O54" s="886"/>
      <c r="P54" s="886"/>
      <c r="Q54" s="886"/>
      <c r="R54" s="886"/>
      <c r="S54" s="886"/>
      <c r="T54" s="886"/>
      <c r="U54" s="886"/>
      <c r="V54" s="886"/>
      <c r="W54" s="886"/>
      <c r="X54" s="886"/>
      <c r="Y54" s="886"/>
      <c r="Z54" s="886"/>
      <c r="AA54" s="886"/>
      <c r="AB54" s="886"/>
      <c r="AC54" s="886"/>
      <c r="AD54" s="886"/>
      <c r="AE54" s="886"/>
      <c r="AF54" s="886"/>
      <c r="AG54" s="886"/>
      <c r="AH54" s="886"/>
      <c r="AI54" s="886"/>
      <c r="AJ54" s="886"/>
      <c r="AK54" s="886"/>
      <c r="AL54" s="886"/>
      <c r="AM54" s="886"/>
      <c r="AN54" s="886"/>
      <c r="AO54" s="886"/>
      <c r="AP54" s="886"/>
      <c r="AQ54" s="886"/>
      <c r="AR54" s="886"/>
      <c r="AS54" s="886"/>
      <c r="AT54" s="886"/>
      <c r="AU54" s="886"/>
      <c r="AV54" s="886"/>
      <c r="AW54" s="886"/>
      <c r="AX54" s="886"/>
      <c r="AY54" s="886"/>
      <c r="AZ54" s="886"/>
      <c r="BA54" s="886"/>
      <c r="BB54" s="886"/>
      <c r="BC54" s="886"/>
      <c r="BD54" s="886"/>
      <c r="BE54" s="886"/>
      <c r="BF54" s="886"/>
      <c r="BG54" s="886"/>
      <c r="BH54" s="886"/>
      <c r="BI54" s="886"/>
      <c r="BJ54" s="886"/>
      <c r="BK54" s="886"/>
      <c r="BL54" s="886"/>
      <c r="BM54" s="886"/>
      <c r="BN54" s="886"/>
      <c r="BO54" s="886"/>
      <c r="BP54" s="886"/>
      <c r="BQ54" s="886"/>
      <c r="BR54" s="886"/>
      <c r="BS54" s="886"/>
      <c r="BT54" s="886"/>
      <c r="BU54" s="886"/>
      <c r="BV54" s="886"/>
      <c r="BW54" s="886"/>
      <c r="BX54" s="886"/>
      <c r="BY54" s="886"/>
      <c r="BZ54" s="886"/>
      <c r="CA54" s="886"/>
      <c r="CB54" s="886"/>
      <c r="CC54" s="886"/>
      <c r="CD54" s="886"/>
      <c r="CE54" s="886"/>
      <c r="CF54" s="886"/>
      <c r="CG54" s="886"/>
      <c r="CH54" s="886"/>
      <c r="CI54" s="886"/>
      <c r="CJ54" s="886"/>
      <c r="CK54" s="886"/>
      <c r="CL54" s="886"/>
      <c r="CM54" s="886"/>
      <c r="CN54" s="886"/>
      <c r="CO54" s="886"/>
      <c r="CP54" s="886"/>
      <c r="CQ54" s="886"/>
      <c r="CR54" s="886"/>
      <c r="CS54" s="886"/>
      <c r="CT54" s="886"/>
      <c r="CU54" s="886"/>
      <c r="CV54" s="886"/>
      <c r="CW54" s="886"/>
      <c r="CX54" s="886"/>
      <c r="CY54" s="886"/>
      <c r="CZ54" s="886"/>
      <c r="DA54" s="886"/>
      <c r="DB54" s="886"/>
      <c r="DC54" s="886"/>
      <c r="DD54" s="886"/>
      <c r="DE54" s="886"/>
      <c r="DF54" s="886"/>
      <c r="DG54" s="886"/>
      <c r="DH54" s="886"/>
      <c r="DI54" s="886"/>
      <c r="DJ54" s="886"/>
      <c r="DK54" s="886"/>
      <c r="DL54" s="886"/>
      <c r="DM54" s="886"/>
      <c r="DN54" s="886"/>
      <c r="DO54" s="886"/>
      <c r="DP54" s="886"/>
      <c r="DQ54" s="886"/>
      <c r="DR54" s="886"/>
      <c r="DS54" s="886"/>
      <c r="DT54" s="886"/>
      <c r="DU54" s="886"/>
      <c r="DV54" s="886"/>
      <c r="DW54" s="886"/>
      <c r="DX54" s="886"/>
      <c r="DY54" s="886"/>
      <c r="DZ54" s="886"/>
      <c r="EA54" s="886"/>
      <c r="EB54" s="886"/>
      <c r="EC54" s="886"/>
      <c r="ED54" s="886"/>
      <c r="EE54" s="886"/>
      <c r="EF54" s="886"/>
      <c r="EG54" s="886"/>
      <c r="EH54" s="886"/>
      <c r="EI54" s="886"/>
      <c r="EJ54" s="886"/>
      <c r="EK54" s="886"/>
      <c r="EL54" s="886"/>
      <c r="EM54" s="886"/>
      <c r="EN54" s="886"/>
      <c r="EO54" s="886"/>
      <c r="EP54" s="886"/>
      <c r="EQ54" s="886"/>
      <c r="ER54" s="886"/>
      <c r="ES54" s="886"/>
      <c r="ET54" s="886"/>
      <c r="EU54" s="886"/>
      <c r="EV54" s="886"/>
      <c r="EW54" s="886"/>
      <c r="EX54" s="886"/>
      <c r="EY54" s="886"/>
      <c r="EZ54" s="886"/>
      <c r="FA54" s="886"/>
      <c r="FB54" s="886"/>
      <c r="FC54" s="886"/>
      <c r="FD54" s="886"/>
      <c r="FE54" s="886"/>
      <c r="FF54" s="886"/>
      <c r="FG54" s="886"/>
      <c r="FH54" s="886"/>
      <c r="FI54" s="886"/>
      <c r="FJ54" s="886"/>
      <c r="FK54" s="886"/>
      <c r="FL54" s="886"/>
      <c r="FM54" s="886"/>
      <c r="FN54" s="886"/>
      <c r="FO54" s="886"/>
      <c r="FP54" s="886"/>
      <c r="FQ54" s="886"/>
      <c r="FR54" s="886"/>
      <c r="FS54" s="886"/>
      <c r="FT54" s="886"/>
      <c r="FU54" s="886"/>
      <c r="FV54" s="886"/>
      <c r="FW54" s="886"/>
      <c r="FX54" s="886"/>
      <c r="FY54" s="886"/>
      <c r="FZ54" s="886"/>
      <c r="GA54" s="886"/>
      <c r="GB54" s="886"/>
      <c r="GC54" s="886"/>
      <c r="GD54" s="886"/>
      <c r="GE54" s="886"/>
      <c r="GF54" s="886"/>
      <c r="GG54" s="886"/>
      <c r="GH54" s="886"/>
      <c r="GI54" s="886"/>
      <c r="GJ54" s="886"/>
      <c r="GK54" s="886"/>
      <c r="GL54" s="886"/>
      <c r="GM54" s="886"/>
      <c r="GN54" s="886"/>
      <c r="GO54" s="886"/>
      <c r="GP54" s="886"/>
      <c r="GQ54" s="886"/>
      <c r="GR54" s="886"/>
      <c r="GS54" s="886"/>
      <c r="GT54" s="886"/>
      <c r="GU54" s="886"/>
      <c r="GV54" s="886"/>
      <c r="GW54" s="886"/>
      <c r="GX54" s="886"/>
      <c r="GY54" s="886"/>
      <c r="GZ54" s="886"/>
      <c r="HA54" s="886"/>
      <c r="HB54" s="886"/>
      <c r="HC54" s="886"/>
      <c r="HD54" s="886"/>
      <c r="HE54" s="886"/>
      <c r="HF54" s="886"/>
      <c r="HG54" s="886"/>
      <c r="HH54" s="886"/>
      <c r="HI54" s="886"/>
      <c r="HJ54" s="886"/>
      <c r="HK54" s="886"/>
      <c r="HL54" s="886"/>
      <c r="HM54" s="886"/>
      <c r="HN54" s="886"/>
      <c r="HO54" s="886"/>
      <c r="HP54" s="886"/>
      <c r="HQ54" s="886"/>
      <c r="HR54" s="886"/>
      <c r="HS54" s="886"/>
      <c r="HT54" s="886"/>
      <c r="HU54" s="886"/>
      <c r="HV54" s="886"/>
      <c r="HW54" s="886"/>
      <c r="HX54" s="886"/>
      <c r="HY54" s="886"/>
      <c r="HZ54" s="886"/>
      <c r="IA54" s="886"/>
      <c r="IB54" s="886"/>
      <c r="IC54" s="886"/>
      <c r="ID54" s="886"/>
      <c r="IE54" s="886"/>
      <c r="IF54" s="886"/>
      <c r="IG54" s="886"/>
      <c r="IH54" s="886"/>
      <c r="II54" s="886"/>
      <c r="IJ54" s="886"/>
      <c r="IK54" s="886"/>
      <c r="IL54" s="886"/>
      <c r="IM54" s="886"/>
      <c r="IN54" s="886"/>
      <c r="IO54" s="886"/>
      <c r="IP54" s="886"/>
      <c r="IQ54" s="886"/>
      <c r="IR54" s="886"/>
      <c r="IS54" s="886"/>
      <c r="IT54" s="886"/>
      <c r="IU54" s="886"/>
      <c r="IV54" s="886"/>
      <c r="IW54" s="886"/>
      <c r="IX54" s="886"/>
      <c r="IY54" s="886"/>
      <c r="IZ54" s="886"/>
      <c r="JA54" s="886"/>
      <c r="JB54" s="886"/>
      <c r="JC54" s="886"/>
      <c r="JD54" s="886"/>
      <c r="JE54" s="886"/>
      <c r="JF54" s="886"/>
      <c r="JG54" s="886"/>
      <c r="JH54" s="886"/>
      <c r="JI54" s="886"/>
      <c r="JJ54" s="886"/>
      <c r="JK54" s="886"/>
      <c r="JL54" s="886"/>
      <c r="JM54" s="886"/>
      <c r="JN54" s="886"/>
      <c r="JO54" s="886"/>
      <c r="JP54" s="886"/>
      <c r="JQ54" s="886"/>
      <c r="JR54" s="886"/>
      <c r="JS54" s="886"/>
      <c r="JT54" s="886"/>
      <c r="JU54" s="886"/>
      <c r="JV54" s="886"/>
      <c r="JW54" s="886"/>
      <c r="JX54" s="886"/>
      <c r="JY54" s="886"/>
      <c r="JZ54" s="886"/>
      <c r="KA54" s="886"/>
      <c r="KB54" s="886"/>
      <c r="KC54" s="886"/>
      <c r="KD54" s="886"/>
      <c r="KE54" s="886"/>
      <c r="KF54" s="886"/>
      <c r="KG54" s="886"/>
      <c r="KH54" s="886"/>
      <c r="KI54" s="886"/>
      <c r="KJ54" s="886"/>
      <c r="KK54" s="886"/>
      <c r="KL54" s="886"/>
      <c r="KM54" s="886"/>
      <c r="KN54" s="886"/>
      <c r="KO54" s="886"/>
      <c r="KP54" s="886"/>
      <c r="KQ54" s="886"/>
      <c r="KR54" s="886"/>
      <c r="KS54" s="886"/>
      <c r="KT54" s="886"/>
      <c r="KU54" s="886"/>
      <c r="KV54" s="886"/>
      <c r="KW54" s="886"/>
      <c r="KX54" s="886"/>
      <c r="KY54" s="886"/>
      <c r="KZ54" s="886"/>
      <c r="LA54" s="886"/>
      <c r="LB54" s="886"/>
      <c r="LC54" s="886"/>
      <c r="LD54" s="886"/>
      <c r="LE54" s="886"/>
      <c r="LF54" s="886"/>
      <c r="LG54" s="886"/>
      <c r="LH54" s="886"/>
      <c r="LI54" s="886"/>
      <c r="LJ54" s="886"/>
      <c r="LK54" s="886"/>
      <c r="LL54" s="886"/>
      <c r="LM54" s="886"/>
      <c r="LN54" s="886"/>
      <c r="LO54" s="886"/>
      <c r="LP54" s="886"/>
      <c r="LQ54" s="886"/>
      <c r="LR54" s="886"/>
      <c r="LS54" s="886"/>
      <c r="LT54" s="886"/>
      <c r="LU54" s="886"/>
      <c r="LV54" s="886"/>
      <c r="LW54" s="886"/>
      <c r="LX54" s="886"/>
      <c r="LY54" s="886"/>
      <c r="LZ54" s="886"/>
      <c r="MA54" s="886"/>
      <c r="MB54" s="886"/>
      <c r="MC54" s="886"/>
      <c r="MD54" s="886"/>
      <c r="ME54" s="886"/>
      <c r="MF54" s="886"/>
      <c r="MG54" s="886"/>
      <c r="MH54" s="886"/>
      <c r="MI54" s="886"/>
    </row>
    <row r="55" spans="1:347" s="884" customFormat="1" ht="15" customHeight="1">
      <c r="A55" s="985"/>
      <c r="B55" s="3869"/>
      <c r="C55" s="3870" t="s">
        <v>874</v>
      </c>
      <c r="D55" s="3871"/>
      <c r="E55" s="886"/>
      <c r="F55" s="3759" t="s">
        <v>1726</v>
      </c>
      <c r="G55" s="4686"/>
      <c r="H55" s="2938"/>
      <c r="I55" s="101" t="str">
        <f t="shared" si="1"/>
        <v>Please complete all cells in row</v>
      </c>
      <c r="J55" s="2943">
        <v>0</v>
      </c>
      <c r="K55" s="886"/>
      <c r="L55" s="3676"/>
      <c r="M55" s="886"/>
      <c r="N55" s="886"/>
      <c r="O55" s="886"/>
      <c r="P55" s="886"/>
      <c r="Q55" s="886"/>
      <c r="R55" s="886"/>
      <c r="S55" s="886"/>
      <c r="T55" s="886"/>
      <c r="U55" s="886"/>
      <c r="V55" s="886"/>
      <c r="W55" s="886"/>
      <c r="X55" s="886"/>
      <c r="Y55" s="886"/>
      <c r="Z55" s="886"/>
      <c r="AA55" s="886"/>
      <c r="AB55" s="886"/>
      <c r="AC55" s="886"/>
      <c r="AD55" s="886"/>
      <c r="AE55" s="886"/>
      <c r="AF55" s="886"/>
      <c r="AG55" s="886"/>
      <c r="AH55" s="886"/>
      <c r="AI55" s="886"/>
      <c r="AJ55" s="886"/>
      <c r="AK55" s="886"/>
      <c r="AL55" s="886"/>
      <c r="AM55" s="886"/>
      <c r="AN55" s="886"/>
      <c r="AO55" s="886"/>
      <c r="AP55" s="886"/>
      <c r="AQ55" s="886"/>
      <c r="AR55" s="886"/>
      <c r="AS55" s="886"/>
      <c r="AT55" s="886"/>
      <c r="AU55" s="886"/>
      <c r="AV55" s="886"/>
      <c r="AW55" s="886"/>
      <c r="AX55" s="886"/>
      <c r="AY55" s="886"/>
      <c r="AZ55" s="886"/>
      <c r="BA55" s="886"/>
      <c r="BB55" s="886"/>
      <c r="BC55" s="886"/>
      <c r="BD55" s="886"/>
      <c r="BE55" s="886"/>
      <c r="BF55" s="886"/>
      <c r="BG55" s="886"/>
      <c r="BH55" s="886"/>
      <c r="BI55" s="886"/>
      <c r="BJ55" s="886"/>
      <c r="BK55" s="886"/>
      <c r="BL55" s="886"/>
      <c r="BM55" s="886"/>
      <c r="BN55" s="886"/>
      <c r="BO55" s="886"/>
      <c r="BP55" s="886"/>
      <c r="BQ55" s="886"/>
      <c r="BR55" s="886"/>
      <c r="BS55" s="886"/>
      <c r="BT55" s="886"/>
      <c r="BU55" s="886"/>
      <c r="BV55" s="886"/>
      <c r="BW55" s="886"/>
      <c r="BX55" s="886"/>
      <c r="BY55" s="886"/>
      <c r="BZ55" s="886"/>
      <c r="CA55" s="886"/>
      <c r="CB55" s="886"/>
      <c r="CC55" s="886"/>
      <c r="CD55" s="886"/>
      <c r="CE55" s="886"/>
      <c r="CF55" s="886"/>
      <c r="CG55" s="886"/>
      <c r="CH55" s="886"/>
      <c r="CI55" s="886"/>
      <c r="CJ55" s="886"/>
      <c r="CK55" s="886"/>
      <c r="CL55" s="886"/>
      <c r="CM55" s="886"/>
      <c r="CN55" s="886"/>
      <c r="CO55" s="886"/>
      <c r="CP55" s="886"/>
      <c r="CQ55" s="886"/>
      <c r="CR55" s="886"/>
      <c r="CS55" s="886"/>
      <c r="CT55" s="886"/>
      <c r="CU55" s="886"/>
      <c r="CV55" s="886"/>
      <c r="CW55" s="886"/>
      <c r="CX55" s="886"/>
      <c r="CY55" s="886"/>
      <c r="CZ55" s="886"/>
      <c r="DA55" s="886"/>
      <c r="DB55" s="886"/>
      <c r="DC55" s="886"/>
      <c r="DD55" s="886"/>
      <c r="DE55" s="886"/>
      <c r="DF55" s="886"/>
      <c r="DG55" s="886"/>
      <c r="DH55" s="886"/>
      <c r="DI55" s="886"/>
      <c r="DJ55" s="886"/>
      <c r="DK55" s="886"/>
      <c r="DL55" s="886"/>
      <c r="DM55" s="886"/>
      <c r="DN55" s="886"/>
      <c r="DO55" s="886"/>
      <c r="DP55" s="886"/>
      <c r="DQ55" s="886"/>
      <c r="DR55" s="886"/>
      <c r="DS55" s="886"/>
      <c r="DT55" s="886"/>
      <c r="DU55" s="886"/>
      <c r="DV55" s="886"/>
      <c r="DW55" s="886"/>
      <c r="DX55" s="886"/>
      <c r="DY55" s="886"/>
      <c r="DZ55" s="886"/>
      <c r="EA55" s="886"/>
      <c r="EB55" s="886"/>
      <c r="EC55" s="886"/>
      <c r="ED55" s="886"/>
      <c r="EE55" s="886"/>
      <c r="EF55" s="886"/>
      <c r="EG55" s="886"/>
      <c r="EH55" s="886"/>
      <c r="EI55" s="886"/>
      <c r="EJ55" s="886"/>
      <c r="EK55" s="886"/>
      <c r="EL55" s="886"/>
      <c r="EM55" s="886"/>
      <c r="EN55" s="886"/>
      <c r="EO55" s="886"/>
      <c r="EP55" s="886"/>
      <c r="EQ55" s="886"/>
      <c r="ER55" s="886"/>
      <c r="ES55" s="886"/>
      <c r="ET55" s="886"/>
      <c r="EU55" s="886"/>
      <c r="EV55" s="886"/>
      <c r="EW55" s="886"/>
      <c r="EX55" s="886"/>
      <c r="EY55" s="886"/>
      <c r="EZ55" s="886"/>
      <c r="FA55" s="886"/>
      <c r="FB55" s="886"/>
      <c r="FC55" s="886"/>
      <c r="FD55" s="886"/>
      <c r="FE55" s="886"/>
      <c r="FF55" s="886"/>
      <c r="FG55" s="886"/>
      <c r="FH55" s="886"/>
      <c r="FI55" s="886"/>
      <c r="FJ55" s="886"/>
      <c r="FK55" s="886"/>
      <c r="FL55" s="886"/>
      <c r="FM55" s="886"/>
      <c r="FN55" s="886"/>
      <c r="FO55" s="886"/>
      <c r="FP55" s="886"/>
      <c r="FQ55" s="886"/>
      <c r="FR55" s="886"/>
      <c r="FS55" s="886"/>
      <c r="FT55" s="886"/>
      <c r="FU55" s="886"/>
      <c r="FV55" s="886"/>
      <c r="FW55" s="886"/>
      <c r="FX55" s="886"/>
      <c r="FY55" s="886"/>
      <c r="FZ55" s="886"/>
      <c r="GA55" s="886"/>
      <c r="GB55" s="886"/>
      <c r="GC55" s="886"/>
      <c r="GD55" s="886"/>
      <c r="GE55" s="886"/>
      <c r="GF55" s="886"/>
      <c r="GG55" s="886"/>
      <c r="GH55" s="886"/>
      <c r="GI55" s="886"/>
      <c r="GJ55" s="886"/>
      <c r="GK55" s="886"/>
      <c r="GL55" s="886"/>
      <c r="GM55" s="886"/>
      <c r="GN55" s="886"/>
      <c r="GO55" s="886"/>
      <c r="GP55" s="886"/>
      <c r="GQ55" s="886"/>
      <c r="GR55" s="886"/>
      <c r="GS55" s="886"/>
      <c r="GT55" s="886"/>
      <c r="GU55" s="886"/>
      <c r="GV55" s="886"/>
      <c r="GW55" s="886"/>
      <c r="GX55" s="886"/>
      <c r="GY55" s="886"/>
      <c r="GZ55" s="886"/>
      <c r="HA55" s="886"/>
      <c r="HB55" s="886"/>
      <c r="HC55" s="886"/>
      <c r="HD55" s="886"/>
      <c r="HE55" s="886"/>
      <c r="HF55" s="886"/>
      <c r="HG55" s="886"/>
      <c r="HH55" s="886"/>
      <c r="HI55" s="886"/>
      <c r="HJ55" s="886"/>
      <c r="HK55" s="886"/>
      <c r="HL55" s="886"/>
      <c r="HM55" s="886"/>
      <c r="HN55" s="886"/>
      <c r="HO55" s="886"/>
      <c r="HP55" s="886"/>
      <c r="HQ55" s="886"/>
      <c r="HR55" s="886"/>
      <c r="HS55" s="886"/>
      <c r="HT55" s="886"/>
      <c r="HU55" s="886"/>
      <c r="HV55" s="886"/>
      <c r="HW55" s="886"/>
      <c r="HX55" s="886"/>
      <c r="HY55" s="886"/>
      <c r="HZ55" s="886"/>
      <c r="IA55" s="886"/>
      <c r="IB55" s="886"/>
      <c r="IC55" s="886"/>
      <c r="ID55" s="886"/>
      <c r="IE55" s="886"/>
      <c r="IF55" s="886"/>
      <c r="IG55" s="886"/>
      <c r="IH55" s="886"/>
      <c r="II55" s="886"/>
      <c r="IJ55" s="886"/>
      <c r="IK55" s="886"/>
      <c r="IL55" s="886"/>
      <c r="IM55" s="886"/>
      <c r="IN55" s="886"/>
      <c r="IO55" s="886"/>
      <c r="IP55" s="886"/>
      <c r="IQ55" s="886"/>
      <c r="IR55" s="886"/>
      <c r="IS55" s="886"/>
      <c r="IT55" s="886"/>
      <c r="IU55" s="886"/>
      <c r="IV55" s="886"/>
      <c r="IW55" s="886"/>
      <c r="IX55" s="886"/>
      <c r="IY55" s="886"/>
      <c r="IZ55" s="886"/>
      <c r="JA55" s="886"/>
      <c r="JB55" s="886"/>
      <c r="JC55" s="886"/>
      <c r="JD55" s="886"/>
      <c r="JE55" s="886"/>
      <c r="JF55" s="886"/>
      <c r="JG55" s="886"/>
      <c r="JH55" s="886"/>
      <c r="JI55" s="886"/>
      <c r="JJ55" s="886"/>
      <c r="JK55" s="886"/>
      <c r="JL55" s="886"/>
      <c r="JM55" s="886"/>
      <c r="JN55" s="886"/>
      <c r="JO55" s="886"/>
      <c r="JP55" s="886"/>
      <c r="JQ55" s="886"/>
      <c r="JR55" s="886"/>
      <c r="JS55" s="886"/>
      <c r="JT55" s="886"/>
      <c r="JU55" s="886"/>
      <c r="JV55" s="886"/>
      <c r="JW55" s="886"/>
      <c r="JX55" s="886"/>
      <c r="JY55" s="886"/>
      <c r="JZ55" s="886"/>
      <c r="KA55" s="886"/>
      <c r="KB55" s="886"/>
      <c r="KC55" s="886"/>
      <c r="KD55" s="886"/>
      <c r="KE55" s="886"/>
      <c r="KF55" s="886"/>
      <c r="KG55" s="886"/>
      <c r="KH55" s="886"/>
      <c r="KI55" s="886"/>
      <c r="KJ55" s="886"/>
      <c r="KK55" s="886"/>
      <c r="KL55" s="886"/>
      <c r="KM55" s="886"/>
      <c r="KN55" s="886"/>
      <c r="KO55" s="886"/>
      <c r="KP55" s="886"/>
      <c r="KQ55" s="886"/>
      <c r="KR55" s="886"/>
      <c r="KS55" s="886"/>
      <c r="KT55" s="886"/>
      <c r="KU55" s="886"/>
      <c r="KV55" s="886"/>
      <c r="KW55" s="886"/>
      <c r="KX55" s="886"/>
      <c r="KY55" s="886"/>
      <c r="KZ55" s="886"/>
      <c r="LA55" s="886"/>
      <c r="LB55" s="886"/>
      <c r="LC55" s="886"/>
      <c r="LD55" s="886"/>
      <c r="LE55" s="886"/>
      <c r="LF55" s="886"/>
      <c r="LG55" s="886"/>
      <c r="LH55" s="886"/>
      <c r="LI55" s="886"/>
      <c r="LJ55" s="886"/>
      <c r="LK55" s="886"/>
      <c r="LL55" s="886"/>
      <c r="LM55" s="886"/>
      <c r="LN55" s="886"/>
      <c r="LO55" s="886"/>
      <c r="LP55" s="886"/>
      <c r="LQ55" s="886"/>
      <c r="LR55" s="886"/>
      <c r="LS55" s="886"/>
      <c r="LT55" s="886"/>
      <c r="LU55" s="886"/>
      <c r="LV55" s="886"/>
      <c r="LW55" s="886"/>
      <c r="LX55" s="886"/>
      <c r="LY55" s="886"/>
      <c r="LZ55" s="886"/>
      <c r="MA55" s="886"/>
      <c r="MB55" s="886"/>
      <c r="MC55" s="886"/>
      <c r="MD55" s="886"/>
      <c r="ME55" s="886"/>
      <c r="MF55" s="886"/>
      <c r="MG55" s="886"/>
      <c r="MH55" s="886"/>
      <c r="MI55" s="886"/>
    </row>
    <row r="56" spans="1:347" s="884" customFormat="1" ht="15" customHeight="1">
      <c r="A56" s="985"/>
      <c r="B56" s="3869"/>
      <c r="C56" s="3870" t="s">
        <v>874</v>
      </c>
      <c r="D56" s="3871"/>
      <c r="E56" s="886"/>
      <c r="F56" s="3759" t="s">
        <v>1727</v>
      </c>
      <c r="G56" s="4686"/>
      <c r="H56" s="2938"/>
      <c r="I56" s="101" t="str">
        <f t="shared" si="1"/>
        <v>Please complete all cells in row</v>
      </c>
      <c r="J56" s="2943">
        <v>0</v>
      </c>
      <c r="K56" s="886"/>
      <c r="L56" s="3676"/>
      <c r="M56" s="886"/>
      <c r="N56" s="886"/>
      <c r="O56" s="886"/>
      <c r="P56" s="886"/>
      <c r="Q56" s="886"/>
      <c r="R56" s="886"/>
      <c r="S56" s="886"/>
      <c r="T56" s="886"/>
      <c r="U56" s="886"/>
      <c r="V56" s="886"/>
      <c r="W56" s="886"/>
      <c r="X56" s="886"/>
      <c r="Y56" s="886"/>
      <c r="Z56" s="886"/>
      <c r="AA56" s="886"/>
      <c r="AB56" s="886"/>
      <c r="AC56" s="886"/>
      <c r="AD56" s="886"/>
      <c r="AE56" s="886"/>
      <c r="AF56" s="886"/>
      <c r="AG56" s="886"/>
      <c r="AH56" s="886"/>
      <c r="AI56" s="886"/>
      <c r="AJ56" s="886"/>
      <c r="AK56" s="886"/>
      <c r="AL56" s="886"/>
      <c r="AM56" s="886"/>
      <c r="AN56" s="886"/>
      <c r="AO56" s="886"/>
      <c r="AP56" s="886"/>
      <c r="AQ56" s="886"/>
      <c r="AR56" s="886"/>
      <c r="AS56" s="886"/>
      <c r="AT56" s="886"/>
      <c r="AU56" s="886"/>
      <c r="AV56" s="886"/>
      <c r="AW56" s="886"/>
      <c r="AX56" s="886"/>
      <c r="AY56" s="886"/>
      <c r="AZ56" s="886"/>
      <c r="BA56" s="886"/>
      <c r="BB56" s="886"/>
      <c r="BC56" s="886"/>
      <c r="BD56" s="886"/>
      <c r="BE56" s="886"/>
      <c r="BF56" s="886"/>
      <c r="BG56" s="886"/>
      <c r="BH56" s="886"/>
      <c r="BI56" s="886"/>
      <c r="BJ56" s="886"/>
      <c r="BK56" s="886"/>
      <c r="BL56" s="886"/>
      <c r="BM56" s="886"/>
      <c r="BN56" s="886"/>
      <c r="BO56" s="886"/>
      <c r="BP56" s="886"/>
      <c r="BQ56" s="886"/>
      <c r="BR56" s="886"/>
      <c r="BS56" s="886"/>
      <c r="BT56" s="886"/>
      <c r="BU56" s="886"/>
      <c r="BV56" s="886"/>
      <c r="BW56" s="886"/>
      <c r="BX56" s="886"/>
      <c r="BY56" s="886"/>
      <c r="BZ56" s="886"/>
      <c r="CA56" s="886"/>
      <c r="CB56" s="886"/>
      <c r="CC56" s="886"/>
      <c r="CD56" s="886"/>
      <c r="CE56" s="886"/>
      <c r="CF56" s="886"/>
      <c r="CG56" s="886"/>
      <c r="CH56" s="886"/>
      <c r="CI56" s="886"/>
      <c r="CJ56" s="886"/>
      <c r="CK56" s="886"/>
      <c r="CL56" s="886"/>
      <c r="CM56" s="886"/>
      <c r="CN56" s="886"/>
      <c r="CO56" s="886"/>
      <c r="CP56" s="886"/>
      <c r="CQ56" s="886"/>
      <c r="CR56" s="886"/>
      <c r="CS56" s="886"/>
      <c r="CT56" s="886"/>
      <c r="CU56" s="886"/>
      <c r="CV56" s="886"/>
      <c r="CW56" s="886"/>
      <c r="CX56" s="886"/>
      <c r="CY56" s="886"/>
      <c r="CZ56" s="886"/>
      <c r="DA56" s="886"/>
      <c r="DB56" s="886"/>
      <c r="DC56" s="886"/>
      <c r="DD56" s="886"/>
      <c r="DE56" s="886"/>
      <c r="DF56" s="886"/>
      <c r="DG56" s="886"/>
      <c r="DH56" s="886"/>
      <c r="DI56" s="886"/>
      <c r="DJ56" s="886"/>
      <c r="DK56" s="886"/>
      <c r="DL56" s="886"/>
      <c r="DM56" s="886"/>
      <c r="DN56" s="886"/>
      <c r="DO56" s="886"/>
      <c r="DP56" s="886"/>
      <c r="DQ56" s="886"/>
      <c r="DR56" s="886"/>
      <c r="DS56" s="886"/>
      <c r="DT56" s="886"/>
      <c r="DU56" s="886"/>
      <c r="DV56" s="886"/>
      <c r="DW56" s="886"/>
      <c r="DX56" s="886"/>
      <c r="DY56" s="886"/>
      <c r="DZ56" s="886"/>
      <c r="EA56" s="886"/>
      <c r="EB56" s="886"/>
      <c r="EC56" s="886"/>
      <c r="ED56" s="886"/>
      <c r="EE56" s="886"/>
      <c r="EF56" s="886"/>
      <c r="EG56" s="886"/>
      <c r="EH56" s="886"/>
      <c r="EI56" s="886"/>
      <c r="EJ56" s="886"/>
      <c r="EK56" s="886"/>
      <c r="EL56" s="886"/>
      <c r="EM56" s="886"/>
      <c r="EN56" s="886"/>
      <c r="EO56" s="886"/>
      <c r="EP56" s="886"/>
      <c r="EQ56" s="886"/>
      <c r="ER56" s="886"/>
      <c r="ES56" s="886"/>
      <c r="ET56" s="886"/>
      <c r="EU56" s="886"/>
      <c r="EV56" s="886"/>
      <c r="EW56" s="886"/>
      <c r="EX56" s="886"/>
      <c r="EY56" s="886"/>
      <c r="EZ56" s="886"/>
      <c r="FA56" s="886"/>
      <c r="FB56" s="886"/>
      <c r="FC56" s="886"/>
      <c r="FD56" s="886"/>
      <c r="FE56" s="886"/>
      <c r="FF56" s="886"/>
      <c r="FG56" s="886"/>
      <c r="FH56" s="886"/>
      <c r="FI56" s="886"/>
      <c r="FJ56" s="886"/>
      <c r="FK56" s="886"/>
      <c r="FL56" s="886"/>
      <c r="FM56" s="886"/>
      <c r="FN56" s="886"/>
      <c r="FO56" s="886"/>
      <c r="FP56" s="886"/>
      <c r="FQ56" s="886"/>
      <c r="FR56" s="886"/>
      <c r="FS56" s="886"/>
      <c r="FT56" s="886"/>
      <c r="FU56" s="886"/>
      <c r="FV56" s="886"/>
      <c r="FW56" s="886"/>
      <c r="FX56" s="886"/>
      <c r="FY56" s="886"/>
      <c r="FZ56" s="886"/>
      <c r="GA56" s="886"/>
      <c r="GB56" s="886"/>
      <c r="GC56" s="886"/>
      <c r="GD56" s="886"/>
      <c r="GE56" s="886"/>
      <c r="GF56" s="886"/>
      <c r="GG56" s="886"/>
      <c r="GH56" s="886"/>
      <c r="GI56" s="886"/>
      <c r="GJ56" s="886"/>
      <c r="GK56" s="886"/>
      <c r="GL56" s="886"/>
      <c r="GM56" s="886"/>
      <c r="GN56" s="886"/>
      <c r="GO56" s="886"/>
      <c r="GP56" s="886"/>
      <c r="GQ56" s="886"/>
      <c r="GR56" s="886"/>
      <c r="GS56" s="886"/>
      <c r="GT56" s="886"/>
      <c r="GU56" s="886"/>
      <c r="GV56" s="886"/>
      <c r="GW56" s="886"/>
      <c r="GX56" s="886"/>
      <c r="GY56" s="886"/>
      <c r="GZ56" s="886"/>
      <c r="HA56" s="886"/>
      <c r="HB56" s="886"/>
      <c r="HC56" s="886"/>
      <c r="HD56" s="886"/>
      <c r="HE56" s="886"/>
      <c r="HF56" s="886"/>
      <c r="HG56" s="886"/>
      <c r="HH56" s="886"/>
      <c r="HI56" s="886"/>
      <c r="HJ56" s="886"/>
      <c r="HK56" s="886"/>
      <c r="HL56" s="886"/>
      <c r="HM56" s="886"/>
      <c r="HN56" s="886"/>
      <c r="HO56" s="886"/>
      <c r="HP56" s="886"/>
      <c r="HQ56" s="886"/>
      <c r="HR56" s="886"/>
      <c r="HS56" s="886"/>
      <c r="HT56" s="886"/>
      <c r="HU56" s="886"/>
      <c r="HV56" s="886"/>
      <c r="HW56" s="886"/>
      <c r="HX56" s="886"/>
      <c r="HY56" s="886"/>
      <c r="HZ56" s="886"/>
      <c r="IA56" s="886"/>
      <c r="IB56" s="886"/>
      <c r="IC56" s="886"/>
      <c r="ID56" s="886"/>
      <c r="IE56" s="886"/>
      <c r="IF56" s="886"/>
      <c r="IG56" s="886"/>
      <c r="IH56" s="886"/>
      <c r="II56" s="886"/>
      <c r="IJ56" s="886"/>
      <c r="IK56" s="886"/>
      <c r="IL56" s="886"/>
      <c r="IM56" s="886"/>
      <c r="IN56" s="886"/>
      <c r="IO56" s="886"/>
      <c r="IP56" s="886"/>
      <c r="IQ56" s="886"/>
      <c r="IR56" s="886"/>
      <c r="IS56" s="886"/>
      <c r="IT56" s="886"/>
      <c r="IU56" s="886"/>
      <c r="IV56" s="886"/>
      <c r="IW56" s="886"/>
      <c r="IX56" s="886"/>
      <c r="IY56" s="886"/>
      <c r="IZ56" s="886"/>
      <c r="JA56" s="886"/>
      <c r="JB56" s="886"/>
      <c r="JC56" s="886"/>
      <c r="JD56" s="886"/>
      <c r="JE56" s="886"/>
      <c r="JF56" s="886"/>
      <c r="JG56" s="886"/>
      <c r="JH56" s="886"/>
      <c r="JI56" s="886"/>
      <c r="JJ56" s="886"/>
      <c r="JK56" s="886"/>
      <c r="JL56" s="886"/>
      <c r="JM56" s="886"/>
      <c r="JN56" s="886"/>
      <c r="JO56" s="886"/>
      <c r="JP56" s="886"/>
      <c r="JQ56" s="886"/>
      <c r="JR56" s="886"/>
      <c r="JS56" s="886"/>
      <c r="JT56" s="886"/>
      <c r="JU56" s="886"/>
      <c r="JV56" s="886"/>
      <c r="JW56" s="886"/>
      <c r="JX56" s="886"/>
      <c r="JY56" s="886"/>
      <c r="JZ56" s="886"/>
      <c r="KA56" s="886"/>
      <c r="KB56" s="886"/>
      <c r="KC56" s="886"/>
      <c r="KD56" s="886"/>
      <c r="KE56" s="886"/>
      <c r="KF56" s="886"/>
      <c r="KG56" s="886"/>
      <c r="KH56" s="886"/>
      <c r="KI56" s="886"/>
      <c r="KJ56" s="886"/>
      <c r="KK56" s="886"/>
      <c r="KL56" s="886"/>
      <c r="KM56" s="886"/>
      <c r="KN56" s="886"/>
      <c r="KO56" s="886"/>
      <c r="KP56" s="886"/>
      <c r="KQ56" s="886"/>
      <c r="KR56" s="886"/>
      <c r="KS56" s="886"/>
      <c r="KT56" s="886"/>
      <c r="KU56" s="886"/>
      <c r="KV56" s="886"/>
      <c r="KW56" s="886"/>
      <c r="KX56" s="886"/>
      <c r="KY56" s="886"/>
      <c r="KZ56" s="886"/>
      <c r="LA56" s="886"/>
      <c r="LB56" s="886"/>
      <c r="LC56" s="886"/>
      <c r="LD56" s="886"/>
      <c r="LE56" s="886"/>
      <c r="LF56" s="886"/>
      <c r="LG56" s="886"/>
      <c r="LH56" s="886"/>
      <c r="LI56" s="886"/>
      <c r="LJ56" s="886"/>
      <c r="LK56" s="886"/>
      <c r="LL56" s="886"/>
      <c r="LM56" s="886"/>
      <c r="LN56" s="886"/>
      <c r="LO56" s="886"/>
      <c r="LP56" s="886"/>
      <c r="LQ56" s="886"/>
      <c r="LR56" s="886"/>
      <c r="LS56" s="886"/>
      <c r="LT56" s="886"/>
      <c r="LU56" s="886"/>
      <c r="LV56" s="886"/>
      <c r="LW56" s="886"/>
      <c r="LX56" s="886"/>
      <c r="LY56" s="886"/>
      <c r="LZ56" s="886"/>
      <c r="MA56" s="886"/>
      <c r="MB56" s="886"/>
      <c r="MC56" s="886"/>
      <c r="MD56" s="886"/>
      <c r="ME56" s="886"/>
      <c r="MF56" s="886"/>
      <c r="MG56" s="886"/>
      <c r="MH56" s="886"/>
      <c r="MI56" s="886"/>
    </row>
    <row r="57" spans="1:347" s="884" customFormat="1" ht="15" customHeight="1">
      <c r="A57" s="985"/>
      <c r="B57" s="3869"/>
      <c r="C57" s="3870" t="s">
        <v>874</v>
      </c>
      <c r="D57" s="3871"/>
      <c r="E57" s="886"/>
      <c r="F57" s="3759" t="s">
        <v>1728</v>
      </c>
      <c r="G57" s="4686"/>
      <c r="H57" s="2938"/>
      <c r="I57" s="101" t="str">
        <f t="shared" si="1"/>
        <v>Please complete all cells in row</v>
      </c>
      <c r="J57" s="2943">
        <v>0</v>
      </c>
      <c r="K57" s="886"/>
      <c r="L57" s="3676"/>
      <c r="M57" s="886"/>
      <c r="N57" s="886"/>
      <c r="O57" s="886"/>
      <c r="P57" s="886"/>
      <c r="Q57" s="886"/>
      <c r="R57" s="886"/>
      <c r="S57" s="886"/>
      <c r="T57" s="886"/>
      <c r="U57" s="886"/>
      <c r="V57" s="886"/>
      <c r="W57" s="886"/>
      <c r="X57" s="886"/>
      <c r="Y57" s="886"/>
      <c r="Z57" s="886"/>
      <c r="AA57" s="886"/>
      <c r="AB57" s="886"/>
      <c r="AC57" s="886"/>
      <c r="AD57" s="886"/>
      <c r="AE57" s="886"/>
      <c r="AF57" s="886"/>
      <c r="AG57" s="886"/>
      <c r="AH57" s="886"/>
      <c r="AI57" s="886"/>
      <c r="AJ57" s="886"/>
      <c r="AK57" s="886"/>
      <c r="AL57" s="886"/>
      <c r="AM57" s="886"/>
      <c r="AN57" s="886"/>
      <c r="AO57" s="886"/>
      <c r="AP57" s="886"/>
      <c r="AQ57" s="886"/>
      <c r="AR57" s="886"/>
      <c r="AS57" s="886"/>
      <c r="AT57" s="886"/>
      <c r="AU57" s="886"/>
      <c r="AV57" s="886"/>
      <c r="AW57" s="886"/>
      <c r="AX57" s="886"/>
      <c r="AY57" s="886"/>
      <c r="AZ57" s="886"/>
      <c r="BA57" s="886"/>
      <c r="BB57" s="886"/>
      <c r="BC57" s="886"/>
      <c r="BD57" s="886"/>
      <c r="BE57" s="886"/>
      <c r="BF57" s="886"/>
      <c r="BG57" s="886"/>
      <c r="BH57" s="886"/>
      <c r="BI57" s="886"/>
      <c r="BJ57" s="886"/>
      <c r="BK57" s="886"/>
      <c r="BL57" s="886"/>
      <c r="BM57" s="886"/>
      <c r="BN57" s="886"/>
      <c r="BO57" s="886"/>
      <c r="BP57" s="886"/>
      <c r="BQ57" s="886"/>
      <c r="BR57" s="886"/>
      <c r="BS57" s="886"/>
      <c r="BT57" s="886"/>
      <c r="BU57" s="886"/>
      <c r="BV57" s="886"/>
      <c r="BW57" s="886"/>
      <c r="BX57" s="886"/>
      <c r="BY57" s="886"/>
      <c r="BZ57" s="886"/>
      <c r="CA57" s="886"/>
      <c r="CB57" s="886"/>
      <c r="CC57" s="886"/>
      <c r="CD57" s="886"/>
      <c r="CE57" s="886"/>
      <c r="CF57" s="886"/>
      <c r="CG57" s="886"/>
      <c r="CH57" s="886"/>
      <c r="CI57" s="886"/>
      <c r="CJ57" s="886"/>
      <c r="CK57" s="886"/>
      <c r="CL57" s="886"/>
      <c r="CM57" s="886"/>
      <c r="CN57" s="886"/>
      <c r="CO57" s="886"/>
      <c r="CP57" s="886"/>
      <c r="CQ57" s="886"/>
      <c r="CR57" s="886"/>
      <c r="CS57" s="886"/>
      <c r="CT57" s="886"/>
      <c r="CU57" s="886"/>
      <c r="CV57" s="886"/>
      <c r="CW57" s="886"/>
      <c r="CX57" s="886"/>
      <c r="CY57" s="886"/>
      <c r="CZ57" s="886"/>
      <c r="DA57" s="886"/>
      <c r="DB57" s="886"/>
      <c r="DC57" s="886"/>
      <c r="DD57" s="886"/>
      <c r="DE57" s="886"/>
      <c r="DF57" s="886"/>
      <c r="DG57" s="886"/>
      <c r="DH57" s="886"/>
      <c r="DI57" s="886"/>
      <c r="DJ57" s="886"/>
      <c r="DK57" s="886"/>
      <c r="DL57" s="886"/>
      <c r="DM57" s="886"/>
      <c r="DN57" s="886"/>
      <c r="DO57" s="886"/>
      <c r="DP57" s="886"/>
      <c r="DQ57" s="886"/>
      <c r="DR57" s="886"/>
      <c r="DS57" s="886"/>
      <c r="DT57" s="886"/>
      <c r="DU57" s="886"/>
      <c r="DV57" s="886"/>
      <c r="DW57" s="886"/>
      <c r="DX57" s="886"/>
      <c r="DY57" s="886"/>
      <c r="DZ57" s="886"/>
      <c r="EA57" s="886"/>
      <c r="EB57" s="886"/>
      <c r="EC57" s="886"/>
      <c r="ED57" s="886"/>
      <c r="EE57" s="886"/>
      <c r="EF57" s="886"/>
      <c r="EG57" s="886"/>
      <c r="EH57" s="886"/>
      <c r="EI57" s="886"/>
      <c r="EJ57" s="886"/>
      <c r="EK57" s="886"/>
      <c r="EL57" s="886"/>
      <c r="EM57" s="886"/>
      <c r="EN57" s="886"/>
      <c r="EO57" s="886"/>
      <c r="EP57" s="886"/>
      <c r="EQ57" s="886"/>
      <c r="ER57" s="886"/>
      <c r="ES57" s="886"/>
      <c r="ET57" s="886"/>
      <c r="EU57" s="886"/>
      <c r="EV57" s="886"/>
      <c r="EW57" s="886"/>
      <c r="EX57" s="886"/>
      <c r="EY57" s="886"/>
      <c r="EZ57" s="886"/>
      <c r="FA57" s="886"/>
      <c r="FB57" s="886"/>
      <c r="FC57" s="886"/>
      <c r="FD57" s="886"/>
      <c r="FE57" s="886"/>
      <c r="FF57" s="886"/>
      <c r="FG57" s="886"/>
      <c r="FH57" s="886"/>
      <c r="FI57" s="886"/>
      <c r="FJ57" s="886"/>
      <c r="FK57" s="886"/>
      <c r="FL57" s="886"/>
      <c r="FM57" s="886"/>
      <c r="FN57" s="886"/>
      <c r="FO57" s="886"/>
      <c r="FP57" s="886"/>
      <c r="FQ57" s="886"/>
      <c r="FR57" s="886"/>
      <c r="FS57" s="886"/>
      <c r="FT57" s="886"/>
      <c r="FU57" s="886"/>
      <c r="FV57" s="886"/>
      <c r="FW57" s="886"/>
      <c r="FX57" s="886"/>
      <c r="FY57" s="886"/>
      <c r="FZ57" s="886"/>
      <c r="GA57" s="886"/>
      <c r="GB57" s="886"/>
      <c r="GC57" s="886"/>
      <c r="GD57" s="886"/>
      <c r="GE57" s="886"/>
      <c r="GF57" s="886"/>
      <c r="GG57" s="886"/>
      <c r="GH57" s="886"/>
      <c r="GI57" s="886"/>
      <c r="GJ57" s="886"/>
      <c r="GK57" s="886"/>
      <c r="GL57" s="886"/>
      <c r="GM57" s="886"/>
      <c r="GN57" s="886"/>
      <c r="GO57" s="886"/>
      <c r="GP57" s="886"/>
      <c r="GQ57" s="886"/>
      <c r="GR57" s="886"/>
      <c r="GS57" s="886"/>
      <c r="GT57" s="886"/>
      <c r="GU57" s="886"/>
      <c r="GV57" s="886"/>
      <c r="GW57" s="886"/>
      <c r="GX57" s="886"/>
      <c r="GY57" s="886"/>
      <c r="GZ57" s="886"/>
      <c r="HA57" s="886"/>
      <c r="HB57" s="886"/>
      <c r="HC57" s="886"/>
      <c r="HD57" s="886"/>
      <c r="HE57" s="886"/>
      <c r="HF57" s="886"/>
      <c r="HG57" s="886"/>
      <c r="HH57" s="886"/>
      <c r="HI57" s="886"/>
      <c r="HJ57" s="886"/>
      <c r="HK57" s="886"/>
      <c r="HL57" s="886"/>
      <c r="HM57" s="886"/>
      <c r="HN57" s="886"/>
      <c r="HO57" s="886"/>
      <c r="HP57" s="886"/>
      <c r="HQ57" s="886"/>
      <c r="HR57" s="886"/>
      <c r="HS57" s="886"/>
      <c r="HT57" s="886"/>
      <c r="HU57" s="886"/>
      <c r="HV57" s="886"/>
      <c r="HW57" s="886"/>
      <c r="HX57" s="886"/>
      <c r="HY57" s="886"/>
      <c r="HZ57" s="886"/>
      <c r="IA57" s="886"/>
      <c r="IB57" s="886"/>
      <c r="IC57" s="886"/>
      <c r="ID57" s="886"/>
      <c r="IE57" s="886"/>
      <c r="IF57" s="886"/>
      <c r="IG57" s="886"/>
      <c r="IH57" s="886"/>
      <c r="II57" s="886"/>
      <c r="IJ57" s="886"/>
      <c r="IK57" s="886"/>
      <c r="IL57" s="886"/>
      <c r="IM57" s="886"/>
      <c r="IN57" s="886"/>
      <c r="IO57" s="886"/>
      <c r="IP57" s="886"/>
      <c r="IQ57" s="886"/>
      <c r="IR57" s="886"/>
      <c r="IS57" s="886"/>
      <c r="IT57" s="886"/>
      <c r="IU57" s="886"/>
      <c r="IV57" s="886"/>
      <c r="IW57" s="886"/>
      <c r="IX57" s="886"/>
      <c r="IY57" s="886"/>
      <c r="IZ57" s="886"/>
      <c r="JA57" s="886"/>
      <c r="JB57" s="886"/>
      <c r="JC57" s="886"/>
      <c r="JD57" s="886"/>
      <c r="JE57" s="886"/>
      <c r="JF57" s="886"/>
      <c r="JG57" s="886"/>
      <c r="JH57" s="886"/>
      <c r="JI57" s="886"/>
      <c r="JJ57" s="886"/>
      <c r="JK57" s="886"/>
      <c r="JL57" s="886"/>
      <c r="JM57" s="886"/>
      <c r="JN57" s="886"/>
      <c r="JO57" s="886"/>
      <c r="JP57" s="886"/>
      <c r="JQ57" s="886"/>
      <c r="JR57" s="886"/>
      <c r="JS57" s="886"/>
      <c r="JT57" s="886"/>
      <c r="JU57" s="886"/>
      <c r="JV57" s="886"/>
      <c r="JW57" s="886"/>
      <c r="JX57" s="886"/>
      <c r="JY57" s="886"/>
      <c r="JZ57" s="886"/>
      <c r="KA57" s="886"/>
      <c r="KB57" s="886"/>
      <c r="KC57" s="886"/>
      <c r="KD57" s="886"/>
      <c r="KE57" s="886"/>
      <c r="KF57" s="886"/>
      <c r="KG57" s="886"/>
      <c r="KH57" s="886"/>
      <c r="KI57" s="886"/>
      <c r="KJ57" s="886"/>
      <c r="KK57" s="886"/>
      <c r="KL57" s="886"/>
      <c r="KM57" s="886"/>
      <c r="KN57" s="886"/>
      <c r="KO57" s="886"/>
      <c r="KP57" s="886"/>
      <c r="KQ57" s="886"/>
      <c r="KR57" s="886"/>
      <c r="KS57" s="886"/>
      <c r="KT57" s="886"/>
      <c r="KU57" s="886"/>
      <c r="KV57" s="886"/>
      <c r="KW57" s="886"/>
      <c r="KX57" s="886"/>
      <c r="KY57" s="886"/>
      <c r="KZ57" s="886"/>
      <c r="LA57" s="886"/>
      <c r="LB57" s="886"/>
      <c r="LC57" s="886"/>
      <c r="LD57" s="886"/>
      <c r="LE57" s="886"/>
      <c r="LF57" s="886"/>
      <c r="LG57" s="886"/>
      <c r="LH57" s="886"/>
      <c r="LI57" s="886"/>
      <c r="LJ57" s="886"/>
      <c r="LK57" s="886"/>
      <c r="LL57" s="886"/>
      <c r="LM57" s="886"/>
      <c r="LN57" s="886"/>
      <c r="LO57" s="886"/>
      <c r="LP57" s="886"/>
      <c r="LQ57" s="886"/>
      <c r="LR57" s="886"/>
      <c r="LS57" s="886"/>
      <c r="LT57" s="886"/>
      <c r="LU57" s="886"/>
      <c r="LV57" s="886"/>
      <c r="LW57" s="886"/>
      <c r="LX57" s="886"/>
      <c r="LY57" s="886"/>
      <c r="LZ57" s="886"/>
      <c r="MA57" s="886"/>
      <c r="MB57" s="886"/>
      <c r="MC57" s="886"/>
      <c r="MD57" s="886"/>
      <c r="ME57" s="886"/>
      <c r="MF57" s="886"/>
      <c r="MG57" s="886"/>
      <c r="MH57" s="886"/>
      <c r="MI57" s="886"/>
    </row>
    <row r="58" spans="1:347" s="884" customFormat="1" ht="15" customHeight="1">
      <c r="A58" s="985"/>
      <c r="B58" s="3869"/>
      <c r="C58" s="3870" t="s">
        <v>874</v>
      </c>
      <c r="D58" s="3871"/>
      <c r="E58" s="886"/>
      <c r="F58" s="3759" t="s">
        <v>1729</v>
      </c>
      <c r="G58" s="4686"/>
      <c r="H58" s="2938"/>
      <c r="I58" s="101" t="str">
        <f t="shared" si="1"/>
        <v>Please complete all cells in row</v>
      </c>
      <c r="J58" s="2943">
        <v>0</v>
      </c>
      <c r="K58" s="886"/>
      <c r="L58" s="3676"/>
      <c r="M58" s="886"/>
      <c r="N58" s="886"/>
      <c r="O58" s="886"/>
      <c r="P58" s="886"/>
      <c r="Q58" s="886"/>
      <c r="R58" s="886"/>
      <c r="S58" s="886"/>
      <c r="T58" s="886"/>
      <c r="U58" s="886"/>
      <c r="V58" s="886"/>
      <c r="W58" s="886"/>
      <c r="X58" s="886"/>
      <c r="Y58" s="886"/>
      <c r="Z58" s="886"/>
      <c r="AA58" s="886"/>
      <c r="AB58" s="886"/>
      <c r="AC58" s="886"/>
      <c r="AD58" s="886"/>
      <c r="AE58" s="886"/>
      <c r="AF58" s="886"/>
      <c r="AG58" s="886"/>
      <c r="AH58" s="886"/>
      <c r="AI58" s="886"/>
      <c r="AJ58" s="886"/>
      <c r="AK58" s="886"/>
      <c r="AL58" s="886"/>
      <c r="AM58" s="886"/>
      <c r="AN58" s="886"/>
      <c r="AO58" s="886"/>
      <c r="AP58" s="886"/>
      <c r="AQ58" s="886"/>
      <c r="AR58" s="886"/>
      <c r="AS58" s="886"/>
      <c r="AT58" s="886"/>
      <c r="AU58" s="886"/>
      <c r="AV58" s="886"/>
      <c r="AW58" s="886"/>
      <c r="AX58" s="886"/>
      <c r="AY58" s="886"/>
      <c r="AZ58" s="886"/>
      <c r="BA58" s="886"/>
      <c r="BB58" s="886"/>
      <c r="BC58" s="886"/>
      <c r="BD58" s="886"/>
      <c r="BE58" s="886"/>
      <c r="BF58" s="886"/>
      <c r="BG58" s="886"/>
      <c r="BH58" s="886"/>
      <c r="BI58" s="886"/>
      <c r="BJ58" s="886"/>
      <c r="BK58" s="886"/>
      <c r="BL58" s="886"/>
      <c r="BM58" s="886"/>
      <c r="BN58" s="886"/>
      <c r="BO58" s="886"/>
      <c r="BP58" s="886"/>
      <c r="BQ58" s="886"/>
      <c r="BR58" s="886"/>
      <c r="BS58" s="886"/>
      <c r="BT58" s="886"/>
      <c r="BU58" s="886"/>
      <c r="BV58" s="886"/>
      <c r="BW58" s="886"/>
      <c r="BX58" s="886"/>
      <c r="BY58" s="886"/>
      <c r="BZ58" s="886"/>
      <c r="CA58" s="886"/>
      <c r="CB58" s="886"/>
      <c r="CC58" s="886"/>
      <c r="CD58" s="886"/>
      <c r="CE58" s="886"/>
      <c r="CF58" s="886"/>
      <c r="CG58" s="886"/>
      <c r="CH58" s="886"/>
      <c r="CI58" s="886"/>
      <c r="CJ58" s="886"/>
      <c r="CK58" s="886"/>
      <c r="CL58" s="886"/>
      <c r="CM58" s="886"/>
      <c r="CN58" s="886"/>
      <c r="CO58" s="886"/>
      <c r="CP58" s="886"/>
      <c r="CQ58" s="886"/>
      <c r="CR58" s="886"/>
      <c r="CS58" s="886"/>
      <c r="CT58" s="886"/>
      <c r="CU58" s="886"/>
      <c r="CV58" s="886"/>
      <c r="CW58" s="886"/>
      <c r="CX58" s="886"/>
      <c r="CY58" s="886"/>
      <c r="CZ58" s="886"/>
      <c r="DA58" s="886"/>
      <c r="DB58" s="886"/>
      <c r="DC58" s="886"/>
      <c r="DD58" s="886"/>
      <c r="DE58" s="886"/>
      <c r="DF58" s="886"/>
      <c r="DG58" s="886"/>
      <c r="DH58" s="886"/>
      <c r="DI58" s="886"/>
      <c r="DJ58" s="886"/>
      <c r="DK58" s="886"/>
      <c r="DL58" s="886"/>
      <c r="DM58" s="886"/>
      <c r="DN58" s="886"/>
      <c r="DO58" s="886"/>
      <c r="DP58" s="886"/>
      <c r="DQ58" s="886"/>
      <c r="DR58" s="886"/>
      <c r="DS58" s="886"/>
      <c r="DT58" s="886"/>
      <c r="DU58" s="886"/>
      <c r="DV58" s="886"/>
      <c r="DW58" s="886"/>
      <c r="DX58" s="886"/>
      <c r="DY58" s="886"/>
      <c r="DZ58" s="886"/>
      <c r="EA58" s="886"/>
      <c r="EB58" s="886"/>
      <c r="EC58" s="886"/>
      <c r="ED58" s="886"/>
      <c r="EE58" s="886"/>
      <c r="EF58" s="886"/>
      <c r="EG58" s="886"/>
      <c r="EH58" s="886"/>
      <c r="EI58" s="886"/>
      <c r="EJ58" s="886"/>
      <c r="EK58" s="886"/>
      <c r="EL58" s="886"/>
      <c r="EM58" s="886"/>
      <c r="EN58" s="886"/>
      <c r="EO58" s="886"/>
      <c r="EP58" s="886"/>
      <c r="EQ58" s="886"/>
      <c r="ER58" s="886"/>
      <c r="ES58" s="886"/>
      <c r="ET58" s="886"/>
      <c r="EU58" s="886"/>
      <c r="EV58" s="886"/>
      <c r="EW58" s="886"/>
      <c r="EX58" s="886"/>
      <c r="EY58" s="886"/>
      <c r="EZ58" s="886"/>
      <c r="FA58" s="886"/>
      <c r="FB58" s="886"/>
      <c r="FC58" s="886"/>
      <c r="FD58" s="886"/>
      <c r="FE58" s="886"/>
      <c r="FF58" s="886"/>
      <c r="FG58" s="886"/>
      <c r="FH58" s="886"/>
      <c r="FI58" s="886"/>
      <c r="FJ58" s="886"/>
      <c r="FK58" s="886"/>
      <c r="FL58" s="886"/>
      <c r="FM58" s="886"/>
      <c r="FN58" s="886"/>
      <c r="FO58" s="886"/>
      <c r="FP58" s="886"/>
      <c r="FQ58" s="886"/>
      <c r="FR58" s="886"/>
      <c r="FS58" s="886"/>
      <c r="FT58" s="886"/>
      <c r="FU58" s="886"/>
      <c r="FV58" s="886"/>
      <c r="FW58" s="886"/>
      <c r="FX58" s="886"/>
      <c r="FY58" s="886"/>
      <c r="FZ58" s="886"/>
      <c r="GA58" s="886"/>
      <c r="GB58" s="886"/>
      <c r="GC58" s="886"/>
      <c r="GD58" s="886"/>
      <c r="GE58" s="886"/>
      <c r="GF58" s="886"/>
      <c r="GG58" s="886"/>
      <c r="GH58" s="886"/>
      <c r="GI58" s="886"/>
      <c r="GJ58" s="886"/>
      <c r="GK58" s="886"/>
      <c r="GL58" s="886"/>
      <c r="GM58" s="886"/>
      <c r="GN58" s="886"/>
      <c r="GO58" s="886"/>
      <c r="GP58" s="886"/>
      <c r="GQ58" s="886"/>
      <c r="GR58" s="886"/>
      <c r="GS58" s="886"/>
      <c r="GT58" s="886"/>
      <c r="GU58" s="886"/>
      <c r="GV58" s="886"/>
      <c r="GW58" s="886"/>
      <c r="GX58" s="886"/>
      <c r="GY58" s="886"/>
      <c r="GZ58" s="886"/>
      <c r="HA58" s="886"/>
      <c r="HB58" s="886"/>
      <c r="HC58" s="886"/>
      <c r="HD58" s="886"/>
      <c r="HE58" s="886"/>
      <c r="HF58" s="886"/>
      <c r="HG58" s="886"/>
      <c r="HH58" s="886"/>
      <c r="HI58" s="886"/>
      <c r="HJ58" s="886"/>
      <c r="HK58" s="886"/>
      <c r="HL58" s="886"/>
      <c r="HM58" s="886"/>
      <c r="HN58" s="886"/>
      <c r="HO58" s="886"/>
      <c r="HP58" s="886"/>
      <c r="HQ58" s="886"/>
      <c r="HR58" s="886"/>
      <c r="HS58" s="886"/>
      <c r="HT58" s="886"/>
      <c r="HU58" s="886"/>
      <c r="HV58" s="886"/>
      <c r="HW58" s="886"/>
      <c r="HX58" s="886"/>
      <c r="HY58" s="886"/>
      <c r="HZ58" s="886"/>
      <c r="IA58" s="886"/>
      <c r="IB58" s="886"/>
      <c r="IC58" s="886"/>
      <c r="ID58" s="886"/>
      <c r="IE58" s="886"/>
      <c r="IF58" s="886"/>
      <c r="IG58" s="886"/>
      <c r="IH58" s="886"/>
      <c r="II58" s="886"/>
      <c r="IJ58" s="886"/>
      <c r="IK58" s="886"/>
      <c r="IL58" s="886"/>
      <c r="IM58" s="886"/>
      <c r="IN58" s="886"/>
      <c r="IO58" s="886"/>
      <c r="IP58" s="886"/>
      <c r="IQ58" s="886"/>
      <c r="IR58" s="886"/>
      <c r="IS58" s="886"/>
      <c r="IT58" s="886"/>
      <c r="IU58" s="886"/>
      <c r="IV58" s="886"/>
      <c r="IW58" s="886"/>
      <c r="IX58" s="886"/>
      <c r="IY58" s="886"/>
      <c r="IZ58" s="886"/>
      <c r="JA58" s="886"/>
      <c r="JB58" s="886"/>
      <c r="JC58" s="886"/>
      <c r="JD58" s="886"/>
      <c r="JE58" s="886"/>
      <c r="JF58" s="886"/>
      <c r="JG58" s="886"/>
      <c r="JH58" s="886"/>
      <c r="JI58" s="886"/>
      <c r="JJ58" s="886"/>
      <c r="JK58" s="886"/>
      <c r="JL58" s="886"/>
      <c r="JM58" s="886"/>
      <c r="JN58" s="886"/>
      <c r="JO58" s="886"/>
      <c r="JP58" s="886"/>
      <c r="JQ58" s="886"/>
      <c r="JR58" s="886"/>
      <c r="JS58" s="886"/>
      <c r="JT58" s="886"/>
      <c r="JU58" s="886"/>
      <c r="JV58" s="886"/>
      <c r="JW58" s="886"/>
      <c r="JX58" s="886"/>
      <c r="JY58" s="886"/>
      <c r="JZ58" s="886"/>
      <c r="KA58" s="886"/>
      <c r="KB58" s="886"/>
      <c r="KC58" s="886"/>
      <c r="KD58" s="886"/>
      <c r="KE58" s="886"/>
      <c r="KF58" s="886"/>
      <c r="KG58" s="886"/>
      <c r="KH58" s="886"/>
      <c r="KI58" s="886"/>
      <c r="KJ58" s="886"/>
      <c r="KK58" s="886"/>
      <c r="KL58" s="886"/>
      <c r="KM58" s="886"/>
      <c r="KN58" s="886"/>
      <c r="KO58" s="886"/>
      <c r="KP58" s="886"/>
      <c r="KQ58" s="886"/>
      <c r="KR58" s="886"/>
      <c r="KS58" s="886"/>
      <c r="KT58" s="886"/>
      <c r="KU58" s="886"/>
      <c r="KV58" s="886"/>
      <c r="KW58" s="886"/>
      <c r="KX58" s="886"/>
      <c r="KY58" s="886"/>
      <c r="KZ58" s="886"/>
      <c r="LA58" s="886"/>
      <c r="LB58" s="886"/>
      <c r="LC58" s="886"/>
      <c r="LD58" s="886"/>
      <c r="LE58" s="886"/>
      <c r="LF58" s="886"/>
      <c r="LG58" s="886"/>
      <c r="LH58" s="886"/>
      <c r="LI58" s="886"/>
      <c r="LJ58" s="886"/>
      <c r="LK58" s="886"/>
      <c r="LL58" s="886"/>
      <c r="LM58" s="886"/>
      <c r="LN58" s="886"/>
      <c r="LO58" s="886"/>
      <c r="LP58" s="886"/>
      <c r="LQ58" s="886"/>
      <c r="LR58" s="886"/>
      <c r="LS58" s="886"/>
      <c r="LT58" s="886"/>
      <c r="LU58" s="886"/>
      <c r="LV58" s="886"/>
      <c r="LW58" s="886"/>
      <c r="LX58" s="886"/>
      <c r="LY58" s="886"/>
      <c r="LZ58" s="886"/>
      <c r="MA58" s="886"/>
      <c r="MB58" s="886"/>
      <c r="MC58" s="886"/>
      <c r="MD58" s="886"/>
      <c r="ME58" s="886"/>
      <c r="MF58" s="886"/>
      <c r="MG58" s="886"/>
      <c r="MH58" s="886"/>
      <c r="MI58" s="886"/>
    </row>
    <row r="59" spans="1:347" s="884" customFormat="1" ht="15" customHeight="1">
      <c r="A59" s="985"/>
      <c r="B59" s="3869"/>
      <c r="C59" s="3870" t="s">
        <v>874</v>
      </c>
      <c r="D59" s="3871"/>
      <c r="E59" s="886"/>
      <c r="F59" s="3759" t="s">
        <v>1730</v>
      </c>
      <c r="G59" s="4686"/>
      <c r="H59" s="2938"/>
      <c r="I59" s="101" t="str">
        <f t="shared" si="1"/>
        <v>Please complete all cells in row</v>
      </c>
      <c r="J59" s="2943">
        <v>0</v>
      </c>
      <c r="K59" s="886"/>
      <c r="L59" s="3676"/>
      <c r="M59" s="886"/>
      <c r="N59" s="886"/>
      <c r="O59" s="886"/>
      <c r="P59" s="886"/>
      <c r="Q59" s="886"/>
      <c r="R59" s="886"/>
      <c r="S59" s="886"/>
      <c r="T59" s="886"/>
      <c r="U59" s="886"/>
      <c r="V59" s="886"/>
      <c r="W59" s="886"/>
      <c r="X59" s="886"/>
      <c r="Y59" s="886"/>
      <c r="Z59" s="886"/>
      <c r="AA59" s="886"/>
      <c r="AB59" s="886"/>
      <c r="AC59" s="886"/>
      <c r="AD59" s="886"/>
      <c r="AE59" s="886"/>
      <c r="AF59" s="886"/>
      <c r="AG59" s="886"/>
      <c r="AH59" s="886"/>
      <c r="AI59" s="886"/>
      <c r="AJ59" s="886"/>
      <c r="AK59" s="886"/>
      <c r="AL59" s="886"/>
      <c r="AM59" s="886"/>
      <c r="AN59" s="886"/>
      <c r="AO59" s="886"/>
      <c r="AP59" s="886"/>
      <c r="AQ59" s="886"/>
      <c r="AR59" s="886"/>
      <c r="AS59" s="886"/>
      <c r="AT59" s="886"/>
      <c r="AU59" s="886"/>
      <c r="AV59" s="886"/>
      <c r="AW59" s="886"/>
      <c r="AX59" s="886"/>
      <c r="AY59" s="886"/>
      <c r="AZ59" s="886"/>
      <c r="BA59" s="886"/>
      <c r="BB59" s="886"/>
      <c r="BC59" s="886"/>
      <c r="BD59" s="886"/>
      <c r="BE59" s="886"/>
      <c r="BF59" s="886"/>
      <c r="BG59" s="886"/>
      <c r="BH59" s="886"/>
      <c r="BI59" s="886"/>
      <c r="BJ59" s="886"/>
      <c r="BK59" s="886"/>
      <c r="BL59" s="886"/>
      <c r="BM59" s="886"/>
      <c r="BN59" s="886"/>
      <c r="BO59" s="886"/>
      <c r="BP59" s="886"/>
      <c r="BQ59" s="886"/>
      <c r="BR59" s="886"/>
      <c r="BS59" s="886"/>
      <c r="BT59" s="886"/>
      <c r="BU59" s="886"/>
      <c r="BV59" s="886"/>
      <c r="BW59" s="886"/>
      <c r="BX59" s="886"/>
      <c r="BY59" s="886"/>
      <c r="BZ59" s="886"/>
      <c r="CA59" s="886"/>
      <c r="CB59" s="886"/>
      <c r="CC59" s="886"/>
      <c r="CD59" s="886"/>
      <c r="CE59" s="886"/>
      <c r="CF59" s="886"/>
      <c r="CG59" s="886"/>
      <c r="CH59" s="886"/>
      <c r="CI59" s="886"/>
      <c r="CJ59" s="886"/>
      <c r="CK59" s="886"/>
      <c r="CL59" s="886"/>
      <c r="CM59" s="886"/>
      <c r="CN59" s="886"/>
      <c r="CO59" s="886"/>
      <c r="CP59" s="886"/>
      <c r="CQ59" s="886"/>
      <c r="CR59" s="886"/>
      <c r="CS59" s="886"/>
      <c r="CT59" s="886"/>
      <c r="CU59" s="886"/>
      <c r="CV59" s="886"/>
      <c r="CW59" s="886"/>
      <c r="CX59" s="886"/>
      <c r="CY59" s="886"/>
      <c r="CZ59" s="886"/>
      <c r="DA59" s="886"/>
      <c r="DB59" s="886"/>
      <c r="DC59" s="886"/>
      <c r="DD59" s="886"/>
      <c r="DE59" s="886"/>
      <c r="DF59" s="886"/>
      <c r="DG59" s="886"/>
      <c r="DH59" s="886"/>
      <c r="DI59" s="886"/>
      <c r="DJ59" s="886"/>
      <c r="DK59" s="886"/>
      <c r="DL59" s="886"/>
      <c r="DM59" s="886"/>
      <c r="DN59" s="886"/>
      <c r="DO59" s="886"/>
      <c r="DP59" s="886"/>
      <c r="DQ59" s="886"/>
      <c r="DR59" s="886"/>
      <c r="DS59" s="886"/>
      <c r="DT59" s="886"/>
      <c r="DU59" s="886"/>
      <c r="DV59" s="886"/>
      <c r="DW59" s="886"/>
      <c r="DX59" s="886"/>
      <c r="DY59" s="886"/>
      <c r="DZ59" s="886"/>
      <c r="EA59" s="886"/>
      <c r="EB59" s="886"/>
      <c r="EC59" s="886"/>
      <c r="ED59" s="886"/>
      <c r="EE59" s="886"/>
      <c r="EF59" s="886"/>
      <c r="EG59" s="886"/>
      <c r="EH59" s="886"/>
      <c r="EI59" s="886"/>
      <c r="EJ59" s="886"/>
      <c r="EK59" s="886"/>
      <c r="EL59" s="886"/>
      <c r="EM59" s="886"/>
      <c r="EN59" s="886"/>
      <c r="EO59" s="886"/>
      <c r="EP59" s="886"/>
      <c r="EQ59" s="886"/>
      <c r="ER59" s="886"/>
      <c r="ES59" s="886"/>
      <c r="ET59" s="886"/>
      <c r="EU59" s="886"/>
      <c r="EV59" s="886"/>
      <c r="EW59" s="886"/>
      <c r="EX59" s="886"/>
      <c r="EY59" s="886"/>
      <c r="EZ59" s="886"/>
      <c r="FA59" s="886"/>
      <c r="FB59" s="886"/>
      <c r="FC59" s="886"/>
      <c r="FD59" s="886"/>
      <c r="FE59" s="886"/>
      <c r="FF59" s="886"/>
      <c r="FG59" s="886"/>
      <c r="FH59" s="886"/>
      <c r="FI59" s="886"/>
      <c r="FJ59" s="886"/>
      <c r="FK59" s="886"/>
      <c r="FL59" s="886"/>
      <c r="FM59" s="886"/>
      <c r="FN59" s="886"/>
      <c r="FO59" s="886"/>
      <c r="FP59" s="886"/>
      <c r="FQ59" s="886"/>
      <c r="FR59" s="886"/>
      <c r="FS59" s="886"/>
      <c r="FT59" s="886"/>
      <c r="FU59" s="886"/>
      <c r="FV59" s="886"/>
      <c r="FW59" s="886"/>
      <c r="FX59" s="886"/>
      <c r="FY59" s="886"/>
      <c r="FZ59" s="886"/>
      <c r="GA59" s="886"/>
      <c r="GB59" s="886"/>
      <c r="GC59" s="886"/>
      <c r="GD59" s="886"/>
      <c r="GE59" s="886"/>
      <c r="GF59" s="886"/>
      <c r="GG59" s="886"/>
      <c r="GH59" s="886"/>
      <c r="GI59" s="886"/>
      <c r="GJ59" s="886"/>
      <c r="GK59" s="886"/>
      <c r="GL59" s="886"/>
      <c r="GM59" s="886"/>
      <c r="GN59" s="886"/>
      <c r="GO59" s="886"/>
      <c r="GP59" s="886"/>
      <c r="GQ59" s="886"/>
      <c r="GR59" s="886"/>
      <c r="GS59" s="886"/>
      <c r="GT59" s="886"/>
      <c r="GU59" s="886"/>
      <c r="GV59" s="886"/>
      <c r="GW59" s="886"/>
      <c r="GX59" s="886"/>
      <c r="GY59" s="886"/>
      <c r="GZ59" s="886"/>
      <c r="HA59" s="886"/>
      <c r="HB59" s="886"/>
      <c r="HC59" s="886"/>
      <c r="HD59" s="886"/>
      <c r="HE59" s="886"/>
      <c r="HF59" s="886"/>
      <c r="HG59" s="886"/>
      <c r="HH59" s="886"/>
      <c r="HI59" s="886"/>
      <c r="HJ59" s="886"/>
      <c r="HK59" s="886"/>
      <c r="HL59" s="886"/>
      <c r="HM59" s="886"/>
      <c r="HN59" s="886"/>
      <c r="HO59" s="886"/>
      <c r="HP59" s="886"/>
      <c r="HQ59" s="886"/>
      <c r="HR59" s="886"/>
      <c r="HS59" s="886"/>
      <c r="HT59" s="886"/>
      <c r="HU59" s="886"/>
      <c r="HV59" s="886"/>
      <c r="HW59" s="886"/>
      <c r="HX59" s="886"/>
      <c r="HY59" s="886"/>
      <c r="HZ59" s="886"/>
      <c r="IA59" s="886"/>
      <c r="IB59" s="886"/>
      <c r="IC59" s="886"/>
      <c r="ID59" s="886"/>
      <c r="IE59" s="886"/>
      <c r="IF59" s="886"/>
      <c r="IG59" s="886"/>
      <c r="IH59" s="886"/>
      <c r="II59" s="886"/>
      <c r="IJ59" s="886"/>
      <c r="IK59" s="886"/>
      <c r="IL59" s="886"/>
      <c r="IM59" s="886"/>
      <c r="IN59" s="886"/>
      <c r="IO59" s="886"/>
      <c r="IP59" s="886"/>
      <c r="IQ59" s="886"/>
      <c r="IR59" s="886"/>
      <c r="IS59" s="886"/>
      <c r="IT59" s="886"/>
      <c r="IU59" s="886"/>
      <c r="IV59" s="886"/>
      <c r="IW59" s="886"/>
      <c r="IX59" s="886"/>
      <c r="IY59" s="886"/>
      <c r="IZ59" s="886"/>
      <c r="JA59" s="886"/>
      <c r="JB59" s="886"/>
      <c r="JC59" s="886"/>
      <c r="JD59" s="886"/>
      <c r="JE59" s="886"/>
      <c r="JF59" s="886"/>
      <c r="JG59" s="886"/>
      <c r="JH59" s="886"/>
      <c r="JI59" s="886"/>
      <c r="JJ59" s="886"/>
      <c r="JK59" s="886"/>
      <c r="JL59" s="886"/>
      <c r="JM59" s="886"/>
      <c r="JN59" s="886"/>
      <c r="JO59" s="886"/>
      <c r="JP59" s="886"/>
      <c r="JQ59" s="886"/>
      <c r="JR59" s="886"/>
      <c r="JS59" s="886"/>
      <c r="JT59" s="886"/>
      <c r="JU59" s="886"/>
      <c r="JV59" s="886"/>
      <c r="JW59" s="886"/>
      <c r="JX59" s="886"/>
      <c r="JY59" s="886"/>
      <c r="JZ59" s="886"/>
      <c r="KA59" s="886"/>
      <c r="KB59" s="886"/>
      <c r="KC59" s="886"/>
      <c r="KD59" s="886"/>
      <c r="KE59" s="886"/>
      <c r="KF59" s="886"/>
      <c r="KG59" s="886"/>
      <c r="KH59" s="886"/>
      <c r="KI59" s="886"/>
      <c r="KJ59" s="886"/>
      <c r="KK59" s="886"/>
      <c r="KL59" s="886"/>
      <c r="KM59" s="886"/>
      <c r="KN59" s="886"/>
      <c r="KO59" s="886"/>
      <c r="KP59" s="886"/>
      <c r="KQ59" s="886"/>
      <c r="KR59" s="886"/>
      <c r="KS59" s="886"/>
      <c r="KT59" s="886"/>
      <c r="KU59" s="886"/>
      <c r="KV59" s="886"/>
      <c r="KW59" s="886"/>
      <c r="KX59" s="886"/>
      <c r="KY59" s="886"/>
      <c r="KZ59" s="886"/>
      <c r="LA59" s="886"/>
      <c r="LB59" s="886"/>
      <c r="LC59" s="886"/>
      <c r="LD59" s="886"/>
      <c r="LE59" s="886"/>
      <c r="LF59" s="886"/>
      <c r="LG59" s="886"/>
      <c r="LH59" s="886"/>
      <c r="LI59" s="886"/>
      <c r="LJ59" s="886"/>
      <c r="LK59" s="886"/>
      <c r="LL59" s="886"/>
      <c r="LM59" s="886"/>
      <c r="LN59" s="886"/>
      <c r="LO59" s="886"/>
      <c r="LP59" s="886"/>
      <c r="LQ59" s="886"/>
      <c r="LR59" s="886"/>
      <c r="LS59" s="886"/>
      <c r="LT59" s="886"/>
      <c r="LU59" s="886"/>
      <c r="LV59" s="886"/>
      <c r="LW59" s="886"/>
      <c r="LX59" s="886"/>
      <c r="LY59" s="886"/>
      <c r="LZ59" s="886"/>
      <c r="MA59" s="886"/>
      <c r="MB59" s="886"/>
      <c r="MC59" s="886"/>
      <c r="MD59" s="886"/>
      <c r="ME59" s="886"/>
      <c r="MF59" s="886"/>
      <c r="MG59" s="886"/>
      <c r="MH59" s="886"/>
      <c r="MI59" s="886"/>
    </row>
    <row r="60" spans="1:347" s="884" customFormat="1" ht="15" customHeight="1">
      <c r="A60" s="985"/>
      <c r="B60" s="3869"/>
      <c r="C60" s="3870" t="s">
        <v>874</v>
      </c>
      <c r="D60" s="3871"/>
      <c r="E60" s="886"/>
      <c r="F60" s="3759" t="s">
        <v>1731</v>
      </c>
      <c r="G60" s="4686"/>
      <c r="H60" s="2938"/>
      <c r="I60" s="101" t="str">
        <f t="shared" si="1"/>
        <v>Please complete all cells in row</v>
      </c>
      <c r="J60" s="2943">
        <v>0</v>
      </c>
      <c r="K60" s="886"/>
      <c r="L60" s="3676"/>
      <c r="M60" s="886"/>
      <c r="N60" s="886"/>
      <c r="O60" s="886"/>
      <c r="P60" s="886"/>
      <c r="Q60" s="886"/>
      <c r="R60" s="886"/>
      <c r="S60" s="886"/>
      <c r="T60" s="886"/>
      <c r="U60" s="886"/>
      <c r="V60" s="886"/>
      <c r="W60" s="886"/>
      <c r="X60" s="886"/>
      <c r="Y60" s="886"/>
      <c r="Z60" s="886"/>
      <c r="AA60" s="886"/>
      <c r="AB60" s="886"/>
      <c r="AC60" s="886"/>
      <c r="AD60" s="886"/>
      <c r="AE60" s="886"/>
      <c r="AF60" s="886"/>
      <c r="AG60" s="886"/>
      <c r="AH60" s="886"/>
      <c r="AI60" s="886"/>
      <c r="AJ60" s="886"/>
      <c r="AK60" s="886"/>
      <c r="AL60" s="886"/>
      <c r="AM60" s="886"/>
      <c r="AN60" s="886"/>
      <c r="AO60" s="886"/>
      <c r="AP60" s="886"/>
      <c r="AQ60" s="886"/>
      <c r="AR60" s="886"/>
      <c r="AS60" s="886"/>
      <c r="AT60" s="886"/>
      <c r="AU60" s="886"/>
      <c r="AV60" s="886"/>
      <c r="AW60" s="886"/>
      <c r="AX60" s="886"/>
      <c r="AY60" s="886"/>
      <c r="AZ60" s="886"/>
      <c r="BA60" s="886"/>
      <c r="BB60" s="886"/>
      <c r="BC60" s="886"/>
      <c r="BD60" s="886"/>
      <c r="BE60" s="886"/>
      <c r="BF60" s="886"/>
      <c r="BG60" s="886"/>
      <c r="BH60" s="886"/>
      <c r="BI60" s="886"/>
      <c r="BJ60" s="886"/>
      <c r="BK60" s="886"/>
      <c r="BL60" s="886"/>
      <c r="BM60" s="886"/>
      <c r="BN60" s="886"/>
      <c r="BO60" s="886"/>
      <c r="BP60" s="886"/>
      <c r="BQ60" s="886"/>
      <c r="BR60" s="886"/>
      <c r="BS60" s="886"/>
      <c r="BT60" s="886"/>
      <c r="BU60" s="886"/>
      <c r="BV60" s="886"/>
      <c r="BW60" s="886"/>
      <c r="BX60" s="886"/>
      <c r="BY60" s="886"/>
      <c r="BZ60" s="886"/>
      <c r="CA60" s="886"/>
      <c r="CB60" s="886"/>
      <c r="CC60" s="886"/>
      <c r="CD60" s="886"/>
      <c r="CE60" s="886"/>
      <c r="CF60" s="886"/>
      <c r="CG60" s="886"/>
      <c r="CH60" s="886"/>
      <c r="CI60" s="886"/>
      <c r="CJ60" s="886"/>
      <c r="CK60" s="886"/>
      <c r="CL60" s="886"/>
      <c r="CM60" s="886"/>
      <c r="CN60" s="886"/>
      <c r="CO60" s="886"/>
      <c r="CP60" s="886"/>
      <c r="CQ60" s="886"/>
      <c r="CR60" s="886"/>
      <c r="CS60" s="886"/>
      <c r="CT60" s="886"/>
      <c r="CU60" s="886"/>
      <c r="CV60" s="886"/>
      <c r="CW60" s="886"/>
      <c r="CX60" s="886"/>
      <c r="CY60" s="886"/>
      <c r="CZ60" s="886"/>
      <c r="DA60" s="886"/>
      <c r="DB60" s="886"/>
      <c r="DC60" s="886"/>
      <c r="DD60" s="886"/>
      <c r="DE60" s="886"/>
      <c r="DF60" s="886"/>
      <c r="DG60" s="886"/>
      <c r="DH60" s="886"/>
      <c r="DI60" s="886"/>
      <c r="DJ60" s="886"/>
      <c r="DK60" s="886"/>
      <c r="DL60" s="886"/>
      <c r="DM60" s="886"/>
      <c r="DN60" s="886"/>
      <c r="DO60" s="886"/>
      <c r="DP60" s="886"/>
      <c r="DQ60" s="886"/>
      <c r="DR60" s="886"/>
      <c r="DS60" s="886"/>
      <c r="DT60" s="886"/>
      <c r="DU60" s="886"/>
      <c r="DV60" s="886"/>
      <c r="DW60" s="886"/>
      <c r="DX60" s="886"/>
      <c r="DY60" s="886"/>
      <c r="DZ60" s="886"/>
      <c r="EA60" s="886"/>
      <c r="EB60" s="886"/>
      <c r="EC60" s="886"/>
      <c r="ED60" s="886"/>
      <c r="EE60" s="886"/>
      <c r="EF60" s="886"/>
      <c r="EG60" s="886"/>
      <c r="EH60" s="886"/>
      <c r="EI60" s="886"/>
      <c r="EJ60" s="886"/>
      <c r="EK60" s="886"/>
      <c r="EL60" s="886"/>
      <c r="EM60" s="886"/>
      <c r="EN60" s="886"/>
      <c r="EO60" s="886"/>
      <c r="EP60" s="886"/>
      <c r="EQ60" s="886"/>
      <c r="ER60" s="886"/>
      <c r="ES60" s="886"/>
      <c r="ET60" s="886"/>
      <c r="EU60" s="886"/>
      <c r="EV60" s="886"/>
      <c r="EW60" s="886"/>
      <c r="EX60" s="886"/>
      <c r="EY60" s="886"/>
      <c r="EZ60" s="886"/>
      <c r="FA60" s="886"/>
      <c r="FB60" s="886"/>
      <c r="FC60" s="886"/>
      <c r="FD60" s="886"/>
      <c r="FE60" s="886"/>
      <c r="FF60" s="886"/>
      <c r="FG60" s="886"/>
      <c r="FH60" s="886"/>
      <c r="FI60" s="886"/>
      <c r="FJ60" s="886"/>
      <c r="FK60" s="886"/>
      <c r="FL60" s="886"/>
      <c r="FM60" s="886"/>
      <c r="FN60" s="886"/>
      <c r="FO60" s="886"/>
      <c r="FP60" s="886"/>
      <c r="FQ60" s="886"/>
      <c r="FR60" s="886"/>
      <c r="FS60" s="886"/>
      <c r="FT60" s="886"/>
      <c r="FU60" s="886"/>
      <c r="FV60" s="886"/>
      <c r="FW60" s="886"/>
      <c r="FX60" s="886"/>
      <c r="FY60" s="886"/>
      <c r="FZ60" s="886"/>
      <c r="GA60" s="886"/>
      <c r="GB60" s="886"/>
      <c r="GC60" s="886"/>
      <c r="GD60" s="886"/>
      <c r="GE60" s="886"/>
      <c r="GF60" s="886"/>
      <c r="GG60" s="886"/>
      <c r="GH60" s="886"/>
      <c r="GI60" s="886"/>
      <c r="GJ60" s="886"/>
      <c r="GK60" s="886"/>
      <c r="GL60" s="886"/>
      <c r="GM60" s="886"/>
      <c r="GN60" s="886"/>
      <c r="GO60" s="886"/>
      <c r="GP60" s="886"/>
      <c r="GQ60" s="886"/>
      <c r="GR60" s="886"/>
      <c r="GS60" s="886"/>
      <c r="GT60" s="886"/>
      <c r="GU60" s="886"/>
      <c r="GV60" s="886"/>
      <c r="GW60" s="886"/>
      <c r="GX60" s="886"/>
      <c r="GY60" s="886"/>
      <c r="GZ60" s="886"/>
      <c r="HA60" s="886"/>
      <c r="HB60" s="886"/>
      <c r="HC60" s="886"/>
      <c r="HD60" s="886"/>
      <c r="HE60" s="886"/>
      <c r="HF60" s="886"/>
      <c r="HG60" s="886"/>
      <c r="HH60" s="886"/>
      <c r="HI60" s="886"/>
      <c r="HJ60" s="886"/>
      <c r="HK60" s="886"/>
      <c r="HL60" s="886"/>
      <c r="HM60" s="886"/>
      <c r="HN60" s="886"/>
      <c r="HO60" s="886"/>
      <c r="HP60" s="886"/>
      <c r="HQ60" s="886"/>
      <c r="HR60" s="886"/>
      <c r="HS60" s="886"/>
      <c r="HT60" s="886"/>
      <c r="HU60" s="886"/>
      <c r="HV60" s="886"/>
      <c r="HW60" s="886"/>
      <c r="HX60" s="886"/>
      <c r="HY60" s="886"/>
      <c r="HZ60" s="886"/>
      <c r="IA60" s="886"/>
      <c r="IB60" s="886"/>
      <c r="IC60" s="886"/>
      <c r="ID60" s="886"/>
      <c r="IE60" s="886"/>
      <c r="IF60" s="886"/>
      <c r="IG60" s="886"/>
      <c r="IH60" s="886"/>
      <c r="II60" s="886"/>
      <c r="IJ60" s="886"/>
      <c r="IK60" s="886"/>
      <c r="IL60" s="886"/>
      <c r="IM60" s="886"/>
      <c r="IN60" s="886"/>
      <c r="IO60" s="886"/>
      <c r="IP60" s="886"/>
      <c r="IQ60" s="886"/>
      <c r="IR60" s="886"/>
      <c r="IS60" s="886"/>
      <c r="IT60" s="886"/>
      <c r="IU60" s="886"/>
      <c r="IV60" s="886"/>
      <c r="IW60" s="886"/>
      <c r="IX60" s="886"/>
      <c r="IY60" s="886"/>
      <c r="IZ60" s="886"/>
      <c r="JA60" s="886"/>
      <c r="JB60" s="886"/>
      <c r="JC60" s="886"/>
      <c r="JD60" s="886"/>
      <c r="JE60" s="886"/>
      <c r="JF60" s="886"/>
      <c r="JG60" s="886"/>
      <c r="JH60" s="886"/>
      <c r="JI60" s="886"/>
      <c r="JJ60" s="886"/>
      <c r="JK60" s="886"/>
      <c r="JL60" s="886"/>
      <c r="JM60" s="886"/>
      <c r="JN60" s="886"/>
      <c r="JO60" s="886"/>
      <c r="JP60" s="886"/>
      <c r="JQ60" s="886"/>
      <c r="JR60" s="886"/>
      <c r="JS60" s="886"/>
      <c r="JT60" s="886"/>
      <c r="JU60" s="886"/>
      <c r="JV60" s="886"/>
      <c r="JW60" s="886"/>
      <c r="JX60" s="886"/>
      <c r="JY60" s="886"/>
      <c r="JZ60" s="886"/>
      <c r="KA60" s="886"/>
      <c r="KB60" s="886"/>
      <c r="KC60" s="886"/>
      <c r="KD60" s="886"/>
      <c r="KE60" s="886"/>
      <c r="KF60" s="886"/>
      <c r="KG60" s="886"/>
      <c r="KH60" s="886"/>
      <c r="KI60" s="886"/>
      <c r="KJ60" s="886"/>
      <c r="KK60" s="886"/>
      <c r="KL60" s="886"/>
      <c r="KM60" s="886"/>
      <c r="KN60" s="886"/>
      <c r="KO60" s="886"/>
      <c r="KP60" s="886"/>
      <c r="KQ60" s="886"/>
      <c r="KR60" s="886"/>
      <c r="KS60" s="886"/>
      <c r="KT60" s="886"/>
      <c r="KU60" s="886"/>
      <c r="KV60" s="886"/>
      <c r="KW60" s="886"/>
      <c r="KX60" s="886"/>
      <c r="KY60" s="886"/>
      <c r="KZ60" s="886"/>
      <c r="LA60" s="886"/>
      <c r="LB60" s="886"/>
      <c r="LC60" s="886"/>
      <c r="LD60" s="886"/>
      <c r="LE60" s="886"/>
      <c r="LF60" s="886"/>
      <c r="LG60" s="886"/>
      <c r="LH60" s="886"/>
      <c r="LI60" s="886"/>
      <c r="LJ60" s="886"/>
      <c r="LK60" s="886"/>
      <c r="LL60" s="886"/>
      <c r="LM60" s="886"/>
      <c r="LN60" s="886"/>
      <c r="LO60" s="886"/>
      <c r="LP60" s="886"/>
      <c r="LQ60" s="886"/>
      <c r="LR60" s="886"/>
      <c r="LS60" s="886"/>
      <c r="LT60" s="886"/>
      <c r="LU60" s="886"/>
      <c r="LV60" s="886"/>
      <c r="LW60" s="886"/>
      <c r="LX60" s="886"/>
      <c r="LY60" s="886"/>
      <c r="LZ60" s="886"/>
      <c r="MA60" s="886"/>
      <c r="MB60" s="886"/>
      <c r="MC60" s="886"/>
      <c r="MD60" s="886"/>
      <c r="ME60" s="886"/>
      <c r="MF60" s="886"/>
      <c r="MG60" s="886"/>
      <c r="MH60" s="886"/>
      <c r="MI60" s="886"/>
    </row>
    <row r="61" spans="1:347" s="884" customFormat="1" ht="15" customHeight="1">
      <c r="A61" s="985"/>
      <c r="B61" s="3869"/>
      <c r="C61" s="3870" t="s">
        <v>874</v>
      </c>
      <c r="D61" s="3871"/>
      <c r="E61" s="886"/>
      <c r="F61" s="3759" t="s">
        <v>1732</v>
      </c>
      <c r="G61" s="4686"/>
      <c r="H61" s="2938"/>
      <c r="I61" s="101" t="str">
        <f t="shared" si="1"/>
        <v>Please complete all cells in row</v>
      </c>
      <c r="J61" s="2943">
        <v>0</v>
      </c>
      <c r="K61" s="886"/>
      <c r="L61" s="3676"/>
      <c r="M61" s="886"/>
      <c r="N61" s="886"/>
      <c r="O61" s="886"/>
      <c r="P61" s="886"/>
      <c r="Q61" s="886"/>
      <c r="R61" s="886"/>
      <c r="S61" s="886"/>
      <c r="T61" s="886"/>
      <c r="U61" s="886"/>
      <c r="V61" s="886"/>
      <c r="W61" s="886"/>
      <c r="X61" s="886"/>
      <c r="Y61" s="886"/>
      <c r="Z61" s="886"/>
      <c r="AA61" s="886"/>
      <c r="AB61" s="886"/>
      <c r="AC61" s="886"/>
      <c r="AD61" s="886"/>
      <c r="AE61" s="886"/>
      <c r="AF61" s="886"/>
      <c r="AG61" s="886"/>
      <c r="AH61" s="886"/>
      <c r="AI61" s="886"/>
      <c r="AJ61" s="886"/>
      <c r="AK61" s="886"/>
      <c r="AL61" s="886"/>
      <c r="AM61" s="886"/>
      <c r="AN61" s="886"/>
      <c r="AO61" s="886"/>
      <c r="AP61" s="886"/>
      <c r="AQ61" s="886"/>
      <c r="AR61" s="886"/>
      <c r="AS61" s="886"/>
      <c r="AT61" s="886"/>
      <c r="AU61" s="886"/>
      <c r="AV61" s="886"/>
      <c r="AW61" s="886"/>
      <c r="AX61" s="886"/>
      <c r="AY61" s="886"/>
      <c r="AZ61" s="886"/>
      <c r="BA61" s="886"/>
      <c r="BB61" s="886"/>
      <c r="BC61" s="886"/>
      <c r="BD61" s="886"/>
      <c r="BE61" s="886"/>
      <c r="BF61" s="886"/>
      <c r="BG61" s="886"/>
      <c r="BH61" s="886"/>
      <c r="BI61" s="886"/>
      <c r="BJ61" s="886"/>
      <c r="BK61" s="886"/>
      <c r="BL61" s="886"/>
      <c r="BM61" s="886"/>
      <c r="BN61" s="886"/>
      <c r="BO61" s="886"/>
      <c r="BP61" s="886"/>
      <c r="BQ61" s="886"/>
      <c r="BR61" s="886"/>
      <c r="BS61" s="886"/>
      <c r="BT61" s="886"/>
      <c r="BU61" s="886"/>
      <c r="BV61" s="886"/>
      <c r="BW61" s="886"/>
      <c r="BX61" s="886"/>
      <c r="BY61" s="886"/>
      <c r="BZ61" s="886"/>
      <c r="CA61" s="886"/>
      <c r="CB61" s="886"/>
      <c r="CC61" s="886"/>
      <c r="CD61" s="886"/>
      <c r="CE61" s="886"/>
      <c r="CF61" s="886"/>
      <c r="CG61" s="886"/>
      <c r="CH61" s="886"/>
      <c r="CI61" s="886"/>
      <c r="CJ61" s="886"/>
      <c r="CK61" s="886"/>
      <c r="CL61" s="886"/>
      <c r="CM61" s="886"/>
      <c r="CN61" s="886"/>
      <c r="CO61" s="886"/>
      <c r="CP61" s="886"/>
      <c r="CQ61" s="886"/>
      <c r="CR61" s="886"/>
      <c r="CS61" s="886"/>
      <c r="CT61" s="886"/>
      <c r="CU61" s="886"/>
      <c r="CV61" s="886"/>
      <c r="CW61" s="886"/>
      <c r="CX61" s="886"/>
      <c r="CY61" s="886"/>
      <c r="CZ61" s="886"/>
      <c r="DA61" s="886"/>
      <c r="DB61" s="886"/>
      <c r="DC61" s="886"/>
      <c r="DD61" s="886"/>
      <c r="DE61" s="886"/>
      <c r="DF61" s="886"/>
      <c r="DG61" s="886"/>
      <c r="DH61" s="886"/>
      <c r="DI61" s="886"/>
      <c r="DJ61" s="886"/>
      <c r="DK61" s="886"/>
      <c r="DL61" s="886"/>
      <c r="DM61" s="886"/>
      <c r="DN61" s="886"/>
      <c r="DO61" s="886"/>
      <c r="DP61" s="886"/>
      <c r="DQ61" s="886"/>
      <c r="DR61" s="886"/>
      <c r="DS61" s="886"/>
      <c r="DT61" s="886"/>
      <c r="DU61" s="886"/>
      <c r="DV61" s="886"/>
      <c r="DW61" s="886"/>
      <c r="DX61" s="886"/>
      <c r="DY61" s="886"/>
      <c r="DZ61" s="886"/>
      <c r="EA61" s="886"/>
      <c r="EB61" s="886"/>
      <c r="EC61" s="886"/>
      <c r="ED61" s="886"/>
      <c r="EE61" s="886"/>
      <c r="EF61" s="886"/>
      <c r="EG61" s="886"/>
      <c r="EH61" s="886"/>
      <c r="EI61" s="886"/>
      <c r="EJ61" s="886"/>
      <c r="EK61" s="886"/>
      <c r="EL61" s="886"/>
      <c r="EM61" s="886"/>
      <c r="EN61" s="886"/>
      <c r="EO61" s="886"/>
      <c r="EP61" s="886"/>
      <c r="EQ61" s="886"/>
      <c r="ER61" s="886"/>
      <c r="ES61" s="886"/>
      <c r="ET61" s="886"/>
      <c r="EU61" s="886"/>
      <c r="EV61" s="886"/>
      <c r="EW61" s="886"/>
      <c r="EX61" s="886"/>
      <c r="EY61" s="886"/>
      <c r="EZ61" s="886"/>
      <c r="FA61" s="886"/>
      <c r="FB61" s="886"/>
      <c r="FC61" s="886"/>
      <c r="FD61" s="886"/>
      <c r="FE61" s="886"/>
      <c r="FF61" s="886"/>
      <c r="FG61" s="886"/>
      <c r="FH61" s="886"/>
      <c r="FI61" s="886"/>
      <c r="FJ61" s="886"/>
      <c r="FK61" s="886"/>
      <c r="FL61" s="886"/>
      <c r="FM61" s="886"/>
      <c r="FN61" s="886"/>
      <c r="FO61" s="886"/>
      <c r="FP61" s="886"/>
      <c r="FQ61" s="886"/>
      <c r="FR61" s="886"/>
      <c r="FS61" s="886"/>
      <c r="FT61" s="886"/>
      <c r="FU61" s="886"/>
      <c r="FV61" s="886"/>
      <c r="FW61" s="886"/>
      <c r="FX61" s="886"/>
      <c r="FY61" s="886"/>
      <c r="FZ61" s="886"/>
      <c r="GA61" s="886"/>
      <c r="GB61" s="886"/>
      <c r="GC61" s="886"/>
      <c r="GD61" s="886"/>
      <c r="GE61" s="886"/>
      <c r="GF61" s="886"/>
      <c r="GG61" s="886"/>
      <c r="GH61" s="886"/>
      <c r="GI61" s="886"/>
      <c r="GJ61" s="886"/>
      <c r="GK61" s="886"/>
      <c r="GL61" s="886"/>
      <c r="GM61" s="886"/>
      <c r="GN61" s="886"/>
      <c r="GO61" s="886"/>
      <c r="GP61" s="886"/>
      <c r="GQ61" s="886"/>
      <c r="GR61" s="886"/>
      <c r="GS61" s="886"/>
      <c r="GT61" s="886"/>
      <c r="GU61" s="886"/>
      <c r="GV61" s="886"/>
      <c r="GW61" s="886"/>
      <c r="GX61" s="886"/>
      <c r="GY61" s="886"/>
      <c r="GZ61" s="886"/>
      <c r="HA61" s="886"/>
      <c r="HB61" s="886"/>
      <c r="HC61" s="886"/>
      <c r="HD61" s="886"/>
      <c r="HE61" s="886"/>
      <c r="HF61" s="886"/>
      <c r="HG61" s="886"/>
      <c r="HH61" s="886"/>
      <c r="HI61" s="886"/>
      <c r="HJ61" s="886"/>
      <c r="HK61" s="886"/>
      <c r="HL61" s="886"/>
      <c r="HM61" s="886"/>
      <c r="HN61" s="886"/>
      <c r="HO61" s="886"/>
      <c r="HP61" s="886"/>
      <c r="HQ61" s="886"/>
      <c r="HR61" s="886"/>
      <c r="HS61" s="886"/>
      <c r="HT61" s="886"/>
      <c r="HU61" s="886"/>
      <c r="HV61" s="886"/>
      <c r="HW61" s="886"/>
      <c r="HX61" s="886"/>
      <c r="HY61" s="886"/>
      <c r="HZ61" s="886"/>
      <c r="IA61" s="886"/>
      <c r="IB61" s="886"/>
      <c r="IC61" s="886"/>
      <c r="ID61" s="886"/>
      <c r="IE61" s="886"/>
      <c r="IF61" s="886"/>
      <c r="IG61" s="886"/>
      <c r="IH61" s="886"/>
      <c r="II61" s="886"/>
      <c r="IJ61" s="886"/>
      <c r="IK61" s="886"/>
      <c r="IL61" s="886"/>
      <c r="IM61" s="886"/>
      <c r="IN61" s="886"/>
      <c r="IO61" s="886"/>
      <c r="IP61" s="886"/>
      <c r="IQ61" s="886"/>
      <c r="IR61" s="886"/>
      <c r="IS61" s="886"/>
      <c r="IT61" s="886"/>
      <c r="IU61" s="886"/>
      <c r="IV61" s="886"/>
      <c r="IW61" s="886"/>
      <c r="IX61" s="886"/>
      <c r="IY61" s="886"/>
      <c r="IZ61" s="886"/>
      <c r="JA61" s="886"/>
      <c r="JB61" s="886"/>
      <c r="JC61" s="886"/>
      <c r="JD61" s="886"/>
      <c r="JE61" s="886"/>
      <c r="JF61" s="886"/>
      <c r="JG61" s="886"/>
      <c r="JH61" s="886"/>
      <c r="JI61" s="886"/>
      <c r="JJ61" s="886"/>
      <c r="JK61" s="886"/>
      <c r="JL61" s="886"/>
      <c r="JM61" s="886"/>
      <c r="JN61" s="886"/>
      <c r="JO61" s="886"/>
      <c r="JP61" s="886"/>
      <c r="JQ61" s="886"/>
      <c r="JR61" s="886"/>
      <c r="JS61" s="886"/>
      <c r="JT61" s="886"/>
      <c r="JU61" s="886"/>
      <c r="JV61" s="886"/>
      <c r="JW61" s="886"/>
      <c r="JX61" s="886"/>
      <c r="JY61" s="886"/>
      <c r="JZ61" s="886"/>
      <c r="KA61" s="886"/>
      <c r="KB61" s="886"/>
      <c r="KC61" s="886"/>
      <c r="KD61" s="886"/>
      <c r="KE61" s="886"/>
      <c r="KF61" s="886"/>
      <c r="KG61" s="886"/>
      <c r="KH61" s="886"/>
      <c r="KI61" s="886"/>
      <c r="KJ61" s="886"/>
      <c r="KK61" s="886"/>
      <c r="KL61" s="886"/>
      <c r="KM61" s="886"/>
      <c r="KN61" s="886"/>
      <c r="KO61" s="886"/>
      <c r="KP61" s="886"/>
      <c r="KQ61" s="886"/>
      <c r="KR61" s="886"/>
      <c r="KS61" s="886"/>
      <c r="KT61" s="886"/>
      <c r="KU61" s="886"/>
      <c r="KV61" s="886"/>
      <c r="KW61" s="886"/>
      <c r="KX61" s="886"/>
      <c r="KY61" s="886"/>
      <c r="KZ61" s="886"/>
      <c r="LA61" s="886"/>
      <c r="LB61" s="886"/>
      <c r="LC61" s="886"/>
      <c r="LD61" s="886"/>
      <c r="LE61" s="886"/>
      <c r="LF61" s="886"/>
      <c r="LG61" s="886"/>
      <c r="LH61" s="886"/>
      <c r="LI61" s="886"/>
      <c r="LJ61" s="886"/>
      <c r="LK61" s="886"/>
      <c r="LL61" s="886"/>
      <c r="LM61" s="886"/>
      <c r="LN61" s="886"/>
      <c r="LO61" s="886"/>
      <c r="LP61" s="886"/>
      <c r="LQ61" s="886"/>
      <c r="LR61" s="886"/>
      <c r="LS61" s="886"/>
      <c r="LT61" s="886"/>
      <c r="LU61" s="886"/>
      <c r="LV61" s="886"/>
      <c r="LW61" s="886"/>
      <c r="LX61" s="886"/>
      <c r="LY61" s="886"/>
      <c r="LZ61" s="886"/>
      <c r="MA61" s="886"/>
      <c r="MB61" s="886"/>
      <c r="MC61" s="886"/>
      <c r="MD61" s="886"/>
      <c r="ME61" s="886"/>
      <c r="MF61" s="886"/>
      <c r="MG61" s="886"/>
      <c r="MH61" s="886"/>
      <c r="MI61" s="886"/>
    </row>
    <row r="62" spans="1:347" s="884" customFormat="1" ht="15" customHeight="1">
      <c r="A62" s="985"/>
      <c r="B62" s="3869"/>
      <c r="C62" s="3870" t="s">
        <v>874</v>
      </c>
      <c r="D62" s="3871"/>
      <c r="E62" s="886"/>
      <c r="F62" s="3759" t="s">
        <v>1733</v>
      </c>
      <c r="G62" s="4686"/>
      <c r="H62" s="2938"/>
      <c r="I62" s="101" t="str">
        <f t="shared" si="1"/>
        <v>Please complete all cells in row</v>
      </c>
      <c r="J62" s="2943">
        <v>0</v>
      </c>
      <c r="K62" s="886"/>
      <c r="L62" s="3676"/>
      <c r="M62" s="886"/>
      <c r="N62" s="886"/>
      <c r="O62" s="886"/>
      <c r="P62" s="886"/>
      <c r="Q62" s="886"/>
      <c r="R62" s="886"/>
      <c r="S62" s="886"/>
      <c r="T62" s="886"/>
      <c r="U62" s="886"/>
      <c r="V62" s="886"/>
      <c r="W62" s="886"/>
      <c r="X62" s="886"/>
      <c r="Y62" s="886"/>
      <c r="Z62" s="886"/>
      <c r="AA62" s="886"/>
      <c r="AB62" s="886"/>
      <c r="AC62" s="886"/>
      <c r="AD62" s="886"/>
      <c r="AE62" s="886"/>
      <c r="AF62" s="886"/>
      <c r="AG62" s="886"/>
      <c r="AH62" s="886"/>
      <c r="AI62" s="886"/>
      <c r="AJ62" s="886"/>
      <c r="AK62" s="886"/>
      <c r="AL62" s="886"/>
      <c r="AM62" s="886"/>
      <c r="AN62" s="886"/>
      <c r="AO62" s="886"/>
      <c r="AP62" s="886"/>
      <c r="AQ62" s="886"/>
      <c r="AR62" s="886"/>
      <c r="AS62" s="886"/>
      <c r="AT62" s="886"/>
      <c r="AU62" s="886"/>
      <c r="AV62" s="886"/>
      <c r="AW62" s="886"/>
      <c r="AX62" s="886"/>
      <c r="AY62" s="886"/>
      <c r="AZ62" s="886"/>
      <c r="BA62" s="886"/>
      <c r="BB62" s="886"/>
      <c r="BC62" s="886"/>
      <c r="BD62" s="886"/>
      <c r="BE62" s="886"/>
      <c r="BF62" s="886"/>
      <c r="BG62" s="886"/>
      <c r="BH62" s="886"/>
      <c r="BI62" s="886"/>
      <c r="BJ62" s="886"/>
      <c r="BK62" s="886"/>
      <c r="BL62" s="886"/>
      <c r="BM62" s="886"/>
      <c r="BN62" s="886"/>
      <c r="BO62" s="886"/>
      <c r="BP62" s="886"/>
      <c r="BQ62" s="886"/>
      <c r="BR62" s="886"/>
      <c r="BS62" s="886"/>
      <c r="BT62" s="886"/>
      <c r="BU62" s="886"/>
      <c r="BV62" s="886"/>
      <c r="BW62" s="886"/>
      <c r="BX62" s="886"/>
      <c r="BY62" s="886"/>
      <c r="BZ62" s="886"/>
      <c r="CA62" s="886"/>
      <c r="CB62" s="886"/>
      <c r="CC62" s="886"/>
      <c r="CD62" s="886"/>
      <c r="CE62" s="886"/>
      <c r="CF62" s="886"/>
      <c r="CG62" s="886"/>
      <c r="CH62" s="886"/>
      <c r="CI62" s="886"/>
      <c r="CJ62" s="886"/>
      <c r="CK62" s="886"/>
      <c r="CL62" s="886"/>
      <c r="CM62" s="886"/>
      <c r="CN62" s="886"/>
      <c r="CO62" s="886"/>
      <c r="CP62" s="886"/>
      <c r="CQ62" s="886"/>
      <c r="CR62" s="886"/>
      <c r="CS62" s="886"/>
      <c r="CT62" s="886"/>
      <c r="CU62" s="886"/>
      <c r="CV62" s="886"/>
      <c r="CW62" s="886"/>
      <c r="CX62" s="886"/>
      <c r="CY62" s="886"/>
      <c r="CZ62" s="886"/>
      <c r="DA62" s="886"/>
      <c r="DB62" s="886"/>
      <c r="DC62" s="886"/>
      <c r="DD62" s="886"/>
      <c r="DE62" s="886"/>
      <c r="DF62" s="886"/>
      <c r="DG62" s="886"/>
      <c r="DH62" s="886"/>
      <c r="DI62" s="886"/>
      <c r="DJ62" s="886"/>
      <c r="DK62" s="886"/>
      <c r="DL62" s="886"/>
      <c r="DM62" s="886"/>
      <c r="DN62" s="886"/>
      <c r="DO62" s="886"/>
      <c r="DP62" s="886"/>
      <c r="DQ62" s="886"/>
      <c r="DR62" s="886"/>
      <c r="DS62" s="886"/>
      <c r="DT62" s="886"/>
      <c r="DU62" s="886"/>
      <c r="DV62" s="886"/>
      <c r="DW62" s="886"/>
      <c r="DX62" s="886"/>
      <c r="DY62" s="886"/>
      <c r="DZ62" s="886"/>
      <c r="EA62" s="886"/>
      <c r="EB62" s="886"/>
      <c r="EC62" s="886"/>
      <c r="ED62" s="886"/>
      <c r="EE62" s="886"/>
      <c r="EF62" s="886"/>
      <c r="EG62" s="886"/>
      <c r="EH62" s="886"/>
      <c r="EI62" s="886"/>
      <c r="EJ62" s="886"/>
      <c r="EK62" s="886"/>
      <c r="EL62" s="886"/>
      <c r="EM62" s="886"/>
      <c r="EN62" s="886"/>
      <c r="EO62" s="886"/>
      <c r="EP62" s="886"/>
      <c r="EQ62" s="886"/>
      <c r="ER62" s="886"/>
      <c r="ES62" s="886"/>
      <c r="ET62" s="886"/>
      <c r="EU62" s="886"/>
      <c r="EV62" s="886"/>
      <c r="EW62" s="886"/>
      <c r="EX62" s="886"/>
      <c r="EY62" s="886"/>
      <c r="EZ62" s="886"/>
      <c r="FA62" s="886"/>
      <c r="FB62" s="886"/>
      <c r="FC62" s="886"/>
      <c r="FD62" s="886"/>
      <c r="FE62" s="886"/>
      <c r="FF62" s="886"/>
      <c r="FG62" s="886"/>
      <c r="FH62" s="886"/>
      <c r="FI62" s="886"/>
      <c r="FJ62" s="886"/>
      <c r="FK62" s="886"/>
      <c r="FL62" s="886"/>
      <c r="FM62" s="886"/>
      <c r="FN62" s="886"/>
      <c r="FO62" s="886"/>
      <c r="FP62" s="886"/>
      <c r="FQ62" s="886"/>
      <c r="FR62" s="886"/>
      <c r="FS62" s="886"/>
      <c r="FT62" s="886"/>
      <c r="FU62" s="886"/>
      <c r="FV62" s="886"/>
      <c r="FW62" s="886"/>
      <c r="FX62" s="886"/>
      <c r="FY62" s="886"/>
      <c r="FZ62" s="886"/>
      <c r="GA62" s="886"/>
      <c r="GB62" s="886"/>
      <c r="GC62" s="886"/>
      <c r="GD62" s="886"/>
      <c r="GE62" s="886"/>
      <c r="GF62" s="886"/>
      <c r="GG62" s="886"/>
      <c r="GH62" s="886"/>
      <c r="GI62" s="886"/>
      <c r="GJ62" s="886"/>
      <c r="GK62" s="886"/>
      <c r="GL62" s="886"/>
      <c r="GM62" s="886"/>
      <c r="GN62" s="886"/>
      <c r="GO62" s="886"/>
      <c r="GP62" s="886"/>
      <c r="GQ62" s="886"/>
      <c r="GR62" s="886"/>
      <c r="GS62" s="886"/>
      <c r="GT62" s="886"/>
      <c r="GU62" s="886"/>
      <c r="GV62" s="886"/>
      <c r="GW62" s="886"/>
      <c r="GX62" s="886"/>
      <c r="GY62" s="886"/>
      <c r="GZ62" s="886"/>
      <c r="HA62" s="886"/>
      <c r="HB62" s="886"/>
      <c r="HC62" s="886"/>
      <c r="HD62" s="886"/>
      <c r="HE62" s="886"/>
      <c r="HF62" s="886"/>
      <c r="HG62" s="886"/>
      <c r="HH62" s="886"/>
      <c r="HI62" s="886"/>
      <c r="HJ62" s="886"/>
      <c r="HK62" s="886"/>
      <c r="HL62" s="886"/>
      <c r="HM62" s="886"/>
      <c r="HN62" s="886"/>
      <c r="HO62" s="886"/>
      <c r="HP62" s="886"/>
      <c r="HQ62" s="886"/>
      <c r="HR62" s="886"/>
      <c r="HS62" s="886"/>
      <c r="HT62" s="886"/>
      <c r="HU62" s="886"/>
      <c r="HV62" s="886"/>
      <c r="HW62" s="886"/>
      <c r="HX62" s="886"/>
      <c r="HY62" s="886"/>
      <c r="HZ62" s="886"/>
      <c r="IA62" s="886"/>
      <c r="IB62" s="886"/>
      <c r="IC62" s="886"/>
      <c r="ID62" s="886"/>
      <c r="IE62" s="886"/>
      <c r="IF62" s="886"/>
      <c r="IG62" s="886"/>
      <c r="IH62" s="886"/>
      <c r="II62" s="886"/>
      <c r="IJ62" s="886"/>
      <c r="IK62" s="886"/>
      <c r="IL62" s="886"/>
      <c r="IM62" s="886"/>
      <c r="IN62" s="886"/>
      <c r="IO62" s="886"/>
      <c r="IP62" s="886"/>
      <c r="IQ62" s="886"/>
      <c r="IR62" s="886"/>
      <c r="IS62" s="886"/>
      <c r="IT62" s="886"/>
      <c r="IU62" s="886"/>
      <c r="IV62" s="886"/>
      <c r="IW62" s="886"/>
      <c r="IX62" s="886"/>
      <c r="IY62" s="886"/>
      <c r="IZ62" s="886"/>
      <c r="JA62" s="886"/>
      <c r="JB62" s="886"/>
      <c r="JC62" s="886"/>
      <c r="JD62" s="886"/>
      <c r="JE62" s="886"/>
      <c r="JF62" s="886"/>
      <c r="JG62" s="886"/>
      <c r="JH62" s="886"/>
      <c r="JI62" s="886"/>
      <c r="JJ62" s="886"/>
      <c r="JK62" s="886"/>
      <c r="JL62" s="886"/>
      <c r="JM62" s="886"/>
      <c r="JN62" s="886"/>
      <c r="JO62" s="886"/>
      <c r="JP62" s="886"/>
      <c r="JQ62" s="886"/>
      <c r="JR62" s="886"/>
      <c r="JS62" s="886"/>
      <c r="JT62" s="886"/>
      <c r="JU62" s="886"/>
      <c r="JV62" s="886"/>
      <c r="JW62" s="886"/>
      <c r="JX62" s="886"/>
      <c r="JY62" s="886"/>
      <c r="JZ62" s="886"/>
      <c r="KA62" s="886"/>
      <c r="KB62" s="886"/>
      <c r="KC62" s="886"/>
      <c r="KD62" s="886"/>
      <c r="KE62" s="886"/>
      <c r="KF62" s="886"/>
      <c r="KG62" s="886"/>
      <c r="KH62" s="886"/>
      <c r="KI62" s="886"/>
      <c r="KJ62" s="886"/>
      <c r="KK62" s="886"/>
      <c r="KL62" s="886"/>
      <c r="KM62" s="886"/>
      <c r="KN62" s="886"/>
      <c r="KO62" s="886"/>
      <c r="KP62" s="886"/>
      <c r="KQ62" s="886"/>
      <c r="KR62" s="886"/>
      <c r="KS62" s="886"/>
      <c r="KT62" s="886"/>
      <c r="KU62" s="886"/>
      <c r="KV62" s="886"/>
      <c r="KW62" s="886"/>
      <c r="KX62" s="886"/>
      <c r="KY62" s="886"/>
      <c r="KZ62" s="886"/>
      <c r="LA62" s="886"/>
      <c r="LB62" s="886"/>
      <c r="LC62" s="886"/>
      <c r="LD62" s="886"/>
      <c r="LE62" s="886"/>
      <c r="LF62" s="886"/>
      <c r="LG62" s="886"/>
      <c r="LH62" s="886"/>
      <c r="LI62" s="886"/>
      <c r="LJ62" s="886"/>
      <c r="LK62" s="886"/>
      <c r="LL62" s="886"/>
      <c r="LM62" s="886"/>
      <c r="LN62" s="886"/>
      <c r="LO62" s="886"/>
      <c r="LP62" s="886"/>
      <c r="LQ62" s="886"/>
      <c r="LR62" s="886"/>
      <c r="LS62" s="886"/>
      <c r="LT62" s="886"/>
      <c r="LU62" s="886"/>
      <c r="LV62" s="886"/>
      <c r="LW62" s="886"/>
      <c r="LX62" s="886"/>
      <c r="LY62" s="886"/>
      <c r="LZ62" s="886"/>
      <c r="MA62" s="886"/>
      <c r="MB62" s="886"/>
      <c r="MC62" s="886"/>
      <c r="MD62" s="886"/>
      <c r="ME62" s="886"/>
      <c r="MF62" s="886"/>
      <c r="MG62" s="886"/>
      <c r="MH62" s="886"/>
      <c r="MI62" s="886"/>
    </row>
    <row r="63" spans="1:347" s="884" customFormat="1" ht="15" customHeight="1">
      <c r="A63" s="985"/>
      <c r="B63" s="3869"/>
      <c r="C63" s="3870" t="s">
        <v>874</v>
      </c>
      <c r="D63" s="3871"/>
      <c r="E63" s="886"/>
      <c r="F63" s="3759" t="s">
        <v>1734</v>
      </c>
      <c r="G63" s="4686"/>
      <c r="H63" s="2938"/>
      <c r="I63" s="101" t="str">
        <f t="shared" si="1"/>
        <v>Please complete all cells in row</v>
      </c>
      <c r="J63" s="2943">
        <v>0</v>
      </c>
      <c r="K63" s="886"/>
      <c r="L63" s="3676"/>
      <c r="M63" s="886"/>
      <c r="N63" s="886"/>
      <c r="O63" s="886"/>
      <c r="P63" s="886"/>
      <c r="Q63" s="886"/>
      <c r="R63" s="886"/>
      <c r="S63" s="886"/>
      <c r="T63" s="886"/>
      <c r="U63" s="886"/>
      <c r="V63" s="886"/>
      <c r="W63" s="886"/>
      <c r="X63" s="886"/>
      <c r="Y63" s="886"/>
      <c r="Z63" s="886"/>
      <c r="AA63" s="886"/>
      <c r="AB63" s="886"/>
      <c r="AC63" s="886"/>
      <c r="AD63" s="886"/>
      <c r="AE63" s="886"/>
      <c r="AF63" s="886"/>
      <c r="AG63" s="886"/>
      <c r="AH63" s="886"/>
      <c r="AI63" s="886"/>
      <c r="AJ63" s="886"/>
      <c r="AK63" s="886"/>
      <c r="AL63" s="886"/>
      <c r="AM63" s="886"/>
      <c r="AN63" s="886"/>
      <c r="AO63" s="886"/>
      <c r="AP63" s="886"/>
      <c r="AQ63" s="886"/>
      <c r="AR63" s="886"/>
      <c r="AS63" s="886"/>
      <c r="AT63" s="886"/>
      <c r="AU63" s="886"/>
      <c r="AV63" s="886"/>
      <c r="AW63" s="886"/>
      <c r="AX63" s="886"/>
      <c r="AY63" s="886"/>
      <c r="AZ63" s="886"/>
      <c r="BA63" s="886"/>
      <c r="BB63" s="886"/>
      <c r="BC63" s="886"/>
      <c r="BD63" s="886"/>
      <c r="BE63" s="886"/>
      <c r="BF63" s="886"/>
      <c r="BG63" s="886"/>
      <c r="BH63" s="886"/>
      <c r="BI63" s="886"/>
      <c r="BJ63" s="886"/>
      <c r="BK63" s="886"/>
      <c r="BL63" s="886"/>
      <c r="BM63" s="886"/>
      <c r="BN63" s="886"/>
      <c r="BO63" s="886"/>
      <c r="BP63" s="886"/>
      <c r="BQ63" s="886"/>
      <c r="BR63" s="886"/>
      <c r="BS63" s="886"/>
      <c r="BT63" s="886"/>
      <c r="BU63" s="886"/>
      <c r="BV63" s="886"/>
      <c r="BW63" s="886"/>
      <c r="BX63" s="886"/>
      <c r="BY63" s="886"/>
      <c r="BZ63" s="886"/>
      <c r="CA63" s="886"/>
      <c r="CB63" s="886"/>
      <c r="CC63" s="886"/>
      <c r="CD63" s="886"/>
      <c r="CE63" s="886"/>
      <c r="CF63" s="886"/>
      <c r="CG63" s="886"/>
      <c r="CH63" s="886"/>
      <c r="CI63" s="886"/>
      <c r="CJ63" s="886"/>
      <c r="CK63" s="886"/>
      <c r="CL63" s="886"/>
      <c r="CM63" s="886"/>
      <c r="CN63" s="886"/>
      <c r="CO63" s="886"/>
      <c r="CP63" s="886"/>
      <c r="CQ63" s="886"/>
      <c r="CR63" s="886"/>
      <c r="CS63" s="886"/>
      <c r="CT63" s="886"/>
      <c r="CU63" s="886"/>
      <c r="CV63" s="886"/>
      <c r="CW63" s="886"/>
      <c r="CX63" s="886"/>
      <c r="CY63" s="886"/>
      <c r="CZ63" s="886"/>
      <c r="DA63" s="886"/>
      <c r="DB63" s="886"/>
      <c r="DC63" s="886"/>
      <c r="DD63" s="886"/>
      <c r="DE63" s="886"/>
      <c r="DF63" s="886"/>
      <c r="DG63" s="886"/>
      <c r="DH63" s="886"/>
      <c r="DI63" s="886"/>
      <c r="DJ63" s="886"/>
      <c r="DK63" s="886"/>
      <c r="DL63" s="886"/>
      <c r="DM63" s="886"/>
      <c r="DN63" s="886"/>
      <c r="DO63" s="886"/>
      <c r="DP63" s="886"/>
      <c r="DQ63" s="886"/>
      <c r="DR63" s="886"/>
      <c r="DS63" s="886"/>
      <c r="DT63" s="886"/>
      <c r="DU63" s="886"/>
      <c r="DV63" s="886"/>
      <c r="DW63" s="886"/>
      <c r="DX63" s="886"/>
      <c r="DY63" s="886"/>
      <c r="DZ63" s="886"/>
      <c r="EA63" s="886"/>
      <c r="EB63" s="886"/>
      <c r="EC63" s="886"/>
      <c r="ED63" s="886"/>
      <c r="EE63" s="886"/>
      <c r="EF63" s="886"/>
      <c r="EG63" s="886"/>
      <c r="EH63" s="886"/>
      <c r="EI63" s="886"/>
      <c r="EJ63" s="886"/>
      <c r="EK63" s="886"/>
      <c r="EL63" s="886"/>
      <c r="EM63" s="886"/>
      <c r="EN63" s="886"/>
      <c r="EO63" s="886"/>
      <c r="EP63" s="886"/>
      <c r="EQ63" s="886"/>
      <c r="ER63" s="886"/>
      <c r="ES63" s="886"/>
      <c r="ET63" s="886"/>
      <c r="EU63" s="886"/>
      <c r="EV63" s="886"/>
      <c r="EW63" s="886"/>
      <c r="EX63" s="886"/>
      <c r="EY63" s="886"/>
      <c r="EZ63" s="886"/>
      <c r="FA63" s="886"/>
      <c r="FB63" s="886"/>
      <c r="FC63" s="886"/>
      <c r="FD63" s="886"/>
      <c r="FE63" s="886"/>
      <c r="FF63" s="886"/>
      <c r="FG63" s="886"/>
      <c r="FH63" s="886"/>
      <c r="FI63" s="886"/>
      <c r="FJ63" s="886"/>
      <c r="FK63" s="886"/>
      <c r="FL63" s="886"/>
      <c r="FM63" s="886"/>
      <c r="FN63" s="886"/>
      <c r="FO63" s="886"/>
      <c r="FP63" s="886"/>
      <c r="FQ63" s="886"/>
      <c r="FR63" s="886"/>
      <c r="FS63" s="886"/>
      <c r="FT63" s="886"/>
      <c r="FU63" s="886"/>
      <c r="FV63" s="886"/>
      <c r="FW63" s="886"/>
      <c r="FX63" s="886"/>
      <c r="FY63" s="886"/>
      <c r="FZ63" s="886"/>
      <c r="GA63" s="886"/>
      <c r="GB63" s="886"/>
      <c r="GC63" s="886"/>
      <c r="GD63" s="886"/>
      <c r="GE63" s="886"/>
      <c r="GF63" s="886"/>
      <c r="GG63" s="886"/>
      <c r="GH63" s="886"/>
      <c r="GI63" s="886"/>
      <c r="GJ63" s="886"/>
      <c r="GK63" s="886"/>
      <c r="GL63" s="886"/>
      <c r="GM63" s="886"/>
      <c r="GN63" s="886"/>
      <c r="GO63" s="886"/>
      <c r="GP63" s="886"/>
      <c r="GQ63" s="886"/>
      <c r="GR63" s="886"/>
      <c r="GS63" s="886"/>
      <c r="GT63" s="886"/>
      <c r="GU63" s="886"/>
      <c r="GV63" s="886"/>
      <c r="GW63" s="886"/>
      <c r="GX63" s="886"/>
      <c r="GY63" s="886"/>
      <c r="GZ63" s="886"/>
      <c r="HA63" s="886"/>
      <c r="HB63" s="886"/>
      <c r="HC63" s="886"/>
      <c r="HD63" s="886"/>
      <c r="HE63" s="886"/>
      <c r="HF63" s="886"/>
      <c r="HG63" s="886"/>
      <c r="HH63" s="886"/>
      <c r="HI63" s="886"/>
      <c r="HJ63" s="886"/>
      <c r="HK63" s="886"/>
      <c r="HL63" s="886"/>
      <c r="HM63" s="886"/>
      <c r="HN63" s="886"/>
      <c r="HO63" s="886"/>
      <c r="HP63" s="886"/>
      <c r="HQ63" s="886"/>
      <c r="HR63" s="886"/>
      <c r="HS63" s="886"/>
      <c r="HT63" s="886"/>
      <c r="HU63" s="886"/>
      <c r="HV63" s="886"/>
      <c r="HW63" s="886"/>
      <c r="HX63" s="886"/>
      <c r="HY63" s="886"/>
      <c r="HZ63" s="886"/>
      <c r="IA63" s="886"/>
      <c r="IB63" s="886"/>
      <c r="IC63" s="886"/>
      <c r="ID63" s="886"/>
      <c r="IE63" s="886"/>
      <c r="IF63" s="886"/>
      <c r="IG63" s="886"/>
      <c r="IH63" s="886"/>
      <c r="II63" s="886"/>
      <c r="IJ63" s="886"/>
      <c r="IK63" s="886"/>
      <c r="IL63" s="886"/>
      <c r="IM63" s="886"/>
      <c r="IN63" s="886"/>
      <c r="IO63" s="886"/>
      <c r="IP63" s="886"/>
      <c r="IQ63" s="886"/>
      <c r="IR63" s="886"/>
      <c r="IS63" s="886"/>
      <c r="IT63" s="886"/>
      <c r="IU63" s="886"/>
      <c r="IV63" s="886"/>
      <c r="IW63" s="886"/>
      <c r="IX63" s="886"/>
      <c r="IY63" s="886"/>
      <c r="IZ63" s="886"/>
      <c r="JA63" s="886"/>
      <c r="JB63" s="886"/>
      <c r="JC63" s="886"/>
      <c r="JD63" s="886"/>
      <c r="JE63" s="886"/>
      <c r="JF63" s="886"/>
      <c r="JG63" s="886"/>
      <c r="JH63" s="886"/>
      <c r="JI63" s="886"/>
      <c r="JJ63" s="886"/>
      <c r="JK63" s="886"/>
      <c r="JL63" s="886"/>
      <c r="JM63" s="886"/>
      <c r="JN63" s="886"/>
      <c r="JO63" s="886"/>
      <c r="JP63" s="886"/>
      <c r="JQ63" s="886"/>
      <c r="JR63" s="886"/>
      <c r="JS63" s="886"/>
      <c r="JT63" s="886"/>
      <c r="JU63" s="886"/>
      <c r="JV63" s="886"/>
      <c r="JW63" s="886"/>
      <c r="JX63" s="886"/>
      <c r="JY63" s="886"/>
      <c r="JZ63" s="886"/>
      <c r="KA63" s="886"/>
      <c r="KB63" s="886"/>
      <c r="KC63" s="886"/>
      <c r="KD63" s="886"/>
      <c r="KE63" s="886"/>
      <c r="KF63" s="886"/>
      <c r="KG63" s="886"/>
      <c r="KH63" s="886"/>
      <c r="KI63" s="886"/>
      <c r="KJ63" s="886"/>
      <c r="KK63" s="886"/>
      <c r="KL63" s="886"/>
      <c r="KM63" s="886"/>
      <c r="KN63" s="886"/>
      <c r="KO63" s="886"/>
      <c r="KP63" s="886"/>
      <c r="KQ63" s="886"/>
      <c r="KR63" s="886"/>
      <c r="KS63" s="886"/>
      <c r="KT63" s="886"/>
      <c r="KU63" s="886"/>
      <c r="KV63" s="886"/>
      <c r="KW63" s="886"/>
      <c r="KX63" s="886"/>
      <c r="KY63" s="886"/>
      <c r="KZ63" s="886"/>
      <c r="LA63" s="886"/>
      <c r="LB63" s="886"/>
      <c r="LC63" s="886"/>
      <c r="LD63" s="886"/>
      <c r="LE63" s="886"/>
      <c r="LF63" s="886"/>
      <c r="LG63" s="886"/>
      <c r="LH63" s="886"/>
      <c r="LI63" s="886"/>
      <c r="LJ63" s="886"/>
      <c r="LK63" s="886"/>
      <c r="LL63" s="886"/>
      <c r="LM63" s="886"/>
      <c r="LN63" s="886"/>
      <c r="LO63" s="886"/>
      <c r="LP63" s="886"/>
      <c r="LQ63" s="886"/>
      <c r="LR63" s="886"/>
      <c r="LS63" s="886"/>
      <c r="LT63" s="886"/>
      <c r="LU63" s="886"/>
      <c r="LV63" s="886"/>
      <c r="LW63" s="886"/>
      <c r="LX63" s="886"/>
      <c r="LY63" s="886"/>
      <c r="LZ63" s="886"/>
      <c r="MA63" s="886"/>
      <c r="MB63" s="886"/>
      <c r="MC63" s="886"/>
      <c r="MD63" s="886"/>
      <c r="ME63" s="886"/>
      <c r="MF63" s="886"/>
      <c r="MG63" s="886"/>
      <c r="MH63" s="886"/>
      <c r="MI63" s="886"/>
    </row>
    <row r="64" spans="1:347" s="884" customFormat="1" ht="15" customHeight="1">
      <c r="A64" s="985"/>
      <c r="B64" s="3869"/>
      <c r="C64" s="3870" t="s">
        <v>874</v>
      </c>
      <c r="D64" s="3871"/>
      <c r="E64" s="886"/>
      <c r="F64" s="3759" t="s">
        <v>1735</v>
      </c>
      <c r="G64" s="4686"/>
      <c r="H64" s="2938"/>
      <c r="I64" s="101" t="str">
        <f t="shared" si="1"/>
        <v>Please complete all cells in row</v>
      </c>
      <c r="J64" s="2943">
        <v>0</v>
      </c>
      <c r="K64" s="886"/>
      <c r="L64" s="3676"/>
      <c r="M64" s="886"/>
      <c r="N64" s="886"/>
      <c r="O64" s="886"/>
      <c r="P64" s="886"/>
      <c r="Q64" s="886"/>
      <c r="R64" s="886"/>
      <c r="S64" s="886"/>
      <c r="T64" s="886"/>
      <c r="U64" s="886"/>
      <c r="V64" s="886"/>
      <c r="W64" s="886"/>
      <c r="X64" s="886"/>
      <c r="Y64" s="886"/>
      <c r="Z64" s="886"/>
      <c r="AA64" s="886"/>
      <c r="AB64" s="886"/>
      <c r="AC64" s="886"/>
      <c r="AD64" s="886"/>
      <c r="AE64" s="886"/>
      <c r="AF64" s="886"/>
      <c r="AG64" s="886"/>
      <c r="AH64" s="886"/>
      <c r="AI64" s="886"/>
      <c r="AJ64" s="886"/>
      <c r="AK64" s="886"/>
      <c r="AL64" s="886"/>
      <c r="AM64" s="886"/>
      <c r="AN64" s="886"/>
      <c r="AO64" s="886"/>
      <c r="AP64" s="886"/>
      <c r="AQ64" s="886"/>
      <c r="AR64" s="886"/>
      <c r="AS64" s="886"/>
      <c r="AT64" s="886"/>
      <c r="AU64" s="886"/>
      <c r="AV64" s="886"/>
      <c r="AW64" s="886"/>
      <c r="AX64" s="886"/>
      <c r="AY64" s="886"/>
      <c r="AZ64" s="886"/>
      <c r="BA64" s="886"/>
      <c r="BB64" s="886"/>
      <c r="BC64" s="886"/>
      <c r="BD64" s="886"/>
      <c r="BE64" s="886"/>
      <c r="BF64" s="886"/>
      <c r="BG64" s="886"/>
      <c r="BH64" s="886"/>
      <c r="BI64" s="886"/>
      <c r="BJ64" s="886"/>
      <c r="BK64" s="886"/>
      <c r="BL64" s="886"/>
      <c r="BM64" s="886"/>
      <c r="BN64" s="886"/>
      <c r="BO64" s="886"/>
      <c r="BP64" s="886"/>
      <c r="BQ64" s="886"/>
      <c r="BR64" s="886"/>
      <c r="BS64" s="886"/>
      <c r="BT64" s="886"/>
      <c r="BU64" s="886"/>
      <c r="BV64" s="886"/>
      <c r="BW64" s="886"/>
      <c r="BX64" s="886"/>
      <c r="BY64" s="886"/>
      <c r="BZ64" s="886"/>
      <c r="CA64" s="886"/>
      <c r="CB64" s="886"/>
      <c r="CC64" s="886"/>
      <c r="CD64" s="886"/>
      <c r="CE64" s="886"/>
      <c r="CF64" s="886"/>
      <c r="CG64" s="886"/>
      <c r="CH64" s="886"/>
      <c r="CI64" s="886"/>
      <c r="CJ64" s="886"/>
      <c r="CK64" s="886"/>
      <c r="CL64" s="886"/>
      <c r="CM64" s="886"/>
      <c r="CN64" s="886"/>
      <c r="CO64" s="886"/>
      <c r="CP64" s="886"/>
      <c r="CQ64" s="886"/>
      <c r="CR64" s="886"/>
      <c r="CS64" s="886"/>
      <c r="CT64" s="886"/>
      <c r="CU64" s="886"/>
      <c r="CV64" s="886"/>
      <c r="CW64" s="886"/>
      <c r="CX64" s="886"/>
      <c r="CY64" s="886"/>
      <c r="CZ64" s="886"/>
      <c r="DA64" s="886"/>
      <c r="DB64" s="886"/>
      <c r="DC64" s="886"/>
      <c r="DD64" s="886"/>
      <c r="DE64" s="886"/>
      <c r="DF64" s="886"/>
      <c r="DG64" s="886"/>
      <c r="DH64" s="886"/>
      <c r="DI64" s="886"/>
      <c r="DJ64" s="886"/>
      <c r="DK64" s="886"/>
      <c r="DL64" s="886"/>
      <c r="DM64" s="886"/>
      <c r="DN64" s="886"/>
      <c r="DO64" s="886"/>
      <c r="DP64" s="886"/>
      <c r="DQ64" s="886"/>
      <c r="DR64" s="886"/>
      <c r="DS64" s="886"/>
      <c r="DT64" s="886"/>
      <c r="DU64" s="886"/>
      <c r="DV64" s="886"/>
      <c r="DW64" s="886"/>
      <c r="DX64" s="886"/>
      <c r="DY64" s="886"/>
      <c r="DZ64" s="886"/>
      <c r="EA64" s="886"/>
      <c r="EB64" s="886"/>
      <c r="EC64" s="886"/>
      <c r="ED64" s="886"/>
      <c r="EE64" s="886"/>
      <c r="EF64" s="886"/>
      <c r="EG64" s="886"/>
      <c r="EH64" s="886"/>
      <c r="EI64" s="886"/>
      <c r="EJ64" s="886"/>
      <c r="EK64" s="886"/>
      <c r="EL64" s="886"/>
      <c r="EM64" s="886"/>
      <c r="EN64" s="886"/>
      <c r="EO64" s="886"/>
      <c r="EP64" s="886"/>
      <c r="EQ64" s="886"/>
      <c r="ER64" s="886"/>
      <c r="ES64" s="886"/>
      <c r="ET64" s="886"/>
      <c r="EU64" s="886"/>
      <c r="EV64" s="886"/>
      <c r="EW64" s="886"/>
      <c r="EX64" s="886"/>
      <c r="EY64" s="886"/>
      <c r="EZ64" s="886"/>
      <c r="FA64" s="886"/>
      <c r="FB64" s="886"/>
      <c r="FC64" s="886"/>
      <c r="FD64" s="886"/>
      <c r="FE64" s="886"/>
      <c r="FF64" s="886"/>
      <c r="FG64" s="886"/>
      <c r="FH64" s="886"/>
      <c r="FI64" s="886"/>
      <c r="FJ64" s="886"/>
      <c r="FK64" s="886"/>
      <c r="FL64" s="886"/>
      <c r="FM64" s="886"/>
      <c r="FN64" s="886"/>
      <c r="FO64" s="886"/>
      <c r="FP64" s="886"/>
      <c r="FQ64" s="886"/>
      <c r="FR64" s="886"/>
      <c r="FS64" s="886"/>
      <c r="FT64" s="886"/>
      <c r="FU64" s="886"/>
      <c r="FV64" s="886"/>
      <c r="FW64" s="886"/>
      <c r="FX64" s="886"/>
      <c r="FY64" s="886"/>
      <c r="FZ64" s="886"/>
      <c r="GA64" s="886"/>
      <c r="GB64" s="886"/>
      <c r="GC64" s="886"/>
      <c r="GD64" s="886"/>
      <c r="GE64" s="886"/>
      <c r="GF64" s="886"/>
      <c r="GG64" s="886"/>
      <c r="GH64" s="886"/>
      <c r="GI64" s="886"/>
      <c r="GJ64" s="886"/>
      <c r="GK64" s="886"/>
      <c r="GL64" s="886"/>
      <c r="GM64" s="886"/>
      <c r="GN64" s="886"/>
      <c r="GO64" s="886"/>
      <c r="GP64" s="886"/>
      <c r="GQ64" s="886"/>
      <c r="GR64" s="886"/>
      <c r="GS64" s="886"/>
      <c r="GT64" s="886"/>
      <c r="GU64" s="886"/>
      <c r="GV64" s="886"/>
      <c r="GW64" s="886"/>
      <c r="GX64" s="886"/>
      <c r="GY64" s="886"/>
      <c r="GZ64" s="886"/>
      <c r="HA64" s="886"/>
      <c r="HB64" s="886"/>
      <c r="HC64" s="886"/>
      <c r="HD64" s="886"/>
      <c r="HE64" s="886"/>
      <c r="HF64" s="886"/>
      <c r="HG64" s="886"/>
      <c r="HH64" s="886"/>
      <c r="HI64" s="886"/>
      <c r="HJ64" s="886"/>
      <c r="HK64" s="886"/>
      <c r="HL64" s="886"/>
      <c r="HM64" s="886"/>
      <c r="HN64" s="886"/>
      <c r="HO64" s="886"/>
      <c r="HP64" s="886"/>
      <c r="HQ64" s="886"/>
      <c r="HR64" s="886"/>
      <c r="HS64" s="886"/>
      <c r="HT64" s="886"/>
      <c r="HU64" s="886"/>
      <c r="HV64" s="886"/>
      <c r="HW64" s="886"/>
      <c r="HX64" s="886"/>
      <c r="HY64" s="886"/>
      <c r="HZ64" s="886"/>
      <c r="IA64" s="886"/>
      <c r="IB64" s="886"/>
      <c r="IC64" s="886"/>
      <c r="ID64" s="886"/>
      <c r="IE64" s="886"/>
      <c r="IF64" s="886"/>
      <c r="IG64" s="886"/>
      <c r="IH64" s="886"/>
      <c r="II64" s="886"/>
      <c r="IJ64" s="886"/>
      <c r="IK64" s="886"/>
      <c r="IL64" s="886"/>
      <c r="IM64" s="886"/>
      <c r="IN64" s="886"/>
      <c r="IO64" s="886"/>
      <c r="IP64" s="886"/>
      <c r="IQ64" s="886"/>
      <c r="IR64" s="886"/>
      <c r="IS64" s="886"/>
      <c r="IT64" s="886"/>
      <c r="IU64" s="886"/>
      <c r="IV64" s="886"/>
      <c r="IW64" s="886"/>
      <c r="IX64" s="886"/>
      <c r="IY64" s="886"/>
      <c r="IZ64" s="886"/>
      <c r="JA64" s="886"/>
      <c r="JB64" s="886"/>
      <c r="JC64" s="886"/>
      <c r="JD64" s="886"/>
      <c r="JE64" s="886"/>
      <c r="JF64" s="886"/>
      <c r="JG64" s="886"/>
      <c r="JH64" s="886"/>
      <c r="JI64" s="886"/>
      <c r="JJ64" s="886"/>
      <c r="JK64" s="886"/>
      <c r="JL64" s="886"/>
      <c r="JM64" s="886"/>
      <c r="JN64" s="886"/>
      <c r="JO64" s="886"/>
      <c r="JP64" s="886"/>
      <c r="JQ64" s="886"/>
      <c r="JR64" s="886"/>
      <c r="JS64" s="886"/>
      <c r="JT64" s="886"/>
      <c r="JU64" s="886"/>
      <c r="JV64" s="886"/>
      <c r="JW64" s="886"/>
      <c r="JX64" s="886"/>
      <c r="JY64" s="886"/>
      <c r="JZ64" s="886"/>
      <c r="KA64" s="886"/>
      <c r="KB64" s="886"/>
      <c r="KC64" s="886"/>
      <c r="KD64" s="886"/>
      <c r="KE64" s="886"/>
      <c r="KF64" s="886"/>
      <c r="KG64" s="886"/>
      <c r="KH64" s="886"/>
      <c r="KI64" s="886"/>
      <c r="KJ64" s="886"/>
      <c r="KK64" s="886"/>
      <c r="KL64" s="886"/>
      <c r="KM64" s="886"/>
      <c r="KN64" s="886"/>
      <c r="KO64" s="886"/>
      <c r="KP64" s="886"/>
      <c r="KQ64" s="886"/>
      <c r="KR64" s="886"/>
      <c r="KS64" s="886"/>
      <c r="KT64" s="886"/>
      <c r="KU64" s="886"/>
      <c r="KV64" s="886"/>
      <c r="KW64" s="886"/>
      <c r="KX64" s="886"/>
      <c r="KY64" s="886"/>
      <c r="KZ64" s="886"/>
      <c r="LA64" s="886"/>
      <c r="LB64" s="886"/>
      <c r="LC64" s="886"/>
      <c r="LD64" s="886"/>
      <c r="LE64" s="886"/>
      <c r="LF64" s="886"/>
      <c r="LG64" s="886"/>
      <c r="LH64" s="886"/>
      <c r="LI64" s="886"/>
      <c r="LJ64" s="886"/>
      <c r="LK64" s="886"/>
      <c r="LL64" s="886"/>
      <c r="LM64" s="886"/>
      <c r="LN64" s="886"/>
      <c r="LO64" s="886"/>
      <c r="LP64" s="886"/>
      <c r="LQ64" s="886"/>
      <c r="LR64" s="886"/>
      <c r="LS64" s="886"/>
      <c r="LT64" s="886"/>
      <c r="LU64" s="886"/>
      <c r="LV64" s="886"/>
      <c r="LW64" s="886"/>
      <c r="LX64" s="886"/>
      <c r="LY64" s="886"/>
      <c r="LZ64" s="886"/>
      <c r="MA64" s="886"/>
      <c r="MB64" s="886"/>
      <c r="MC64" s="886"/>
      <c r="MD64" s="886"/>
      <c r="ME64" s="886"/>
      <c r="MF64" s="886"/>
      <c r="MG64" s="886"/>
      <c r="MH64" s="886"/>
      <c r="MI64" s="886"/>
    </row>
    <row r="65" spans="1:347" s="884" customFormat="1" ht="15" customHeight="1">
      <c r="A65" s="985"/>
      <c r="B65" s="3869"/>
      <c r="C65" s="3870" t="s">
        <v>874</v>
      </c>
      <c r="D65" s="3871"/>
      <c r="E65" s="886"/>
      <c r="F65" s="3759" t="s">
        <v>1736</v>
      </c>
      <c r="G65" s="4686"/>
      <c r="H65" s="2938"/>
      <c r="I65" s="101" t="str">
        <f t="shared" si="1"/>
        <v>Please complete all cells in row</v>
      </c>
      <c r="J65" s="2943">
        <v>0</v>
      </c>
      <c r="K65" s="886"/>
      <c r="L65" s="3676"/>
      <c r="M65" s="886"/>
      <c r="N65" s="886"/>
      <c r="O65" s="886"/>
      <c r="P65" s="886"/>
      <c r="Q65" s="886"/>
      <c r="R65" s="886"/>
      <c r="S65" s="886"/>
      <c r="T65" s="886"/>
      <c r="U65" s="886"/>
      <c r="V65" s="886"/>
      <c r="W65" s="886"/>
      <c r="X65" s="886"/>
      <c r="Y65" s="886"/>
      <c r="Z65" s="886"/>
      <c r="AA65" s="886"/>
      <c r="AB65" s="886"/>
      <c r="AC65" s="886"/>
      <c r="AD65" s="886"/>
      <c r="AE65" s="886"/>
      <c r="AF65" s="886"/>
      <c r="AG65" s="886"/>
      <c r="AH65" s="886"/>
      <c r="AI65" s="886"/>
      <c r="AJ65" s="886"/>
      <c r="AK65" s="886"/>
      <c r="AL65" s="886"/>
      <c r="AM65" s="886"/>
      <c r="AN65" s="886"/>
      <c r="AO65" s="886"/>
      <c r="AP65" s="886"/>
      <c r="AQ65" s="886"/>
      <c r="AR65" s="886"/>
      <c r="AS65" s="886"/>
      <c r="AT65" s="886"/>
      <c r="AU65" s="886"/>
      <c r="AV65" s="886"/>
      <c r="AW65" s="886"/>
      <c r="AX65" s="886"/>
      <c r="AY65" s="886"/>
      <c r="AZ65" s="886"/>
      <c r="BA65" s="886"/>
      <c r="BB65" s="886"/>
      <c r="BC65" s="886"/>
      <c r="BD65" s="886"/>
      <c r="BE65" s="886"/>
      <c r="BF65" s="886"/>
      <c r="BG65" s="886"/>
      <c r="BH65" s="886"/>
      <c r="BI65" s="886"/>
      <c r="BJ65" s="886"/>
      <c r="BK65" s="886"/>
      <c r="BL65" s="886"/>
      <c r="BM65" s="886"/>
      <c r="BN65" s="886"/>
      <c r="BO65" s="886"/>
      <c r="BP65" s="886"/>
      <c r="BQ65" s="886"/>
      <c r="BR65" s="886"/>
      <c r="BS65" s="886"/>
      <c r="BT65" s="886"/>
      <c r="BU65" s="886"/>
      <c r="BV65" s="886"/>
      <c r="BW65" s="886"/>
      <c r="BX65" s="886"/>
      <c r="BY65" s="886"/>
      <c r="BZ65" s="886"/>
      <c r="CA65" s="886"/>
      <c r="CB65" s="886"/>
      <c r="CC65" s="886"/>
      <c r="CD65" s="886"/>
      <c r="CE65" s="886"/>
      <c r="CF65" s="886"/>
      <c r="CG65" s="886"/>
      <c r="CH65" s="886"/>
      <c r="CI65" s="886"/>
      <c r="CJ65" s="886"/>
      <c r="CK65" s="886"/>
      <c r="CL65" s="886"/>
      <c r="CM65" s="886"/>
      <c r="CN65" s="886"/>
      <c r="CO65" s="886"/>
      <c r="CP65" s="886"/>
      <c r="CQ65" s="886"/>
      <c r="CR65" s="886"/>
      <c r="CS65" s="886"/>
      <c r="CT65" s="886"/>
      <c r="CU65" s="886"/>
      <c r="CV65" s="886"/>
      <c r="CW65" s="886"/>
      <c r="CX65" s="886"/>
      <c r="CY65" s="886"/>
      <c r="CZ65" s="886"/>
      <c r="DA65" s="886"/>
      <c r="DB65" s="886"/>
      <c r="DC65" s="886"/>
      <c r="DD65" s="886"/>
      <c r="DE65" s="886"/>
      <c r="DF65" s="886"/>
      <c r="DG65" s="886"/>
      <c r="DH65" s="886"/>
      <c r="DI65" s="886"/>
      <c r="DJ65" s="886"/>
      <c r="DK65" s="886"/>
      <c r="DL65" s="886"/>
      <c r="DM65" s="886"/>
      <c r="DN65" s="886"/>
      <c r="DO65" s="886"/>
      <c r="DP65" s="886"/>
      <c r="DQ65" s="886"/>
      <c r="DR65" s="886"/>
      <c r="DS65" s="886"/>
      <c r="DT65" s="886"/>
      <c r="DU65" s="886"/>
      <c r="DV65" s="886"/>
      <c r="DW65" s="886"/>
      <c r="DX65" s="886"/>
      <c r="DY65" s="886"/>
      <c r="DZ65" s="886"/>
      <c r="EA65" s="886"/>
      <c r="EB65" s="886"/>
      <c r="EC65" s="886"/>
      <c r="ED65" s="886"/>
      <c r="EE65" s="886"/>
      <c r="EF65" s="886"/>
      <c r="EG65" s="886"/>
      <c r="EH65" s="886"/>
      <c r="EI65" s="886"/>
      <c r="EJ65" s="886"/>
      <c r="EK65" s="886"/>
      <c r="EL65" s="886"/>
      <c r="EM65" s="886"/>
      <c r="EN65" s="886"/>
      <c r="EO65" s="886"/>
      <c r="EP65" s="886"/>
      <c r="EQ65" s="886"/>
      <c r="ER65" s="886"/>
      <c r="ES65" s="886"/>
      <c r="ET65" s="886"/>
      <c r="EU65" s="886"/>
      <c r="EV65" s="886"/>
      <c r="EW65" s="886"/>
      <c r="EX65" s="886"/>
      <c r="EY65" s="886"/>
      <c r="EZ65" s="886"/>
      <c r="FA65" s="886"/>
      <c r="FB65" s="886"/>
      <c r="FC65" s="886"/>
      <c r="FD65" s="886"/>
      <c r="FE65" s="886"/>
      <c r="FF65" s="886"/>
      <c r="FG65" s="886"/>
      <c r="FH65" s="886"/>
      <c r="FI65" s="886"/>
      <c r="FJ65" s="886"/>
      <c r="FK65" s="886"/>
      <c r="FL65" s="886"/>
      <c r="FM65" s="886"/>
      <c r="FN65" s="886"/>
      <c r="FO65" s="886"/>
      <c r="FP65" s="886"/>
      <c r="FQ65" s="886"/>
      <c r="FR65" s="886"/>
      <c r="FS65" s="886"/>
      <c r="FT65" s="886"/>
      <c r="FU65" s="886"/>
      <c r="FV65" s="886"/>
      <c r="FW65" s="886"/>
      <c r="FX65" s="886"/>
      <c r="FY65" s="886"/>
      <c r="FZ65" s="886"/>
      <c r="GA65" s="886"/>
      <c r="GB65" s="886"/>
      <c r="GC65" s="886"/>
      <c r="GD65" s="886"/>
      <c r="GE65" s="886"/>
      <c r="GF65" s="886"/>
      <c r="GG65" s="886"/>
      <c r="GH65" s="886"/>
      <c r="GI65" s="886"/>
      <c r="GJ65" s="886"/>
      <c r="GK65" s="886"/>
      <c r="GL65" s="886"/>
      <c r="GM65" s="886"/>
      <c r="GN65" s="886"/>
      <c r="GO65" s="886"/>
      <c r="GP65" s="886"/>
      <c r="GQ65" s="886"/>
      <c r="GR65" s="886"/>
      <c r="GS65" s="886"/>
      <c r="GT65" s="886"/>
      <c r="GU65" s="886"/>
      <c r="GV65" s="886"/>
      <c r="GW65" s="886"/>
      <c r="GX65" s="886"/>
      <c r="GY65" s="886"/>
      <c r="GZ65" s="886"/>
      <c r="HA65" s="886"/>
      <c r="HB65" s="886"/>
      <c r="HC65" s="886"/>
      <c r="HD65" s="886"/>
      <c r="HE65" s="886"/>
      <c r="HF65" s="886"/>
      <c r="HG65" s="886"/>
      <c r="HH65" s="886"/>
      <c r="HI65" s="886"/>
      <c r="HJ65" s="886"/>
      <c r="HK65" s="886"/>
      <c r="HL65" s="886"/>
      <c r="HM65" s="886"/>
      <c r="HN65" s="886"/>
      <c r="HO65" s="886"/>
      <c r="HP65" s="886"/>
      <c r="HQ65" s="886"/>
      <c r="HR65" s="886"/>
      <c r="HS65" s="886"/>
      <c r="HT65" s="886"/>
      <c r="HU65" s="886"/>
      <c r="HV65" s="886"/>
      <c r="HW65" s="886"/>
      <c r="HX65" s="886"/>
      <c r="HY65" s="886"/>
      <c r="HZ65" s="886"/>
      <c r="IA65" s="886"/>
      <c r="IB65" s="886"/>
      <c r="IC65" s="886"/>
      <c r="ID65" s="886"/>
      <c r="IE65" s="886"/>
      <c r="IF65" s="886"/>
      <c r="IG65" s="886"/>
      <c r="IH65" s="886"/>
      <c r="II65" s="886"/>
      <c r="IJ65" s="886"/>
      <c r="IK65" s="886"/>
      <c r="IL65" s="886"/>
      <c r="IM65" s="886"/>
      <c r="IN65" s="886"/>
      <c r="IO65" s="886"/>
      <c r="IP65" s="886"/>
      <c r="IQ65" s="886"/>
      <c r="IR65" s="886"/>
      <c r="IS65" s="886"/>
      <c r="IT65" s="886"/>
      <c r="IU65" s="886"/>
      <c r="IV65" s="886"/>
      <c r="IW65" s="886"/>
      <c r="IX65" s="886"/>
      <c r="IY65" s="886"/>
      <c r="IZ65" s="886"/>
      <c r="JA65" s="886"/>
      <c r="JB65" s="886"/>
      <c r="JC65" s="886"/>
      <c r="JD65" s="886"/>
      <c r="JE65" s="886"/>
      <c r="JF65" s="886"/>
      <c r="JG65" s="886"/>
      <c r="JH65" s="886"/>
      <c r="JI65" s="886"/>
      <c r="JJ65" s="886"/>
      <c r="JK65" s="886"/>
      <c r="JL65" s="886"/>
      <c r="JM65" s="886"/>
      <c r="JN65" s="886"/>
      <c r="JO65" s="886"/>
      <c r="JP65" s="886"/>
      <c r="JQ65" s="886"/>
      <c r="JR65" s="886"/>
      <c r="JS65" s="886"/>
      <c r="JT65" s="886"/>
      <c r="JU65" s="886"/>
      <c r="JV65" s="886"/>
      <c r="JW65" s="886"/>
      <c r="JX65" s="886"/>
      <c r="JY65" s="886"/>
      <c r="JZ65" s="886"/>
      <c r="KA65" s="886"/>
      <c r="KB65" s="886"/>
      <c r="KC65" s="886"/>
      <c r="KD65" s="886"/>
      <c r="KE65" s="886"/>
      <c r="KF65" s="886"/>
      <c r="KG65" s="886"/>
      <c r="KH65" s="886"/>
      <c r="KI65" s="886"/>
      <c r="KJ65" s="886"/>
      <c r="KK65" s="886"/>
      <c r="KL65" s="886"/>
      <c r="KM65" s="886"/>
      <c r="KN65" s="886"/>
      <c r="KO65" s="886"/>
      <c r="KP65" s="886"/>
      <c r="KQ65" s="886"/>
      <c r="KR65" s="886"/>
      <c r="KS65" s="886"/>
      <c r="KT65" s="886"/>
      <c r="KU65" s="886"/>
      <c r="KV65" s="886"/>
      <c r="KW65" s="886"/>
      <c r="KX65" s="886"/>
      <c r="KY65" s="886"/>
      <c r="KZ65" s="886"/>
      <c r="LA65" s="886"/>
      <c r="LB65" s="886"/>
      <c r="LC65" s="886"/>
      <c r="LD65" s="886"/>
      <c r="LE65" s="886"/>
      <c r="LF65" s="886"/>
      <c r="LG65" s="886"/>
      <c r="LH65" s="886"/>
      <c r="LI65" s="886"/>
      <c r="LJ65" s="886"/>
      <c r="LK65" s="886"/>
      <c r="LL65" s="886"/>
      <c r="LM65" s="886"/>
      <c r="LN65" s="886"/>
      <c r="LO65" s="886"/>
      <c r="LP65" s="886"/>
      <c r="LQ65" s="886"/>
      <c r="LR65" s="886"/>
      <c r="LS65" s="886"/>
      <c r="LT65" s="886"/>
      <c r="LU65" s="886"/>
      <c r="LV65" s="886"/>
      <c r="LW65" s="886"/>
      <c r="LX65" s="886"/>
      <c r="LY65" s="886"/>
      <c r="LZ65" s="886"/>
      <c r="MA65" s="886"/>
      <c r="MB65" s="886"/>
      <c r="MC65" s="886"/>
      <c r="MD65" s="886"/>
      <c r="ME65" s="886"/>
      <c r="MF65" s="886"/>
      <c r="MG65" s="886"/>
      <c r="MH65" s="886"/>
      <c r="MI65" s="886"/>
    </row>
    <row r="66" spans="1:347" s="884" customFormat="1" ht="15" customHeight="1">
      <c r="A66" s="985"/>
      <c r="B66" s="3869"/>
      <c r="C66" s="3870" t="s">
        <v>874</v>
      </c>
      <c r="D66" s="3871"/>
      <c r="E66" s="886"/>
      <c r="F66" s="3759" t="s">
        <v>1737</v>
      </c>
      <c r="G66" s="4686"/>
      <c r="H66" s="2938"/>
      <c r="I66" s="101" t="str">
        <f t="shared" si="1"/>
        <v>Please complete all cells in row</v>
      </c>
      <c r="J66" s="2943">
        <v>0</v>
      </c>
      <c r="K66" s="886"/>
      <c r="L66" s="3676"/>
      <c r="M66" s="886"/>
      <c r="N66" s="886"/>
      <c r="O66" s="886"/>
      <c r="P66" s="886"/>
      <c r="Q66" s="886"/>
      <c r="R66" s="886"/>
      <c r="S66" s="886"/>
      <c r="T66" s="886"/>
      <c r="U66" s="886"/>
      <c r="V66" s="886"/>
      <c r="W66" s="886"/>
      <c r="X66" s="886"/>
      <c r="Y66" s="886"/>
      <c r="Z66" s="886"/>
      <c r="AA66" s="886"/>
      <c r="AB66" s="886"/>
      <c r="AC66" s="886"/>
      <c r="AD66" s="886"/>
      <c r="AE66" s="886"/>
      <c r="AF66" s="886"/>
      <c r="AG66" s="886"/>
      <c r="AH66" s="886"/>
      <c r="AI66" s="886"/>
      <c r="AJ66" s="886"/>
      <c r="AK66" s="886"/>
      <c r="AL66" s="886"/>
      <c r="AM66" s="886"/>
      <c r="AN66" s="886"/>
      <c r="AO66" s="886"/>
      <c r="AP66" s="886"/>
      <c r="AQ66" s="886"/>
      <c r="AR66" s="886"/>
      <c r="AS66" s="886"/>
      <c r="AT66" s="886"/>
      <c r="AU66" s="886"/>
      <c r="AV66" s="886"/>
      <c r="AW66" s="886"/>
      <c r="AX66" s="886"/>
      <c r="AY66" s="886"/>
      <c r="AZ66" s="886"/>
      <c r="BA66" s="886"/>
      <c r="BB66" s="886"/>
      <c r="BC66" s="886"/>
      <c r="BD66" s="886"/>
      <c r="BE66" s="886"/>
      <c r="BF66" s="886"/>
      <c r="BG66" s="886"/>
      <c r="BH66" s="886"/>
      <c r="BI66" s="886"/>
      <c r="BJ66" s="886"/>
      <c r="BK66" s="886"/>
      <c r="BL66" s="886"/>
      <c r="BM66" s="886"/>
      <c r="BN66" s="886"/>
      <c r="BO66" s="886"/>
      <c r="BP66" s="886"/>
      <c r="BQ66" s="886"/>
      <c r="BR66" s="886"/>
      <c r="BS66" s="886"/>
      <c r="BT66" s="886"/>
      <c r="BU66" s="886"/>
      <c r="BV66" s="886"/>
      <c r="BW66" s="886"/>
      <c r="BX66" s="886"/>
      <c r="BY66" s="886"/>
      <c r="BZ66" s="886"/>
      <c r="CA66" s="886"/>
      <c r="CB66" s="886"/>
      <c r="CC66" s="886"/>
      <c r="CD66" s="886"/>
      <c r="CE66" s="886"/>
      <c r="CF66" s="886"/>
      <c r="CG66" s="886"/>
      <c r="CH66" s="886"/>
      <c r="CI66" s="886"/>
      <c r="CJ66" s="886"/>
      <c r="CK66" s="886"/>
      <c r="CL66" s="886"/>
      <c r="CM66" s="886"/>
      <c r="CN66" s="886"/>
      <c r="CO66" s="886"/>
      <c r="CP66" s="886"/>
      <c r="CQ66" s="886"/>
      <c r="CR66" s="886"/>
      <c r="CS66" s="886"/>
      <c r="CT66" s="886"/>
      <c r="CU66" s="886"/>
      <c r="CV66" s="886"/>
      <c r="CW66" s="886"/>
      <c r="CX66" s="886"/>
      <c r="CY66" s="886"/>
      <c r="CZ66" s="886"/>
      <c r="DA66" s="886"/>
      <c r="DB66" s="886"/>
      <c r="DC66" s="886"/>
      <c r="DD66" s="886"/>
      <c r="DE66" s="886"/>
      <c r="DF66" s="886"/>
      <c r="DG66" s="886"/>
      <c r="DH66" s="886"/>
      <c r="DI66" s="886"/>
      <c r="DJ66" s="886"/>
      <c r="DK66" s="886"/>
      <c r="DL66" s="886"/>
      <c r="DM66" s="886"/>
      <c r="DN66" s="886"/>
      <c r="DO66" s="886"/>
      <c r="DP66" s="886"/>
      <c r="DQ66" s="886"/>
      <c r="DR66" s="886"/>
      <c r="DS66" s="886"/>
      <c r="DT66" s="886"/>
      <c r="DU66" s="886"/>
      <c r="DV66" s="886"/>
      <c r="DW66" s="886"/>
      <c r="DX66" s="886"/>
      <c r="DY66" s="886"/>
      <c r="DZ66" s="886"/>
      <c r="EA66" s="886"/>
      <c r="EB66" s="886"/>
      <c r="EC66" s="886"/>
      <c r="ED66" s="886"/>
      <c r="EE66" s="886"/>
      <c r="EF66" s="886"/>
      <c r="EG66" s="886"/>
      <c r="EH66" s="886"/>
      <c r="EI66" s="886"/>
      <c r="EJ66" s="886"/>
      <c r="EK66" s="886"/>
      <c r="EL66" s="886"/>
      <c r="EM66" s="886"/>
      <c r="EN66" s="886"/>
      <c r="EO66" s="886"/>
      <c r="EP66" s="886"/>
      <c r="EQ66" s="886"/>
      <c r="ER66" s="886"/>
      <c r="ES66" s="886"/>
      <c r="ET66" s="886"/>
      <c r="EU66" s="886"/>
      <c r="EV66" s="886"/>
      <c r="EW66" s="886"/>
      <c r="EX66" s="886"/>
      <c r="EY66" s="886"/>
      <c r="EZ66" s="886"/>
      <c r="FA66" s="886"/>
      <c r="FB66" s="886"/>
      <c r="FC66" s="886"/>
      <c r="FD66" s="886"/>
      <c r="FE66" s="886"/>
      <c r="FF66" s="886"/>
      <c r="FG66" s="886"/>
      <c r="FH66" s="886"/>
      <c r="FI66" s="886"/>
      <c r="FJ66" s="886"/>
      <c r="FK66" s="886"/>
      <c r="FL66" s="886"/>
      <c r="FM66" s="886"/>
      <c r="FN66" s="886"/>
      <c r="FO66" s="886"/>
      <c r="FP66" s="886"/>
      <c r="FQ66" s="886"/>
      <c r="FR66" s="886"/>
      <c r="FS66" s="886"/>
      <c r="FT66" s="886"/>
      <c r="FU66" s="886"/>
      <c r="FV66" s="886"/>
      <c r="FW66" s="886"/>
      <c r="FX66" s="886"/>
      <c r="FY66" s="886"/>
      <c r="FZ66" s="886"/>
      <c r="GA66" s="886"/>
      <c r="GB66" s="886"/>
      <c r="GC66" s="886"/>
      <c r="GD66" s="886"/>
      <c r="GE66" s="886"/>
      <c r="GF66" s="886"/>
      <c r="GG66" s="886"/>
      <c r="GH66" s="886"/>
      <c r="GI66" s="886"/>
      <c r="GJ66" s="886"/>
      <c r="GK66" s="886"/>
      <c r="GL66" s="886"/>
      <c r="GM66" s="886"/>
      <c r="GN66" s="886"/>
      <c r="GO66" s="886"/>
      <c r="GP66" s="886"/>
      <c r="GQ66" s="886"/>
      <c r="GR66" s="886"/>
      <c r="GS66" s="886"/>
      <c r="GT66" s="886"/>
      <c r="GU66" s="886"/>
      <c r="GV66" s="886"/>
      <c r="GW66" s="886"/>
      <c r="GX66" s="886"/>
      <c r="GY66" s="886"/>
      <c r="GZ66" s="886"/>
      <c r="HA66" s="886"/>
      <c r="HB66" s="886"/>
      <c r="HC66" s="886"/>
      <c r="HD66" s="886"/>
      <c r="HE66" s="886"/>
      <c r="HF66" s="886"/>
      <c r="HG66" s="886"/>
      <c r="HH66" s="886"/>
      <c r="HI66" s="886"/>
      <c r="HJ66" s="886"/>
      <c r="HK66" s="886"/>
      <c r="HL66" s="886"/>
      <c r="HM66" s="886"/>
      <c r="HN66" s="886"/>
      <c r="HO66" s="886"/>
      <c r="HP66" s="886"/>
      <c r="HQ66" s="886"/>
      <c r="HR66" s="886"/>
      <c r="HS66" s="886"/>
      <c r="HT66" s="886"/>
      <c r="HU66" s="886"/>
      <c r="HV66" s="886"/>
      <c r="HW66" s="886"/>
      <c r="HX66" s="886"/>
      <c r="HY66" s="886"/>
      <c r="HZ66" s="886"/>
      <c r="IA66" s="886"/>
      <c r="IB66" s="886"/>
      <c r="IC66" s="886"/>
      <c r="ID66" s="886"/>
      <c r="IE66" s="886"/>
      <c r="IF66" s="886"/>
      <c r="IG66" s="886"/>
      <c r="IH66" s="886"/>
      <c r="II66" s="886"/>
      <c r="IJ66" s="886"/>
      <c r="IK66" s="886"/>
      <c r="IL66" s="886"/>
      <c r="IM66" s="886"/>
      <c r="IN66" s="886"/>
      <c r="IO66" s="886"/>
      <c r="IP66" s="886"/>
      <c r="IQ66" s="886"/>
      <c r="IR66" s="886"/>
      <c r="IS66" s="886"/>
      <c r="IT66" s="886"/>
      <c r="IU66" s="886"/>
      <c r="IV66" s="886"/>
      <c r="IW66" s="886"/>
      <c r="IX66" s="886"/>
      <c r="IY66" s="886"/>
      <c r="IZ66" s="886"/>
      <c r="JA66" s="886"/>
      <c r="JB66" s="886"/>
      <c r="JC66" s="886"/>
      <c r="JD66" s="886"/>
      <c r="JE66" s="886"/>
      <c r="JF66" s="886"/>
      <c r="JG66" s="886"/>
      <c r="JH66" s="886"/>
      <c r="JI66" s="886"/>
      <c r="JJ66" s="886"/>
      <c r="JK66" s="886"/>
      <c r="JL66" s="886"/>
      <c r="JM66" s="886"/>
      <c r="JN66" s="886"/>
      <c r="JO66" s="886"/>
      <c r="JP66" s="886"/>
      <c r="JQ66" s="886"/>
      <c r="JR66" s="886"/>
      <c r="JS66" s="886"/>
      <c r="JT66" s="886"/>
      <c r="JU66" s="886"/>
      <c r="JV66" s="886"/>
      <c r="JW66" s="886"/>
      <c r="JX66" s="886"/>
      <c r="JY66" s="886"/>
      <c r="JZ66" s="886"/>
      <c r="KA66" s="886"/>
      <c r="KB66" s="886"/>
      <c r="KC66" s="886"/>
      <c r="KD66" s="886"/>
      <c r="KE66" s="886"/>
      <c r="KF66" s="886"/>
      <c r="KG66" s="886"/>
      <c r="KH66" s="886"/>
      <c r="KI66" s="886"/>
      <c r="KJ66" s="886"/>
      <c r="KK66" s="886"/>
      <c r="KL66" s="886"/>
      <c r="KM66" s="886"/>
      <c r="KN66" s="886"/>
      <c r="KO66" s="886"/>
      <c r="KP66" s="886"/>
      <c r="KQ66" s="886"/>
      <c r="KR66" s="886"/>
      <c r="KS66" s="886"/>
      <c r="KT66" s="886"/>
      <c r="KU66" s="886"/>
      <c r="KV66" s="886"/>
      <c r="KW66" s="886"/>
      <c r="KX66" s="886"/>
      <c r="KY66" s="886"/>
      <c r="KZ66" s="886"/>
      <c r="LA66" s="886"/>
      <c r="LB66" s="886"/>
      <c r="LC66" s="886"/>
      <c r="LD66" s="886"/>
      <c r="LE66" s="886"/>
      <c r="LF66" s="886"/>
      <c r="LG66" s="886"/>
      <c r="LH66" s="886"/>
      <c r="LI66" s="886"/>
      <c r="LJ66" s="886"/>
      <c r="LK66" s="886"/>
      <c r="LL66" s="886"/>
      <c r="LM66" s="886"/>
      <c r="LN66" s="886"/>
      <c r="LO66" s="886"/>
      <c r="LP66" s="886"/>
      <c r="LQ66" s="886"/>
      <c r="LR66" s="886"/>
      <c r="LS66" s="886"/>
      <c r="LT66" s="886"/>
      <c r="LU66" s="886"/>
      <c r="LV66" s="886"/>
      <c r="LW66" s="886"/>
      <c r="LX66" s="886"/>
      <c r="LY66" s="886"/>
      <c r="LZ66" s="886"/>
      <c r="MA66" s="886"/>
      <c r="MB66" s="886"/>
      <c r="MC66" s="886"/>
      <c r="MD66" s="886"/>
      <c r="ME66" s="886"/>
      <c r="MF66" s="886"/>
      <c r="MG66" s="886"/>
      <c r="MH66" s="886"/>
      <c r="MI66" s="886"/>
    </row>
    <row r="67" spans="1:347" s="884" customFormat="1" ht="15" customHeight="1">
      <c r="A67" s="985"/>
      <c r="B67" s="3869"/>
      <c r="C67" s="3870" t="s">
        <v>874</v>
      </c>
      <c r="D67" s="3871"/>
      <c r="E67" s="886"/>
      <c r="F67" s="3759" t="s">
        <v>1738</v>
      </c>
      <c r="G67" s="4686"/>
      <c r="H67" s="2938"/>
      <c r="I67" s="101" t="str">
        <f t="shared" si="1"/>
        <v>Please complete all cells in row</v>
      </c>
      <c r="J67" s="2943">
        <v>0</v>
      </c>
      <c r="K67" s="886"/>
      <c r="L67" s="3676"/>
      <c r="M67" s="886"/>
      <c r="N67" s="886"/>
      <c r="O67" s="886"/>
      <c r="P67" s="886"/>
      <c r="Q67" s="886"/>
      <c r="R67" s="886"/>
      <c r="S67" s="886"/>
      <c r="T67" s="886"/>
      <c r="U67" s="886"/>
      <c r="V67" s="886"/>
      <c r="W67" s="886"/>
      <c r="X67" s="886"/>
      <c r="Y67" s="886"/>
      <c r="Z67" s="886"/>
      <c r="AA67" s="886"/>
      <c r="AB67" s="886"/>
      <c r="AC67" s="886"/>
      <c r="AD67" s="886"/>
      <c r="AE67" s="886"/>
      <c r="AF67" s="886"/>
      <c r="AG67" s="886"/>
      <c r="AH67" s="886"/>
      <c r="AI67" s="886"/>
      <c r="AJ67" s="886"/>
      <c r="AK67" s="886"/>
      <c r="AL67" s="886"/>
      <c r="AM67" s="886"/>
      <c r="AN67" s="886"/>
      <c r="AO67" s="886"/>
      <c r="AP67" s="886"/>
      <c r="AQ67" s="886"/>
      <c r="AR67" s="886"/>
      <c r="AS67" s="886"/>
      <c r="AT67" s="886"/>
      <c r="AU67" s="886"/>
      <c r="AV67" s="886"/>
      <c r="AW67" s="886"/>
      <c r="AX67" s="886"/>
      <c r="AY67" s="886"/>
      <c r="AZ67" s="886"/>
      <c r="BA67" s="886"/>
      <c r="BB67" s="886"/>
      <c r="BC67" s="886"/>
      <c r="BD67" s="886"/>
      <c r="BE67" s="886"/>
      <c r="BF67" s="886"/>
      <c r="BG67" s="886"/>
      <c r="BH67" s="886"/>
      <c r="BI67" s="886"/>
      <c r="BJ67" s="886"/>
      <c r="BK67" s="886"/>
      <c r="BL67" s="886"/>
      <c r="BM67" s="886"/>
      <c r="BN67" s="886"/>
      <c r="BO67" s="886"/>
      <c r="BP67" s="886"/>
      <c r="BQ67" s="886"/>
      <c r="BR67" s="886"/>
      <c r="BS67" s="886"/>
      <c r="BT67" s="886"/>
      <c r="BU67" s="886"/>
      <c r="BV67" s="886"/>
      <c r="BW67" s="886"/>
      <c r="BX67" s="886"/>
      <c r="BY67" s="886"/>
      <c r="BZ67" s="886"/>
      <c r="CA67" s="886"/>
      <c r="CB67" s="886"/>
      <c r="CC67" s="886"/>
      <c r="CD67" s="886"/>
      <c r="CE67" s="886"/>
      <c r="CF67" s="886"/>
      <c r="CG67" s="886"/>
      <c r="CH67" s="886"/>
      <c r="CI67" s="886"/>
      <c r="CJ67" s="886"/>
      <c r="CK67" s="886"/>
      <c r="CL67" s="886"/>
      <c r="CM67" s="886"/>
      <c r="CN67" s="886"/>
      <c r="CO67" s="886"/>
      <c r="CP67" s="886"/>
      <c r="CQ67" s="886"/>
      <c r="CR67" s="886"/>
      <c r="CS67" s="886"/>
      <c r="CT67" s="886"/>
      <c r="CU67" s="886"/>
      <c r="CV67" s="886"/>
      <c r="CW67" s="886"/>
      <c r="CX67" s="886"/>
      <c r="CY67" s="886"/>
      <c r="CZ67" s="886"/>
      <c r="DA67" s="886"/>
      <c r="DB67" s="886"/>
      <c r="DC67" s="886"/>
      <c r="DD67" s="886"/>
      <c r="DE67" s="886"/>
      <c r="DF67" s="886"/>
      <c r="DG67" s="886"/>
      <c r="DH67" s="886"/>
      <c r="DI67" s="886"/>
      <c r="DJ67" s="886"/>
      <c r="DK67" s="886"/>
      <c r="DL67" s="886"/>
      <c r="DM67" s="886"/>
      <c r="DN67" s="886"/>
      <c r="DO67" s="886"/>
      <c r="DP67" s="886"/>
      <c r="DQ67" s="886"/>
      <c r="DR67" s="886"/>
      <c r="DS67" s="886"/>
      <c r="DT67" s="886"/>
      <c r="DU67" s="886"/>
      <c r="DV67" s="886"/>
      <c r="DW67" s="886"/>
      <c r="DX67" s="886"/>
      <c r="DY67" s="886"/>
      <c r="DZ67" s="886"/>
      <c r="EA67" s="886"/>
      <c r="EB67" s="886"/>
      <c r="EC67" s="886"/>
      <c r="ED67" s="886"/>
      <c r="EE67" s="886"/>
      <c r="EF67" s="886"/>
      <c r="EG67" s="886"/>
      <c r="EH67" s="886"/>
      <c r="EI67" s="886"/>
      <c r="EJ67" s="886"/>
      <c r="EK67" s="886"/>
      <c r="EL67" s="886"/>
      <c r="EM67" s="886"/>
      <c r="EN67" s="886"/>
      <c r="EO67" s="886"/>
      <c r="EP67" s="886"/>
      <c r="EQ67" s="886"/>
      <c r="ER67" s="886"/>
      <c r="ES67" s="886"/>
      <c r="ET67" s="886"/>
      <c r="EU67" s="886"/>
      <c r="EV67" s="886"/>
      <c r="EW67" s="886"/>
      <c r="EX67" s="886"/>
      <c r="EY67" s="886"/>
      <c r="EZ67" s="886"/>
      <c r="FA67" s="886"/>
      <c r="FB67" s="886"/>
      <c r="FC67" s="886"/>
      <c r="FD67" s="886"/>
      <c r="FE67" s="886"/>
      <c r="FF67" s="886"/>
      <c r="FG67" s="886"/>
      <c r="FH67" s="886"/>
      <c r="FI67" s="886"/>
      <c r="FJ67" s="886"/>
      <c r="FK67" s="886"/>
      <c r="FL67" s="886"/>
      <c r="FM67" s="886"/>
      <c r="FN67" s="886"/>
      <c r="FO67" s="886"/>
      <c r="FP67" s="886"/>
      <c r="FQ67" s="886"/>
      <c r="FR67" s="886"/>
      <c r="FS67" s="886"/>
      <c r="FT67" s="886"/>
      <c r="FU67" s="886"/>
      <c r="FV67" s="886"/>
      <c r="FW67" s="886"/>
      <c r="FX67" s="886"/>
      <c r="FY67" s="886"/>
      <c r="FZ67" s="886"/>
      <c r="GA67" s="886"/>
      <c r="GB67" s="886"/>
      <c r="GC67" s="886"/>
      <c r="GD67" s="886"/>
      <c r="GE67" s="886"/>
      <c r="GF67" s="886"/>
      <c r="GG67" s="886"/>
      <c r="GH67" s="886"/>
      <c r="GI67" s="886"/>
      <c r="GJ67" s="886"/>
      <c r="GK67" s="886"/>
      <c r="GL67" s="886"/>
      <c r="GM67" s="886"/>
      <c r="GN67" s="886"/>
      <c r="GO67" s="886"/>
      <c r="GP67" s="886"/>
      <c r="GQ67" s="886"/>
      <c r="GR67" s="886"/>
      <c r="GS67" s="886"/>
      <c r="GT67" s="886"/>
      <c r="GU67" s="886"/>
      <c r="GV67" s="886"/>
      <c r="GW67" s="886"/>
      <c r="GX67" s="886"/>
      <c r="GY67" s="886"/>
      <c r="GZ67" s="886"/>
      <c r="HA67" s="886"/>
      <c r="HB67" s="886"/>
      <c r="HC67" s="886"/>
      <c r="HD67" s="886"/>
      <c r="HE67" s="886"/>
      <c r="HF67" s="886"/>
      <c r="HG67" s="886"/>
      <c r="HH67" s="886"/>
      <c r="HI67" s="886"/>
      <c r="HJ67" s="886"/>
      <c r="HK67" s="886"/>
      <c r="HL67" s="886"/>
      <c r="HM67" s="886"/>
      <c r="HN67" s="886"/>
      <c r="HO67" s="886"/>
      <c r="HP67" s="886"/>
      <c r="HQ67" s="886"/>
      <c r="HR67" s="886"/>
      <c r="HS67" s="886"/>
      <c r="HT67" s="886"/>
      <c r="HU67" s="886"/>
      <c r="HV67" s="886"/>
      <c r="HW67" s="886"/>
      <c r="HX67" s="886"/>
      <c r="HY67" s="886"/>
      <c r="HZ67" s="886"/>
      <c r="IA67" s="886"/>
      <c r="IB67" s="886"/>
      <c r="IC67" s="886"/>
      <c r="ID67" s="886"/>
      <c r="IE67" s="886"/>
      <c r="IF67" s="886"/>
      <c r="IG67" s="886"/>
      <c r="IH67" s="886"/>
      <c r="II67" s="886"/>
      <c r="IJ67" s="886"/>
      <c r="IK67" s="886"/>
      <c r="IL67" s="886"/>
      <c r="IM67" s="886"/>
      <c r="IN67" s="886"/>
      <c r="IO67" s="886"/>
      <c r="IP67" s="886"/>
      <c r="IQ67" s="886"/>
      <c r="IR67" s="886"/>
      <c r="IS67" s="886"/>
      <c r="IT67" s="886"/>
      <c r="IU67" s="886"/>
      <c r="IV67" s="886"/>
      <c r="IW67" s="886"/>
      <c r="IX67" s="886"/>
      <c r="IY67" s="886"/>
      <c r="IZ67" s="886"/>
      <c r="JA67" s="886"/>
      <c r="JB67" s="886"/>
      <c r="JC67" s="886"/>
      <c r="JD67" s="886"/>
      <c r="JE67" s="886"/>
      <c r="JF67" s="886"/>
      <c r="JG67" s="886"/>
      <c r="JH67" s="886"/>
      <c r="JI67" s="886"/>
      <c r="JJ67" s="886"/>
      <c r="JK67" s="886"/>
      <c r="JL67" s="886"/>
      <c r="JM67" s="886"/>
      <c r="JN67" s="886"/>
      <c r="JO67" s="886"/>
      <c r="JP67" s="886"/>
      <c r="JQ67" s="886"/>
      <c r="JR67" s="886"/>
      <c r="JS67" s="886"/>
      <c r="JT67" s="886"/>
      <c r="JU67" s="886"/>
      <c r="JV67" s="886"/>
      <c r="JW67" s="886"/>
      <c r="JX67" s="886"/>
      <c r="JY67" s="886"/>
      <c r="JZ67" s="886"/>
      <c r="KA67" s="886"/>
      <c r="KB67" s="886"/>
      <c r="KC67" s="886"/>
      <c r="KD67" s="886"/>
      <c r="KE67" s="886"/>
      <c r="KF67" s="886"/>
      <c r="KG67" s="886"/>
      <c r="KH67" s="886"/>
      <c r="KI67" s="886"/>
      <c r="KJ67" s="886"/>
      <c r="KK67" s="886"/>
      <c r="KL67" s="886"/>
      <c r="KM67" s="886"/>
      <c r="KN67" s="886"/>
      <c r="KO67" s="886"/>
      <c r="KP67" s="886"/>
      <c r="KQ67" s="886"/>
      <c r="KR67" s="886"/>
      <c r="KS67" s="886"/>
      <c r="KT67" s="886"/>
      <c r="KU67" s="886"/>
      <c r="KV67" s="886"/>
      <c r="KW67" s="886"/>
      <c r="KX67" s="886"/>
      <c r="KY67" s="886"/>
      <c r="KZ67" s="886"/>
      <c r="LA67" s="886"/>
      <c r="LB67" s="886"/>
      <c r="LC67" s="886"/>
      <c r="LD67" s="886"/>
      <c r="LE67" s="886"/>
      <c r="LF67" s="886"/>
      <c r="LG67" s="886"/>
      <c r="LH67" s="886"/>
      <c r="LI67" s="886"/>
      <c r="LJ67" s="886"/>
      <c r="LK67" s="886"/>
      <c r="LL67" s="886"/>
      <c r="LM67" s="886"/>
      <c r="LN67" s="886"/>
      <c r="LO67" s="886"/>
      <c r="LP67" s="886"/>
      <c r="LQ67" s="886"/>
      <c r="LR67" s="886"/>
      <c r="LS67" s="886"/>
      <c r="LT67" s="886"/>
      <c r="LU67" s="886"/>
      <c r="LV67" s="886"/>
      <c r="LW67" s="886"/>
      <c r="LX67" s="886"/>
      <c r="LY67" s="886"/>
      <c r="LZ67" s="886"/>
      <c r="MA67" s="886"/>
      <c r="MB67" s="886"/>
      <c r="MC67" s="886"/>
      <c r="MD67" s="886"/>
      <c r="ME67" s="886"/>
      <c r="MF67" s="886"/>
      <c r="MG67" s="886"/>
      <c r="MH67" s="886"/>
      <c r="MI67" s="886"/>
    </row>
    <row r="68" spans="1:347" s="884" customFormat="1" ht="15" customHeight="1">
      <c r="A68" s="985"/>
      <c r="B68" s="3869"/>
      <c r="C68" s="3870" t="s">
        <v>874</v>
      </c>
      <c r="D68" s="3871"/>
      <c r="E68" s="886"/>
      <c r="F68" s="3759" t="s">
        <v>1739</v>
      </c>
      <c r="G68" s="4686"/>
      <c r="H68" s="2938"/>
      <c r="I68" s="101" t="str">
        <f t="shared" si="1"/>
        <v>Please complete all cells in row</v>
      </c>
      <c r="J68" s="2943">
        <v>0</v>
      </c>
      <c r="K68" s="886"/>
      <c r="L68" s="3676"/>
      <c r="M68" s="886"/>
      <c r="N68" s="886"/>
      <c r="O68" s="886"/>
      <c r="P68" s="886"/>
      <c r="Q68" s="886"/>
      <c r="R68" s="886"/>
      <c r="S68" s="886"/>
      <c r="T68" s="886"/>
      <c r="U68" s="886"/>
      <c r="V68" s="886"/>
      <c r="W68" s="886"/>
      <c r="X68" s="886"/>
      <c r="Y68" s="886"/>
      <c r="Z68" s="886"/>
      <c r="AA68" s="886"/>
      <c r="AB68" s="886"/>
      <c r="AC68" s="886"/>
      <c r="AD68" s="886"/>
      <c r="AE68" s="886"/>
      <c r="AF68" s="886"/>
      <c r="AG68" s="886"/>
      <c r="AH68" s="886"/>
      <c r="AI68" s="886"/>
      <c r="AJ68" s="886"/>
      <c r="AK68" s="886"/>
      <c r="AL68" s="886"/>
      <c r="AM68" s="886"/>
      <c r="AN68" s="886"/>
      <c r="AO68" s="886"/>
      <c r="AP68" s="886"/>
      <c r="AQ68" s="886"/>
      <c r="AR68" s="886"/>
      <c r="AS68" s="886"/>
      <c r="AT68" s="886"/>
      <c r="AU68" s="886"/>
      <c r="AV68" s="886"/>
      <c r="AW68" s="886"/>
      <c r="AX68" s="886"/>
      <c r="AY68" s="886"/>
      <c r="AZ68" s="886"/>
      <c r="BA68" s="886"/>
      <c r="BB68" s="886"/>
      <c r="BC68" s="886"/>
      <c r="BD68" s="886"/>
      <c r="BE68" s="886"/>
      <c r="BF68" s="886"/>
      <c r="BG68" s="886"/>
      <c r="BH68" s="886"/>
      <c r="BI68" s="886"/>
      <c r="BJ68" s="886"/>
      <c r="BK68" s="886"/>
      <c r="BL68" s="886"/>
      <c r="BM68" s="886"/>
      <c r="BN68" s="886"/>
      <c r="BO68" s="886"/>
      <c r="BP68" s="886"/>
      <c r="BQ68" s="886"/>
      <c r="BR68" s="886"/>
      <c r="BS68" s="886"/>
      <c r="BT68" s="886"/>
      <c r="BU68" s="886"/>
      <c r="BV68" s="886"/>
      <c r="BW68" s="886"/>
      <c r="BX68" s="886"/>
      <c r="BY68" s="886"/>
      <c r="BZ68" s="886"/>
      <c r="CA68" s="886"/>
      <c r="CB68" s="886"/>
      <c r="CC68" s="886"/>
      <c r="CD68" s="886"/>
      <c r="CE68" s="886"/>
      <c r="CF68" s="886"/>
      <c r="CG68" s="886"/>
      <c r="CH68" s="886"/>
      <c r="CI68" s="886"/>
      <c r="CJ68" s="886"/>
      <c r="CK68" s="886"/>
      <c r="CL68" s="886"/>
      <c r="CM68" s="886"/>
      <c r="CN68" s="886"/>
      <c r="CO68" s="886"/>
      <c r="CP68" s="886"/>
      <c r="CQ68" s="886"/>
      <c r="CR68" s="886"/>
      <c r="CS68" s="886"/>
      <c r="CT68" s="886"/>
      <c r="CU68" s="886"/>
      <c r="CV68" s="886"/>
      <c r="CW68" s="886"/>
      <c r="CX68" s="886"/>
      <c r="CY68" s="886"/>
      <c r="CZ68" s="886"/>
      <c r="DA68" s="886"/>
      <c r="DB68" s="886"/>
      <c r="DC68" s="886"/>
      <c r="DD68" s="886"/>
      <c r="DE68" s="886"/>
      <c r="DF68" s="886"/>
      <c r="DG68" s="886"/>
      <c r="DH68" s="886"/>
      <c r="DI68" s="886"/>
      <c r="DJ68" s="886"/>
      <c r="DK68" s="886"/>
      <c r="DL68" s="886"/>
      <c r="DM68" s="886"/>
      <c r="DN68" s="886"/>
      <c r="DO68" s="886"/>
      <c r="DP68" s="886"/>
      <c r="DQ68" s="886"/>
      <c r="DR68" s="886"/>
      <c r="DS68" s="886"/>
      <c r="DT68" s="886"/>
      <c r="DU68" s="886"/>
      <c r="DV68" s="886"/>
      <c r="DW68" s="886"/>
      <c r="DX68" s="886"/>
      <c r="DY68" s="886"/>
      <c r="DZ68" s="886"/>
      <c r="EA68" s="886"/>
      <c r="EB68" s="886"/>
      <c r="EC68" s="886"/>
      <c r="ED68" s="886"/>
      <c r="EE68" s="886"/>
      <c r="EF68" s="886"/>
      <c r="EG68" s="886"/>
      <c r="EH68" s="886"/>
      <c r="EI68" s="886"/>
      <c r="EJ68" s="886"/>
      <c r="EK68" s="886"/>
      <c r="EL68" s="886"/>
      <c r="EM68" s="886"/>
      <c r="EN68" s="886"/>
      <c r="EO68" s="886"/>
      <c r="EP68" s="886"/>
      <c r="EQ68" s="886"/>
      <c r="ER68" s="886"/>
      <c r="ES68" s="886"/>
      <c r="ET68" s="886"/>
      <c r="EU68" s="886"/>
      <c r="EV68" s="886"/>
      <c r="EW68" s="886"/>
      <c r="EX68" s="886"/>
      <c r="EY68" s="886"/>
      <c r="EZ68" s="886"/>
      <c r="FA68" s="886"/>
      <c r="FB68" s="886"/>
      <c r="FC68" s="886"/>
      <c r="FD68" s="886"/>
      <c r="FE68" s="886"/>
      <c r="FF68" s="886"/>
      <c r="FG68" s="886"/>
      <c r="FH68" s="886"/>
      <c r="FI68" s="886"/>
      <c r="FJ68" s="886"/>
      <c r="FK68" s="886"/>
      <c r="FL68" s="886"/>
      <c r="FM68" s="886"/>
      <c r="FN68" s="886"/>
      <c r="FO68" s="886"/>
      <c r="FP68" s="886"/>
      <c r="FQ68" s="886"/>
      <c r="FR68" s="886"/>
      <c r="FS68" s="886"/>
      <c r="FT68" s="886"/>
      <c r="FU68" s="886"/>
      <c r="FV68" s="886"/>
      <c r="FW68" s="886"/>
      <c r="FX68" s="886"/>
      <c r="FY68" s="886"/>
      <c r="FZ68" s="886"/>
      <c r="GA68" s="886"/>
      <c r="GB68" s="886"/>
      <c r="GC68" s="886"/>
      <c r="GD68" s="886"/>
      <c r="GE68" s="886"/>
      <c r="GF68" s="886"/>
      <c r="GG68" s="886"/>
      <c r="GH68" s="886"/>
      <c r="GI68" s="886"/>
      <c r="GJ68" s="886"/>
      <c r="GK68" s="886"/>
      <c r="GL68" s="886"/>
      <c r="GM68" s="886"/>
      <c r="GN68" s="886"/>
      <c r="GO68" s="886"/>
      <c r="GP68" s="886"/>
      <c r="GQ68" s="886"/>
      <c r="GR68" s="886"/>
      <c r="GS68" s="886"/>
      <c r="GT68" s="886"/>
      <c r="GU68" s="886"/>
      <c r="GV68" s="886"/>
      <c r="GW68" s="886"/>
      <c r="GX68" s="886"/>
      <c r="GY68" s="886"/>
      <c r="GZ68" s="886"/>
      <c r="HA68" s="886"/>
      <c r="HB68" s="886"/>
      <c r="HC68" s="886"/>
      <c r="HD68" s="886"/>
      <c r="HE68" s="886"/>
      <c r="HF68" s="886"/>
      <c r="HG68" s="886"/>
      <c r="HH68" s="886"/>
      <c r="HI68" s="886"/>
      <c r="HJ68" s="886"/>
      <c r="HK68" s="886"/>
      <c r="HL68" s="886"/>
      <c r="HM68" s="886"/>
      <c r="HN68" s="886"/>
      <c r="HO68" s="886"/>
      <c r="HP68" s="886"/>
      <c r="HQ68" s="886"/>
      <c r="HR68" s="886"/>
      <c r="HS68" s="886"/>
      <c r="HT68" s="886"/>
      <c r="HU68" s="886"/>
      <c r="HV68" s="886"/>
      <c r="HW68" s="886"/>
      <c r="HX68" s="886"/>
      <c r="HY68" s="886"/>
      <c r="HZ68" s="886"/>
      <c r="IA68" s="886"/>
      <c r="IB68" s="886"/>
      <c r="IC68" s="886"/>
      <c r="ID68" s="886"/>
      <c r="IE68" s="886"/>
      <c r="IF68" s="886"/>
      <c r="IG68" s="886"/>
      <c r="IH68" s="886"/>
      <c r="II68" s="886"/>
      <c r="IJ68" s="886"/>
      <c r="IK68" s="886"/>
      <c r="IL68" s="886"/>
      <c r="IM68" s="886"/>
      <c r="IN68" s="886"/>
      <c r="IO68" s="886"/>
      <c r="IP68" s="886"/>
      <c r="IQ68" s="886"/>
      <c r="IR68" s="886"/>
      <c r="IS68" s="886"/>
      <c r="IT68" s="886"/>
      <c r="IU68" s="886"/>
      <c r="IV68" s="886"/>
      <c r="IW68" s="886"/>
      <c r="IX68" s="886"/>
      <c r="IY68" s="886"/>
      <c r="IZ68" s="886"/>
      <c r="JA68" s="886"/>
      <c r="JB68" s="886"/>
      <c r="JC68" s="886"/>
      <c r="JD68" s="886"/>
      <c r="JE68" s="886"/>
      <c r="JF68" s="886"/>
      <c r="JG68" s="886"/>
      <c r="JH68" s="886"/>
      <c r="JI68" s="886"/>
      <c r="JJ68" s="886"/>
      <c r="JK68" s="886"/>
      <c r="JL68" s="886"/>
      <c r="JM68" s="886"/>
      <c r="JN68" s="886"/>
      <c r="JO68" s="886"/>
      <c r="JP68" s="886"/>
      <c r="JQ68" s="886"/>
      <c r="JR68" s="886"/>
      <c r="JS68" s="886"/>
      <c r="JT68" s="886"/>
      <c r="JU68" s="886"/>
      <c r="JV68" s="886"/>
      <c r="JW68" s="886"/>
      <c r="JX68" s="886"/>
      <c r="JY68" s="886"/>
      <c r="JZ68" s="886"/>
      <c r="KA68" s="886"/>
      <c r="KB68" s="886"/>
      <c r="KC68" s="886"/>
      <c r="KD68" s="886"/>
      <c r="KE68" s="886"/>
      <c r="KF68" s="886"/>
      <c r="KG68" s="886"/>
      <c r="KH68" s="886"/>
      <c r="KI68" s="886"/>
      <c r="KJ68" s="886"/>
      <c r="KK68" s="886"/>
      <c r="KL68" s="886"/>
      <c r="KM68" s="886"/>
      <c r="KN68" s="886"/>
      <c r="KO68" s="886"/>
      <c r="KP68" s="886"/>
      <c r="KQ68" s="886"/>
      <c r="KR68" s="886"/>
      <c r="KS68" s="886"/>
      <c r="KT68" s="886"/>
      <c r="KU68" s="886"/>
      <c r="KV68" s="886"/>
      <c r="KW68" s="886"/>
      <c r="KX68" s="886"/>
      <c r="KY68" s="886"/>
      <c r="KZ68" s="886"/>
      <c r="LA68" s="886"/>
      <c r="LB68" s="886"/>
      <c r="LC68" s="886"/>
      <c r="LD68" s="886"/>
      <c r="LE68" s="886"/>
      <c r="LF68" s="886"/>
      <c r="LG68" s="886"/>
      <c r="LH68" s="886"/>
      <c r="LI68" s="886"/>
      <c r="LJ68" s="886"/>
      <c r="LK68" s="886"/>
      <c r="LL68" s="886"/>
      <c r="LM68" s="886"/>
      <c r="LN68" s="886"/>
      <c r="LO68" s="886"/>
      <c r="LP68" s="886"/>
      <c r="LQ68" s="886"/>
      <c r="LR68" s="886"/>
      <c r="LS68" s="886"/>
      <c r="LT68" s="886"/>
      <c r="LU68" s="886"/>
      <c r="LV68" s="886"/>
      <c r="LW68" s="886"/>
      <c r="LX68" s="886"/>
      <c r="LY68" s="886"/>
      <c r="LZ68" s="886"/>
      <c r="MA68" s="886"/>
      <c r="MB68" s="886"/>
      <c r="MC68" s="886"/>
      <c r="MD68" s="886"/>
      <c r="ME68" s="886"/>
      <c r="MF68" s="886"/>
      <c r="MG68" s="886"/>
      <c r="MH68" s="886"/>
      <c r="MI68" s="886"/>
    </row>
    <row r="69" spans="1:347" s="884" customFormat="1" ht="15" customHeight="1">
      <c r="A69" s="985"/>
      <c r="B69" s="3869"/>
      <c r="C69" s="3870" t="s">
        <v>874</v>
      </c>
      <c r="D69" s="3871"/>
      <c r="E69" s="886"/>
      <c r="F69" s="3759" t="s">
        <v>1740</v>
      </c>
      <c r="G69" s="4686"/>
      <c r="H69" s="2938"/>
      <c r="I69" s="101" t="str">
        <f t="shared" si="1"/>
        <v>Please complete all cells in row</v>
      </c>
      <c r="J69" s="2943">
        <v>0</v>
      </c>
      <c r="K69" s="886"/>
      <c r="L69" s="3676"/>
      <c r="M69" s="886"/>
      <c r="N69" s="886"/>
      <c r="O69" s="886"/>
      <c r="P69" s="886"/>
      <c r="Q69" s="886"/>
      <c r="R69" s="886"/>
      <c r="S69" s="886"/>
      <c r="T69" s="886"/>
      <c r="U69" s="886"/>
      <c r="V69" s="886"/>
      <c r="W69" s="886"/>
      <c r="X69" s="886"/>
      <c r="Y69" s="886"/>
      <c r="Z69" s="886"/>
      <c r="AA69" s="886"/>
      <c r="AB69" s="886"/>
      <c r="AC69" s="886"/>
      <c r="AD69" s="886"/>
      <c r="AE69" s="886"/>
      <c r="AF69" s="886"/>
      <c r="AG69" s="886"/>
      <c r="AH69" s="886"/>
      <c r="AI69" s="886"/>
      <c r="AJ69" s="886"/>
      <c r="AK69" s="886"/>
      <c r="AL69" s="886"/>
      <c r="AM69" s="886"/>
      <c r="AN69" s="886"/>
      <c r="AO69" s="886"/>
      <c r="AP69" s="886"/>
      <c r="AQ69" s="886"/>
      <c r="AR69" s="886"/>
      <c r="AS69" s="886"/>
      <c r="AT69" s="886"/>
      <c r="AU69" s="886"/>
      <c r="AV69" s="886"/>
      <c r="AW69" s="886"/>
      <c r="AX69" s="886"/>
      <c r="AY69" s="886"/>
      <c r="AZ69" s="886"/>
      <c r="BA69" s="886"/>
      <c r="BB69" s="886"/>
      <c r="BC69" s="886"/>
      <c r="BD69" s="886"/>
      <c r="BE69" s="886"/>
      <c r="BF69" s="886"/>
      <c r="BG69" s="886"/>
      <c r="BH69" s="886"/>
      <c r="BI69" s="886"/>
      <c r="BJ69" s="886"/>
      <c r="BK69" s="886"/>
      <c r="BL69" s="886"/>
      <c r="BM69" s="886"/>
      <c r="BN69" s="886"/>
      <c r="BO69" s="886"/>
      <c r="BP69" s="886"/>
      <c r="BQ69" s="886"/>
      <c r="BR69" s="886"/>
      <c r="BS69" s="886"/>
      <c r="BT69" s="886"/>
      <c r="BU69" s="886"/>
      <c r="BV69" s="886"/>
      <c r="BW69" s="886"/>
      <c r="BX69" s="886"/>
      <c r="BY69" s="886"/>
      <c r="BZ69" s="886"/>
      <c r="CA69" s="886"/>
      <c r="CB69" s="886"/>
      <c r="CC69" s="886"/>
      <c r="CD69" s="886"/>
      <c r="CE69" s="886"/>
      <c r="CF69" s="886"/>
      <c r="CG69" s="886"/>
      <c r="CH69" s="886"/>
      <c r="CI69" s="886"/>
      <c r="CJ69" s="886"/>
      <c r="CK69" s="886"/>
      <c r="CL69" s="886"/>
      <c r="CM69" s="886"/>
      <c r="CN69" s="886"/>
      <c r="CO69" s="886"/>
      <c r="CP69" s="886"/>
      <c r="CQ69" s="886"/>
      <c r="CR69" s="886"/>
      <c r="CS69" s="886"/>
      <c r="CT69" s="886"/>
      <c r="CU69" s="886"/>
      <c r="CV69" s="886"/>
      <c r="CW69" s="886"/>
      <c r="CX69" s="886"/>
      <c r="CY69" s="886"/>
      <c r="CZ69" s="886"/>
      <c r="DA69" s="886"/>
      <c r="DB69" s="886"/>
      <c r="DC69" s="886"/>
      <c r="DD69" s="886"/>
      <c r="DE69" s="886"/>
      <c r="DF69" s="886"/>
      <c r="DG69" s="886"/>
      <c r="DH69" s="886"/>
      <c r="DI69" s="886"/>
      <c r="DJ69" s="886"/>
      <c r="DK69" s="886"/>
      <c r="DL69" s="886"/>
      <c r="DM69" s="886"/>
      <c r="DN69" s="886"/>
      <c r="DO69" s="886"/>
      <c r="DP69" s="886"/>
      <c r="DQ69" s="886"/>
      <c r="DR69" s="886"/>
      <c r="DS69" s="886"/>
      <c r="DT69" s="886"/>
      <c r="DU69" s="886"/>
      <c r="DV69" s="886"/>
      <c r="DW69" s="886"/>
      <c r="DX69" s="886"/>
      <c r="DY69" s="886"/>
      <c r="DZ69" s="886"/>
      <c r="EA69" s="886"/>
      <c r="EB69" s="886"/>
      <c r="EC69" s="886"/>
      <c r="ED69" s="886"/>
      <c r="EE69" s="886"/>
      <c r="EF69" s="886"/>
      <c r="EG69" s="886"/>
      <c r="EH69" s="886"/>
      <c r="EI69" s="886"/>
      <c r="EJ69" s="886"/>
      <c r="EK69" s="886"/>
      <c r="EL69" s="886"/>
      <c r="EM69" s="886"/>
      <c r="EN69" s="886"/>
      <c r="EO69" s="886"/>
      <c r="EP69" s="886"/>
      <c r="EQ69" s="886"/>
      <c r="ER69" s="886"/>
      <c r="ES69" s="886"/>
      <c r="ET69" s="886"/>
      <c r="EU69" s="886"/>
      <c r="EV69" s="886"/>
      <c r="EW69" s="886"/>
      <c r="EX69" s="886"/>
      <c r="EY69" s="886"/>
      <c r="EZ69" s="886"/>
      <c r="FA69" s="886"/>
      <c r="FB69" s="886"/>
      <c r="FC69" s="886"/>
      <c r="FD69" s="886"/>
      <c r="FE69" s="886"/>
      <c r="FF69" s="886"/>
      <c r="FG69" s="886"/>
      <c r="FH69" s="886"/>
      <c r="FI69" s="886"/>
      <c r="FJ69" s="886"/>
      <c r="FK69" s="886"/>
      <c r="FL69" s="886"/>
      <c r="FM69" s="886"/>
      <c r="FN69" s="886"/>
      <c r="FO69" s="886"/>
      <c r="FP69" s="886"/>
      <c r="FQ69" s="886"/>
      <c r="FR69" s="886"/>
      <c r="FS69" s="886"/>
      <c r="FT69" s="886"/>
      <c r="FU69" s="886"/>
      <c r="FV69" s="886"/>
      <c r="FW69" s="886"/>
      <c r="FX69" s="886"/>
      <c r="FY69" s="886"/>
      <c r="FZ69" s="886"/>
      <c r="GA69" s="886"/>
      <c r="GB69" s="886"/>
      <c r="GC69" s="886"/>
      <c r="GD69" s="886"/>
      <c r="GE69" s="886"/>
      <c r="GF69" s="886"/>
      <c r="GG69" s="886"/>
      <c r="GH69" s="886"/>
      <c r="GI69" s="886"/>
      <c r="GJ69" s="886"/>
      <c r="GK69" s="886"/>
      <c r="GL69" s="886"/>
      <c r="GM69" s="886"/>
      <c r="GN69" s="886"/>
      <c r="GO69" s="886"/>
      <c r="GP69" s="886"/>
      <c r="GQ69" s="886"/>
      <c r="GR69" s="886"/>
      <c r="GS69" s="886"/>
      <c r="GT69" s="886"/>
      <c r="GU69" s="886"/>
      <c r="GV69" s="886"/>
      <c r="GW69" s="886"/>
      <c r="GX69" s="886"/>
      <c r="GY69" s="886"/>
      <c r="GZ69" s="886"/>
      <c r="HA69" s="886"/>
      <c r="HB69" s="886"/>
      <c r="HC69" s="886"/>
      <c r="HD69" s="886"/>
      <c r="HE69" s="886"/>
      <c r="HF69" s="886"/>
      <c r="HG69" s="886"/>
      <c r="HH69" s="886"/>
      <c r="HI69" s="886"/>
      <c r="HJ69" s="886"/>
      <c r="HK69" s="886"/>
      <c r="HL69" s="886"/>
      <c r="HM69" s="886"/>
      <c r="HN69" s="886"/>
      <c r="HO69" s="886"/>
      <c r="HP69" s="886"/>
      <c r="HQ69" s="886"/>
      <c r="HR69" s="886"/>
      <c r="HS69" s="886"/>
      <c r="HT69" s="886"/>
      <c r="HU69" s="886"/>
      <c r="HV69" s="886"/>
      <c r="HW69" s="886"/>
      <c r="HX69" s="886"/>
      <c r="HY69" s="886"/>
      <c r="HZ69" s="886"/>
      <c r="IA69" s="886"/>
      <c r="IB69" s="886"/>
      <c r="IC69" s="886"/>
      <c r="ID69" s="886"/>
      <c r="IE69" s="886"/>
      <c r="IF69" s="886"/>
      <c r="IG69" s="886"/>
      <c r="IH69" s="886"/>
      <c r="II69" s="886"/>
      <c r="IJ69" s="886"/>
      <c r="IK69" s="886"/>
      <c r="IL69" s="886"/>
      <c r="IM69" s="886"/>
      <c r="IN69" s="886"/>
      <c r="IO69" s="886"/>
      <c r="IP69" s="886"/>
      <c r="IQ69" s="886"/>
      <c r="IR69" s="886"/>
      <c r="IS69" s="886"/>
      <c r="IT69" s="886"/>
      <c r="IU69" s="886"/>
      <c r="IV69" s="886"/>
      <c r="IW69" s="886"/>
      <c r="IX69" s="886"/>
      <c r="IY69" s="886"/>
      <c r="IZ69" s="886"/>
      <c r="JA69" s="886"/>
      <c r="JB69" s="886"/>
      <c r="JC69" s="886"/>
      <c r="JD69" s="886"/>
      <c r="JE69" s="886"/>
      <c r="JF69" s="886"/>
      <c r="JG69" s="886"/>
      <c r="JH69" s="886"/>
      <c r="JI69" s="886"/>
      <c r="JJ69" s="886"/>
      <c r="JK69" s="886"/>
      <c r="JL69" s="886"/>
      <c r="JM69" s="886"/>
      <c r="JN69" s="886"/>
      <c r="JO69" s="886"/>
      <c r="JP69" s="886"/>
      <c r="JQ69" s="886"/>
      <c r="JR69" s="886"/>
      <c r="JS69" s="886"/>
      <c r="JT69" s="886"/>
      <c r="JU69" s="886"/>
      <c r="JV69" s="886"/>
      <c r="JW69" s="886"/>
      <c r="JX69" s="886"/>
      <c r="JY69" s="886"/>
      <c r="JZ69" s="886"/>
      <c r="KA69" s="886"/>
      <c r="KB69" s="886"/>
      <c r="KC69" s="886"/>
      <c r="KD69" s="886"/>
      <c r="KE69" s="886"/>
      <c r="KF69" s="886"/>
      <c r="KG69" s="886"/>
      <c r="KH69" s="886"/>
      <c r="KI69" s="886"/>
      <c r="KJ69" s="886"/>
      <c r="KK69" s="886"/>
      <c r="KL69" s="886"/>
      <c r="KM69" s="886"/>
      <c r="KN69" s="886"/>
      <c r="KO69" s="886"/>
      <c r="KP69" s="886"/>
      <c r="KQ69" s="886"/>
      <c r="KR69" s="886"/>
      <c r="KS69" s="886"/>
      <c r="KT69" s="886"/>
      <c r="KU69" s="886"/>
      <c r="KV69" s="886"/>
      <c r="KW69" s="886"/>
      <c r="KX69" s="886"/>
      <c r="KY69" s="886"/>
      <c r="KZ69" s="886"/>
      <c r="LA69" s="886"/>
      <c r="LB69" s="886"/>
      <c r="LC69" s="886"/>
      <c r="LD69" s="886"/>
      <c r="LE69" s="886"/>
      <c r="LF69" s="886"/>
      <c r="LG69" s="886"/>
      <c r="LH69" s="886"/>
      <c r="LI69" s="886"/>
      <c r="LJ69" s="886"/>
      <c r="LK69" s="886"/>
      <c r="LL69" s="886"/>
      <c r="LM69" s="886"/>
      <c r="LN69" s="886"/>
      <c r="LO69" s="886"/>
      <c r="LP69" s="886"/>
      <c r="LQ69" s="886"/>
      <c r="LR69" s="886"/>
      <c r="LS69" s="886"/>
      <c r="LT69" s="886"/>
      <c r="LU69" s="886"/>
      <c r="LV69" s="886"/>
      <c r="LW69" s="886"/>
      <c r="LX69" s="886"/>
      <c r="LY69" s="886"/>
      <c r="LZ69" s="886"/>
      <c r="MA69" s="886"/>
      <c r="MB69" s="886"/>
      <c r="MC69" s="886"/>
      <c r="MD69" s="886"/>
      <c r="ME69" s="886"/>
      <c r="MF69" s="886"/>
      <c r="MG69" s="886"/>
      <c r="MH69" s="886"/>
      <c r="MI69" s="886"/>
    </row>
    <row r="70" spans="1:347" s="884" customFormat="1" ht="15" customHeight="1">
      <c r="A70" s="985"/>
      <c r="B70" s="3869"/>
      <c r="C70" s="3870" t="s">
        <v>874</v>
      </c>
      <c r="D70" s="3871"/>
      <c r="E70" s="886"/>
      <c r="F70" s="3759" t="s">
        <v>1741</v>
      </c>
      <c r="G70" s="4686"/>
      <c r="H70" s="2938"/>
      <c r="I70" s="101" t="str">
        <f t="shared" si="1"/>
        <v>Please complete all cells in row</v>
      </c>
      <c r="J70" s="2943">
        <v>0</v>
      </c>
      <c r="K70" s="886"/>
      <c r="L70" s="3676"/>
      <c r="M70" s="886"/>
      <c r="N70" s="886"/>
      <c r="O70" s="886"/>
      <c r="P70" s="886"/>
      <c r="Q70" s="886"/>
      <c r="R70" s="886"/>
      <c r="S70" s="886"/>
      <c r="T70" s="886"/>
      <c r="U70" s="886"/>
      <c r="V70" s="886"/>
      <c r="W70" s="886"/>
      <c r="X70" s="886"/>
      <c r="Y70" s="886"/>
      <c r="Z70" s="886"/>
      <c r="AA70" s="886"/>
      <c r="AB70" s="886"/>
      <c r="AC70" s="886"/>
      <c r="AD70" s="886"/>
      <c r="AE70" s="886"/>
      <c r="AF70" s="886"/>
      <c r="AG70" s="886"/>
      <c r="AH70" s="886"/>
      <c r="AI70" s="886"/>
      <c r="AJ70" s="886"/>
      <c r="AK70" s="886"/>
      <c r="AL70" s="886"/>
      <c r="AM70" s="886"/>
      <c r="AN70" s="886"/>
      <c r="AO70" s="886"/>
      <c r="AP70" s="886"/>
      <c r="AQ70" s="886"/>
      <c r="AR70" s="886"/>
      <c r="AS70" s="886"/>
      <c r="AT70" s="886"/>
      <c r="AU70" s="886"/>
      <c r="AV70" s="886"/>
      <c r="AW70" s="886"/>
      <c r="AX70" s="886"/>
      <c r="AY70" s="886"/>
      <c r="AZ70" s="886"/>
      <c r="BA70" s="886"/>
      <c r="BB70" s="886"/>
      <c r="BC70" s="886"/>
      <c r="BD70" s="886"/>
      <c r="BE70" s="886"/>
      <c r="BF70" s="886"/>
      <c r="BG70" s="886"/>
      <c r="BH70" s="886"/>
      <c r="BI70" s="886"/>
      <c r="BJ70" s="886"/>
      <c r="BK70" s="886"/>
      <c r="BL70" s="886"/>
      <c r="BM70" s="886"/>
      <c r="BN70" s="886"/>
      <c r="BO70" s="886"/>
      <c r="BP70" s="886"/>
      <c r="BQ70" s="886"/>
      <c r="BR70" s="886"/>
      <c r="BS70" s="886"/>
      <c r="BT70" s="886"/>
      <c r="BU70" s="886"/>
      <c r="BV70" s="886"/>
      <c r="BW70" s="886"/>
      <c r="BX70" s="886"/>
      <c r="BY70" s="886"/>
      <c r="BZ70" s="886"/>
      <c r="CA70" s="886"/>
      <c r="CB70" s="886"/>
      <c r="CC70" s="886"/>
      <c r="CD70" s="886"/>
      <c r="CE70" s="886"/>
      <c r="CF70" s="886"/>
      <c r="CG70" s="886"/>
      <c r="CH70" s="886"/>
      <c r="CI70" s="886"/>
      <c r="CJ70" s="886"/>
      <c r="CK70" s="886"/>
      <c r="CL70" s="886"/>
      <c r="CM70" s="886"/>
      <c r="CN70" s="886"/>
      <c r="CO70" s="886"/>
      <c r="CP70" s="886"/>
      <c r="CQ70" s="886"/>
      <c r="CR70" s="886"/>
      <c r="CS70" s="886"/>
      <c r="CT70" s="886"/>
      <c r="CU70" s="886"/>
      <c r="CV70" s="886"/>
      <c r="CW70" s="886"/>
      <c r="CX70" s="886"/>
      <c r="CY70" s="886"/>
      <c r="CZ70" s="886"/>
      <c r="DA70" s="886"/>
      <c r="DB70" s="886"/>
      <c r="DC70" s="886"/>
      <c r="DD70" s="886"/>
      <c r="DE70" s="886"/>
      <c r="DF70" s="886"/>
      <c r="DG70" s="886"/>
      <c r="DH70" s="886"/>
      <c r="DI70" s="886"/>
      <c r="DJ70" s="886"/>
      <c r="DK70" s="886"/>
      <c r="DL70" s="886"/>
      <c r="DM70" s="886"/>
      <c r="DN70" s="886"/>
      <c r="DO70" s="886"/>
      <c r="DP70" s="886"/>
      <c r="DQ70" s="886"/>
      <c r="DR70" s="886"/>
      <c r="DS70" s="886"/>
      <c r="DT70" s="886"/>
      <c r="DU70" s="886"/>
      <c r="DV70" s="886"/>
      <c r="DW70" s="886"/>
      <c r="DX70" s="886"/>
      <c r="DY70" s="886"/>
      <c r="DZ70" s="886"/>
      <c r="EA70" s="886"/>
      <c r="EB70" s="886"/>
      <c r="EC70" s="886"/>
      <c r="ED70" s="886"/>
      <c r="EE70" s="886"/>
      <c r="EF70" s="886"/>
      <c r="EG70" s="886"/>
      <c r="EH70" s="886"/>
      <c r="EI70" s="886"/>
      <c r="EJ70" s="886"/>
      <c r="EK70" s="886"/>
      <c r="EL70" s="886"/>
      <c r="EM70" s="886"/>
      <c r="EN70" s="886"/>
      <c r="EO70" s="886"/>
      <c r="EP70" s="886"/>
      <c r="EQ70" s="886"/>
      <c r="ER70" s="886"/>
      <c r="ES70" s="886"/>
      <c r="ET70" s="886"/>
      <c r="EU70" s="886"/>
      <c r="EV70" s="886"/>
      <c r="EW70" s="886"/>
      <c r="EX70" s="886"/>
      <c r="EY70" s="886"/>
      <c r="EZ70" s="886"/>
      <c r="FA70" s="886"/>
      <c r="FB70" s="886"/>
      <c r="FC70" s="886"/>
      <c r="FD70" s="886"/>
      <c r="FE70" s="886"/>
      <c r="FF70" s="886"/>
      <c r="FG70" s="886"/>
      <c r="FH70" s="886"/>
      <c r="FI70" s="886"/>
      <c r="FJ70" s="886"/>
      <c r="FK70" s="886"/>
      <c r="FL70" s="886"/>
      <c r="FM70" s="886"/>
      <c r="FN70" s="886"/>
      <c r="FO70" s="886"/>
      <c r="FP70" s="886"/>
      <c r="FQ70" s="886"/>
      <c r="FR70" s="886"/>
      <c r="FS70" s="886"/>
      <c r="FT70" s="886"/>
      <c r="FU70" s="886"/>
      <c r="FV70" s="886"/>
      <c r="FW70" s="886"/>
      <c r="FX70" s="886"/>
      <c r="FY70" s="886"/>
      <c r="FZ70" s="886"/>
      <c r="GA70" s="886"/>
      <c r="GB70" s="886"/>
      <c r="GC70" s="886"/>
      <c r="GD70" s="886"/>
      <c r="GE70" s="886"/>
      <c r="GF70" s="886"/>
      <c r="GG70" s="886"/>
      <c r="GH70" s="886"/>
      <c r="GI70" s="886"/>
      <c r="GJ70" s="886"/>
      <c r="GK70" s="886"/>
      <c r="GL70" s="886"/>
      <c r="GM70" s="886"/>
      <c r="GN70" s="886"/>
      <c r="GO70" s="886"/>
      <c r="GP70" s="886"/>
      <c r="GQ70" s="886"/>
      <c r="GR70" s="886"/>
      <c r="GS70" s="886"/>
      <c r="GT70" s="886"/>
      <c r="GU70" s="886"/>
      <c r="GV70" s="886"/>
      <c r="GW70" s="886"/>
      <c r="GX70" s="886"/>
      <c r="GY70" s="886"/>
      <c r="GZ70" s="886"/>
      <c r="HA70" s="886"/>
      <c r="HB70" s="886"/>
      <c r="HC70" s="886"/>
      <c r="HD70" s="886"/>
      <c r="HE70" s="886"/>
      <c r="HF70" s="886"/>
      <c r="HG70" s="886"/>
      <c r="HH70" s="886"/>
      <c r="HI70" s="886"/>
      <c r="HJ70" s="886"/>
      <c r="HK70" s="886"/>
      <c r="HL70" s="886"/>
      <c r="HM70" s="886"/>
      <c r="HN70" s="886"/>
      <c r="HO70" s="886"/>
      <c r="HP70" s="886"/>
      <c r="HQ70" s="886"/>
      <c r="HR70" s="886"/>
      <c r="HS70" s="886"/>
      <c r="HT70" s="886"/>
      <c r="HU70" s="886"/>
      <c r="HV70" s="886"/>
      <c r="HW70" s="886"/>
      <c r="HX70" s="886"/>
      <c r="HY70" s="886"/>
      <c r="HZ70" s="886"/>
      <c r="IA70" s="886"/>
      <c r="IB70" s="886"/>
      <c r="IC70" s="886"/>
      <c r="ID70" s="886"/>
      <c r="IE70" s="886"/>
      <c r="IF70" s="886"/>
      <c r="IG70" s="886"/>
      <c r="IH70" s="886"/>
      <c r="II70" s="886"/>
      <c r="IJ70" s="886"/>
      <c r="IK70" s="886"/>
      <c r="IL70" s="886"/>
      <c r="IM70" s="886"/>
      <c r="IN70" s="886"/>
      <c r="IO70" s="886"/>
      <c r="IP70" s="886"/>
      <c r="IQ70" s="886"/>
      <c r="IR70" s="886"/>
      <c r="IS70" s="886"/>
      <c r="IT70" s="886"/>
      <c r="IU70" s="886"/>
      <c r="IV70" s="886"/>
      <c r="IW70" s="886"/>
      <c r="IX70" s="886"/>
      <c r="IY70" s="886"/>
      <c r="IZ70" s="886"/>
      <c r="JA70" s="886"/>
      <c r="JB70" s="886"/>
      <c r="JC70" s="886"/>
      <c r="JD70" s="886"/>
      <c r="JE70" s="886"/>
      <c r="JF70" s="886"/>
      <c r="JG70" s="886"/>
      <c r="JH70" s="886"/>
      <c r="JI70" s="886"/>
      <c r="JJ70" s="886"/>
      <c r="JK70" s="886"/>
      <c r="JL70" s="886"/>
      <c r="JM70" s="886"/>
      <c r="JN70" s="886"/>
      <c r="JO70" s="886"/>
      <c r="JP70" s="886"/>
      <c r="JQ70" s="886"/>
      <c r="JR70" s="886"/>
      <c r="JS70" s="886"/>
      <c r="JT70" s="886"/>
      <c r="JU70" s="886"/>
      <c r="JV70" s="886"/>
      <c r="JW70" s="886"/>
      <c r="JX70" s="886"/>
      <c r="JY70" s="886"/>
      <c r="JZ70" s="886"/>
      <c r="KA70" s="886"/>
      <c r="KB70" s="886"/>
      <c r="KC70" s="886"/>
      <c r="KD70" s="886"/>
      <c r="KE70" s="886"/>
      <c r="KF70" s="886"/>
      <c r="KG70" s="886"/>
      <c r="KH70" s="886"/>
      <c r="KI70" s="886"/>
      <c r="KJ70" s="886"/>
      <c r="KK70" s="886"/>
      <c r="KL70" s="886"/>
      <c r="KM70" s="886"/>
      <c r="KN70" s="886"/>
      <c r="KO70" s="886"/>
      <c r="KP70" s="886"/>
      <c r="KQ70" s="886"/>
      <c r="KR70" s="886"/>
      <c r="KS70" s="886"/>
      <c r="KT70" s="886"/>
      <c r="KU70" s="886"/>
      <c r="KV70" s="886"/>
      <c r="KW70" s="886"/>
      <c r="KX70" s="886"/>
      <c r="KY70" s="886"/>
      <c r="KZ70" s="886"/>
      <c r="LA70" s="886"/>
      <c r="LB70" s="886"/>
      <c r="LC70" s="886"/>
      <c r="LD70" s="886"/>
      <c r="LE70" s="886"/>
      <c r="LF70" s="886"/>
      <c r="LG70" s="886"/>
      <c r="LH70" s="886"/>
      <c r="LI70" s="886"/>
      <c r="LJ70" s="886"/>
      <c r="LK70" s="886"/>
      <c r="LL70" s="886"/>
      <c r="LM70" s="886"/>
      <c r="LN70" s="886"/>
      <c r="LO70" s="886"/>
      <c r="LP70" s="886"/>
      <c r="LQ70" s="886"/>
      <c r="LR70" s="886"/>
      <c r="LS70" s="886"/>
      <c r="LT70" s="886"/>
      <c r="LU70" s="886"/>
      <c r="LV70" s="886"/>
      <c r="LW70" s="886"/>
      <c r="LX70" s="886"/>
      <c r="LY70" s="886"/>
      <c r="LZ70" s="886"/>
      <c r="MA70" s="886"/>
      <c r="MB70" s="886"/>
      <c r="MC70" s="886"/>
      <c r="MD70" s="886"/>
      <c r="ME70" s="886"/>
      <c r="MF70" s="886"/>
      <c r="MG70" s="886"/>
      <c r="MH70" s="886"/>
      <c r="MI70" s="886"/>
    </row>
    <row r="71" spans="1:347" s="884" customFormat="1" ht="15" customHeight="1">
      <c r="A71" s="985"/>
      <c r="B71" s="3869"/>
      <c r="C71" s="3870" t="s">
        <v>874</v>
      </c>
      <c r="D71" s="3871"/>
      <c r="E71" s="886"/>
      <c r="F71" s="3759" t="s">
        <v>1742</v>
      </c>
      <c r="G71" s="4686"/>
      <c r="H71" s="2938"/>
      <c r="I71" s="101" t="str">
        <f t="shared" si="1"/>
        <v>Please complete all cells in row</v>
      </c>
      <c r="J71" s="2943">
        <v>0</v>
      </c>
      <c r="K71" s="886"/>
      <c r="L71" s="3676"/>
      <c r="M71" s="886"/>
      <c r="N71" s="886"/>
      <c r="O71" s="886"/>
      <c r="P71" s="886"/>
      <c r="Q71" s="886"/>
      <c r="R71" s="886"/>
      <c r="S71" s="886"/>
      <c r="T71" s="886"/>
      <c r="U71" s="886"/>
      <c r="V71" s="886"/>
      <c r="W71" s="886"/>
      <c r="X71" s="886"/>
      <c r="Y71" s="886"/>
      <c r="Z71" s="886"/>
      <c r="AA71" s="886"/>
      <c r="AB71" s="886"/>
      <c r="AC71" s="886"/>
      <c r="AD71" s="886"/>
      <c r="AE71" s="886"/>
      <c r="AF71" s="886"/>
      <c r="AG71" s="886"/>
      <c r="AH71" s="886"/>
      <c r="AI71" s="886"/>
      <c r="AJ71" s="886"/>
      <c r="AK71" s="886"/>
      <c r="AL71" s="886"/>
      <c r="AM71" s="886"/>
      <c r="AN71" s="886"/>
      <c r="AO71" s="886"/>
      <c r="AP71" s="886"/>
      <c r="AQ71" s="886"/>
      <c r="AR71" s="886"/>
      <c r="AS71" s="886"/>
      <c r="AT71" s="886"/>
      <c r="AU71" s="886"/>
      <c r="AV71" s="886"/>
      <c r="AW71" s="886"/>
      <c r="AX71" s="886"/>
      <c r="AY71" s="886"/>
      <c r="AZ71" s="886"/>
      <c r="BA71" s="886"/>
      <c r="BB71" s="886"/>
      <c r="BC71" s="886"/>
      <c r="BD71" s="886"/>
      <c r="BE71" s="886"/>
      <c r="BF71" s="886"/>
      <c r="BG71" s="886"/>
      <c r="BH71" s="886"/>
      <c r="BI71" s="886"/>
      <c r="BJ71" s="886"/>
      <c r="BK71" s="886"/>
      <c r="BL71" s="886"/>
      <c r="BM71" s="886"/>
      <c r="BN71" s="886"/>
      <c r="BO71" s="886"/>
      <c r="BP71" s="886"/>
      <c r="BQ71" s="886"/>
      <c r="BR71" s="886"/>
      <c r="BS71" s="886"/>
      <c r="BT71" s="886"/>
      <c r="BU71" s="886"/>
      <c r="BV71" s="886"/>
      <c r="BW71" s="886"/>
      <c r="BX71" s="886"/>
      <c r="BY71" s="886"/>
      <c r="BZ71" s="886"/>
      <c r="CA71" s="886"/>
      <c r="CB71" s="886"/>
      <c r="CC71" s="886"/>
      <c r="CD71" s="886"/>
      <c r="CE71" s="886"/>
      <c r="CF71" s="886"/>
      <c r="CG71" s="886"/>
      <c r="CH71" s="886"/>
      <c r="CI71" s="886"/>
      <c r="CJ71" s="886"/>
      <c r="CK71" s="886"/>
      <c r="CL71" s="886"/>
      <c r="CM71" s="886"/>
      <c r="CN71" s="886"/>
      <c r="CO71" s="886"/>
      <c r="CP71" s="886"/>
      <c r="CQ71" s="886"/>
      <c r="CR71" s="886"/>
      <c r="CS71" s="886"/>
      <c r="CT71" s="886"/>
      <c r="CU71" s="886"/>
      <c r="CV71" s="886"/>
      <c r="CW71" s="886"/>
      <c r="CX71" s="886"/>
      <c r="CY71" s="886"/>
      <c r="CZ71" s="886"/>
      <c r="DA71" s="886"/>
      <c r="DB71" s="886"/>
      <c r="DC71" s="886"/>
      <c r="DD71" s="886"/>
      <c r="DE71" s="886"/>
      <c r="DF71" s="886"/>
      <c r="DG71" s="886"/>
      <c r="DH71" s="886"/>
      <c r="DI71" s="886"/>
      <c r="DJ71" s="886"/>
      <c r="DK71" s="886"/>
      <c r="DL71" s="886"/>
      <c r="DM71" s="886"/>
      <c r="DN71" s="886"/>
      <c r="DO71" s="886"/>
      <c r="DP71" s="886"/>
      <c r="DQ71" s="886"/>
      <c r="DR71" s="886"/>
      <c r="DS71" s="886"/>
      <c r="DT71" s="886"/>
      <c r="DU71" s="886"/>
      <c r="DV71" s="886"/>
      <c r="DW71" s="886"/>
      <c r="DX71" s="886"/>
      <c r="DY71" s="886"/>
      <c r="DZ71" s="886"/>
      <c r="EA71" s="886"/>
      <c r="EB71" s="886"/>
      <c r="EC71" s="886"/>
      <c r="ED71" s="886"/>
      <c r="EE71" s="886"/>
      <c r="EF71" s="886"/>
      <c r="EG71" s="886"/>
      <c r="EH71" s="886"/>
      <c r="EI71" s="886"/>
      <c r="EJ71" s="886"/>
      <c r="EK71" s="886"/>
      <c r="EL71" s="886"/>
      <c r="EM71" s="886"/>
      <c r="EN71" s="886"/>
      <c r="EO71" s="886"/>
      <c r="EP71" s="886"/>
      <c r="EQ71" s="886"/>
      <c r="ER71" s="886"/>
      <c r="ES71" s="886"/>
      <c r="ET71" s="886"/>
      <c r="EU71" s="886"/>
      <c r="EV71" s="886"/>
      <c r="EW71" s="886"/>
      <c r="EX71" s="886"/>
      <c r="EY71" s="886"/>
      <c r="EZ71" s="886"/>
      <c r="FA71" s="886"/>
      <c r="FB71" s="886"/>
      <c r="FC71" s="886"/>
      <c r="FD71" s="886"/>
      <c r="FE71" s="886"/>
      <c r="FF71" s="886"/>
      <c r="FG71" s="886"/>
      <c r="FH71" s="886"/>
      <c r="FI71" s="886"/>
      <c r="FJ71" s="886"/>
      <c r="FK71" s="886"/>
      <c r="FL71" s="886"/>
      <c r="FM71" s="886"/>
      <c r="FN71" s="886"/>
      <c r="FO71" s="886"/>
      <c r="FP71" s="886"/>
      <c r="FQ71" s="886"/>
      <c r="FR71" s="886"/>
      <c r="FS71" s="886"/>
      <c r="FT71" s="886"/>
      <c r="FU71" s="886"/>
      <c r="FV71" s="886"/>
      <c r="FW71" s="886"/>
      <c r="FX71" s="886"/>
      <c r="FY71" s="886"/>
      <c r="FZ71" s="886"/>
      <c r="GA71" s="886"/>
      <c r="GB71" s="886"/>
      <c r="GC71" s="886"/>
      <c r="GD71" s="886"/>
      <c r="GE71" s="886"/>
      <c r="GF71" s="886"/>
      <c r="GG71" s="886"/>
      <c r="GH71" s="886"/>
      <c r="GI71" s="886"/>
      <c r="GJ71" s="886"/>
      <c r="GK71" s="886"/>
      <c r="GL71" s="886"/>
      <c r="GM71" s="886"/>
      <c r="GN71" s="886"/>
      <c r="GO71" s="886"/>
      <c r="GP71" s="886"/>
      <c r="GQ71" s="886"/>
      <c r="GR71" s="886"/>
      <c r="GS71" s="886"/>
      <c r="GT71" s="886"/>
      <c r="GU71" s="886"/>
      <c r="GV71" s="886"/>
      <c r="GW71" s="886"/>
      <c r="GX71" s="886"/>
      <c r="GY71" s="886"/>
      <c r="GZ71" s="886"/>
      <c r="HA71" s="886"/>
      <c r="HB71" s="886"/>
      <c r="HC71" s="886"/>
      <c r="HD71" s="886"/>
      <c r="HE71" s="886"/>
      <c r="HF71" s="886"/>
      <c r="HG71" s="886"/>
      <c r="HH71" s="886"/>
      <c r="HI71" s="886"/>
      <c r="HJ71" s="886"/>
      <c r="HK71" s="886"/>
      <c r="HL71" s="886"/>
      <c r="HM71" s="886"/>
      <c r="HN71" s="886"/>
      <c r="HO71" s="886"/>
      <c r="HP71" s="886"/>
      <c r="HQ71" s="886"/>
      <c r="HR71" s="886"/>
      <c r="HS71" s="886"/>
      <c r="HT71" s="886"/>
      <c r="HU71" s="886"/>
      <c r="HV71" s="886"/>
      <c r="HW71" s="886"/>
      <c r="HX71" s="886"/>
      <c r="HY71" s="886"/>
      <c r="HZ71" s="886"/>
      <c r="IA71" s="886"/>
      <c r="IB71" s="886"/>
      <c r="IC71" s="886"/>
      <c r="ID71" s="886"/>
      <c r="IE71" s="886"/>
      <c r="IF71" s="886"/>
      <c r="IG71" s="886"/>
      <c r="IH71" s="886"/>
      <c r="II71" s="886"/>
      <c r="IJ71" s="886"/>
      <c r="IK71" s="886"/>
      <c r="IL71" s="886"/>
      <c r="IM71" s="886"/>
      <c r="IN71" s="886"/>
      <c r="IO71" s="886"/>
      <c r="IP71" s="886"/>
      <c r="IQ71" s="886"/>
      <c r="IR71" s="886"/>
      <c r="IS71" s="886"/>
      <c r="IT71" s="886"/>
      <c r="IU71" s="886"/>
      <c r="IV71" s="886"/>
      <c r="IW71" s="886"/>
      <c r="IX71" s="886"/>
      <c r="IY71" s="886"/>
      <c r="IZ71" s="886"/>
      <c r="JA71" s="886"/>
      <c r="JB71" s="886"/>
      <c r="JC71" s="886"/>
      <c r="JD71" s="886"/>
      <c r="JE71" s="886"/>
      <c r="JF71" s="886"/>
      <c r="JG71" s="886"/>
      <c r="JH71" s="886"/>
      <c r="JI71" s="886"/>
      <c r="JJ71" s="886"/>
      <c r="JK71" s="886"/>
      <c r="JL71" s="886"/>
      <c r="JM71" s="886"/>
      <c r="JN71" s="886"/>
      <c r="JO71" s="886"/>
      <c r="JP71" s="886"/>
      <c r="JQ71" s="886"/>
      <c r="JR71" s="886"/>
      <c r="JS71" s="886"/>
      <c r="JT71" s="886"/>
      <c r="JU71" s="886"/>
      <c r="JV71" s="886"/>
      <c r="JW71" s="886"/>
      <c r="JX71" s="886"/>
      <c r="JY71" s="886"/>
      <c r="JZ71" s="886"/>
      <c r="KA71" s="886"/>
      <c r="KB71" s="886"/>
      <c r="KC71" s="886"/>
      <c r="KD71" s="886"/>
      <c r="KE71" s="886"/>
      <c r="KF71" s="886"/>
      <c r="KG71" s="886"/>
      <c r="KH71" s="886"/>
      <c r="KI71" s="886"/>
      <c r="KJ71" s="886"/>
      <c r="KK71" s="886"/>
      <c r="KL71" s="886"/>
      <c r="KM71" s="886"/>
      <c r="KN71" s="886"/>
      <c r="KO71" s="886"/>
      <c r="KP71" s="886"/>
      <c r="KQ71" s="886"/>
      <c r="KR71" s="886"/>
      <c r="KS71" s="886"/>
      <c r="KT71" s="886"/>
      <c r="KU71" s="886"/>
      <c r="KV71" s="886"/>
      <c r="KW71" s="886"/>
      <c r="KX71" s="886"/>
      <c r="KY71" s="886"/>
      <c r="KZ71" s="886"/>
      <c r="LA71" s="886"/>
      <c r="LB71" s="886"/>
      <c r="LC71" s="886"/>
      <c r="LD71" s="886"/>
      <c r="LE71" s="886"/>
      <c r="LF71" s="886"/>
      <c r="LG71" s="886"/>
      <c r="LH71" s="886"/>
      <c r="LI71" s="886"/>
      <c r="LJ71" s="886"/>
      <c r="LK71" s="886"/>
      <c r="LL71" s="886"/>
      <c r="LM71" s="886"/>
      <c r="LN71" s="886"/>
      <c r="LO71" s="886"/>
      <c r="LP71" s="886"/>
      <c r="LQ71" s="886"/>
      <c r="LR71" s="886"/>
      <c r="LS71" s="886"/>
      <c r="LT71" s="886"/>
      <c r="LU71" s="886"/>
      <c r="LV71" s="886"/>
      <c r="LW71" s="886"/>
      <c r="LX71" s="886"/>
      <c r="LY71" s="886"/>
      <c r="LZ71" s="886"/>
      <c r="MA71" s="886"/>
      <c r="MB71" s="886"/>
      <c r="MC71" s="886"/>
      <c r="MD71" s="886"/>
      <c r="ME71" s="886"/>
      <c r="MF71" s="886"/>
      <c r="MG71" s="886"/>
      <c r="MH71" s="886"/>
      <c r="MI71" s="886"/>
    </row>
    <row r="72" spans="1:347" s="884" customFormat="1" ht="15" customHeight="1">
      <c r="A72" s="985"/>
      <c r="B72" s="3869"/>
      <c r="C72" s="3870" t="s">
        <v>874</v>
      </c>
      <c r="D72" s="3871"/>
      <c r="E72" s="886"/>
      <c r="F72" s="3759" t="s">
        <v>1743</v>
      </c>
      <c r="G72" s="4686"/>
      <c r="H72" s="2938"/>
      <c r="I72" s="101" t="str">
        <f t="shared" si="1"/>
        <v>Please complete all cells in row</v>
      </c>
      <c r="J72" s="2943">
        <v>0</v>
      </c>
      <c r="K72" s="886"/>
      <c r="L72" s="3676"/>
      <c r="M72" s="886"/>
      <c r="N72" s="886"/>
      <c r="O72" s="886"/>
      <c r="P72" s="886"/>
      <c r="Q72" s="886"/>
      <c r="R72" s="886"/>
      <c r="S72" s="886"/>
      <c r="T72" s="886"/>
      <c r="U72" s="886"/>
      <c r="V72" s="886"/>
      <c r="W72" s="886"/>
      <c r="X72" s="886"/>
      <c r="Y72" s="886"/>
      <c r="Z72" s="886"/>
      <c r="AA72" s="886"/>
      <c r="AB72" s="886"/>
      <c r="AC72" s="886"/>
      <c r="AD72" s="886"/>
      <c r="AE72" s="886"/>
      <c r="AF72" s="886"/>
      <c r="AG72" s="886"/>
      <c r="AH72" s="886"/>
      <c r="AI72" s="886"/>
      <c r="AJ72" s="886"/>
      <c r="AK72" s="886"/>
      <c r="AL72" s="886"/>
      <c r="AM72" s="886"/>
      <c r="AN72" s="886"/>
      <c r="AO72" s="886"/>
      <c r="AP72" s="886"/>
      <c r="AQ72" s="886"/>
      <c r="AR72" s="886"/>
      <c r="AS72" s="886"/>
      <c r="AT72" s="886"/>
      <c r="AU72" s="886"/>
      <c r="AV72" s="886"/>
      <c r="AW72" s="886"/>
      <c r="AX72" s="886"/>
      <c r="AY72" s="886"/>
      <c r="AZ72" s="886"/>
      <c r="BA72" s="886"/>
      <c r="BB72" s="886"/>
      <c r="BC72" s="886"/>
      <c r="BD72" s="886"/>
      <c r="BE72" s="886"/>
      <c r="BF72" s="886"/>
      <c r="BG72" s="886"/>
      <c r="BH72" s="886"/>
      <c r="BI72" s="886"/>
      <c r="BJ72" s="886"/>
      <c r="BK72" s="886"/>
      <c r="BL72" s="886"/>
      <c r="BM72" s="886"/>
      <c r="BN72" s="886"/>
      <c r="BO72" s="886"/>
      <c r="BP72" s="886"/>
      <c r="BQ72" s="886"/>
      <c r="BR72" s="886"/>
      <c r="BS72" s="886"/>
      <c r="BT72" s="886"/>
      <c r="BU72" s="886"/>
      <c r="BV72" s="886"/>
      <c r="BW72" s="886"/>
      <c r="BX72" s="886"/>
      <c r="BY72" s="886"/>
      <c r="BZ72" s="886"/>
      <c r="CA72" s="886"/>
      <c r="CB72" s="886"/>
      <c r="CC72" s="886"/>
      <c r="CD72" s="886"/>
      <c r="CE72" s="886"/>
      <c r="CF72" s="886"/>
      <c r="CG72" s="886"/>
      <c r="CH72" s="886"/>
      <c r="CI72" s="886"/>
      <c r="CJ72" s="886"/>
      <c r="CK72" s="886"/>
      <c r="CL72" s="886"/>
      <c r="CM72" s="886"/>
      <c r="CN72" s="886"/>
      <c r="CO72" s="886"/>
      <c r="CP72" s="886"/>
      <c r="CQ72" s="886"/>
      <c r="CR72" s="886"/>
      <c r="CS72" s="886"/>
      <c r="CT72" s="886"/>
      <c r="CU72" s="886"/>
      <c r="CV72" s="886"/>
      <c r="CW72" s="886"/>
      <c r="CX72" s="886"/>
      <c r="CY72" s="886"/>
      <c r="CZ72" s="886"/>
      <c r="DA72" s="886"/>
      <c r="DB72" s="886"/>
      <c r="DC72" s="886"/>
      <c r="DD72" s="886"/>
      <c r="DE72" s="886"/>
      <c r="DF72" s="886"/>
      <c r="DG72" s="886"/>
      <c r="DH72" s="886"/>
      <c r="DI72" s="886"/>
      <c r="DJ72" s="886"/>
      <c r="DK72" s="886"/>
      <c r="DL72" s="886"/>
      <c r="DM72" s="886"/>
      <c r="DN72" s="886"/>
      <c r="DO72" s="886"/>
      <c r="DP72" s="886"/>
      <c r="DQ72" s="886"/>
      <c r="DR72" s="886"/>
      <c r="DS72" s="886"/>
      <c r="DT72" s="886"/>
      <c r="DU72" s="886"/>
      <c r="DV72" s="886"/>
      <c r="DW72" s="886"/>
      <c r="DX72" s="886"/>
      <c r="DY72" s="886"/>
      <c r="DZ72" s="886"/>
      <c r="EA72" s="886"/>
      <c r="EB72" s="886"/>
      <c r="EC72" s="886"/>
      <c r="ED72" s="886"/>
      <c r="EE72" s="886"/>
      <c r="EF72" s="886"/>
      <c r="EG72" s="886"/>
      <c r="EH72" s="886"/>
      <c r="EI72" s="886"/>
      <c r="EJ72" s="886"/>
      <c r="EK72" s="886"/>
      <c r="EL72" s="886"/>
      <c r="EM72" s="886"/>
      <c r="EN72" s="886"/>
      <c r="EO72" s="886"/>
      <c r="EP72" s="886"/>
      <c r="EQ72" s="886"/>
      <c r="ER72" s="886"/>
      <c r="ES72" s="886"/>
      <c r="ET72" s="886"/>
      <c r="EU72" s="886"/>
      <c r="EV72" s="886"/>
      <c r="EW72" s="886"/>
      <c r="EX72" s="886"/>
      <c r="EY72" s="886"/>
      <c r="EZ72" s="886"/>
      <c r="FA72" s="886"/>
      <c r="FB72" s="886"/>
      <c r="FC72" s="886"/>
      <c r="FD72" s="886"/>
      <c r="FE72" s="886"/>
      <c r="FF72" s="886"/>
      <c r="FG72" s="886"/>
      <c r="FH72" s="886"/>
      <c r="FI72" s="886"/>
      <c r="FJ72" s="886"/>
      <c r="FK72" s="886"/>
      <c r="FL72" s="886"/>
      <c r="FM72" s="886"/>
      <c r="FN72" s="886"/>
      <c r="FO72" s="886"/>
      <c r="FP72" s="886"/>
      <c r="FQ72" s="886"/>
      <c r="FR72" s="886"/>
      <c r="FS72" s="886"/>
      <c r="FT72" s="886"/>
      <c r="FU72" s="886"/>
      <c r="FV72" s="886"/>
      <c r="FW72" s="886"/>
      <c r="FX72" s="886"/>
      <c r="FY72" s="886"/>
      <c r="FZ72" s="886"/>
      <c r="GA72" s="886"/>
      <c r="GB72" s="886"/>
      <c r="GC72" s="886"/>
      <c r="GD72" s="886"/>
      <c r="GE72" s="886"/>
      <c r="GF72" s="886"/>
      <c r="GG72" s="886"/>
      <c r="GH72" s="886"/>
      <c r="GI72" s="886"/>
      <c r="GJ72" s="886"/>
      <c r="GK72" s="886"/>
      <c r="GL72" s="886"/>
      <c r="GM72" s="886"/>
      <c r="GN72" s="886"/>
      <c r="GO72" s="886"/>
      <c r="GP72" s="886"/>
      <c r="GQ72" s="886"/>
      <c r="GR72" s="886"/>
      <c r="GS72" s="886"/>
      <c r="GT72" s="886"/>
      <c r="GU72" s="886"/>
      <c r="GV72" s="886"/>
      <c r="GW72" s="886"/>
      <c r="GX72" s="886"/>
      <c r="GY72" s="886"/>
      <c r="GZ72" s="886"/>
      <c r="HA72" s="886"/>
      <c r="HB72" s="886"/>
      <c r="HC72" s="886"/>
      <c r="HD72" s="886"/>
      <c r="HE72" s="886"/>
      <c r="HF72" s="886"/>
      <c r="HG72" s="886"/>
      <c r="HH72" s="886"/>
      <c r="HI72" s="886"/>
      <c r="HJ72" s="886"/>
      <c r="HK72" s="886"/>
      <c r="HL72" s="886"/>
      <c r="HM72" s="886"/>
      <c r="HN72" s="886"/>
      <c r="HO72" s="886"/>
      <c r="HP72" s="886"/>
      <c r="HQ72" s="886"/>
      <c r="HR72" s="886"/>
      <c r="HS72" s="886"/>
      <c r="HT72" s="886"/>
      <c r="HU72" s="886"/>
      <c r="HV72" s="886"/>
      <c r="HW72" s="886"/>
      <c r="HX72" s="886"/>
      <c r="HY72" s="886"/>
      <c r="HZ72" s="886"/>
      <c r="IA72" s="886"/>
      <c r="IB72" s="886"/>
      <c r="IC72" s="886"/>
      <c r="ID72" s="886"/>
      <c r="IE72" s="886"/>
      <c r="IF72" s="886"/>
      <c r="IG72" s="886"/>
      <c r="IH72" s="886"/>
      <c r="II72" s="886"/>
      <c r="IJ72" s="886"/>
      <c r="IK72" s="886"/>
      <c r="IL72" s="886"/>
      <c r="IM72" s="886"/>
      <c r="IN72" s="886"/>
      <c r="IO72" s="886"/>
      <c r="IP72" s="886"/>
      <c r="IQ72" s="886"/>
      <c r="IR72" s="886"/>
      <c r="IS72" s="886"/>
      <c r="IT72" s="886"/>
      <c r="IU72" s="886"/>
      <c r="IV72" s="886"/>
      <c r="IW72" s="886"/>
      <c r="IX72" s="886"/>
      <c r="IY72" s="886"/>
      <c r="IZ72" s="886"/>
      <c r="JA72" s="886"/>
      <c r="JB72" s="886"/>
      <c r="JC72" s="886"/>
      <c r="JD72" s="886"/>
      <c r="JE72" s="886"/>
      <c r="JF72" s="886"/>
      <c r="JG72" s="886"/>
      <c r="JH72" s="886"/>
      <c r="JI72" s="886"/>
      <c r="JJ72" s="886"/>
      <c r="JK72" s="886"/>
      <c r="JL72" s="886"/>
      <c r="JM72" s="886"/>
      <c r="JN72" s="886"/>
      <c r="JO72" s="886"/>
      <c r="JP72" s="886"/>
      <c r="JQ72" s="886"/>
      <c r="JR72" s="886"/>
      <c r="JS72" s="886"/>
      <c r="JT72" s="886"/>
      <c r="JU72" s="886"/>
      <c r="JV72" s="886"/>
      <c r="JW72" s="886"/>
      <c r="JX72" s="886"/>
      <c r="JY72" s="886"/>
      <c r="JZ72" s="886"/>
      <c r="KA72" s="886"/>
      <c r="KB72" s="886"/>
      <c r="KC72" s="886"/>
      <c r="KD72" s="886"/>
      <c r="KE72" s="886"/>
      <c r="KF72" s="886"/>
      <c r="KG72" s="886"/>
      <c r="KH72" s="886"/>
      <c r="KI72" s="886"/>
      <c r="KJ72" s="886"/>
      <c r="KK72" s="886"/>
      <c r="KL72" s="886"/>
      <c r="KM72" s="886"/>
      <c r="KN72" s="886"/>
      <c r="KO72" s="886"/>
      <c r="KP72" s="886"/>
      <c r="KQ72" s="886"/>
      <c r="KR72" s="886"/>
      <c r="KS72" s="886"/>
      <c r="KT72" s="886"/>
      <c r="KU72" s="886"/>
      <c r="KV72" s="886"/>
      <c r="KW72" s="886"/>
      <c r="KX72" s="886"/>
      <c r="KY72" s="886"/>
      <c r="KZ72" s="886"/>
      <c r="LA72" s="886"/>
      <c r="LB72" s="886"/>
      <c r="LC72" s="886"/>
      <c r="LD72" s="886"/>
      <c r="LE72" s="886"/>
      <c r="LF72" s="886"/>
      <c r="LG72" s="886"/>
      <c r="LH72" s="886"/>
      <c r="LI72" s="886"/>
      <c r="LJ72" s="886"/>
      <c r="LK72" s="886"/>
      <c r="LL72" s="886"/>
      <c r="LM72" s="886"/>
      <c r="LN72" s="886"/>
      <c r="LO72" s="886"/>
      <c r="LP72" s="886"/>
      <c r="LQ72" s="886"/>
      <c r="LR72" s="886"/>
      <c r="LS72" s="886"/>
      <c r="LT72" s="886"/>
      <c r="LU72" s="886"/>
      <c r="LV72" s="886"/>
      <c r="LW72" s="886"/>
      <c r="LX72" s="886"/>
      <c r="LY72" s="886"/>
      <c r="LZ72" s="886"/>
      <c r="MA72" s="886"/>
      <c r="MB72" s="886"/>
      <c r="MC72" s="886"/>
      <c r="MD72" s="886"/>
      <c r="ME72" s="886"/>
      <c r="MF72" s="886"/>
      <c r="MG72" s="886"/>
      <c r="MH72" s="886"/>
      <c r="MI72" s="886"/>
    </row>
    <row r="73" spans="1:347" s="884" customFormat="1" ht="15" customHeight="1">
      <c r="A73" s="985"/>
      <c r="B73" s="3869"/>
      <c r="C73" s="3870" t="s">
        <v>874</v>
      </c>
      <c r="D73" s="3871"/>
      <c r="E73" s="886"/>
      <c r="F73" s="3759" t="s">
        <v>1744</v>
      </c>
      <c r="G73" s="4686"/>
      <c r="H73" s="2938"/>
      <c r="I73" s="101" t="str">
        <f t="shared" si="1"/>
        <v>Please complete all cells in row</v>
      </c>
      <c r="J73" s="2943">
        <v>0</v>
      </c>
      <c r="K73" s="886"/>
      <c r="L73" s="3676"/>
      <c r="M73" s="886"/>
      <c r="N73" s="886"/>
      <c r="O73" s="886"/>
      <c r="P73" s="886"/>
      <c r="Q73" s="886"/>
      <c r="R73" s="886"/>
      <c r="S73" s="886"/>
      <c r="T73" s="886"/>
      <c r="U73" s="886"/>
      <c r="V73" s="886"/>
      <c r="W73" s="886"/>
      <c r="X73" s="886"/>
      <c r="Y73" s="886"/>
      <c r="Z73" s="886"/>
      <c r="AA73" s="886"/>
      <c r="AB73" s="886"/>
      <c r="AC73" s="886"/>
      <c r="AD73" s="886"/>
      <c r="AE73" s="886"/>
      <c r="AF73" s="886"/>
      <c r="AG73" s="886"/>
      <c r="AH73" s="886"/>
      <c r="AI73" s="886"/>
      <c r="AJ73" s="886"/>
      <c r="AK73" s="886"/>
      <c r="AL73" s="886"/>
      <c r="AM73" s="886"/>
      <c r="AN73" s="886"/>
      <c r="AO73" s="886"/>
      <c r="AP73" s="886"/>
      <c r="AQ73" s="886"/>
      <c r="AR73" s="886"/>
      <c r="AS73" s="886"/>
      <c r="AT73" s="886"/>
      <c r="AU73" s="886"/>
      <c r="AV73" s="886"/>
      <c r="AW73" s="886"/>
      <c r="AX73" s="886"/>
      <c r="AY73" s="886"/>
      <c r="AZ73" s="886"/>
      <c r="BA73" s="886"/>
      <c r="BB73" s="886"/>
      <c r="BC73" s="886"/>
      <c r="BD73" s="886"/>
      <c r="BE73" s="886"/>
      <c r="BF73" s="886"/>
      <c r="BG73" s="886"/>
      <c r="BH73" s="886"/>
      <c r="BI73" s="886"/>
      <c r="BJ73" s="886"/>
      <c r="BK73" s="886"/>
      <c r="BL73" s="886"/>
      <c r="BM73" s="886"/>
      <c r="BN73" s="886"/>
      <c r="BO73" s="886"/>
      <c r="BP73" s="886"/>
      <c r="BQ73" s="886"/>
      <c r="BR73" s="886"/>
      <c r="BS73" s="886"/>
      <c r="BT73" s="886"/>
      <c r="BU73" s="886"/>
      <c r="BV73" s="886"/>
      <c r="BW73" s="886"/>
      <c r="BX73" s="886"/>
      <c r="BY73" s="886"/>
      <c r="BZ73" s="886"/>
      <c r="CA73" s="886"/>
      <c r="CB73" s="886"/>
      <c r="CC73" s="886"/>
      <c r="CD73" s="886"/>
      <c r="CE73" s="886"/>
      <c r="CF73" s="886"/>
      <c r="CG73" s="886"/>
      <c r="CH73" s="886"/>
      <c r="CI73" s="886"/>
      <c r="CJ73" s="886"/>
      <c r="CK73" s="886"/>
      <c r="CL73" s="886"/>
      <c r="CM73" s="886"/>
      <c r="CN73" s="886"/>
      <c r="CO73" s="886"/>
      <c r="CP73" s="886"/>
      <c r="CQ73" s="886"/>
      <c r="CR73" s="886"/>
      <c r="CS73" s="886"/>
      <c r="CT73" s="886"/>
      <c r="CU73" s="886"/>
      <c r="CV73" s="886"/>
      <c r="CW73" s="886"/>
      <c r="CX73" s="886"/>
      <c r="CY73" s="886"/>
      <c r="CZ73" s="886"/>
      <c r="DA73" s="886"/>
      <c r="DB73" s="886"/>
      <c r="DC73" s="886"/>
      <c r="DD73" s="886"/>
      <c r="DE73" s="886"/>
      <c r="DF73" s="886"/>
      <c r="DG73" s="886"/>
      <c r="DH73" s="886"/>
      <c r="DI73" s="886"/>
      <c r="DJ73" s="886"/>
      <c r="DK73" s="886"/>
      <c r="DL73" s="886"/>
      <c r="DM73" s="886"/>
      <c r="DN73" s="886"/>
      <c r="DO73" s="886"/>
      <c r="DP73" s="886"/>
      <c r="DQ73" s="886"/>
      <c r="DR73" s="886"/>
      <c r="DS73" s="886"/>
      <c r="DT73" s="886"/>
      <c r="DU73" s="886"/>
      <c r="DV73" s="886"/>
      <c r="DW73" s="886"/>
      <c r="DX73" s="886"/>
      <c r="DY73" s="886"/>
      <c r="DZ73" s="886"/>
      <c r="EA73" s="886"/>
      <c r="EB73" s="886"/>
      <c r="EC73" s="886"/>
      <c r="ED73" s="886"/>
      <c r="EE73" s="886"/>
      <c r="EF73" s="886"/>
      <c r="EG73" s="886"/>
      <c r="EH73" s="886"/>
      <c r="EI73" s="886"/>
      <c r="EJ73" s="886"/>
      <c r="EK73" s="886"/>
      <c r="EL73" s="886"/>
      <c r="EM73" s="886"/>
      <c r="EN73" s="886"/>
      <c r="EO73" s="886"/>
      <c r="EP73" s="886"/>
      <c r="EQ73" s="886"/>
      <c r="ER73" s="886"/>
      <c r="ES73" s="886"/>
      <c r="ET73" s="886"/>
      <c r="EU73" s="886"/>
      <c r="EV73" s="886"/>
      <c r="EW73" s="886"/>
      <c r="EX73" s="886"/>
      <c r="EY73" s="886"/>
      <c r="EZ73" s="886"/>
      <c r="FA73" s="886"/>
      <c r="FB73" s="886"/>
      <c r="FC73" s="886"/>
      <c r="FD73" s="886"/>
      <c r="FE73" s="886"/>
      <c r="FF73" s="886"/>
      <c r="FG73" s="886"/>
      <c r="FH73" s="886"/>
      <c r="FI73" s="886"/>
      <c r="FJ73" s="886"/>
      <c r="FK73" s="886"/>
      <c r="FL73" s="886"/>
      <c r="FM73" s="886"/>
      <c r="FN73" s="886"/>
      <c r="FO73" s="886"/>
      <c r="FP73" s="886"/>
      <c r="FQ73" s="886"/>
      <c r="FR73" s="886"/>
      <c r="FS73" s="886"/>
      <c r="FT73" s="886"/>
      <c r="FU73" s="886"/>
      <c r="FV73" s="886"/>
      <c r="FW73" s="886"/>
      <c r="FX73" s="886"/>
      <c r="FY73" s="886"/>
      <c r="FZ73" s="886"/>
      <c r="GA73" s="886"/>
      <c r="GB73" s="886"/>
      <c r="GC73" s="886"/>
      <c r="GD73" s="886"/>
      <c r="GE73" s="886"/>
      <c r="GF73" s="886"/>
      <c r="GG73" s="886"/>
      <c r="GH73" s="886"/>
      <c r="GI73" s="886"/>
      <c r="GJ73" s="886"/>
      <c r="GK73" s="886"/>
      <c r="GL73" s="886"/>
      <c r="GM73" s="886"/>
      <c r="GN73" s="886"/>
      <c r="GO73" s="886"/>
      <c r="GP73" s="886"/>
      <c r="GQ73" s="886"/>
      <c r="GR73" s="886"/>
      <c r="GS73" s="886"/>
      <c r="GT73" s="886"/>
      <c r="GU73" s="886"/>
      <c r="GV73" s="886"/>
      <c r="GW73" s="886"/>
      <c r="GX73" s="886"/>
      <c r="GY73" s="886"/>
      <c r="GZ73" s="886"/>
      <c r="HA73" s="886"/>
      <c r="HB73" s="886"/>
      <c r="HC73" s="886"/>
      <c r="HD73" s="886"/>
      <c r="HE73" s="886"/>
      <c r="HF73" s="886"/>
      <c r="HG73" s="886"/>
      <c r="HH73" s="886"/>
      <c r="HI73" s="886"/>
      <c r="HJ73" s="886"/>
      <c r="HK73" s="886"/>
      <c r="HL73" s="886"/>
      <c r="HM73" s="886"/>
      <c r="HN73" s="886"/>
      <c r="HO73" s="886"/>
      <c r="HP73" s="886"/>
      <c r="HQ73" s="886"/>
      <c r="HR73" s="886"/>
      <c r="HS73" s="886"/>
      <c r="HT73" s="886"/>
      <c r="HU73" s="886"/>
      <c r="HV73" s="886"/>
      <c r="HW73" s="886"/>
      <c r="HX73" s="886"/>
      <c r="HY73" s="886"/>
      <c r="HZ73" s="886"/>
      <c r="IA73" s="886"/>
      <c r="IB73" s="886"/>
      <c r="IC73" s="886"/>
      <c r="ID73" s="886"/>
      <c r="IE73" s="886"/>
      <c r="IF73" s="886"/>
      <c r="IG73" s="886"/>
      <c r="IH73" s="886"/>
      <c r="II73" s="886"/>
      <c r="IJ73" s="886"/>
      <c r="IK73" s="886"/>
      <c r="IL73" s="886"/>
      <c r="IM73" s="886"/>
      <c r="IN73" s="886"/>
      <c r="IO73" s="886"/>
      <c r="IP73" s="886"/>
      <c r="IQ73" s="886"/>
      <c r="IR73" s="886"/>
      <c r="IS73" s="886"/>
      <c r="IT73" s="886"/>
      <c r="IU73" s="886"/>
      <c r="IV73" s="886"/>
      <c r="IW73" s="886"/>
      <c r="IX73" s="886"/>
      <c r="IY73" s="886"/>
      <c r="IZ73" s="886"/>
      <c r="JA73" s="886"/>
      <c r="JB73" s="886"/>
      <c r="JC73" s="886"/>
      <c r="JD73" s="886"/>
      <c r="JE73" s="886"/>
      <c r="JF73" s="886"/>
      <c r="JG73" s="886"/>
      <c r="JH73" s="886"/>
      <c r="JI73" s="886"/>
      <c r="JJ73" s="886"/>
      <c r="JK73" s="886"/>
      <c r="JL73" s="886"/>
      <c r="JM73" s="886"/>
      <c r="JN73" s="886"/>
      <c r="JO73" s="886"/>
      <c r="JP73" s="886"/>
      <c r="JQ73" s="886"/>
      <c r="JR73" s="886"/>
      <c r="JS73" s="886"/>
      <c r="JT73" s="886"/>
      <c r="JU73" s="886"/>
      <c r="JV73" s="886"/>
      <c r="JW73" s="886"/>
      <c r="JX73" s="886"/>
      <c r="JY73" s="886"/>
      <c r="JZ73" s="886"/>
      <c r="KA73" s="886"/>
      <c r="KB73" s="886"/>
      <c r="KC73" s="886"/>
      <c r="KD73" s="886"/>
      <c r="KE73" s="886"/>
      <c r="KF73" s="886"/>
      <c r="KG73" s="886"/>
      <c r="KH73" s="886"/>
      <c r="KI73" s="886"/>
      <c r="KJ73" s="886"/>
      <c r="KK73" s="886"/>
      <c r="KL73" s="886"/>
      <c r="KM73" s="886"/>
      <c r="KN73" s="886"/>
      <c r="KO73" s="886"/>
      <c r="KP73" s="886"/>
      <c r="KQ73" s="886"/>
      <c r="KR73" s="886"/>
      <c r="KS73" s="886"/>
      <c r="KT73" s="886"/>
      <c r="KU73" s="886"/>
      <c r="KV73" s="886"/>
      <c r="KW73" s="886"/>
      <c r="KX73" s="886"/>
      <c r="KY73" s="886"/>
      <c r="KZ73" s="886"/>
      <c r="LA73" s="886"/>
      <c r="LB73" s="886"/>
      <c r="LC73" s="886"/>
      <c r="LD73" s="886"/>
      <c r="LE73" s="886"/>
      <c r="LF73" s="886"/>
      <c r="LG73" s="886"/>
      <c r="LH73" s="886"/>
      <c r="LI73" s="886"/>
      <c r="LJ73" s="886"/>
      <c r="LK73" s="886"/>
      <c r="LL73" s="886"/>
      <c r="LM73" s="886"/>
      <c r="LN73" s="886"/>
      <c r="LO73" s="886"/>
      <c r="LP73" s="886"/>
      <c r="LQ73" s="886"/>
      <c r="LR73" s="886"/>
      <c r="LS73" s="886"/>
      <c r="LT73" s="886"/>
      <c r="LU73" s="886"/>
      <c r="LV73" s="886"/>
      <c r="LW73" s="886"/>
      <c r="LX73" s="886"/>
      <c r="LY73" s="886"/>
      <c r="LZ73" s="886"/>
      <c r="MA73" s="886"/>
      <c r="MB73" s="886"/>
      <c r="MC73" s="886"/>
      <c r="MD73" s="886"/>
      <c r="ME73" s="886"/>
      <c r="MF73" s="886"/>
      <c r="MG73" s="886"/>
      <c r="MH73" s="886"/>
      <c r="MI73" s="886"/>
    </row>
    <row r="74" spans="1:347" s="884" customFormat="1" ht="15" customHeight="1">
      <c r="A74" s="985"/>
      <c r="B74" s="3869"/>
      <c r="C74" s="3870" t="s">
        <v>874</v>
      </c>
      <c r="D74" s="3871"/>
      <c r="E74" s="886"/>
      <c r="F74" s="3759" t="s">
        <v>1745</v>
      </c>
      <c r="G74" s="4686"/>
      <c r="H74" s="2938"/>
      <c r="I74" s="101" t="str">
        <f t="shared" si="1"/>
        <v>Please complete all cells in row</v>
      </c>
      <c r="J74" s="2943">
        <v>0</v>
      </c>
      <c r="K74" s="886"/>
      <c r="L74" s="3676"/>
      <c r="M74" s="886"/>
      <c r="N74" s="886"/>
      <c r="O74" s="886"/>
      <c r="P74" s="886"/>
      <c r="Q74" s="886"/>
      <c r="R74" s="886"/>
      <c r="S74" s="886"/>
      <c r="T74" s="886"/>
      <c r="U74" s="886"/>
      <c r="V74" s="886"/>
      <c r="W74" s="886"/>
      <c r="X74" s="886"/>
      <c r="Y74" s="886"/>
      <c r="Z74" s="886"/>
      <c r="AA74" s="886"/>
      <c r="AB74" s="886"/>
      <c r="AC74" s="886"/>
      <c r="AD74" s="886"/>
      <c r="AE74" s="886"/>
      <c r="AF74" s="886"/>
      <c r="AG74" s="886"/>
      <c r="AH74" s="886"/>
      <c r="AI74" s="886"/>
      <c r="AJ74" s="886"/>
      <c r="AK74" s="886"/>
      <c r="AL74" s="886"/>
      <c r="AM74" s="886"/>
      <c r="AN74" s="886"/>
      <c r="AO74" s="886"/>
      <c r="AP74" s="886"/>
      <c r="AQ74" s="886"/>
      <c r="AR74" s="886"/>
      <c r="AS74" s="886"/>
      <c r="AT74" s="886"/>
      <c r="AU74" s="886"/>
      <c r="AV74" s="886"/>
      <c r="AW74" s="886"/>
      <c r="AX74" s="886"/>
      <c r="AY74" s="886"/>
      <c r="AZ74" s="886"/>
      <c r="BA74" s="886"/>
      <c r="BB74" s="886"/>
      <c r="BC74" s="886"/>
      <c r="BD74" s="886"/>
      <c r="BE74" s="886"/>
      <c r="BF74" s="886"/>
      <c r="BG74" s="886"/>
      <c r="BH74" s="886"/>
      <c r="BI74" s="886"/>
      <c r="BJ74" s="886"/>
      <c r="BK74" s="886"/>
      <c r="BL74" s="886"/>
      <c r="BM74" s="886"/>
      <c r="BN74" s="886"/>
      <c r="BO74" s="886"/>
      <c r="BP74" s="886"/>
      <c r="BQ74" s="886"/>
      <c r="BR74" s="886"/>
      <c r="BS74" s="886"/>
      <c r="BT74" s="886"/>
      <c r="BU74" s="886"/>
      <c r="BV74" s="886"/>
      <c r="BW74" s="886"/>
      <c r="BX74" s="886"/>
      <c r="BY74" s="886"/>
      <c r="BZ74" s="886"/>
      <c r="CA74" s="886"/>
      <c r="CB74" s="886"/>
      <c r="CC74" s="886"/>
      <c r="CD74" s="886"/>
      <c r="CE74" s="886"/>
      <c r="CF74" s="886"/>
      <c r="CG74" s="886"/>
      <c r="CH74" s="886"/>
      <c r="CI74" s="886"/>
      <c r="CJ74" s="886"/>
      <c r="CK74" s="886"/>
      <c r="CL74" s="886"/>
      <c r="CM74" s="886"/>
      <c r="CN74" s="886"/>
      <c r="CO74" s="886"/>
      <c r="CP74" s="886"/>
      <c r="CQ74" s="886"/>
      <c r="CR74" s="886"/>
      <c r="CS74" s="886"/>
      <c r="CT74" s="886"/>
      <c r="CU74" s="886"/>
      <c r="CV74" s="886"/>
      <c r="CW74" s="886"/>
      <c r="CX74" s="886"/>
      <c r="CY74" s="886"/>
      <c r="CZ74" s="886"/>
      <c r="DA74" s="886"/>
      <c r="DB74" s="886"/>
      <c r="DC74" s="886"/>
      <c r="DD74" s="886"/>
      <c r="DE74" s="886"/>
      <c r="DF74" s="886"/>
      <c r="DG74" s="886"/>
      <c r="DH74" s="886"/>
      <c r="DI74" s="886"/>
      <c r="DJ74" s="886"/>
      <c r="DK74" s="886"/>
      <c r="DL74" s="886"/>
      <c r="DM74" s="886"/>
      <c r="DN74" s="886"/>
      <c r="DO74" s="886"/>
      <c r="DP74" s="886"/>
      <c r="DQ74" s="886"/>
      <c r="DR74" s="886"/>
      <c r="DS74" s="886"/>
      <c r="DT74" s="886"/>
      <c r="DU74" s="886"/>
      <c r="DV74" s="886"/>
      <c r="DW74" s="886"/>
      <c r="DX74" s="886"/>
      <c r="DY74" s="886"/>
      <c r="DZ74" s="886"/>
      <c r="EA74" s="886"/>
      <c r="EB74" s="886"/>
      <c r="EC74" s="886"/>
      <c r="ED74" s="886"/>
      <c r="EE74" s="886"/>
      <c r="EF74" s="886"/>
      <c r="EG74" s="886"/>
      <c r="EH74" s="886"/>
      <c r="EI74" s="886"/>
      <c r="EJ74" s="886"/>
      <c r="EK74" s="886"/>
      <c r="EL74" s="886"/>
      <c r="EM74" s="886"/>
      <c r="EN74" s="886"/>
      <c r="EO74" s="886"/>
      <c r="EP74" s="886"/>
      <c r="EQ74" s="886"/>
      <c r="ER74" s="886"/>
      <c r="ES74" s="886"/>
      <c r="ET74" s="886"/>
      <c r="EU74" s="886"/>
      <c r="EV74" s="886"/>
      <c r="EW74" s="886"/>
      <c r="EX74" s="886"/>
      <c r="EY74" s="886"/>
      <c r="EZ74" s="886"/>
      <c r="FA74" s="886"/>
      <c r="FB74" s="886"/>
      <c r="FC74" s="886"/>
      <c r="FD74" s="886"/>
      <c r="FE74" s="886"/>
      <c r="FF74" s="886"/>
      <c r="FG74" s="886"/>
      <c r="FH74" s="886"/>
      <c r="FI74" s="886"/>
      <c r="FJ74" s="886"/>
      <c r="FK74" s="886"/>
      <c r="FL74" s="886"/>
      <c r="FM74" s="886"/>
      <c r="FN74" s="886"/>
      <c r="FO74" s="886"/>
      <c r="FP74" s="886"/>
      <c r="FQ74" s="886"/>
      <c r="FR74" s="886"/>
      <c r="FS74" s="886"/>
      <c r="FT74" s="886"/>
      <c r="FU74" s="886"/>
      <c r="FV74" s="886"/>
      <c r="FW74" s="886"/>
      <c r="FX74" s="886"/>
      <c r="FY74" s="886"/>
      <c r="FZ74" s="886"/>
      <c r="GA74" s="886"/>
      <c r="GB74" s="886"/>
      <c r="GC74" s="886"/>
      <c r="GD74" s="886"/>
      <c r="GE74" s="886"/>
      <c r="GF74" s="886"/>
      <c r="GG74" s="886"/>
      <c r="GH74" s="886"/>
      <c r="GI74" s="886"/>
      <c r="GJ74" s="886"/>
      <c r="GK74" s="886"/>
      <c r="GL74" s="886"/>
      <c r="GM74" s="886"/>
      <c r="GN74" s="886"/>
      <c r="GO74" s="886"/>
      <c r="GP74" s="886"/>
      <c r="GQ74" s="886"/>
      <c r="GR74" s="886"/>
      <c r="GS74" s="886"/>
      <c r="GT74" s="886"/>
      <c r="GU74" s="886"/>
      <c r="GV74" s="886"/>
      <c r="GW74" s="886"/>
      <c r="GX74" s="886"/>
      <c r="GY74" s="886"/>
      <c r="GZ74" s="886"/>
      <c r="HA74" s="886"/>
      <c r="HB74" s="886"/>
      <c r="HC74" s="886"/>
      <c r="HD74" s="886"/>
      <c r="HE74" s="886"/>
      <c r="HF74" s="886"/>
      <c r="HG74" s="886"/>
      <c r="HH74" s="886"/>
      <c r="HI74" s="886"/>
      <c r="HJ74" s="886"/>
      <c r="HK74" s="886"/>
      <c r="HL74" s="886"/>
      <c r="HM74" s="886"/>
      <c r="HN74" s="886"/>
      <c r="HO74" s="886"/>
      <c r="HP74" s="886"/>
      <c r="HQ74" s="886"/>
      <c r="HR74" s="886"/>
      <c r="HS74" s="886"/>
      <c r="HT74" s="886"/>
      <c r="HU74" s="886"/>
      <c r="HV74" s="886"/>
      <c r="HW74" s="886"/>
      <c r="HX74" s="886"/>
      <c r="HY74" s="886"/>
      <c r="HZ74" s="886"/>
      <c r="IA74" s="886"/>
      <c r="IB74" s="886"/>
      <c r="IC74" s="886"/>
      <c r="ID74" s="886"/>
      <c r="IE74" s="886"/>
      <c r="IF74" s="886"/>
      <c r="IG74" s="886"/>
      <c r="IH74" s="886"/>
      <c r="II74" s="886"/>
      <c r="IJ74" s="886"/>
      <c r="IK74" s="886"/>
      <c r="IL74" s="886"/>
      <c r="IM74" s="886"/>
      <c r="IN74" s="886"/>
      <c r="IO74" s="886"/>
      <c r="IP74" s="886"/>
      <c r="IQ74" s="886"/>
      <c r="IR74" s="886"/>
      <c r="IS74" s="886"/>
      <c r="IT74" s="886"/>
      <c r="IU74" s="886"/>
      <c r="IV74" s="886"/>
      <c r="IW74" s="886"/>
      <c r="IX74" s="886"/>
      <c r="IY74" s="886"/>
      <c r="IZ74" s="886"/>
      <c r="JA74" s="886"/>
      <c r="JB74" s="886"/>
      <c r="JC74" s="886"/>
      <c r="JD74" s="886"/>
      <c r="JE74" s="886"/>
      <c r="JF74" s="886"/>
      <c r="JG74" s="886"/>
      <c r="JH74" s="886"/>
      <c r="JI74" s="886"/>
      <c r="JJ74" s="886"/>
      <c r="JK74" s="886"/>
      <c r="JL74" s="886"/>
      <c r="JM74" s="886"/>
      <c r="JN74" s="886"/>
      <c r="JO74" s="886"/>
      <c r="JP74" s="886"/>
      <c r="JQ74" s="886"/>
      <c r="JR74" s="886"/>
      <c r="JS74" s="886"/>
      <c r="JT74" s="886"/>
      <c r="JU74" s="886"/>
      <c r="JV74" s="886"/>
      <c r="JW74" s="886"/>
      <c r="JX74" s="886"/>
      <c r="JY74" s="886"/>
      <c r="JZ74" s="886"/>
      <c r="KA74" s="886"/>
      <c r="KB74" s="886"/>
      <c r="KC74" s="886"/>
      <c r="KD74" s="886"/>
      <c r="KE74" s="886"/>
      <c r="KF74" s="886"/>
      <c r="KG74" s="886"/>
      <c r="KH74" s="886"/>
      <c r="KI74" s="886"/>
      <c r="KJ74" s="886"/>
      <c r="KK74" s="886"/>
      <c r="KL74" s="886"/>
      <c r="KM74" s="886"/>
      <c r="KN74" s="886"/>
      <c r="KO74" s="886"/>
      <c r="KP74" s="886"/>
      <c r="KQ74" s="886"/>
      <c r="KR74" s="886"/>
      <c r="KS74" s="886"/>
      <c r="KT74" s="886"/>
      <c r="KU74" s="886"/>
      <c r="KV74" s="886"/>
      <c r="KW74" s="886"/>
      <c r="KX74" s="886"/>
      <c r="KY74" s="886"/>
      <c r="KZ74" s="886"/>
      <c r="LA74" s="886"/>
      <c r="LB74" s="886"/>
      <c r="LC74" s="886"/>
      <c r="LD74" s="886"/>
      <c r="LE74" s="886"/>
      <c r="LF74" s="886"/>
      <c r="LG74" s="886"/>
      <c r="LH74" s="886"/>
      <c r="LI74" s="886"/>
      <c r="LJ74" s="886"/>
      <c r="LK74" s="886"/>
      <c r="LL74" s="886"/>
      <c r="LM74" s="886"/>
      <c r="LN74" s="886"/>
      <c r="LO74" s="886"/>
      <c r="LP74" s="886"/>
      <c r="LQ74" s="886"/>
      <c r="LR74" s="886"/>
      <c r="LS74" s="886"/>
      <c r="LT74" s="886"/>
      <c r="LU74" s="886"/>
      <c r="LV74" s="886"/>
      <c r="LW74" s="886"/>
      <c r="LX74" s="886"/>
      <c r="LY74" s="886"/>
      <c r="LZ74" s="886"/>
      <c r="MA74" s="886"/>
      <c r="MB74" s="886"/>
      <c r="MC74" s="886"/>
      <c r="MD74" s="886"/>
      <c r="ME74" s="886"/>
      <c r="MF74" s="886"/>
      <c r="MG74" s="886"/>
      <c r="MH74" s="886"/>
      <c r="MI74" s="886"/>
    </row>
    <row r="75" spans="1:347" s="884" customFormat="1" ht="15" customHeight="1">
      <c r="A75" s="985"/>
      <c r="B75" s="3869"/>
      <c r="C75" s="3870" t="s">
        <v>874</v>
      </c>
      <c r="D75" s="3871"/>
      <c r="E75" s="886"/>
      <c r="F75" s="3759" t="s">
        <v>1746</v>
      </c>
      <c r="G75" s="4686"/>
      <c r="H75" s="2938"/>
      <c r="I75" s="101" t="str">
        <f t="shared" si="1"/>
        <v>Please complete all cells in row</v>
      </c>
      <c r="J75" s="2943">
        <v>0</v>
      </c>
      <c r="K75" s="886"/>
      <c r="L75" s="3676"/>
      <c r="M75" s="886"/>
      <c r="N75" s="886"/>
      <c r="O75" s="886"/>
      <c r="P75" s="886"/>
      <c r="Q75" s="886"/>
      <c r="R75" s="886"/>
      <c r="S75" s="886"/>
      <c r="T75" s="886"/>
      <c r="U75" s="886"/>
      <c r="V75" s="886"/>
      <c r="W75" s="886"/>
      <c r="X75" s="886"/>
      <c r="Y75" s="886"/>
      <c r="Z75" s="886"/>
      <c r="AA75" s="886"/>
      <c r="AB75" s="886"/>
      <c r="AC75" s="886"/>
      <c r="AD75" s="886"/>
      <c r="AE75" s="886"/>
      <c r="AF75" s="886"/>
      <c r="AG75" s="886"/>
      <c r="AH75" s="886"/>
      <c r="AI75" s="886"/>
      <c r="AJ75" s="886"/>
      <c r="AK75" s="886"/>
      <c r="AL75" s="886"/>
      <c r="AM75" s="886"/>
      <c r="AN75" s="886"/>
      <c r="AO75" s="886"/>
      <c r="AP75" s="886"/>
      <c r="AQ75" s="886"/>
      <c r="AR75" s="886"/>
      <c r="AS75" s="886"/>
      <c r="AT75" s="886"/>
      <c r="AU75" s="886"/>
      <c r="AV75" s="886"/>
      <c r="AW75" s="886"/>
      <c r="AX75" s="886"/>
      <c r="AY75" s="886"/>
      <c r="AZ75" s="886"/>
      <c r="BA75" s="886"/>
      <c r="BB75" s="886"/>
      <c r="BC75" s="886"/>
      <c r="BD75" s="886"/>
      <c r="BE75" s="886"/>
      <c r="BF75" s="886"/>
      <c r="BG75" s="886"/>
      <c r="BH75" s="886"/>
      <c r="BI75" s="886"/>
      <c r="BJ75" s="886"/>
      <c r="BK75" s="886"/>
      <c r="BL75" s="886"/>
      <c r="BM75" s="886"/>
      <c r="BN75" s="886"/>
      <c r="BO75" s="886"/>
      <c r="BP75" s="886"/>
      <c r="BQ75" s="886"/>
      <c r="BR75" s="886"/>
      <c r="BS75" s="886"/>
      <c r="BT75" s="886"/>
      <c r="BU75" s="886"/>
      <c r="BV75" s="886"/>
      <c r="BW75" s="886"/>
      <c r="BX75" s="886"/>
      <c r="BY75" s="886"/>
      <c r="BZ75" s="886"/>
      <c r="CA75" s="886"/>
      <c r="CB75" s="886"/>
      <c r="CC75" s="886"/>
      <c r="CD75" s="886"/>
      <c r="CE75" s="886"/>
      <c r="CF75" s="886"/>
      <c r="CG75" s="886"/>
      <c r="CH75" s="886"/>
      <c r="CI75" s="886"/>
      <c r="CJ75" s="886"/>
      <c r="CK75" s="886"/>
      <c r="CL75" s="886"/>
      <c r="CM75" s="886"/>
      <c r="CN75" s="886"/>
      <c r="CO75" s="886"/>
      <c r="CP75" s="886"/>
      <c r="CQ75" s="886"/>
      <c r="CR75" s="886"/>
      <c r="CS75" s="886"/>
      <c r="CT75" s="886"/>
      <c r="CU75" s="886"/>
      <c r="CV75" s="886"/>
      <c r="CW75" s="886"/>
      <c r="CX75" s="886"/>
      <c r="CY75" s="886"/>
      <c r="CZ75" s="886"/>
      <c r="DA75" s="886"/>
      <c r="DB75" s="886"/>
      <c r="DC75" s="886"/>
      <c r="DD75" s="886"/>
      <c r="DE75" s="886"/>
      <c r="DF75" s="886"/>
      <c r="DG75" s="886"/>
      <c r="DH75" s="886"/>
      <c r="DI75" s="886"/>
      <c r="DJ75" s="886"/>
      <c r="DK75" s="886"/>
      <c r="DL75" s="886"/>
      <c r="DM75" s="886"/>
      <c r="DN75" s="886"/>
      <c r="DO75" s="886"/>
      <c r="DP75" s="886"/>
      <c r="DQ75" s="886"/>
      <c r="DR75" s="886"/>
      <c r="DS75" s="886"/>
      <c r="DT75" s="886"/>
      <c r="DU75" s="886"/>
      <c r="DV75" s="886"/>
      <c r="DW75" s="886"/>
      <c r="DX75" s="886"/>
      <c r="DY75" s="886"/>
      <c r="DZ75" s="886"/>
      <c r="EA75" s="886"/>
      <c r="EB75" s="886"/>
      <c r="EC75" s="886"/>
      <c r="ED75" s="886"/>
      <c r="EE75" s="886"/>
      <c r="EF75" s="886"/>
      <c r="EG75" s="886"/>
      <c r="EH75" s="886"/>
      <c r="EI75" s="886"/>
      <c r="EJ75" s="886"/>
      <c r="EK75" s="886"/>
      <c r="EL75" s="886"/>
      <c r="EM75" s="886"/>
      <c r="EN75" s="886"/>
      <c r="EO75" s="886"/>
      <c r="EP75" s="886"/>
      <c r="EQ75" s="886"/>
      <c r="ER75" s="886"/>
      <c r="ES75" s="886"/>
      <c r="ET75" s="886"/>
      <c r="EU75" s="886"/>
      <c r="EV75" s="886"/>
      <c r="EW75" s="886"/>
      <c r="EX75" s="886"/>
      <c r="EY75" s="886"/>
      <c r="EZ75" s="886"/>
      <c r="FA75" s="886"/>
      <c r="FB75" s="886"/>
      <c r="FC75" s="886"/>
      <c r="FD75" s="886"/>
      <c r="FE75" s="886"/>
      <c r="FF75" s="886"/>
      <c r="FG75" s="886"/>
      <c r="FH75" s="886"/>
      <c r="FI75" s="886"/>
      <c r="FJ75" s="886"/>
      <c r="FK75" s="886"/>
      <c r="FL75" s="886"/>
      <c r="FM75" s="886"/>
      <c r="FN75" s="886"/>
      <c r="FO75" s="886"/>
      <c r="FP75" s="886"/>
      <c r="FQ75" s="886"/>
      <c r="FR75" s="886"/>
      <c r="FS75" s="886"/>
      <c r="FT75" s="886"/>
      <c r="FU75" s="886"/>
      <c r="FV75" s="886"/>
      <c r="FW75" s="886"/>
      <c r="FX75" s="886"/>
      <c r="FY75" s="886"/>
      <c r="FZ75" s="886"/>
      <c r="GA75" s="886"/>
      <c r="GB75" s="886"/>
      <c r="GC75" s="886"/>
      <c r="GD75" s="886"/>
      <c r="GE75" s="886"/>
      <c r="GF75" s="886"/>
      <c r="GG75" s="886"/>
      <c r="GH75" s="886"/>
      <c r="GI75" s="886"/>
      <c r="GJ75" s="886"/>
      <c r="GK75" s="886"/>
      <c r="GL75" s="886"/>
      <c r="GM75" s="886"/>
      <c r="GN75" s="886"/>
      <c r="GO75" s="886"/>
      <c r="GP75" s="886"/>
      <c r="GQ75" s="886"/>
      <c r="GR75" s="886"/>
      <c r="GS75" s="886"/>
      <c r="GT75" s="886"/>
      <c r="GU75" s="886"/>
      <c r="GV75" s="886"/>
      <c r="GW75" s="886"/>
      <c r="GX75" s="886"/>
      <c r="GY75" s="886"/>
      <c r="GZ75" s="886"/>
      <c r="HA75" s="886"/>
      <c r="HB75" s="886"/>
      <c r="HC75" s="886"/>
      <c r="HD75" s="886"/>
      <c r="HE75" s="886"/>
      <c r="HF75" s="886"/>
      <c r="HG75" s="886"/>
      <c r="HH75" s="886"/>
      <c r="HI75" s="886"/>
      <c r="HJ75" s="886"/>
      <c r="HK75" s="886"/>
      <c r="HL75" s="886"/>
      <c r="HM75" s="886"/>
      <c r="HN75" s="886"/>
      <c r="HO75" s="886"/>
      <c r="HP75" s="886"/>
      <c r="HQ75" s="886"/>
      <c r="HR75" s="886"/>
      <c r="HS75" s="886"/>
      <c r="HT75" s="886"/>
      <c r="HU75" s="886"/>
      <c r="HV75" s="886"/>
      <c r="HW75" s="886"/>
      <c r="HX75" s="886"/>
      <c r="HY75" s="886"/>
      <c r="HZ75" s="886"/>
      <c r="IA75" s="886"/>
      <c r="IB75" s="886"/>
      <c r="IC75" s="886"/>
      <c r="ID75" s="886"/>
      <c r="IE75" s="886"/>
      <c r="IF75" s="886"/>
      <c r="IG75" s="886"/>
      <c r="IH75" s="886"/>
      <c r="II75" s="886"/>
      <c r="IJ75" s="886"/>
      <c r="IK75" s="886"/>
      <c r="IL75" s="886"/>
      <c r="IM75" s="886"/>
      <c r="IN75" s="886"/>
      <c r="IO75" s="886"/>
      <c r="IP75" s="886"/>
      <c r="IQ75" s="886"/>
      <c r="IR75" s="886"/>
      <c r="IS75" s="886"/>
      <c r="IT75" s="886"/>
      <c r="IU75" s="886"/>
      <c r="IV75" s="886"/>
      <c r="IW75" s="886"/>
      <c r="IX75" s="886"/>
      <c r="IY75" s="886"/>
      <c r="IZ75" s="886"/>
      <c r="JA75" s="886"/>
      <c r="JB75" s="886"/>
      <c r="JC75" s="886"/>
      <c r="JD75" s="886"/>
      <c r="JE75" s="886"/>
      <c r="JF75" s="886"/>
      <c r="JG75" s="886"/>
      <c r="JH75" s="886"/>
      <c r="JI75" s="886"/>
      <c r="JJ75" s="886"/>
      <c r="JK75" s="886"/>
      <c r="JL75" s="886"/>
      <c r="JM75" s="886"/>
      <c r="JN75" s="886"/>
      <c r="JO75" s="886"/>
      <c r="JP75" s="886"/>
      <c r="JQ75" s="886"/>
      <c r="JR75" s="886"/>
      <c r="JS75" s="886"/>
      <c r="JT75" s="886"/>
      <c r="JU75" s="886"/>
      <c r="JV75" s="886"/>
      <c r="JW75" s="886"/>
      <c r="JX75" s="886"/>
      <c r="JY75" s="886"/>
      <c r="JZ75" s="886"/>
      <c r="KA75" s="886"/>
      <c r="KB75" s="886"/>
      <c r="KC75" s="886"/>
      <c r="KD75" s="886"/>
      <c r="KE75" s="886"/>
      <c r="KF75" s="886"/>
      <c r="KG75" s="886"/>
      <c r="KH75" s="886"/>
      <c r="KI75" s="886"/>
      <c r="KJ75" s="886"/>
      <c r="KK75" s="886"/>
      <c r="KL75" s="886"/>
      <c r="KM75" s="886"/>
      <c r="KN75" s="886"/>
      <c r="KO75" s="886"/>
      <c r="KP75" s="886"/>
      <c r="KQ75" s="886"/>
      <c r="KR75" s="886"/>
      <c r="KS75" s="886"/>
      <c r="KT75" s="886"/>
      <c r="KU75" s="886"/>
      <c r="KV75" s="886"/>
      <c r="KW75" s="886"/>
      <c r="KX75" s="886"/>
      <c r="KY75" s="886"/>
      <c r="KZ75" s="886"/>
      <c r="LA75" s="886"/>
      <c r="LB75" s="886"/>
      <c r="LC75" s="886"/>
      <c r="LD75" s="886"/>
      <c r="LE75" s="886"/>
      <c r="LF75" s="886"/>
      <c r="LG75" s="886"/>
      <c r="LH75" s="886"/>
      <c r="LI75" s="886"/>
      <c r="LJ75" s="886"/>
      <c r="LK75" s="886"/>
      <c r="LL75" s="886"/>
      <c r="LM75" s="886"/>
      <c r="LN75" s="886"/>
      <c r="LO75" s="886"/>
      <c r="LP75" s="886"/>
      <c r="LQ75" s="886"/>
      <c r="LR75" s="886"/>
      <c r="LS75" s="886"/>
      <c r="LT75" s="886"/>
      <c r="LU75" s="886"/>
      <c r="LV75" s="886"/>
      <c r="LW75" s="886"/>
      <c r="LX75" s="886"/>
      <c r="LY75" s="886"/>
      <c r="LZ75" s="886"/>
      <c r="MA75" s="886"/>
      <c r="MB75" s="886"/>
      <c r="MC75" s="886"/>
      <c r="MD75" s="886"/>
      <c r="ME75" s="886"/>
      <c r="MF75" s="886"/>
      <c r="MG75" s="886"/>
      <c r="MH75" s="886"/>
      <c r="MI75" s="886"/>
    </row>
    <row r="76" spans="1:347" s="884" customFormat="1" ht="15" customHeight="1">
      <c r="A76" s="985"/>
      <c r="B76" s="3869"/>
      <c r="C76" s="3870" t="s">
        <v>874</v>
      </c>
      <c r="D76" s="3871"/>
      <c r="E76" s="886"/>
      <c r="F76" s="3759" t="s">
        <v>1747</v>
      </c>
      <c r="G76" s="4686"/>
      <c r="H76" s="2938"/>
      <c r="I76" s="101" t="str">
        <f t="shared" si="1"/>
        <v>Please complete all cells in row</v>
      </c>
      <c r="J76" s="2943">
        <v>0</v>
      </c>
      <c r="K76" s="886"/>
      <c r="L76" s="3676"/>
      <c r="M76" s="886"/>
      <c r="N76" s="886"/>
      <c r="O76" s="886"/>
      <c r="P76" s="886"/>
      <c r="Q76" s="886"/>
      <c r="R76" s="886"/>
      <c r="S76" s="886"/>
      <c r="T76" s="886"/>
      <c r="U76" s="886"/>
      <c r="V76" s="886"/>
      <c r="W76" s="886"/>
      <c r="X76" s="886"/>
      <c r="Y76" s="886"/>
      <c r="Z76" s="886"/>
      <c r="AA76" s="886"/>
      <c r="AB76" s="886"/>
      <c r="AC76" s="886"/>
      <c r="AD76" s="886"/>
      <c r="AE76" s="886"/>
      <c r="AF76" s="886"/>
      <c r="AG76" s="886"/>
      <c r="AH76" s="886"/>
      <c r="AI76" s="886"/>
      <c r="AJ76" s="886"/>
      <c r="AK76" s="886"/>
      <c r="AL76" s="886"/>
      <c r="AM76" s="886"/>
      <c r="AN76" s="886"/>
      <c r="AO76" s="886"/>
      <c r="AP76" s="886"/>
      <c r="AQ76" s="886"/>
      <c r="AR76" s="886"/>
      <c r="AS76" s="886"/>
      <c r="AT76" s="886"/>
      <c r="AU76" s="886"/>
      <c r="AV76" s="886"/>
      <c r="AW76" s="886"/>
      <c r="AX76" s="886"/>
      <c r="AY76" s="886"/>
      <c r="AZ76" s="886"/>
      <c r="BA76" s="886"/>
      <c r="BB76" s="886"/>
      <c r="BC76" s="886"/>
      <c r="BD76" s="886"/>
      <c r="BE76" s="886"/>
      <c r="BF76" s="886"/>
      <c r="BG76" s="886"/>
      <c r="BH76" s="886"/>
      <c r="BI76" s="886"/>
      <c r="BJ76" s="886"/>
      <c r="BK76" s="886"/>
      <c r="BL76" s="886"/>
      <c r="BM76" s="886"/>
      <c r="BN76" s="886"/>
      <c r="BO76" s="886"/>
      <c r="BP76" s="886"/>
      <c r="BQ76" s="886"/>
      <c r="BR76" s="886"/>
      <c r="BS76" s="886"/>
      <c r="BT76" s="886"/>
      <c r="BU76" s="886"/>
      <c r="BV76" s="886"/>
      <c r="BW76" s="886"/>
      <c r="BX76" s="886"/>
      <c r="BY76" s="886"/>
      <c r="BZ76" s="886"/>
      <c r="CA76" s="886"/>
      <c r="CB76" s="886"/>
      <c r="CC76" s="886"/>
      <c r="CD76" s="886"/>
      <c r="CE76" s="886"/>
      <c r="CF76" s="886"/>
      <c r="CG76" s="886"/>
      <c r="CH76" s="886"/>
      <c r="CI76" s="886"/>
      <c r="CJ76" s="886"/>
      <c r="CK76" s="886"/>
      <c r="CL76" s="886"/>
      <c r="CM76" s="886"/>
      <c r="CN76" s="886"/>
      <c r="CO76" s="886"/>
      <c r="CP76" s="886"/>
      <c r="CQ76" s="886"/>
      <c r="CR76" s="886"/>
      <c r="CS76" s="886"/>
      <c r="CT76" s="886"/>
      <c r="CU76" s="886"/>
      <c r="CV76" s="886"/>
      <c r="CW76" s="886"/>
      <c r="CX76" s="886"/>
      <c r="CY76" s="886"/>
      <c r="CZ76" s="886"/>
      <c r="DA76" s="886"/>
      <c r="DB76" s="886"/>
      <c r="DC76" s="886"/>
      <c r="DD76" s="886"/>
      <c r="DE76" s="886"/>
      <c r="DF76" s="886"/>
      <c r="DG76" s="886"/>
      <c r="DH76" s="886"/>
      <c r="DI76" s="886"/>
      <c r="DJ76" s="886"/>
      <c r="DK76" s="886"/>
      <c r="DL76" s="886"/>
      <c r="DM76" s="886"/>
      <c r="DN76" s="886"/>
      <c r="DO76" s="886"/>
      <c r="DP76" s="886"/>
      <c r="DQ76" s="886"/>
      <c r="DR76" s="886"/>
      <c r="DS76" s="886"/>
      <c r="DT76" s="886"/>
      <c r="DU76" s="886"/>
      <c r="DV76" s="886"/>
      <c r="DW76" s="886"/>
      <c r="DX76" s="886"/>
      <c r="DY76" s="886"/>
      <c r="DZ76" s="886"/>
      <c r="EA76" s="886"/>
      <c r="EB76" s="886"/>
      <c r="EC76" s="886"/>
      <c r="ED76" s="886"/>
      <c r="EE76" s="886"/>
      <c r="EF76" s="886"/>
      <c r="EG76" s="886"/>
      <c r="EH76" s="886"/>
      <c r="EI76" s="886"/>
      <c r="EJ76" s="886"/>
      <c r="EK76" s="886"/>
      <c r="EL76" s="886"/>
      <c r="EM76" s="886"/>
      <c r="EN76" s="886"/>
      <c r="EO76" s="886"/>
      <c r="EP76" s="886"/>
      <c r="EQ76" s="886"/>
      <c r="ER76" s="886"/>
      <c r="ES76" s="886"/>
      <c r="ET76" s="886"/>
      <c r="EU76" s="886"/>
      <c r="EV76" s="886"/>
      <c r="EW76" s="886"/>
      <c r="EX76" s="886"/>
      <c r="EY76" s="886"/>
      <c r="EZ76" s="886"/>
      <c r="FA76" s="886"/>
      <c r="FB76" s="886"/>
      <c r="FC76" s="886"/>
      <c r="FD76" s="886"/>
      <c r="FE76" s="886"/>
      <c r="FF76" s="886"/>
      <c r="FG76" s="886"/>
      <c r="FH76" s="886"/>
      <c r="FI76" s="886"/>
      <c r="FJ76" s="886"/>
      <c r="FK76" s="886"/>
      <c r="FL76" s="886"/>
      <c r="FM76" s="886"/>
      <c r="FN76" s="886"/>
      <c r="FO76" s="886"/>
      <c r="FP76" s="886"/>
      <c r="FQ76" s="886"/>
      <c r="FR76" s="886"/>
      <c r="FS76" s="886"/>
      <c r="FT76" s="886"/>
      <c r="FU76" s="886"/>
      <c r="FV76" s="886"/>
      <c r="FW76" s="886"/>
      <c r="FX76" s="886"/>
      <c r="FY76" s="886"/>
      <c r="FZ76" s="886"/>
      <c r="GA76" s="886"/>
      <c r="GB76" s="886"/>
      <c r="GC76" s="886"/>
      <c r="GD76" s="886"/>
      <c r="GE76" s="886"/>
      <c r="GF76" s="886"/>
      <c r="GG76" s="886"/>
      <c r="GH76" s="886"/>
      <c r="GI76" s="886"/>
      <c r="GJ76" s="886"/>
      <c r="GK76" s="886"/>
      <c r="GL76" s="886"/>
      <c r="GM76" s="886"/>
      <c r="GN76" s="886"/>
      <c r="GO76" s="886"/>
      <c r="GP76" s="886"/>
      <c r="GQ76" s="886"/>
      <c r="GR76" s="886"/>
      <c r="GS76" s="886"/>
      <c r="GT76" s="886"/>
      <c r="GU76" s="886"/>
      <c r="GV76" s="886"/>
      <c r="GW76" s="886"/>
      <c r="GX76" s="886"/>
      <c r="GY76" s="886"/>
      <c r="GZ76" s="886"/>
      <c r="HA76" s="886"/>
      <c r="HB76" s="886"/>
      <c r="HC76" s="886"/>
      <c r="HD76" s="886"/>
      <c r="HE76" s="886"/>
      <c r="HF76" s="886"/>
      <c r="HG76" s="886"/>
      <c r="HH76" s="886"/>
      <c r="HI76" s="886"/>
      <c r="HJ76" s="886"/>
      <c r="HK76" s="886"/>
      <c r="HL76" s="886"/>
      <c r="HM76" s="886"/>
      <c r="HN76" s="886"/>
      <c r="HO76" s="886"/>
      <c r="HP76" s="886"/>
      <c r="HQ76" s="886"/>
      <c r="HR76" s="886"/>
      <c r="HS76" s="886"/>
      <c r="HT76" s="886"/>
      <c r="HU76" s="886"/>
      <c r="HV76" s="886"/>
      <c r="HW76" s="886"/>
      <c r="HX76" s="886"/>
      <c r="HY76" s="886"/>
      <c r="HZ76" s="886"/>
      <c r="IA76" s="886"/>
      <c r="IB76" s="886"/>
      <c r="IC76" s="886"/>
      <c r="ID76" s="886"/>
      <c r="IE76" s="886"/>
      <c r="IF76" s="886"/>
      <c r="IG76" s="886"/>
      <c r="IH76" s="886"/>
      <c r="II76" s="886"/>
      <c r="IJ76" s="886"/>
      <c r="IK76" s="886"/>
      <c r="IL76" s="886"/>
      <c r="IM76" s="886"/>
      <c r="IN76" s="886"/>
      <c r="IO76" s="886"/>
      <c r="IP76" s="886"/>
      <c r="IQ76" s="886"/>
      <c r="IR76" s="886"/>
      <c r="IS76" s="886"/>
      <c r="IT76" s="886"/>
      <c r="IU76" s="886"/>
      <c r="IV76" s="886"/>
      <c r="IW76" s="886"/>
      <c r="IX76" s="886"/>
      <c r="IY76" s="886"/>
      <c r="IZ76" s="886"/>
      <c r="JA76" s="886"/>
      <c r="JB76" s="886"/>
      <c r="JC76" s="886"/>
      <c r="JD76" s="886"/>
      <c r="JE76" s="886"/>
      <c r="JF76" s="886"/>
      <c r="JG76" s="886"/>
      <c r="JH76" s="886"/>
      <c r="JI76" s="886"/>
      <c r="JJ76" s="886"/>
      <c r="JK76" s="886"/>
      <c r="JL76" s="886"/>
      <c r="JM76" s="886"/>
      <c r="JN76" s="886"/>
      <c r="JO76" s="886"/>
      <c r="JP76" s="886"/>
      <c r="JQ76" s="886"/>
      <c r="JR76" s="886"/>
      <c r="JS76" s="886"/>
      <c r="JT76" s="886"/>
      <c r="JU76" s="886"/>
      <c r="JV76" s="886"/>
      <c r="JW76" s="886"/>
      <c r="JX76" s="886"/>
      <c r="JY76" s="886"/>
      <c r="JZ76" s="886"/>
      <c r="KA76" s="886"/>
      <c r="KB76" s="886"/>
      <c r="KC76" s="886"/>
      <c r="KD76" s="886"/>
      <c r="KE76" s="886"/>
      <c r="KF76" s="886"/>
      <c r="KG76" s="886"/>
      <c r="KH76" s="886"/>
      <c r="KI76" s="886"/>
      <c r="KJ76" s="886"/>
      <c r="KK76" s="886"/>
      <c r="KL76" s="886"/>
      <c r="KM76" s="886"/>
      <c r="KN76" s="886"/>
      <c r="KO76" s="886"/>
      <c r="KP76" s="886"/>
      <c r="KQ76" s="886"/>
      <c r="KR76" s="886"/>
      <c r="KS76" s="886"/>
      <c r="KT76" s="886"/>
      <c r="KU76" s="886"/>
      <c r="KV76" s="886"/>
      <c r="KW76" s="886"/>
      <c r="KX76" s="886"/>
      <c r="KY76" s="886"/>
      <c r="KZ76" s="886"/>
      <c r="LA76" s="886"/>
      <c r="LB76" s="886"/>
      <c r="LC76" s="886"/>
      <c r="LD76" s="886"/>
      <c r="LE76" s="886"/>
      <c r="LF76" s="886"/>
      <c r="LG76" s="886"/>
      <c r="LH76" s="886"/>
      <c r="LI76" s="886"/>
      <c r="LJ76" s="886"/>
      <c r="LK76" s="886"/>
      <c r="LL76" s="886"/>
      <c r="LM76" s="886"/>
      <c r="LN76" s="886"/>
      <c r="LO76" s="886"/>
      <c r="LP76" s="886"/>
      <c r="LQ76" s="886"/>
      <c r="LR76" s="886"/>
      <c r="LS76" s="886"/>
      <c r="LT76" s="886"/>
      <c r="LU76" s="886"/>
      <c r="LV76" s="886"/>
      <c r="LW76" s="886"/>
      <c r="LX76" s="886"/>
      <c r="LY76" s="886"/>
      <c r="LZ76" s="886"/>
      <c r="MA76" s="886"/>
      <c r="MB76" s="886"/>
      <c r="MC76" s="886"/>
      <c r="MD76" s="886"/>
      <c r="ME76" s="886"/>
      <c r="MF76" s="886"/>
      <c r="MG76" s="886"/>
      <c r="MH76" s="886"/>
      <c r="MI76" s="886"/>
    </row>
    <row r="77" spans="1:347" s="884" customFormat="1" ht="15" customHeight="1">
      <c r="A77" s="985"/>
      <c r="B77" s="3869"/>
      <c r="C77" s="3870" t="s">
        <v>874</v>
      </c>
      <c r="D77" s="3871"/>
      <c r="E77" s="886"/>
      <c r="F77" s="3759" t="s">
        <v>1748</v>
      </c>
      <c r="G77" s="4686"/>
      <c r="H77" s="2938"/>
      <c r="I77" s="101" t="str">
        <f t="shared" si="1"/>
        <v>Please complete all cells in row</v>
      </c>
      <c r="J77" s="2943">
        <v>0</v>
      </c>
      <c r="K77" s="886"/>
      <c r="L77" s="3676"/>
      <c r="M77" s="886"/>
      <c r="N77" s="886"/>
      <c r="O77" s="886"/>
      <c r="P77" s="886"/>
      <c r="Q77" s="886"/>
      <c r="R77" s="886"/>
      <c r="S77" s="886"/>
      <c r="T77" s="886"/>
      <c r="U77" s="886"/>
      <c r="V77" s="886"/>
      <c r="W77" s="886"/>
      <c r="X77" s="886"/>
      <c r="Y77" s="886"/>
      <c r="Z77" s="886"/>
      <c r="AA77" s="886"/>
      <c r="AB77" s="886"/>
      <c r="AC77" s="886"/>
      <c r="AD77" s="886"/>
      <c r="AE77" s="886"/>
      <c r="AF77" s="886"/>
      <c r="AG77" s="886"/>
      <c r="AH77" s="886"/>
      <c r="AI77" s="886"/>
      <c r="AJ77" s="886"/>
      <c r="AK77" s="886"/>
      <c r="AL77" s="886"/>
      <c r="AM77" s="886"/>
      <c r="AN77" s="886"/>
      <c r="AO77" s="886"/>
      <c r="AP77" s="886"/>
      <c r="AQ77" s="886"/>
      <c r="AR77" s="886"/>
      <c r="AS77" s="886"/>
      <c r="AT77" s="886"/>
      <c r="AU77" s="886"/>
      <c r="AV77" s="886"/>
      <c r="AW77" s="886"/>
      <c r="AX77" s="886"/>
      <c r="AY77" s="886"/>
      <c r="AZ77" s="886"/>
      <c r="BA77" s="886"/>
      <c r="BB77" s="886"/>
      <c r="BC77" s="886"/>
      <c r="BD77" s="886"/>
      <c r="BE77" s="886"/>
      <c r="BF77" s="886"/>
      <c r="BG77" s="886"/>
      <c r="BH77" s="886"/>
      <c r="BI77" s="886"/>
      <c r="BJ77" s="886"/>
      <c r="BK77" s="886"/>
      <c r="BL77" s="886"/>
      <c r="BM77" s="886"/>
      <c r="BN77" s="886"/>
      <c r="BO77" s="886"/>
      <c r="BP77" s="886"/>
      <c r="BQ77" s="886"/>
      <c r="BR77" s="886"/>
      <c r="BS77" s="886"/>
      <c r="BT77" s="886"/>
      <c r="BU77" s="886"/>
      <c r="BV77" s="886"/>
      <c r="BW77" s="886"/>
      <c r="BX77" s="886"/>
      <c r="BY77" s="886"/>
      <c r="BZ77" s="886"/>
      <c r="CA77" s="886"/>
      <c r="CB77" s="886"/>
      <c r="CC77" s="886"/>
      <c r="CD77" s="886"/>
      <c r="CE77" s="886"/>
      <c r="CF77" s="886"/>
      <c r="CG77" s="886"/>
      <c r="CH77" s="886"/>
      <c r="CI77" s="886"/>
      <c r="CJ77" s="886"/>
      <c r="CK77" s="886"/>
      <c r="CL77" s="886"/>
      <c r="CM77" s="886"/>
      <c r="CN77" s="886"/>
      <c r="CO77" s="886"/>
      <c r="CP77" s="886"/>
      <c r="CQ77" s="886"/>
      <c r="CR77" s="886"/>
      <c r="CS77" s="886"/>
      <c r="CT77" s="886"/>
      <c r="CU77" s="886"/>
      <c r="CV77" s="886"/>
      <c r="CW77" s="886"/>
      <c r="CX77" s="886"/>
      <c r="CY77" s="886"/>
      <c r="CZ77" s="886"/>
      <c r="DA77" s="886"/>
      <c r="DB77" s="886"/>
      <c r="DC77" s="886"/>
      <c r="DD77" s="886"/>
      <c r="DE77" s="886"/>
      <c r="DF77" s="886"/>
      <c r="DG77" s="886"/>
      <c r="DH77" s="886"/>
      <c r="DI77" s="886"/>
      <c r="DJ77" s="886"/>
      <c r="DK77" s="886"/>
      <c r="DL77" s="886"/>
      <c r="DM77" s="886"/>
      <c r="DN77" s="886"/>
      <c r="DO77" s="886"/>
      <c r="DP77" s="886"/>
      <c r="DQ77" s="886"/>
      <c r="DR77" s="886"/>
      <c r="DS77" s="886"/>
      <c r="DT77" s="886"/>
      <c r="DU77" s="886"/>
      <c r="DV77" s="886"/>
      <c r="DW77" s="886"/>
      <c r="DX77" s="886"/>
      <c r="DY77" s="886"/>
      <c r="DZ77" s="886"/>
      <c r="EA77" s="886"/>
      <c r="EB77" s="886"/>
      <c r="EC77" s="886"/>
      <c r="ED77" s="886"/>
      <c r="EE77" s="886"/>
      <c r="EF77" s="886"/>
      <c r="EG77" s="886"/>
      <c r="EH77" s="886"/>
      <c r="EI77" s="886"/>
      <c r="EJ77" s="886"/>
      <c r="EK77" s="886"/>
      <c r="EL77" s="886"/>
      <c r="EM77" s="886"/>
      <c r="EN77" s="886"/>
      <c r="EO77" s="886"/>
      <c r="EP77" s="886"/>
      <c r="EQ77" s="886"/>
      <c r="ER77" s="886"/>
      <c r="ES77" s="886"/>
      <c r="ET77" s="886"/>
      <c r="EU77" s="886"/>
      <c r="EV77" s="886"/>
      <c r="EW77" s="886"/>
      <c r="EX77" s="886"/>
      <c r="EY77" s="886"/>
      <c r="EZ77" s="886"/>
      <c r="FA77" s="886"/>
      <c r="FB77" s="886"/>
      <c r="FC77" s="886"/>
      <c r="FD77" s="886"/>
      <c r="FE77" s="886"/>
      <c r="FF77" s="886"/>
      <c r="FG77" s="886"/>
      <c r="FH77" s="886"/>
      <c r="FI77" s="886"/>
      <c r="FJ77" s="886"/>
      <c r="FK77" s="886"/>
      <c r="FL77" s="886"/>
      <c r="FM77" s="886"/>
      <c r="FN77" s="886"/>
      <c r="FO77" s="886"/>
      <c r="FP77" s="886"/>
      <c r="FQ77" s="886"/>
      <c r="FR77" s="886"/>
      <c r="FS77" s="886"/>
      <c r="FT77" s="886"/>
      <c r="FU77" s="886"/>
      <c r="FV77" s="886"/>
      <c r="FW77" s="886"/>
      <c r="FX77" s="886"/>
      <c r="FY77" s="886"/>
      <c r="FZ77" s="886"/>
      <c r="GA77" s="886"/>
      <c r="GB77" s="886"/>
      <c r="GC77" s="886"/>
      <c r="GD77" s="886"/>
      <c r="GE77" s="886"/>
      <c r="GF77" s="886"/>
      <c r="GG77" s="886"/>
      <c r="GH77" s="886"/>
      <c r="GI77" s="886"/>
      <c r="GJ77" s="886"/>
      <c r="GK77" s="886"/>
      <c r="GL77" s="886"/>
      <c r="GM77" s="886"/>
      <c r="GN77" s="886"/>
      <c r="GO77" s="886"/>
      <c r="GP77" s="886"/>
      <c r="GQ77" s="886"/>
      <c r="GR77" s="886"/>
      <c r="GS77" s="886"/>
      <c r="GT77" s="886"/>
      <c r="GU77" s="886"/>
      <c r="GV77" s="886"/>
      <c r="GW77" s="886"/>
      <c r="GX77" s="886"/>
      <c r="GY77" s="886"/>
      <c r="GZ77" s="886"/>
      <c r="HA77" s="886"/>
      <c r="HB77" s="886"/>
      <c r="HC77" s="886"/>
      <c r="HD77" s="886"/>
      <c r="HE77" s="886"/>
      <c r="HF77" s="886"/>
      <c r="HG77" s="886"/>
      <c r="HH77" s="886"/>
      <c r="HI77" s="886"/>
      <c r="HJ77" s="886"/>
      <c r="HK77" s="886"/>
      <c r="HL77" s="886"/>
      <c r="HM77" s="886"/>
      <c r="HN77" s="886"/>
      <c r="HO77" s="886"/>
      <c r="HP77" s="886"/>
      <c r="HQ77" s="886"/>
      <c r="HR77" s="886"/>
      <c r="HS77" s="886"/>
      <c r="HT77" s="886"/>
      <c r="HU77" s="886"/>
      <c r="HV77" s="886"/>
      <c r="HW77" s="886"/>
      <c r="HX77" s="886"/>
      <c r="HY77" s="886"/>
      <c r="HZ77" s="886"/>
      <c r="IA77" s="886"/>
      <c r="IB77" s="886"/>
      <c r="IC77" s="886"/>
      <c r="ID77" s="886"/>
      <c r="IE77" s="886"/>
      <c r="IF77" s="886"/>
      <c r="IG77" s="886"/>
      <c r="IH77" s="886"/>
      <c r="II77" s="886"/>
      <c r="IJ77" s="886"/>
      <c r="IK77" s="886"/>
      <c r="IL77" s="886"/>
      <c r="IM77" s="886"/>
      <c r="IN77" s="886"/>
      <c r="IO77" s="886"/>
      <c r="IP77" s="886"/>
      <c r="IQ77" s="886"/>
      <c r="IR77" s="886"/>
      <c r="IS77" s="886"/>
      <c r="IT77" s="886"/>
      <c r="IU77" s="886"/>
      <c r="IV77" s="886"/>
      <c r="IW77" s="886"/>
      <c r="IX77" s="886"/>
      <c r="IY77" s="886"/>
      <c r="IZ77" s="886"/>
      <c r="JA77" s="886"/>
      <c r="JB77" s="886"/>
      <c r="JC77" s="886"/>
      <c r="JD77" s="886"/>
      <c r="JE77" s="886"/>
      <c r="JF77" s="886"/>
      <c r="JG77" s="886"/>
      <c r="JH77" s="886"/>
      <c r="JI77" s="886"/>
      <c r="JJ77" s="886"/>
      <c r="JK77" s="886"/>
      <c r="JL77" s="886"/>
      <c r="JM77" s="886"/>
      <c r="JN77" s="886"/>
      <c r="JO77" s="886"/>
      <c r="JP77" s="886"/>
      <c r="JQ77" s="886"/>
      <c r="JR77" s="886"/>
      <c r="JS77" s="886"/>
      <c r="JT77" s="886"/>
      <c r="JU77" s="886"/>
      <c r="JV77" s="886"/>
      <c r="JW77" s="886"/>
      <c r="JX77" s="886"/>
      <c r="JY77" s="886"/>
      <c r="JZ77" s="886"/>
      <c r="KA77" s="886"/>
      <c r="KB77" s="886"/>
      <c r="KC77" s="886"/>
      <c r="KD77" s="886"/>
      <c r="KE77" s="886"/>
      <c r="KF77" s="886"/>
      <c r="KG77" s="886"/>
      <c r="KH77" s="886"/>
      <c r="KI77" s="886"/>
      <c r="KJ77" s="886"/>
      <c r="KK77" s="886"/>
      <c r="KL77" s="886"/>
      <c r="KM77" s="886"/>
      <c r="KN77" s="886"/>
      <c r="KO77" s="886"/>
      <c r="KP77" s="886"/>
      <c r="KQ77" s="886"/>
      <c r="KR77" s="886"/>
      <c r="KS77" s="886"/>
      <c r="KT77" s="886"/>
      <c r="KU77" s="886"/>
      <c r="KV77" s="886"/>
      <c r="KW77" s="886"/>
      <c r="KX77" s="886"/>
      <c r="KY77" s="886"/>
      <c r="KZ77" s="886"/>
      <c r="LA77" s="886"/>
      <c r="LB77" s="886"/>
      <c r="LC77" s="886"/>
      <c r="LD77" s="886"/>
      <c r="LE77" s="886"/>
      <c r="LF77" s="886"/>
      <c r="LG77" s="886"/>
      <c r="LH77" s="886"/>
      <c r="LI77" s="886"/>
      <c r="LJ77" s="886"/>
      <c r="LK77" s="886"/>
      <c r="LL77" s="886"/>
      <c r="LM77" s="886"/>
      <c r="LN77" s="886"/>
      <c r="LO77" s="886"/>
      <c r="LP77" s="886"/>
      <c r="LQ77" s="886"/>
      <c r="LR77" s="886"/>
      <c r="LS77" s="886"/>
      <c r="LT77" s="886"/>
      <c r="LU77" s="886"/>
      <c r="LV77" s="886"/>
      <c r="LW77" s="886"/>
      <c r="LX77" s="886"/>
      <c r="LY77" s="886"/>
      <c r="LZ77" s="886"/>
      <c r="MA77" s="886"/>
      <c r="MB77" s="886"/>
      <c r="MC77" s="886"/>
      <c r="MD77" s="886"/>
      <c r="ME77" s="886"/>
      <c r="MF77" s="886"/>
      <c r="MG77" s="886"/>
      <c r="MH77" s="886"/>
      <c r="MI77" s="886"/>
    </row>
    <row r="78" spans="1:347" s="884" customFormat="1" ht="15" customHeight="1">
      <c r="A78" s="985"/>
      <c r="B78" s="3869"/>
      <c r="C78" s="3870" t="s">
        <v>874</v>
      </c>
      <c r="D78" s="3871"/>
      <c r="E78" s="886"/>
      <c r="F78" s="3759" t="s">
        <v>1749</v>
      </c>
      <c r="G78" s="4686"/>
      <c r="H78" s="2938"/>
      <c r="I78" s="101" t="str">
        <f t="shared" si="1"/>
        <v>Please complete all cells in row</v>
      </c>
      <c r="J78" s="2943">
        <v>0</v>
      </c>
      <c r="K78" s="886"/>
      <c r="L78" s="3676"/>
      <c r="M78" s="886"/>
      <c r="N78" s="886"/>
      <c r="O78" s="886"/>
      <c r="P78" s="886"/>
      <c r="Q78" s="886"/>
      <c r="R78" s="886"/>
      <c r="S78" s="886"/>
      <c r="T78" s="886"/>
      <c r="U78" s="886"/>
      <c r="V78" s="886"/>
      <c r="W78" s="886"/>
      <c r="X78" s="886"/>
      <c r="Y78" s="886"/>
      <c r="Z78" s="886"/>
      <c r="AA78" s="886"/>
      <c r="AB78" s="886"/>
      <c r="AC78" s="886"/>
      <c r="AD78" s="886"/>
      <c r="AE78" s="886"/>
      <c r="AF78" s="886"/>
      <c r="AG78" s="886"/>
      <c r="AH78" s="886"/>
      <c r="AI78" s="886"/>
      <c r="AJ78" s="886"/>
      <c r="AK78" s="886"/>
      <c r="AL78" s="886"/>
      <c r="AM78" s="886"/>
      <c r="AN78" s="886"/>
      <c r="AO78" s="886"/>
      <c r="AP78" s="886"/>
      <c r="AQ78" s="886"/>
      <c r="AR78" s="886"/>
      <c r="AS78" s="886"/>
      <c r="AT78" s="886"/>
      <c r="AU78" s="886"/>
      <c r="AV78" s="886"/>
      <c r="AW78" s="886"/>
      <c r="AX78" s="886"/>
      <c r="AY78" s="886"/>
      <c r="AZ78" s="886"/>
      <c r="BA78" s="886"/>
      <c r="BB78" s="886"/>
      <c r="BC78" s="886"/>
      <c r="BD78" s="886"/>
      <c r="BE78" s="886"/>
      <c r="BF78" s="886"/>
      <c r="BG78" s="886"/>
      <c r="BH78" s="886"/>
      <c r="BI78" s="886"/>
      <c r="BJ78" s="886"/>
      <c r="BK78" s="886"/>
      <c r="BL78" s="886"/>
      <c r="BM78" s="886"/>
      <c r="BN78" s="886"/>
      <c r="BO78" s="886"/>
      <c r="BP78" s="886"/>
      <c r="BQ78" s="886"/>
      <c r="BR78" s="886"/>
      <c r="BS78" s="886"/>
      <c r="BT78" s="886"/>
      <c r="BU78" s="886"/>
      <c r="BV78" s="886"/>
      <c r="BW78" s="886"/>
      <c r="BX78" s="886"/>
      <c r="BY78" s="886"/>
      <c r="BZ78" s="886"/>
      <c r="CA78" s="886"/>
      <c r="CB78" s="886"/>
      <c r="CC78" s="886"/>
      <c r="CD78" s="886"/>
      <c r="CE78" s="886"/>
      <c r="CF78" s="886"/>
      <c r="CG78" s="886"/>
      <c r="CH78" s="886"/>
      <c r="CI78" s="886"/>
      <c r="CJ78" s="886"/>
      <c r="CK78" s="886"/>
      <c r="CL78" s="886"/>
      <c r="CM78" s="886"/>
      <c r="CN78" s="886"/>
      <c r="CO78" s="886"/>
      <c r="CP78" s="886"/>
      <c r="CQ78" s="886"/>
      <c r="CR78" s="886"/>
      <c r="CS78" s="886"/>
      <c r="CT78" s="886"/>
      <c r="CU78" s="886"/>
      <c r="CV78" s="886"/>
      <c r="CW78" s="886"/>
      <c r="CX78" s="886"/>
      <c r="CY78" s="886"/>
      <c r="CZ78" s="886"/>
      <c r="DA78" s="886"/>
      <c r="DB78" s="886"/>
      <c r="DC78" s="886"/>
      <c r="DD78" s="886"/>
      <c r="DE78" s="886"/>
      <c r="DF78" s="886"/>
      <c r="DG78" s="886"/>
      <c r="DH78" s="886"/>
      <c r="DI78" s="886"/>
      <c r="DJ78" s="886"/>
      <c r="DK78" s="886"/>
      <c r="DL78" s="886"/>
      <c r="DM78" s="886"/>
      <c r="DN78" s="886"/>
      <c r="DO78" s="886"/>
      <c r="DP78" s="886"/>
      <c r="DQ78" s="886"/>
      <c r="DR78" s="886"/>
      <c r="DS78" s="886"/>
      <c r="DT78" s="886"/>
      <c r="DU78" s="886"/>
      <c r="DV78" s="886"/>
      <c r="DW78" s="886"/>
      <c r="DX78" s="886"/>
      <c r="DY78" s="886"/>
      <c r="DZ78" s="886"/>
      <c r="EA78" s="886"/>
      <c r="EB78" s="886"/>
      <c r="EC78" s="886"/>
      <c r="ED78" s="886"/>
      <c r="EE78" s="886"/>
      <c r="EF78" s="886"/>
      <c r="EG78" s="886"/>
      <c r="EH78" s="886"/>
      <c r="EI78" s="886"/>
      <c r="EJ78" s="886"/>
      <c r="EK78" s="886"/>
      <c r="EL78" s="886"/>
      <c r="EM78" s="886"/>
      <c r="EN78" s="886"/>
      <c r="EO78" s="886"/>
      <c r="EP78" s="886"/>
      <c r="EQ78" s="886"/>
      <c r="ER78" s="886"/>
      <c r="ES78" s="886"/>
      <c r="ET78" s="886"/>
      <c r="EU78" s="886"/>
      <c r="EV78" s="886"/>
      <c r="EW78" s="886"/>
      <c r="EX78" s="886"/>
      <c r="EY78" s="886"/>
      <c r="EZ78" s="886"/>
      <c r="FA78" s="886"/>
      <c r="FB78" s="886"/>
      <c r="FC78" s="886"/>
      <c r="FD78" s="886"/>
      <c r="FE78" s="886"/>
      <c r="FF78" s="886"/>
      <c r="FG78" s="886"/>
      <c r="FH78" s="886"/>
      <c r="FI78" s="886"/>
      <c r="FJ78" s="886"/>
      <c r="FK78" s="886"/>
      <c r="FL78" s="886"/>
      <c r="FM78" s="886"/>
      <c r="FN78" s="886"/>
      <c r="FO78" s="886"/>
      <c r="FP78" s="886"/>
      <c r="FQ78" s="886"/>
      <c r="FR78" s="886"/>
      <c r="FS78" s="886"/>
      <c r="FT78" s="886"/>
      <c r="FU78" s="886"/>
      <c r="FV78" s="886"/>
      <c r="FW78" s="886"/>
      <c r="FX78" s="886"/>
      <c r="FY78" s="886"/>
      <c r="FZ78" s="886"/>
      <c r="GA78" s="886"/>
      <c r="GB78" s="886"/>
      <c r="GC78" s="886"/>
      <c r="GD78" s="886"/>
      <c r="GE78" s="886"/>
      <c r="GF78" s="886"/>
      <c r="GG78" s="886"/>
      <c r="GH78" s="886"/>
      <c r="GI78" s="886"/>
      <c r="GJ78" s="886"/>
      <c r="GK78" s="886"/>
      <c r="GL78" s="886"/>
      <c r="GM78" s="886"/>
      <c r="GN78" s="886"/>
      <c r="GO78" s="886"/>
      <c r="GP78" s="886"/>
      <c r="GQ78" s="886"/>
      <c r="GR78" s="886"/>
      <c r="GS78" s="886"/>
      <c r="GT78" s="886"/>
      <c r="GU78" s="886"/>
      <c r="GV78" s="886"/>
      <c r="GW78" s="886"/>
      <c r="GX78" s="886"/>
      <c r="GY78" s="886"/>
      <c r="GZ78" s="886"/>
      <c r="HA78" s="886"/>
      <c r="HB78" s="886"/>
      <c r="HC78" s="886"/>
      <c r="HD78" s="886"/>
      <c r="HE78" s="886"/>
      <c r="HF78" s="886"/>
      <c r="HG78" s="886"/>
      <c r="HH78" s="886"/>
      <c r="HI78" s="886"/>
      <c r="HJ78" s="886"/>
      <c r="HK78" s="886"/>
      <c r="HL78" s="886"/>
      <c r="HM78" s="886"/>
      <c r="HN78" s="886"/>
      <c r="HO78" s="886"/>
      <c r="HP78" s="886"/>
      <c r="HQ78" s="886"/>
      <c r="HR78" s="886"/>
      <c r="HS78" s="886"/>
      <c r="HT78" s="886"/>
      <c r="HU78" s="886"/>
      <c r="HV78" s="886"/>
      <c r="HW78" s="886"/>
      <c r="HX78" s="886"/>
      <c r="HY78" s="886"/>
      <c r="HZ78" s="886"/>
      <c r="IA78" s="886"/>
      <c r="IB78" s="886"/>
      <c r="IC78" s="886"/>
      <c r="ID78" s="886"/>
      <c r="IE78" s="886"/>
      <c r="IF78" s="886"/>
      <c r="IG78" s="886"/>
      <c r="IH78" s="886"/>
      <c r="II78" s="886"/>
      <c r="IJ78" s="886"/>
      <c r="IK78" s="886"/>
      <c r="IL78" s="886"/>
      <c r="IM78" s="886"/>
      <c r="IN78" s="886"/>
      <c r="IO78" s="886"/>
      <c r="IP78" s="886"/>
      <c r="IQ78" s="886"/>
      <c r="IR78" s="886"/>
      <c r="IS78" s="886"/>
      <c r="IT78" s="886"/>
      <c r="IU78" s="886"/>
      <c r="IV78" s="886"/>
      <c r="IW78" s="886"/>
      <c r="IX78" s="886"/>
      <c r="IY78" s="886"/>
      <c r="IZ78" s="886"/>
      <c r="JA78" s="886"/>
      <c r="JB78" s="886"/>
      <c r="JC78" s="886"/>
      <c r="JD78" s="886"/>
      <c r="JE78" s="886"/>
      <c r="JF78" s="886"/>
      <c r="JG78" s="886"/>
      <c r="JH78" s="886"/>
      <c r="JI78" s="886"/>
      <c r="JJ78" s="886"/>
      <c r="JK78" s="886"/>
      <c r="JL78" s="886"/>
      <c r="JM78" s="886"/>
      <c r="JN78" s="886"/>
      <c r="JO78" s="886"/>
      <c r="JP78" s="886"/>
      <c r="JQ78" s="886"/>
      <c r="JR78" s="886"/>
      <c r="JS78" s="886"/>
      <c r="JT78" s="886"/>
      <c r="JU78" s="886"/>
      <c r="JV78" s="886"/>
      <c r="JW78" s="886"/>
      <c r="JX78" s="886"/>
      <c r="JY78" s="886"/>
      <c r="JZ78" s="886"/>
      <c r="KA78" s="886"/>
      <c r="KB78" s="886"/>
      <c r="KC78" s="886"/>
      <c r="KD78" s="886"/>
      <c r="KE78" s="886"/>
      <c r="KF78" s="886"/>
      <c r="KG78" s="886"/>
      <c r="KH78" s="886"/>
      <c r="KI78" s="886"/>
      <c r="KJ78" s="886"/>
      <c r="KK78" s="886"/>
      <c r="KL78" s="886"/>
      <c r="KM78" s="886"/>
      <c r="KN78" s="886"/>
      <c r="KO78" s="886"/>
      <c r="KP78" s="886"/>
      <c r="KQ78" s="886"/>
      <c r="KR78" s="886"/>
      <c r="KS78" s="886"/>
      <c r="KT78" s="886"/>
      <c r="KU78" s="886"/>
      <c r="KV78" s="886"/>
      <c r="KW78" s="886"/>
      <c r="KX78" s="886"/>
      <c r="KY78" s="886"/>
      <c r="KZ78" s="886"/>
      <c r="LA78" s="886"/>
      <c r="LB78" s="886"/>
      <c r="LC78" s="886"/>
      <c r="LD78" s="886"/>
      <c r="LE78" s="886"/>
      <c r="LF78" s="886"/>
      <c r="LG78" s="886"/>
      <c r="LH78" s="886"/>
      <c r="LI78" s="886"/>
      <c r="LJ78" s="886"/>
      <c r="LK78" s="886"/>
      <c r="LL78" s="886"/>
      <c r="LM78" s="886"/>
      <c r="LN78" s="886"/>
      <c r="LO78" s="886"/>
      <c r="LP78" s="886"/>
      <c r="LQ78" s="886"/>
      <c r="LR78" s="886"/>
      <c r="LS78" s="886"/>
      <c r="LT78" s="886"/>
      <c r="LU78" s="886"/>
      <c r="LV78" s="886"/>
      <c r="LW78" s="886"/>
      <c r="LX78" s="886"/>
      <c r="LY78" s="886"/>
      <c r="LZ78" s="886"/>
      <c r="MA78" s="886"/>
      <c r="MB78" s="886"/>
      <c r="MC78" s="886"/>
      <c r="MD78" s="886"/>
      <c r="ME78" s="886"/>
      <c r="MF78" s="886"/>
      <c r="MG78" s="886"/>
      <c r="MH78" s="886"/>
      <c r="MI78" s="886"/>
    </row>
    <row r="79" spans="1:347" s="884" customFormat="1" ht="15" customHeight="1">
      <c r="A79" s="985"/>
      <c r="B79" s="3869"/>
      <c r="C79" s="3870" t="s">
        <v>874</v>
      </c>
      <c r="D79" s="3871"/>
      <c r="E79" s="886"/>
      <c r="F79" s="3759" t="s">
        <v>1750</v>
      </c>
      <c r="G79" s="4686"/>
      <c r="H79" s="2938"/>
      <c r="I79" s="101" t="str">
        <f t="shared" si="1"/>
        <v>Please complete all cells in row</v>
      </c>
      <c r="J79" s="2943">
        <v>0</v>
      </c>
      <c r="K79" s="886"/>
      <c r="L79" s="3676"/>
      <c r="M79" s="886"/>
      <c r="N79" s="886"/>
      <c r="O79" s="886"/>
      <c r="P79" s="886"/>
      <c r="Q79" s="886"/>
      <c r="R79" s="886"/>
      <c r="S79" s="886"/>
      <c r="T79" s="886"/>
      <c r="U79" s="886"/>
      <c r="V79" s="886"/>
      <c r="W79" s="886"/>
      <c r="X79" s="886"/>
      <c r="Y79" s="886"/>
      <c r="Z79" s="886"/>
      <c r="AA79" s="886"/>
      <c r="AB79" s="886"/>
      <c r="AC79" s="886"/>
      <c r="AD79" s="886"/>
      <c r="AE79" s="886"/>
      <c r="AF79" s="886"/>
      <c r="AG79" s="886"/>
      <c r="AH79" s="886"/>
      <c r="AI79" s="886"/>
      <c r="AJ79" s="886"/>
      <c r="AK79" s="886"/>
      <c r="AL79" s="886"/>
      <c r="AM79" s="886"/>
      <c r="AN79" s="886"/>
      <c r="AO79" s="886"/>
      <c r="AP79" s="886"/>
      <c r="AQ79" s="886"/>
      <c r="AR79" s="886"/>
      <c r="AS79" s="886"/>
      <c r="AT79" s="886"/>
      <c r="AU79" s="886"/>
      <c r="AV79" s="886"/>
      <c r="AW79" s="886"/>
      <c r="AX79" s="886"/>
      <c r="AY79" s="886"/>
      <c r="AZ79" s="886"/>
      <c r="BA79" s="886"/>
      <c r="BB79" s="886"/>
      <c r="BC79" s="886"/>
      <c r="BD79" s="886"/>
      <c r="BE79" s="886"/>
      <c r="BF79" s="886"/>
      <c r="BG79" s="886"/>
      <c r="BH79" s="886"/>
      <c r="BI79" s="886"/>
      <c r="BJ79" s="886"/>
      <c r="BK79" s="886"/>
      <c r="BL79" s="886"/>
      <c r="BM79" s="886"/>
      <c r="BN79" s="886"/>
      <c r="BO79" s="886"/>
      <c r="BP79" s="886"/>
      <c r="BQ79" s="886"/>
      <c r="BR79" s="886"/>
      <c r="BS79" s="886"/>
      <c r="BT79" s="886"/>
      <c r="BU79" s="886"/>
      <c r="BV79" s="886"/>
      <c r="BW79" s="886"/>
      <c r="BX79" s="886"/>
      <c r="BY79" s="886"/>
      <c r="BZ79" s="886"/>
      <c r="CA79" s="886"/>
      <c r="CB79" s="886"/>
      <c r="CC79" s="886"/>
      <c r="CD79" s="886"/>
      <c r="CE79" s="886"/>
      <c r="CF79" s="886"/>
      <c r="CG79" s="886"/>
      <c r="CH79" s="886"/>
      <c r="CI79" s="886"/>
      <c r="CJ79" s="886"/>
      <c r="CK79" s="886"/>
      <c r="CL79" s="886"/>
      <c r="CM79" s="886"/>
      <c r="CN79" s="886"/>
      <c r="CO79" s="886"/>
      <c r="CP79" s="886"/>
      <c r="CQ79" s="886"/>
      <c r="CR79" s="886"/>
      <c r="CS79" s="886"/>
      <c r="CT79" s="886"/>
      <c r="CU79" s="886"/>
      <c r="CV79" s="886"/>
      <c r="CW79" s="886"/>
      <c r="CX79" s="886"/>
      <c r="CY79" s="886"/>
      <c r="CZ79" s="886"/>
      <c r="DA79" s="886"/>
      <c r="DB79" s="886"/>
      <c r="DC79" s="886"/>
      <c r="DD79" s="886"/>
      <c r="DE79" s="886"/>
      <c r="DF79" s="886"/>
      <c r="DG79" s="886"/>
      <c r="DH79" s="886"/>
      <c r="DI79" s="886"/>
      <c r="DJ79" s="886"/>
      <c r="DK79" s="886"/>
      <c r="DL79" s="886"/>
      <c r="DM79" s="886"/>
      <c r="DN79" s="886"/>
      <c r="DO79" s="886"/>
      <c r="DP79" s="886"/>
      <c r="DQ79" s="886"/>
      <c r="DR79" s="886"/>
      <c r="DS79" s="886"/>
      <c r="DT79" s="886"/>
      <c r="DU79" s="886"/>
      <c r="DV79" s="886"/>
      <c r="DW79" s="886"/>
      <c r="DX79" s="886"/>
      <c r="DY79" s="886"/>
      <c r="DZ79" s="886"/>
      <c r="EA79" s="886"/>
      <c r="EB79" s="886"/>
      <c r="EC79" s="886"/>
      <c r="ED79" s="886"/>
      <c r="EE79" s="886"/>
      <c r="EF79" s="886"/>
      <c r="EG79" s="886"/>
      <c r="EH79" s="886"/>
      <c r="EI79" s="886"/>
      <c r="EJ79" s="886"/>
      <c r="EK79" s="886"/>
      <c r="EL79" s="886"/>
      <c r="EM79" s="886"/>
      <c r="EN79" s="886"/>
      <c r="EO79" s="886"/>
      <c r="EP79" s="886"/>
      <c r="EQ79" s="886"/>
      <c r="ER79" s="886"/>
      <c r="ES79" s="886"/>
      <c r="ET79" s="886"/>
      <c r="EU79" s="886"/>
      <c r="EV79" s="886"/>
      <c r="EW79" s="886"/>
      <c r="EX79" s="886"/>
      <c r="EY79" s="886"/>
      <c r="EZ79" s="886"/>
      <c r="FA79" s="886"/>
      <c r="FB79" s="886"/>
      <c r="FC79" s="886"/>
      <c r="FD79" s="886"/>
      <c r="FE79" s="886"/>
      <c r="FF79" s="886"/>
      <c r="FG79" s="886"/>
      <c r="FH79" s="886"/>
      <c r="FI79" s="886"/>
      <c r="FJ79" s="886"/>
      <c r="FK79" s="886"/>
      <c r="FL79" s="886"/>
      <c r="FM79" s="886"/>
      <c r="FN79" s="886"/>
      <c r="FO79" s="886"/>
      <c r="FP79" s="886"/>
      <c r="FQ79" s="886"/>
      <c r="FR79" s="886"/>
      <c r="FS79" s="886"/>
      <c r="FT79" s="886"/>
      <c r="FU79" s="886"/>
      <c r="FV79" s="886"/>
      <c r="FW79" s="886"/>
      <c r="FX79" s="886"/>
      <c r="FY79" s="886"/>
      <c r="FZ79" s="886"/>
      <c r="GA79" s="886"/>
      <c r="GB79" s="886"/>
      <c r="GC79" s="886"/>
      <c r="GD79" s="886"/>
      <c r="GE79" s="886"/>
      <c r="GF79" s="886"/>
      <c r="GG79" s="886"/>
      <c r="GH79" s="886"/>
      <c r="GI79" s="886"/>
      <c r="GJ79" s="886"/>
      <c r="GK79" s="886"/>
      <c r="GL79" s="886"/>
      <c r="GM79" s="886"/>
      <c r="GN79" s="886"/>
      <c r="GO79" s="886"/>
      <c r="GP79" s="886"/>
      <c r="GQ79" s="886"/>
      <c r="GR79" s="886"/>
      <c r="GS79" s="886"/>
      <c r="GT79" s="886"/>
      <c r="GU79" s="886"/>
      <c r="GV79" s="886"/>
      <c r="GW79" s="886"/>
      <c r="GX79" s="886"/>
      <c r="GY79" s="886"/>
      <c r="GZ79" s="886"/>
      <c r="HA79" s="886"/>
      <c r="HB79" s="886"/>
      <c r="HC79" s="886"/>
      <c r="HD79" s="886"/>
      <c r="HE79" s="886"/>
      <c r="HF79" s="886"/>
      <c r="HG79" s="886"/>
      <c r="HH79" s="886"/>
      <c r="HI79" s="886"/>
      <c r="HJ79" s="886"/>
      <c r="HK79" s="886"/>
      <c r="HL79" s="886"/>
      <c r="HM79" s="886"/>
      <c r="HN79" s="886"/>
      <c r="HO79" s="886"/>
      <c r="HP79" s="886"/>
      <c r="HQ79" s="886"/>
      <c r="HR79" s="886"/>
      <c r="HS79" s="886"/>
      <c r="HT79" s="886"/>
      <c r="HU79" s="886"/>
      <c r="HV79" s="886"/>
      <c r="HW79" s="886"/>
      <c r="HX79" s="886"/>
      <c r="HY79" s="886"/>
      <c r="HZ79" s="886"/>
      <c r="IA79" s="886"/>
      <c r="IB79" s="886"/>
      <c r="IC79" s="886"/>
      <c r="ID79" s="886"/>
      <c r="IE79" s="886"/>
      <c r="IF79" s="886"/>
      <c r="IG79" s="886"/>
      <c r="IH79" s="886"/>
      <c r="II79" s="886"/>
      <c r="IJ79" s="886"/>
      <c r="IK79" s="886"/>
      <c r="IL79" s="886"/>
      <c r="IM79" s="886"/>
      <c r="IN79" s="886"/>
      <c r="IO79" s="886"/>
      <c r="IP79" s="886"/>
      <c r="IQ79" s="886"/>
      <c r="IR79" s="886"/>
      <c r="IS79" s="886"/>
      <c r="IT79" s="886"/>
      <c r="IU79" s="886"/>
      <c r="IV79" s="886"/>
      <c r="IW79" s="886"/>
      <c r="IX79" s="886"/>
      <c r="IY79" s="886"/>
      <c r="IZ79" s="886"/>
      <c r="JA79" s="886"/>
      <c r="JB79" s="886"/>
      <c r="JC79" s="886"/>
      <c r="JD79" s="886"/>
      <c r="JE79" s="886"/>
      <c r="JF79" s="886"/>
      <c r="JG79" s="886"/>
      <c r="JH79" s="886"/>
      <c r="JI79" s="886"/>
      <c r="JJ79" s="886"/>
      <c r="JK79" s="886"/>
      <c r="JL79" s="886"/>
      <c r="JM79" s="886"/>
      <c r="JN79" s="886"/>
      <c r="JO79" s="886"/>
      <c r="JP79" s="886"/>
      <c r="JQ79" s="886"/>
      <c r="JR79" s="886"/>
      <c r="JS79" s="886"/>
      <c r="JT79" s="886"/>
      <c r="JU79" s="886"/>
      <c r="JV79" s="886"/>
      <c r="JW79" s="886"/>
      <c r="JX79" s="886"/>
      <c r="JY79" s="886"/>
      <c r="JZ79" s="886"/>
      <c r="KA79" s="886"/>
      <c r="KB79" s="886"/>
      <c r="KC79" s="886"/>
      <c r="KD79" s="886"/>
      <c r="KE79" s="886"/>
      <c r="KF79" s="886"/>
      <c r="KG79" s="886"/>
      <c r="KH79" s="886"/>
      <c r="KI79" s="886"/>
      <c r="KJ79" s="886"/>
      <c r="KK79" s="886"/>
      <c r="KL79" s="886"/>
      <c r="KM79" s="886"/>
      <c r="KN79" s="886"/>
      <c r="KO79" s="886"/>
      <c r="KP79" s="886"/>
      <c r="KQ79" s="886"/>
      <c r="KR79" s="886"/>
      <c r="KS79" s="886"/>
      <c r="KT79" s="886"/>
      <c r="KU79" s="886"/>
      <c r="KV79" s="886"/>
      <c r="KW79" s="886"/>
      <c r="KX79" s="886"/>
      <c r="KY79" s="886"/>
      <c r="KZ79" s="886"/>
      <c r="LA79" s="886"/>
      <c r="LB79" s="886"/>
      <c r="LC79" s="886"/>
      <c r="LD79" s="886"/>
      <c r="LE79" s="886"/>
      <c r="LF79" s="886"/>
      <c r="LG79" s="886"/>
      <c r="LH79" s="886"/>
      <c r="LI79" s="886"/>
      <c r="LJ79" s="886"/>
      <c r="LK79" s="886"/>
      <c r="LL79" s="886"/>
      <c r="LM79" s="886"/>
      <c r="LN79" s="886"/>
      <c r="LO79" s="886"/>
      <c r="LP79" s="886"/>
      <c r="LQ79" s="886"/>
      <c r="LR79" s="886"/>
      <c r="LS79" s="886"/>
      <c r="LT79" s="886"/>
      <c r="LU79" s="886"/>
      <c r="LV79" s="886"/>
      <c r="LW79" s="886"/>
      <c r="LX79" s="886"/>
      <c r="LY79" s="886"/>
      <c r="LZ79" s="886"/>
      <c r="MA79" s="886"/>
      <c r="MB79" s="886"/>
      <c r="MC79" s="886"/>
      <c r="MD79" s="886"/>
      <c r="ME79" s="886"/>
      <c r="MF79" s="886"/>
      <c r="MG79" s="886"/>
      <c r="MH79" s="886"/>
      <c r="MI79" s="886"/>
    </row>
    <row r="80" spans="1:347" s="884" customFormat="1" ht="15" customHeight="1">
      <c r="A80" s="985"/>
      <c r="B80" s="3869"/>
      <c r="C80" s="3870" t="s">
        <v>874</v>
      </c>
      <c r="D80" s="3871"/>
      <c r="E80" s="886"/>
      <c r="F80" s="3759" t="s">
        <v>1751</v>
      </c>
      <c r="G80" s="4686"/>
      <c r="H80" s="2938"/>
      <c r="I80" s="101" t="str">
        <f t="shared" si="1"/>
        <v>Please complete all cells in row</v>
      </c>
      <c r="J80" s="2943">
        <v>0</v>
      </c>
      <c r="K80" s="886"/>
      <c r="L80" s="3676"/>
      <c r="M80" s="886"/>
      <c r="N80" s="886"/>
      <c r="O80" s="886"/>
      <c r="P80" s="886"/>
      <c r="Q80" s="886"/>
      <c r="R80" s="886"/>
      <c r="S80" s="886"/>
      <c r="T80" s="886"/>
      <c r="U80" s="886"/>
      <c r="V80" s="886"/>
      <c r="W80" s="886"/>
      <c r="X80" s="886"/>
      <c r="Y80" s="886"/>
      <c r="Z80" s="886"/>
      <c r="AA80" s="886"/>
      <c r="AB80" s="886"/>
      <c r="AC80" s="886"/>
      <c r="AD80" s="886"/>
      <c r="AE80" s="886"/>
      <c r="AF80" s="886"/>
      <c r="AG80" s="886"/>
      <c r="AH80" s="886"/>
      <c r="AI80" s="886"/>
      <c r="AJ80" s="886"/>
      <c r="AK80" s="886"/>
      <c r="AL80" s="886"/>
      <c r="AM80" s="886"/>
      <c r="AN80" s="886"/>
      <c r="AO80" s="886"/>
      <c r="AP80" s="886"/>
      <c r="AQ80" s="886"/>
      <c r="AR80" s="886"/>
      <c r="AS80" s="886"/>
      <c r="AT80" s="886"/>
      <c r="AU80" s="886"/>
      <c r="AV80" s="886"/>
      <c r="AW80" s="886"/>
      <c r="AX80" s="886"/>
      <c r="AY80" s="886"/>
      <c r="AZ80" s="886"/>
      <c r="BA80" s="886"/>
      <c r="BB80" s="886"/>
      <c r="BC80" s="886"/>
      <c r="BD80" s="886"/>
      <c r="BE80" s="886"/>
      <c r="BF80" s="886"/>
      <c r="BG80" s="886"/>
      <c r="BH80" s="886"/>
      <c r="BI80" s="886"/>
      <c r="BJ80" s="886"/>
      <c r="BK80" s="886"/>
      <c r="BL80" s="886"/>
      <c r="BM80" s="886"/>
      <c r="BN80" s="886"/>
      <c r="BO80" s="886"/>
      <c r="BP80" s="886"/>
      <c r="BQ80" s="886"/>
      <c r="BR80" s="886"/>
      <c r="BS80" s="886"/>
      <c r="BT80" s="886"/>
      <c r="BU80" s="886"/>
      <c r="BV80" s="886"/>
      <c r="BW80" s="886"/>
      <c r="BX80" s="886"/>
      <c r="BY80" s="886"/>
      <c r="BZ80" s="886"/>
      <c r="CA80" s="886"/>
      <c r="CB80" s="886"/>
      <c r="CC80" s="886"/>
      <c r="CD80" s="886"/>
      <c r="CE80" s="886"/>
      <c r="CF80" s="886"/>
      <c r="CG80" s="886"/>
      <c r="CH80" s="886"/>
      <c r="CI80" s="886"/>
      <c r="CJ80" s="886"/>
      <c r="CK80" s="886"/>
      <c r="CL80" s="886"/>
      <c r="CM80" s="886"/>
      <c r="CN80" s="886"/>
      <c r="CO80" s="886"/>
      <c r="CP80" s="886"/>
      <c r="CQ80" s="886"/>
      <c r="CR80" s="886"/>
      <c r="CS80" s="886"/>
      <c r="CT80" s="886"/>
      <c r="CU80" s="886"/>
      <c r="CV80" s="886"/>
      <c r="CW80" s="886"/>
      <c r="CX80" s="886"/>
      <c r="CY80" s="886"/>
      <c r="CZ80" s="886"/>
      <c r="DA80" s="886"/>
      <c r="DB80" s="886"/>
      <c r="DC80" s="886"/>
      <c r="DD80" s="886"/>
      <c r="DE80" s="886"/>
      <c r="DF80" s="886"/>
      <c r="DG80" s="886"/>
      <c r="DH80" s="886"/>
      <c r="DI80" s="886"/>
      <c r="DJ80" s="886"/>
      <c r="DK80" s="886"/>
      <c r="DL80" s="886"/>
      <c r="DM80" s="886"/>
      <c r="DN80" s="886"/>
      <c r="DO80" s="886"/>
      <c r="DP80" s="886"/>
      <c r="DQ80" s="886"/>
      <c r="DR80" s="886"/>
      <c r="DS80" s="886"/>
      <c r="DT80" s="886"/>
      <c r="DU80" s="886"/>
      <c r="DV80" s="886"/>
      <c r="DW80" s="886"/>
      <c r="DX80" s="886"/>
      <c r="DY80" s="886"/>
      <c r="DZ80" s="886"/>
      <c r="EA80" s="886"/>
      <c r="EB80" s="886"/>
      <c r="EC80" s="886"/>
      <c r="ED80" s="886"/>
      <c r="EE80" s="886"/>
      <c r="EF80" s="886"/>
      <c r="EG80" s="886"/>
      <c r="EH80" s="886"/>
      <c r="EI80" s="886"/>
      <c r="EJ80" s="886"/>
      <c r="EK80" s="886"/>
      <c r="EL80" s="886"/>
      <c r="EM80" s="886"/>
      <c r="EN80" s="886"/>
      <c r="EO80" s="886"/>
      <c r="EP80" s="886"/>
      <c r="EQ80" s="886"/>
      <c r="ER80" s="886"/>
      <c r="ES80" s="886"/>
      <c r="ET80" s="886"/>
      <c r="EU80" s="886"/>
      <c r="EV80" s="886"/>
      <c r="EW80" s="886"/>
      <c r="EX80" s="886"/>
      <c r="EY80" s="886"/>
      <c r="EZ80" s="886"/>
      <c r="FA80" s="886"/>
      <c r="FB80" s="886"/>
      <c r="FC80" s="886"/>
      <c r="FD80" s="886"/>
      <c r="FE80" s="886"/>
      <c r="FF80" s="886"/>
      <c r="FG80" s="886"/>
      <c r="FH80" s="886"/>
      <c r="FI80" s="886"/>
      <c r="FJ80" s="886"/>
      <c r="FK80" s="886"/>
      <c r="FL80" s="886"/>
      <c r="FM80" s="886"/>
      <c r="FN80" s="886"/>
      <c r="FO80" s="886"/>
      <c r="FP80" s="886"/>
      <c r="FQ80" s="886"/>
      <c r="FR80" s="886"/>
      <c r="FS80" s="886"/>
      <c r="FT80" s="886"/>
      <c r="FU80" s="886"/>
      <c r="FV80" s="886"/>
      <c r="FW80" s="886"/>
      <c r="FX80" s="886"/>
      <c r="FY80" s="886"/>
      <c r="FZ80" s="886"/>
      <c r="GA80" s="886"/>
      <c r="GB80" s="886"/>
      <c r="GC80" s="886"/>
      <c r="GD80" s="886"/>
      <c r="GE80" s="886"/>
      <c r="GF80" s="886"/>
      <c r="GG80" s="886"/>
      <c r="GH80" s="886"/>
      <c r="GI80" s="886"/>
      <c r="GJ80" s="886"/>
      <c r="GK80" s="886"/>
      <c r="GL80" s="886"/>
      <c r="GM80" s="886"/>
      <c r="GN80" s="886"/>
      <c r="GO80" s="886"/>
      <c r="GP80" s="886"/>
      <c r="GQ80" s="886"/>
      <c r="GR80" s="886"/>
      <c r="GS80" s="886"/>
      <c r="GT80" s="886"/>
      <c r="GU80" s="886"/>
      <c r="GV80" s="886"/>
      <c r="GW80" s="886"/>
      <c r="GX80" s="886"/>
      <c r="GY80" s="886"/>
      <c r="GZ80" s="886"/>
      <c r="HA80" s="886"/>
      <c r="HB80" s="886"/>
      <c r="HC80" s="886"/>
      <c r="HD80" s="886"/>
      <c r="HE80" s="886"/>
      <c r="HF80" s="886"/>
      <c r="HG80" s="886"/>
      <c r="HH80" s="886"/>
      <c r="HI80" s="886"/>
      <c r="HJ80" s="886"/>
      <c r="HK80" s="886"/>
      <c r="HL80" s="886"/>
      <c r="HM80" s="886"/>
      <c r="HN80" s="886"/>
      <c r="HO80" s="886"/>
      <c r="HP80" s="886"/>
      <c r="HQ80" s="886"/>
      <c r="HR80" s="886"/>
      <c r="HS80" s="886"/>
      <c r="HT80" s="886"/>
      <c r="HU80" s="886"/>
      <c r="HV80" s="886"/>
      <c r="HW80" s="886"/>
      <c r="HX80" s="886"/>
      <c r="HY80" s="886"/>
      <c r="HZ80" s="886"/>
      <c r="IA80" s="886"/>
      <c r="IB80" s="886"/>
      <c r="IC80" s="886"/>
      <c r="ID80" s="886"/>
      <c r="IE80" s="886"/>
      <c r="IF80" s="886"/>
      <c r="IG80" s="886"/>
      <c r="IH80" s="886"/>
      <c r="II80" s="886"/>
      <c r="IJ80" s="886"/>
      <c r="IK80" s="886"/>
      <c r="IL80" s="886"/>
      <c r="IM80" s="886"/>
      <c r="IN80" s="886"/>
      <c r="IO80" s="886"/>
      <c r="IP80" s="886"/>
      <c r="IQ80" s="886"/>
      <c r="IR80" s="886"/>
      <c r="IS80" s="886"/>
      <c r="IT80" s="886"/>
      <c r="IU80" s="886"/>
      <c r="IV80" s="886"/>
      <c r="IW80" s="886"/>
      <c r="IX80" s="886"/>
      <c r="IY80" s="886"/>
      <c r="IZ80" s="886"/>
      <c r="JA80" s="886"/>
      <c r="JB80" s="886"/>
      <c r="JC80" s="886"/>
      <c r="JD80" s="886"/>
      <c r="JE80" s="886"/>
      <c r="JF80" s="886"/>
      <c r="JG80" s="886"/>
      <c r="JH80" s="886"/>
      <c r="JI80" s="886"/>
      <c r="JJ80" s="886"/>
      <c r="JK80" s="886"/>
      <c r="JL80" s="886"/>
      <c r="JM80" s="886"/>
      <c r="JN80" s="886"/>
      <c r="JO80" s="886"/>
      <c r="JP80" s="886"/>
      <c r="JQ80" s="886"/>
      <c r="JR80" s="886"/>
      <c r="JS80" s="886"/>
      <c r="JT80" s="886"/>
      <c r="JU80" s="886"/>
      <c r="JV80" s="886"/>
      <c r="JW80" s="886"/>
      <c r="JX80" s="886"/>
      <c r="JY80" s="886"/>
      <c r="JZ80" s="886"/>
      <c r="KA80" s="886"/>
      <c r="KB80" s="886"/>
      <c r="KC80" s="886"/>
      <c r="KD80" s="886"/>
      <c r="KE80" s="886"/>
      <c r="KF80" s="886"/>
      <c r="KG80" s="886"/>
      <c r="KH80" s="886"/>
      <c r="KI80" s="886"/>
      <c r="KJ80" s="886"/>
      <c r="KK80" s="886"/>
      <c r="KL80" s="886"/>
      <c r="KM80" s="886"/>
      <c r="KN80" s="886"/>
      <c r="KO80" s="886"/>
      <c r="KP80" s="886"/>
      <c r="KQ80" s="886"/>
      <c r="KR80" s="886"/>
      <c r="KS80" s="886"/>
      <c r="KT80" s="886"/>
      <c r="KU80" s="886"/>
      <c r="KV80" s="886"/>
      <c r="KW80" s="886"/>
      <c r="KX80" s="886"/>
      <c r="KY80" s="886"/>
      <c r="KZ80" s="886"/>
      <c r="LA80" s="886"/>
      <c r="LB80" s="886"/>
      <c r="LC80" s="886"/>
      <c r="LD80" s="886"/>
      <c r="LE80" s="886"/>
      <c r="LF80" s="886"/>
      <c r="LG80" s="886"/>
      <c r="LH80" s="886"/>
      <c r="LI80" s="886"/>
      <c r="LJ80" s="886"/>
      <c r="LK80" s="886"/>
      <c r="LL80" s="886"/>
      <c r="LM80" s="886"/>
      <c r="LN80" s="886"/>
      <c r="LO80" s="886"/>
      <c r="LP80" s="886"/>
      <c r="LQ80" s="886"/>
      <c r="LR80" s="886"/>
      <c r="LS80" s="886"/>
      <c r="LT80" s="886"/>
      <c r="LU80" s="886"/>
      <c r="LV80" s="886"/>
      <c r="LW80" s="886"/>
      <c r="LX80" s="886"/>
      <c r="LY80" s="886"/>
      <c r="LZ80" s="886"/>
      <c r="MA80" s="886"/>
      <c r="MB80" s="886"/>
      <c r="MC80" s="886"/>
      <c r="MD80" s="886"/>
      <c r="ME80" s="886"/>
      <c r="MF80" s="886"/>
      <c r="MG80" s="886"/>
      <c r="MH80" s="886"/>
      <c r="MI80" s="886"/>
    </row>
    <row r="81" spans="1:347" s="884" customFormat="1" ht="15" customHeight="1">
      <c r="A81" s="985"/>
      <c r="B81" s="3869"/>
      <c r="C81" s="3870" t="s">
        <v>874</v>
      </c>
      <c r="D81" s="3871"/>
      <c r="E81" s="886"/>
      <c r="F81" s="3759" t="s">
        <v>1752</v>
      </c>
      <c r="G81" s="4686"/>
      <c r="H81" s="2938"/>
      <c r="I81" s="101" t="str">
        <f t="shared" si="1"/>
        <v>Please complete all cells in row</v>
      </c>
      <c r="J81" s="2943">
        <v>0</v>
      </c>
      <c r="K81" s="886"/>
      <c r="L81" s="3676"/>
      <c r="M81" s="886"/>
      <c r="N81" s="886"/>
      <c r="O81" s="886"/>
      <c r="P81" s="886"/>
      <c r="Q81" s="886"/>
      <c r="R81" s="886"/>
      <c r="S81" s="886"/>
      <c r="T81" s="886"/>
      <c r="U81" s="886"/>
      <c r="V81" s="886"/>
      <c r="W81" s="886"/>
      <c r="X81" s="886"/>
      <c r="Y81" s="886"/>
      <c r="Z81" s="886"/>
      <c r="AA81" s="886"/>
      <c r="AB81" s="886"/>
      <c r="AC81" s="886"/>
      <c r="AD81" s="886"/>
      <c r="AE81" s="886"/>
      <c r="AF81" s="886"/>
      <c r="AG81" s="886"/>
      <c r="AH81" s="886"/>
      <c r="AI81" s="886"/>
      <c r="AJ81" s="886"/>
      <c r="AK81" s="886"/>
      <c r="AL81" s="886"/>
      <c r="AM81" s="886"/>
      <c r="AN81" s="886"/>
      <c r="AO81" s="886"/>
      <c r="AP81" s="886"/>
      <c r="AQ81" s="886"/>
      <c r="AR81" s="886"/>
      <c r="AS81" s="886"/>
      <c r="AT81" s="886"/>
      <c r="AU81" s="886"/>
      <c r="AV81" s="886"/>
      <c r="AW81" s="886"/>
      <c r="AX81" s="886"/>
      <c r="AY81" s="886"/>
      <c r="AZ81" s="886"/>
      <c r="BA81" s="886"/>
      <c r="BB81" s="886"/>
      <c r="BC81" s="886"/>
      <c r="BD81" s="886"/>
      <c r="BE81" s="886"/>
      <c r="BF81" s="886"/>
      <c r="BG81" s="886"/>
      <c r="BH81" s="886"/>
      <c r="BI81" s="886"/>
      <c r="BJ81" s="886"/>
      <c r="BK81" s="886"/>
      <c r="BL81" s="886"/>
      <c r="BM81" s="886"/>
      <c r="BN81" s="886"/>
      <c r="BO81" s="886"/>
      <c r="BP81" s="886"/>
      <c r="BQ81" s="886"/>
      <c r="BR81" s="886"/>
      <c r="BS81" s="886"/>
      <c r="BT81" s="886"/>
      <c r="BU81" s="886"/>
      <c r="BV81" s="886"/>
      <c r="BW81" s="886"/>
      <c r="BX81" s="886"/>
      <c r="BY81" s="886"/>
      <c r="BZ81" s="886"/>
      <c r="CA81" s="886"/>
      <c r="CB81" s="886"/>
      <c r="CC81" s="886"/>
      <c r="CD81" s="886"/>
      <c r="CE81" s="886"/>
      <c r="CF81" s="886"/>
      <c r="CG81" s="886"/>
      <c r="CH81" s="886"/>
      <c r="CI81" s="886"/>
      <c r="CJ81" s="886"/>
      <c r="CK81" s="886"/>
      <c r="CL81" s="886"/>
      <c r="CM81" s="886"/>
      <c r="CN81" s="886"/>
      <c r="CO81" s="886"/>
      <c r="CP81" s="886"/>
      <c r="CQ81" s="886"/>
      <c r="CR81" s="886"/>
      <c r="CS81" s="886"/>
      <c r="CT81" s="886"/>
      <c r="CU81" s="886"/>
      <c r="CV81" s="886"/>
      <c r="CW81" s="886"/>
      <c r="CX81" s="886"/>
      <c r="CY81" s="886"/>
      <c r="CZ81" s="886"/>
      <c r="DA81" s="886"/>
      <c r="DB81" s="886"/>
      <c r="DC81" s="886"/>
      <c r="DD81" s="886"/>
      <c r="DE81" s="886"/>
      <c r="DF81" s="886"/>
      <c r="DG81" s="886"/>
      <c r="DH81" s="886"/>
      <c r="DI81" s="886"/>
      <c r="DJ81" s="886"/>
      <c r="DK81" s="886"/>
      <c r="DL81" s="886"/>
      <c r="DM81" s="886"/>
      <c r="DN81" s="886"/>
      <c r="DO81" s="886"/>
      <c r="DP81" s="886"/>
      <c r="DQ81" s="886"/>
      <c r="DR81" s="886"/>
      <c r="DS81" s="886"/>
      <c r="DT81" s="886"/>
      <c r="DU81" s="886"/>
      <c r="DV81" s="886"/>
      <c r="DW81" s="886"/>
      <c r="DX81" s="886"/>
      <c r="DY81" s="886"/>
      <c r="DZ81" s="886"/>
      <c r="EA81" s="886"/>
      <c r="EB81" s="886"/>
      <c r="EC81" s="886"/>
      <c r="ED81" s="886"/>
      <c r="EE81" s="886"/>
      <c r="EF81" s="886"/>
      <c r="EG81" s="886"/>
      <c r="EH81" s="886"/>
      <c r="EI81" s="886"/>
      <c r="EJ81" s="886"/>
      <c r="EK81" s="886"/>
      <c r="EL81" s="886"/>
      <c r="EM81" s="886"/>
      <c r="EN81" s="886"/>
      <c r="EO81" s="886"/>
      <c r="EP81" s="886"/>
      <c r="EQ81" s="886"/>
      <c r="ER81" s="886"/>
      <c r="ES81" s="886"/>
      <c r="ET81" s="886"/>
      <c r="EU81" s="886"/>
      <c r="EV81" s="886"/>
      <c r="EW81" s="886"/>
      <c r="EX81" s="886"/>
      <c r="EY81" s="886"/>
      <c r="EZ81" s="886"/>
      <c r="FA81" s="886"/>
      <c r="FB81" s="886"/>
      <c r="FC81" s="886"/>
      <c r="FD81" s="886"/>
      <c r="FE81" s="886"/>
      <c r="FF81" s="886"/>
      <c r="FG81" s="886"/>
      <c r="FH81" s="886"/>
      <c r="FI81" s="886"/>
      <c r="FJ81" s="886"/>
      <c r="FK81" s="886"/>
      <c r="FL81" s="886"/>
      <c r="FM81" s="886"/>
      <c r="FN81" s="886"/>
      <c r="FO81" s="886"/>
      <c r="FP81" s="886"/>
      <c r="FQ81" s="886"/>
      <c r="FR81" s="886"/>
      <c r="FS81" s="886"/>
      <c r="FT81" s="886"/>
      <c r="FU81" s="886"/>
      <c r="FV81" s="886"/>
      <c r="FW81" s="886"/>
      <c r="FX81" s="886"/>
      <c r="FY81" s="886"/>
      <c r="FZ81" s="886"/>
      <c r="GA81" s="886"/>
      <c r="GB81" s="886"/>
      <c r="GC81" s="886"/>
      <c r="GD81" s="886"/>
      <c r="GE81" s="886"/>
      <c r="GF81" s="886"/>
      <c r="GG81" s="886"/>
      <c r="GH81" s="886"/>
      <c r="GI81" s="886"/>
      <c r="GJ81" s="886"/>
      <c r="GK81" s="886"/>
      <c r="GL81" s="886"/>
      <c r="GM81" s="886"/>
      <c r="GN81" s="886"/>
      <c r="GO81" s="886"/>
      <c r="GP81" s="886"/>
      <c r="GQ81" s="886"/>
      <c r="GR81" s="886"/>
      <c r="GS81" s="886"/>
      <c r="GT81" s="886"/>
      <c r="GU81" s="886"/>
      <c r="GV81" s="886"/>
      <c r="GW81" s="886"/>
      <c r="GX81" s="886"/>
      <c r="GY81" s="886"/>
      <c r="GZ81" s="886"/>
      <c r="HA81" s="886"/>
      <c r="HB81" s="886"/>
      <c r="HC81" s="886"/>
      <c r="HD81" s="886"/>
      <c r="HE81" s="886"/>
      <c r="HF81" s="886"/>
      <c r="HG81" s="886"/>
      <c r="HH81" s="886"/>
      <c r="HI81" s="886"/>
      <c r="HJ81" s="886"/>
      <c r="HK81" s="886"/>
      <c r="HL81" s="886"/>
      <c r="HM81" s="886"/>
      <c r="HN81" s="886"/>
      <c r="HO81" s="886"/>
      <c r="HP81" s="886"/>
      <c r="HQ81" s="886"/>
      <c r="HR81" s="886"/>
      <c r="HS81" s="886"/>
      <c r="HT81" s="886"/>
      <c r="HU81" s="886"/>
      <c r="HV81" s="886"/>
      <c r="HW81" s="886"/>
      <c r="HX81" s="886"/>
      <c r="HY81" s="886"/>
      <c r="HZ81" s="886"/>
      <c r="IA81" s="886"/>
      <c r="IB81" s="886"/>
      <c r="IC81" s="886"/>
      <c r="ID81" s="886"/>
      <c r="IE81" s="886"/>
      <c r="IF81" s="886"/>
      <c r="IG81" s="886"/>
      <c r="IH81" s="886"/>
      <c r="II81" s="886"/>
      <c r="IJ81" s="886"/>
      <c r="IK81" s="886"/>
      <c r="IL81" s="886"/>
      <c r="IM81" s="886"/>
      <c r="IN81" s="886"/>
      <c r="IO81" s="886"/>
      <c r="IP81" s="886"/>
      <c r="IQ81" s="886"/>
      <c r="IR81" s="886"/>
      <c r="IS81" s="886"/>
      <c r="IT81" s="886"/>
      <c r="IU81" s="886"/>
      <c r="IV81" s="886"/>
      <c r="IW81" s="886"/>
      <c r="IX81" s="886"/>
      <c r="IY81" s="886"/>
      <c r="IZ81" s="886"/>
      <c r="JA81" s="886"/>
      <c r="JB81" s="886"/>
      <c r="JC81" s="886"/>
      <c r="JD81" s="886"/>
      <c r="JE81" s="886"/>
      <c r="JF81" s="886"/>
      <c r="JG81" s="886"/>
      <c r="JH81" s="886"/>
      <c r="JI81" s="886"/>
      <c r="JJ81" s="886"/>
      <c r="JK81" s="886"/>
      <c r="JL81" s="886"/>
      <c r="JM81" s="886"/>
      <c r="JN81" s="886"/>
      <c r="JO81" s="886"/>
      <c r="JP81" s="886"/>
      <c r="JQ81" s="886"/>
      <c r="JR81" s="886"/>
      <c r="JS81" s="886"/>
      <c r="JT81" s="886"/>
      <c r="JU81" s="886"/>
      <c r="JV81" s="886"/>
      <c r="JW81" s="886"/>
      <c r="JX81" s="886"/>
      <c r="JY81" s="886"/>
      <c r="JZ81" s="886"/>
      <c r="KA81" s="886"/>
      <c r="KB81" s="886"/>
      <c r="KC81" s="886"/>
      <c r="KD81" s="886"/>
      <c r="KE81" s="886"/>
      <c r="KF81" s="886"/>
      <c r="KG81" s="886"/>
      <c r="KH81" s="886"/>
      <c r="KI81" s="886"/>
      <c r="KJ81" s="886"/>
      <c r="KK81" s="886"/>
      <c r="KL81" s="886"/>
      <c r="KM81" s="886"/>
      <c r="KN81" s="886"/>
      <c r="KO81" s="886"/>
      <c r="KP81" s="886"/>
      <c r="KQ81" s="886"/>
      <c r="KR81" s="886"/>
      <c r="KS81" s="886"/>
      <c r="KT81" s="886"/>
      <c r="KU81" s="886"/>
      <c r="KV81" s="886"/>
      <c r="KW81" s="886"/>
      <c r="KX81" s="886"/>
      <c r="KY81" s="886"/>
      <c r="KZ81" s="886"/>
      <c r="LA81" s="886"/>
      <c r="LB81" s="886"/>
      <c r="LC81" s="886"/>
      <c r="LD81" s="886"/>
      <c r="LE81" s="886"/>
      <c r="LF81" s="886"/>
      <c r="LG81" s="886"/>
      <c r="LH81" s="886"/>
      <c r="LI81" s="886"/>
      <c r="LJ81" s="886"/>
      <c r="LK81" s="886"/>
      <c r="LL81" s="886"/>
      <c r="LM81" s="886"/>
      <c r="LN81" s="886"/>
      <c r="LO81" s="886"/>
      <c r="LP81" s="886"/>
      <c r="LQ81" s="886"/>
      <c r="LR81" s="886"/>
      <c r="LS81" s="886"/>
      <c r="LT81" s="886"/>
      <c r="LU81" s="886"/>
      <c r="LV81" s="886"/>
      <c r="LW81" s="886"/>
      <c r="LX81" s="886"/>
      <c r="LY81" s="886"/>
      <c r="LZ81" s="886"/>
      <c r="MA81" s="886"/>
      <c r="MB81" s="886"/>
      <c r="MC81" s="886"/>
      <c r="MD81" s="886"/>
      <c r="ME81" s="886"/>
      <c r="MF81" s="886"/>
      <c r="MG81" s="886"/>
      <c r="MH81" s="886"/>
      <c r="MI81" s="886"/>
    </row>
    <row r="82" spans="1:347" s="884" customFormat="1" ht="15" customHeight="1">
      <c r="A82" s="985"/>
      <c r="B82" s="3869"/>
      <c r="C82" s="3870" t="s">
        <v>874</v>
      </c>
      <c r="D82" s="3871"/>
      <c r="E82" s="886"/>
      <c r="F82" s="3759" t="s">
        <v>1753</v>
      </c>
      <c r="G82" s="4686"/>
      <c r="H82" s="2938"/>
      <c r="I82" s="101" t="str">
        <f t="shared" ref="I82:I88" si="2">IF(COUNTBLANK(D82)=J82, 0, rngIncomplete )</f>
        <v>Please complete all cells in row</v>
      </c>
      <c r="J82" s="2943">
        <v>0</v>
      </c>
      <c r="K82" s="886"/>
      <c r="L82" s="3676"/>
      <c r="M82" s="886"/>
      <c r="N82" s="886"/>
      <c r="O82" s="886"/>
      <c r="P82" s="886"/>
      <c r="Q82" s="886"/>
      <c r="R82" s="886"/>
      <c r="S82" s="886"/>
      <c r="T82" s="886"/>
      <c r="U82" s="886"/>
      <c r="V82" s="886"/>
      <c r="W82" s="886"/>
      <c r="X82" s="886"/>
      <c r="Y82" s="886"/>
      <c r="Z82" s="886"/>
      <c r="AA82" s="886"/>
      <c r="AB82" s="886"/>
      <c r="AC82" s="886"/>
      <c r="AD82" s="886"/>
      <c r="AE82" s="886"/>
      <c r="AF82" s="886"/>
      <c r="AG82" s="886"/>
      <c r="AH82" s="886"/>
      <c r="AI82" s="886"/>
      <c r="AJ82" s="886"/>
      <c r="AK82" s="886"/>
      <c r="AL82" s="886"/>
      <c r="AM82" s="886"/>
      <c r="AN82" s="886"/>
      <c r="AO82" s="886"/>
      <c r="AP82" s="886"/>
      <c r="AQ82" s="886"/>
      <c r="AR82" s="886"/>
      <c r="AS82" s="886"/>
      <c r="AT82" s="886"/>
      <c r="AU82" s="886"/>
      <c r="AV82" s="886"/>
      <c r="AW82" s="886"/>
      <c r="AX82" s="886"/>
      <c r="AY82" s="886"/>
      <c r="AZ82" s="886"/>
      <c r="BA82" s="886"/>
      <c r="BB82" s="886"/>
      <c r="BC82" s="886"/>
      <c r="BD82" s="886"/>
      <c r="BE82" s="886"/>
      <c r="BF82" s="886"/>
      <c r="BG82" s="886"/>
      <c r="BH82" s="886"/>
      <c r="BI82" s="886"/>
      <c r="BJ82" s="886"/>
      <c r="BK82" s="886"/>
      <c r="BL82" s="886"/>
      <c r="BM82" s="886"/>
      <c r="BN82" s="886"/>
      <c r="BO82" s="886"/>
      <c r="BP82" s="886"/>
      <c r="BQ82" s="886"/>
      <c r="BR82" s="886"/>
      <c r="BS82" s="886"/>
      <c r="BT82" s="886"/>
      <c r="BU82" s="886"/>
      <c r="BV82" s="886"/>
      <c r="BW82" s="886"/>
      <c r="BX82" s="886"/>
      <c r="BY82" s="886"/>
      <c r="BZ82" s="886"/>
      <c r="CA82" s="886"/>
      <c r="CB82" s="886"/>
      <c r="CC82" s="886"/>
      <c r="CD82" s="886"/>
      <c r="CE82" s="886"/>
      <c r="CF82" s="886"/>
      <c r="CG82" s="886"/>
      <c r="CH82" s="886"/>
      <c r="CI82" s="886"/>
      <c r="CJ82" s="886"/>
      <c r="CK82" s="886"/>
      <c r="CL82" s="886"/>
      <c r="CM82" s="886"/>
      <c r="CN82" s="886"/>
      <c r="CO82" s="886"/>
      <c r="CP82" s="886"/>
      <c r="CQ82" s="886"/>
      <c r="CR82" s="886"/>
      <c r="CS82" s="886"/>
      <c r="CT82" s="886"/>
      <c r="CU82" s="886"/>
      <c r="CV82" s="886"/>
      <c r="CW82" s="886"/>
      <c r="CX82" s="886"/>
      <c r="CY82" s="886"/>
      <c r="CZ82" s="886"/>
      <c r="DA82" s="886"/>
      <c r="DB82" s="886"/>
      <c r="DC82" s="886"/>
      <c r="DD82" s="886"/>
      <c r="DE82" s="886"/>
      <c r="DF82" s="886"/>
      <c r="DG82" s="886"/>
      <c r="DH82" s="886"/>
      <c r="DI82" s="886"/>
      <c r="DJ82" s="886"/>
      <c r="DK82" s="886"/>
      <c r="DL82" s="886"/>
      <c r="DM82" s="886"/>
      <c r="DN82" s="886"/>
      <c r="DO82" s="886"/>
      <c r="DP82" s="886"/>
      <c r="DQ82" s="886"/>
      <c r="DR82" s="886"/>
      <c r="DS82" s="886"/>
      <c r="DT82" s="886"/>
      <c r="DU82" s="886"/>
      <c r="DV82" s="886"/>
      <c r="DW82" s="886"/>
      <c r="DX82" s="886"/>
      <c r="DY82" s="886"/>
      <c r="DZ82" s="886"/>
      <c r="EA82" s="886"/>
      <c r="EB82" s="886"/>
      <c r="EC82" s="886"/>
      <c r="ED82" s="886"/>
      <c r="EE82" s="886"/>
      <c r="EF82" s="886"/>
      <c r="EG82" s="886"/>
      <c r="EH82" s="886"/>
      <c r="EI82" s="886"/>
      <c r="EJ82" s="886"/>
      <c r="EK82" s="886"/>
      <c r="EL82" s="886"/>
      <c r="EM82" s="886"/>
      <c r="EN82" s="886"/>
      <c r="EO82" s="886"/>
      <c r="EP82" s="886"/>
      <c r="EQ82" s="886"/>
      <c r="ER82" s="886"/>
      <c r="ES82" s="886"/>
      <c r="ET82" s="886"/>
      <c r="EU82" s="886"/>
      <c r="EV82" s="886"/>
      <c r="EW82" s="886"/>
      <c r="EX82" s="886"/>
      <c r="EY82" s="886"/>
      <c r="EZ82" s="886"/>
      <c r="FA82" s="886"/>
      <c r="FB82" s="886"/>
      <c r="FC82" s="886"/>
      <c r="FD82" s="886"/>
      <c r="FE82" s="886"/>
      <c r="FF82" s="886"/>
      <c r="FG82" s="886"/>
      <c r="FH82" s="886"/>
      <c r="FI82" s="886"/>
      <c r="FJ82" s="886"/>
      <c r="FK82" s="886"/>
      <c r="FL82" s="886"/>
      <c r="FM82" s="886"/>
      <c r="FN82" s="886"/>
      <c r="FO82" s="886"/>
      <c r="FP82" s="886"/>
      <c r="FQ82" s="886"/>
      <c r="FR82" s="886"/>
      <c r="FS82" s="886"/>
      <c r="FT82" s="886"/>
      <c r="FU82" s="886"/>
      <c r="FV82" s="886"/>
      <c r="FW82" s="886"/>
      <c r="FX82" s="886"/>
      <c r="FY82" s="886"/>
      <c r="FZ82" s="886"/>
      <c r="GA82" s="886"/>
      <c r="GB82" s="886"/>
      <c r="GC82" s="886"/>
      <c r="GD82" s="886"/>
      <c r="GE82" s="886"/>
      <c r="GF82" s="886"/>
      <c r="GG82" s="886"/>
      <c r="GH82" s="886"/>
      <c r="GI82" s="886"/>
      <c r="GJ82" s="886"/>
      <c r="GK82" s="886"/>
      <c r="GL82" s="886"/>
      <c r="GM82" s="886"/>
      <c r="GN82" s="886"/>
      <c r="GO82" s="886"/>
      <c r="GP82" s="886"/>
      <c r="GQ82" s="886"/>
      <c r="GR82" s="886"/>
      <c r="GS82" s="886"/>
      <c r="GT82" s="886"/>
      <c r="GU82" s="886"/>
      <c r="GV82" s="886"/>
      <c r="GW82" s="886"/>
      <c r="GX82" s="886"/>
      <c r="GY82" s="886"/>
      <c r="GZ82" s="886"/>
      <c r="HA82" s="886"/>
      <c r="HB82" s="886"/>
      <c r="HC82" s="886"/>
      <c r="HD82" s="886"/>
      <c r="HE82" s="886"/>
      <c r="HF82" s="886"/>
      <c r="HG82" s="886"/>
      <c r="HH82" s="886"/>
      <c r="HI82" s="886"/>
      <c r="HJ82" s="886"/>
      <c r="HK82" s="886"/>
      <c r="HL82" s="886"/>
      <c r="HM82" s="886"/>
      <c r="HN82" s="886"/>
      <c r="HO82" s="886"/>
      <c r="HP82" s="886"/>
      <c r="HQ82" s="886"/>
      <c r="HR82" s="886"/>
      <c r="HS82" s="886"/>
      <c r="HT82" s="886"/>
      <c r="HU82" s="886"/>
      <c r="HV82" s="886"/>
      <c r="HW82" s="886"/>
      <c r="HX82" s="886"/>
      <c r="HY82" s="886"/>
      <c r="HZ82" s="886"/>
      <c r="IA82" s="886"/>
      <c r="IB82" s="886"/>
      <c r="IC82" s="886"/>
      <c r="ID82" s="886"/>
      <c r="IE82" s="886"/>
      <c r="IF82" s="886"/>
      <c r="IG82" s="886"/>
      <c r="IH82" s="886"/>
      <c r="II82" s="886"/>
      <c r="IJ82" s="886"/>
      <c r="IK82" s="886"/>
      <c r="IL82" s="886"/>
      <c r="IM82" s="886"/>
      <c r="IN82" s="886"/>
      <c r="IO82" s="886"/>
      <c r="IP82" s="886"/>
      <c r="IQ82" s="886"/>
      <c r="IR82" s="886"/>
      <c r="IS82" s="886"/>
      <c r="IT82" s="886"/>
      <c r="IU82" s="886"/>
      <c r="IV82" s="886"/>
      <c r="IW82" s="886"/>
      <c r="IX82" s="886"/>
      <c r="IY82" s="886"/>
      <c r="IZ82" s="886"/>
      <c r="JA82" s="886"/>
      <c r="JB82" s="886"/>
      <c r="JC82" s="886"/>
      <c r="JD82" s="886"/>
      <c r="JE82" s="886"/>
      <c r="JF82" s="886"/>
      <c r="JG82" s="886"/>
      <c r="JH82" s="886"/>
      <c r="JI82" s="886"/>
      <c r="JJ82" s="886"/>
      <c r="JK82" s="886"/>
      <c r="JL82" s="886"/>
      <c r="JM82" s="886"/>
      <c r="JN82" s="886"/>
      <c r="JO82" s="886"/>
      <c r="JP82" s="886"/>
      <c r="JQ82" s="886"/>
      <c r="JR82" s="886"/>
      <c r="JS82" s="886"/>
      <c r="JT82" s="886"/>
      <c r="JU82" s="886"/>
      <c r="JV82" s="886"/>
      <c r="JW82" s="886"/>
      <c r="JX82" s="886"/>
      <c r="JY82" s="886"/>
      <c r="JZ82" s="886"/>
      <c r="KA82" s="886"/>
      <c r="KB82" s="886"/>
      <c r="KC82" s="886"/>
      <c r="KD82" s="886"/>
      <c r="KE82" s="886"/>
      <c r="KF82" s="886"/>
      <c r="KG82" s="886"/>
      <c r="KH82" s="886"/>
      <c r="KI82" s="886"/>
      <c r="KJ82" s="886"/>
      <c r="KK82" s="886"/>
      <c r="KL82" s="886"/>
      <c r="KM82" s="886"/>
      <c r="KN82" s="886"/>
      <c r="KO82" s="886"/>
      <c r="KP82" s="886"/>
      <c r="KQ82" s="886"/>
      <c r="KR82" s="886"/>
      <c r="KS82" s="886"/>
      <c r="KT82" s="886"/>
      <c r="KU82" s="886"/>
      <c r="KV82" s="886"/>
      <c r="KW82" s="886"/>
      <c r="KX82" s="886"/>
      <c r="KY82" s="886"/>
      <c r="KZ82" s="886"/>
      <c r="LA82" s="886"/>
      <c r="LB82" s="886"/>
      <c r="LC82" s="886"/>
      <c r="LD82" s="886"/>
      <c r="LE82" s="886"/>
      <c r="LF82" s="886"/>
      <c r="LG82" s="886"/>
      <c r="LH82" s="886"/>
      <c r="LI82" s="886"/>
      <c r="LJ82" s="886"/>
      <c r="LK82" s="886"/>
      <c r="LL82" s="886"/>
      <c r="LM82" s="886"/>
      <c r="LN82" s="886"/>
      <c r="LO82" s="886"/>
      <c r="LP82" s="886"/>
      <c r="LQ82" s="886"/>
      <c r="LR82" s="886"/>
      <c r="LS82" s="886"/>
      <c r="LT82" s="886"/>
      <c r="LU82" s="886"/>
      <c r="LV82" s="886"/>
      <c r="LW82" s="886"/>
      <c r="LX82" s="886"/>
      <c r="LY82" s="886"/>
      <c r="LZ82" s="886"/>
      <c r="MA82" s="886"/>
      <c r="MB82" s="886"/>
      <c r="MC82" s="886"/>
      <c r="MD82" s="886"/>
      <c r="ME82" s="886"/>
      <c r="MF82" s="886"/>
      <c r="MG82" s="886"/>
      <c r="MH82" s="886"/>
      <c r="MI82" s="886"/>
    </row>
    <row r="83" spans="1:347" s="884" customFormat="1" ht="15" customHeight="1">
      <c r="A83" s="985"/>
      <c r="B83" s="3869"/>
      <c r="C83" s="3870" t="s">
        <v>874</v>
      </c>
      <c r="D83" s="3871"/>
      <c r="E83" s="886"/>
      <c r="F83" s="3759" t="s">
        <v>1754</v>
      </c>
      <c r="G83" s="4686"/>
      <c r="H83" s="2938"/>
      <c r="I83" s="101" t="str">
        <f t="shared" si="2"/>
        <v>Please complete all cells in row</v>
      </c>
      <c r="J83" s="2943">
        <v>0</v>
      </c>
      <c r="K83" s="886"/>
      <c r="L83" s="3676"/>
      <c r="M83" s="886"/>
      <c r="N83" s="886"/>
      <c r="O83" s="886"/>
      <c r="P83" s="886"/>
      <c r="Q83" s="886"/>
      <c r="R83" s="886"/>
      <c r="S83" s="886"/>
      <c r="T83" s="886"/>
      <c r="U83" s="886"/>
      <c r="V83" s="886"/>
      <c r="W83" s="886"/>
      <c r="X83" s="886"/>
      <c r="Y83" s="886"/>
      <c r="Z83" s="886"/>
      <c r="AA83" s="886"/>
      <c r="AB83" s="886"/>
      <c r="AC83" s="886"/>
      <c r="AD83" s="886"/>
      <c r="AE83" s="886"/>
      <c r="AF83" s="886"/>
      <c r="AG83" s="886"/>
      <c r="AH83" s="886"/>
      <c r="AI83" s="886"/>
      <c r="AJ83" s="886"/>
      <c r="AK83" s="886"/>
      <c r="AL83" s="886"/>
      <c r="AM83" s="886"/>
      <c r="AN83" s="886"/>
      <c r="AO83" s="886"/>
      <c r="AP83" s="886"/>
      <c r="AQ83" s="886"/>
      <c r="AR83" s="886"/>
      <c r="AS83" s="886"/>
      <c r="AT83" s="886"/>
      <c r="AU83" s="886"/>
      <c r="AV83" s="886"/>
      <c r="AW83" s="886"/>
      <c r="AX83" s="886"/>
      <c r="AY83" s="886"/>
      <c r="AZ83" s="886"/>
      <c r="BA83" s="886"/>
      <c r="BB83" s="886"/>
      <c r="BC83" s="886"/>
      <c r="BD83" s="886"/>
      <c r="BE83" s="886"/>
      <c r="BF83" s="886"/>
      <c r="BG83" s="886"/>
      <c r="BH83" s="886"/>
      <c r="BI83" s="886"/>
      <c r="BJ83" s="886"/>
      <c r="BK83" s="886"/>
      <c r="BL83" s="886"/>
      <c r="BM83" s="886"/>
      <c r="BN83" s="886"/>
      <c r="BO83" s="886"/>
      <c r="BP83" s="886"/>
      <c r="BQ83" s="886"/>
      <c r="BR83" s="886"/>
      <c r="BS83" s="886"/>
      <c r="BT83" s="886"/>
      <c r="BU83" s="886"/>
      <c r="BV83" s="886"/>
      <c r="BW83" s="886"/>
      <c r="BX83" s="886"/>
      <c r="BY83" s="886"/>
      <c r="BZ83" s="886"/>
      <c r="CA83" s="886"/>
      <c r="CB83" s="886"/>
      <c r="CC83" s="886"/>
      <c r="CD83" s="886"/>
      <c r="CE83" s="886"/>
      <c r="CF83" s="886"/>
      <c r="CG83" s="886"/>
      <c r="CH83" s="886"/>
      <c r="CI83" s="886"/>
      <c r="CJ83" s="886"/>
      <c r="CK83" s="886"/>
      <c r="CL83" s="886"/>
      <c r="CM83" s="886"/>
      <c r="CN83" s="886"/>
      <c r="CO83" s="886"/>
      <c r="CP83" s="886"/>
      <c r="CQ83" s="886"/>
      <c r="CR83" s="886"/>
      <c r="CS83" s="886"/>
      <c r="CT83" s="886"/>
      <c r="CU83" s="886"/>
      <c r="CV83" s="886"/>
      <c r="CW83" s="886"/>
      <c r="CX83" s="886"/>
      <c r="CY83" s="886"/>
      <c r="CZ83" s="886"/>
      <c r="DA83" s="886"/>
      <c r="DB83" s="886"/>
      <c r="DC83" s="886"/>
      <c r="DD83" s="886"/>
      <c r="DE83" s="886"/>
      <c r="DF83" s="886"/>
      <c r="DG83" s="886"/>
      <c r="DH83" s="886"/>
      <c r="DI83" s="886"/>
      <c r="DJ83" s="886"/>
      <c r="DK83" s="886"/>
      <c r="DL83" s="886"/>
      <c r="DM83" s="886"/>
      <c r="DN83" s="886"/>
      <c r="DO83" s="886"/>
      <c r="DP83" s="886"/>
      <c r="DQ83" s="886"/>
      <c r="DR83" s="886"/>
      <c r="DS83" s="886"/>
      <c r="DT83" s="886"/>
      <c r="DU83" s="886"/>
      <c r="DV83" s="886"/>
      <c r="DW83" s="886"/>
      <c r="DX83" s="886"/>
      <c r="DY83" s="886"/>
      <c r="DZ83" s="886"/>
      <c r="EA83" s="886"/>
      <c r="EB83" s="886"/>
      <c r="EC83" s="886"/>
      <c r="ED83" s="886"/>
      <c r="EE83" s="886"/>
      <c r="EF83" s="886"/>
      <c r="EG83" s="886"/>
      <c r="EH83" s="886"/>
      <c r="EI83" s="886"/>
      <c r="EJ83" s="886"/>
      <c r="EK83" s="886"/>
      <c r="EL83" s="886"/>
      <c r="EM83" s="886"/>
      <c r="EN83" s="886"/>
      <c r="EO83" s="886"/>
      <c r="EP83" s="886"/>
      <c r="EQ83" s="886"/>
      <c r="ER83" s="886"/>
      <c r="ES83" s="886"/>
      <c r="ET83" s="886"/>
      <c r="EU83" s="886"/>
      <c r="EV83" s="886"/>
      <c r="EW83" s="886"/>
      <c r="EX83" s="886"/>
      <c r="EY83" s="886"/>
      <c r="EZ83" s="886"/>
      <c r="FA83" s="886"/>
      <c r="FB83" s="886"/>
      <c r="FC83" s="886"/>
      <c r="FD83" s="886"/>
      <c r="FE83" s="886"/>
      <c r="FF83" s="886"/>
      <c r="FG83" s="886"/>
      <c r="FH83" s="886"/>
      <c r="FI83" s="886"/>
      <c r="FJ83" s="886"/>
      <c r="FK83" s="886"/>
      <c r="FL83" s="886"/>
      <c r="FM83" s="886"/>
      <c r="FN83" s="886"/>
      <c r="FO83" s="886"/>
      <c r="FP83" s="886"/>
      <c r="FQ83" s="886"/>
      <c r="FR83" s="886"/>
      <c r="FS83" s="886"/>
      <c r="FT83" s="886"/>
      <c r="FU83" s="886"/>
      <c r="FV83" s="886"/>
      <c r="FW83" s="886"/>
      <c r="FX83" s="886"/>
      <c r="FY83" s="886"/>
      <c r="FZ83" s="886"/>
      <c r="GA83" s="886"/>
      <c r="GB83" s="886"/>
      <c r="GC83" s="886"/>
      <c r="GD83" s="886"/>
      <c r="GE83" s="886"/>
      <c r="GF83" s="886"/>
      <c r="GG83" s="886"/>
      <c r="GH83" s="886"/>
      <c r="GI83" s="886"/>
      <c r="GJ83" s="886"/>
      <c r="GK83" s="886"/>
      <c r="GL83" s="886"/>
      <c r="GM83" s="886"/>
      <c r="GN83" s="886"/>
      <c r="GO83" s="886"/>
      <c r="GP83" s="886"/>
      <c r="GQ83" s="886"/>
      <c r="GR83" s="886"/>
      <c r="GS83" s="886"/>
      <c r="GT83" s="886"/>
      <c r="GU83" s="886"/>
      <c r="GV83" s="886"/>
      <c r="GW83" s="886"/>
      <c r="GX83" s="886"/>
      <c r="GY83" s="886"/>
      <c r="GZ83" s="886"/>
      <c r="HA83" s="886"/>
      <c r="HB83" s="886"/>
      <c r="HC83" s="886"/>
      <c r="HD83" s="886"/>
      <c r="HE83" s="886"/>
      <c r="HF83" s="886"/>
      <c r="HG83" s="886"/>
      <c r="HH83" s="886"/>
      <c r="HI83" s="886"/>
      <c r="HJ83" s="886"/>
      <c r="HK83" s="886"/>
      <c r="HL83" s="886"/>
      <c r="HM83" s="886"/>
      <c r="HN83" s="886"/>
      <c r="HO83" s="886"/>
      <c r="HP83" s="886"/>
      <c r="HQ83" s="886"/>
      <c r="HR83" s="886"/>
      <c r="HS83" s="886"/>
      <c r="HT83" s="886"/>
      <c r="HU83" s="886"/>
      <c r="HV83" s="886"/>
      <c r="HW83" s="886"/>
      <c r="HX83" s="886"/>
      <c r="HY83" s="886"/>
      <c r="HZ83" s="886"/>
      <c r="IA83" s="886"/>
      <c r="IB83" s="886"/>
      <c r="IC83" s="886"/>
      <c r="ID83" s="886"/>
      <c r="IE83" s="886"/>
      <c r="IF83" s="886"/>
      <c r="IG83" s="886"/>
      <c r="IH83" s="886"/>
      <c r="II83" s="886"/>
      <c r="IJ83" s="886"/>
      <c r="IK83" s="886"/>
      <c r="IL83" s="886"/>
      <c r="IM83" s="886"/>
      <c r="IN83" s="886"/>
      <c r="IO83" s="886"/>
      <c r="IP83" s="886"/>
      <c r="IQ83" s="886"/>
      <c r="IR83" s="886"/>
      <c r="IS83" s="886"/>
      <c r="IT83" s="886"/>
      <c r="IU83" s="886"/>
      <c r="IV83" s="886"/>
      <c r="IW83" s="886"/>
      <c r="IX83" s="886"/>
      <c r="IY83" s="886"/>
      <c r="IZ83" s="886"/>
      <c r="JA83" s="886"/>
      <c r="JB83" s="886"/>
      <c r="JC83" s="886"/>
      <c r="JD83" s="886"/>
      <c r="JE83" s="886"/>
      <c r="JF83" s="886"/>
      <c r="JG83" s="886"/>
      <c r="JH83" s="886"/>
      <c r="JI83" s="886"/>
      <c r="JJ83" s="886"/>
      <c r="JK83" s="886"/>
      <c r="JL83" s="886"/>
      <c r="JM83" s="886"/>
      <c r="JN83" s="886"/>
      <c r="JO83" s="886"/>
      <c r="JP83" s="886"/>
      <c r="JQ83" s="886"/>
      <c r="JR83" s="886"/>
      <c r="JS83" s="886"/>
      <c r="JT83" s="886"/>
      <c r="JU83" s="886"/>
      <c r="JV83" s="886"/>
      <c r="JW83" s="886"/>
      <c r="JX83" s="886"/>
      <c r="JY83" s="886"/>
      <c r="JZ83" s="886"/>
      <c r="KA83" s="886"/>
      <c r="KB83" s="886"/>
      <c r="KC83" s="886"/>
      <c r="KD83" s="886"/>
      <c r="KE83" s="886"/>
      <c r="KF83" s="886"/>
      <c r="KG83" s="886"/>
      <c r="KH83" s="886"/>
      <c r="KI83" s="886"/>
      <c r="KJ83" s="886"/>
      <c r="KK83" s="886"/>
      <c r="KL83" s="886"/>
      <c r="KM83" s="886"/>
      <c r="KN83" s="886"/>
      <c r="KO83" s="886"/>
      <c r="KP83" s="886"/>
      <c r="KQ83" s="886"/>
      <c r="KR83" s="886"/>
      <c r="KS83" s="886"/>
      <c r="KT83" s="886"/>
      <c r="KU83" s="886"/>
      <c r="KV83" s="886"/>
      <c r="KW83" s="886"/>
      <c r="KX83" s="886"/>
      <c r="KY83" s="886"/>
      <c r="KZ83" s="886"/>
      <c r="LA83" s="886"/>
      <c r="LB83" s="886"/>
      <c r="LC83" s="886"/>
      <c r="LD83" s="886"/>
      <c r="LE83" s="886"/>
      <c r="LF83" s="886"/>
      <c r="LG83" s="886"/>
      <c r="LH83" s="886"/>
      <c r="LI83" s="886"/>
      <c r="LJ83" s="886"/>
      <c r="LK83" s="886"/>
      <c r="LL83" s="886"/>
      <c r="LM83" s="886"/>
      <c r="LN83" s="886"/>
      <c r="LO83" s="886"/>
      <c r="LP83" s="886"/>
      <c r="LQ83" s="886"/>
      <c r="LR83" s="886"/>
      <c r="LS83" s="886"/>
      <c r="LT83" s="886"/>
      <c r="LU83" s="886"/>
      <c r="LV83" s="886"/>
      <c r="LW83" s="886"/>
      <c r="LX83" s="886"/>
      <c r="LY83" s="886"/>
      <c r="LZ83" s="886"/>
      <c r="MA83" s="886"/>
      <c r="MB83" s="886"/>
      <c r="MC83" s="886"/>
      <c r="MD83" s="886"/>
      <c r="ME83" s="886"/>
      <c r="MF83" s="886"/>
      <c r="MG83" s="886"/>
      <c r="MH83" s="886"/>
      <c r="MI83" s="886"/>
    </row>
    <row r="84" spans="1:347" s="884" customFormat="1" ht="15" customHeight="1">
      <c r="A84" s="985"/>
      <c r="B84" s="3869"/>
      <c r="C84" s="3870" t="s">
        <v>874</v>
      </c>
      <c r="D84" s="3871"/>
      <c r="E84" s="886"/>
      <c r="F84" s="3759" t="s">
        <v>1755</v>
      </c>
      <c r="G84" s="4686"/>
      <c r="H84" s="2938"/>
      <c r="I84" s="101" t="str">
        <f t="shared" si="2"/>
        <v>Please complete all cells in row</v>
      </c>
      <c r="J84" s="2943">
        <v>0</v>
      </c>
      <c r="K84" s="886"/>
      <c r="L84" s="3676"/>
      <c r="M84" s="886"/>
      <c r="N84" s="886"/>
      <c r="O84" s="886"/>
      <c r="P84" s="886"/>
      <c r="Q84" s="886"/>
      <c r="R84" s="886"/>
      <c r="S84" s="886"/>
      <c r="T84" s="886"/>
      <c r="U84" s="886"/>
      <c r="V84" s="886"/>
      <c r="W84" s="886"/>
      <c r="X84" s="886"/>
      <c r="Y84" s="886"/>
      <c r="Z84" s="886"/>
      <c r="AA84" s="886"/>
      <c r="AB84" s="886"/>
      <c r="AC84" s="886"/>
      <c r="AD84" s="886"/>
      <c r="AE84" s="886"/>
      <c r="AF84" s="886"/>
      <c r="AG84" s="886"/>
      <c r="AH84" s="886"/>
      <c r="AI84" s="886"/>
      <c r="AJ84" s="886"/>
      <c r="AK84" s="886"/>
      <c r="AL84" s="886"/>
      <c r="AM84" s="886"/>
      <c r="AN84" s="886"/>
      <c r="AO84" s="886"/>
      <c r="AP84" s="886"/>
      <c r="AQ84" s="886"/>
      <c r="AR84" s="886"/>
      <c r="AS84" s="886"/>
      <c r="AT84" s="886"/>
      <c r="AU84" s="886"/>
      <c r="AV84" s="886"/>
      <c r="AW84" s="886"/>
      <c r="AX84" s="886"/>
      <c r="AY84" s="886"/>
      <c r="AZ84" s="886"/>
      <c r="BA84" s="886"/>
      <c r="BB84" s="886"/>
      <c r="BC84" s="886"/>
      <c r="BD84" s="886"/>
      <c r="BE84" s="886"/>
      <c r="BF84" s="886"/>
      <c r="BG84" s="886"/>
      <c r="BH84" s="886"/>
      <c r="BI84" s="886"/>
      <c r="BJ84" s="886"/>
      <c r="BK84" s="886"/>
      <c r="BL84" s="886"/>
      <c r="BM84" s="886"/>
      <c r="BN84" s="886"/>
      <c r="BO84" s="886"/>
      <c r="BP84" s="886"/>
      <c r="BQ84" s="886"/>
      <c r="BR84" s="886"/>
      <c r="BS84" s="886"/>
      <c r="BT84" s="886"/>
      <c r="BU84" s="886"/>
      <c r="BV84" s="886"/>
      <c r="BW84" s="886"/>
      <c r="BX84" s="886"/>
      <c r="BY84" s="886"/>
      <c r="BZ84" s="886"/>
      <c r="CA84" s="886"/>
      <c r="CB84" s="886"/>
      <c r="CC84" s="886"/>
      <c r="CD84" s="886"/>
      <c r="CE84" s="886"/>
      <c r="CF84" s="886"/>
      <c r="CG84" s="886"/>
      <c r="CH84" s="886"/>
      <c r="CI84" s="886"/>
      <c r="CJ84" s="886"/>
      <c r="CK84" s="886"/>
      <c r="CL84" s="886"/>
      <c r="CM84" s="886"/>
      <c r="CN84" s="886"/>
      <c r="CO84" s="886"/>
      <c r="CP84" s="886"/>
      <c r="CQ84" s="886"/>
      <c r="CR84" s="886"/>
      <c r="CS84" s="886"/>
      <c r="CT84" s="886"/>
      <c r="CU84" s="886"/>
      <c r="CV84" s="886"/>
      <c r="CW84" s="886"/>
      <c r="CX84" s="886"/>
      <c r="CY84" s="886"/>
      <c r="CZ84" s="886"/>
      <c r="DA84" s="886"/>
      <c r="DB84" s="886"/>
      <c r="DC84" s="886"/>
      <c r="DD84" s="886"/>
      <c r="DE84" s="886"/>
      <c r="DF84" s="886"/>
      <c r="DG84" s="886"/>
      <c r="DH84" s="886"/>
      <c r="DI84" s="886"/>
      <c r="DJ84" s="886"/>
      <c r="DK84" s="886"/>
      <c r="DL84" s="886"/>
      <c r="DM84" s="886"/>
      <c r="DN84" s="886"/>
      <c r="DO84" s="886"/>
      <c r="DP84" s="886"/>
      <c r="DQ84" s="886"/>
      <c r="DR84" s="886"/>
      <c r="DS84" s="886"/>
      <c r="DT84" s="886"/>
      <c r="DU84" s="886"/>
      <c r="DV84" s="886"/>
      <c r="DW84" s="886"/>
      <c r="DX84" s="886"/>
      <c r="DY84" s="886"/>
      <c r="DZ84" s="886"/>
      <c r="EA84" s="886"/>
      <c r="EB84" s="886"/>
      <c r="EC84" s="886"/>
      <c r="ED84" s="886"/>
      <c r="EE84" s="886"/>
      <c r="EF84" s="886"/>
      <c r="EG84" s="886"/>
      <c r="EH84" s="886"/>
      <c r="EI84" s="886"/>
      <c r="EJ84" s="886"/>
      <c r="EK84" s="886"/>
      <c r="EL84" s="886"/>
      <c r="EM84" s="886"/>
      <c r="EN84" s="886"/>
      <c r="EO84" s="886"/>
      <c r="EP84" s="886"/>
      <c r="EQ84" s="886"/>
      <c r="ER84" s="886"/>
      <c r="ES84" s="886"/>
      <c r="ET84" s="886"/>
      <c r="EU84" s="886"/>
      <c r="EV84" s="886"/>
      <c r="EW84" s="886"/>
      <c r="EX84" s="886"/>
      <c r="EY84" s="886"/>
      <c r="EZ84" s="886"/>
      <c r="FA84" s="886"/>
      <c r="FB84" s="886"/>
      <c r="FC84" s="886"/>
      <c r="FD84" s="886"/>
      <c r="FE84" s="886"/>
      <c r="FF84" s="886"/>
      <c r="FG84" s="886"/>
      <c r="FH84" s="886"/>
      <c r="FI84" s="886"/>
      <c r="FJ84" s="886"/>
      <c r="FK84" s="886"/>
      <c r="FL84" s="886"/>
      <c r="FM84" s="886"/>
      <c r="FN84" s="886"/>
      <c r="FO84" s="886"/>
      <c r="FP84" s="886"/>
      <c r="FQ84" s="886"/>
      <c r="FR84" s="886"/>
      <c r="FS84" s="886"/>
      <c r="FT84" s="886"/>
      <c r="FU84" s="886"/>
      <c r="FV84" s="886"/>
      <c r="FW84" s="886"/>
      <c r="FX84" s="886"/>
      <c r="FY84" s="886"/>
      <c r="FZ84" s="886"/>
      <c r="GA84" s="886"/>
      <c r="GB84" s="886"/>
      <c r="GC84" s="886"/>
      <c r="GD84" s="886"/>
      <c r="GE84" s="886"/>
      <c r="GF84" s="886"/>
      <c r="GG84" s="886"/>
      <c r="GH84" s="886"/>
      <c r="GI84" s="886"/>
      <c r="GJ84" s="886"/>
      <c r="GK84" s="886"/>
      <c r="GL84" s="886"/>
      <c r="GM84" s="886"/>
      <c r="GN84" s="886"/>
      <c r="GO84" s="886"/>
      <c r="GP84" s="886"/>
      <c r="GQ84" s="886"/>
      <c r="GR84" s="886"/>
      <c r="GS84" s="886"/>
      <c r="GT84" s="886"/>
      <c r="GU84" s="886"/>
      <c r="GV84" s="886"/>
      <c r="GW84" s="886"/>
      <c r="GX84" s="886"/>
      <c r="GY84" s="886"/>
      <c r="GZ84" s="886"/>
      <c r="HA84" s="886"/>
      <c r="HB84" s="886"/>
      <c r="HC84" s="886"/>
      <c r="HD84" s="886"/>
      <c r="HE84" s="886"/>
      <c r="HF84" s="886"/>
      <c r="HG84" s="886"/>
      <c r="HH84" s="886"/>
      <c r="HI84" s="886"/>
      <c r="HJ84" s="886"/>
      <c r="HK84" s="886"/>
      <c r="HL84" s="886"/>
      <c r="HM84" s="886"/>
      <c r="HN84" s="886"/>
      <c r="HO84" s="886"/>
      <c r="HP84" s="886"/>
      <c r="HQ84" s="886"/>
      <c r="HR84" s="886"/>
      <c r="HS84" s="886"/>
      <c r="HT84" s="886"/>
      <c r="HU84" s="886"/>
      <c r="HV84" s="886"/>
      <c r="HW84" s="886"/>
      <c r="HX84" s="886"/>
      <c r="HY84" s="886"/>
      <c r="HZ84" s="886"/>
      <c r="IA84" s="886"/>
      <c r="IB84" s="886"/>
      <c r="IC84" s="886"/>
      <c r="ID84" s="886"/>
      <c r="IE84" s="886"/>
      <c r="IF84" s="886"/>
      <c r="IG84" s="886"/>
      <c r="IH84" s="886"/>
      <c r="II84" s="886"/>
      <c r="IJ84" s="886"/>
      <c r="IK84" s="886"/>
      <c r="IL84" s="886"/>
      <c r="IM84" s="886"/>
      <c r="IN84" s="886"/>
      <c r="IO84" s="886"/>
      <c r="IP84" s="886"/>
      <c r="IQ84" s="886"/>
      <c r="IR84" s="886"/>
      <c r="IS84" s="886"/>
      <c r="IT84" s="886"/>
      <c r="IU84" s="886"/>
      <c r="IV84" s="886"/>
      <c r="IW84" s="886"/>
      <c r="IX84" s="886"/>
      <c r="IY84" s="886"/>
      <c r="IZ84" s="886"/>
      <c r="JA84" s="886"/>
      <c r="JB84" s="886"/>
      <c r="JC84" s="886"/>
      <c r="JD84" s="886"/>
      <c r="JE84" s="886"/>
      <c r="JF84" s="886"/>
      <c r="JG84" s="886"/>
      <c r="JH84" s="886"/>
      <c r="JI84" s="886"/>
      <c r="JJ84" s="886"/>
      <c r="JK84" s="886"/>
      <c r="JL84" s="886"/>
      <c r="JM84" s="886"/>
      <c r="JN84" s="886"/>
      <c r="JO84" s="886"/>
      <c r="JP84" s="886"/>
      <c r="JQ84" s="886"/>
      <c r="JR84" s="886"/>
      <c r="JS84" s="886"/>
      <c r="JT84" s="886"/>
      <c r="JU84" s="886"/>
      <c r="JV84" s="886"/>
      <c r="JW84" s="886"/>
      <c r="JX84" s="886"/>
      <c r="JY84" s="886"/>
      <c r="JZ84" s="886"/>
      <c r="KA84" s="886"/>
      <c r="KB84" s="886"/>
      <c r="KC84" s="886"/>
      <c r="KD84" s="886"/>
      <c r="KE84" s="886"/>
      <c r="KF84" s="886"/>
      <c r="KG84" s="886"/>
      <c r="KH84" s="886"/>
      <c r="KI84" s="886"/>
      <c r="KJ84" s="886"/>
      <c r="KK84" s="886"/>
      <c r="KL84" s="886"/>
      <c r="KM84" s="886"/>
      <c r="KN84" s="886"/>
      <c r="KO84" s="886"/>
      <c r="KP84" s="886"/>
      <c r="KQ84" s="886"/>
      <c r="KR84" s="886"/>
      <c r="KS84" s="886"/>
      <c r="KT84" s="886"/>
      <c r="KU84" s="886"/>
      <c r="KV84" s="886"/>
      <c r="KW84" s="886"/>
      <c r="KX84" s="886"/>
      <c r="KY84" s="886"/>
      <c r="KZ84" s="886"/>
      <c r="LA84" s="886"/>
      <c r="LB84" s="886"/>
      <c r="LC84" s="886"/>
      <c r="LD84" s="886"/>
      <c r="LE84" s="886"/>
      <c r="LF84" s="886"/>
      <c r="LG84" s="886"/>
      <c r="LH84" s="886"/>
      <c r="LI84" s="886"/>
      <c r="LJ84" s="886"/>
      <c r="LK84" s="886"/>
      <c r="LL84" s="886"/>
      <c r="LM84" s="886"/>
      <c r="LN84" s="886"/>
      <c r="LO84" s="886"/>
      <c r="LP84" s="886"/>
      <c r="LQ84" s="886"/>
      <c r="LR84" s="886"/>
      <c r="LS84" s="886"/>
      <c r="LT84" s="886"/>
      <c r="LU84" s="886"/>
      <c r="LV84" s="886"/>
      <c r="LW84" s="886"/>
      <c r="LX84" s="886"/>
      <c r="LY84" s="886"/>
      <c r="LZ84" s="886"/>
      <c r="MA84" s="886"/>
      <c r="MB84" s="886"/>
      <c r="MC84" s="886"/>
      <c r="MD84" s="886"/>
      <c r="ME84" s="886"/>
      <c r="MF84" s="886"/>
      <c r="MG84" s="886"/>
      <c r="MH84" s="886"/>
      <c r="MI84" s="886"/>
    </row>
    <row r="85" spans="1:347" s="884" customFormat="1" ht="15" customHeight="1">
      <c r="A85" s="985"/>
      <c r="B85" s="3869"/>
      <c r="C85" s="3870" t="s">
        <v>874</v>
      </c>
      <c r="D85" s="3871"/>
      <c r="E85" s="886"/>
      <c r="F85" s="3759" t="s">
        <v>1756</v>
      </c>
      <c r="G85" s="4686"/>
      <c r="H85" s="2938"/>
      <c r="I85" s="101" t="str">
        <f t="shared" si="2"/>
        <v>Please complete all cells in row</v>
      </c>
      <c r="J85" s="2943">
        <v>0</v>
      </c>
      <c r="K85" s="886"/>
      <c r="L85" s="3676"/>
      <c r="M85" s="886"/>
      <c r="N85" s="886"/>
      <c r="O85" s="886"/>
      <c r="P85" s="886"/>
      <c r="Q85" s="886"/>
      <c r="R85" s="886"/>
      <c r="S85" s="886"/>
      <c r="T85" s="886"/>
      <c r="U85" s="886"/>
      <c r="V85" s="886"/>
      <c r="W85" s="886"/>
      <c r="X85" s="886"/>
      <c r="Y85" s="886"/>
      <c r="Z85" s="886"/>
      <c r="AA85" s="886"/>
      <c r="AB85" s="886"/>
      <c r="AC85" s="886"/>
      <c r="AD85" s="886"/>
      <c r="AE85" s="886"/>
      <c r="AF85" s="886"/>
      <c r="AG85" s="886"/>
      <c r="AH85" s="886"/>
      <c r="AI85" s="886"/>
      <c r="AJ85" s="886"/>
      <c r="AK85" s="886"/>
      <c r="AL85" s="886"/>
      <c r="AM85" s="886"/>
      <c r="AN85" s="886"/>
      <c r="AO85" s="886"/>
      <c r="AP85" s="886"/>
      <c r="AQ85" s="886"/>
      <c r="AR85" s="886"/>
      <c r="AS85" s="886"/>
      <c r="AT85" s="886"/>
      <c r="AU85" s="886"/>
      <c r="AV85" s="886"/>
      <c r="AW85" s="886"/>
      <c r="AX85" s="886"/>
      <c r="AY85" s="886"/>
      <c r="AZ85" s="886"/>
      <c r="BA85" s="886"/>
      <c r="BB85" s="886"/>
      <c r="BC85" s="886"/>
      <c r="BD85" s="886"/>
      <c r="BE85" s="886"/>
      <c r="BF85" s="886"/>
      <c r="BG85" s="886"/>
      <c r="BH85" s="886"/>
      <c r="BI85" s="886"/>
      <c r="BJ85" s="886"/>
      <c r="BK85" s="886"/>
      <c r="BL85" s="886"/>
      <c r="BM85" s="886"/>
      <c r="BN85" s="886"/>
      <c r="BO85" s="886"/>
      <c r="BP85" s="886"/>
      <c r="BQ85" s="886"/>
      <c r="BR85" s="886"/>
      <c r="BS85" s="886"/>
      <c r="BT85" s="886"/>
      <c r="BU85" s="886"/>
      <c r="BV85" s="886"/>
      <c r="BW85" s="886"/>
      <c r="BX85" s="886"/>
      <c r="BY85" s="886"/>
      <c r="BZ85" s="886"/>
      <c r="CA85" s="886"/>
      <c r="CB85" s="886"/>
      <c r="CC85" s="886"/>
      <c r="CD85" s="886"/>
      <c r="CE85" s="886"/>
      <c r="CF85" s="886"/>
      <c r="CG85" s="886"/>
      <c r="CH85" s="886"/>
      <c r="CI85" s="886"/>
      <c r="CJ85" s="886"/>
      <c r="CK85" s="886"/>
      <c r="CL85" s="886"/>
      <c r="CM85" s="886"/>
      <c r="CN85" s="886"/>
      <c r="CO85" s="886"/>
      <c r="CP85" s="886"/>
      <c r="CQ85" s="886"/>
      <c r="CR85" s="886"/>
      <c r="CS85" s="886"/>
      <c r="CT85" s="886"/>
      <c r="CU85" s="886"/>
      <c r="CV85" s="886"/>
      <c r="CW85" s="886"/>
      <c r="CX85" s="886"/>
      <c r="CY85" s="886"/>
      <c r="CZ85" s="886"/>
      <c r="DA85" s="886"/>
      <c r="DB85" s="886"/>
      <c r="DC85" s="886"/>
      <c r="DD85" s="886"/>
      <c r="DE85" s="886"/>
      <c r="DF85" s="886"/>
      <c r="DG85" s="886"/>
      <c r="DH85" s="886"/>
      <c r="DI85" s="886"/>
      <c r="DJ85" s="886"/>
      <c r="DK85" s="886"/>
      <c r="DL85" s="886"/>
      <c r="DM85" s="886"/>
      <c r="DN85" s="886"/>
      <c r="DO85" s="886"/>
      <c r="DP85" s="886"/>
      <c r="DQ85" s="886"/>
      <c r="DR85" s="886"/>
      <c r="DS85" s="886"/>
      <c r="DT85" s="886"/>
      <c r="DU85" s="886"/>
      <c r="DV85" s="886"/>
      <c r="DW85" s="886"/>
      <c r="DX85" s="886"/>
      <c r="DY85" s="886"/>
      <c r="DZ85" s="886"/>
      <c r="EA85" s="886"/>
      <c r="EB85" s="886"/>
      <c r="EC85" s="886"/>
      <c r="ED85" s="886"/>
      <c r="EE85" s="886"/>
      <c r="EF85" s="886"/>
      <c r="EG85" s="886"/>
      <c r="EH85" s="886"/>
      <c r="EI85" s="886"/>
      <c r="EJ85" s="886"/>
      <c r="EK85" s="886"/>
      <c r="EL85" s="886"/>
      <c r="EM85" s="886"/>
      <c r="EN85" s="886"/>
      <c r="EO85" s="886"/>
      <c r="EP85" s="886"/>
      <c r="EQ85" s="886"/>
      <c r="ER85" s="886"/>
      <c r="ES85" s="886"/>
      <c r="ET85" s="886"/>
      <c r="EU85" s="886"/>
      <c r="EV85" s="886"/>
      <c r="EW85" s="886"/>
      <c r="EX85" s="886"/>
      <c r="EY85" s="886"/>
      <c r="EZ85" s="886"/>
      <c r="FA85" s="886"/>
      <c r="FB85" s="886"/>
      <c r="FC85" s="886"/>
      <c r="FD85" s="886"/>
      <c r="FE85" s="886"/>
      <c r="FF85" s="886"/>
      <c r="FG85" s="886"/>
      <c r="FH85" s="886"/>
      <c r="FI85" s="886"/>
      <c r="FJ85" s="886"/>
      <c r="FK85" s="886"/>
      <c r="FL85" s="886"/>
      <c r="FM85" s="886"/>
      <c r="FN85" s="886"/>
      <c r="FO85" s="886"/>
      <c r="FP85" s="886"/>
      <c r="FQ85" s="886"/>
      <c r="FR85" s="886"/>
      <c r="FS85" s="886"/>
      <c r="FT85" s="886"/>
      <c r="FU85" s="886"/>
      <c r="FV85" s="886"/>
      <c r="FW85" s="886"/>
      <c r="FX85" s="886"/>
      <c r="FY85" s="886"/>
      <c r="FZ85" s="886"/>
      <c r="GA85" s="886"/>
      <c r="GB85" s="886"/>
      <c r="GC85" s="886"/>
      <c r="GD85" s="886"/>
      <c r="GE85" s="886"/>
      <c r="GF85" s="886"/>
      <c r="GG85" s="886"/>
      <c r="GH85" s="886"/>
      <c r="GI85" s="886"/>
      <c r="GJ85" s="886"/>
      <c r="GK85" s="886"/>
      <c r="GL85" s="886"/>
      <c r="GM85" s="886"/>
      <c r="GN85" s="886"/>
      <c r="GO85" s="886"/>
      <c r="GP85" s="886"/>
      <c r="GQ85" s="886"/>
      <c r="GR85" s="886"/>
      <c r="GS85" s="886"/>
      <c r="GT85" s="886"/>
      <c r="GU85" s="886"/>
      <c r="GV85" s="886"/>
      <c r="GW85" s="886"/>
      <c r="GX85" s="886"/>
      <c r="GY85" s="886"/>
      <c r="GZ85" s="886"/>
      <c r="HA85" s="886"/>
      <c r="HB85" s="886"/>
      <c r="HC85" s="886"/>
      <c r="HD85" s="886"/>
      <c r="HE85" s="886"/>
      <c r="HF85" s="886"/>
      <c r="HG85" s="886"/>
      <c r="HH85" s="886"/>
      <c r="HI85" s="886"/>
      <c r="HJ85" s="886"/>
      <c r="HK85" s="886"/>
      <c r="HL85" s="886"/>
      <c r="HM85" s="886"/>
      <c r="HN85" s="886"/>
      <c r="HO85" s="886"/>
      <c r="HP85" s="886"/>
      <c r="HQ85" s="886"/>
      <c r="HR85" s="886"/>
      <c r="HS85" s="886"/>
      <c r="HT85" s="886"/>
      <c r="HU85" s="886"/>
      <c r="HV85" s="886"/>
      <c r="HW85" s="886"/>
      <c r="HX85" s="886"/>
      <c r="HY85" s="886"/>
      <c r="HZ85" s="886"/>
      <c r="IA85" s="886"/>
      <c r="IB85" s="886"/>
      <c r="IC85" s="886"/>
      <c r="ID85" s="886"/>
      <c r="IE85" s="886"/>
      <c r="IF85" s="886"/>
      <c r="IG85" s="886"/>
      <c r="IH85" s="886"/>
      <c r="II85" s="886"/>
      <c r="IJ85" s="886"/>
      <c r="IK85" s="886"/>
      <c r="IL85" s="886"/>
      <c r="IM85" s="886"/>
      <c r="IN85" s="886"/>
      <c r="IO85" s="886"/>
      <c r="IP85" s="886"/>
      <c r="IQ85" s="886"/>
      <c r="IR85" s="886"/>
      <c r="IS85" s="886"/>
      <c r="IT85" s="886"/>
      <c r="IU85" s="886"/>
      <c r="IV85" s="886"/>
      <c r="IW85" s="886"/>
      <c r="IX85" s="886"/>
      <c r="IY85" s="886"/>
      <c r="IZ85" s="886"/>
      <c r="JA85" s="886"/>
      <c r="JB85" s="886"/>
      <c r="JC85" s="886"/>
      <c r="JD85" s="886"/>
      <c r="JE85" s="886"/>
      <c r="JF85" s="886"/>
      <c r="JG85" s="886"/>
      <c r="JH85" s="886"/>
      <c r="JI85" s="886"/>
      <c r="JJ85" s="886"/>
      <c r="JK85" s="886"/>
      <c r="JL85" s="886"/>
      <c r="JM85" s="886"/>
      <c r="JN85" s="886"/>
      <c r="JO85" s="886"/>
      <c r="JP85" s="886"/>
      <c r="JQ85" s="886"/>
      <c r="JR85" s="886"/>
      <c r="JS85" s="886"/>
      <c r="JT85" s="886"/>
      <c r="JU85" s="886"/>
      <c r="JV85" s="886"/>
      <c r="JW85" s="886"/>
      <c r="JX85" s="886"/>
      <c r="JY85" s="886"/>
      <c r="JZ85" s="886"/>
      <c r="KA85" s="886"/>
      <c r="KB85" s="886"/>
      <c r="KC85" s="886"/>
      <c r="KD85" s="886"/>
      <c r="KE85" s="886"/>
      <c r="KF85" s="886"/>
      <c r="KG85" s="886"/>
      <c r="KH85" s="886"/>
      <c r="KI85" s="886"/>
      <c r="KJ85" s="886"/>
      <c r="KK85" s="886"/>
      <c r="KL85" s="886"/>
      <c r="KM85" s="886"/>
      <c r="KN85" s="886"/>
      <c r="KO85" s="886"/>
      <c r="KP85" s="886"/>
      <c r="KQ85" s="886"/>
      <c r="KR85" s="886"/>
      <c r="KS85" s="886"/>
      <c r="KT85" s="886"/>
      <c r="KU85" s="886"/>
      <c r="KV85" s="886"/>
      <c r="KW85" s="886"/>
      <c r="KX85" s="886"/>
      <c r="KY85" s="886"/>
      <c r="KZ85" s="886"/>
      <c r="LA85" s="886"/>
      <c r="LB85" s="886"/>
      <c r="LC85" s="886"/>
      <c r="LD85" s="886"/>
      <c r="LE85" s="886"/>
      <c r="LF85" s="886"/>
      <c r="LG85" s="886"/>
      <c r="LH85" s="886"/>
      <c r="LI85" s="886"/>
      <c r="LJ85" s="886"/>
      <c r="LK85" s="886"/>
      <c r="LL85" s="886"/>
      <c r="LM85" s="886"/>
      <c r="LN85" s="886"/>
      <c r="LO85" s="886"/>
      <c r="LP85" s="886"/>
      <c r="LQ85" s="886"/>
      <c r="LR85" s="886"/>
      <c r="LS85" s="886"/>
      <c r="LT85" s="886"/>
      <c r="LU85" s="886"/>
      <c r="LV85" s="886"/>
      <c r="LW85" s="886"/>
      <c r="LX85" s="886"/>
      <c r="LY85" s="886"/>
      <c r="LZ85" s="886"/>
      <c r="MA85" s="886"/>
      <c r="MB85" s="886"/>
      <c r="MC85" s="886"/>
      <c r="MD85" s="886"/>
      <c r="ME85" s="886"/>
      <c r="MF85" s="886"/>
      <c r="MG85" s="886"/>
      <c r="MH85" s="886"/>
      <c r="MI85" s="886"/>
    </row>
    <row r="86" spans="1:347" s="884" customFormat="1" ht="15" customHeight="1" thickBot="1">
      <c r="A86" s="985"/>
      <c r="B86" s="3872"/>
      <c r="C86" s="3873" t="s">
        <v>874</v>
      </c>
      <c r="D86" s="3874"/>
      <c r="E86" s="886"/>
      <c r="F86" s="3760" t="s">
        <v>1757</v>
      </c>
      <c r="G86" s="4686"/>
      <c r="H86" s="2938"/>
      <c r="I86" s="101" t="str">
        <f t="shared" si="2"/>
        <v>Please complete all cells in row</v>
      </c>
      <c r="J86" s="2943">
        <v>0</v>
      </c>
      <c r="K86" s="886"/>
      <c r="L86" s="3676"/>
      <c r="M86" s="886"/>
      <c r="N86" s="886"/>
      <c r="O86" s="886"/>
      <c r="P86" s="886"/>
      <c r="Q86" s="886"/>
      <c r="R86" s="886"/>
      <c r="S86" s="886"/>
      <c r="T86" s="886"/>
      <c r="U86" s="886"/>
      <c r="V86" s="886"/>
      <c r="W86" s="886"/>
      <c r="X86" s="886"/>
      <c r="Y86" s="886"/>
      <c r="Z86" s="886"/>
      <c r="AA86" s="886"/>
      <c r="AB86" s="886"/>
      <c r="AC86" s="886"/>
      <c r="AD86" s="886"/>
      <c r="AE86" s="886"/>
      <c r="AF86" s="886"/>
      <c r="AG86" s="886"/>
      <c r="AH86" s="886"/>
      <c r="AI86" s="886"/>
      <c r="AJ86" s="886"/>
      <c r="AK86" s="886"/>
      <c r="AL86" s="886"/>
      <c r="AM86" s="886"/>
      <c r="AN86" s="886"/>
      <c r="AO86" s="886"/>
      <c r="AP86" s="886"/>
      <c r="AQ86" s="886"/>
      <c r="AR86" s="886"/>
      <c r="AS86" s="886"/>
      <c r="AT86" s="886"/>
      <c r="AU86" s="886"/>
      <c r="AV86" s="886"/>
      <c r="AW86" s="886"/>
      <c r="AX86" s="886"/>
      <c r="AY86" s="886"/>
      <c r="AZ86" s="886"/>
      <c r="BA86" s="886"/>
      <c r="BB86" s="886"/>
      <c r="BC86" s="886"/>
      <c r="BD86" s="886"/>
      <c r="BE86" s="886"/>
      <c r="BF86" s="886"/>
      <c r="BG86" s="886"/>
      <c r="BH86" s="886"/>
      <c r="BI86" s="886"/>
      <c r="BJ86" s="886"/>
      <c r="BK86" s="886"/>
      <c r="BL86" s="886"/>
      <c r="BM86" s="886"/>
      <c r="BN86" s="886"/>
      <c r="BO86" s="886"/>
      <c r="BP86" s="886"/>
      <c r="BQ86" s="886"/>
      <c r="BR86" s="886"/>
      <c r="BS86" s="886"/>
      <c r="BT86" s="886"/>
      <c r="BU86" s="886"/>
      <c r="BV86" s="886"/>
      <c r="BW86" s="886"/>
      <c r="BX86" s="886"/>
      <c r="BY86" s="886"/>
      <c r="BZ86" s="886"/>
      <c r="CA86" s="886"/>
      <c r="CB86" s="886"/>
      <c r="CC86" s="886"/>
      <c r="CD86" s="886"/>
      <c r="CE86" s="886"/>
      <c r="CF86" s="886"/>
      <c r="CG86" s="886"/>
      <c r="CH86" s="886"/>
      <c r="CI86" s="886"/>
      <c r="CJ86" s="886"/>
      <c r="CK86" s="886"/>
      <c r="CL86" s="886"/>
      <c r="CM86" s="886"/>
      <c r="CN86" s="886"/>
      <c r="CO86" s="886"/>
      <c r="CP86" s="886"/>
      <c r="CQ86" s="886"/>
      <c r="CR86" s="886"/>
      <c r="CS86" s="886"/>
      <c r="CT86" s="886"/>
      <c r="CU86" s="886"/>
      <c r="CV86" s="886"/>
      <c r="CW86" s="886"/>
      <c r="CX86" s="886"/>
      <c r="CY86" s="886"/>
      <c r="CZ86" s="886"/>
      <c r="DA86" s="886"/>
      <c r="DB86" s="886"/>
      <c r="DC86" s="886"/>
      <c r="DD86" s="886"/>
      <c r="DE86" s="886"/>
      <c r="DF86" s="886"/>
      <c r="DG86" s="886"/>
      <c r="DH86" s="886"/>
      <c r="DI86" s="886"/>
      <c r="DJ86" s="886"/>
      <c r="DK86" s="886"/>
      <c r="DL86" s="886"/>
      <c r="DM86" s="886"/>
      <c r="DN86" s="886"/>
      <c r="DO86" s="886"/>
      <c r="DP86" s="886"/>
      <c r="DQ86" s="886"/>
      <c r="DR86" s="886"/>
      <c r="DS86" s="886"/>
      <c r="DT86" s="886"/>
      <c r="DU86" s="886"/>
      <c r="DV86" s="886"/>
      <c r="DW86" s="886"/>
      <c r="DX86" s="886"/>
      <c r="DY86" s="886"/>
      <c r="DZ86" s="886"/>
      <c r="EA86" s="886"/>
      <c r="EB86" s="886"/>
      <c r="EC86" s="886"/>
      <c r="ED86" s="886"/>
      <c r="EE86" s="886"/>
      <c r="EF86" s="886"/>
      <c r="EG86" s="886"/>
      <c r="EH86" s="886"/>
      <c r="EI86" s="886"/>
      <c r="EJ86" s="886"/>
      <c r="EK86" s="886"/>
      <c r="EL86" s="886"/>
      <c r="EM86" s="886"/>
      <c r="EN86" s="886"/>
      <c r="EO86" s="886"/>
      <c r="EP86" s="886"/>
      <c r="EQ86" s="886"/>
      <c r="ER86" s="886"/>
      <c r="ES86" s="886"/>
      <c r="ET86" s="886"/>
      <c r="EU86" s="886"/>
      <c r="EV86" s="886"/>
      <c r="EW86" s="886"/>
      <c r="EX86" s="886"/>
      <c r="EY86" s="886"/>
      <c r="EZ86" s="886"/>
      <c r="FA86" s="886"/>
      <c r="FB86" s="886"/>
      <c r="FC86" s="886"/>
      <c r="FD86" s="886"/>
      <c r="FE86" s="886"/>
      <c r="FF86" s="886"/>
      <c r="FG86" s="886"/>
      <c r="FH86" s="886"/>
      <c r="FI86" s="886"/>
      <c r="FJ86" s="886"/>
      <c r="FK86" s="886"/>
      <c r="FL86" s="886"/>
      <c r="FM86" s="886"/>
      <c r="FN86" s="886"/>
      <c r="FO86" s="886"/>
      <c r="FP86" s="886"/>
      <c r="FQ86" s="886"/>
      <c r="FR86" s="886"/>
      <c r="FS86" s="886"/>
      <c r="FT86" s="886"/>
      <c r="FU86" s="886"/>
      <c r="FV86" s="886"/>
      <c r="FW86" s="886"/>
      <c r="FX86" s="886"/>
      <c r="FY86" s="886"/>
      <c r="FZ86" s="886"/>
      <c r="GA86" s="886"/>
      <c r="GB86" s="886"/>
      <c r="GC86" s="886"/>
      <c r="GD86" s="886"/>
      <c r="GE86" s="886"/>
      <c r="GF86" s="886"/>
      <c r="GG86" s="886"/>
      <c r="GH86" s="886"/>
      <c r="GI86" s="886"/>
      <c r="GJ86" s="886"/>
      <c r="GK86" s="886"/>
      <c r="GL86" s="886"/>
      <c r="GM86" s="886"/>
      <c r="GN86" s="886"/>
      <c r="GO86" s="886"/>
      <c r="GP86" s="886"/>
      <c r="GQ86" s="886"/>
      <c r="GR86" s="886"/>
      <c r="GS86" s="886"/>
      <c r="GT86" s="886"/>
      <c r="GU86" s="886"/>
      <c r="GV86" s="886"/>
      <c r="GW86" s="886"/>
      <c r="GX86" s="886"/>
      <c r="GY86" s="886"/>
      <c r="GZ86" s="886"/>
      <c r="HA86" s="886"/>
      <c r="HB86" s="886"/>
      <c r="HC86" s="886"/>
      <c r="HD86" s="886"/>
      <c r="HE86" s="886"/>
      <c r="HF86" s="886"/>
      <c r="HG86" s="886"/>
      <c r="HH86" s="886"/>
      <c r="HI86" s="886"/>
      <c r="HJ86" s="886"/>
      <c r="HK86" s="886"/>
      <c r="HL86" s="886"/>
      <c r="HM86" s="886"/>
      <c r="HN86" s="886"/>
      <c r="HO86" s="886"/>
      <c r="HP86" s="886"/>
      <c r="HQ86" s="886"/>
      <c r="HR86" s="886"/>
      <c r="HS86" s="886"/>
      <c r="HT86" s="886"/>
      <c r="HU86" s="886"/>
      <c r="HV86" s="886"/>
      <c r="HW86" s="886"/>
      <c r="HX86" s="886"/>
      <c r="HY86" s="886"/>
      <c r="HZ86" s="886"/>
      <c r="IA86" s="886"/>
      <c r="IB86" s="886"/>
      <c r="IC86" s="886"/>
      <c r="ID86" s="886"/>
      <c r="IE86" s="886"/>
      <c r="IF86" s="886"/>
      <c r="IG86" s="886"/>
      <c r="IH86" s="886"/>
      <c r="II86" s="886"/>
      <c r="IJ86" s="886"/>
      <c r="IK86" s="886"/>
      <c r="IL86" s="886"/>
      <c r="IM86" s="886"/>
      <c r="IN86" s="886"/>
      <c r="IO86" s="886"/>
      <c r="IP86" s="886"/>
      <c r="IQ86" s="886"/>
      <c r="IR86" s="886"/>
      <c r="IS86" s="886"/>
      <c r="IT86" s="886"/>
      <c r="IU86" s="886"/>
      <c r="IV86" s="886"/>
      <c r="IW86" s="886"/>
      <c r="IX86" s="886"/>
      <c r="IY86" s="886"/>
      <c r="IZ86" s="886"/>
      <c r="JA86" s="886"/>
      <c r="JB86" s="886"/>
      <c r="JC86" s="886"/>
      <c r="JD86" s="886"/>
      <c r="JE86" s="886"/>
      <c r="JF86" s="886"/>
      <c r="JG86" s="886"/>
      <c r="JH86" s="886"/>
      <c r="JI86" s="886"/>
      <c r="JJ86" s="886"/>
      <c r="JK86" s="886"/>
      <c r="JL86" s="886"/>
      <c r="JM86" s="886"/>
      <c r="JN86" s="886"/>
      <c r="JO86" s="886"/>
      <c r="JP86" s="886"/>
      <c r="JQ86" s="886"/>
      <c r="JR86" s="886"/>
      <c r="JS86" s="886"/>
      <c r="JT86" s="886"/>
      <c r="JU86" s="886"/>
      <c r="JV86" s="886"/>
      <c r="JW86" s="886"/>
      <c r="JX86" s="886"/>
      <c r="JY86" s="886"/>
      <c r="JZ86" s="886"/>
      <c r="KA86" s="886"/>
      <c r="KB86" s="886"/>
      <c r="KC86" s="886"/>
      <c r="KD86" s="886"/>
      <c r="KE86" s="886"/>
      <c r="KF86" s="886"/>
      <c r="KG86" s="886"/>
      <c r="KH86" s="886"/>
      <c r="KI86" s="886"/>
      <c r="KJ86" s="886"/>
      <c r="KK86" s="886"/>
      <c r="KL86" s="886"/>
      <c r="KM86" s="886"/>
      <c r="KN86" s="886"/>
      <c r="KO86" s="886"/>
      <c r="KP86" s="886"/>
      <c r="KQ86" s="886"/>
      <c r="KR86" s="886"/>
      <c r="KS86" s="886"/>
      <c r="KT86" s="886"/>
      <c r="KU86" s="886"/>
      <c r="KV86" s="886"/>
      <c r="KW86" s="886"/>
      <c r="KX86" s="886"/>
      <c r="KY86" s="886"/>
      <c r="KZ86" s="886"/>
      <c r="LA86" s="886"/>
      <c r="LB86" s="886"/>
      <c r="LC86" s="886"/>
      <c r="LD86" s="886"/>
      <c r="LE86" s="886"/>
      <c r="LF86" s="886"/>
      <c r="LG86" s="886"/>
      <c r="LH86" s="886"/>
      <c r="LI86" s="886"/>
      <c r="LJ86" s="886"/>
      <c r="LK86" s="886"/>
      <c r="LL86" s="886"/>
      <c r="LM86" s="886"/>
      <c r="LN86" s="886"/>
      <c r="LO86" s="886"/>
      <c r="LP86" s="886"/>
      <c r="LQ86" s="886"/>
      <c r="LR86" s="886"/>
      <c r="LS86" s="886"/>
      <c r="LT86" s="886"/>
      <c r="LU86" s="886"/>
      <c r="LV86" s="886"/>
      <c r="LW86" s="886"/>
      <c r="LX86" s="886"/>
      <c r="LY86" s="886"/>
      <c r="LZ86" s="886"/>
      <c r="MA86" s="886"/>
      <c r="MB86" s="886"/>
      <c r="MC86" s="886"/>
      <c r="MD86" s="886"/>
      <c r="ME86" s="886"/>
      <c r="MF86" s="886"/>
      <c r="MG86" s="886"/>
      <c r="MH86" s="886"/>
      <c r="MI86" s="886"/>
    </row>
    <row r="87" spans="1:347" s="884" customFormat="1" ht="15" customHeight="1" thickTop="1" thickBot="1">
      <c r="A87" s="985"/>
      <c r="B87" s="46"/>
      <c r="C87" s="3828"/>
      <c r="D87" s="402"/>
      <c r="E87" s="886"/>
      <c r="F87" s="402"/>
      <c r="G87" s="4686"/>
      <c r="H87" s="2938"/>
      <c r="I87" s="101">
        <f t="shared" si="2"/>
        <v>0</v>
      </c>
      <c r="J87" s="2943">
        <v>1</v>
      </c>
      <c r="K87" s="886"/>
      <c r="L87" s="3676"/>
      <c r="M87" s="886"/>
      <c r="N87" s="886"/>
      <c r="O87" s="886"/>
      <c r="P87" s="886"/>
      <c r="Q87" s="886"/>
      <c r="R87" s="886"/>
      <c r="S87" s="886"/>
      <c r="T87" s="886"/>
      <c r="U87" s="886"/>
      <c r="V87" s="886"/>
      <c r="W87" s="886"/>
      <c r="X87" s="886"/>
      <c r="Y87" s="886"/>
      <c r="Z87" s="886"/>
      <c r="AA87" s="886"/>
      <c r="AB87" s="886"/>
      <c r="AC87" s="886"/>
      <c r="AD87" s="886"/>
      <c r="AE87" s="886"/>
      <c r="AF87" s="886"/>
      <c r="AG87" s="886"/>
      <c r="AH87" s="886"/>
      <c r="AI87" s="886"/>
      <c r="AJ87" s="886"/>
      <c r="AK87" s="886"/>
      <c r="AL87" s="886"/>
      <c r="AM87" s="886"/>
      <c r="AN87" s="886"/>
      <c r="AO87" s="886"/>
      <c r="AP87" s="886"/>
      <c r="AQ87" s="886"/>
      <c r="AR87" s="886"/>
      <c r="AS87" s="886"/>
      <c r="AT87" s="886"/>
      <c r="AU87" s="886"/>
      <c r="AV87" s="886"/>
      <c r="AW87" s="886"/>
      <c r="AX87" s="886"/>
      <c r="AY87" s="886"/>
      <c r="AZ87" s="886"/>
      <c r="BA87" s="886"/>
      <c r="BB87" s="886"/>
      <c r="BC87" s="886"/>
      <c r="BD87" s="886"/>
      <c r="BE87" s="886"/>
      <c r="BF87" s="886"/>
      <c r="BG87" s="886"/>
      <c r="BH87" s="886"/>
      <c r="BI87" s="886"/>
      <c r="BJ87" s="886"/>
      <c r="BK87" s="886"/>
      <c r="BL87" s="886"/>
      <c r="BM87" s="886"/>
      <c r="BN87" s="886"/>
      <c r="BO87" s="886"/>
      <c r="BP87" s="886"/>
      <c r="BQ87" s="886"/>
      <c r="BR87" s="886"/>
      <c r="BS87" s="886"/>
      <c r="BT87" s="886"/>
      <c r="BU87" s="886"/>
      <c r="BV87" s="886"/>
      <c r="BW87" s="886"/>
      <c r="BX87" s="886"/>
      <c r="BY87" s="886"/>
      <c r="BZ87" s="886"/>
      <c r="CA87" s="886"/>
      <c r="CB87" s="886"/>
      <c r="CC87" s="886"/>
      <c r="CD87" s="886"/>
      <c r="CE87" s="886"/>
      <c r="CF87" s="886"/>
      <c r="CG87" s="886"/>
      <c r="CH87" s="886"/>
      <c r="CI87" s="886"/>
      <c r="CJ87" s="886"/>
      <c r="CK87" s="886"/>
      <c r="CL87" s="886"/>
      <c r="CM87" s="886"/>
      <c r="CN87" s="886"/>
      <c r="CO87" s="886"/>
      <c r="CP87" s="886"/>
      <c r="CQ87" s="886"/>
      <c r="CR87" s="886"/>
      <c r="CS87" s="886"/>
      <c r="CT87" s="886"/>
      <c r="CU87" s="886"/>
      <c r="CV87" s="886"/>
      <c r="CW87" s="886"/>
      <c r="CX87" s="886"/>
      <c r="CY87" s="886"/>
      <c r="CZ87" s="886"/>
      <c r="DA87" s="886"/>
      <c r="DB87" s="886"/>
      <c r="DC87" s="886"/>
      <c r="DD87" s="886"/>
      <c r="DE87" s="886"/>
      <c r="DF87" s="886"/>
      <c r="DG87" s="886"/>
      <c r="DH87" s="886"/>
      <c r="DI87" s="886"/>
      <c r="DJ87" s="886"/>
      <c r="DK87" s="886"/>
      <c r="DL87" s="886"/>
      <c r="DM87" s="886"/>
      <c r="DN87" s="886"/>
      <c r="DO87" s="886"/>
      <c r="DP87" s="886"/>
      <c r="DQ87" s="886"/>
      <c r="DR87" s="886"/>
      <c r="DS87" s="886"/>
      <c r="DT87" s="886"/>
      <c r="DU87" s="886"/>
      <c r="DV87" s="886"/>
      <c r="DW87" s="886"/>
      <c r="DX87" s="886"/>
      <c r="DY87" s="886"/>
      <c r="DZ87" s="886"/>
      <c r="EA87" s="886"/>
      <c r="EB87" s="886"/>
      <c r="EC87" s="886"/>
      <c r="ED87" s="886"/>
      <c r="EE87" s="886"/>
      <c r="EF87" s="886"/>
      <c r="EG87" s="886"/>
      <c r="EH87" s="886"/>
      <c r="EI87" s="886"/>
      <c r="EJ87" s="886"/>
      <c r="EK87" s="886"/>
      <c r="EL87" s="886"/>
      <c r="EM87" s="886"/>
      <c r="EN87" s="886"/>
      <c r="EO87" s="886"/>
      <c r="EP87" s="886"/>
      <c r="EQ87" s="886"/>
      <c r="ER87" s="886"/>
      <c r="ES87" s="886"/>
      <c r="ET87" s="886"/>
      <c r="EU87" s="886"/>
      <c r="EV87" s="886"/>
      <c r="EW87" s="886"/>
      <c r="EX87" s="886"/>
      <c r="EY87" s="886"/>
      <c r="EZ87" s="886"/>
      <c r="FA87" s="886"/>
      <c r="FB87" s="886"/>
      <c r="FC87" s="886"/>
      <c r="FD87" s="886"/>
      <c r="FE87" s="886"/>
      <c r="FF87" s="886"/>
      <c r="FG87" s="886"/>
      <c r="FH87" s="886"/>
      <c r="FI87" s="886"/>
      <c r="FJ87" s="886"/>
      <c r="FK87" s="886"/>
      <c r="FL87" s="886"/>
      <c r="FM87" s="886"/>
      <c r="FN87" s="886"/>
      <c r="FO87" s="886"/>
      <c r="FP87" s="886"/>
      <c r="FQ87" s="886"/>
      <c r="FR87" s="886"/>
      <c r="FS87" s="886"/>
      <c r="FT87" s="886"/>
      <c r="FU87" s="886"/>
      <c r="FV87" s="886"/>
      <c r="FW87" s="886"/>
      <c r="FX87" s="886"/>
      <c r="FY87" s="886"/>
      <c r="FZ87" s="886"/>
      <c r="GA87" s="886"/>
      <c r="GB87" s="886"/>
      <c r="GC87" s="886"/>
      <c r="GD87" s="886"/>
      <c r="GE87" s="886"/>
      <c r="GF87" s="886"/>
      <c r="GG87" s="886"/>
      <c r="GH87" s="886"/>
      <c r="GI87" s="886"/>
      <c r="GJ87" s="886"/>
      <c r="GK87" s="886"/>
      <c r="GL87" s="886"/>
      <c r="GM87" s="886"/>
      <c r="GN87" s="886"/>
      <c r="GO87" s="886"/>
      <c r="GP87" s="886"/>
      <c r="GQ87" s="886"/>
      <c r="GR87" s="886"/>
      <c r="GS87" s="886"/>
      <c r="GT87" s="886"/>
      <c r="GU87" s="886"/>
      <c r="GV87" s="886"/>
      <c r="GW87" s="886"/>
      <c r="GX87" s="886"/>
      <c r="GY87" s="886"/>
      <c r="GZ87" s="886"/>
      <c r="HA87" s="886"/>
      <c r="HB87" s="886"/>
      <c r="HC87" s="886"/>
      <c r="HD87" s="886"/>
      <c r="HE87" s="886"/>
      <c r="HF87" s="886"/>
      <c r="HG87" s="886"/>
      <c r="HH87" s="886"/>
      <c r="HI87" s="886"/>
      <c r="HJ87" s="886"/>
      <c r="HK87" s="886"/>
      <c r="HL87" s="886"/>
      <c r="HM87" s="886"/>
      <c r="HN87" s="886"/>
      <c r="HO87" s="886"/>
      <c r="HP87" s="886"/>
      <c r="HQ87" s="886"/>
      <c r="HR87" s="886"/>
      <c r="HS87" s="886"/>
      <c r="HT87" s="886"/>
      <c r="HU87" s="886"/>
      <c r="HV87" s="886"/>
      <c r="HW87" s="886"/>
      <c r="HX87" s="886"/>
      <c r="HY87" s="886"/>
      <c r="HZ87" s="886"/>
      <c r="IA87" s="886"/>
      <c r="IB87" s="886"/>
      <c r="IC87" s="886"/>
      <c r="ID87" s="886"/>
      <c r="IE87" s="886"/>
      <c r="IF87" s="886"/>
      <c r="IG87" s="886"/>
      <c r="IH87" s="886"/>
      <c r="II87" s="886"/>
      <c r="IJ87" s="886"/>
      <c r="IK87" s="886"/>
      <c r="IL87" s="886"/>
      <c r="IM87" s="886"/>
      <c r="IN87" s="886"/>
      <c r="IO87" s="886"/>
      <c r="IP87" s="886"/>
      <c r="IQ87" s="886"/>
      <c r="IR87" s="886"/>
      <c r="IS87" s="886"/>
      <c r="IT87" s="886"/>
      <c r="IU87" s="886"/>
      <c r="IV87" s="886"/>
      <c r="IW87" s="886"/>
      <c r="IX87" s="886"/>
      <c r="IY87" s="886"/>
      <c r="IZ87" s="886"/>
      <c r="JA87" s="886"/>
      <c r="JB87" s="886"/>
      <c r="JC87" s="886"/>
      <c r="JD87" s="886"/>
      <c r="JE87" s="886"/>
      <c r="JF87" s="886"/>
      <c r="JG87" s="886"/>
      <c r="JH87" s="886"/>
      <c r="JI87" s="886"/>
      <c r="JJ87" s="886"/>
      <c r="JK87" s="886"/>
      <c r="JL87" s="886"/>
      <c r="JM87" s="886"/>
      <c r="JN87" s="886"/>
      <c r="JO87" s="886"/>
      <c r="JP87" s="886"/>
      <c r="JQ87" s="886"/>
      <c r="JR87" s="886"/>
      <c r="JS87" s="886"/>
      <c r="JT87" s="886"/>
      <c r="JU87" s="886"/>
      <c r="JV87" s="886"/>
      <c r="JW87" s="886"/>
      <c r="JX87" s="886"/>
      <c r="JY87" s="886"/>
      <c r="JZ87" s="886"/>
      <c r="KA87" s="886"/>
      <c r="KB87" s="886"/>
      <c r="KC87" s="886"/>
      <c r="KD87" s="886"/>
      <c r="KE87" s="886"/>
      <c r="KF87" s="886"/>
      <c r="KG87" s="886"/>
      <c r="KH87" s="886"/>
      <c r="KI87" s="886"/>
      <c r="KJ87" s="886"/>
      <c r="KK87" s="886"/>
      <c r="KL87" s="886"/>
      <c r="KM87" s="886"/>
      <c r="KN87" s="886"/>
      <c r="KO87" s="886"/>
      <c r="KP87" s="886"/>
      <c r="KQ87" s="886"/>
      <c r="KR87" s="886"/>
      <c r="KS87" s="886"/>
      <c r="KT87" s="886"/>
      <c r="KU87" s="886"/>
      <c r="KV87" s="886"/>
      <c r="KW87" s="886"/>
      <c r="KX87" s="886"/>
      <c r="KY87" s="886"/>
      <c r="KZ87" s="886"/>
      <c r="LA87" s="886"/>
      <c r="LB87" s="886"/>
      <c r="LC87" s="886"/>
      <c r="LD87" s="886"/>
      <c r="LE87" s="886"/>
      <c r="LF87" s="886"/>
      <c r="LG87" s="886"/>
      <c r="LH87" s="886"/>
      <c r="LI87" s="886"/>
      <c r="LJ87" s="886"/>
      <c r="LK87" s="886"/>
      <c r="LL87" s="886"/>
      <c r="LM87" s="886"/>
      <c r="LN87" s="886"/>
      <c r="LO87" s="886"/>
      <c r="LP87" s="886"/>
      <c r="LQ87" s="886"/>
      <c r="LR87" s="886"/>
      <c r="LS87" s="886"/>
      <c r="LT87" s="886"/>
      <c r="LU87" s="886"/>
      <c r="LV87" s="886"/>
      <c r="LW87" s="886"/>
      <c r="LX87" s="886"/>
      <c r="LY87" s="886"/>
      <c r="LZ87" s="886"/>
      <c r="MA87" s="886"/>
      <c r="MB87" s="886"/>
      <c r="MC87" s="886"/>
      <c r="MD87" s="886"/>
      <c r="ME87" s="886"/>
      <c r="MF87" s="886"/>
      <c r="MG87" s="886"/>
      <c r="MH87" s="886"/>
      <c r="MI87" s="886"/>
    </row>
    <row r="88" spans="1:347" s="884" customFormat="1" ht="15" customHeight="1" thickTop="1" thickBot="1">
      <c r="A88" s="985"/>
      <c r="B88" s="981" t="s">
        <v>1758</v>
      </c>
      <c r="C88" s="3875" t="s">
        <v>874</v>
      </c>
      <c r="D88" s="3876">
        <f>IFERROR(AVERAGE(D37:D86),0)</f>
        <v>0.98548333333333338</v>
      </c>
      <c r="E88" s="886"/>
      <c r="F88" s="3762" t="s">
        <v>9912</v>
      </c>
      <c r="G88" s="4686"/>
      <c r="H88" s="2938"/>
      <c r="I88" s="101">
        <f t="shared" si="2"/>
        <v>0</v>
      </c>
      <c r="J88" s="2943">
        <v>0</v>
      </c>
      <c r="K88" s="948"/>
      <c r="L88" s="3676"/>
      <c r="M88" s="886"/>
      <c r="N88" s="886"/>
      <c r="O88" s="886"/>
      <c r="P88" s="886"/>
      <c r="Q88" s="886"/>
      <c r="R88" s="886"/>
      <c r="S88" s="886"/>
      <c r="T88" s="886"/>
      <c r="U88" s="886"/>
      <c r="V88" s="886"/>
      <c r="W88" s="886"/>
      <c r="X88" s="886"/>
      <c r="Y88" s="886"/>
      <c r="Z88" s="886"/>
      <c r="AA88" s="886"/>
      <c r="AB88" s="886"/>
      <c r="AC88" s="886"/>
      <c r="AD88" s="886"/>
      <c r="AE88" s="886"/>
      <c r="AF88" s="886"/>
      <c r="AG88" s="886"/>
      <c r="AH88" s="886"/>
      <c r="AI88" s="886"/>
      <c r="AJ88" s="886"/>
      <c r="AK88" s="886"/>
      <c r="AL88" s="886"/>
      <c r="AM88" s="886"/>
      <c r="AN88" s="886"/>
      <c r="AO88" s="886"/>
      <c r="AP88" s="886"/>
      <c r="AQ88" s="886"/>
      <c r="AR88" s="886"/>
      <c r="AS88" s="886"/>
      <c r="AT88" s="886"/>
      <c r="AU88" s="886"/>
      <c r="AV88" s="886"/>
      <c r="AW88" s="886"/>
      <c r="AX88" s="886"/>
      <c r="AY88" s="886"/>
      <c r="AZ88" s="886"/>
      <c r="BA88" s="886"/>
      <c r="BB88" s="886"/>
      <c r="BC88" s="886"/>
      <c r="BD88" s="886"/>
      <c r="BE88" s="886"/>
      <c r="BF88" s="886"/>
      <c r="BG88" s="886"/>
      <c r="BH88" s="886"/>
      <c r="BI88" s="886"/>
      <c r="BJ88" s="886"/>
      <c r="BK88" s="886"/>
      <c r="BL88" s="886"/>
      <c r="BM88" s="886"/>
      <c r="BN88" s="886"/>
      <c r="BO88" s="886"/>
      <c r="BP88" s="886"/>
      <c r="BQ88" s="886"/>
      <c r="BR88" s="886"/>
      <c r="BS88" s="886"/>
      <c r="BT88" s="886"/>
      <c r="BU88" s="886"/>
      <c r="BV88" s="886"/>
      <c r="BW88" s="886"/>
      <c r="BX88" s="886"/>
      <c r="BY88" s="886"/>
      <c r="BZ88" s="886"/>
      <c r="CA88" s="886"/>
      <c r="CB88" s="886"/>
      <c r="CC88" s="886"/>
      <c r="CD88" s="886"/>
      <c r="CE88" s="886"/>
      <c r="CF88" s="886"/>
      <c r="CG88" s="886"/>
      <c r="CH88" s="886"/>
      <c r="CI88" s="886"/>
      <c r="CJ88" s="886"/>
      <c r="CK88" s="886"/>
      <c r="CL88" s="886"/>
      <c r="CM88" s="886"/>
      <c r="CN88" s="886"/>
      <c r="CO88" s="886"/>
      <c r="CP88" s="886"/>
      <c r="CQ88" s="886"/>
      <c r="CR88" s="886"/>
      <c r="CS88" s="886"/>
      <c r="CT88" s="886"/>
      <c r="CU88" s="886"/>
      <c r="CV88" s="886"/>
      <c r="CW88" s="886"/>
      <c r="CX88" s="886"/>
      <c r="CY88" s="886"/>
      <c r="CZ88" s="886"/>
      <c r="DA88" s="886"/>
      <c r="DB88" s="886"/>
      <c r="DC88" s="886"/>
      <c r="DD88" s="886"/>
      <c r="DE88" s="886"/>
      <c r="DF88" s="886"/>
      <c r="DG88" s="886"/>
      <c r="DH88" s="886"/>
      <c r="DI88" s="886"/>
      <c r="DJ88" s="886"/>
      <c r="DK88" s="886"/>
      <c r="DL88" s="886"/>
      <c r="DM88" s="886"/>
      <c r="DN88" s="886"/>
      <c r="DO88" s="886"/>
      <c r="DP88" s="886"/>
      <c r="DQ88" s="886"/>
      <c r="DR88" s="886"/>
      <c r="DS88" s="886"/>
      <c r="DT88" s="886"/>
      <c r="DU88" s="886"/>
      <c r="DV88" s="886"/>
      <c r="DW88" s="886"/>
      <c r="DX88" s="886"/>
      <c r="DY88" s="886"/>
      <c r="DZ88" s="886"/>
      <c r="EA88" s="886"/>
      <c r="EB88" s="886"/>
      <c r="EC88" s="886"/>
      <c r="ED88" s="886"/>
      <c r="EE88" s="886"/>
      <c r="EF88" s="886"/>
      <c r="EG88" s="886"/>
      <c r="EH88" s="886"/>
      <c r="EI88" s="886"/>
      <c r="EJ88" s="886"/>
      <c r="EK88" s="886"/>
      <c r="EL88" s="886"/>
      <c r="EM88" s="886"/>
      <c r="EN88" s="886"/>
      <c r="EO88" s="886"/>
      <c r="EP88" s="886"/>
      <c r="EQ88" s="886"/>
      <c r="ER88" s="886"/>
      <c r="ES88" s="886"/>
      <c r="ET88" s="886"/>
      <c r="EU88" s="886"/>
      <c r="EV88" s="886"/>
      <c r="EW88" s="886"/>
      <c r="EX88" s="886"/>
      <c r="EY88" s="886"/>
      <c r="EZ88" s="886"/>
      <c r="FA88" s="886"/>
      <c r="FB88" s="886"/>
      <c r="FC88" s="886"/>
      <c r="FD88" s="886"/>
      <c r="FE88" s="886"/>
      <c r="FF88" s="886"/>
      <c r="FG88" s="886"/>
      <c r="FH88" s="886"/>
      <c r="FI88" s="886"/>
      <c r="FJ88" s="886"/>
      <c r="FK88" s="886"/>
      <c r="FL88" s="886"/>
      <c r="FM88" s="886"/>
      <c r="FN88" s="886"/>
      <c r="FO88" s="886"/>
      <c r="FP88" s="886"/>
      <c r="FQ88" s="886"/>
      <c r="FR88" s="886"/>
      <c r="FS88" s="886"/>
      <c r="FT88" s="886"/>
      <c r="FU88" s="886"/>
      <c r="FV88" s="886"/>
      <c r="FW88" s="886"/>
      <c r="FX88" s="886"/>
      <c r="FY88" s="886"/>
      <c r="FZ88" s="886"/>
      <c r="GA88" s="886"/>
      <c r="GB88" s="886"/>
      <c r="GC88" s="886"/>
      <c r="GD88" s="886"/>
      <c r="GE88" s="886"/>
      <c r="GF88" s="886"/>
      <c r="GG88" s="886"/>
      <c r="GH88" s="886"/>
      <c r="GI88" s="886"/>
      <c r="GJ88" s="886"/>
      <c r="GK88" s="886"/>
      <c r="GL88" s="886"/>
      <c r="GM88" s="886"/>
      <c r="GN88" s="886"/>
      <c r="GO88" s="886"/>
      <c r="GP88" s="886"/>
      <c r="GQ88" s="886"/>
      <c r="GR88" s="886"/>
      <c r="GS88" s="886"/>
      <c r="GT88" s="886"/>
      <c r="GU88" s="886"/>
      <c r="GV88" s="886"/>
      <c r="GW88" s="886"/>
      <c r="GX88" s="886"/>
      <c r="GY88" s="886"/>
      <c r="GZ88" s="886"/>
      <c r="HA88" s="886"/>
      <c r="HB88" s="886"/>
      <c r="HC88" s="886"/>
      <c r="HD88" s="886"/>
      <c r="HE88" s="886"/>
      <c r="HF88" s="886"/>
      <c r="HG88" s="886"/>
      <c r="HH88" s="886"/>
      <c r="HI88" s="886"/>
      <c r="HJ88" s="886"/>
      <c r="HK88" s="886"/>
      <c r="HL88" s="886"/>
      <c r="HM88" s="886"/>
      <c r="HN88" s="886"/>
      <c r="HO88" s="886"/>
      <c r="HP88" s="886"/>
      <c r="HQ88" s="886"/>
      <c r="HR88" s="886"/>
      <c r="HS88" s="886"/>
      <c r="HT88" s="886"/>
      <c r="HU88" s="886"/>
      <c r="HV88" s="886"/>
      <c r="HW88" s="886"/>
      <c r="HX88" s="886"/>
      <c r="HY88" s="886"/>
      <c r="HZ88" s="886"/>
      <c r="IA88" s="886"/>
      <c r="IB88" s="886"/>
      <c r="IC88" s="886"/>
      <c r="ID88" s="886"/>
      <c r="IE88" s="886"/>
      <c r="IF88" s="886"/>
      <c r="IG88" s="886"/>
      <c r="IH88" s="886"/>
      <c r="II88" s="886"/>
      <c r="IJ88" s="886"/>
      <c r="IK88" s="886"/>
      <c r="IL88" s="886"/>
      <c r="IM88" s="886"/>
      <c r="IN88" s="886"/>
      <c r="IO88" s="886"/>
      <c r="IP88" s="886"/>
      <c r="IQ88" s="886"/>
      <c r="IR88" s="886"/>
      <c r="IS88" s="886"/>
      <c r="IT88" s="886"/>
      <c r="IU88" s="886"/>
      <c r="IV88" s="886"/>
      <c r="IW88" s="886"/>
      <c r="IX88" s="886"/>
      <c r="IY88" s="886"/>
      <c r="IZ88" s="886"/>
      <c r="JA88" s="886"/>
      <c r="JB88" s="886"/>
      <c r="JC88" s="886"/>
      <c r="JD88" s="886"/>
      <c r="JE88" s="886"/>
      <c r="JF88" s="886"/>
      <c r="JG88" s="886"/>
      <c r="JH88" s="886"/>
      <c r="JI88" s="886"/>
      <c r="JJ88" s="886"/>
      <c r="JK88" s="886"/>
      <c r="JL88" s="886"/>
      <c r="JM88" s="886"/>
      <c r="JN88" s="886"/>
      <c r="JO88" s="886"/>
      <c r="JP88" s="886"/>
      <c r="JQ88" s="886"/>
      <c r="JR88" s="886"/>
      <c r="JS88" s="886"/>
      <c r="JT88" s="886"/>
      <c r="JU88" s="886"/>
      <c r="JV88" s="886"/>
      <c r="JW88" s="886"/>
      <c r="JX88" s="886"/>
      <c r="JY88" s="886"/>
      <c r="JZ88" s="886"/>
      <c r="KA88" s="886"/>
      <c r="KB88" s="886"/>
      <c r="KC88" s="886"/>
      <c r="KD88" s="886"/>
      <c r="KE88" s="886"/>
      <c r="KF88" s="886"/>
      <c r="KG88" s="886"/>
      <c r="KH88" s="886"/>
      <c r="KI88" s="886"/>
      <c r="KJ88" s="886"/>
      <c r="KK88" s="886"/>
      <c r="KL88" s="886"/>
      <c r="KM88" s="886"/>
      <c r="KN88" s="886"/>
      <c r="KO88" s="886"/>
      <c r="KP88" s="886"/>
      <c r="KQ88" s="886"/>
      <c r="KR88" s="886"/>
      <c r="KS88" s="886"/>
      <c r="KT88" s="886"/>
      <c r="KU88" s="886"/>
      <c r="KV88" s="886"/>
      <c r="KW88" s="886"/>
      <c r="KX88" s="886"/>
      <c r="KY88" s="886"/>
      <c r="KZ88" s="886"/>
      <c r="LA88" s="886"/>
      <c r="LB88" s="886"/>
      <c r="LC88" s="886"/>
      <c r="LD88" s="886"/>
      <c r="LE88" s="886"/>
      <c r="LF88" s="886"/>
      <c r="LG88" s="886"/>
      <c r="LH88" s="886"/>
      <c r="LI88" s="886"/>
      <c r="LJ88" s="886"/>
      <c r="LK88" s="886"/>
      <c r="LL88" s="886"/>
      <c r="LM88" s="886"/>
      <c r="LN88" s="886"/>
      <c r="LO88" s="886"/>
      <c r="LP88" s="886"/>
      <c r="LQ88" s="886"/>
      <c r="LR88" s="886"/>
      <c r="LS88" s="886"/>
      <c r="LT88" s="886"/>
      <c r="LU88" s="886"/>
      <c r="LV88" s="886"/>
      <c r="LW88" s="886"/>
      <c r="LX88" s="886"/>
      <c r="LY88" s="886"/>
      <c r="LZ88" s="886"/>
      <c r="MA88" s="886"/>
      <c r="MB88" s="886"/>
      <c r="MC88" s="886"/>
      <c r="MD88" s="886"/>
      <c r="ME88" s="886"/>
      <c r="MF88" s="886"/>
      <c r="MG88" s="886"/>
      <c r="MH88" s="886"/>
      <c r="MI88" s="886"/>
    </row>
    <row r="89" spans="1:347" s="884" customFormat="1" ht="15" customHeight="1" thickTop="1">
      <c r="A89" s="985"/>
      <c r="B89" s="886"/>
      <c r="C89" s="886"/>
      <c r="D89" s="886"/>
      <c r="E89" s="886"/>
      <c r="F89" s="886"/>
      <c r="G89" s="4688" t="s">
        <v>775</v>
      </c>
      <c r="H89" s="2938"/>
      <c r="I89" s="886"/>
      <c r="J89" s="2942"/>
      <c r="K89" s="886"/>
      <c r="L89" s="3676"/>
      <c r="M89" s="886"/>
      <c r="N89" s="886"/>
      <c r="O89" s="886"/>
      <c r="P89" s="886"/>
      <c r="Q89" s="886"/>
      <c r="R89" s="886"/>
      <c r="S89" s="886"/>
      <c r="T89" s="886"/>
      <c r="U89" s="886"/>
      <c r="V89" s="886"/>
      <c r="W89" s="886"/>
      <c r="X89" s="886"/>
      <c r="Y89" s="886"/>
      <c r="Z89" s="886"/>
      <c r="AA89" s="886"/>
      <c r="AB89" s="886"/>
      <c r="AC89" s="886"/>
      <c r="AD89" s="886"/>
      <c r="AE89" s="886"/>
      <c r="AF89" s="886"/>
      <c r="AG89" s="886"/>
      <c r="AH89" s="886"/>
      <c r="AI89" s="886"/>
      <c r="AJ89" s="886"/>
      <c r="AK89" s="886"/>
      <c r="AL89" s="886"/>
      <c r="AM89" s="886"/>
      <c r="AN89" s="886"/>
      <c r="AO89" s="886"/>
      <c r="AP89" s="886"/>
      <c r="AQ89" s="886"/>
      <c r="AR89" s="886"/>
      <c r="AS89" s="886"/>
      <c r="AT89" s="886"/>
      <c r="AU89" s="886"/>
      <c r="AV89" s="886"/>
      <c r="AW89" s="886"/>
      <c r="AX89" s="886"/>
      <c r="AY89" s="886"/>
      <c r="AZ89" s="886"/>
      <c r="BA89" s="886"/>
      <c r="BB89" s="886"/>
      <c r="BC89" s="886"/>
      <c r="BD89" s="886"/>
      <c r="BE89" s="886"/>
      <c r="BF89" s="886"/>
      <c r="BG89" s="886"/>
      <c r="BH89" s="886"/>
      <c r="BI89" s="886"/>
      <c r="BJ89" s="886"/>
      <c r="BK89" s="886"/>
      <c r="BL89" s="886"/>
      <c r="BM89" s="886"/>
      <c r="BN89" s="886"/>
      <c r="BO89" s="886"/>
      <c r="BP89" s="886"/>
      <c r="BQ89" s="886"/>
      <c r="BR89" s="886"/>
      <c r="BS89" s="886"/>
      <c r="BT89" s="886"/>
      <c r="BU89" s="886"/>
      <c r="BV89" s="886"/>
      <c r="BW89" s="886"/>
      <c r="BX89" s="886"/>
      <c r="BY89" s="886"/>
      <c r="BZ89" s="886"/>
      <c r="CA89" s="886"/>
      <c r="CB89" s="886"/>
      <c r="CC89" s="886"/>
      <c r="CD89" s="886"/>
      <c r="CE89" s="886"/>
      <c r="CF89" s="886"/>
      <c r="CG89" s="886"/>
      <c r="CH89" s="886"/>
      <c r="CI89" s="886"/>
      <c r="CJ89" s="886"/>
      <c r="CK89" s="886"/>
      <c r="CL89" s="886"/>
      <c r="CM89" s="886"/>
      <c r="CN89" s="886"/>
      <c r="CO89" s="886"/>
      <c r="CP89" s="886"/>
      <c r="CQ89" s="886"/>
      <c r="CR89" s="886"/>
      <c r="CS89" s="886"/>
      <c r="CT89" s="886"/>
      <c r="CU89" s="886"/>
      <c r="CV89" s="886"/>
      <c r="CW89" s="886"/>
      <c r="CX89" s="886"/>
      <c r="CY89" s="886"/>
      <c r="CZ89" s="886"/>
      <c r="DA89" s="886"/>
      <c r="DB89" s="886"/>
      <c r="DC89" s="886"/>
      <c r="DD89" s="886"/>
      <c r="DE89" s="886"/>
      <c r="DF89" s="886"/>
      <c r="DG89" s="886"/>
      <c r="DH89" s="886"/>
      <c r="DI89" s="886"/>
      <c r="DJ89" s="886"/>
      <c r="DK89" s="886"/>
      <c r="DL89" s="886"/>
      <c r="DM89" s="886"/>
      <c r="DN89" s="886"/>
      <c r="DO89" s="886"/>
      <c r="DP89" s="886"/>
      <c r="DQ89" s="886"/>
      <c r="DR89" s="886"/>
      <c r="DS89" s="886"/>
      <c r="DT89" s="886"/>
      <c r="DU89" s="886"/>
      <c r="DV89" s="886"/>
      <c r="DW89" s="886"/>
      <c r="DX89" s="886"/>
      <c r="DY89" s="886"/>
      <c r="DZ89" s="886"/>
      <c r="EA89" s="886"/>
      <c r="EB89" s="886"/>
      <c r="EC89" s="886"/>
      <c r="ED89" s="886"/>
      <c r="EE89" s="886"/>
      <c r="EF89" s="886"/>
      <c r="EG89" s="886"/>
      <c r="EH89" s="886"/>
      <c r="EI89" s="886"/>
      <c r="EJ89" s="886"/>
      <c r="EK89" s="886"/>
      <c r="EL89" s="886"/>
      <c r="EM89" s="886"/>
      <c r="EN89" s="886"/>
      <c r="EO89" s="886"/>
      <c r="EP89" s="886"/>
      <c r="EQ89" s="886"/>
      <c r="ER89" s="886"/>
      <c r="ES89" s="886"/>
      <c r="ET89" s="886"/>
      <c r="EU89" s="886"/>
      <c r="EV89" s="886"/>
      <c r="EW89" s="886"/>
      <c r="EX89" s="886"/>
      <c r="EY89" s="886"/>
      <c r="EZ89" s="886"/>
      <c r="FA89" s="886"/>
      <c r="FB89" s="886"/>
      <c r="FC89" s="886"/>
      <c r="FD89" s="886"/>
      <c r="FE89" s="886"/>
      <c r="FF89" s="886"/>
      <c r="FG89" s="886"/>
      <c r="FH89" s="886"/>
      <c r="FI89" s="886"/>
      <c r="FJ89" s="886"/>
      <c r="FK89" s="886"/>
      <c r="FL89" s="886"/>
      <c r="FM89" s="886"/>
      <c r="FN89" s="886"/>
      <c r="FO89" s="886"/>
      <c r="FP89" s="886"/>
      <c r="FQ89" s="886"/>
      <c r="FR89" s="886"/>
      <c r="FS89" s="886"/>
      <c r="FT89" s="886"/>
      <c r="FU89" s="886"/>
      <c r="FV89" s="886"/>
      <c r="FW89" s="886"/>
      <c r="FX89" s="886"/>
      <c r="FY89" s="886"/>
      <c r="FZ89" s="886"/>
      <c r="GA89" s="886"/>
      <c r="GB89" s="886"/>
      <c r="GC89" s="886"/>
      <c r="GD89" s="886"/>
      <c r="GE89" s="886"/>
      <c r="GF89" s="886"/>
      <c r="GG89" s="886"/>
      <c r="GH89" s="886"/>
      <c r="GI89" s="886"/>
      <c r="GJ89" s="886"/>
      <c r="GK89" s="886"/>
      <c r="GL89" s="886"/>
      <c r="GM89" s="886"/>
      <c r="GN89" s="886"/>
      <c r="GO89" s="886"/>
      <c r="GP89" s="886"/>
      <c r="GQ89" s="886"/>
      <c r="GR89" s="886"/>
      <c r="GS89" s="886"/>
      <c r="GT89" s="886"/>
      <c r="GU89" s="886"/>
      <c r="GV89" s="886"/>
      <c r="GW89" s="886"/>
      <c r="GX89" s="886"/>
      <c r="GY89" s="886"/>
      <c r="GZ89" s="886"/>
      <c r="HA89" s="886"/>
      <c r="HB89" s="886"/>
      <c r="HC89" s="886"/>
      <c r="HD89" s="886"/>
      <c r="HE89" s="886"/>
      <c r="HF89" s="886"/>
      <c r="HG89" s="886"/>
      <c r="HH89" s="886"/>
      <c r="HI89" s="886"/>
      <c r="HJ89" s="886"/>
      <c r="HK89" s="886"/>
      <c r="HL89" s="886"/>
      <c r="HM89" s="886"/>
      <c r="HN89" s="886"/>
      <c r="HO89" s="886"/>
      <c r="HP89" s="886"/>
      <c r="HQ89" s="886"/>
      <c r="HR89" s="886"/>
      <c r="HS89" s="886"/>
      <c r="HT89" s="886"/>
      <c r="HU89" s="886"/>
      <c r="HV89" s="886"/>
      <c r="HW89" s="886"/>
      <c r="HX89" s="886"/>
      <c r="HY89" s="886"/>
      <c r="HZ89" s="886"/>
      <c r="IA89" s="886"/>
      <c r="IB89" s="886"/>
      <c r="IC89" s="886"/>
      <c r="ID89" s="886"/>
      <c r="IE89" s="886"/>
      <c r="IF89" s="886"/>
      <c r="IG89" s="886"/>
      <c r="IH89" s="886"/>
      <c r="II89" s="886"/>
      <c r="IJ89" s="886"/>
      <c r="IK89" s="886"/>
      <c r="IL89" s="886"/>
      <c r="IM89" s="886"/>
      <c r="IN89" s="886"/>
      <c r="IO89" s="886"/>
      <c r="IP89" s="886"/>
      <c r="IQ89" s="886"/>
      <c r="IR89" s="886"/>
      <c r="IS89" s="886"/>
      <c r="IT89" s="886"/>
      <c r="IU89" s="886"/>
      <c r="IV89" s="886"/>
      <c r="IW89" s="886"/>
      <c r="IX89" s="886"/>
      <c r="IY89" s="886"/>
      <c r="IZ89" s="886"/>
      <c r="JA89" s="886"/>
      <c r="JB89" s="886"/>
      <c r="JC89" s="886"/>
      <c r="JD89" s="886"/>
      <c r="JE89" s="886"/>
      <c r="JF89" s="886"/>
      <c r="JG89" s="886"/>
      <c r="JH89" s="886"/>
      <c r="JI89" s="886"/>
      <c r="JJ89" s="886"/>
      <c r="JK89" s="886"/>
      <c r="JL89" s="886"/>
      <c r="JM89" s="886"/>
      <c r="JN89" s="886"/>
      <c r="JO89" s="886"/>
      <c r="JP89" s="886"/>
      <c r="JQ89" s="886"/>
      <c r="JR89" s="886"/>
      <c r="JS89" s="886"/>
      <c r="JT89" s="886"/>
      <c r="JU89" s="886"/>
      <c r="JV89" s="886"/>
      <c r="JW89" s="886"/>
      <c r="JX89" s="886"/>
      <c r="JY89" s="886"/>
      <c r="JZ89" s="886"/>
      <c r="KA89" s="886"/>
      <c r="KB89" s="886"/>
      <c r="KC89" s="886"/>
      <c r="KD89" s="886"/>
      <c r="KE89" s="886"/>
      <c r="KF89" s="886"/>
      <c r="KG89" s="886"/>
      <c r="KH89" s="886"/>
      <c r="KI89" s="886"/>
      <c r="KJ89" s="886"/>
      <c r="KK89" s="886"/>
      <c r="KL89" s="886"/>
      <c r="KM89" s="886"/>
      <c r="KN89" s="886"/>
      <c r="KO89" s="886"/>
      <c r="KP89" s="886"/>
      <c r="KQ89" s="886"/>
      <c r="KR89" s="886"/>
      <c r="KS89" s="886"/>
      <c r="KT89" s="886"/>
      <c r="KU89" s="886"/>
      <c r="KV89" s="886"/>
      <c r="KW89" s="886"/>
      <c r="KX89" s="886"/>
      <c r="KY89" s="886"/>
      <c r="KZ89" s="886"/>
      <c r="LA89" s="886"/>
      <c r="LB89" s="886"/>
      <c r="LC89" s="886"/>
      <c r="LD89" s="886"/>
      <c r="LE89" s="886"/>
      <c r="LF89" s="886"/>
      <c r="LG89" s="886"/>
      <c r="LH89" s="886"/>
      <c r="LI89" s="886"/>
      <c r="LJ89" s="886"/>
      <c r="LK89" s="886"/>
      <c r="LL89" s="886"/>
      <c r="LM89" s="886"/>
      <c r="LN89" s="886"/>
      <c r="LO89" s="886"/>
      <c r="LP89" s="886"/>
      <c r="LQ89" s="886"/>
      <c r="LR89" s="886"/>
      <c r="LS89" s="886"/>
      <c r="LT89" s="886"/>
      <c r="LU89" s="886"/>
      <c r="LV89" s="886"/>
      <c r="LW89" s="886"/>
      <c r="LX89" s="886"/>
      <c r="LY89" s="886"/>
      <c r="LZ89" s="886"/>
      <c r="MA89" s="886"/>
      <c r="MB89" s="886"/>
      <c r="MC89" s="886"/>
      <c r="MD89" s="886"/>
      <c r="ME89" s="886"/>
      <c r="MF89" s="886"/>
      <c r="MG89" s="886"/>
      <c r="MH89" s="886"/>
      <c r="MI89" s="886"/>
    </row>
    <row r="90" spans="1:347" ht="15" hidden="1" customHeight="1" thickTop="1"/>
    <row r="91" spans="1:347" ht="15" hidden="1" customHeight="1" thickTop="1"/>
    <row r="92" spans="1:347" ht="15" hidden="1" customHeight="1" thickTop="1"/>
    <row r="93" spans="1:347" ht="15" hidden="1" customHeight="1" thickTop="1"/>
    <row r="94" spans="1:347" ht="15" hidden="1" customHeight="1" thickTop="1"/>
    <row r="95" spans="1:347" ht="15" hidden="1" customHeight="1" thickTop="1"/>
    <row r="96" spans="1:347" ht="15" hidden="1" customHeight="1" thickTop="1"/>
    <row r="97" ht="15" hidden="1" customHeight="1" thickTop="1"/>
    <row r="98" ht="15" hidden="1" customHeight="1" thickTop="1"/>
    <row r="99" ht="15" hidden="1" customHeight="1" thickTop="1"/>
    <row r="100" ht="15" hidden="1" customHeight="1" thickTop="1"/>
    <row r="101" ht="15" hidden="1" customHeight="1" thickTop="1"/>
    <row r="102" ht="15" hidden="1" customHeight="1" thickTop="1"/>
    <row r="103" ht="15" hidden="1" customHeight="1" thickTop="1"/>
    <row r="104" ht="15" hidden="1" customHeight="1" thickTop="1"/>
    <row r="105" ht="15" hidden="1" customHeight="1" thickTop="1"/>
    <row r="106" ht="15" hidden="1" customHeight="1" thickTop="1"/>
    <row r="107" ht="15" hidden="1" customHeight="1" thickTop="1"/>
    <row r="108" ht="15" hidden="1" customHeight="1" thickTop="1"/>
    <row r="109" ht="15" hidden="1" customHeight="1" thickTop="1"/>
    <row r="110" ht="15" hidden="1" customHeight="1" thickTop="1"/>
    <row r="111" ht="15" hidden="1" customHeight="1" thickTop="1"/>
    <row r="112" ht="15" hidden="1" customHeight="1" thickTop="1"/>
    <row r="113" ht="15" hidden="1" customHeight="1" thickTop="1"/>
    <row r="114" ht="15" hidden="1" customHeight="1" thickTop="1"/>
    <row r="115" ht="15" hidden="1" customHeight="1" thickTop="1"/>
    <row r="116" ht="15" hidden="1" customHeight="1" thickTop="1"/>
    <row r="117" ht="15" hidden="1" customHeight="1" thickTop="1"/>
    <row r="118" ht="15" hidden="1" customHeight="1" thickTop="1"/>
    <row r="119" ht="15" hidden="1" customHeight="1" thickTop="1"/>
    <row r="120" ht="15" hidden="1" customHeight="1" thickTop="1"/>
    <row r="121" ht="15" hidden="1" customHeight="1" thickTop="1"/>
    <row r="122" ht="15" hidden="1" customHeight="1" thickTop="1"/>
    <row r="123" ht="15" hidden="1" customHeight="1" thickTop="1"/>
    <row r="124" ht="15" hidden="1" customHeight="1" thickTop="1"/>
    <row r="125" ht="15" hidden="1" customHeight="1" thickTop="1"/>
    <row r="126" ht="15" hidden="1" customHeight="1" thickTop="1"/>
    <row r="127" ht="15" hidden="1" customHeight="1" thickTop="1"/>
    <row r="128" ht="15" hidden="1" customHeight="1" thickTop="1"/>
    <row r="129" ht="15" hidden="1" customHeight="1" thickTop="1"/>
    <row r="130" ht="15" hidden="1" customHeight="1" thickTop="1"/>
    <row r="131" ht="15" hidden="1" customHeight="1" thickTop="1"/>
    <row r="132" ht="15" hidden="1" customHeight="1" thickTop="1"/>
    <row r="133" ht="15" hidden="1" customHeight="1" thickTop="1"/>
    <row r="134" ht="15" hidden="1" customHeight="1" thickTop="1"/>
    <row r="135" ht="15" hidden="1" customHeight="1" thickTop="1"/>
    <row r="136" ht="15" hidden="1" customHeight="1" thickTop="1"/>
    <row r="137" ht="15" hidden="1" customHeight="1" thickTop="1"/>
    <row r="138" ht="15" hidden="1" customHeight="1" thickTop="1"/>
    <row r="139" ht="15" hidden="1" customHeight="1" thickTop="1"/>
    <row r="140" ht="15" hidden="1" customHeight="1" thickTop="1"/>
    <row r="141" ht="15" hidden="1" customHeight="1" thickTop="1"/>
    <row r="142" ht="15" hidden="1" customHeight="1" thickTop="1"/>
    <row r="143" ht="15" hidden="1" customHeight="1" thickTop="1"/>
    <row r="144" ht="15" hidden="1" customHeight="1" thickTop="1"/>
    <row r="145" ht="15" hidden="1" customHeight="1" thickTop="1"/>
    <row r="146" ht="15" hidden="1" customHeight="1" thickTop="1"/>
    <row r="147" ht="15" hidden="1" customHeight="1" thickTop="1"/>
    <row r="148" ht="15" hidden="1" customHeight="1" thickTop="1"/>
    <row r="149" ht="15" hidden="1" customHeight="1" thickTop="1"/>
    <row r="150" ht="15" hidden="1" customHeight="1" thickTop="1"/>
  </sheetData>
  <mergeCells count="1">
    <mergeCell ref="B3:G3"/>
  </mergeCells>
  <conditionalFormatting sqref="I7:I88">
    <cfRule type="cellIs" dxfId="65" priority="1" operator="equal">
      <formula>0</formula>
    </cfRule>
  </conditionalFormatting>
  <dataValidations disablePrompts="1" count="1">
    <dataValidation operator="greaterThanOrEqual" allowBlank="1" showInputMessage="1" showErrorMessage="1" sqref="L20" xr:uid="{941AC1D3-6FE4-4AFF-B185-25FA61315E53}"/>
  </dataValidations>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ED7F2-5505-4FA0-8980-4011524A6E80}">
  <sheetPr codeName="Sheet103">
    <pageSetUpPr fitToPage="1"/>
  </sheetPr>
  <dimension ref="A1:DU81"/>
  <sheetViews>
    <sheetView showGridLines="0" workbookViewId="0">
      <selection activeCell="F21" sqref="F21"/>
    </sheetView>
  </sheetViews>
  <sheetFormatPr defaultColWidth="23.5" defaultRowHeight="0" customHeight="1" zeroHeight="1"/>
  <cols>
    <col min="1" max="1" width="1.19921875" style="980" customWidth="1"/>
    <col min="2" max="2" width="60.09765625" style="877" customWidth="1"/>
    <col min="3" max="3" width="20" style="877" customWidth="1"/>
    <col min="4" max="4" width="13.59765625" style="877" customWidth="1"/>
    <col min="5" max="5" width="14.09765625" style="877" customWidth="1"/>
    <col min="6" max="6" width="13.5" style="877" customWidth="1"/>
    <col min="7" max="7" width="13.19921875" style="877" customWidth="1"/>
    <col min="8" max="8" width="16.69921875" style="877" customWidth="1"/>
    <col min="9" max="9" width="2.59765625" style="877" customWidth="1"/>
    <col min="10" max="10" width="9.69921875" style="877" customWidth="1"/>
    <col min="11" max="11" width="2.59765625" style="877" customWidth="1"/>
    <col min="12" max="12" width="1.69921875" style="2980" customWidth="1"/>
    <col min="13" max="13" width="18.69921875" style="3346" bestFit="1" customWidth="1"/>
    <col min="14" max="14" width="1.69921875" style="2971" customWidth="1"/>
    <col min="15" max="15" width="1.69921875" style="3346" customWidth="1"/>
    <col min="16" max="19" width="6.59765625" style="877" customWidth="1"/>
    <col min="20" max="21" width="15.59765625" style="877" customWidth="1"/>
    <col min="22" max="16384" width="23.5" style="877"/>
  </cols>
  <sheetData>
    <row r="1" spans="1:125" s="871" customFormat="1" ht="23.25" customHeight="1">
      <c r="A1" s="3892" t="s">
        <v>713</v>
      </c>
      <c r="B1" s="3884" t="s">
        <v>1760</v>
      </c>
      <c r="C1" s="3894"/>
      <c r="E1" s="3895"/>
      <c r="F1" s="3895"/>
      <c r="G1" s="3895"/>
      <c r="L1" s="2977"/>
      <c r="M1" s="3334"/>
      <c r="N1" s="2982"/>
      <c r="O1" s="3334"/>
    </row>
    <row r="2" spans="1:125" s="1216" customFormat="1" ht="23.25" customHeight="1">
      <c r="A2" s="3893"/>
      <c r="B2" s="3893" t="str">
        <f>SelectCompany!B4</f>
        <v>South Staffordshire Water</v>
      </c>
      <c r="C2" s="3893"/>
      <c r="D2" s="3893"/>
      <c r="E2" s="3893"/>
      <c r="F2" s="3893"/>
      <c r="G2" s="3893"/>
      <c r="H2" s="3893"/>
      <c r="I2" s="3893"/>
      <c r="J2" s="3893"/>
      <c r="K2" s="3893"/>
      <c r="L2" s="2977"/>
      <c r="N2" s="2982"/>
    </row>
    <row r="3" spans="1:125" s="938" customFormat="1" ht="36.75" customHeight="1">
      <c r="A3" s="985"/>
      <c r="B3" s="5075" t="s">
        <v>9959</v>
      </c>
      <c r="C3" s="5132"/>
      <c r="D3" s="5132"/>
      <c r="E3" s="5132"/>
      <c r="F3" s="5132"/>
      <c r="G3" s="5132"/>
      <c r="H3" s="5132"/>
      <c r="I3" s="5132"/>
      <c r="J3" s="5132"/>
      <c r="K3" s="5132"/>
      <c r="L3" s="2978"/>
      <c r="M3" s="3329" t="s">
        <v>716</v>
      </c>
      <c r="N3" s="2967"/>
      <c r="O3" s="947"/>
      <c r="P3" s="738"/>
      <c r="Q3" s="738"/>
      <c r="R3" s="738"/>
      <c r="S3" s="738"/>
      <c r="T3" s="738"/>
      <c r="U3" s="738"/>
      <c r="V3" s="738"/>
      <c r="W3" s="738"/>
      <c r="X3" s="738"/>
      <c r="Y3" s="738"/>
      <c r="Z3" s="738"/>
      <c r="AA3" s="738"/>
      <c r="AB3" s="738"/>
      <c r="AC3" s="738"/>
      <c r="AD3" s="738"/>
      <c r="AE3" s="738"/>
      <c r="AF3" s="738"/>
      <c r="AG3" s="738"/>
      <c r="AH3" s="738"/>
      <c r="AI3" s="738"/>
      <c r="AJ3" s="738"/>
      <c r="AK3" s="738"/>
      <c r="AL3" s="738"/>
      <c r="AM3" s="738"/>
      <c r="AN3" s="738"/>
      <c r="AO3" s="738"/>
      <c r="AP3" s="738"/>
      <c r="AQ3" s="738"/>
      <c r="AR3" s="738"/>
      <c r="AS3" s="738"/>
      <c r="AT3" s="738"/>
      <c r="AU3" s="738"/>
      <c r="AV3" s="738"/>
      <c r="AW3" s="738"/>
      <c r="AX3" s="738"/>
      <c r="AY3" s="738"/>
      <c r="AZ3" s="738"/>
      <c r="BA3" s="738"/>
      <c r="BB3" s="738"/>
      <c r="BC3" s="738"/>
      <c r="BD3" s="738"/>
      <c r="BE3" s="738"/>
      <c r="BF3" s="738"/>
      <c r="BG3" s="738"/>
      <c r="BH3" s="738"/>
      <c r="BI3" s="738"/>
      <c r="BJ3" s="738"/>
      <c r="BK3" s="738"/>
      <c r="BL3" s="738"/>
      <c r="BM3" s="738"/>
      <c r="BN3" s="738"/>
      <c r="BO3" s="738"/>
      <c r="BP3" s="738"/>
      <c r="BQ3" s="738"/>
      <c r="BR3" s="738"/>
      <c r="BS3" s="738"/>
      <c r="BT3" s="738"/>
      <c r="BU3" s="738"/>
      <c r="BV3" s="738"/>
      <c r="BW3" s="738"/>
      <c r="BX3" s="738"/>
      <c r="BY3" s="738"/>
      <c r="BZ3" s="738"/>
      <c r="CA3" s="738"/>
      <c r="CB3" s="738"/>
      <c r="CC3" s="738"/>
      <c r="CD3" s="738"/>
      <c r="CE3" s="738"/>
      <c r="CF3" s="738"/>
      <c r="CG3" s="738"/>
      <c r="CH3" s="738"/>
      <c r="CI3" s="738"/>
      <c r="CJ3" s="738"/>
      <c r="CK3" s="738"/>
      <c r="CL3" s="738"/>
      <c r="CM3" s="738"/>
      <c r="CN3" s="738"/>
      <c r="CO3" s="738"/>
      <c r="CP3" s="738"/>
      <c r="CQ3" s="738"/>
      <c r="CR3" s="738"/>
      <c r="CS3" s="738"/>
      <c r="CT3" s="738"/>
      <c r="CU3" s="738"/>
      <c r="CV3" s="738"/>
      <c r="CW3" s="738"/>
      <c r="CX3" s="738"/>
      <c r="CY3" s="738"/>
      <c r="CZ3" s="738"/>
      <c r="DA3" s="738"/>
      <c r="DB3" s="738"/>
      <c r="DC3" s="738"/>
      <c r="DD3" s="738"/>
      <c r="DE3" s="738"/>
      <c r="DF3" s="738"/>
      <c r="DG3" s="738"/>
      <c r="DH3" s="738"/>
      <c r="DI3" s="738"/>
      <c r="DJ3" s="738"/>
      <c r="DK3" s="738"/>
      <c r="DL3" s="738"/>
      <c r="DM3" s="738"/>
      <c r="DN3" s="738"/>
      <c r="DO3" s="738"/>
      <c r="DP3" s="738"/>
      <c r="DQ3" s="738"/>
      <c r="DR3" s="738"/>
      <c r="DS3" s="738"/>
      <c r="DT3" s="738"/>
      <c r="DU3" s="738"/>
    </row>
    <row r="4" spans="1:125" s="2690" customFormat="1" ht="14.4">
      <c r="A4" s="985"/>
      <c r="B4" s="738"/>
      <c r="C4" s="738"/>
      <c r="D4" s="738"/>
      <c r="E4" s="738"/>
      <c r="F4" s="738"/>
      <c r="G4" s="738"/>
      <c r="H4" s="738"/>
      <c r="I4" s="738"/>
      <c r="J4" s="738"/>
      <c r="K4" s="738"/>
      <c r="L4" s="2978"/>
      <c r="M4" s="947"/>
      <c r="N4" s="2967"/>
      <c r="O4" s="947"/>
      <c r="P4" s="738"/>
      <c r="Q4" s="738"/>
      <c r="R4" s="738"/>
      <c r="S4" s="738"/>
      <c r="T4" s="738"/>
      <c r="U4" s="738"/>
      <c r="V4" s="738"/>
      <c r="W4" s="738"/>
      <c r="X4" s="738"/>
      <c r="Y4" s="738"/>
      <c r="Z4" s="738"/>
      <c r="AA4" s="738"/>
      <c r="AB4" s="738"/>
      <c r="AC4" s="738"/>
      <c r="AD4" s="738"/>
      <c r="AE4" s="738"/>
      <c r="AF4" s="738"/>
      <c r="AG4" s="738"/>
      <c r="AH4" s="738"/>
      <c r="AI4" s="738"/>
      <c r="AJ4" s="738"/>
      <c r="AK4" s="738"/>
      <c r="AL4" s="738"/>
      <c r="AM4" s="738"/>
      <c r="AN4" s="738"/>
      <c r="AO4" s="738"/>
      <c r="AP4" s="738"/>
      <c r="AQ4" s="738"/>
      <c r="AR4" s="738"/>
      <c r="AS4" s="738"/>
      <c r="AT4" s="738"/>
      <c r="AU4" s="738"/>
      <c r="AV4" s="738"/>
      <c r="AW4" s="738"/>
      <c r="AX4" s="738"/>
      <c r="AY4" s="738"/>
      <c r="AZ4" s="738"/>
      <c r="BA4" s="738"/>
      <c r="BB4" s="738"/>
      <c r="BC4" s="738"/>
      <c r="BD4" s="738"/>
      <c r="BE4" s="738"/>
      <c r="BF4" s="738"/>
      <c r="BG4" s="738"/>
      <c r="BH4" s="738"/>
      <c r="BI4" s="738"/>
      <c r="BJ4" s="738"/>
      <c r="BK4" s="738"/>
      <c r="BL4" s="738"/>
      <c r="BM4" s="738"/>
      <c r="BN4" s="738"/>
      <c r="BO4" s="738"/>
      <c r="BP4" s="738"/>
      <c r="BQ4" s="738"/>
      <c r="BR4" s="738"/>
      <c r="BS4" s="738"/>
      <c r="BT4" s="738"/>
      <c r="BU4" s="738"/>
      <c r="BV4" s="738"/>
      <c r="BW4" s="738"/>
      <c r="BX4" s="738"/>
      <c r="BY4" s="738"/>
      <c r="BZ4" s="738"/>
      <c r="CA4" s="738"/>
      <c r="CB4" s="738"/>
      <c r="CC4" s="738"/>
      <c r="CD4" s="738"/>
      <c r="CE4" s="738"/>
      <c r="CF4" s="738"/>
      <c r="CG4" s="738"/>
      <c r="CH4" s="738"/>
      <c r="CI4" s="738"/>
      <c r="CJ4" s="738"/>
      <c r="CK4" s="738"/>
      <c r="CL4" s="738"/>
      <c r="CM4" s="738"/>
      <c r="CN4" s="738"/>
      <c r="CO4" s="738"/>
      <c r="CP4" s="738"/>
      <c r="CQ4" s="738"/>
      <c r="CR4" s="738"/>
      <c r="CS4" s="738"/>
      <c r="CT4" s="738"/>
      <c r="CU4" s="738"/>
      <c r="CV4" s="738"/>
      <c r="CW4" s="738"/>
      <c r="CX4" s="738"/>
      <c r="CY4" s="738"/>
      <c r="CZ4" s="738"/>
      <c r="DA4" s="738"/>
      <c r="DB4" s="738"/>
      <c r="DC4" s="738"/>
      <c r="DD4" s="738"/>
      <c r="DE4" s="738"/>
      <c r="DF4" s="738"/>
      <c r="DG4" s="738"/>
      <c r="DH4" s="738"/>
      <c r="DI4" s="738"/>
      <c r="DJ4" s="738"/>
      <c r="DK4" s="738"/>
      <c r="DL4" s="738"/>
      <c r="DM4" s="738"/>
      <c r="DN4" s="738"/>
      <c r="DO4" s="738"/>
      <c r="DP4" s="738"/>
      <c r="DQ4" s="738"/>
      <c r="DR4" s="738"/>
      <c r="DS4" s="738"/>
      <c r="DT4" s="738"/>
      <c r="DU4" s="738"/>
    </row>
    <row r="5" spans="1:125" s="2690" customFormat="1" ht="15.6" thickBot="1">
      <c r="A5" s="985"/>
      <c r="B5" s="738"/>
      <c r="C5" s="3839">
        <v>1</v>
      </c>
      <c r="D5" s="3839">
        <v>2</v>
      </c>
      <c r="E5" s="3839">
        <v>3</v>
      </c>
      <c r="F5" s="3839">
        <v>4</v>
      </c>
      <c r="G5" s="3839">
        <v>5</v>
      </c>
      <c r="H5" s="738"/>
      <c r="I5" s="738"/>
      <c r="J5" s="738"/>
      <c r="K5" s="738"/>
      <c r="L5" s="2978"/>
      <c r="M5" s="947"/>
      <c r="N5" s="2967"/>
      <c r="O5" s="947"/>
      <c r="P5" s="738"/>
      <c r="Q5" s="738"/>
      <c r="R5" s="738"/>
      <c r="S5" s="738"/>
      <c r="T5" s="738"/>
      <c r="U5" s="738"/>
      <c r="V5" s="738"/>
      <c r="W5" s="738"/>
      <c r="X5" s="738"/>
      <c r="Y5" s="738"/>
      <c r="Z5" s="738"/>
      <c r="AA5" s="738"/>
      <c r="AB5" s="738"/>
      <c r="AC5" s="738"/>
      <c r="AD5" s="738"/>
      <c r="AE5" s="738"/>
      <c r="AF5" s="738"/>
      <c r="AG5" s="738"/>
      <c r="AH5" s="738"/>
      <c r="AI5" s="738"/>
      <c r="AJ5" s="738"/>
      <c r="AK5" s="738"/>
      <c r="AL5" s="738"/>
      <c r="AM5" s="738"/>
      <c r="AN5" s="738"/>
      <c r="AO5" s="738"/>
      <c r="AP5" s="738"/>
      <c r="AQ5" s="738"/>
      <c r="AR5" s="738"/>
      <c r="AS5" s="738"/>
      <c r="AT5" s="738"/>
      <c r="AU5" s="738"/>
      <c r="AV5" s="738"/>
      <c r="AW5" s="738"/>
      <c r="AX5" s="738"/>
      <c r="AY5" s="738"/>
      <c r="AZ5" s="738"/>
      <c r="BA5" s="738"/>
      <c r="BB5" s="738"/>
      <c r="BC5" s="738"/>
      <c r="BD5" s="738"/>
      <c r="BE5" s="738"/>
      <c r="BF5" s="738"/>
      <c r="BG5" s="738"/>
      <c r="BH5" s="738"/>
      <c r="BI5" s="738"/>
      <c r="BJ5" s="738"/>
      <c r="BK5" s="738"/>
      <c r="BL5" s="738"/>
      <c r="BM5" s="738"/>
      <c r="BN5" s="738"/>
      <c r="BO5" s="738"/>
      <c r="BP5" s="738"/>
      <c r="BQ5" s="738"/>
      <c r="BR5" s="738"/>
      <c r="BS5" s="738"/>
      <c r="BT5" s="738"/>
      <c r="BU5" s="738"/>
      <c r="BV5" s="738"/>
      <c r="BW5" s="738"/>
      <c r="BX5" s="738"/>
      <c r="BY5" s="738"/>
      <c r="BZ5" s="738"/>
      <c r="CA5" s="738"/>
      <c r="CB5" s="738"/>
      <c r="CC5" s="738"/>
      <c r="CD5" s="738"/>
      <c r="CE5" s="738"/>
      <c r="CF5" s="738"/>
      <c r="CG5" s="738"/>
      <c r="CH5" s="738"/>
      <c r="CI5" s="738"/>
      <c r="CJ5" s="738"/>
      <c r="CK5" s="738"/>
      <c r="CL5" s="738"/>
      <c r="CM5" s="738"/>
      <c r="CN5" s="738"/>
      <c r="CO5" s="738"/>
      <c r="CP5" s="738"/>
      <c r="CQ5" s="738"/>
      <c r="CR5" s="738"/>
      <c r="CS5" s="738"/>
      <c r="CT5" s="738"/>
      <c r="CU5" s="738"/>
      <c r="CV5" s="738"/>
      <c r="CW5" s="738"/>
      <c r="CX5" s="738"/>
      <c r="CY5" s="738"/>
      <c r="CZ5" s="738"/>
      <c r="DA5" s="738"/>
      <c r="DB5" s="738"/>
      <c r="DC5" s="738"/>
      <c r="DD5" s="738"/>
      <c r="DE5" s="738"/>
      <c r="DF5" s="738"/>
      <c r="DG5" s="738"/>
      <c r="DH5" s="738"/>
      <c r="DI5" s="738"/>
      <c r="DJ5" s="738"/>
      <c r="DK5" s="738"/>
      <c r="DL5" s="738"/>
      <c r="DM5" s="738"/>
      <c r="DN5" s="738"/>
      <c r="DO5" s="738"/>
      <c r="DP5" s="738"/>
      <c r="DQ5" s="738"/>
      <c r="DR5" s="738"/>
      <c r="DS5" s="738"/>
      <c r="DT5" s="738"/>
      <c r="DU5" s="738"/>
    </row>
    <row r="6" spans="1:125" s="938" customFormat="1" ht="76.2" thickTop="1" thickBot="1">
      <c r="A6" s="985" t="s">
        <v>725</v>
      </c>
      <c r="B6" s="1231" t="s">
        <v>717</v>
      </c>
      <c r="C6" s="1232" t="s">
        <v>1563</v>
      </c>
      <c r="D6" s="1232" t="s">
        <v>1761</v>
      </c>
      <c r="E6" s="1232" t="s">
        <v>1762</v>
      </c>
      <c r="F6" s="1232" t="s">
        <v>1763</v>
      </c>
      <c r="G6" s="1234" t="s">
        <v>1764</v>
      </c>
      <c r="H6" s="888"/>
      <c r="I6" s="888"/>
      <c r="J6" s="1236" t="s">
        <v>723</v>
      </c>
      <c r="K6" s="738"/>
      <c r="L6" s="2978"/>
      <c r="M6" s="947"/>
      <c r="N6" s="2967"/>
      <c r="O6" s="947"/>
      <c r="P6" s="873"/>
      <c r="Q6" s="873"/>
      <c r="R6" s="873"/>
      <c r="S6" s="873"/>
      <c r="T6" s="873"/>
      <c r="U6" s="873"/>
      <c r="V6" s="738"/>
      <c r="W6" s="738"/>
      <c r="X6" s="738"/>
      <c r="Y6" s="738"/>
      <c r="Z6" s="738"/>
      <c r="AA6" s="738"/>
      <c r="AB6" s="738"/>
      <c r="AC6" s="738"/>
      <c r="AD6" s="738"/>
      <c r="AE6" s="738"/>
      <c r="AF6" s="738"/>
      <c r="AG6" s="738"/>
      <c r="AH6" s="738"/>
      <c r="AI6" s="738"/>
      <c r="AJ6" s="738"/>
      <c r="AK6" s="738"/>
      <c r="AL6" s="738"/>
      <c r="AM6" s="738"/>
      <c r="AN6" s="738"/>
      <c r="AO6" s="738"/>
      <c r="AP6" s="738"/>
      <c r="AQ6" s="738"/>
      <c r="AR6" s="738"/>
      <c r="AS6" s="738"/>
      <c r="AT6" s="738"/>
      <c r="AU6" s="738"/>
      <c r="AV6" s="738"/>
      <c r="AW6" s="738"/>
      <c r="AX6" s="738"/>
      <c r="AY6" s="738"/>
      <c r="AZ6" s="738"/>
      <c r="BA6" s="738"/>
      <c r="BB6" s="738"/>
      <c r="BC6" s="738"/>
      <c r="BD6" s="738"/>
      <c r="BE6" s="738"/>
      <c r="BF6" s="738"/>
      <c r="BG6" s="738"/>
      <c r="BH6" s="738"/>
      <c r="BI6" s="738"/>
      <c r="BJ6" s="738"/>
      <c r="BK6" s="738"/>
      <c r="BL6" s="738"/>
      <c r="BM6" s="738"/>
      <c r="BN6" s="738"/>
      <c r="BO6" s="738"/>
      <c r="BP6" s="738"/>
      <c r="BQ6" s="738"/>
      <c r="BR6" s="738"/>
      <c r="BS6" s="738"/>
      <c r="BT6" s="738"/>
      <c r="BU6" s="738"/>
      <c r="BV6" s="738"/>
      <c r="BW6" s="738"/>
      <c r="BX6" s="738"/>
      <c r="BY6" s="738"/>
      <c r="BZ6" s="738"/>
      <c r="CA6" s="738"/>
      <c r="CB6" s="738"/>
      <c r="CC6" s="738"/>
      <c r="CD6" s="738"/>
      <c r="CE6" s="738"/>
      <c r="CF6" s="738"/>
      <c r="CG6" s="738"/>
      <c r="CH6" s="738"/>
      <c r="CI6" s="738"/>
      <c r="CJ6" s="738"/>
      <c r="CK6" s="738"/>
      <c r="CL6" s="738"/>
      <c r="CM6" s="738"/>
      <c r="CN6" s="738"/>
      <c r="CO6" s="738"/>
      <c r="CP6" s="738"/>
      <c r="CQ6" s="738"/>
      <c r="CR6" s="738"/>
      <c r="CS6" s="738"/>
      <c r="CT6" s="738"/>
      <c r="CU6" s="738"/>
      <c r="CV6" s="738"/>
      <c r="CW6" s="738"/>
      <c r="CX6" s="738"/>
      <c r="CY6" s="738"/>
      <c r="CZ6" s="738"/>
      <c r="DA6" s="738"/>
      <c r="DB6" s="738"/>
      <c r="DC6" s="738"/>
      <c r="DD6" s="738"/>
      <c r="DE6" s="738"/>
      <c r="DF6" s="738"/>
      <c r="DG6" s="738"/>
      <c r="DH6" s="738"/>
      <c r="DI6" s="738"/>
      <c r="DJ6" s="738"/>
      <c r="DK6" s="738"/>
      <c r="DL6" s="738"/>
      <c r="DM6" s="738"/>
      <c r="DN6" s="738"/>
      <c r="DO6" s="738"/>
      <c r="DP6" s="738"/>
      <c r="DQ6" s="738"/>
      <c r="DR6" s="738"/>
      <c r="DS6" s="738"/>
      <c r="DT6" s="738"/>
      <c r="DU6" s="738"/>
    </row>
    <row r="7" spans="1:125" s="938" customFormat="1" ht="16.8" thickTop="1" thickBot="1">
      <c r="A7" s="985" t="s">
        <v>729</v>
      </c>
      <c r="B7" s="940"/>
      <c r="C7" s="940"/>
      <c r="D7" s="940"/>
      <c r="E7" s="940"/>
      <c r="F7" s="940"/>
      <c r="G7" s="940"/>
      <c r="H7" s="888"/>
      <c r="I7" s="888"/>
      <c r="J7" s="888"/>
      <c r="K7" s="738"/>
      <c r="L7" s="2978"/>
      <c r="M7" s="947"/>
      <c r="N7" s="2967"/>
      <c r="O7" s="947"/>
      <c r="P7" s="738"/>
      <c r="Q7" s="738"/>
      <c r="R7" s="738"/>
      <c r="S7" s="738"/>
      <c r="T7" s="738"/>
      <c r="U7" s="738"/>
      <c r="V7" s="738"/>
      <c r="W7" s="738"/>
      <c r="X7" s="738"/>
      <c r="Y7" s="738"/>
      <c r="Z7" s="738"/>
      <c r="AA7" s="738"/>
      <c r="AB7" s="738"/>
      <c r="AC7" s="738"/>
      <c r="AD7" s="738"/>
      <c r="AE7" s="738"/>
      <c r="AF7" s="738"/>
      <c r="AG7" s="738"/>
      <c r="AH7" s="738"/>
      <c r="AI7" s="738"/>
      <c r="AJ7" s="738"/>
      <c r="AK7" s="738"/>
      <c r="AL7" s="738"/>
      <c r="AM7" s="738"/>
      <c r="AN7" s="738"/>
      <c r="AO7" s="738"/>
      <c r="AP7" s="738"/>
      <c r="AQ7" s="738"/>
      <c r="AR7" s="738"/>
      <c r="AS7" s="738"/>
      <c r="AT7" s="738"/>
      <c r="AU7" s="738"/>
      <c r="AV7" s="738"/>
      <c r="AW7" s="738"/>
      <c r="AX7" s="738"/>
      <c r="AY7" s="738"/>
      <c r="AZ7" s="738"/>
      <c r="BA7" s="738"/>
      <c r="BB7" s="738"/>
      <c r="BC7" s="738"/>
      <c r="BD7" s="738"/>
      <c r="BE7" s="738"/>
      <c r="BF7" s="738"/>
      <c r="BG7" s="738"/>
      <c r="BH7" s="738"/>
      <c r="BI7" s="738"/>
      <c r="BJ7" s="738"/>
      <c r="BK7" s="738"/>
      <c r="BL7" s="738"/>
      <c r="BM7" s="738"/>
      <c r="BN7" s="738"/>
      <c r="BO7" s="738"/>
      <c r="BP7" s="738"/>
      <c r="BQ7" s="738"/>
      <c r="BR7" s="738"/>
      <c r="BS7" s="738"/>
      <c r="BT7" s="738"/>
      <c r="BU7" s="738"/>
      <c r="BV7" s="738"/>
      <c r="BW7" s="738"/>
      <c r="BX7" s="738"/>
      <c r="BY7" s="738"/>
      <c r="BZ7" s="738"/>
      <c r="CA7" s="738"/>
      <c r="CB7" s="738"/>
      <c r="CC7" s="738"/>
      <c r="CD7" s="738"/>
      <c r="CE7" s="738"/>
      <c r="CF7" s="738"/>
      <c r="CG7" s="738"/>
      <c r="CH7" s="738"/>
      <c r="CI7" s="738"/>
      <c r="CJ7" s="738"/>
      <c r="CK7" s="738"/>
      <c r="CL7" s="738"/>
      <c r="CM7" s="738"/>
      <c r="CN7" s="738"/>
      <c r="CO7" s="738"/>
      <c r="CP7" s="738"/>
      <c r="CQ7" s="738"/>
      <c r="CR7" s="738"/>
      <c r="CS7" s="738"/>
      <c r="CT7" s="738"/>
      <c r="CU7" s="738"/>
      <c r="CV7" s="738"/>
      <c r="CW7" s="738"/>
      <c r="CX7" s="738"/>
      <c r="CY7" s="738"/>
      <c r="CZ7" s="738"/>
      <c r="DA7" s="738"/>
      <c r="DB7" s="738"/>
      <c r="DC7" s="738"/>
      <c r="DD7" s="738"/>
      <c r="DE7" s="738"/>
      <c r="DF7" s="738"/>
      <c r="DG7" s="738"/>
      <c r="DH7" s="738"/>
      <c r="DI7" s="738"/>
      <c r="DJ7" s="738"/>
      <c r="DK7" s="738"/>
      <c r="DL7" s="738"/>
      <c r="DM7" s="738"/>
      <c r="DN7" s="738"/>
      <c r="DO7" s="738"/>
      <c r="DP7" s="738"/>
      <c r="DQ7" s="738"/>
      <c r="DR7" s="738"/>
      <c r="DS7" s="738"/>
      <c r="DT7" s="738"/>
      <c r="DU7" s="738"/>
    </row>
    <row r="8" spans="1:125" s="938" customFormat="1" ht="39.75" customHeight="1" thickTop="1" thickBot="1">
      <c r="A8" s="985"/>
      <c r="B8" s="1562" t="s">
        <v>1765</v>
      </c>
      <c r="C8" s="873"/>
      <c r="D8" s="940"/>
      <c r="E8" s="940"/>
      <c r="F8" s="940"/>
      <c r="G8" s="940"/>
      <c r="H8" s="888"/>
      <c r="I8" s="888"/>
      <c r="J8" s="888"/>
      <c r="K8" s="738"/>
      <c r="L8" s="2978"/>
      <c r="M8" s="947"/>
      <c r="N8" s="2967"/>
      <c r="O8" s="947"/>
      <c r="P8" s="873"/>
      <c r="Q8" s="940"/>
      <c r="R8" s="940"/>
      <c r="S8" s="940"/>
      <c r="T8" s="940"/>
      <c r="U8" s="940"/>
      <c r="V8" s="738"/>
      <c r="W8" s="738"/>
      <c r="X8" s="738"/>
      <c r="Y8" s="738"/>
      <c r="Z8" s="738"/>
      <c r="AA8" s="738"/>
      <c r="AB8" s="738"/>
      <c r="AC8" s="738"/>
      <c r="AD8" s="738"/>
      <c r="AE8" s="738"/>
      <c r="AF8" s="738"/>
      <c r="AG8" s="738"/>
      <c r="AH8" s="738"/>
      <c r="AI8" s="738"/>
      <c r="AJ8" s="738"/>
      <c r="AK8" s="738"/>
      <c r="AL8" s="738"/>
      <c r="AM8" s="738"/>
      <c r="AN8" s="738"/>
      <c r="AO8" s="738"/>
      <c r="AP8" s="738"/>
      <c r="AQ8" s="738"/>
      <c r="AR8" s="738"/>
      <c r="AS8" s="738"/>
      <c r="AT8" s="738"/>
      <c r="AU8" s="738"/>
      <c r="AV8" s="738"/>
      <c r="AW8" s="738"/>
      <c r="AX8" s="738"/>
      <c r="AY8" s="738"/>
      <c r="AZ8" s="738"/>
      <c r="BA8" s="738"/>
      <c r="BB8" s="738"/>
      <c r="BC8" s="738"/>
      <c r="BD8" s="738"/>
      <c r="BE8" s="738"/>
      <c r="BF8" s="738"/>
      <c r="BG8" s="738"/>
      <c r="BH8" s="738"/>
      <c r="BI8" s="738"/>
      <c r="BJ8" s="738"/>
      <c r="BK8" s="738"/>
      <c r="BL8" s="738"/>
      <c r="BM8" s="738"/>
      <c r="BN8" s="738"/>
      <c r="BO8" s="738"/>
      <c r="BP8" s="738"/>
      <c r="BQ8" s="738"/>
      <c r="BR8" s="738"/>
      <c r="BS8" s="738"/>
      <c r="BT8" s="738"/>
      <c r="BU8" s="738"/>
      <c r="BV8" s="738"/>
      <c r="BW8" s="738"/>
      <c r="BX8" s="738"/>
      <c r="BY8" s="738"/>
      <c r="BZ8" s="738"/>
      <c r="CA8" s="738"/>
      <c r="CB8" s="738"/>
      <c r="CC8" s="738"/>
      <c r="CD8" s="738"/>
      <c r="CE8" s="738"/>
      <c r="CF8" s="738"/>
      <c r="CG8" s="738"/>
      <c r="CH8" s="738"/>
      <c r="CI8" s="738"/>
      <c r="CJ8" s="738"/>
      <c r="CK8" s="738"/>
      <c r="CL8" s="738"/>
      <c r="CM8" s="738"/>
      <c r="CN8" s="738"/>
      <c r="CO8" s="738"/>
      <c r="CP8" s="738"/>
      <c r="CQ8" s="738"/>
      <c r="CR8" s="738"/>
      <c r="CS8" s="738"/>
      <c r="CT8" s="738"/>
      <c r="CU8" s="738"/>
      <c r="CV8" s="738"/>
      <c r="CW8" s="738"/>
      <c r="CX8" s="738"/>
      <c r="CY8" s="738"/>
      <c r="CZ8" s="738"/>
      <c r="DA8" s="738"/>
      <c r="DB8" s="738"/>
      <c r="DC8" s="738"/>
      <c r="DD8" s="738"/>
      <c r="DE8" s="738"/>
      <c r="DF8" s="738"/>
      <c r="DG8" s="738"/>
      <c r="DH8" s="738"/>
      <c r="DI8" s="738"/>
      <c r="DJ8" s="738"/>
      <c r="DK8" s="738"/>
      <c r="DL8" s="738"/>
      <c r="DM8" s="738"/>
      <c r="DN8" s="738"/>
      <c r="DO8" s="738"/>
      <c r="DP8" s="738"/>
      <c r="DQ8" s="738"/>
      <c r="DR8" s="738"/>
      <c r="DS8" s="738"/>
      <c r="DT8" s="738"/>
      <c r="DU8" s="738"/>
    </row>
    <row r="9" spans="1:125" s="938" customFormat="1" ht="15.6" thickTop="1" thickBot="1">
      <c r="A9" s="985" t="s">
        <v>1766</v>
      </c>
      <c r="B9" s="11"/>
      <c r="C9" s="738"/>
      <c r="D9" s="738"/>
      <c r="E9" s="738"/>
      <c r="F9" s="738"/>
      <c r="G9" s="738"/>
      <c r="H9" s="738"/>
      <c r="I9" s="738"/>
      <c r="J9" s="738"/>
      <c r="K9" s="738"/>
      <c r="L9" s="2978"/>
      <c r="M9" s="101">
        <f t="shared" ref="M9:M40" si="0">IF(COUNTBLANK(E9:H9)=N9, 0, rngIncomplete )</f>
        <v>0</v>
      </c>
      <c r="N9" s="2967">
        <v>4</v>
      </c>
      <c r="O9" s="947"/>
      <c r="P9" s="738"/>
      <c r="Q9" s="738"/>
      <c r="R9" s="738"/>
      <c r="S9" s="738"/>
      <c r="T9" s="738"/>
      <c r="U9" s="738"/>
      <c r="V9" s="738"/>
      <c r="W9" s="738"/>
      <c r="X9" s="738"/>
      <c r="Y9" s="738"/>
      <c r="Z9" s="738"/>
      <c r="AA9" s="738"/>
      <c r="AB9" s="738"/>
      <c r="AC9" s="738"/>
      <c r="AD9" s="738"/>
      <c r="AE9" s="738"/>
      <c r="AF9" s="738"/>
      <c r="AG9" s="738"/>
      <c r="AH9" s="738"/>
      <c r="AI9" s="738"/>
      <c r="AJ9" s="738"/>
      <c r="AK9" s="738"/>
      <c r="AL9" s="738"/>
      <c r="AM9" s="738"/>
      <c r="AN9" s="738"/>
      <c r="AO9" s="738"/>
      <c r="AP9" s="738"/>
      <c r="AQ9" s="738"/>
      <c r="AR9" s="738"/>
      <c r="AS9" s="738"/>
      <c r="AT9" s="738"/>
      <c r="AU9" s="738"/>
      <c r="AV9" s="738"/>
      <c r="AW9" s="738"/>
      <c r="AX9" s="738"/>
      <c r="AY9" s="738"/>
      <c r="AZ9" s="738"/>
      <c r="BA9" s="738"/>
      <c r="BB9" s="738"/>
      <c r="BC9" s="738"/>
      <c r="BD9" s="738"/>
      <c r="BE9" s="738"/>
      <c r="BF9" s="738"/>
      <c r="BG9" s="738"/>
      <c r="BH9" s="738"/>
      <c r="BI9" s="738"/>
      <c r="BJ9" s="738"/>
      <c r="BK9" s="738"/>
      <c r="BL9" s="738"/>
      <c r="BM9" s="738"/>
      <c r="BN9" s="738"/>
      <c r="BO9" s="738"/>
      <c r="BP9" s="738"/>
      <c r="BQ9" s="738"/>
      <c r="BR9" s="738"/>
      <c r="BS9" s="738"/>
      <c r="BT9" s="738"/>
      <c r="BU9" s="738"/>
      <c r="BV9" s="738"/>
      <c r="BW9" s="738"/>
      <c r="BX9" s="738"/>
      <c r="BY9" s="738"/>
      <c r="BZ9" s="738"/>
      <c r="CA9" s="738"/>
      <c r="CB9" s="738"/>
      <c r="CC9" s="738"/>
      <c r="CD9" s="738"/>
      <c r="CE9" s="738"/>
      <c r="CF9" s="738"/>
      <c r="CG9" s="738"/>
      <c r="CH9" s="738"/>
      <c r="CI9" s="738"/>
      <c r="CJ9" s="738"/>
      <c r="CK9" s="738"/>
      <c r="CL9" s="738"/>
      <c r="CM9" s="738"/>
      <c r="CN9" s="738"/>
      <c r="CO9" s="738"/>
      <c r="CP9" s="738"/>
      <c r="CQ9" s="738"/>
      <c r="CR9" s="738"/>
      <c r="CS9" s="738"/>
      <c r="CT9" s="738"/>
      <c r="CU9" s="738"/>
      <c r="CV9" s="738"/>
      <c r="CW9" s="738"/>
      <c r="CX9" s="738"/>
      <c r="CY9" s="738"/>
      <c r="CZ9" s="738"/>
      <c r="DA9" s="738"/>
      <c r="DB9" s="738"/>
      <c r="DC9" s="738"/>
      <c r="DD9" s="738"/>
      <c r="DE9" s="738"/>
      <c r="DF9" s="738"/>
      <c r="DG9" s="738"/>
      <c r="DH9" s="738"/>
      <c r="DI9" s="738"/>
      <c r="DJ9" s="738"/>
      <c r="DK9" s="738"/>
      <c r="DL9" s="738"/>
      <c r="DM9" s="738"/>
      <c r="DN9" s="738"/>
      <c r="DO9" s="738"/>
      <c r="DP9" s="738"/>
      <c r="DQ9" s="738"/>
      <c r="DR9" s="738"/>
      <c r="DS9" s="738"/>
      <c r="DT9" s="738"/>
      <c r="DU9" s="738"/>
    </row>
    <row r="10" spans="1:125" s="938" customFormat="1" ht="16.2" thickTop="1" thickBot="1">
      <c r="A10" s="985"/>
      <c r="B10" s="1240" t="s">
        <v>1614</v>
      </c>
      <c r="C10" s="941"/>
      <c r="D10" s="738"/>
      <c r="E10" s="738"/>
      <c r="F10" s="738"/>
      <c r="G10" s="738"/>
      <c r="H10" s="738"/>
      <c r="I10" s="738"/>
      <c r="J10" s="738"/>
      <c r="K10" s="738"/>
      <c r="L10" s="2978"/>
      <c r="M10" s="101">
        <f t="shared" si="0"/>
        <v>0</v>
      </c>
      <c r="N10" s="2967">
        <v>4</v>
      </c>
      <c r="O10" s="947"/>
      <c r="P10" s="738"/>
      <c r="Q10" s="738"/>
      <c r="R10" s="738"/>
      <c r="S10" s="738"/>
      <c r="T10" s="738"/>
      <c r="U10" s="738"/>
      <c r="V10" s="738"/>
      <c r="W10" s="738"/>
      <c r="X10" s="738"/>
      <c r="Y10" s="738"/>
      <c r="Z10" s="738"/>
      <c r="AA10" s="738"/>
      <c r="AB10" s="738"/>
      <c r="AC10" s="738"/>
      <c r="AD10" s="738"/>
      <c r="AE10" s="738"/>
      <c r="AF10" s="738"/>
      <c r="AG10" s="738"/>
      <c r="AH10" s="738"/>
      <c r="AI10" s="738"/>
      <c r="AJ10" s="738"/>
      <c r="AK10" s="738"/>
      <c r="AL10" s="738"/>
      <c r="AM10" s="738"/>
      <c r="AN10" s="738"/>
      <c r="AO10" s="738"/>
      <c r="AP10" s="738"/>
      <c r="AQ10" s="738"/>
      <c r="AR10" s="738"/>
      <c r="AS10" s="738"/>
      <c r="AT10" s="738"/>
      <c r="AU10" s="738"/>
      <c r="AV10" s="738"/>
      <c r="AW10" s="738"/>
      <c r="AX10" s="738"/>
      <c r="AY10" s="738"/>
      <c r="AZ10" s="738"/>
      <c r="BA10" s="738"/>
      <c r="BB10" s="738"/>
      <c r="BC10" s="738"/>
      <c r="BD10" s="738"/>
      <c r="BE10" s="738"/>
      <c r="BF10" s="738"/>
      <c r="BG10" s="738"/>
      <c r="BH10" s="738"/>
      <c r="BI10" s="738"/>
      <c r="BJ10" s="738"/>
      <c r="BK10" s="738"/>
      <c r="BL10" s="738"/>
      <c r="BM10" s="738"/>
      <c r="BN10" s="738"/>
      <c r="BO10" s="738"/>
      <c r="BP10" s="738"/>
      <c r="BQ10" s="738"/>
      <c r="BR10" s="738"/>
      <c r="BS10" s="738"/>
      <c r="BT10" s="738"/>
      <c r="BU10" s="738"/>
      <c r="BV10" s="738"/>
      <c r="BW10" s="738"/>
      <c r="BX10" s="738"/>
      <c r="BY10" s="738"/>
      <c r="BZ10" s="738"/>
      <c r="CA10" s="738"/>
      <c r="CB10" s="738"/>
      <c r="CC10" s="738"/>
      <c r="CD10" s="738"/>
      <c r="CE10" s="738"/>
      <c r="CF10" s="738"/>
      <c r="CG10" s="738"/>
      <c r="CH10" s="738"/>
      <c r="CI10" s="738"/>
      <c r="CJ10" s="738"/>
      <c r="CK10" s="738"/>
      <c r="CL10" s="738"/>
      <c r="CM10" s="738"/>
      <c r="CN10" s="738"/>
      <c r="CO10" s="738"/>
      <c r="CP10" s="738"/>
      <c r="CQ10" s="738"/>
      <c r="CR10" s="738"/>
      <c r="CS10" s="738"/>
      <c r="CT10" s="738"/>
      <c r="CU10" s="738"/>
      <c r="CV10" s="738"/>
      <c r="CW10" s="738"/>
      <c r="CX10" s="738"/>
      <c r="CY10" s="738"/>
      <c r="CZ10" s="738"/>
      <c r="DA10" s="738"/>
      <c r="DB10" s="738"/>
      <c r="DC10" s="738"/>
      <c r="DD10" s="738"/>
      <c r="DE10" s="738"/>
      <c r="DF10" s="738"/>
      <c r="DG10" s="738"/>
      <c r="DH10" s="738"/>
      <c r="DI10" s="738"/>
      <c r="DJ10" s="738"/>
      <c r="DK10" s="738"/>
      <c r="DL10" s="738"/>
      <c r="DM10" s="738"/>
      <c r="DN10" s="738"/>
      <c r="DO10" s="738"/>
      <c r="DP10" s="738"/>
      <c r="DQ10" s="738"/>
      <c r="DR10" s="738"/>
      <c r="DS10" s="738"/>
      <c r="DT10" s="738"/>
      <c r="DU10" s="738"/>
    </row>
    <row r="11" spans="1:125" s="938" customFormat="1" ht="60.6" thickTop="1">
      <c r="A11" s="985"/>
      <c r="B11" s="4018" t="s">
        <v>1767</v>
      </c>
      <c r="C11" s="4276" t="s">
        <v>1768</v>
      </c>
      <c r="D11" s="4276" t="s">
        <v>1769</v>
      </c>
      <c r="E11" s="4026">
        <f>IFERROR(E$13, "-")</f>
        <v>0</v>
      </c>
      <c r="F11" s="4032"/>
      <c r="G11" s="4196" t="str">
        <f>IFERROR((F11/(E11*1000))*10000,"-")</f>
        <v>-</v>
      </c>
      <c r="H11" s="93"/>
      <c r="I11" s="738"/>
      <c r="J11" s="3758" t="s">
        <v>1770</v>
      </c>
      <c r="K11" s="738"/>
      <c r="L11" s="2978"/>
      <c r="M11" s="101" t="str">
        <f t="shared" si="0"/>
        <v>Please complete all cells in row</v>
      </c>
      <c r="N11" s="2967">
        <v>1</v>
      </c>
      <c r="O11" s="947"/>
      <c r="P11" s="738"/>
      <c r="Q11" s="738"/>
      <c r="R11" s="738"/>
      <c r="S11" s="738"/>
      <c r="T11" s="738"/>
      <c r="U11" s="738"/>
      <c r="V11" s="738"/>
      <c r="W11" s="738"/>
      <c r="X11" s="738"/>
      <c r="Y11" s="738"/>
      <c r="Z11" s="738"/>
      <c r="AA11" s="738"/>
      <c r="AB11" s="738"/>
      <c r="AC11" s="738"/>
      <c r="AD11" s="738"/>
      <c r="AE11" s="738"/>
      <c r="AF11" s="738"/>
      <c r="AG11" s="738"/>
      <c r="AH11" s="738"/>
      <c r="AI11" s="738"/>
      <c r="AJ11" s="738"/>
      <c r="AK11" s="738"/>
      <c r="AL11" s="738"/>
      <c r="AM11" s="738"/>
      <c r="AN11" s="738"/>
      <c r="AO11" s="738"/>
      <c r="AP11" s="738"/>
      <c r="AQ11" s="738"/>
      <c r="AR11" s="738"/>
      <c r="AS11" s="738"/>
      <c r="AT11" s="738"/>
      <c r="AU11" s="738"/>
      <c r="AV11" s="738"/>
      <c r="AW11" s="738"/>
      <c r="AX11" s="738"/>
      <c r="AY11" s="738"/>
      <c r="AZ11" s="738"/>
      <c r="BA11" s="738"/>
      <c r="BB11" s="738"/>
      <c r="BC11" s="738"/>
      <c r="BD11" s="738"/>
      <c r="BE11" s="738"/>
      <c r="BF11" s="738"/>
      <c r="BG11" s="738"/>
      <c r="BH11" s="738"/>
      <c r="BI11" s="738"/>
      <c r="BJ11" s="738"/>
      <c r="BK11" s="738"/>
      <c r="BL11" s="738"/>
      <c r="BM11" s="738"/>
      <c r="BN11" s="738"/>
      <c r="BO11" s="738"/>
      <c r="BP11" s="738"/>
      <c r="BQ11" s="738"/>
      <c r="BR11" s="738"/>
      <c r="BS11" s="738"/>
      <c r="BT11" s="738"/>
      <c r="BU11" s="738"/>
      <c r="BV11" s="738"/>
      <c r="BW11" s="738"/>
      <c r="BX11" s="738"/>
      <c r="BY11" s="738"/>
      <c r="BZ11" s="738"/>
      <c r="CA11" s="738"/>
      <c r="CB11" s="738"/>
      <c r="CC11" s="738"/>
      <c r="CD11" s="738"/>
      <c r="CE11" s="738"/>
      <c r="CF11" s="738"/>
      <c r="CG11" s="738"/>
      <c r="CH11" s="738"/>
      <c r="CI11" s="738"/>
      <c r="CJ11" s="738"/>
      <c r="CK11" s="738"/>
      <c r="CL11" s="738"/>
      <c r="CM11" s="738"/>
      <c r="CN11" s="738"/>
      <c r="CO11" s="738"/>
      <c r="CP11" s="738"/>
      <c r="CQ11" s="738"/>
      <c r="CR11" s="738"/>
      <c r="CS11" s="738"/>
      <c r="CT11" s="738"/>
      <c r="CU11" s="738"/>
      <c r="CV11" s="738"/>
      <c r="CW11" s="738"/>
      <c r="CX11" s="738"/>
      <c r="CY11" s="738"/>
      <c r="CZ11" s="738"/>
      <c r="DA11" s="738"/>
      <c r="DB11" s="738"/>
      <c r="DC11" s="738"/>
      <c r="DD11" s="738"/>
      <c r="DE11" s="738"/>
      <c r="DF11" s="738"/>
      <c r="DG11" s="738"/>
      <c r="DH11" s="738"/>
      <c r="DI11" s="738"/>
      <c r="DJ11" s="738"/>
      <c r="DK11" s="738"/>
      <c r="DL11" s="738"/>
      <c r="DM11" s="738"/>
      <c r="DN11" s="738"/>
      <c r="DO11" s="738"/>
      <c r="DP11" s="738"/>
      <c r="DQ11" s="738"/>
      <c r="DR11" s="738"/>
      <c r="DS11" s="738"/>
      <c r="DT11" s="738"/>
      <c r="DU11" s="738"/>
    </row>
    <row r="12" spans="1:125" s="938" customFormat="1" ht="60">
      <c r="A12" s="985"/>
      <c r="B12" s="4020" t="s">
        <v>1771</v>
      </c>
      <c r="C12" s="4257" t="s">
        <v>1768</v>
      </c>
      <c r="D12" s="4257" t="s">
        <v>1769</v>
      </c>
      <c r="E12" s="4028">
        <f>IFERROR(E$13, "-")</f>
        <v>0</v>
      </c>
      <c r="F12" s="4036"/>
      <c r="G12" s="4199" t="str">
        <f t="shared" ref="G12:G13" si="1">IFERROR((F12/(E12*1000))*10000,"-")</f>
        <v>-</v>
      </c>
      <c r="H12" s="93"/>
      <c r="I12" s="738"/>
      <c r="J12" s="3766" t="s">
        <v>1772</v>
      </c>
      <c r="K12" s="738"/>
      <c r="L12" s="2978"/>
      <c r="M12" s="101" t="str">
        <f t="shared" si="0"/>
        <v>Please complete all cells in row</v>
      </c>
      <c r="N12" s="2967">
        <v>1</v>
      </c>
      <c r="O12" s="947"/>
      <c r="P12" s="738"/>
      <c r="Q12" s="738"/>
      <c r="R12" s="738"/>
      <c r="S12" s="738"/>
      <c r="T12" s="738"/>
      <c r="U12" s="738"/>
      <c r="V12" s="738"/>
      <c r="W12" s="738"/>
      <c r="X12" s="738"/>
      <c r="Y12" s="738"/>
      <c r="Z12" s="738"/>
      <c r="AA12" s="738"/>
      <c r="AB12" s="738"/>
      <c r="AC12" s="738"/>
      <c r="AD12" s="738"/>
      <c r="AE12" s="738"/>
      <c r="AF12" s="738"/>
      <c r="AG12" s="738"/>
      <c r="AH12" s="738"/>
      <c r="AI12" s="738"/>
      <c r="AJ12" s="738"/>
      <c r="AK12" s="738"/>
      <c r="AL12" s="738"/>
      <c r="AM12" s="738"/>
      <c r="AN12" s="738"/>
      <c r="AO12" s="738"/>
      <c r="AP12" s="738"/>
      <c r="AQ12" s="738"/>
      <c r="AR12" s="738"/>
      <c r="AS12" s="738"/>
      <c r="AT12" s="738"/>
      <c r="AU12" s="738"/>
      <c r="AV12" s="738"/>
      <c r="AW12" s="738"/>
      <c r="AX12" s="738"/>
      <c r="AY12" s="738"/>
      <c r="AZ12" s="738"/>
      <c r="BA12" s="738"/>
      <c r="BB12" s="738"/>
      <c r="BC12" s="738"/>
      <c r="BD12" s="738"/>
      <c r="BE12" s="738"/>
      <c r="BF12" s="738"/>
      <c r="BG12" s="738"/>
      <c r="BH12" s="738"/>
      <c r="BI12" s="738"/>
      <c r="BJ12" s="738"/>
      <c r="BK12" s="738"/>
      <c r="BL12" s="738"/>
      <c r="BM12" s="738"/>
      <c r="BN12" s="738"/>
      <c r="BO12" s="738"/>
      <c r="BP12" s="738"/>
      <c r="BQ12" s="738"/>
      <c r="BR12" s="738"/>
      <c r="BS12" s="738"/>
      <c r="BT12" s="738"/>
      <c r="BU12" s="738"/>
      <c r="BV12" s="738"/>
      <c r="BW12" s="738"/>
      <c r="BX12" s="738"/>
      <c r="BY12" s="738"/>
      <c r="BZ12" s="738"/>
      <c r="CA12" s="738"/>
      <c r="CB12" s="738"/>
      <c r="CC12" s="738"/>
      <c r="CD12" s="738"/>
      <c r="CE12" s="738"/>
      <c r="CF12" s="738"/>
      <c r="CG12" s="738"/>
      <c r="CH12" s="738"/>
      <c r="CI12" s="738"/>
      <c r="CJ12" s="738"/>
      <c r="CK12" s="738"/>
      <c r="CL12" s="738"/>
      <c r="CM12" s="738"/>
      <c r="CN12" s="738"/>
      <c r="CO12" s="738"/>
      <c r="CP12" s="738"/>
      <c r="CQ12" s="738"/>
      <c r="CR12" s="738"/>
      <c r="CS12" s="738"/>
      <c r="CT12" s="738"/>
      <c r="CU12" s="738"/>
      <c r="CV12" s="738"/>
      <c r="CW12" s="738"/>
      <c r="CX12" s="738"/>
      <c r="CY12" s="738"/>
      <c r="CZ12" s="738"/>
      <c r="DA12" s="738"/>
      <c r="DB12" s="738"/>
      <c r="DC12" s="738"/>
      <c r="DD12" s="738"/>
      <c r="DE12" s="738"/>
      <c r="DF12" s="738"/>
      <c r="DG12" s="738"/>
      <c r="DH12" s="738"/>
      <c r="DI12" s="738"/>
      <c r="DJ12" s="738"/>
      <c r="DK12" s="738"/>
      <c r="DL12" s="738"/>
      <c r="DM12" s="738"/>
      <c r="DN12" s="738"/>
      <c r="DO12" s="738"/>
      <c r="DP12" s="738"/>
      <c r="DQ12" s="738"/>
      <c r="DR12" s="738"/>
      <c r="DS12" s="738"/>
      <c r="DT12" s="738"/>
      <c r="DU12" s="738"/>
    </row>
    <row r="13" spans="1:125" s="938" customFormat="1" ht="60.6" thickBot="1">
      <c r="A13" s="985"/>
      <c r="B13" s="4022" t="s">
        <v>1614</v>
      </c>
      <c r="C13" s="4258" t="s">
        <v>1768</v>
      </c>
      <c r="D13" s="4258" t="s">
        <v>1769</v>
      </c>
      <c r="E13" s="4204">
        <f>IFERROR('4R'!$J$28, "-")</f>
        <v>0</v>
      </c>
      <c r="F13" s="4277">
        <f>IFERROR(SUM(F11:F12),"-")</f>
        <v>0</v>
      </c>
      <c r="G13" s="4044" t="str">
        <f t="shared" si="1"/>
        <v>-</v>
      </c>
      <c r="H13" s="93"/>
      <c r="I13" s="738"/>
      <c r="J13" s="3767" t="s">
        <v>1773</v>
      </c>
      <c r="K13" s="738"/>
      <c r="L13" s="2978"/>
      <c r="M13" s="101">
        <f t="shared" si="0"/>
        <v>0</v>
      </c>
      <c r="N13" s="2967">
        <v>1</v>
      </c>
      <c r="O13" s="947"/>
      <c r="P13" s="738"/>
      <c r="Q13" s="738"/>
      <c r="R13" s="738"/>
      <c r="S13" s="738"/>
      <c r="T13" s="738"/>
      <c r="U13" s="738"/>
      <c r="V13" s="738"/>
      <c r="W13" s="738"/>
      <c r="X13" s="738"/>
      <c r="Y13" s="738"/>
      <c r="Z13" s="738"/>
      <c r="AA13" s="738"/>
      <c r="AB13" s="738"/>
      <c r="AC13" s="738"/>
      <c r="AD13" s="738"/>
      <c r="AE13" s="738"/>
      <c r="AF13" s="738"/>
      <c r="AG13" s="738"/>
      <c r="AH13" s="738"/>
      <c r="AI13" s="738"/>
      <c r="AJ13" s="738"/>
      <c r="AK13" s="738"/>
      <c r="AL13" s="738"/>
      <c r="AM13" s="738"/>
      <c r="AN13" s="738"/>
      <c r="AO13" s="738"/>
      <c r="AP13" s="738"/>
      <c r="AQ13" s="738"/>
      <c r="AR13" s="738"/>
      <c r="AS13" s="738"/>
      <c r="AT13" s="738"/>
      <c r="AU13" s="738"/>
      <c r="AV13" s="738"/>
      <c r="AW13" s="738"/>
      <c r="AX13" s="738"/>
      <c r="AY13" s="738"/>
      <c r="AZ13" s="738"/>
      <c r="BA13" s="738"/>
      <c r="BB13" s="738"/>
      <c r="BC13" s="738"/>
      <c r="BD13" s="738"/>
      <c r="BE13" s="738"/>
      <c r="BF13" s="738"/>
      <c r="BG13" s="738"/>
      <c r="BH13" s="738"/>
      <c r="BI13" s="738"/>
      <c r="BJ13" s="738"/>
      <c r="BK13" s="738"/>
      <c r="BL13" s="738"/>
      <c r="BM13" s="738"/>
      <c r="BN13" s="738"/>
      <c r="BO13" s="738"/>
      <c r="BP13" s="738"/>
      <c r="BQ13" s="738"/>
      <c r="BR13" s="738"/>
      <c r="BS13" s="738"/>
      <c r="BT13" s="738"/>
      <c r="BU13" s="738"/>
      <c r="BV13" s="738"/>
      <c r="BW13" s="738"/>
      <c r="BX13" s="738"/>
      <c r="BY13" s="738"/>
      <c r="BZ13" s="738"/>
      <c r="CA13" s="738"/>
      <c r="CB13" s="738"/>
      <c r="CC13" s="738"/>
      <c r="CD13" s="738"/>
      <c r="CE13" s="738"/>
      <c r="CF13" s="738"/>
      <c r="CG13" s="738"/>
      <c r="CH13" s="738"/>
      <c r="CI13" s="738"/>
      <c r="CJ13" s="738"/>
      <c r="CK13" s="738"/>
      <c r="CL13" s="738"/>
      <c r="CM13" s="738"/>
      <c r="CN13" s="738"/>
      <c r="CO13" s="738"/>
      <c r="CP13" s="738"/>
      <c r="CQ13" s="738"/>
      <c r="CR13" s="738"/>
      <c r="CS13" s="738"/>
      <c r="CT13" s="738"/>
      <c r="CU13" s="738"/>
      <c r="CV13" s="738"/>
      <c r="CW13" s="738"/>
      <c r="CX13" s="738"/>
      <c r="CY13" s="738"/>
      <c r="CZ13" s="738"/>
      <c r="DA13" s="738"/>
      <c r="DB13" s="738"/>
      <c r="DC13" s="738"/>
      <c r="DD13" s="738"/>
      <c r="DE13" s="738"/>
      <c r="DF13" s="738"/>
      <c r="DG13" s="738"/>
      <c r="DH13" s="738"/>
      <c r="DI13" s="738"/>
      <c r="DJ13" s="738"/>
      <c r="DK13" s="738"/>
      <c r="DL13" s="738"/>
      <c r="DM13" s="738"/>
      <c r="DN13" s="738"/>
      <c r="DO13" s="738"/>
      <c r="DP13" s="738"/>
      <c r="DQ13" s="738"/>
      <c r="DR13" s="738"/>
      <c r="DS13" s="738"/>
      <c r="DT13" s="738"/>
      <c r="DU13" s="738"/>
    </row>
    <row r="14" spans="1:125" s="2690" customFormat="1" ht="16.2" thickTop="1" thickBot="1">
      <c r="A14" s="985"/>
      <c r="B14" s="93"/>
      <c r="C14" s="93"/>
      <c r="D14" s="93"/>
      <c r="E14" s="93"/>
      <c r="F14" s="93"/>
      <c r="G14" s="93"/>
      <c r="H14" s="93"/>
      <c r="I14" s="738"/>
      <c r="J14" s="93"/>
      <c r="K14" s="738"/>
      <c r="L14" s="2978"/>
      <c r="M14" s="101">
        <f t="shared" si="0"/>
        <v>0</v>
      </c>
      <c r="N14" s="2967">
        <v>4</v>
      </c>
      <c r="O14" s="947"/>
      <c r="P14" s="738"/>
      <c r="Q14" s="738"/>
      <c r="R14" s="738"/>
      <c r="S14" s="738"/>
      <c r="T14" s="738"/>
      <c r="U14" s="738"/>
      <c r="V14" s="738"/>
      <c r="W14" s="738"/>
      <c r="X14" s="738"/>
      <c r="Y14" s="738"/>
      <c r="Z14" s="738"/>
      <c r="AA14" s="738"/>
      <c r="AB14" s="738"/>
      <c r="AC14" s="738"/>
      <c r="AD14" s="738"/>
      <c r="AE14" s="738"/>
      <c r="AF14" s="738"/>
      <c r="AG14" s="738"/>
      <c r="AH14" s="738"/>
      <c r="AI14" s="738"/>
      <c r="AJ14" s="738"/>
      <c r="AK14" s="738"/>
      <c r="AL14" s="738"/>
      <c r="AM14" s="738"/>
      <c r="AN14" s="738"/>
      <c r="AO14" s="738"/>
      <c r="AP14" s="738"/>
      <c r="AQ14" s="738"/>
      <c r="AR14" s="738"/>
      <c r="AS14" s="738"/>
      <c r="AT14" s="738"/>
      <c r="AU14" s="738"/>
      <c r="AV14" s="738"/>
      <c r="AW14" s="738"/>
      <c r="AX14" s="738"/>
      <c r="AY14" s="738"/>
      <c r="AZ14" s="738"/>
      <c r="BA14" s="738"/>
      <c r="BB14" s="738"/>
      <c r="BC14" s="738"/>
      <c r="BD14" s="738"/>
      <c r="BE14" s="738"/>
      <c r="BF14" s="738"/>
      <c r="BG14" s="738"/>
      <c r="BH14" s="738"/>
      <c r="BI14" s="738"/>
      <c r="BJ14" s="738"/>
      <c r="BK14" s="738"/>
      <c r="BL14" s="738"/>
      <c r="BM14" s="738"/>
      <c r="BN14" s="738"/>
      <c r="BO14" s="738"/>
      <c r="BP14" s="738"/>
      <c r="BQ14" s="738"/>
      <c r="BR14" s="738"/>
      <c r="BS14" s="738"/>
      <c r="BT14" s="738"/>
      <c r="BU14" s="738"/>
      <c r="BV14" s="738"/>
      <c r="BW14" s="738"/>
      <c r="BX14" s="738"/>
      <c r="BY14" s="738"/>
      <c r="BZ14" s="738"/>
      <c r="CA14" s="738"/>
      <c r="CB14" s="738"/>
      <c r="CC14" s="738"/>
      <c r="CD14" s="738"/>
      <c r="CE14" s="738"/>
      <c r="CF14" s="738"/>
      <c r="CG14" s="738"/>
      <c r="CH14" s="738"/>
      <c r="CI14" s="738"/>
      <c r="CJ14" s="738"/>
      <c r="CK14" s="738"/>
      <c r="CL14" s="738"/>
      <c r="CM14" s="738"/>
      <c r="CN14" s="738"/>
      <c r="CO14" s="738"/>
      <c r="CP14" s="738"/>
      <c r="CQ14" s="738"/>
      <c r="CR14" s="738"/>
      <c r="CS14" s="738"/>
      <c r="CT14" s="738"/>
      <c r="CU14" s="738"/>
      <c r="CV14" s="738"/>
      <c r="CW14" s="738"/>
      <c r="CX14" s="738"/>
      <c r="CY14" s="738"/>
      <c r="CZ14" s="738"/>
      <c r="DA14" s="738"/>
      <c r="DB14" s="738"/>
      <c r="DC14" s="738"/>
      <c r="DD14" s="738"/>
      <c r="DE14" s="738"/>
      <c r="DF14" s="738"/>
      <c r="DG14" s="738"/>
      <c r="DH14" s="738"/>
      <c r="DI14" s="738"/>
      <c r="DJ14" s="738"/>
      <c r="DK14" s="738"/>
      <c r="DL14" s="738"/>
      <c r="DM14" s="738"/>
      <c r="DN14" s="738"/>
      <c r="DO14" s="738"/>
      <c r="DP14" s="738"/>
      <c r="DQ14" s="738"/>
      <c r="DR14" s="738"/>
      <c r="DS14" s="738"/>
      <c r="DT14" s="738"/>
      <c r="DU14" s="738"/>
    </row>
    <row r="15" spans="1:125" s="938" customFormat="1" ht="16.2" thickTop="1" thickBot="1">
      <c r="A15" s="985"/>
      <c r="B15" s="3861" t="s">
        <v>1609</v>
      </c>
      <c r="C15" s="93"/>
      <c r="D15" s="93"/>
      <c r="E15" s="93"/>
      <c r="F15" s="93"/>
      <c r="G15" s="93"/>
      <c r="H15" s="93"/>
      <c r="I15" s="738"/>
      <c r="J15" s="93"/>
      <c r="K15" s="738"/>
      <c r="L15" s="2978"/>
      <c r="M15" s="101">
        <f t="shared" si="0"/>
        <v>0</v>
      </c>
      <c r="N15" s="2967">
        <v>4</v>
      </c>
      <c r="O15" s="947"/>
      <c r="P15" s="738"/>
      <c r="Q15" s="738"/>
      <c r="R15" s="738"/>
      <c r="S15" s="738"/>
      <c r="T15" s="738"/>
      <c r="U15" s="738"/>
      <c r="V15" s="738"/>
      <c r="W15" s="738"/>
      <c r="X15" s="738"/>
      <c r="Y15" s="738"/>
      <c r="Z15" s="738"/>
      <c r="AA15" s="738"/>
      <c r="AB15" s="738"/>
      <c r="AC15" s="738"/>
      <c r="AD15" s="738"/>
      <c r="AE15" s="738"/>
      <c r="AF15" s="738"/>
      <c r="AG15" s="738"/>
      <c r="AH15" s="738"/>
      <c r="AI15" s="738"/>
      <c r="AJ15" s="738"/>
      <c r="AK15" s="738"/>
      <c r="AL15" s="738"/>
      <c r="AM15" s="738"/>
      <c r="AN15" s="738"/>
      <c r="AO15" s="738"/>
      <c r="AP15" s="738"/>
      <c r="AQ15" s="738"/>
      <c r="AR15" s="738"/>
      <c r="AS15" s="738"/>
      <c r="AT15" s="738"/>
      <c r="AU15" s="738"/>
      <c r="AV15" s="738"/>
      <c r="AW15" s="738"/>
      <c r="AX15" s="738"/>
      <c r="AY15" s="738"/>
      <c r="AZ15" s="738"/>
      <c r="BA15" s="738"/>
      <c r="BB15" s="738"/>
      <c r="BC15" s="738"/>
      <c r="BD15" s="738"/>
      <c r="BE15" s="738"/>
      <c r="BF15" s="738"/>
      <c r="BG15" s="738"/>
      <c r="BH15" s="738"/>
      <c r="BI15" s="738"/>
      <c r="BJ15" s="738"/>
      <c r="BK15" s="738"/>
      <c r="BL15" s="738"/>
      <c r="BM15" s="738"/>
      <c r="BN15" s="738"/>
      <c r="BO15" s="738"/>
      <c r="BP15" s="738"/>
      <c r="BQ15" s="738"/>
      <c r="BR15" s="738"/>
      <c r="BS15" s="738"/>
      <c r="BT15" s="738"/>
      <c r="BU15" s="738"/>
      <c r="BV15" s="738"/>
      <c r="BW15" s="738"/>
      <c r="BX15" s="738"/>
      <c r="BY15" s="738"/>
      <c r="BZ15" s="738"/>
      <c r="CA15" s="738"/>
      <c r="CB15" s="738"/>
      <c r="CC15" s="738"/>
      <c r="CD15" s="738"/>
      <c r="CE15" s="738"/>
      <c r="CF15" s="738"/>
      <c r="CG15" s="738"/>
      <c r="CH15" s="738"/>
      <c r="CI15" s="738"/>
      <c r="CJ15" s="738"/>
      <c r="CK15" s="738"/>
      <c r="CL15" s="738"/>
      <c r="CM15" s="738"/>
      <c r="CN15" s="738"/>
      <c r="CO15" s="738"/>
      <c r="CP15" s="738"/>
      <c r="CQ15" s="738"/>
      <c r="CR15" s="738"/>
      <c r="CS15" s="738"/>
      <c r="CT15" s="738"/>
      <c r="CU15" s="738"/>
      <c r="CV15" s="738"/>
      <c r="CW15" s="738"/>
      <c r="CX15" s="738"/>
      <c r="CY15" s="738"/>
      <c r="CZ15" s="738"/>
      <c r="DA15" s="738"/>
      <c r="DB15" s="738"/>
      <c r="DC15" s="738"/>
      <c r="DD15" s="738"/>
      <c r="DE15" s="738"/>
      <c r="DF15" s="738"/>
      <c r="DG15" s="738"/>
      <c r="DH15" s="738"/>
      <c r="DI15" s="738"/>
      <c r="DJ15" s="738"/>
      <c r="DK15" s="738"/>
      <c r="DL15" s="738"/>
      <c r="DM15" s="738"/>
      <c r="DN15" s="738"/>
      <c r="DO15" s="738"/>
      <c r="DP15" s="738"/>
      <c r="DQ15" s="738"/>
      <c r="DR15" s="738"/>
      <c r="DS15" s="738"/>
      <c r="DT15" s="738"/>
      <c r="DU15" s="738"/>
    </row>
    <row r="16" spans="1:125" s="938" customFormat="1" ht="60.6" thickTop="1">
      <c r="A16" s="985"/>
      <c r="B16" s="4018" t="s">
        <v>1774</v>
      </c>
      <c r="C16" s="4276" t="s">
        <v>1775</v>
      </c>
      <c r="D16" s="4276" t="s">
        <v>1769</v>
      </c>
      <c r="E16" s="4026">
        <f>IFERROR(E$18, "-")</f>
        <v>0</v>
      </c>
      <c r="F16" s="4032"/>
      <c r="G16" s="4196" t="str">
        <f>IFERROR((F16/(E16*1000))*10000,"-")</f>
        <v>-</v>
      </c>
      <c r="H16" s="93"/>
      <c r="I16" s="738"/>
      <c r="J16" s="3758" t="s">
        <v>1776</v>
      </c>
      <c r="K16" s="738"/>
      <c r="L16" s="2978"/>
      <c r="M16" s="101" t="str">
        <f t="shared" si="0"/>
        <v>Please complete all cells in row</v>
      </c>
      <c r="N16" s="2967">
        <v>1</v>
      </c>
      <c r="O16" s="947"/>
      <c r="P16" s="738"/>
      <c r="Q16" s="738"/>
      <c r="R16" s="738"/>
      <c r="S16" s="738"/>
      <c r="T16" s="738"/>
      <c r="U16" s="738"/>
      <c r="V16" s="738"/>
      <c r="W16" s="738"/>
      <c r="X16" s="738"/>
      <c r="Y16" s="738"/>
      <c r="Z16" s="738"/>
      <c r="AA16" s="738"/>
      <c r="AB16" s="738"/>
      <c r="AC16" s="738"/>
      <c r="AD16" s="738"/>
      <c r="AE16" s="738"/>
      <c r="AF16" s="738"/>
      <c r="AG16" s="738"/>
      <c r="AH16" s="738"/>
      <c r="AI16" s="738"/>
      <c r="AJ16" s="738"/>
      <c r="AK16" s="738"/>
      <c r="AL16" s="738"/>
      <c r="AM16" s="738"/>
      <c r="AN16" s="738"/>
      <c r="AO16" s="738"/>
      <c r="AP16" s="738"/>
      <c r="AQ16" s="738"/>
      <c r="AR16" s="738"/>
      <c r="AS16" s="738"/>
      <c r="AT16" s="738"/>
      <c r="AU16" s="738"/>
      <c r="AV16" s="738"/>
      <c r="AW16" s="738"/>
      <c r="AX16" s="738"/>
      <c r="AY16" s="738"/>
      <c r="AZ16" s="738"/>
      <c r="BA16" s="738"/>
      <c r="BB16" s="738"/>
      <c r="BC16" s="738"/>
      <c r="BD16" s="738"/>
      <c r="BE16" s="738"/>
      <c r="BF16" s="738"/>
      <c r="BG16" s="738"/>
      <c r="BH16" s="738"/>
      <c r="BI16" s="738"/>
      <c r="BJ16" s="738"/>
      <c r="BK16" s="738"/>
      <c r="BL16" s="738"/>
      <c r="BM16" s="738"/>
      <c r="BN16" s="738"/>
      <c r="BO16" s="738"/>
      <c r="BP16" s="738"/>
      <c r="BQ16" s="738"/>
      <c r="BR16" s="738"/>
      <c r="BS16" s="738"/>
      <c r="BT16" s="738"/>
      <c r="BU16" s="738"/>
      <c r="BV16" s="738"/>
      <c r="BW16" s="738"/>
      <c r="BX16" s="738"/>
      <c r="BY16" s="738"/>
      <c r="BZ16" s="738"/>
      <c r="CA16" s="738"/>
      <c r="CB16" s="738"/>
      <c r="CC16" s="738"/>
      <c r="CD16" s="738"/>
      <c r="CE16" s="738"/>
      <c r="CF16" s="738"/>
      <c r="CG16" s="738"/>
      <c r="CH16" s="738"/>
      <c r="CI16" s="738"/>
      <c r="CJ16" s="738"/>
      <c r="CK16" s="738"/>
      <c r="CL16" s="738"/>
      <c r="CM16" s="738"/>
      <c r="CN16" s="738"/>
      <c r="CO16" s="738"/>
      <c r="CP16" s="738"/>
      <c r="CQ16" s="738"/>
      <c r="CR16" s="738"/>
      <c r="CS16" s="738"/>
      <c r="CT16" s="738"/>
      <c r="CU16" s="738"/>
      <c r="CV16" s="738"/>
      <c r="CW16" s="738"/>
      <c r="CX16" s="738"/>
      <c r="CY16" s="738"/>
      <c r="CZ16" s="738"/>
      <c r="DA16" s="738"/>
      <c r="DB16" s="738"/>
      <c r="DC16" s="738"/>
      <c r="DD16" s="738"/>
      <c r="DE16" s="738"/>
      <c r="DF16" s="738"/>
      <c r="DG16" s="738"/>
      <c r="DH16" s="738"/>
      <c r="DI16" s="738"/>
      <c r="DJ16" s="738"/>
      <c r="DK16" s="738"/>
      <c r="DL16" s="738"/>
      <c r="DM16" s="738"/>
      <c r="DN16" s="738"/>
      <c r="DO16" s="738"/>
      <c r="DP16" s="738"/>
      <c r="DQ16" s="738"/>
      <c r="DR16" s="738"/>
      <c r="DS16" s="738"/>
      <c r="DT16" s="738"/>
      <c r="DU16" s="738"/>
    </row>
    <row r="17" spans="1:125" s="938" customFormat="1" ht="60">
      <c r="A17" s="985"/>
      <c r="B17" s="4020" t="s">
        <v>1777</v>
      </c>
      <c r="C17" s="4257" t="s">
        <v>1775</v>
      </c>
      <c r="D17" s="4257" t="s">
        <v>1769</v>
      </c>
      <c r="E17" s="4028">
        <f>IFERROR(E$18, "-")</f>
        <v>0</v>
      </c>
      <c r="F17" s="4036"/>
      <c r="G17" s="4199" t="str">
        <f t="shared" ref="G17:G18" si="2">IFERROR((F17/(E17*1000))*10000,"-")</f>
        <v>-</v>
      </c>
      <c r="H17" s="93"/>
      <c r="I17" s="738"/>
      <c r="J17" s="3766" t="s">
        <v>1778</v>
      </c>
      <c r="K17" s="738"/>
      <c r="L17" s="2978"/>
      <c r="M17" s="101" t="str">
        <f t="shared" si="0"/>
        <v>Please complete all cells in row</v>
      </c>
      <c r="N17" s="2967">
        <v>1</v>
      </c>
      <c r="O17" s="947"/>
      <c r="P17" s="738"/>
      <c r="Q17" s="738"/>
      <c r="R17" s="738"/>
      <c r="S17" s="738"/>
      <c r="T17" s="738"/>
      <c r="U17" s="738"/>
      <c r="V17" s="738"/>
      <c r="W17" s="738"/>
      <c r="X17" s="738"/>
      <c r="Y17" s="738"/>
      <c r="Z17" s="738"/>
      <c r="AA17" s="738"/>
      <c r="AB17" s="738"/>
      <c r="AC17" s="738"/>
      <c r="AD17" s="738"/>
      <c r="AE17" s="738"/>
      <c r="AF17" s="738"/>
      <c r="AG17" s="738"/>
      <c r="AH17" s="738"/>
      <c r="AI17" s="738"/>
      <c r="AJ17" s="738"/>
      <c r="AK17" s="738"/>
      <c r="AL17" s="738"/>
      <c r="AM17" s="738"/>
      <c r="AN17" s="738"/>
      <c r="AO17" s="738"/>
      <c r="AP17" s="738"/>
      <c r="AQ17" s="738"/>
      <c r="AR17" s="738"/>
      <c r="AS17" s="738"/>
      <c r="AT17" s="738"/>
      <c r="AU17" s="738"/>
      <c r="AV17" s="738"/>
      <c r="AW17" s="738"/>
      <c r="AX17" s="738"/>
      <c r="AY17" s="738"/>
      <c r="AZ17" s="738"/>
      <c r="BA17" s="738"/>
      <c r="BB17" s="738"/>
      <c r="BC17" s="738"/>
      <c r="BD17" s="738"/>
      <c r="BE17" s="738"/>
      <c r="BF17" s="738"/>
      <c r="BG17" s="738"/>
      <c r="BH17" s="738"/>
      <c r="BI17" s="738"/>
      <c r="BJ17" s="738"/>
      <c r="BK17" s="738"/>
      <c r="BL17" s="738"/>
      <c r="BM17" s="738"/>
      <c r="BN17" s="738"/>
      <c r="BO17" s="738"/>
      <c r="BP17" s="738"/>
      <c r="BQ17" s="738"/>
      <c r="BR17" s="738"/>
      <c r="BS17" s="738"/>
      <c r="BT17" s="738"/>
      <c r="BU17" s="738"/>
      <c r="BV17" s="738"/>
      <c r="BW17" s="738"/>
      <c r="BX17" s="738"/>
      <c r="BY17" s="738"/>
      <c r="BZ17" s="738"/>
      <c r="CA17" s="738"/>
      <c r="CB17" s="738"/>
      <c r="CC17" s="738"/>
      <c r="CD17" s="738"/>
      <c r="CE17" s="738"/>
      <c r="CF17" s="738"/>
      <c r="CG17" s="738"/>
      <c r="CH17" s="738"/>
      <c r="CI17" s="738"/>
      <c r="CJ17" s="738"/>
      <c r="CK17" s="738"/>
      <c r="CL17" s="738"/>
      <c r="CM17" s="738"/>
      <c r="CN17" s="738"/>
      <c r="CO17" s="738"/>
      <c r="CP17" s="738"/>
      <c r="CQ17" s="738"/>
      <c r="CR17" s="738"/>
      <c r="CS17" s="738"/>
      <c r="CT17" s="738"/>
      <c r="CU17" s="738"/>
      <c r="CV17" s="738"/>
      <c r="CW17" s="738"/>
      <c r="CX17" s="738"/>
      <c r="CY17" s="738"/>
      <c r="CZ17" s="738"/>
      <c r="DA17" s="738"/>
      <c r="DB17" s="738"/>
      <c r="DC17" s="738"/>
      <c r="DD17" s="738"/>
      <c r="DE17" s="738"/>
      <c r="DF17" s="738"/>
      <c r="DG17" s="738"/>
      <c r="DH17" s="738"/>
      <c r="DI17" s="738"/>
      <c r="DJ17" s="738"/>
      <c r="DK17" s="738"/>
      <c r="DL17" s="738"/>
      <c r="DM17" s="738"/>
      <c r="DN17" s="738"/>
      <c r="DO17" s="738"/>
      <c r="DP17" s="738"/>
      <c r="DQ17" s="738"/>
      <c r="DR17" s="738"/>
      <c r="DS17" s="738"/>
      <c r="DT17" s="738"/>
      <c r="DU17" s="738"/>
    </row>
    <row r="18" spans="1:125" s="938" customFormat="1" ht="60.6" thickBot="1">
      <c r="A18" s="985"/>
      <c r="B18" s="4022" t="s">
        <v>1609</v>
      </c>
      <c r="C18" s="4258" t="s">
        <v>1775</v>
      </c>
      <c r="D18" s="4258" t="s">
        <v>1769</v>
      </c>
      <c r="E18" s="4204">
        <f>IFERROR('4R'!$J$28, "-")</f>
        <v>0</v>
      </c>
      <c r="F18" s="4193">
        <f>IFERROR(SUM(F16:F17),"-")</f>
        <v>0</v>
      </c>
      <c r="G18" s="4044" t="str">
        <f t="shared" si="2"/>
        <v>-</v>
      </c>
      <c r="H18" s="93"/>
      <c r="I18" s="738"/>
      <c r="J18" s="3767" t="s">
        <v>1779</v>
      </c>
      <c r="K18" s="738"/>
      <c r="L18" s="2978"/>
      <c r="M18" s="101">
        <f t="shared" si="0"/>
        <v>0</v>
      </c>
      <c r="N18" s="2967">
        <v>1</v>
      </c>
      <c r="O18" s="947"/>
      <c r="P18" s="738"/>
      <c r="Q18" s="738"/>
      <c r="R18" s="738"/>
      <c r="S18" s="738"/>
      <c r="T18" s="738"/>
      <c r="U18" s="738"/>
      <c r="V18" s="738"/>
      <c r="W18" s="738"/>
      <c r="X18" s="738"/>
      <c r="Y18" s="738"/>
      <c r="Z18" s="738"/>
      <c r="AA18" s="738"/>
      <c r="AB18" s="738"/>
      <c r="AC18" s="738"/>
      <c r="AD18" s="738"/>
      <c r="AE18" s="738"/>
      <c r="AF18" s="738"/>
      <c r="AG18" s="738"/>
      <c r="AH18" s="738"/>
      <c r="AI18" s="738"/>
      <c r="AJ18" s="738"/>
      <c r="AK18" s="738"/>
      <c r="AL18" s="738"/>
      <c r="AM18" s="738"/>
      <c r="AN18" s="738"/>
      <c r="AO18" s="738"/>
      <c r="AP18" s="738"/>
      <c r="AQ18" s="738"/>
      <c r="AR18" s="738"/>
      <c r="AS18" s="738"/>
      <c r="AT18" s="738"/>
      <c r="AU18" s="738"/>
      <c r="AV18" s="738"/>
      <c r="AW18" s="738"/>
      <c r="AX18" s="738"/>
      <c r="AY18" s="738"/>
      <c r="AZ18" s="738"/>
      <c r="BA18" s="738"/>
      <c r="BB18" s="738"/>
      <c r="BC18" s="738"/>
      <c r="BD18" s="738"/>
      <c r="BE18" s="738"/>
      <c r="BF18" s="738"/>
      <c r="BG18" s="738"/>
      <c r="BH18" s="738"/>
      <c r="BI18" s="738"/>
      <c r="BJ18" s="738"/>
      <c r="BK18" s="738"/>
      <c r="BL18" s="738"/>
      <c r="BM18" s="738"/>
      <c r="BN18" s="738"/>
      <c r="BO18" s="738"/>
      <c r="BP18" s="738"/>
      <c r="BQ18" s="738"/>
      <c r="BR18" s="738"/>
      <c r="BS18" s="738"/>
      <c r="BT18" s="738"/>
      <c r="BU18" s="738"/>
      <c r="BV18" s="738"/>
      <c r="BW18" s="738"/>
      <c r="BX18" s="738"/>
      <c r="BY18" s="738"/>
      <c r="BZ18" s="738"/>
      <c r="CA18" s="738"/>
      <c r="CB18" s="738"/>
      <c r="CC18" s="738"/>
      <c r="CD18" s="738"/>
      <c r="CE18" s="738"/>
      <c r="CF18" s="738"/>
      <c r="CG18" s="738"/>
      <c r="CH18" s="738"/>
      <c r="CI18" s="738"/>
      <c r="CJ18" s="738"/>
      <c r="CK18" s="738"/>
      <c r="CL18" s="738"/>
      <c r="CM18" s="738"/>
      <c r="CN18" s="738"/>
      <c r="CO18" s="738"/>
      <c r="CP18" s="738"/>
      <c r="CQ18" s="738"/>
      <c r="CR18" s="738"/>
      <c r="CS18" s="738"/>
      <c r="CT18" s="738"/>
      <c r="CU18" s="738"/>
      <c r="CV18" s="738"/>
      <c r="CW18" s="738"/>
      <c r="CX18" s="738"/>
      <c r="CY18" s="738"/>
      <c r="CZ18" s="738"/>
      <c r="DA18" s="738"/>
      <c r="DB18" s="738"/>
      <c r="DC18" s="738"/>
      <c r="DD18" s="738"/>
      <c r="DE18" s="738"/>
      <c r="DF18" s="738"/>
      <c r="DG18" s="738"/>
      <c r="DH18" s="738"/>
      <c r="DI18" s="738"/>
      <c r="DJ18" s="738"/>
      <c r="DK18" s="738"/>
      <c r="DL18" s="738"/>
      <c r="DM18" s="738"/>
      <c r="DN18" s="738"/>
      <c r="DO18" s="738"/>
      <c r="DP18" s="738"/>
      <c r="DQ18" s="738"/>
      <c r="DR18" s="738"/>
      <c r="DS18" s="738"/>
      <c r="DT18" s="738"/>
      <c r="DU18" s="738"/>
    </row>
    <row r="19" spans="1:125" s="938" customFormat="1" ht="16.2" thickTop="1" thickBot="1">
      <c r="A19" s="985"/>
      <c r="B19" s="55"/>
      <c r="C19" s="93"/>
      <c r="D19" s="93"/>
      <c r="E19" s="93"/>
      <c r="F19" s="93"/>
      <c r="G19" s="93"/>
      <c r="H19" s="93"/>
      <c r="I19" s="738"/>
      <c r="J19" s="93"/>
      <c r="K19" s="738"/>
      <c r="L19" s="2978"/>
      <c r="M19" s="101">
        <f t="shared" si="0"/>
        <v>0</v>
      </c>
      <c r="N19" s="2967">
        <v>4</v>
      </c>
      <c r="O19" s="947"/>
      <c r="P19" s="738"/>
      <c r="Q19" s="738"/>
      <c r="R19" s="738"/>
      <c r="S19" s="738"/>
      <c r="T19" s="738"/>
      <c r="U19" s="738"/>
      <c r="V19" s="738"/>
      <c r="W19" s="738"/>
      <c r="X19" s="738"/>
      <c r="Y19" s="738"/>
      <c r="Z19" s="738"/>
      <c r="AA19" s="738"/>
      <c r="AB19" s="738"/>
      <c r="AC19" s="738"/>
      <c r="AD19" s="738"/>
      <c r="AE19" s="738"/>
      <c r="AF19" s="738"/>
      <c r="AG19" s="738"/>
      <c r="AH19" s="738"/>
      <c r="AI19" s="738"/>
      <c r="AJ19" s="738"/>
      <c r="AK19" s="738"/>
      <c r="AL19" s="738"/>
      <c r="AM19" s="738"/>
      <c r="AN19" s="738"/>
      <c r="AO19" s="738"/>
      <c r="AP19" s="738"/>
      <c r="AQ19" s="738"/>
      <c r="AR19" s="738"/>
      <c r="AS19" s="738"/>
      <c r="AT19" s="738"/>
      <c r="AU19" s="738"/>
      <c r="AV19" s="738"/>
      <c r="AW19" s="738"/>
      <c r="AX19" s="738"/>
      <c r="AY19" s="738"/>
      <c r="AZ19" s="738"/>
      <c r="BA19" s="738"/>
      <c r="BB19" s="738"/>
      <c r="BC19" s="738"/>
      <c r="BD19" s="738"/>
      <c r="BE19" s="738"/>
      <c r="BF19" s="738"/>
      <c r="BG19" s="738"/>
      <c r="BH19" s="738"/>
      <c r="BI19" s="738"/>
      <c r="BJ19" s="738"/>
      <c r="BK19" s="738"/>
      <c r="BL19" s="738"/>
      <c r="BM19" s="738"/>
      <c r="BN19" s="738"/>
      <c r="BO19" s="738"/>
      <c r="BP19" s="738"/>
      <c r="BQ19" s="738"/>
      <c r="BR19" s="738"/>
      <c r="BS19" s="738"/>
      <c r="BT19" s="738"/>
      <c r="BU19" s="738"/>
      <c r="BV19" s="738"/>
      <c r="BW19" s="738"/>
      <c r="BX19" s="738"/>
      <c r="BY19" s="738"/>
      <c r="BZ19" s="738"/>
      <c r="CA19" s="738"/>
      <c r="CB19" s="738"/>
      <c r="CC19" s="738"/>
      <c r="CD19" s="738"/>
      <c r="CE19" s="738"/>
      <c r="CF19" s="738"/>
      <c r="CG19" s="738"/>
      <c r="CH19" s="738"/>
      <c r="CI19" s="738"/>
      <c r="CJ19" s="738"/>
      <c r="CK19" s="738"/>
      <c r="CL19" s="738"/>
      <c r="CM19" s="738"/>
      <c r="CN19" s="738"/>
      <c r="CO19" s="738"/>
      <c r="CP19" s="738"/>
      <c r="CQ19" s="738"/>
      <c r="CR19" s="738"/>
      <c r="CS19" s="738"/>
      <c r="CT19" s="738"/>
      <c r="CU19" s="738"/>
      <c r="CV19" s="738"/>
      <c r="CW19" s="738"/>
      <c r="CX19" s="738"/>
      <c r="CY19" s="738"/>
      <c r="CZ19" s="738"/>
      <c r="DA19" s="738"/>
      <c r="DB19" s="738"/>
      <c r="DC19" s="738"/>
      <c r="DD19" s="738"/>
      <c r="DE19" s="738"/>
      <c r="DF19" s="738"/>
      <c r="DG19" s="738"/>
      <c r="DH19" s="738"/>
      <c r="DI19" s="738"/>
      <c r="DJ19" s="738"/>
      <c r="DK19" s="738"/>
      <c r="DL19" s="738"/>
      <c r="DM19" s="738"/>
      <c r="DN19" s="738"/>
      <c r="DO19" s="738"/>
      <c r="DP19" s="738"/>
      <c r="DQ19" s="738"/>
      <c r="DR19" s="738"/>
      <c r="DS19" s="738"/>
      <c r="DT19" s="738"/>
      <c r="DU19" s="738"/>
    </row>
    <row r="20" spans="1:125" s="938" customFormat="1" ht="16.8" thickTop="1" thickBot="1">
      <c r="A20" s="985"/>
      <c r="B20" s="3861" t="s">
        <v>1577</v>
      </c>
      <c r="C20" s="739"/>
      <c r="D20" s="739"/>
      <c r="E20" s="739"/>
      <c r="F20" s="739"/>
      <c r="G20" s="739"/>
      <c r="H20" s="93"/>
      <c r="I20" s="738"/>
      <c r="J20" s="93"/>
      <c r="K20" s="738"/>
      <c r="L20" s="2978"/>
      <c r="M20" s="101">
        <f t="shared" si="0"/>
        <v>0</v>
      </c>
      <c r="N20" s="2967">
        <v>4</v>
      </c>
      <c r="O20" s="947"/>
      <c r="P20" s="738"/>
      <c r="Q20" s="738"/>
      <c r="R20" s="738"/>
      <c r="S20" s="738"/>
      <c r="T20" s="738"/>
      <c r="U20" s="738"/>
      <c r="V20" s="738"/>
      <c r="W20" s="738"/>
      <c r="X20" s="738"/>
      <c r="Y20" s="738"/>
      <c r="Z20" s="738"/>
      <c r="AA20" s="738"/>
      <c r="AB20" s="738"/>
      <c r="AC20" s="738"/>
      <c r="AD20" s="738"/>
      <c r="AE20" s="738"/>
      <c r="AF20" s="738"/>
      <c r="AG20" s="738"/>
      <c r="AH20" s="738"/>
      <c r="AI20" s="738"/>
      <c r="AJ20" s="738"/>
      <c r="AK20" s="738"/>
      <c r="AL20" s="738"/>
      <c r="AM20" s="738"/>
      <c r="AN20" s="738"/>
      <c r="AO20" s="738"/>
      <c r="AP20" s="738"/>
      <c r="AQ20" s="738"/>
      <c r="AR20" s="738"/>
      <c r="AS20" s="738"/>
      <c r="AT20" s="738"/>
      <c r="AU20" s="738"/>
      <c r="AV20" s="738"/>
      <c r="AW20" s="738"/>
      <c r="AX20" s="738"/>
      <c r="AY20" s="738"/>
      <c r="AZ20" s="738"/>
      <c r="BA20" s="738"/>
      <c r="BB20" s="738"/>
      <c r="BC20" s="738"/>
      <c r="BD20" s="738"/>
      <c r="BE20" s="738"/>
      <c r="BF20" s="738"/>
      <c r="BG20" s="738"/>
      <c r="BH20" s="738"/>
      <c r="BI20" s="738"/>
      <c r="BJ20" s="738"/>
      <c r="BK20" s="738"/>
      <c r="BL20" s="738"/>
      <c r="BM20" s="738"/>
      <c r="BN20" s="738"/>
      <c r="BO20" s="738"/>
      <c r="BP20" s="738"/>
      <c r="BQ20" s="738"/>
      <c r="BR20" s="738"/>
      <c r="BS20" s="738"/>
      <c r="BT20" s="738"/>
      <c r="BU20" s="738"/>
      <c r="BV20" s="738"/>
      <c r="BW20" s="738"/>
      <c r="BX20" s="738"/>
      <c r="BY20" s="738"/>
      <c r="BZ20" s="738"/>
      <c r="CA20" s="738"/>
      <c r="CB20" s="738"/>
      <c r="CC20" s="738"/>
      <c r="CD20" s="738"/>
      <c r="CE20" s="738"/>
      <c r="CF20" s="738"/>
      <c r="CG20" s="738"/>
      <c r="CH20" s="738"/>
      <c r="CI20" s="738"/>
      <c r="CJ20" s="738"/>
      <c r="CK20" s="738"/>
      <c r="CL20" s="738"/>
      <c r="CM20" s="738"/>
      <c r="CN20" s="738"/>
      <c r="CO20" s="738"/>
      <c r="CP20" s="738"/>
      <c r="CQ20" s="738"/>
      <c r="CR20" s="738"/>
      <c r="CS20" s="738"/>
      <c r="CT20" s="738"/>
      <c r="CU20" s="738"/>
      <c r="CV20" s="738"/>
      <c r="CW20" s="738"/>
      <c r="CX20" s="738"/>
      <c r="CY20" s="738"/>
      <c r="CZ20" s="738"/>
      <c r="DA20" s="738"/>
      <c r="DB20" s="738"/>
      <c r="DC20" s="738"/>
      <c r="DD20" s="738"/>
      <c r="DE20" s="738"/>
      <c r="DF20" s="738"/>
      <c r="DG20" s="738"/>
      <c r="DH20" s="738"/>
      <c r="DI20" s="738"/>
      <c r="DJ20" s="738"/>
      <c r="DK20" s="738"/>
      <c r="DL20" s="738"/>
      <c r="DM20" s="738"/>
      <c r="DN20" s="738"/>
      <c r="DO20" s="738"/>
      <c r="DP20" s="738"/>
      <c r="DQ20" s="738"/>
      <c r="DR20" s="738"/>
      <c r="DS20" s="738"/>
      <c r="DT20" s="738"/>
      <c r="DU20" s="738"/>
    </row>
    <row r="21" spans="1:125" s="938" customFormat="1" ht="45.6" thickTop="1">
      <c r="A21" s="985"/>
      <c r="B21" s="4025" t="s">
        <v>1780</v>
      </c>
      <c r="C21" s="4002" t="s">
        <v>1781</v>
      </c>
      <c r="D21" s="4120" t="s">
        <v>9803</v>
      </c>
      <c r="E21" s="4908">
        <f>IFERROR(E$23, "-")</f>
        <v>1758.2670000000001</v>
      </c>
      <c r="F21" s="4906">
        <v>310</v>
      </c>
      <c r="G21" s="4019">
        <f>IFERROR((F21/E21),"-")</f>
        <v>0.17630996885000969</v>
      </c>
      <c r="H21" s="93"/>
      <c r="I21" s="738"/>
      <c r="J21" s="3758" t="s">
        <v>1783</v>
      </c>
      <c r="K21" s="738"/>
      <c r="L21" s="2978"/>
      <c r="M21" s="101">
        <f t="shared" si="0"/>
        <v>0</v>
      </c>
      <c r="N21" s="2967">
        <v>1</v>
      </c>
      <c r="O21" s="947"/>
      <c r="P21" s="738"/>
      <c r="Q21" s="738"/>
      <c r="R21" s="738"/>
      <c r="S21" s="738"/>
      <c r="T21" s="738"/>
      <c r="U21" s="738"/>
      <c r="V21" s="738"/>
      <c r="W21" s="738"/>
      <c r="X21" s="738"/>
      <c r="Y21" s="738"/>
      <c r="Z21" s="738"/>
      <c r="AA21" s="738"/>
      <c r="AB21" s="738"/>
      <c r="AC21" s="738"/>
      <c r="AD21" s="738"/>
      <c r="AE21" s="738"/>
      <c r="AF21" s="738"/>
      <c r="AG21" s="738"/>
      <c r="AH21" s="738"/>
      <c r="AI21" s="738"/>
      <c r="AJ21" s="738"/>
      <c r="AK21" s="738"/>
      <c r="AL21" s="738"/>
      <c r="AM21" s="738"/>
      <c r="AN21" s="738"/>
      <c r="AO21" s="738"/>
      <c r="AP21" s="738"/>
      <c r="AQ21" s="738"/>
      <c r="AR21" s="738"/>
      <c r="AS21" s="738"/>
      <c r="AT21" s="738"/>
      <c r="AU21" s="738"/>
      <c r="AV21" s="738"/>
      <c r="AW21" s="738"/>
      <c r="AX21" s="738"/>
      <c r="AY21" s="738"/>
      <c r="AZ21" s="738"/>
      <c r="BA21" s="738"/>
      <c r="BB21" s="738"/>
      <c r="BC21" s="738"/>
      <c r="BD21" s="738"/>
      <c r="BE21" s="738"/>
      <c r="BF21" s="738"/>
      <c r="BG21" s="738"/>
      <c r="BH21" s="738"/>
      <c r="BI21" s="738"/>
      <c r="BJ21" s="738"/>
      <c r="BK21" s="738"/>
      <c r="BL21" s="738"/>
      <c r="BM21" s="738"/>
      <c r="BN21" s="738"/>
      <c r="BO21" s="738"/>
      <c r="BP21" s="738"/>
      <c r="BQ21" s="738"/>
      <c r="BR21" s="738"/>
      <c r="BS21" s="738"/>
      <c r="BT21" s="738"/>
      <c r="BU21" s="738"/>
      <c r="BV21" s="738"/>
      <c r="BW21" s="738"/>
      <c r="BX21" s="738"/>
      <c r="BY21" s="738"/>
      <c r="BZ21" s="738"/>
      <c r="CA21" s="738"/>
      <c r="CB21" s="738"/>
      <c r="CC21" s="738"/>
      <c r="CD21" s="738"/>
      <c r="CE21" s="738"/>
      <c r="CF21" s="738"/>
      <c r="CG21" s="738"/>
      <c r="CH21" s="738"/>
      <c r="CI21" s="738"/>
      <c r="CJ21" s="738"/>
      <c r="CK21" s="738"/>
      <c r="CL21" s="738"/>
      <c r="CM21" s="738"/>
      <c r="CN21" s="738"/>
      <c r="CO21" s="738"/>
      <c r="CP21" s="738"/>
      <c r="CQ21" s="738"/>
      <c r="CR21" s="738"/>
      <c r="CS21" s="738"/>
      <c r="CT21" s="738"/>
      <c r="CU21" s="738"/>
      <c r="CV21" s="738"/>
      <c r="CW21" s="738"/>
      <c r="CX21" s="738"/>
      <c r="CY21" s="738"/>
      <c r="CZ21" s="738"/>
      <c r="DA21" s="738"/>
      <c r="DB21" s="738"/>
      <c r="DC21" s="738"/>
      <c r="DD21" s="738"/>
      <c r="DE21" s="738"/>
      <c r="DF21" s="738"/>
      <c r="DG21" s="738"/>
      <c r="DH21" s="738"/>
      <c r="DI21" s="738"/>
      <c r="DJ21" s="738"/>
      <c r="DK21" s="738"/>
      <c r="DL21" s="738"/>
      <c r="DM21" s="738"/>
      <c r="DN21" s="738"/>
      <c r="DO21" s="738"/>
      <c r="DP21" s="738"/>
      <c r="DQ21" s="738"/>
      <c r="DR21" s="738"/>
      <c r="DS21" s="738"/>
      <c r="DT21" s="738"/>
      <c r="DU21" s="738"/>
    </row>
    <row r="22" spans="1:125" s="938" customFormat="1" ht="45">
      <c r="A22" s="985"/>
      <c r="B22" s="4027" t="s">
        <v>1784</v>
      </c>
      <c r="C22" s="4004" t="s">
        <v>1781</v>
      </c>
      <c r="D22" s="4608" t="s">
        <v>9803</v>
      </c>
      <c r="E22" s="4909">
        <f>IFERROR(E$23, "-")</f>
        <v>1758.2670000000001</v>
      </c>
      <c r="F22" s="4907">
        <v>1285</v>
      </c>
      <c r="G22" s="4021">
        <f t="shared" ref="G22:G23" si="3">IFERROR((F22/E22),"-")</f>
        <v>0.73083325797504017</v>
      </c>
      <c r="H22" s="93"/>
      <c r="I22" s="738"/>
      <c r="J22" s="3766" t="s">
        <v>1785</v>
      </c>
      <c r="K22" s="738"/>
      <c r="L22" s="2978"/>
      <c r="M22" s="101">
        <f t="shared" si="0"/>
        <v>0</v>
      </c>
      <c r="N22" s="2967">
        <v>1</v>
      </c>
      <c r="O22" s="947"/>
      <c r="P22" s="738"/>
      <c r="Q22" s="738"/>
      <c r="R22" s="738"/>
      <c r="S22" s="738"/>
      <c r="T22" s="738"/>
      <c r="U22" s="738"/>
      <c r="V22" s="738"/>
      <c r="W22" s="738"/>
      <c r="X22" s="738"/>
      <c r="Y22" s="738"/>
      <c r="Z22" s="738"/>
      <c r="AA22" s="738"/>
      <c r="AB22" s="738"/>
      <c r="AC22" s="738"/>
      <c r="AD22" s="738"/>
      <c r="AE22" s="738"/>
      <c r="AF22" s="738"/>
      <c r="AG22" s="738"/>
      <c r="AH22" s="738"/>
      <c r="AI22" s="738"/>
      <c r="AJ22" s="738"/>
      <c r="AK22" s="738"/>
      <c r="AL22" s="738"/>
      <c r="AM22" s="738"/>
      <c r="AN22" s="738"/>
      <c r="AO22" s="738"/>
      <c r="AP22" s="738"/>
      <c r="AQ22" s="738"/>
      <c r="AR22" s="738"/>
      <c r="AS22" s="738"/>
      <c r="AT22" s="738"/>
      <c r="AU22" s="738"/>
      <c r="AV22" s="738"/>
      <c r="AW22" s="738"/>
      <c r="AX22" s="738"/>
      <c r="AY22" s="738"/>
      <c r="AZ22" s="738"/>
      <c r="BA22" s="738"/>
      <c r="BB22" s="738"/>
      <c r="BC22" s="738"/>
      <c r="BD22" s="738"/>
      <c r="BE22" s="738"/>
      <c r="BF22" s="738"/>
      <c r="BG22" s="738"/>
      <c r="BH22" s="738"/>
      <c r="BI22" s="738"/>
      <c r="BJ22" s="738"/>
      <c r="BK22" s="738"/>
      <c r="BL22" s="738"/>
      <c r="BM22" s="738"/>
      <c r="BN22" s="738"/>
      <c r="BO22" s="738"/>
      <c r="BP22" s="738"/>
      <c r="BQ22" s="738"/>
      <c r="BR22" s="738"/>
      <c r="BS22" s="738"/>
      <c r="BT22" s="738"/>
      <c r="BU22" s="738"/>
      <c r="BV22" s="738"/>
      <c r="BW22" s="738"/>
      <c r="BX22" s="738"/>
      <c r="BY22" s="738"/>
      <c r="BZ22" s="738"/>
      <c r="CA22" s="738"/>
      <c r="CB22" s="738"/>
      <c r="CC22" s="738"/>
      <c r="CD22" s="738"/>
      <c r="CE22" s="738"/>
      <c r="CF22" s="738"/>
      <c r="CG22" s="738"/>
      <c r="CH22" s="738"/>
      <c r="CI22" s="738"/>
      <c r="CJ22" s="738"/>
      <c r="CK22" s="738"/>
      <c r="CL22" s="738"/>
      <c r="CM22" s="738"/>
      <c r="CN22" s="738"/>
      <c r="CO22" s="738"/>
      <c r="CP22" s="738"/>
      <c r="CQ22" s="738"/>
      <c r="CR22" s="738"/>
      <c r="CS22" s="738"/>
      <c r="CT22" s="738"/>
      <c r="CU22" s="738"/>
      <c r="CV22" s="738"/>
      <c r="CW22" s="738"/>
      <c r="CX22" s="738"/>
      <c r="CY22" s="738"/>
      <c r="CZ22" s="738"/>
      <c r="DA22" s="738"/>
      <c r="DB22" s="738"/>
      <c r="DC22" s="738"/>
      <c r="DD22" s="738"/>
      <c r="DE22" s="738"/>
      <c r="DF22" s="738"/>
      <c r="DG22" s="738"/>
      <c r="DH22" s="738"/>
      <c r="DI22" s="738"/>
      <c r="DJ22" s="738"/>
      <c r="DK22" s="738"/>
      <c r="DL22" s="738"/>
      <c r="DM22" s="738"/>
      <c r="DN22" s="738"/>
      <c r="DO22" s="738"/>
      <c r="DP22" s="738"/>
      <c r="DQ22" s="738"/>
      <c r="DR22" s="738"/>
      <c r="DS22" s="738"/>
      <c r="DT22" s="738"/>
      <c r="DU22" s="738"/>
    </row>
    <row r="23" spans="1:125" s="938" customFormat="1" ht="45.6" thickBot="1">
      <c r="A23" s="985"/>
      <c r="B23" s="4029" t="s">
        <v>1577</v>
      </c>
      <c r="C23" s="4006" t="s">
        <v>1781</v>
      </c>
      <c r="D23" s="4607" t="s">
        <v>9803</v>
      </c>
      <c r="E23" s="4892">
        <v>1758.2670000000001</v>
      </c>
      <c r="F23" s="3827">
        <f>IFERROR(SUM(F21:F22),"-")</f>
        <v>1595</v>
      </c>
      <c r="G23" s="4024">
        <f t="shared" si="3"/>
        <v>0.90714322682504989</v>
      </c>
      <c r="H23" s="93"/>
      <c r="I23" s="738"/>
      <c r="J23" s="3767" t="s">
        <v>1786</v>
      </c>
      <c r="K23" s="738"/>
      <c r="L23" s="2978"/>
      <c r="M23" s="101">
        <f t="shared" si="0"/>
        <v>0</v>
      </c>
      <c r="N23" s="2967">
        <v>1</v>
      </c>
      <c r="O23" s="947"/>
      <c r="P23" s="738"/>
      <c r="Q23" s="738"/>
      <c r="R23" s="738"/>
      <c r="S23" s="738"/>
      <c r="T23" s="738"/>
      <c r="U23" s="738"/>
      <c r="V23" s="738"/>
      <c r="W23" s="738"/>
      <c r="X23" s="738"/>
      <c r="Y23" s="738"/>
      <c r="Z23" s="738"/>
      <c r="AA23" s="738"/>
      <c r="AB23" s="738"/>
      <c r="AC23" s="738"/>
      <c r="AD23" s="738"/>
      <c r="AE23" s="738"/>
      <c r="AF23" s="738"/>
      <c r="AG23" s="738"/>
      <c r="AH23" s="738"/>
      <c r="AI23" s="738"/>
      <c r="AJ23" s="738"/>
      <c r="AK23" s="738"/>
      <c r="AL23" s="738"/>
      <c r="AM23" s="738"/>
      <c r="AN23" s="738"/>
      <c r="AO23" s="738"/>
      <c r="AP23" s="738"/>
      <c r="AQ23" s="738"/>
      <c r="AR23" s="738"/>
      <c r="AS23" s="738"/>
      <c r="AT23" s="738"/>
      <c r="AU23" s="738"/>
      <c r="AV23" s="738"/>
      <c r="AW23" s="738"/>
      <c r="AX23" s="738"/>
      <c r="AY23" s="738"/>
      <c r="AZ23" s="738"/>
      <c r="BA23" s="738"/>
      <c r="BB23" s="738"/>
      <c r="BC23" s="738"/>
      <c r="BD23" s="738"/>
      <c r="BE23" s="738"/>
      <c r="BF23" s="738"/>
      <c r="BG23" s="738"/>
      <c r="BH23" s="738"/>
      <c r="BI23" s="738"/>
      <c r="BJ23" s="738"/>
      <c r="BK23" s="738"/>
      <c r="BL23" s="738"/>
      <c r="BM23" s="738"/>
      <c r="BN23" s="738"/>
      <c r="BO23" s="738"/>
      <c r="BP23" s="738"/>
      <c r="BQ23" s="738"/>
      <c r="BR23" s="738"/>
      <c r="BS23" s="738"/>
      <c r="BT23" s="738"/>
      <c r="BU23" s="738"/>
      <c r="BV23" s="738"/>
      <c r="BW23" s="738"/>
      <c r="BX23" s="738"/>
      <c r="BY23" s="738"/>
      <c r="BZ23" s="738"/>
      <c r="CA23" s="738"/>
      <c r="CB23" s="738"/>
      <c r="CC23" s="738"/>
      <c r="CD23" s="738"/>
      <c r="CE23" s="738"/>
      <c r="CF23" s="738"/>
      <c r="CG23" s="738"/>
      <c r="CH23" s="738"/>
      <c r="CI23" s="738"/>
      <c r="CJ23" s="738"/>
      <c r="CK23" s="738"/>
      <c r="CL23" s="738"/>
      <c r="CM23" s="738"/>
      <c r="CN23" s="738"/>
      <c r="CO23" s="738"/>
      <c r="CP23" s="738"/>
      <c r="CQ23" s="738"/>
      <c r="CR23" s="738"/>
      <c r="CS23" s="738"/>
      <c r="CT23" s="738"/>
      <c r="CU23" s="738"/>
      <c r="CV23" s="738"/>
      <c r="CW23" s="738"/>
      <c r="CX23" s="738"/>
      <c r="CY23" s="738"/>
      <c r="CZ23" s="738"/>
      <c r="DA23" s="738"/>
      <c r="DB23" s="738"/>
      <c r="DC23" s="738"/>
      <c r="DD23" s="738"/>
      <c r="DE23" s="738"/>
      <c r="DF23" s="738"/>
      <c r="DG23" s="738"/>
      <c r="DH23" s="738"/>
      <c r="DI23" s="738"/>
      <c r="DJ23" s="738"/>
      <c r="DK23" s="738"/>
      <c r="DL23" s="738"/>
      <c r="DM23" s="738"/>
      <c r="DN23" s="738"/>
      <c r="DO23" s="738"/>
      <c r="DP23" s="738"/>
      <c r="DQ23" s="738"/>
      <c r="DR23" s="738"/>
      <c r="DS23" s="738"/>
      <c r="DT23" s="738"/>
      <c r="DU23" s="738"/>
    </row>
    <row r="24" spans="1:125" s="2690" customFormat="1" ht="15.6" thickTop="1">
      <c r="A24" s="985"/>
      <c r="B24" s="3835"/>
      <c r="C24" s="3836"/>
      <c r="D24" s="93"/>
      <c r="E24" s="93"/>
      <c r="F24" s="93"/>
      <c r="G24" s="93"/>
      <c r="H24" s="93"/>
      <c r="I24" s="738"/>
      <c r="J24" s="93"/>
      <c r="K24" s="738"/>
      <c r="L24" s="2978"/>
      <c r="M24" s="101">
        <f t="shared" si="0"/>
        <v>0</v>
      </c>
      <c r="N24" s="2967">
        <v>4</v>
      </c>
      <c r="O24" s="947"/>
      <c r="P24" s="738"/>
      <c r="Q24" s="738"/>
      <c r="R24" s="738"/>
      <c r="S24" s="738"/>
      <c r="T24" s="738"/>
      <c r="U24" s="738"/>
      <c r="V24" s="738"/>
      <c r="W24" s="738"/>
      <c r="X24" s="738"/>
      <c r="Y24" s="738"/>
      <c r="Z24" s="738"/>
      <c r="AA24" s="738"/>
      <c r="AB24" s="738"/>
      <c r="AC24" s="738"/>
      <c r="AD24" s="738"/>
      <c r="AE24" s="738"/>
      <c r="AF24" s="738"/>
      <c r="AG24" s="738"/>
      <c r="AH24" s="738"/>
      <c r="AI24" s="738"/>
      <c r="AJ24" s="738"/>
      <c r="AK24" s="738"/>
      <c r="AL24" s="738"/>
      <c r="AM24" s="738"/>
      <c r="AN24" s="738"/>
      <c r="AO24" s="738"/>
      <c r="AP24" s="738"/>
      <c r="AQ24" s="738"/>
      <c r="AR24" s="738"/>
      <c r="AS24" s="738"/>
      <c r="AT24" s="738"/>
      <c r="AU24" s="738"/>
      <c r="AV24" s="738"/>
      <c r="AW24" s="738"/>
      <c r="AX24" s="738"/>
      <c r="AY24" s="738"/>
      <c r="AZ24" s="738"/>
      <c r="BA24" s="738"/>
      <c r="BB24" s="738"/>
      <c r="BC24" s="738"/>
      <c r="BD24" s="738"/>
      <c r="BE24" s="738"/>
      <c r="BF24" s="738"/>
      <c r="BG24" s="738"/>
      <c r="BH24" s="738"/>
      <c r="BI24" s="738"/>
      <c r="BJ24" s="738"/>
      <c r="BK24" s="738"/>
      <c r="BL24" s="738"/>
      <c r="BM24" s="738"/>
      <c r="BN24" s="738"/>
      <c r="BO24" s="738"/>
      <c r="BP24" s="738"/>
      <c r="BQ24" s="738"/>
      <c r="BR24" s="738"/>
      <c r="BS24" s="738"/>
      <c r="BT24" s="738"/>
      <c r="BU24" s="738"/>
      <c r="BV24" s="738"/>
      <c r="BW24" s="738"/>
      <c r="BX24" s="738"/>
      <c r="BY24" s="738"/>
      <c r="BZ24" s="738"/>
      <c r="CA24" s="738"/>
      <c r="CB24" s="738"/>
      <c r="CC24" s="738"/>
      <c r="CD24" s="738"/>
      <c r="CE24" s="738"/>
      <c r="CF24" s="738"/>
      <c r="CG24" s="738"/>
      <c r="CH24" s="738"/>
      <c r="CI24" s="738"/>
      <c r="CJ24" s="738"/>
      <c r="CK24" s="738"/>
      <c r="CL24" s="738"/>
      <c r="CM24" s="738"/>
      <c r="CN24" s="738"/>
      <c r="CO24" s="738"/>
      <c r="CP24" s="738"/>
      <c r="CQ24" s="738"/>
      <c r="CR24" s="738"/>
      <c r="CS24" s="738"/>
      <c r="CT24" s="738"/>
      <c r="CU24" s="738"/>
      <c r="CV24" s="738"/>
      <c r="CW24" s="738"/>
      <c r="CX24" s="738"/>
      <c r="CY24" s="738"/>
      <c r="CZ24" s="738"/>
      <c r="DA24" s="738"/>
      <c r="DB24" s="738"/>
      <c r="DC24" s="738"/>
      <c r="DD24" s="738"/>
      <c r="DE24" s="738"/>
      <c r="DF24" s="738"/>
      <c r="DG24" s="738"/>
      <c r="DH24" s="738"/>
      <c r="DI24" s="738"/>
      <c r="DJ24" s="738"/>
      <c r="DK24" s="738"/>
      <c r="DL24" s="738"/>
      <c r="DM24" s="738"/>
      <c r="DN24" s="738"/>
      <c r="DO24" s="738"/>
      <c r="DP24" s="738"/>
      <c r="DQ24" s="738"/>
      <c r="DR24" s="738"/>
      <c r="DS24" s="738"/>
      <c r="DT24" s="738"/>
      <c r="DU24" s="738"/>
    </row>
    <row r="25" spans="1:125" s="2690" customFormat="1" ht="16.2" thickBot="1">
      <c r="A25" s="985"/>
      <c r="B25" s="3838"/>
      <c r="C25" s="3839">
        <v>6</v>
      </c>
      <c r="D25" s="3839">
        <v>7</v>
      </c>
      <c r="E25" s="3839">
        <v>8</v>
      </c>
      <c r="F25" s="3839">
        <v>9</v>
      </c>
      <c r="G25" s="3839">
        <v>10</v>
      </c>
      <c r="H25" s="3839">
        <v>11</v>
      </c>
      <c r="I25" s="891"/>
      <c r="J25" s="93"/>
      <c r="K25" s="738"/>
      <c r="L25" s="2978"/>
      <c r="M25" s="101">
        <f t="shared" si="0"/>
        <v>0</v>
      </c>
      <c r="N25" s="2967">
        <v>0</v>
      </c>
      <c r="O25" s="947"/>
      <c r="P25" s="738"/>
      <c r="Q25" s="738"/>
      <c r="R25" s="738"/>
      <c r="S25" s="738"/>
      <c r="T25" s="738"/>
      <c r="U25" s="738"/>
      <c r="V25" s="738"/>
      <c r="W25" s="738"/>
      <c r="X25" s="738"/>
      <c r="Y25" s="738"/>
      <c r="Z25" s="738"/>
      <c r="AA25" s="738"/>
      <c r="AB25" s="738"/>
      <c r="AC25" s="738"/>
      <c r="AD25" s="738"/>
      <c r="AE25" s="738"/>
      <c r="AF25" s="738"/>
      <c r="AG25" s="738"/>
      <c r="AH25" s="738"/>
      <c r="AI25" s="738"/>
      <c r="AJ25" s="738"/>
      <c r="AK25" s="738"/>
      <c r="AL25" s="738"/>
      <c r="AM25" s="738"/>
      <c r="AN25" s="738"/>
      <c r="AO25" s="738"/>
      <c r="AP25" s="738"/>
      <c r="AQ25" s="738"/>
      <c r="AR25" s="738"/>
      <c r="AS25" s="738"/>
      <c r="AT25" s="738"/>
      <c r="AU25" s="738"/>
      <c r="AV25" s="738"/>
      <c r="AW25" s="738"/>
      <c r="AX25" s="738"/>
      <c r="AY25" s="738"/>
      <c r="AZ25" s="738"/>
      <c r="BA25" s="738"/>
      <c r="BB25" s="738"/>
      <c r="BC25" s="738"/>
      <c r="BD25" s="738"/>
      <c r="BE25" s="738"/>
      <c r="BF25" s="738"/>
      <c r="BG25" s="738"/>
      <c r="BH25" s="738"/>
      <c r="BI25" s="738"/>
      <c r="BJ25" s="738"/>
      <c r="BK25" s="738"/>
      <c r="BL25" s="738"/>
      <c r="BM25" s="738"/>
      <c r="BN25" s="738"/>
      <c r="BO25" s="738"/>
      <c r="BP25" s="738"/>
      <c r="BQ25" s="738"/>
      <c r="BR25" s="738"/>
      <c r="BS25" s="738"/>
      <c r="BT25" s="738"/>
      <c r="BU25" s="738"/>
      <c r="BV25" s="738"/>
      <c r="BW25" s="738"/>
      <c r="BX25" s="738"/>
      <c r="BY25" s="738"/>
      <c r="BZ25" s="738"/>
      <c r="CA25" s="738"/>
      <c r="CB25" s="738"/>
      <c r="CC25" s="738"/>
      <c r="CD25" s="738"/>
      <c r="CE25" s="738"/>
      <c r="CF25" s="738"/>
      <c r="CG25" s="738"/>
      <c r="CH25" s="738"/>
      <c r="CI25" s="738"/>
      <c r="CJ25" s="738"/>
      <c r="CK25" s="738"/>
      <c r="CL25" s="738"/>
      <c r="CM25" s="738"/>
      <c r="CN25" s="738"/>
      <c r="CO25" s="738"/>
      <c r="CP25" s="738"/>
      <c r="CQ25" s="738"/>
      <c r="CR25" s="738"/>
      <c r="CS25" s="738"/>
      <c r="CT25" s="738"/>
      <c r="CU25" s="738"/>
      <c r="CV25" s="738"/>
      <c r="CW25" s="738"/>
      <c r="CX25" s="738"/>
      <c r="CY25" s="738"/>
      <c r="CZ25" s="738"/>
      <c r="DA25" s="738"/>
      <c r="DB25" s="738"/>
      <c r="DC25" s="738"/>
      <c r="DD25" s="738"/>
      <c r="DE25" s="738"/>
      <c r="DF25" s="738"/>
      <c r="DG25" s="738"/>
      <c r="DH25" s="738"/>
      <c r="DI25" s="738"/>
      <c r="DJ25" s="738"/>
      <c r="DK25" s="738"/>
      <c r="DL25" s="738"/>
      <c r="DM25" s="738"/>
      <c r="DN25" s="738"/>
      <c r="DO25" s="738"/>
      <c r="DP25" s="738"/>
      <c r="DQ25" s="738"/>
      <c r="DR25" s="738"/>
      <c r="DS25" s="738"/>
      <c r="DT25" s="738"/>
      <c r="DU25" s="738"/>
    </row>
    <row r="26" spans="1:125" s="938" customFormat="1" ht="61.2" thickTop="1" thickBot="1">
      <c r="A26" s="985" t="s">
        <v>1332</v>
      </c>
      <c r="B26" s="3831" t="s">
        <v>717</v>
      </c>
      <c r="C26" s="3832" t="s">
        <v>1563</v>
      </c>
      <c r="D26" s="3832" t="s">
        <v>1761</v>
      </c>
      <c r="E26" s="3832" t="s">
        <v>1762</v>
      </c>
      <c r="F26" s="3832" t="s">
        <v>1787</v>
      </c>
      <c r="G26" s="3832" t="s">
        <v>1788</v>
      </c>
      <c r="H26" s="3833" t="s">
        <v>1789</v>
      </c>
      <c r="I26" s="873"/>
      <c r="J26" s="93"/>
      <c r="K26" s="738"/>
      <c r="L26" s="2978"/>
      <c r="M26" s="101">
        <f t="shared" si="0"/>
        <v>0</v>
      </c>
      <c r="N26" s="2967">
        <v>0</v>
      </c>
      <c r="O26" s="947"/>
      <c r="P26" s="738"/>
      <c r="Q26" s="738"/>
      <c r="R26" s="738"/>
      <c r="S26" s="738"/>
      <c r="T26" s="738"/>
      <c r="U26" s="738"/>
      <c r="V26" s="738"/>
      <c r="W26" s="738"/>
      <c r="X26" s="738"/>
      <c r="Y26" s="738"/>
      <c r="Z26" s="738"/>
      <c r="AA26" s="738"/>
      <c r="AB26" s="738"/>
      <c r="AC26" s="738"/>
      <c r="AD26" s="738"/>
      <c r="AE26" s="738"/>
      <c r="AF26" s="738"/>
      <c r="AG26" s="738"/>
      <c r="AH26" s="738"/>
      <c r="AI26" s="738"/>
      <c r="AJ26" s="738"/>
      <c r="AK26" s="738"/>
      <c r="AL26" s="738"/>
      <c r="AM26" s="738"/>
      <c r="AN26" s="738"/>
      <c r="AO26" s="738"/>
      <c r="AP26" s="738"/>
      <c r="AQ26" s="738"/>
      <c r="AR26" s="738"/>
      <c r="AS26" s="738"/>
      <c r="AT26" s="738"/>
      <c r="AU26" s="738"/>
      <c r="AV26" s="738"/>
      <c r="AW26" s="738"/>
      <c r="AX26" s="738"/>
      <c r="AY26" s="738"/>
      <c r="AZ26" s="738"/>
      <c r="BA26" s="738"/>
      <c r="BB26" s="738"/>
      <c r="BC26" s="738"/>
      <c r="BD26" s="738"/>
      <c r="BE26" s="738"/>
      <c r="BF26" s="738"/>
      <c r="BG26" s="738"/>
      <c r="BH26" s="738"/>
      <c r="BI26" s="738"/>
      <c r="BJ26" s="738"/>
      <c r="BK26" s="738"/>
      <c r="BL26" s="738"/>
      <c r="BM26" s="738"/>
      <c r="BN26" s="738"/>
      <c r="BO26" s="738"/>
      <c r="BP26" s="738"/>
      <c r="BQ26" s="738"/>
      <c r="BR26" s="738"/>
      <c r="BS26" s="738"/>
      <c r="BT26" s="738"/>
      <c r="BU26" s="738"/>
      <c r="BV26" s="738"/>
      <c r="BW26" s="738"/>
      <c r="BX26" s="738"/>
      <c r="BY26" s="738"/>
      <c r="BZ26" s="738"/>
      <c r="CA26" s="738"/>
      <c r="CB26" s="738"/>
      <c r="CC26" s="738"/>
      <c r="CD26" s="738"/>
      <c r="CE26" s="738"/>
      <c r="CF26" s="738"/>
      <c r="CG26" s="738"/>
      <c r="CH26" s="738"/>
      <c r="CI26" s="738"/>
      <c r="CJ26" s="738"/>
      <c r="CK26" s="738"/>
      <c r="CL26" s="738"/>
      <c r="CM26" s="738"/>
      <c r="CN26" s="738"/>
      <c r="CO26" s="738"/>
      <c r="CP26" s="738"/>
      <c r="CQ26" s="738"/>
      <c r="CR26" s="738"/>
      <c r="CS26" s="738"/>
      <c r="CT26" s="738"/>
      <c r="CU26" s="738"/>
      <c r="CV26" s="738"/>
      <c r="CW26" s="738"/>
      <c r="CX26" s="738"/>
      <c r="CY26" s="738"/>
      <c r="CZ26" s="738"/>
      <c r="DA26" s="738"/>
      <c r="DB26" s="738"/>
      <c r="DC26" s="738"/>
      <c r="DD26" s="738"/>
      <c r="DE26" s="738"/>
      <c r="DF26" s="738"/>
      <c r="DG26" s="738"/>
      <c r="DH26" s="738"/>
      <c r="DI26" s="738"/>
      <c r="DJ26" s="738"/>
      <c r="DK26" s="738"/>
      <c r="DL26" s="738"/>
      <c r="DM26" s="738"/>
      <c r="DN26" s="738"/>
      <c r="DO26" s="738"/>
      <c r="DP26" s="738"/>
      <c r="DQ26" s="738"/>
      <c r="DR26" s="738"/>
      <c r="DS26" s="738"/>
      <c r="DT26" s="738"/>
      <c r="DU26" s="738"/>
    </row>
    <row r="27" spans="1:125" s="2690" customFormat="1" ht="16.8" thickTop="1" thickBot="1">
      <c r="A27" s="985"/>
      <c r="B27" s="739"/>
      <c r="C27" s="739"/>
      <c r="D27" s="739"/>
      <c r="E27" s="739"/>
      <c r="F27" s="739"/>
      <c r="G27" s="739"/>
      <c r="H27" s="739"/>
      <c r="I27" s="959"/>
      <c r="J27" s="93"/>
      <c r="K27" s="738"/>
      <c r="L27" s="2978"/>
      <c r="M27" s="101">
        <f t="shared" si="0"/>
        <v>0</v>
      </c>
      <c r="N27" s="2967">
        <v>4</v>
      </c>
      <c r="O27" s="947"/>
      <c r="P27" s="738"/>
      <c r="Q27" s="738"/>
      <c r="R27" s="738"/>
      <c r="S27" s="738"/>
      <c r="T27" s="738"/>
      <c r="U27" s="738"/>
      <c r="V27" s="738"/>
      <c r="W27" s="738"/>
      <c r="X27" s="738"/>
      <c r="Y27" s="738"/>
      <c r="Z27" s="738"/>
      <c r="AA27" s="738"/>
      <c r="AB27" s="738"/>
      <c r="AC27" s="738"/>
      <c r="AD27" s="738"/>
      <c r="AE27" s="738"/>
      <c r="AF27" s="738"/>
      <c r="AG27" s="738"/>
      <c r="AH27" s="738"/>
      <c r="AI27" s="738"/>
      <c r="AJ27" s="738"/>
      <c r="AK27" s="738"/>
      <c r="AL27" s="738"/>
      <c r="AM27" s="738"/>
      <c r="AN27" s="738"/>
      <c r="AO27" s="738"/>
      <c r="AP27" s="738"/>
      <c r="AQ27" s="738"/>
      <c r="AR27" s="738"/>
      <c r="AS27" s="738"/>
      <c r="AT27" s="738"/>
      <c r="AU27" s="738"/>
      <c r="AV27" s="738"/>
      <c r="AW27" s="738"/>
      <c r="AX27" s="738"/>
      <c r="AY27" s="738"/>
      <c r="AZ27" s="738"/>
      <c r="BA27" s="738"/>
      <c r="BB27" s="738"/>
      <c r="BC27" s="738"/>
      <c r="BD27" s="738"/>
      <c r="BE27" s="738"/>
      <c r="BF27" s="738"/>
      <c r="BG27" s="738"/>
      <c r="BH27" s="738"/>
      <c r="BI27" s="738"/>
      <c r="BJ27" s="738"/>
      <c r="BK27" s="738"/>
      <c r="BL27" s="738"/>
      <c r="BM27" s="738"/>
      <c r="BN27" s="738"/>
      <c r="BO27" s="738"/>
      <c r="BP27" s="738"/>
      <c r="BQ27" s="738"/>
      <c r="BR27" s="738"/>
      <c r="BS27" s="738"/>
      <c r="BT27" s="738"/>
      <c r="BU27" s="738"/>
      <c r="BV27" s="738"/>
      <c r="BW27" s="738"/>
      <c r="BX27" s="738"/>
      <c r="BY27" s="738"/>
      <c r="BZ27" s="738"/>
      <c r="CA27" s="738"/>
      <c r="CB27" s="738"/>
      <c r="CC27" s="738"/>
      <c r="CD27" s="738"/>
      <c r="CE27" s="738"/>
      <c r="CF27" s="738"/>
      <c r="CG27" s="738"/>
      <c r="CH27" s="738"/>
      <c r="CI27" s="738"/>
      <c r="CJ27" s="738"/>
      <c r="CK27" s="738"/>
      <c r="CL27" s="738"/>
      <c r="CM27" s="738"/>
      <c r="CN27" s="738"/>
      <c r="CO27" s="738"/>
      <c r="CP27" s="738"/>
      <c r="CQ27" s="738"/>
      <c r="CR27" s="738"/>
      <c r="CS27" s="738"/>
      <c r="CT27" s="738"/>
      <c r="CU27" s="738"/>
      <c r="CV27" s="738"/>
      <c r="CW27" s="738"/>
      <c r="CX27" s="738"/>
      <c r="CY27" s="738"/>
      <c r="CZ27" s="738"/>
      <c r="DA27" s="738"/>
      <c r="DB27" s="738"/>
      <c r="DC27" s="738"/>
      <c r="DD27" s="738"/>
      <c r="DE27" s="738"/>
      <c r="DF27" s="738"/>
      <c r="DG27" s="738"/>
      <c r="DH27" s="738"/>
      <c r="DI27" s="738"/>
      <c r="DJ27" s="738"/>
      <c r="DK27" s="738"/>
      <c r="DL27" s="738"/>
      <c r="DM27" s="738"/>
      <c r="DN27" s="738"/>
      <c r="DO27" s="738"/>
      <c r="DP27" s="738"/>
      <c r="DQ27" s="738"/>
      <c r="DR27" s="738"/>
      <c r="DS27" s="738"/>
      <c r="DT27" s="738"/>
      <c r="DU27" s="738"/>
    </row>
    <row r="28" spans="1:125" s="938" customFormat="1" ht="16.8" thickTop="1" thickBot="1">
      <c r="A28" s="985"/>
      <c r="B28" s="3861" t="s">
        <v>1600</v>
      </c>
      <c r="C28" s="739"/>
      <c r="D28" s="739"/>
      <c r="E28" s="739"/>
      <c r="F28" s="739"/>
      <c r="G28" s="739"/>
      <c r="H28" s="739"/>
      <c r="I28" s="959"/>
      <c r="J28" s="93"/>
      <c r="K28" s="738"/>
      <c r="L28" s="2978"/>
      <c r="M28" s="101">
        <f t="shared" si="0"/>
        <v>0</v>
      </c>
      <c r="N28" s="2967">
        <v>4</v>
      </c>
      <c r="O28" s="947"/>
      <c r="P28" s="738"/>
      <c r="Q28" s="738"/>
      <c r="R28" s="738"/>
      <c r="S28" s="738"/>
      <c r="T28" s="738"/>
      <c r="U28" s="738"/>
      <c r="V28" s="738"/>
      <c r="W28" s="738"/>
      <c r="X28" s="738"/>
      <c r="Y28" s="738"/>
      <c r="Z28" s="738"/>
      <c r="AA28" s="738"/>
      <c r="AB28" s="738"/>
      <c r="AC28" s="738"/>
      <c r="AD28" s="738"/>
      <c r="AE28" s="738"/>
      <c r="AF28" s="738"/>
      <c r="AG28" s="738"/>
      <c r="AH28" s="738"/>
      <c r="AI28" s="738"/>
      <c r="AJ28" s="738"/>
      <c r="AK28" s="738"/>
      <c r="AL28" s="738"/>
      <c r="AM28" s="738"/>
      <c r="AN28" s="738"/>
      <c r="AO28" s="738"/>
      <c r="AP28" s="738"/>
      <c r="AQ28" s="738"/>
      <c r="AR28" s="738"/>
      <c r="AS28" s="738"/>
      <c r="AT28" s="738"/>
      <c r="AU28" s="738"/>
      <c r="AV28" s="738"/>
      <c r="AW28" s="738"/>
      <c r="AX28" s="738"/>
      <c r="AY28" s="738"/>
      <c r="AZ28" s="738"/>
      <c r="BA28" s="738"/>
      <c r="BB28" s="738"/>
      <c r="BC28" s="738"/>
      <c r="BD28" s="738"/>
      <c r="BE28" s="738"/>
      <c r="BF28" s="738"/>
      <c r="BG28" s="738"/>
      <c r="BH28" s="738"/>
      <c r="BI28" s="738"/>
      <c r="BJ28" s="738"/>
      <c r="BK28" s="738"/>
      <c r="BL28" s="738"/>
      <c r="BM28" s="738"/>
      <c r="BN28" s="738"/>
      <c r="BO28" s="738"/>
      <c r="BP28" s="738"/>
      <c r="BQ28" s="738"/>
      <c r="BR28" s="738"/>
      <c r="BS28" s="738"/>
      <c r="BT28" s="738"/>
      <c r="BU28" s="738"/>
      <c r="BV28" s="738"/>
      <c r="BW28" s="738"/>
      <c r="BX28" s="738"/>
      <c r="BY28" s="738"/>
      <c r="BZ28" s="738"/>
      <c r="CA28" s="738"/>
      <c r="CB28" s="738"/>
      <c r="CC28" s="738"/>
      <c r="CD28" s="738"/>
      <c r="CE28" s="738"/>
      <c r="CF28" s="738"/>
      <c r="CG28" s="738"/>
      <c r="CH28" s="738"/>
      <c r="CI28" s="738"/>
      <c r="CJ28" s="738"/>
      <c r="CK28" s="738"/>
      <c r="CL28" s="738"/>
      <c r="CM28" s="738"/>
      <c r="CN28" s="738"/>
      <c r="CO28" s="738"/>
      <c r="CP28" s="738"/>
      <c r="CQ28" s="738"/>
      <c r="CR28" s="738"/>
      <c r="CS28" s="738"/>
      <c r="CT28" s="738"/>
      <c r="CU28" s="738"/>
      <c r="CV28" s="738"/>
      <c r="CW28" s="738"/>
      <c r="CX28" s="738"/>
      <c r="CY28" s="738"/>
      <c r="CZ28" s="738"/>
      <c r="DA28" s="738"/>
      <c r="DB28" s="738"/>
      <c r="DC28" s="738"/>
      <c r="DD28" s="738"/>
      <c r="DE28" s="738"/>
      <c r="DF28" s="738"/>
      <c r="DG28" s="738"/>
      <c r="DH28" s="738"/>
      <c r="DI28" s="738"/>
      <c r="DJ28" s="738"/>
      <c r="DK28" s="738"/>
      <c r="DL28" s="738"/>
      <c r="DM28" s="738"/>
      <c r="DN28" s="738"/>
      <c r="DO28" s="738"/>
      <c r="DP28" s="738"/>
      <c r="DQ28" s="738"/>
      <c r="DR28" s="738"/>
      <c r="DS28" s="738"/>
      <c r="DT28" s="738"/>
      <c r="DU28" s="738"/>
    </row>
    <row r="29" spans="1:125" s="938" customFormat="1" ht="45.6" thickTop="1">
      <c r="A29" s="985"/>
      <c r="B29" s="4055" t="s">
        <v>1790</v>
      </c>
      <c r="C29" s="4056" t="s">
        <v>1791</v>
      </c>
      <c r="D29" s="4056" t="s">
        <v>1792</v>
      </c>
      <c r="E29" s="4609">
        <f>'4R'!$R$45</f>
        <v>766.27899999999988</v>
      </c>
      <c r="F29" s="4057">
        <v>2589.35</v>
      </c>
      <c r="G29" s="4058">
        <v>9959</v>
      </c>
      <c r="H29" s="4059">
        <f>IFERROR(F29/(E29*1000),"-")</f>
        <v>3.3791217037136608E-3</v>
      </c>
      <c r="I29" s="738"/>
      <c r="J29" s="3758" t="s">
        <v>1793</v>
      </c>
      <c r="K29" s="738"/>
      <c r="L29" s="2978"/>
      <c r="M29" s="101">
        <f t="shared" si="0"/>
        <v>0</v>
      </c>
      <c r="N29" s="2967">
        <v>0</v>
      </c>
      <c r="O29" s="947"/>
      <c r="P29" s="738"/>
      <c r="Q29" s="738"/>
      <c r="R29" s="738"/>
      <c r="S29" s="738"/>
      <c r="T29" s="738"/>
      <c r="U29" s="738"/>
      <c r="V29" s="738"/>
      <c r="W29" s="738"/>
      <c r="X29" s="738"/>
      <c r="Y29" s="738"/>
      <c r="Z29" s="738"/>
      <c r="AA29" s="738"/>
      <c r="AB29" s="738"/>
      <c r="AC29" s="738"/>
      <c r="AD29" s="738"/>
      <c r="AE29" s="738"/>
      <c r="AF29" s="738"/>
      <c r="AG29" s="738"/>
      <c r="AH29" s="738"/>
      <c r="AI29" s="738"/>
      <c r="AJ29" s="738"/>
      <c r="AK29" s="738"/>
      <c r="AL29" s="738"/>
      <c r="AM29" s="738"/>
      <c r="AN29" s="738"/>
      <c r="AO29" s="738"/>
      <c r="AP29" s="738"/>
      <c r="AQ29" s="738"/>
      <c r="AR29" s="738"/>
      <c r="AS29" s="738"/>
      <c r="AT29" s="738"/>
      <c r="AU29" s="738"/>
      <c r="AV29" s="738"/>
      <c r="AW29" s="738"/>
      <c r="AX29" s="738"/>
      <c r="AY29" s="738"/>
      <c r="AZ29" s="738"/>
      <c r="BA29" s="738"/>
      <c r="BB29" s="738"/>
      <c r="BC29" s="738"/>
      <c r="BD29" s="738"/>
      <c r="BE29" s="738"/>
      <c r="BF29" s="738"/>
      <c r="BG29" s="738"/>
      <c r="BH29" s="738"/>
      <c r="BI29" s="738"/>
      <c r="BJ29" s="738"/>
      <c r="BK29" s="738"/>
      <c r="BL29" s="738"/>
      <c r="BM29" s="738"/>
      <c r="BN29" s="738"/>
      <c r="BO29" s="738"/>
      <c r="BP29" s="738"/>
      <c r="BQ29" s="738"/>
      <c r="BR29" s="738"/>
      <c r="BS29" s="738"/>
      <c r="BT29" s="738"/>
      <c r="BU29" s="738"/>
      <c r="BV29" s="738"/>
      <c r="BW29" s="738"/>
      <c r="BX29" s="738"/>
      <c r="BY29" s="738"/>
      <c r="BZ29" s="738"/>
      <c r="CA29" s="738"/>
      <c r="CB29" s="738"/>
      <c r="CC29" s="738"/>
      <c r="CD29" s="738"/>
      <c r="CE29" s="738"/>
      <c r="CF29" s="738"/>
      <c r="CG29" s="738"/>
      <c r="CH29" s="738"/>
      <c r="CI29" s="738"/>
      <c r="CJ29" s="738"/>
      <c r="CK29" s="738"/>
      <c r="CL29" s="738"/>
      <c r="CM29" s="738"/>
      <c r="CN29" s="738"/>
      <c r="CO29" s="738"/>
      <c r="CP29" s="738"/>
      <c r="CQ29" s="738"/>
      <c r="CR29" s="738"/>
      <c r="CS29" s="738"/>
      <c r="CT29" s="738"/>
      <c r="CU29" s="738"/>
      <c r="CV29" s="738"/>
      <c r="CW29" s="738"/>
      <c r="CX29" s="738"/>
      <c r="CY29" s="738"/>
      <c r="CZ29" s="738"/>
      <c r="DA29" s="738"/>
      <c r="DB29" s="738"/>
      <c r="DC29" s="738"/>
      <c r="DD29" s="738"/>
      <c r="DE29" s="738"/>
      <c r="DF29" s="738"/>
      <c r="DG29" s="738"/>
      <c r="DH29" s="738"/>
      <c r="DI29" s="738"/>
      <c r="DJ29" s="738"/>
      <c r="DK29" s="738"/>
      <c r="DL29" s="738"/>
      <c r="DM29" s="738"/>
      <c r="DN29" s="738"/>
      <c r="DO29" s="738"/>
      <c r="DP29" s="738"/>
      <c r="DQ29" s="738"/>
      <c r="DR29" s="738"/>
      <c r="DS29" s="738"/>
      <c r="DT29" s="738"/>
      <c r="DU29" s="738"/>
    </row>
    <row r="30" spans="1:125" s="938" customFormat="1" ht="45">
      <c r="A30" s="985"/>
      <c r="B30" s="4060" t="s">
        <v>1794</v>
      </c>
      <c r="C30" s="4061" t="s">
        <v>1791</v>
      </c>
      <c r="D30" s="4061" t="s">
        <v>1792</v>
      </c>
      <c r="E30" s="4062">
        <f>IFERROR(E$29, "-")</f>
        <v>766.27899999999988</v>
      </c>
      <c r="F30" s="4063">
        <v>1335</v>
      </c>
      <c r="G30" s="4064">
        <v>3145</v>
      </c>
      <c r="H30" s="4065">
        <f t="shared" ref="H30:H32" si="4">IFERROR(F30/(E30*1000),"-")</f>
        <v>1.7421852876041235E-3</v>
      </c>
      <c r="I30" s="738"/>
      <c r="J30" s="3766" t="s">
        <v>1795</v>
      </c>
      <c r="K30" s="738"/>
      <c r="L30" s="2978"/>
      <c r="M30" s="101">
        <f t="shared" si="0"/>
        <v>0</v>
      </c>
      <c r="N30" s="2967">
        <v>0</v>
      </c>
      <c r="O30" s="947"/>
      <c r="P30" s="738"/>
      <c r="Q30" s="738"/>
      <c r="R30" s="738"/>
      <c r="S30" s="738"/>
      <c r="T30" s="738"/>
      <c r="U30" s="738"/>
      <c r="V30" s="738"/>
      <c r="W30" s="738"/>
      <c r="X30" s="738"/>
      <c r="Y30" s="738"/>
      <c r="Z30" s="738"/>
      <c r="AA30" s="738"/>
      <c r="AB30" s="738"/>
      <c r="AC30" s="738"/>
      <c r="AD30" s="738"/>
      <c r="AE30" s="738"/>
      <c r="AF30" s="738"/>
      <c r="AG30" s="738"/>
      <c r="AH30" s="738"/>
      <c r="AI30" s="738"/>
      <c r="AJ30" s="738"/>
      <c r="AK30" s="738"/>
      <c r="AL30" s="738"/>
      <c r="AM30" s="738"/>
      <c r="AN30" s="738"/>
      <c r="AO30" s="738"/>
      <c r="AP30" s="738"/>
      <c r="AQ30" s="738"/>
      <c r="AR30" s="738"/>
      <c r="AS30" s="738"/>
      <c r="AT30" s="738"/>
      <c r="AU30" s="738"/>
      <c r="AV30" s="738"/>
      <c r="AW30" s="738"/>
      <c r="AX30" s="738"/>
      <c r="AY30" s="738"/>
      <c r="AZ30" s="738"/>
      <c r="BA30" s="738"/>
      <c r="BB30" s="738"/>
      <c r="BC30" s="738"/>
      <c r="BD30" s="738"/>
      <c r="BE30" s="738"/>
      <c r="BF30" s="738"/>
      <c r="BG30" s="738"/>
      <c r="BH30" s="738"/>
      <c r="BI30" s="738"/>
      <c r="BJ30" s="738"/>
      <c r="BK30" s="738"/>
      <c r="BL30" s="738"/>
      <c r="BM30" s="738"/>
      <c r="BN30" s="738"/>
      <c r="BO30" s="738"/>
      <c r="BP30" s="738"/>
      <c r="BQ30" s="738"/>
      <c r="BR30" s="738"/>
      <c r="BS30" s="738"/>
      <c r="BT30" s="738"/>
      <c r="BU30" s="738"/>
      <c r="BV30" s="738"/>
      <c r="BW30" s="738"/>
      <c r="BX30" s="738"/>
      <c r="BY30" s="738"/>
      <c r="BZ30" s="738"/>
      <c r="CA30" s="738"/>
      <c r="CB30" s="738"/>
      <c r="CC30" s="738"/>
      <c r="CD30" s="738"/>
      <c r="CE30" s="738"/>
      <c r="CF30" s="738"/>
      <c r="CG30" s="738"/>
      <c r="CH30" s="738"/>
      <c r="CI30" s="738"/>
      <c r="CJ30" s="738"/>
      <c r="CK30" s="738"/>
      <c r="CL30" s="738"/>
      <c r="CM30" s="738"/>
      <c r="CN30" s="738"/>
      <c r="CO30" s="738"/>
      <c r="CP30" s="738"/>
      <c r="CQ30" s="738"/>
      <c r="CR30" s="738"/>
      <c r="CS30" s="738"/>
      <c r="CT30" s="738"/>
      <c r="CU30" s="738"/>
      <c r="CV30" s="738"/>
      <c r="CW30" s="738"/>
      <c r="CX30" s="738"/>
      <c r="CY30" s="738"/>
      <c r="CZ30" s="738"/>
      <c r="DA30" s="738"/>
      <c r="DB30" s="738"/>
      <c r="DC30" s="738"/>
      <c r="DD30" s="738"/>
      <c r="DE30" s="738"/>
      <c r="DF30" s="738"/>
      <c r="DG30" s="738"/>
      <c r="DH30" s="738"/>
      <c r="DI30" s="738"/>
      <c r="DJ30" s="738"/>
      <c r="DK30" s="738"/>
      <c r="DL30" s="738"/>
      <c r="DM30" s="738"/>
      <c r="DN30" s="738"/>
      <c r="DO30" s="738"/>
      <c r="DP30" s="738"/>
      <c r="DQ30" s="738"/>
      <c r="DR30" s="738"/>
      <c r="DS30" s="738"/>
      <c r="DT30" s="738"/>
      <c r="DU30" s="738"/>
    </row>
    <row r="31" spans="1:125" s="938" customFormat="1" ht="45">
      <c r="A31" s="985"/>
      <c r="B31" s="4060" t="s">
        <v>1796</v>
      </c>
      <c r="C31" s="4061" t="s">
        <v>1791</v>
      </c>
      <c r="D31" s="4061" t="s">
        <v>1792</v>
      </c>
      <c r="E31" s="4062">
        <f t="shared" ref="E31:E32" si="5">IFERROR(E$29, "-")</f>
        <v>766.27899999999988</v>
      </c>
      <c r="F31" s="4063">
        <v>296.60000000000002</v>
      </c>
      <c r="G31" s="4064">
        <v>430</v>
      </c>
      <c r="H31" s="4065">
        <f t="shared" si="4"/>
        <v>3.8706528562051169E-4</v>
      </c>
      <c r="I31" s="738"/>
      <c r="J31" s="3766" t="s">
        <v>1797</v>
      </c>
      <c r="K31" s="738"/>
      <c r="L31" s="2978"/>
      <c r="M31" s="101">
        <f t="shared" si="0"/>
        <v>0</v>
      </c>
      <c r="N31" s="2967">
        <v>0</v>
      </c>
      <c r="O31" s="947"/>
      <c r="P31" s="738"/>
      <c r="Q31" s="738"/>
      <c r="R31" s="738"/>
      <c r="S31" s="738"/>
      <c r="T31" s="738"/>
      <c r="U31" s="738"/>
      <c r="V31" s="738"/>
      <c r="W31" s="738"/>
      <c r="X31" s="738"/>
      <c r="Y31" s="738"/>
      <c r="Z31" s="738"/>
      <c r="AA31" s="738"/>
      <c r="AB31" s="738"/>
      <c r="AC31" s="738"/>
      <c r="AD31" s="738"/>
      <c r="AE31" s="738"/>
      <c r="AF31" s="738"/>
      <c r="AG31" s="738"/>
      <c r="AH31" s="738"/>
      <c r="AI31" s="738"/>
      <c r="AJ31" s="738"/>
      <c r="AK31" s="738"/>
      <c r="AL31" s="738"/>
      <c r="AM31" s="738"/>
      <c r="AN31" s="738"/>
      <c r="AO31" s="738"/>
      <c r="AP31" s="738"/>
      <c r="AQ31" s="738"/>
      <c r="AR31" s="738"/>
      <c r="AS31" s="738"/>
      <c r="AT31" s="738"/>
      <c r="AU31" s="738"/>
      <c r="AV31" s="738"/>
      <c r="AW31" s="738"/>
      <c r="AX31" s="738"/>
      <c r="AY31" s="738"/>
      <c r="AZ31" s="738"/>
      <c r="BA31" s="738"/>
      <c r="BB31" s="738"/>
      <c r="BC31" s="738"/>
      <c r="BD31" s="738"/>
      <c r="BE31" s="738"/>
      <c r="BF31" s="738"/>
      <c r="BG31" s="738"/>
      <c r="BH31" s="738"/>
      <c r="BI31" s="738"/>
      <c r="BJ31" s="738"/>
      <c r="BK31" s="738"/>
      <c r="BL31" s="738"/>
      <c r="BM31" s="738"/>
      <c r="BN31" s="738"/>
      <c r="BO31" s="738"/>
      <c r="BP31" s="738"/>
      <c r="BQ31" s="738"/>
      <c r="BR31" s="738"/>
      <c r="BS31" s="738"/>
      <c r="BT31" s="738"/>
      <c r="BU31" s="738"/>
      <c r="BV31" s="738"/>
      <c r="BW31" s="738"/>
      <c r="BX31" s="738"/>
      <c r="BY31" s="738"/>
      <c r="BZ31" s="738"/>
      <c r="CA31" s="738"/>
      <c r="CB31" s="738"/>
      <c r="CC31" s="738"/>
      <c r="CD31" s="738"/>
      <c r="CE31" s="738"/>
      <c r="CF31" s="738"/>
      <c r="CG31" s="738"/>
      <c r="CH31" s="738"/>
      <c r="CI31" s="738"/>
      <c r="CJ31" s="738"/>
      <c r="CK31" s="738"/>
      <c r="CL31" s="738"/>
      <c r="CM31" s="738"/>
      <c r="CN31" s="738"/>
      <c r="CO31" s="738"/>
      <c r="CP31" s="738"/>
      <c r="CQ31" s="738"/>
      <c r="CR31" s="738"/>
      <c r="CS31" s="738"/>
      <c r="CT31" s="738"/>
      <c r="CU31" s="738"/>
      <c r="CV31" s="738"/>
      <c r="CW31" s="738"/>
      <c r="CX31" s="738"/>
      <c r="CY31" s="738"/>
      <c r="CZ31" s="738"/>
      <c r="DA31" s="738"/>
      <c r="DB31" s="738"/>
      <c r="DC31" s="738"/>
      <c r="DD31" s="738"/>
      <c r="DE31" s="738"/>
      <c r="DF31" s="738"/>
      <c r="DG31" s="738"/>
      <c r="DH31" s="738"/>
      <c r="DI31" s="738"/>
      <c r="DJ31" s="738"/>
      <c r="DK31" s="738"/>
      <c r="DL31" s="738"/>
      <c r="DM31" s="738"/>
      <c r="DN31" s="738"/>
      <c r="DO31" s="738"/>
      <c r="DP31" s="738"/>
      <c r="DQ31" s="738"/>
      <c r="DR31" s="738"/>
      <c r="DS31" s="738"/>
      <c r="DT31" s="738"/>
      <c r="DU31" s="738"/>
    </row>
    <row r="32" spans="1:125" s="938" customFormat="1" ht="45.6" thickBot="1">
      <c r="A32" s="985"/>
      <c r="B32" s="331" t="s">
        <v>1798</v>
      </c>
      <c r="C32" s="4066" t="s">
        <v>1791</v>
      </c>
      <c r="D32" s="4066" t="s">
        <v>1792</v>
      </c>
      <c r="E32" s="4067">
        <f t="shared" si="5"/>
        <v>766.27899999999988</v>
      </c>
      <c r="F32" s="4068">
        <v>108.3</v>
      </c>
      <c r="G32" s="4069">
        <v>87</v>
      </c>
      <c r="H32" s="4070">
        <f t="shared" si="4"/>
        <v>1.4133233456743564E-4</v>
      </c>
      <c r="I32" s="738"/>
      <c r="J32" s="3767" t="s">
        <v>1799</v>
      </c>
      <c r="K32" s="738"/>
      <c r="L32" s="2978"/>
      <c r="M32" s="101">
        <f t="shared" si="0"/>
        <v>0</v>
      </c>
      <c r="N32" s="2967">
        <v>0</v>
      </c>
      <c r="O32" s="947"/>
      <c r="P32" s="738"/>
      <c r="Q32" s="738"/>
      <c r="R32" s="738"/>
      <c r="S32" s="738"/>
      <c r="T32" s="738"/>
      <c r="U32" s="738"/>
      <c r="V32" s="738"/>
      <c r="W32" s="738"/>
      <c r="X32" s="738"/>
      <c r="Y32" s="738"/>
      <c r="Z32" s="738"/>
      <c r="AA32" s="738"/>
      <c r="AB32" s="738"/>
      <c r="AC32" s="738"/>
      <c r="AD32" s="738"/>
      <c r="AE32" s="738"/>
      <c r="AF32" s="738"/>
      <c r="AG32" s="738"/>
      <c r="AH32" s="738"/>
      <c r="AI32" s="738"/>
      <c r="AJ32" s="738"/>
      <c r="AK32" s="738"/>
      <c r="AL32" s="738"/>
      <c r="AM32" s="738"/>
      <c r="AN32" s="738"/>
      <c r="AO32" s="738"/>
      <c r="AP32" s="738"/>
      <c r="AQ32" s="738"/>
      <c r="AR32" s="738"/>
      <c r="AS32" s="738"/>
      <c r="AT32" s="738"/>
      <c r="AU32" s="738"/>
      <c r="AV32" s="738"/>
      <c r="AW32" s="738"/>
      <c r="AX32" s="738"/>
      <c r="AY32" s="738"/>
      <c r="AZ32" s="738"/>
      <c r="BA32" s="738"/>
      <c r="BB32" s="738"/>
      <c r="BC32" s="738"/>
      <c r="BD32" s="738"/>
      <c r="BE32" s="738"/>
      <c r="BF32" s="738"/>
      <c r="BG32" s="738"/>
      <c r="BH32" s="738"/>
      <c r="BI32" s="738"/>
      <c r="BJ32" s="738"/>
      <c r="BK32" s="738"/>
      <c r="BL32" s="738"/>
      <c r="BM32" s="738"/>
      <c r="BN32" s="738"/>
      <c r="BO32" s="738"/>
      <c r="BP32" s="738"/>
      <c r="BQ32" s="738"/>
      <c r="BR32" s="738"/>
      <c r="BS32" s="738"/>
      <c r="BT32" s="738"/>
      <c r="BU32" s="738"/>
      <c r="BV32" s="738"/>
      <c r="BW32" s="738"/>
      <c r="BX32" s="738"/>
      <c r="BY32" s="738"/>
      <c r="BZ32" s="738"/>
      <c r="CA32" s="738"/>
      <c r="CB32" s="738"/>
      <c r="CC32" s="738"/>
      <c r="CD32" s="738"/>
      <c r="CE32" s="738"/>
      <c r="CF32" s="738"/>
      <c r="CG32" s="738"/>
      <c r="CH32" s="738"/>
      <c r="CI32" s="738"/>
      <c r="CJ32" s="738"/>
      <c r="CK32" s="738"/>
      <c r="CL32" s="738"/>
      <c r="CM32" s="738"/>
      <c r="CN32" s="738"/>
      <c r="CO32" s="738"/>
      <c r="CP32" s="738"/>
      <c r="CQ32" s="738"/>
      <c r="CR32" s="738"/>
      <c r="CS32" s="738"/>
      <c r="CT32" s="738"/>
      <c r="CU32" s="738"/>
      <c r="CV32" s="738"/>
      <c r="CW32" s="738"/>
      <c r="CX32" s="738"/>
      <c r="CY32" s="738"/>
      <c r="CZ32" s="738"/>
      <c r="DA32" s="738"/>
      <c r="DB32" s="738"/>
      <c r="DC32" s="738"/>
      <c r="DD32" s="738"/>
      <c r="DE32" s="738"/>
      <c r="DF32" s="738"/>
      <c r="DG32" s="738"/>
      <c r="DH32" s="738"/>
      <c r="DI32" s="738"/>
      <c r="DJ32" s="738"/>
      <c r="DK32" s="738"/>
      <c r="DL32" s="738"/>
      <c r="DM32" s="738"/>
      <c r="DN32" s="738"/>
      <c r="DO32" s="738"/>
      <c r="DP32" s="738"/>
      <c r="DQ32" s="738"/>
      <c r="DR32" s="738"/>
      <c r="DS32" s="738"/>
      <c r="DT32" s="738"/>
      <c r="DU32" s="738"/>
    </row>
    <row r="33" spans="1:125" s="2690" customFormat="1" ht="15.6" thickTop="1">
      <c r="A33" s="985"/>
      <c r="B33" s="3835"/>
      <c r="C33" s="3836"/>
      <c r="D33" s="93"/>
      <c r="E33" s="93"/>
      <c r="F33" s="93"/>
      <c r="G33" s="93"/>
      <c r="H33" s="93"/>
      <c r="I33" s="738"/>
      <c r="J33" s="93"/>
      <c r="K33" s="738"/>
      <c r="L33" s="2978"/>
      <c r="M33" s="101">
        <f t="shared" si="0"/>
        <v>0</v>
      </c>
      <c r="N33" s="2967">
        <v>4</v>
      </c>
      <c r="O33" s="947"/>
      <c r="P33" s="738"/>
      <c r="Q33" s="738"/>
      <c r="R33" s="738"/>
      <c r="S33" s="738"/>
      <c r="T33" s="738"/>
      <c r="U33" s="738"/>
      <c r="V33" s="738"/>
      <c r="W33" s="738"/>
      <c r="X33" s="738"/>
      <c r="Y33" s="738"/>
      <c r="Z33" s="738"/>
      <c r="AA33" s="738"/>
      <c r="AB33" s="738"/>
      <c r="AC33" s="738"/>
      <c r="AD33" s="738"/>
      <c r="AE33" s="738"/>
      <c r="AF33" s="738"/>
      <c r="AG33" s="738"/>
      <c r="AH33" s="738"/>
      <c r="AI33" s="738"/>
      <c r="AJ33" s="738"/>
      <c r="AK33" s="738"/>
      <c r="AL33" s="738"/>
      <c r="AM33" s="738"/>
      <c r="AN33" s="738"/>
      <c r="AO33" s="738"/>
      <c r="AP33" s="738"/>
      <c r="AQ33" s="738"/>
      <c r="AR33" s="738"/>
      <c r="AS33" s="738"/>
      <c r="AT33" s="738"/>
      <c r="AU33" s="738"/>
      <c r="AV33" s="738"/>
      <c r="AW33" s="738"/>
      <c r="AX33" s="738"/>
      <c r="AY33" s="738"/>
      <c r="AZ33" s="738"/>
      <c r="BA33" s="738"/>
      <c r="BB33" s="738"/>
      <c r="BC33" s="738"/>
      <c r="BD33" s="738"/>
      <c r="BE33" s="738"/>
      <c r="BF33" s="738"/>
      <c r="BG33" s="738"/>
      <c r="BH33" s="738"/>
      <c r="BI33" s="738"/>
      <c r="BJ33" s="738"/>
      <c r="BK33" s="738"/>
      <c r="BL33" s="738"/>
      <c r="BM33" s="738"/>
      <c r="BN33" s="738"/>
      <c r="BO33" s="738"/>
      <c r="BP33" s="738"/>
      <c r="BQ33" s="738"/>
      <c r="BR33" s="738"/>
      <c r="BS33" s="738"/>
      <c r="BT33" s="738"/>
      <c r="BU33" s="738"/>
      <c r="BV33" s="738"/>
      <c r="BW33" s="738"/>
      <c r="BX33" s="738"/>
      <c r="BY33" s="738"/>
      <c r="BZ33" s="738"/>
      <c r="CA33" s="738"/>
      <c r="CB33" s="738"/>
      <c r="CC33" s="738"/>
      <c r="CD33" s="738"/>
      <c r="CE33" s="738"/>
      <c r="CF33" s="738"/>
      <c r="CG33" s="738"/>
      <c r="CH33" s="738"/>
      <c r="CI33" s="738"/>
      <c r="CJ33" s="738"/>
      <c r="CK33" s="738"/>
      <c r="CL33" s="738"/>
      <c r="CM33" s="738"/>
      <c r="CN33" s="738"/>
      <c r="CO33" s="738"/>
      <c r="CP33" s="738"/>
      <c r="CQ33" s="738"/>
      <c r="CR33" s="738"/>
      <c r="CS33" s="738"/>
      <c r="CT33" s="738"/>
      <c r="CU33" s="738"/>
      <c r="CV33" s="738"/>
      <c r="CW33" s="738"/>
      <c r="CX33" s="738"/>
      <c r="CY33" s="738"/>
      <c r="CZ33" s="738"/>
      <c r="DA33" s="738"/>
      <c r="DB33" s="738"/>
      <c r="DC33" s="738"/>
      <c r="DD33" s="738"/>
      <c r="DE33" s="738"/>
      <c r="DF33" s="738"/>
      <c r="DG33" s="738"/>
      <c r="DH33" s="738"/>
      <c r="DI33" s="738"/>
      <c r="DJ33" s="738"/>
      <c r="DK33" s="738"/>
      <c r="DL33" s="738"/>
      <c r="DM33" s="738"/>
      <c r="DN33" s="738"/>
      <c r="DO33" s="738"/>
      <c r="DP33" s="738"/>
      <c r="DQ33" s="738"/>
      <c r="DR33" s="738"/>
      <c r="DS33" s="738"/>
      <c r="DT33" s="738"/>
      <c r="DU33" s="738"/>
    </row>
    <row r="34" spans="1:125" s="938" customFormat="1" ht="31.5" customHeight="1">
      <c r="A34" s="985"/>
      <c r="B34" s="5135" t="s">
        <v>1800</v>
      </c>
      <c r="C34" s="5135"/>
      <c r="D34" s="5135"/>
      <c r="E34" s="5135"/>
      <c r="F34" s="5135"/>
      <c r="G34" s="5135"/>
      <c r="H34" s="5135"/>
      <c r="I34" s="5135"/>
      <c r="J34" s="5135"/>
      <c r="K34" s="5135"/>
      <c r="L34" s="2978"/>
      <c r="M34" s="101">
        <f t="shared" si="0"/>
        <v>0</v>
      </c>
      <c r="N34" s="2967">
        <v>4</v>
      </c>
      <c r="O34" s="947"/>
      <c r="P34" s="738"/>
      <c r="Q34" s="738"/>
      <c r="R34" s="738"/>
      <c r="S34" s="738"/>
      <c r="T34" s="738"/>
      <c r="U34" s="738"/>
      <c r="V34" s="738"/>
      <c r="W34" s="738"/>
      <c r="X34" s="738"/>
      <c r="Y34" s="738"/>
      <c r="Z34" s="738"/>
      <c r="AA34" s="738"/>
      <c r="AB34" s="738"/>
      <c r="AC34" s="738"/>
      <c r="AD34" s="738"/>
      <c r="AE34" s="738"/>
      <c r="AF34" s="738"/>
      <c r="AG34" s="738"/>
      <c r="AH34" s="738"/>
      <c r="AI34" s="738"/>
      <c r="AJ34" s="738"/>
      <c r="AK34" s="738"/>
      <c r="AL34" s="738"/>
      <c r="AM34" s="738"/>
      <c r="AN34" s="738"/>
      <c r="AO34" s="738"/>
      <c r="AP34" s="738"/>
      <c r="AQ34" s="738"/>
      <c r="AR34" s="738"/>
      <c r="AS34" s="738"/>
      <c r="AT34" s="738"/>
      <c r="AU34" s="738"/>
      <c r="AV34" s="738"/>
      <c r="AW34" s="738"/>
      <c r="AX34" s="738"/>
      <c r="AY34" s="738"/>
      <c r="AZ34" s="738"/>
      <c r="BA34" s="738"/>
      <c r="BB34" s="738"/>
      <c r="BC34" s="738"/>
      <c r="BD34" s="738"/>
      <c r="BE34" s="738"/>
      <c r="BF34" s="738"/>
      <c r="BG34" s="738"/>
      <c r="BH34" s="738"/>
      <c r="BI34" s="738"/>
      <c r="BJ34" s="738"/>
      <c r="BK34" s="738"/>
      <c r="BL34" s="738"/>
      <c r="BM34" s="738"/>
      <c r="BN34" s="738"/>
      <c r="BO34" s="738"/>
      <c r="BP34" s="738"/>
      <c r="BQ34" s="738"/>
      <c r="BR34" s="738"/>
      <c r="BS34" s="738"/>
      <c r="BT34" s="738"/>
      <c r="BU34" s="738"/>
      <c r="BV34" s="738"/>
      <c r="BW34" s="738"/>
      <c r="BX34" s="738"/>
      <c r="BY34" s="738"/>
      <c r="BZ34" s="738"/>
      <c r="CA34" s="738"/>
      <c r="CB34" s="738"/>
      <c r="CC34" s="738"/>
      <c r="CD34" s="738"/>
      <c r="CE34" s="738"/>
      <c r="CF34" s="738"/>
      <c r="CG34" s="738"/>
      <c r="CH34" s="738"/>
      <c r="CI34" s="738"/>
      <c r="CJ34" s="738"/>
      <c r="CK34" s="738"/>
      <c r="CL34" s="738"/>
      <c r="CM34" s="738"/>
      <c r="CN34" s="738"/>
      <c r="CO34" s="738"/>
      <c r="CP34" s="738"/>
      <c r="CQ34" s="738"/>
      <c r="CR34" s="738"/>
      <c r="CS34" s="738"/>
      <c r="CT34" s="738"/>
      <c r="CU34" s="738"/>
      <c r="CV34" s="738"/>
      <c r="CW34" s="738"/>
      <c r="CX34" s="738"/>
      <c r="CY34" s="738"/>
      <c r="CZ34" s="738"/>
      <c r="DA34" s="738"/>
      <c r="DB34" s="738"/>
      <c r="DC34" s="738"/>
      <c r="DD34" s="738"/>
      <c r="DE34" s="738"/>
      <c r="DF34" s="738"/>
      <c r="DG34" s="738"/>
      <c r="DH34" s="738"/>
      <c r="DI34" s="738"/>
      <c r="DJ34" s="738"/>
      <c r="DK34" s="738"/>
      <c r="DL34" s="738"/>
      <c r="DM34" s="738"/>
      <c r="DN34" s="738"/>
      <c r="DO34" s="738"/>
      <c r="DP34" s="738"/>
      <c r="DQ34" s="738"/>
      <c r="DR34" s="738"/>
      <c r="DS34" s="738"/>
      <c r="DT34" s="738"/>
      <c r="DU34" s="738"/>
    </row>
    <row r="35" spans="1:125" s="2690" customFormat="1" ht="15.6" thickBot="1">
      <c r="A35" s="985"/>
      <c r="B35" s="3835"/>
      <c r="C35" s="3839">
        <v>12</v>
      </c>
      <c r="D35" s="93"/>
      <c r="E35" s="3839">
        <v>13</v>
      </c>
      <c r="F35" s="93"/>
      <c r="G35" s="93"/>
      <c r="H35" s="93"/>
      <c r="I35" s="738"/>
      <c r="J35" s="93"/>
      <c r="K35" s="738"/>
      <c r="L35" s="2978"/>
      <c r="M35" s="101">
        <f t="shared" si="0"/>
        <v>0</v>
      </c>
      <c r="N35" s="2967">
        <v>3</v>
      </c>
      <c r="O35" s="947"/>
      <c r="P35" s="738"/>
      <c r="Q35" s="738"/>
      <c r="R35" s="738"/>
      <c r="S35" s="738"/>
      <c r="T35" s="738"/>
      <c r="U35" s="738"/>
      <c r="V35" s="738"/>
      <c r="W35" s="738"/>
      <c r="X35" s="738"/>
      <c r="Y35" s="738"/>
      <c r="Z35" s="738"/>
      <c r="AA35" s="738"/>
      <c r="AB35" s="738"/>
      <c r="AC35" s="738"/>
      <c r="AD35" s="738"/>
      <c r="AE35" s="738"/>
      <c r="AF35" s="738"/>
      <c r="AG35" s="738"/>
      <c r="AH35" s="738"/>
      <c r="AI35" s="738"/>
      <c r="AJ35" s="738"/>
      <c r="AK35" s="738"/>
      <c r="AL35" s="738"/>
      <c r="AM35" s="738"/>
      <c r="AN35" s="738"/>
      <c r="AO35" s="738"/>
      <c r="AP35" s="738"/>
      <c r="AQ35" s="738"/>
      <c r="AR35" s="738"/>
      <c r="AS35" s="738"/>
      <c r="AT35" s="738"/>
      <c r="AU35" s="738"/>
      <c r="AV35" s="738"/>
      <c r="AW35" s="738"/>
      <c r="AX35" s="738"/>
      <c r="AY35" s="738"/>
      <c r="AZ35" s="738"/>
      <c r="BA35" s="738"/>
      <c r="BB35" s="738"/>
      <c r="BC35" s="738"/>
      <c r="BD35" s="738"/>
      <c r="BE35" s="738"/>
      <c r="BF35" s="738"/>
      <c r="BG35" s="738"/>
      <c r="BH35" s="738"/>
      <c r="BI35" s="738"/>
      <c r="BJ35" s="738"/>
      <c r="BK35" s="738"/>
      <c r="BL35" s="738"/>
      <c r="BM35" s="738"/>
      <c r="BN35" s="738"/>
      <c r="BO35" s="738"/>
      <c r="BP35" s="738"/>
      <c r="BQ35" s="738"/>
      <c r="BR35" s="738"/>
      <c r="BS35" s="738"/>
      <c r="BT35" s="738"/>
      <c r="BU35" s="738"/>
      <c r="BV35" s="738"/>
      <c r="BW35" s="738"/>
      <c r="BX35" s="738"/>
      <c r="BY35" s="738"/>
      <c r="BZ35" s="738"/>
      <c r="CA35" s="738"/>
      <c r="CB35" s="738"/>
      <c r="CC35" s="738"/>
      <c r="CD35" s="738"/>
      <c r="CE35" s="738"/>
      <c r="CF35" s="738"/>
      <c r="CG35" s="738"/>
      <c r="CH35" s="738"/>
      <c r="CI35" s="738"/>
      <c r="CJ35" s="738"/>
      <c r="CK35" s="738"/>
      <c r="CL35" s="738"/>
      <c r="CM35" s="738"/>
      <c r="CN35" s="738"/>
      <c r="CO35" s="738"/>
      <c r="CP35" s="738"/>
      <c r="CQ35" s="738"/>
      <c r="CR35" s="738"/>
      <c r="CS35" s="738"/>
      <c r="CT35" s="738"/>
      <c r="CU35" s="738"/>
      <c r="CV35" s="738"/>
      <c r="CW35" s="738"/>
      <c r="CX35" s="738"/>
      <c r="CY35" s="738"/>
      <c r="CZ35" s="738"/>
      <c r="DA35" s="738"/>
      <c r="DB35" s="738"/>
      <c r="DC35" s="738"/>
      <c r="DD35" s="738"/>
      <c r="DE35" s="738"/>
      <c r="DF35" s="738"/>
      <c r="DG35" s="738"/>
      <c r="DH35" s="738"/>
      <c r="DI35" s="738"/>
      <c r="DJ35" s="738"/>
      <c r="DK35" s="738"/>
      <c r="DL35" s="738"/>
      <c r="DM35" s="738"/>
      <c r="DN35" s="738"/>
      <c r="DO35" s="738"/>
      <c r="DP35" s="738"/>
      <c r="DQ35" s="738"/>
      <c r="DR35" s="738"/>
      <c r="DS35" s="738"/>
      <c r="DT35" s="738"/>
      <c r="DU35" s="738"/>
    </row>
    <row r="36" spans="1:125" s="938" customFormat="1" ht="61.2" thickTop="1" thickBot="1">
      <c r="A36" s="985" t="s">
        <v>1332</v>
      </c>
      <c r="B36" s="3831" t="s">
        <v>717</v>
      </c>
      <c r="C36" s="3833" t="s">
        <v>1563</v>
      </c>
      <c r="D36" s="55"/>
      <c r="E36" s="3837" t="s">
        <v>1801</v>
      </c>
      <c r="F36" s="93"/>
      <c r="G36" s="93"/>
      <c r="H36" s="93"/>
      <c r="I36" s="11"/>
      <c r="J36" s="93"/>
      <c r="K36" s="738"/>
      <c r="L36" s="2978"/>
      <c r="M36" s="101">
        <f t="shared" si="0"/>
        <v>0</v>
      </c>
      <c r="N36" s="2967">
        <v>3</v>
      </c>
      <c r="O36" s="947"/>
      <c r="P36" s="738"/>
      <c r="Q36" s="738"/>
      <c r="R36" s="738"/>
      <c r="S36" s="738"/>
      <c r="T36" s="738"/>
      <c r="U36" s="738"/>
      <c r="V36" s="738"/>
      <c r="W36" s="738"/>
      <c r="X36" s="738"/>
      <c r="Y36" s="738"/>
      <c r="Z36" s="738"/>
      <c r="AA36" s="738"/>
      <c r="AB36" s="738"/>
      <c r="AC36" s="738"/>
      <c r="AD36" s="738"/>
      <c r="AE36" s="738"/>
      <c r="AF36" s="738"/>
      <c r="AG36" s="738"/>
      <c r="AH36" s="738"/>
      <c r="AI36" s="738"/>
      <c r="AJ36" s="738"/>
      <c r="AK36" s="738"/>
      <c r="AL36" s="738"/>
      <c r="AM36" s="738"/>
      <c r="AN36" s="738"/>
      <c r="AO36" s="738"/>
      <c r="AP36" s="738"/>
      <c r="AQ36" s="738"/>
      <c r="AR36" s="738"/>
      <c r="AS36" s="738"/>
      <c r="AT36" s="738"/>
      <c r="AU36" s="738"/>
      <c r="AV36" s="738"/>
      <c r="AW36" s="738"/>
      <c r="AX36" s="738"/>
      <c r="AY36" s="738"/>
      <c r="AZ36" s="738"/>
      <c r="BA36" s="738"/>
      <c r="BB36" s="738"/>
      <c r="BC36" s="738"/>
      <c r="BD36" s="738"/>
      <c r="BE36" s="738"/>
      <c r="BF36" s="738"/>
      <c r="BG36" s="738"/>
      <c r="BH36" s="738"/>
      <c r="BI36" s="738"/>
      <c r="BJ36" s="738"/>
      <c r="BK36" s="738"/>
      <c r="BL36" s="738"/>
      <c r="BM36" s="738"/>
      <c r="BN36" s="738"/>
      <c r="BO36" s="738"/>
      <c r="BP36" s="738"/>
      <c r="BQ36" s="738"/>
      <c r="BR36" s="738"/>
      <c r="BS36" s="738"/>
      <c r="BT36" s="738"/>
      <c r="BU36" s="738"/>
      <c r="BV36" s="738"/>
      <c r="BW36" s="738"/>
      <c r="BX36" s="738"/>
      <c r="BY36" s="738"/>
      <c r="BZ36" s="738"/>
      <c r="CA36" s="738"/>
      <c r="CB36" s="738"/>
      <c r="CC36" s="738"/>
      <c r="CD36" s="738"/>
      <c r="CE36" s="738"/>
      <c r="CF36" s="738"/>
      <c r="CG36" s="738"/>
      <c r="CH36" s="738"/>
      <c r="CI36" s="738"/>
      <c r="CJ36" s="738"/>
      <c r="CK36" s="738"/>
      <c r="CL36" s="738"/>
      <c r="CM36" s="738"/>
      <c r="CN36" s="738"/>
      <c r="CO36" s="738"/>
      <c r="CP36" s="738"/>
      <c r="CQ36" s="738"/>
      <c r="CR36" s="738"/>
      <c r="CS36" s="738"/>
      <c r="CT36" s="738"/>
      <c r="CU36" s="738"/>
      <c r="CV36" s="738"/>
      <c r="CW36" s="738"/>
      <c r="CX36" s="738"/>
      <c r="CY36" s="738"/>
      <c r="CZ36" s="738"/>
      <c r="DA36" s="738"/>
      <c r="DB36" s="738"/>
      <c r="DC36" s="738"/>
      <c r="DD36" s="738"/>
      <c r="DE36" s="738"/>
      <c r="DF36" s="738"/>
      <c r="DG36" s="738"/>
      <c r="DH36" s="738"/>
      <c r="DI36" s="738"/>
      <c r="DJ36" s="738"/>
      <c r="DK36" s="738"/>
      <c r="DL36" s="738"/>
      <c r="DM36" s="738"/>
      <c r="DN36" s="738"/>
      <c r="DO36" s="738"/>
      <c r="DP36" s="738"/>
      <c r="DQ36" s="738"/>
      <c r="DR36" s="738"/>
      <c r="DS36" s="738"/>
      <c r="DT36" s="738"/>
      <c r="DU36" s="738"/>
    </row>
    <row r="37" spans="1:125" s="2690" customFormat="1" ht="16.8" thickTop="1" thickBot="1">
      <c r="A37" s="985"/>
      <c r="B37" s="739"/>
      <c r="C37" s="739"/>
      <c r="D37" s="93"/>
      <c r="E37" s="739"/>
      <c r="F37" s="93"/>
      <c r="G37" s="93"/>
      <c r="H37" s="93"/>
      <c r="I37" s="738"/>
      <c r="J37" s="93"/>
      <c r="K37" s="738"/>
      <c r="L37" s="2978"/>
      <c r="M37" s="101">
        <f t="shared" si="0"/>
        <v>0</v>
      </c>
      <c r="N37" s="2967">
        <v>4</v>
      </c>
      <c r="O37" s="947"/>
      <c r="P37" s="738"/>
      <c r="Q37" s="738"/>
      <c r="R37" s="738"/>
      <c r="S37" s="738"/>
      <c r="T37" s="738"/>
      <c r="U37" s="738"/>
      <c r="V37" s="738"/>
      <c r="W37" s="738"/>
      <c r="X37" s="738"/>
      <c r="Y37" s="738"/>
      <c r="Z37" s="738"/>
      <c r="AA37" s="738"/>
      <c r="AB37" s="738"/>
      <c r="AC37" s="738"/>
      <c r="AD37" s="738"/>
      <c r="AE37" s="738"/>
      <c r="AF37" s="738"/>
      <c r="AG37" s="738"/>
      <c r="AH37" s="738"/>
      <c r="AI37" s="738"/>
      <c r="AJ37" s="738"/>
      <c r="AK37" s="738"/>
      <c r="AL37" s="738"/>
      <c r="AM37" s="738"/>
      <c r="AN37" s="738"/>
      <c r="AO37" s="738"/>
      <c r="AP37" s="738"/>
      <c r="AQ37" s="738"/>
      <c r="AR37" s="738"/>
      <c r="AS37" s="738"/>
      <c r="AT37" s="738"/>
      <c r="AU37" s="738"/>
      <c r="AV37" s="738"/>
      <c r="AW37" s="738"/>
      <c r="AX37" s="738"/>
      <c r="AY37" s="738"/>
      <c r="AZ37" s="738"/>
      <c r="BA37" s="738"/>
      <c r="BB37" s="738"/>
      <c r="BC37" s="738"/>
      <c r="BD37" s="738"/>
      <c r="BE37" s="738"/>
      <c r="BF37" s="738"/>
      <c r="BG37" s="738"/>
      <c r="BH37" s="738"/>
      <c r="BI37" s="738"/>
      <c r="BJ37" s="738"/>
      <c r="BK37" s="738"/>
      <c r="BL37" s="738"/>
      <c r="BM37" s="738"/>
      <c r="BN37" s="738"/>
      <c r="BO37" s="738"/>
      <c r="BP37" s="738"/>
      <c r="BQ37" s="738"/>
      <c r="BR37" s="738"/>
      <c r="BS37" s="738"/>
      <c r="BT37" s="738"/>
      <c r="BU37" s="738"/>
      <c r="BV37" s="738"/>
      <c r="BW37" s="738"/>
      <c r="BX37" s="738"/>
      <c r="BY37" s="738"/>
      <c r="BZ37" s="738"/>
      <c r="CA37" s="738"/>
      <c r="CB37" s="738"/>
      <c r="CC37" s="738"/>
      <c r="CD37" s="738"/>
      <c r="CE37" s="738"/>
      <c r="CF37" s="738"/>
      <c r="CG37" s="738"/>
      <c r="CH37" s="738"/>
      <c r="CI37" s="738"/>
      <c r="CJ37" s="738"/>
      <c r="CK37" s="738"/>
      <c r="CL37" s="738"/>
      <c r="CM37" s="738"/>
      <c r="CN37" s="738"/>
      <c r="CO37" s="738"/>
      <c r="CP37" s="738"/>
      <c r="CQ37" s="738"/>
      <c r="CR37" s="738"/>
      <c r="CS37" s="738"/>
      <c r="CT37" s="738"/>
      <c r="CU37" s="738"/>
      <c r="CV37" s="738"/>
      <c r="CW37" s="738"/>
      <c r="CX37" s="738"/>
      <c r="CY37" s="738"/>
      <c r="CZ37" s="738"/>
      <c r="DA37" s="738"/>
      <c r="DB37" s="738"/>
      <c r="DC37" s="738"/>
      <c r="DD37" s="738"/>
      <c r="DE37" s="738"/>
      <c r="DF37" s="738"/>
      <c r="DG37" s="738"/>
      <c r="DH37" s="738"/>
      <c r="DI37" s="738"/>
      <c r="DJ37" s="738"/>
      <c r="DK37" s="738"/>
      <c r="DL37" s="738"/>
      <c r="DM37" s="738"/>
      <c r="DN37" s="738"/>
      <c r="DO37" s="738"/>
      <c r="DP37" s="738"/>
      <c r="DQ37" s="738"/>
      <c r="DR37" s="738"/>
      <c r="DS37" s="738"/>
      <c r="DT37" s="738"/>
      <c r="DU37" s="738"/>
    </row>
    <row r="38" spans="1:125" s="938" customFormat="1" ht="16.8" thickTop="1" thickBot="1">
      <c r="A38" s="985"/>
      <c r="B38" s="3861" t="s">
        <v>1614</v>
      </c>
      <c r="C38" s="739"/>
      <c r="D38" s="55"/>
      <c r="E38" s="739"/>
      <c r="F38" s="93"/>
      <c r="G38" s="93"/>
      <c r="H38" s="93"/>
      <c r="I38" s="738"/>
      <c r="J38" s="93"/>
      <c r="K38" s="738"/>
      <c r="L38" s="2978"/>
      <c r="M38" s="101">
        <f t="shared" si="0"/>
        <v>0</v>
      </c>
      <c r="N38" s="2967">
        <v>4</v>
      </c>
      <c r="O38" s="947"/>
      <c r="P38" s="738"/>
      <c r="Q38" s="738"/>
      <c r="R38" s="738"/>
      <c r="S38" s="738"/>
      <c r="T38" s="738"/>
      <c r="U38" s="738"/>
      <c r="V38" s="738"/>
      <c r="W38" s="738"/>
      <c r="X38" s="738"/>
      <c r="Y38" s="738"/>
      <c r="Z38" s="738"/>
      <c r="AA38" s="738"/>
      <c r="AB38" s="738"/>
      <c r="AC38" s="738"/>
      <c r="AD38" s="738"/>
      <c r="AE38" s="738"/>
      <c r="AF38" s="738"/>
      <c r="AG38" s="738"/>
      <c r="AH38" s="738"/>
      <c r="AI38" s="738"/>
      <c r="AJ38" s="738"/>
      <c r="AK38" s="738"/>
      <c r="AL38" s="738"/>
      <c r="AM38" s="738"/>
      <c r="AN38" s="738"/>
      <c r="AO38" s="738"/>
      <c r="AP38" s="738"/>
      <c r="AQ38" s="738"/>
      <c r="AR38" s="738"/>
      <c r="AS38" s="738"/>
      <c r="AT38" s="738"/>
      <c r="AU38" s="738"/>
      <c r="AV38" s="738"/>
      <c r="AW38" s="738"/>
      <c r="AX38" s="738"/>
      <c r="AY38" s="738"/>
      <c r="AZ38" s="738"/>
      <c r="BA38" s="738"/>
      <c r="BB38" s="738"/>
      <c r="BC38" s="738"/>
      <c r="BD38" s="738"/>
      <c r="BE38" s="738"/>
      <c r="BF38" s="738"/>
      <c r="BG38" s="738"/>
      <c r="BH38" s="738"/>
      <c r="BI38" s="738"/>
      <c r="BJ38" s="738"/>
      <c r="BK38" s="738"/>
      <c r="BL38" s="738"/>
      <c r="BM38" s="738"/>
      <c r="BN38" s="738"/>
      <c r="BO38" s="738"/>
      <c r="BP38" s="738"/>
      <c r="BQ38" s="738"/>
      <c r="BR38" s="738"/>
      <c r="BS38" s="738"/>
      <c r="BT38" s="738"/>
      <c r="BU38" s="738"/>
      <c r="BV38" s="738"/>
      <c r="BW38" s="738"/>
      <c r="BX38" s="738"/>
      <c r="BY38" s="738"/>
      <c r="BZ38" s="738"/>
      <c r="CA38" s="738"/>
      <c r="CB38" s="738"/>
      <c r="CC38" s="738"/>
      <c r="CD38" s="738"/>
      <c r="CE38" s="738"/>
      <c r="CF38" s="738"/>
      <c r="CG38" s="738"/>
      <c r="CH38" s="738"/>
      <c r="CI38" s="738"/>
      <c r="CJ38" s="738"/>
      <c r="CK38" s="738"/>
      <c r="CL38" s="738"/>
      <c r="CM38" s="738"/>
      <c r="CN38" s="738"/>
      <c r="CO38" s="738"/>
      <c r="CP38" s="738"/>
      <c r="CQ38" s="738"/>
      <c r="CR38" s="738"/>
      <c r="CS38" s="738"/>
      <c r="CT38" s="738"/>
      <c r="CU38" s="738"/>
      <c r="CV38" s="738"/>
      <c r="CW38" s="738"/>
      <c r="CX38" s="738"/>
      <c r="CY38" s="738"/>
      <c r="CZ38" s="738"/>
      <c r="DA38" s="738"/>
      <c r="DB38" s="738"/>
      <c r="DC38" s="738"/>
      <c r="DD38" s="738"/>
      <c r="DE38" s="738"/>
      <c r="DF38" s="738"/>
      <c r="DG38" s="738"/>
      <c r="DH38" s="738"/>
      <c r="DI38" s="738"/>
      <c r="DJ38" s="738"/>
      <c r="DK38" s="738"/>
      <c r="DL38" s="738"/>
      <c r="DM38" s="738"/>
      <c r="DN38" s="738"/>
      <c r="DO38" s="738"/>
      <c r="DP38" s="738"/>
      <c r="DQ38" s="738"/>
      <c r="DR38" s="738"/>
      <c r="DS38" s="738"/>
      <c r="DT38" s="738"/>
      <c r="DU38" s="738"/>
    </row>
    <row r="39" spans="1:125" s="938" customFormat="1" ht="30.6" thickTop="1">
      <c r="A39" s="985"/>
      <c r="B39" s="4055" t="s">
        <v>1802</v>
      </c>
      <c r="C39" s="4279" t="s">
        <v>1575</v>
      </c>
      <c r="D39" s="55"/>
      <c r="E39" s="4282"/>
      <c r="F39" s="93"/>
      <c r="G39" s="93"/>
      <c r="H39" s="93"/>
      <c r="I39" s="738"/>
      <c r="J39" s="3758" t="s">
        <v>1803</v>
      </c>
      <c r="K39" s="738"/>
      <c r="L39" s="2978"/>
      <c r="M39" s="101" t="str">
        <f t="shared" si="0"/>
        <v>Please complete all cells in row</v>
      </c>
      <c r="N39" s="2967">
        <v>3</v>
      </c>
      <c r="O39" s="947"/>
      <c r="P39" s="738"/>
      <c r="Q39" s="738"/>
      <c r="R39" s="738"/>
      <c r="S39" s="738"/>
      <c r="T39" s="738"/>
      <c r="U39" s="738"/>
      <c r="V39" s="738"/>
      <c r="W39" s="738"/>
      <c r="X39" s="738"/>
      <c r="Y39" s="738"/>
      <c r="Z39" s="738"/>
      <c r="AA39" s="738"/>
      <c r="AB39" s="738"/>
      <c r="AC39" s="738"/>
      <c r="AD39" s="738"/>
      <c r="AE39" s="738"/>
      <c r="AF39" s="738"/>
      <c r="AG39" s="738"/>
      <c r="AH39" s="738"/>
      <c r="AI39" s="738"/>
      <c r="AJ39" s="738"/>
      <c r="AK39" s="738"/>
      <c r="AL39" s="738"/>
      <c r="AM39" s="738"/>
      <c r="AN39" s="738"/>
      <c r="AO39" s="738"/>
      <c r="AP39" s="738"/>
      <c r="AQ39" s="738"/>
      <c r="AR39" s="738"/>
      <c r="AS39" s="738"/>
      <c r="AT39" s="738"/>
      <c r="AU39" s="738"/>
      <c r="AV39" s="738"/>
      <c r="AW39" s="738"/>
      <c r="AX39" s="738"/>
      <c r="AY39" s="738"/>
      <c r="AZ39" s="738"/>
      <c r="BA39" s="738"/>
      <c r="BB39" s="738"/>
      <c r="BC39" s="738"/>
      <c r="BD39" s="738"/>
      <c r="BE39" s="738"/>
      <c r="BF39" s="738"/>
      <c r="BG39" s="738"/>
      <c r="BH39" s="738"/>
      <c r="BI39" s="738"/>
      <c r="BJ39" s="738"/>
      <c r="BK39" s="738"/>
      <c r="BL39" s="738"/>
      <c r="BM39" s="738"/>
      <c r="BN39" s="738"/>
      <c r="BO39" s="738"/>
      <c r="BP39" s="738"/>
      <c r="BQ39" s="738"/>
      <c r="BR39" s="738"/>
      <c r="BS39" s="738"/>
      <c r="BT39" s="738"/>
      <c r="BU39" s="738"/>
      <c r="BV39" s="738"/>
      <c r="BW39" s="738"/>
      <c r="BX39" s="738"/>
      <c r="BY39" s="738"/>
      <c r="BZ39" s="738"/>
      <c r="CA39" s="738"/>
      <c r="CB39" s="738"/>
      <c r="CC39" s="738"/>
      <c r="CD39" s="738"/>
      <c r="CE39" s="738"/>
      <c r="CF39" s="738"/>
      <c r="CG39" s="738"/>
      <c r="CH39" s="738"/>
      <c r="CI39" s="738"/>
      <c r="CJ39" s="738"/>
      <c r="CK39" s="738"/>
      <c r="CL39" s="738"/>
      <c r="CM39" s="738"/>
      <c r="CN39" s="738"/>
      <c r="CO39" s="738"/>
      <c r="CP39" s="738"/>
      <c r="CQ39" s="738"/>
      <c r="CR39" s="738"/>
      <c r="CS39" s="738"/>
      <c r="CT39" s="738"/>
      <c r="CU39" s="738"/>
      <c r="CV39" s="738"/>
      <c r="CW39" s="738"/>
      <c r="CX39" s="738"/>
      <c r="CY39" s="738"/>
      <c r="CZ39" s="738"/>
      <c r="DA39" s="738"/>
      <c r="DB39" s="738"/>
      <c r="DC39" s="738"/>
      <c r="DD39" s="738"/>
      <c r="DE39" s="738"/>
      <c r="DF39" s="738"/>
      <c r="DG39" s="738"/>
      <c r="DH39" s="738"/>
      <c r="DI39" s="738"/>
      <c r="DJ39" s="738"/>
      <c r="DK39" s="738"/>
      <c r="DL39" s="738"/>
      <c r="DM39" s="738"/>
      <c r="DN39" s="738"/>
      <c r="DO39" s="738"/>
      <c r="DP39" s="738"/>
      <c r="DQ39" s="738"/>
      <c r="DR39" s="738"/>
      <c r="DS39" s="738"/>
      <c r="DT39" s="738"/>
      <c r="DU39" s="738"/>
    </row>
    <row r="40" spans="1:125" s="938" customFormat="1" ht="30">
      <c r="A40" s="985"/>
      <c r="B40" s="4060" t="s">
        <v>1804</v>
      </c>
      <c r="C40" s="4280" t="s">
        <v>1575</v>
      </c>
      <c r="D40" s="55"/>
      <c r="E40" s="4283"/>
      <c r="F40" s="93"/>
      <c r="G40" s="93"/>
      <c r="H40" s="93"/>
      <c r="I40" s="738"/>
      <c r="J40" s="3766" t="s">
        <v>1805</v>
      </c>
      <c r="K40" s="738"/>
      <c r="L40" s="2978"/>
      <c r="M40" s="101" t="str">
        <f t="shared" si="0"/>
        <v>Please complete all cells in row</v>
      </c>
      <c r="N40" s="2967">
        <v>3</v>
      </c>
      <c r="O40" s="947"/>
      <c r="P40" s="738"/>
      <c r="Q40" s="738"/>
      <c r="R40" s="738"/>
      <c r="S40" s="738"/>
      <c r="T40" s="738"/>
      <c r="U40" s="738"/>
      <c r="V40" s="738"/>
      <c r="W40" s="738"/>
      <c r="X40" s="738"/>
      <c r="Y40" s="738"/>
      <c r="Z40" s="738"/>
      <c r="AA40" s="738"/>
      <c r="AB40" s="738"/>
      <c r="AC40" s="738"/>
      <c r="AD40" s="738"/>
      <c r="AE40" s="738"/>
      <c r="AF40" s="738"/>
      <c r="AG40" s="738"/>
      <c r="AH40" s="738"/>
      <c r="AI40" s="738"/>
      <c r="AJ40" s="738"/>
      <c r="AK40" s="738"/>
      <c r="AL40" s="738"/>
      <c r="AM40" s="738"/>
      <c r="AN40" s="738"/>
      <c r="AO40" s="738"/>
      <c r="AP40" s="738"/>
      <c r="AQ40" s="738"/>
      <c r="AR40" s="738"/>
      <c r="AS40" s="738"/>
      <c r="AT40" s="738"/>
      <c r="AU40" s="738"/>
      <c r="AV40" s="738"/>
      <c r="AW40" s="738"/>
      <c r="AX40" s="738"/>
      <c r="AY40" s="738"/>
      <c r="AZ40" s="738"/>
      <c r="BA40" s="738"/>
      <c r="BB40" s="738"/>
      <c r="BC40" s="738"/>
      <c r="BD40" s="738"/>
      <c r="BE40" s="738"/>
      <c r="BF40" s="738"/>
      <c r="BG40" s="738"/>
      <c r="BH40" s="738"/>
      <c r="BI40" s="738"/>
      <c r="BJ40" s="738"/>
      <c r="BK40" s="738"/>
      <c r="BL40" s="738"/>
      <c r="BM40" s="738"/>
      <c r="BN40" s="738"/>
      <c r="BO40" s="738"/>
      <c r="BP40" s="738"/>
      <c r="BQ40" s="738"/>
      <c r="BR40" s="738"/>
      <c r="BS40" s="738"/>
      <c r="BT40" s="738"/>
      <c r="BU40" s="738"/>
      <c r="BV40" s="738"/>
      <c r="BW40" s="738"/>
      <c r="BX40" s="738"/>
      <c r="BY40" s="738"/>
      <c r="BZ40" s="738"/>
      <c r="CA40" s="738"/>
      <c r="CB40" s="738"/>
      <c r="CC40" s="738"/>
      <c r="CD40" s="738"/>
      <c r="CE40" s="738"/>
      <c r="CF40" s="738"/>
      <c r="CG40" s="738"/>
      <c r="CH40" s="738"/>
      <c r="CI40" s="738"/>
      <c r="CJ40" s="738"/>
      <c r="CK40" s="738"/>
      <c r="CL40" s="738"/>
      <c r="CM40" s="738"/>
      <c r="CN40" s="738"/>
      <c r="CO40" s="738"/>
      <c r="CP40" s="738"/>
      <c r="CQ40" s="738"/>
      <c r="CR40" s="738"/>
      <c r="CS40" s="738"/>
      <c r="CT40" s="738"/>
      <c r="CU40" s="738"/>
      <c r="CV40" s="738"/>
      <c r="CW40" s="738"/>
      <c r="CX40" s="738"/>
      <c r="CY40" s="738"/>
      <c r="CZ40" s="738"/>
      <c r="DA40" s="738"/>
      <c r="DB40" s="738"/>
      <c r="DC40" s="738"/>
      <c r="DD40" s="738"/>
      <c r="DE40" s="738"/>
      <c r="DF40" s="738"/>
      <c r="DG40" s="738"/>
      <c r="DH40" s="738"/>
      <c r="DI40" s="738"/>
      <c r="DJ40" s="738"/>
      <c r="DK40" s="738"/>
      <c r="DL40" s="738"/>
      <c r="DM40" s="738"/>
      <c r="DN40" s="738"/>
      <c r="DO40" s="738"/>
      <c r="DP40" s="738"/>
      <c r="DQ40" s="738"/>
      <c r="DR40" s="738"/>
      <c r="DS40" s="738"/>
      <c r="DT40" s="738"/>
      <c r="DU40" s="738"/>
    </row>
    <row r="41" spans="1:125" s="938" customFormat="1" ht="30">
      <c r="A41" s="985"/>
      <c r="B41" s="4060" t="s">
        <v>1806</v>
      </c>
      <c r="C41" s="4280" t="s">
        <v>1575</v>
      </c>
      <c r="D41" s="55"/>
      <c r="E41" s="4283"/>
      <c r="F41" s="93"/>
      <c r="G41" s="93"/>
      <c r="H41" s="93"/>
      <c r="I41" s="738"/>
      <c r="J41" s="3766" t="s">
        <v>1807</v>
      </c>
      <c r="K41" s="738"/>
      <c r="L41" s="2978"/>
      <c r="M41" s="101" t="str">
        <f t="shared" ref="M41:M62" si="6">IF(COUNTBLANK(E41:H41)=N41, 0, rngIncomplete )</f>
        <v>Please complete all cells in row</v>
      </c>
      <c r="N41" s="2967">
        <v>3</v>
      </c>
      <c r="O41" s="947"/>
      <c r="P41" s="738"/>
      <c r="Q41" s="738"/>
      <c r="R41" s="738"/>
      <c r="S41" s="738"/>
      <c r="T41" s="738"/>
      <c r="U41" s="738"/>
      <c r="V41" s="738"/>
      <c r="W41" s="738"/>
      <c r="X41" s="738"/>
      <c r="Y41" s="738"/>
      <c r="Z41" s="738"/>
      <c r="AA41" s="738"/>
      <c r="AB41" s="738"/>
      <c r="AC41" s="738"/>
      <c r="AD41" s="738"/>
      <c r="AE41" s="738"/>
      <c r="AF41" s="738"/>
      <c r="AG41" s="738"/>
      <c r="AH41" s="738"/>
      <c r="AI41" s="738"/>
      <c r="AJ41" s="738"/>
      <c r="AK41" s="738"/>
      <c r="AL41" s="738"/>
      <c r="AM41" s="738"/>
      <c r="AN41" s="738"/>
      <c r="AO41" s="738"/>
      <c r="AP41" s="738"/>
      <c r="AQ41" s="738"/>
      <c r="AR41" s="738"/>
      <c r="AS41" s="738"/>
      <c r="AT41" s="738"/>
      <c r="AU41" s="738"/>
      <c r="AV41" s="738"/>
      <c r="AW41" s="738"/>
      <c r="AX41" s="738"/>
      <c r="AY41" s="738"/>
      <c r="AZ41" s="738"/>
      <c r="BA41" s="738"/>
      <c r="BB41" s="738"/>
      <c r="BC41" s="738"/>
      <c r="BD41" s="738"/>
      <c r="BE41" s="738"/>
      <c r="BF41" s="738"/>
      <c r="BG41" s="738"/>
      <c r="BH41" s="738"/>
      <c r="BI41" s="738"/>
      <c r="BJ41" s="738"/>
      <c r="BK41" s="738"/>
      <c r="BL41" s="738"/>
      <c r="BM41" s="738"/>
      <c r="BN41" s="738"/>
      <c r="BO41" s="738"/>
      <c r="BP41" s="738"/>
      <c r="BQ41" s="738"/>
      <c r="BR41" s="738"/>
      <c r="BS41" s="738"/>
      <c r="BT41" s="738"/>
      <c r="BU41" s="738"/>
      <c r="BV41" s="738"/>
      <c r="BW41" s="738"/>
      <c r="BX41" s="738"/>
      <c r="BY41" s="738"/>
      <c r="BZ41" s="738"/>
      <c r="CA41" s="738"/>
      <c r="CB41" s="738"/>
      <c r="CC41" s="738"/>
      <c r="CD41" s="738"/>
      <c r="CE41" s="738"/>
      <c r="CF41" s="738"/>
      <c r="CG41" s="738"/>
      <c r="CH41" s="738"/>
      <c r="CI41" s="738"/>
      <c r="CJ41" s="738"/>
      <c r="CK41" s="738"/>
      <c r="CL41" s="738"/>
      <c r="CM41" s="738"/>
      <c r="CN41" s="738"/>
      <c r="CO41" s="738"/>
      <c r="CP41" s="738"/>
      <c r="CQ41" s="738"/>
      <c r="CR41" s="738"/>
      <c r="CS41" s="738"/>
      <c r="CT41" s="738"/>
      <c r="CU41" s="738"/>
      <c r="CV41" s="738"/>
      <c r="CW41" s="738"/>
      <c r="CX41" s="738"/>
      <c r="CY41" s="738"/>
      <c r="CZ41" s="738"/>
      <c r="DA41" s="738"/>
      <c r="DB41" s="738"/>
      <c r="DC41" s="738"/>
      <c r="DD41" s="738"/>
      <c r="DE41" s="738"/>
      <c r="DF41" s="738"/>
      <c r="DG41" s="738"/>
      <c r="DH41" s="738"/>
      <c r="DI41" s="738"/>
      <c r="DJ41" s="738"/>
      <c r="DK41" s="738"/>
      <c r="DL41" s="738"/>
      <c r="DM41" s="738"/>
      <c r="DN41" s="738"/>
      <c r="DO41" s="738"/>
      <c r="DP41" s="738"/>
      <c r="DQ41" s="738"/>
      <c r="DR41" s="738"/>
      <c r="DS41" s="738"/>
      <c r="DT41" s="738"/>
      <c r="DU41" s="738"/>
    </row>
    <row r="42" spans="1:125" s="938" customFormat="1" ht="30">
      <c r="A42" s="985"/>
      <c r="B42" s="4060" t="s">
        <v>1808</v>
      </c>
      <c r="C42" s="4280" t="s">
        <v>1575</v>
      </c>
      <c r="D42" s="55"/>
      <c r="E42" s="4283"/>
      <c r="F42" s="93"/>
      <c r="G42" s="93"/>
      <c r="H42" s="93"/>
      <c r="I42" s="738"/>
      <c r="J42" s="3766" t="s">
        <v>1809</v>
      </c>
      <c r="K42" s="738"/>
      <c r="L42" s="2978"/>
      <c r="M42" s="101" t="str">
        <f t="shared" si="6"/>
        <v>Please complete all cells in row</v>
      </c>
      <c r="N42" s="2967">
        <v>3</v>
      </c>
      <c r="O42" s="947"/>
      <c r="P42" s="738"/>
      <c r="Q42" s="738"/>
      <c r="R42" s="738"/>
      <c r="S42" s="738"/>
      <c r="T42" s="738"/>
      <c r="U42" s="738"/>
      <c r="V42" s="738"/>
      <c r="W42" s="738"/>
      <c r="X42" s="738"/>
      <c r="Y42" s="738"/>
      <c r="Z42" s="738"/>
      <c r="AA42" s="738"/>
      <c r="AB42" s="738"/>
      <c r="AC42" s="738"/>
      <c r="AD42" s="738"/>
      <c r="AE42" s="738"/>
      <c r="AF42" s="738"/>
      <c r="AG42" s="738"/>
      <c r="AH42" s="738"/>
      <c r="AI42" s="738"/>
      <c r="AJ42" s="738"/>
      <c r="AK42" s="738"/>
      <c r="AL42" s="738"/>
      <c r="AM42" s="738"/>
      <c r="AN42" s="738"/>
      <c r="AO42" s="738"/>
      <c r="AP42" s="738"/>
      <c r="AQ42" s="738"/>
      <c r="AR42" s="738"/>
      <c r="AS42" s="738"/>
      <c r="AT42" s="738"/>
      <c r="AU42" s="738"/>
      <c r="AV42" s="738"/>
      <c r="AW42" s="738"/>
      <c r="AX42" s="738"/>
      <c r="AY42" s="738"/>
      <c r="AZ42" s="738"/>
      <c r="BA42" s="738"/>
      <c r="BB42" s="738"/>
      <c r="BC42" s="738"/>
      <c r="BD42" s="738"/>
      <c r="BE42" s="738"/>
      <c r="BF42" s="738"/>
      <c r="BG42" s="738"/>
      <c r="BH42" s="738"/>
      <c r="BI42" s="738"/>
      <c r="BJ42" s="738"/>
      <c r="BK42" s="738"/>
      <c r="BL42" s="738"/>
      <c r="BM42" s="738"/>
      <c r="BN42" s="738"/>
      <c r="BO42" s="738"/>
      <c r="BP42" s="738"/>
      <c r="BQ42" s="738"/>
      <c r="BR42" s="738"/>
      <c r="BS42" s="738"/>
      <c r="BT42" s="738"/>
      <c r="BU42" s="738"/>
      <c r="BV42" s="738"/>
      <c r="BW42" s="738"/>
      <c r="BX42" s="738"/>
      <c r="BY42" s="738"/>
      <c r="BZ42" s="738"/>
      <c r="CA42" s="738"/>
      <c r="CB42" s="738"/>
      <c r="CC42" s="738"/>
      <c r="CD42" s="738"/>
      <c r="CE42" s="738"/>
      <c r="CF42" s="738"/>
      <c r="CG42" s="738"/>
      <c r="CH42" s="738"/>
      <c r="CI42" s="738"/>
      <c r="CJ42" s="738"/>
      <c r="CK42" s="738"/>
      <c r="CL42" s="738"/>
      <c r="CM42" s="738"/>
      <c r="CN42" s="738"/>
      <c r="CO42" s="738"/>
      <c r="CP42" s="738"/>
      <c r="CQ42" s="738"/>
      <c r="CR42" s="738"/>
      <c r="CS42" s="738"/>
      <c r="CT42" s="738"/>
      <c r="CU42" s="738"/>
      <c r="CV42" s="738"/>
      <c r="CW42" s="738"/>
      <c r="CX42" s="738"/>
      <c r="CY42" s="738"/>
      <c r="CZ42" s="738"/>
      <c r="DA42" s="738"/>
      <c r="DB42" s="738"/>
      <c r="DC42" s="738"/>
      <c r="DD42" s="738"/>
      <c r="DE42" s="738"/>
      <c r="DF42" s="738"/>
      <c r="DG42" s="738"/>
      <c r="DH42" s="738"/>
      <c r="DI42" s="738"/>
      <c r="DJ42" s="738"/>
      <c r="DK42" s="738"/>
      <c r="DL42" s="738"/>
      <c r="DM42" s="738"/>
      <c r="DN42" s="738"/>
      <c r="DO42" s="738"/>
      <c r="DP42" s="738"/>
      <c r="DQ42" s="738"/>
      <c r="DR42" s="738"/>
      <c r="DS42" s="738"/>
      <c r="DT42" s="738"/>
      <c r="DU42" s="738"/>
    </row>
    <row r="43" spans="1:125" s="938" customFormat="1" ht="30">
      <c r="A43" s="4628"/>
      <c r="B43" s="4060" t="s">
        <v>9813</v>
      </c>
      <c r="C43" s="4630" t="s">
        <v>1575</v>
      </c>
      <c r="D43" s="4631"/>
      <c r="E43" s="4632"/>
      <c r="F43" s="4633"/>
      <c r="G43" s="4633"/>
      <c r="H43" s="4633"/>
      <c r="I43" s="4634"/>
      <c r="J43" s="4635" t="s">
        <v>1811</v>
      </c>
      <c r="K43" s="4634"/>
      <c r="L43" s="4637"/>
      <c r="M43" s="4593" t="str">
        <f t="shared" si="6"/>
        <v>Please complete all cells in row</v>
      </c>
      <c r="N43" s="4638">
        <v>3</v>
      </c>
      <c r="O43" s="4636"/>
      <c r="P43" s="4634"/>
      <c r="Q43" s="4634"/>
      <c r="R43" s="4634"/>
      <c r="S43" s="4634"/>
      <c r="T43" s="4634"/>
      <c r="U43" s="4634"/>
      <c r="V43" s="4634"/>
      <c r="W43" s="4634"/>
      <c r="X43" s="4634"/>
      <c r="Y43" s="4634"/>
      <c r="Z43" s="4634"/>
      <c r="AA43" s="4634"/>
      <c r="AB43" s="4634"/>
      <c r="AC43" s="4634"/>
      <c r="AD43" s="4634"/>
      <c r="AE43" s="4634"/>
      <c r="AF43" s="4634"/>
      <c r="AG43" s="4634"/>
      <c r="AH43" s="4634"/>
      <c r="AI43" s="4634"/>
      <c r="AJ43" s="4634"/>
      <c r="AK43" s="4634"/>
      <c r="AL43" s="4634"/>
      <c r="AM43" s="4634"/>
      <c r="AN43" s="4634"/>
      <c r="AO43" s="4634"/>
      <c r="AP43" s="4634"/>
      <c r="AQ43" s="4634"/>
      <c r="AR43" s="4634"/>
      <c r="AS43" s="4634"/>
      <c r="AT43" s="4634"/>
      <c r="AU43" s="4634"/>
      <c r="AV43" s="4634"/>
      <c r="AW43" s="4634"/>
      <c r="AX43" s="4634"/>
      <c r="AY43" s="4634"/>
      <c r="AZ43" s="4634"/>
      <c r="BA43" s="4634"/>
      <c r="BB43" s="4634"/>
      <c r="BC43" s="4634"/>
      <c r="BD43" s="4634"/>
      <c r="BE43" s="4634"/>
      <c r="BF43" s="4634"/>
      <c r="BG43" s="4634"/>
      <c r="BH43" s="4634"/>
      <c r="BI43" s="4634"/>
      <c r="BJ43" s="4634"/>
      <c r="BK43" s="4634"/>
      <c r="BL43" s="4634"/>
      <c r="BM43" s="4634"/>
      <c r="BN43" s="4634"/>
      <c r="BO43" s="4634"/>
      <c r="BP43" s="4634"/>
      <c r="BQ43" s="4634"/>
      <c r="BR43" s="4634"/>
      <c r="BS43" s="4634"/>
      <c r="BT43" s="4634"/>
      <c r="BU43" s="4634"/>
      <c r="BV43" s="4634"/>
      <c r="BW43" s="4634"/>
      <c r="BX43" s="4634"/>
      <c r="BY43" s="4634"/>
      <c r="BZ43" s="4634"/>
      <c r="CA43" s="4634"/>
      <c r="CB43" s="4634"/>
      <c r="CC43" s="4634"/>
      <c r="CD43" s="4634"/>
      <c r="CE43" s="4634"/>
      <c r="CF43" s="4634"/>
      <c r="CG43" s="4634"/>
      <c r="CH43" s="4634"/>
      <c r="CI43" s="4634"/>
      <c r="CJ43" s="4634"/>
      <c r="CK43" s="4634"/>
      <c r="CL43" s="4634"/>
      <c r="CM43" s="4634"/>
      <c r="CN43" s="4634"/>
      <c r="CO43" s="4634"/>
      <c r="CP43" s="4634"/>
      <c r="CQ43" s="4634"/>
      <c r="CR43" s="4634"/>
      <c r="CS43" s="4634"/>
      <c r="CT43" s="4634"/>
      <c r="CU43" s="4634"/>
      <c r="CV43" s="4634"/>
      <c r="CW43" s="4634"/>
      <c r="CX43" s="4634"/>
      <c r="CY43" s="4634"/>
      <c r="CZ43" s="4634"/>
      <c r="DA43" s="4634"/>
      <c r="DB43" s="4634"/>
      <c r="DC43" s="4634"/>
      <c r="DD43" s="4634"/>
      <c r="DE43" s="4634"/>
      <c r="DF43" s="4634"/>
      <c r="DG43" s="4634"/>
      <c r="DH43" s="4634"/>
      <c r="DI43" s="4634"/>
      <c r="DJ43" s="4634"/>
      <c r="DK43" s="4634"/>
      <c r="DL43" s="4634"/>
      <c r="DM43" s="4634"/>
      <c r="DN43" s="4634"/>
      <c r="DO43" s="4634"/>
      <c r="DP43" s="4634"/>
      <c r="DQ43" s="4634"/>
      <c r="DR43" s="4634"/>
      <c r="DS43" s="4634"/>
      <c r="DT43" s="4634"/>
      <c r="DU43" s="4634"/>
    </row>
    <row r="44" spans="1:125" s="938" customFormat="1" ht="30">
      <c r="A44" s="985"/>
      <c r="B44" s="4060" t="s">
        <v>1810</v>
      </c>
      <c r="C44" s="4280" t="s">
        <v>1575</v>
      </c>
      <c r="D44" s="55"/>
      <c r="E44" s="4283"/>
      <c r="F44" s="93"/>
      <c r="G44" s="93"/>
      <c r="H44" s="93"/>
      <c r="I44" s="738"/>
      <c r="J44" s="3766" t="s">
        <v>1813</v>
      </c>
      <c r="K44" s="738"/>
      <c r="L44" s="2978"/>
      <c r="M44" s="101" t="str">
        <f t="shared" si="6"/>
        <v>Please complete all cells in row</v>
      </c>
      <c r="N44" s="2967">
        <v>3</v>
      </c>
      <c r="O44" s="947"/>
      <c r="P44" s="738"/>
      <c r="Q44" s="738"/>
      <c r="R44" s="738"/>
      <c r="S44" s="738"/>
      <c r="T44" s="738"/>
      <c r="U44" s="738"/>
      <c r="V44" s="738"/>
      <c r="W44" s="738"/>
      <c r="X44" s="738"/>
      <c r="Y44" s="738"/>
      <c r="Z44" s="738"/>
      <c r="AA44" s="738"/>
      <c r="AB44" s="738"/>
      <c r="AC44" s="738"/>
      <c r="AD44" s="738"/>
      <c r="AE44" s="738"/>
      <c r="AF44" s="738"/>
      <c r="AG44" s="738"/>
      <c r="AH44" s="738"/>
      <c r="AI44" s="738"/>
      <c r="AJ44" s="738"/>
      <c r="AK44" s="738"/>
      <c r="AL44" s="738"/>
      <c r="AM44" s="738"/>
      <c r="AN44" s="738"/>
      <c r="AO44" s="738"/>
      <c r="AP44" s="738"/>
      <c r="AQ44" s="738"/>
      <c r="AR44" s="738"/>
      <c r="AS44" s="738"/>
      <c r="AT44" s="738"/>
      <c r="AU44" s="738"/>
      <c r="AV44" s="738"/>
      <c r="AW44" s="738"/>
      <c r="AX44" s="738"/>
      <c r="AY44" s="738"/>
      <c r="AZ44" s="738"/>
      <c r="BA44" s="738"/>
      <c r="BB44" s="738"/>
      <c r="BC44" s="738"/>
      <c r="BD44" s="738"/>
      <c r="BE44" s="738"/>
      <c r="BF44" s="738"/>
      <c r="BG44" s="738"/>
      <c r="BH44" s="738"/>
      <c r="BI44" s="738"/>
      <c r="BJ44" s="738"/>
      <c r="BK44" s="738"/>
      <c r="BL44" s="738"/>
      <c r="BM44" s="738"/>
      <c r="BN44" s="738"/>
      <c r="BO44" s="738"/>
      <c r="BP44" s="738"/>
      <c r="BQ44" s="738"/>
      <c r="BR44" s="738"/>
      <c r="BS44" s="738"/>
      <c r="BT44" s="738"/>
      <c r="BU44" s="738"/>
      <c r="BV44" s="738"/>
      <c r="BW44" s="738"/>
      <c r="BX44" s="738"/>
      <c r="BY44" s="738"/>
      <c r="BZ44" s="738"/>
      <c r="CA44" s="738"/>
      <c r="CB44" s="738"/>
      <c r="CC44" s="738"/>
      <c r="CD44" s="738"/>
      <c r="CE44" s="738"/>
      <c r="CF44" s="738"/>
      <c r="CG44" s="738"/>
      <c r="CH44" s="738"/>
      <c r="CI44" s="738"/>
      <c r="CJ44" s="738"/>
      <c r="CK44" s="738"/>
      <c r="CL44" s="738"/>
      <c r="CM44" s="738"/>
      <c r="CN44" s="738"/>
      <c r="CO44" s="738"/>
      <c r="CP44" s="738"/>
      <c r="CQ44" s="738"/>
      <c r="CR44" s="738"/>
      <c r="CS44" s="738"/>
      <c r="CT44" s="738"/>
      <c r="CU44" s="738"/>
      <c r="CV44" s="738"/>
      <c r="CW44" s="738"/>
      <c r="CX44" s="738"/>
      <c r="CY44" s="738"/>
      <c r="CZ44" s="738"/>
      <c r="DA44" s="738"/>
      <c r="DB44" s="738"/>
      <c r="DC44" s="738"/>
      <c r="DD44" s="738"/>
      <c r="DE44" s="738"/>
      <c r="DF44" s="738"/>
      <c r="DG44" s="738"/>
      <c r="DH44" s="738"/>
      <c r="DI44" s="738"/>
      <c r="DJ44" s="738"/>
      <c r="DK44" s="738"/>
      <c r="DL44" s="738"/>
      <c r="DM44" s="738"/>
      <c r="DN44" s="738"/>
      <c r="DO44" s="738"/>
      <c r="DP44" s="738"/>
      <c r="DQ44" s="738"/>
      <c r="DR44" s="738"/>
      <c r="DS44" s="738"/>
      <c r="DT44" s="738"/>
      <c r="DU44" s="738"/>
    </row>
    <row r="45" spans="1:125" s="938" customFormat="1" ht="45">
      <c r="A45" s="985"/>
      <c r="B45" s="4060" t="s">
        <v>1812</v>
      </c>
      <c r="C45" s="4280" t="s">
        <v>1575</v>
      </c>
      <c r="D45" s="55"/>
      <c r="E45" s="4283"/>
      <c r="F45" s="93"/>
      <c r="G45" s="93"/>
      <c r="H45" s="93"/>
      <c r="I45" s="738"/>
      <c r="J45" s="3766" t="s">
        <v>1815</v>
      </c>
      <c r="K45" s="738"/>
      <c r="L45" s="2978"/>
      <c r="M45" s="101" t="str">
        <f t="shared" si="6"/>
        <v>Please complete all cells in row</v>
      </c>
      <c r="N45" s="2967">
        <v>3</v>
      </c>
      <c r="O45" s="947"/>
      <c r="P45" s="738"/>
      <c r="Q45" s="738"/>
      <c r="R45" s="738"/>
      <c r="S45" s="738"/>
      <c r="T45" s="738"/>
      <c r="U45" s="738"/>
      <c r="V45" s="738"/>
      <c r="W45" s="738"/>
      <c r="X45" s="738"/>
      <c r="Y45" s="738"/>
      <c r="Z45" s="738"/>
      <c r="AA45" s="738"/>
      <c r="AB45" s="738"/>
      <c r="AC45" s="738"/>
      <c r="AD45" s="738"/>
      <c r="AE45" s="738"/>
      <c r="AF45" s="738"/>
      <c r="AG45" s="738"/>
      <c r="AH45" s="738"/>
      <c r="AI45" s="738"/>
      <c r="AJ45" s="738"/>
      <c r="AK45" s="738"/>
      <c r="AL45" s="738"/>
      <c r="AM45" s="738"/>
      <c r="AN45" s="738"/>
      <c r="AO45" s="738"/>
      <c r="AP45" s="738"/>
      <c r="AQ45" s="738"/>
      <c r="AR45" s="738"/>
      <c r="AS45" s="738"/>
      <c r="AT45" s="738"/>
      <c r="AU45" s="738"/>
      <c r="AV45" s="738"/>
      <c r="AW45" s="738"/>
      <c r="AX45" s="738"/>
      <c r="AY45" s="738"/>
      <c r="AZ45" s="738"/>
      <c r="BA45" s="738"/>
      <c r="BB45" s="738"/>
      <c r="BC45" s="738"/>
      <c r="BD45" s="738"/>
      <c r="BE45" s="738"/>
      <c r="BF45" s="738"/>
      <c r="BG45" s="738"/>
      <c r="BH45" s="738"/>
      <c r="BI45" s="738"/>
      <c r="BJ45" s="738"/>
      <c r="BK45" s="738"/>
      <c r="BL45" s="738"/>
      <c r="BM45" s="738"/>
      <c r="BN45" s="738"/>
      <c r="BO45" s="738"/>
      <c r="BP45" s="738"/>
      <c r="BQ45" s="738"/>
      <c r="BR45" s="738"/>
      <c r="BS45" s="738"/>
      <c r="BT45" s="738"/>
      <c r="BU45" s="738"/>
      <c r="BV45" s="738"/>
      <c r="BW45" s="738"/>
      <c r="BX45" s="738"/>
      <c r="BY45" s="738"/>
      <c r="BZ45" s="738"/>
      <c r="CA45" s="738"/>
      <c r="CB45" s="738"/>
      <c r="CC45" s="738"/>
      <c r="CD45" s="738"/>
      <c r="CE45" s="738"/>
      <c r="CF45" s="738"/>
      <c r="CG45" s="738"/>
      <c r="CH45" s="738"/>
      <c r="CI45" s="738"/>
      <c r="CJ45" s="738"/>
      <c r="CK45" s="738"/>
      <c r="CL45" s="738"/>
      <c r="CM45" s="738"/>
      <c r="CN45" s="738"/>
      <c r="CO45" s="738"/>
      <c r="CP45" s="738"/>
      <c r="CQ45" s="738"/>
      <c r="CR45" s="738"/>
      <c r="CS45" s="738"/>
      <c r="CT45" s="738"/>
      <c r="CU45" s="738"/>
      <c r="CV45" s="738"/>
      <c r="CW45" s="738"/>
      <c r="CX45" s="738"/>
      <c r="CY45" s="738"/>
      <c r="CZ45" s="738"/>
      <c r="DA45" s="738"/>
      <c r="DB45" s="738"/>
      <c r="DC45" s="738"/>
      <c r="DD45" s="738"/>
      <c r="DE45" s="738"/>
      <c r="DF45" s="738"/>
      <c r="DG45" s="738"/>
      <c r="DH45" s="738"/>
      <c r="DI45" s="738"/>
      <c r="DJ45" s="738"/>
      <c r="DK45" s="738"/>
      <c r="DL45" s="738"/>
      <c r="DM45" s="738"/>
      <c r="DN45" s="738"/>
      <c r="DO45" s="738"/>
      <c r="DP45" s="738"/>
      <c r="DQ45" s="738"/>
      <c r="DR45" s="738"/>
      <c r="DS45" s="738"/>
      <c r="DT45" s="738"/>
      <c r="DU45" s="738"/>
    </row>
    <row r="46" spans="1:125" s="938" customFormat="1" ht="30">
      <c r="A46" s="985"/>
      <c r="B46" s="4060" t="s">
        <v>1814</v>
      </c>
      <c r="C46" s="4280" t="s">
        <v>1575</v>
      </c>
      <c r="D46" s="55"/>
      <c r="E46" s="4283"/>
      <c r="F46" s="93"/>
      <c r="G46" s="93"/>
      <c r="H46" s="93"/>
      <c r="I46" s="738"/>
      <c r="J46" s="3766" t="s">
        <v>1817</v>
      </c>
      <c r="K46" s="738"/>
      <c r="L46" s="2978"/>
      <c r="M46" s="101" t="str">
        <f t="shared" si="6"/>
        <v>Please complete all cells in row</v>
      </c>
      <c r="N46" s="2967">
        <v>3</v>
      </c>
      <c r="O46" s="947"/>
      <c r="P46" s="738"/>
      <c r="Q46" s="738"/>
      <c r="R46" s="738"/>
      <c r="S46" s="738"/>
      <c r="T46" s="738"/>
      <c r="U46" s="738"/>
      <c r="V46" s="738"/>
      <c r="W46" s="738"/>
      <c r="X46" s="738"/>
      <c r="Y46" s="738"/>
      <c r="Z46" s="738"/>
      <c r="AA46" s="738"/>
      <c r="AB46" s="738"/>
      <c r="AC46" s="738"/>
      <c r="AD46" s="738"/>
      <c r="AE46" s="738"/>
      <c r="AF46" s="738"/>
      <c r="AG46" s="738"/>
      <c r="AH46" s="738"/>
      <c r="AI46" s="738"/>
      <c r="AJ46" s="738"/>
      <c r="AK46" s="738"/>
      <c r="AL46" s="738"/>
      <c r="AM46" s="738"/>
      <c r="AN46" s="738"/>
      <c r="AO46" s="738"/>
      <c r="AP46" s="738"/>
      <c r="AQ46" s="738"/>
      <c r="AR46" s="738"/>
      <c r="AS46" s="738"/>
      <c r="AT46" s="738"/>
      <c r="AU46" s="738"/>
      <c r="AV46" s="738"/>
      <c r="AW46" s="738"/>
      <c r="AX46" s="738"/>
      <c r="AY46" s="738"/>
      <c r="AZ46" s="738"/>
      <c r="BA46" s="738"/>
      <c r="BB46" s="738"/>
      <c r="BC46" s="738"/>
      <c r="BD46" s="738"/>
      <c r="BE46" s="738"/>
      <c r="BF46" s="738"/>
      <c r="BG46" s="738"/>
      <c r="BH46" s="738"/>
      <c r="BI46" s="738"/>
      <c r="BJ46" s="738"/>
      <c r="BK46" s="738"/>
      <c r="BL46" s="738"/>
      <c r="BM46" s="738"/>
      <c r="BN46" s="738"/>
      <c r="BO46" s="738"/>
      <c r="BP46" s="738"/>
      <c r="BQ46" s="738"/>
      <c r="BR46" s="738"/>
      <c r="BS46" s="738"/>
      <c r="BT46" s="738"/>
      <c r="BU46" s="738"/>
      <c r="BV46" s="738"/>
      <c r="BW46" s="738"/>
      <c r="BX46" s="738"/>
      <c r="BY46" s="738"/>
      <c r="BZ46" s="738"/>
      <c r="CA46" s="738"/>
      <c r="CB46" s="738"/>
      <c r="CC46" s="738"/>
      <c r="CD46" s="738"/>
      <c r="CE46" s="738"/>
      <c r="CF46" s="738"/>
      <c r="CG46" s="738"/>
      <c r="CH46" s="738"/>
      <c r="CI46" s="738"/>
      <c r="CJ46" s="738"/>
      <c r="CK46" s="738"/>
      <c r="CL46" s="738"/>
      <c r="CM46" s="738"/>
      <c r="CN46" s="738"/>
      <c r="CO46" s="738"/>
      <c r="CP46" s="738"/>
      <c r="CQ46" s="738"/>
      <c r="CR46" s="738"/>
      <c r="CS46" s="738"/>
      <c r="CT46" s="738"/>
      <c r="CU46" s="738"/>
      <c r="CV46" s="738"/>
      <c r="CW46" s="738"/>
      <c r="CX46" s="738"/>
      <c r="CY46" s="738"/>
      <c r="CZ46" s="738"/>
      <c r="DA46" s="738"/>
      <c r="DB46" s="738"/>
      <c r="DC46" s="738"/>
      <c r="DD46" s="738"/>
      <c r="DE46" s="738"/>
      <c r="DF46" s="738"/>
      <c r="DG46" s="738"/>
      <c r="DH46" s="738"/>
      <c r="DI46" s="738"/>
      <c r="DJ46" s="738"/>
      <c r="DK46" s="738"/>
      <c r="DL46" s="738"/>
      <c r="DM46" s="738"/>
      <c r="DN46" s="738"/>
      <c r="DO46" s="738"/>
      <c r="DP46" s="738"/>
      <c r="DQ46" s="738"/>
      <c r="DR46" s="738"/>
      <c r="DS46" s="738"/>
      <c r="DT46" s="738"/>
      <c r="DU46" s="738"/>
    </row>
    <row r="47" spans="1:125" s="938" customFormat="1" ht="45">
      <c r="A47" s="985"/>
      <c r="B47" s="4060" t="s">
        <v>1816</v>
      </c>
      <c r="C47" s="4280" t="s">
        <v>1575</v>
      </c>
      <c r="D47" s="55"/>
      <c r="E47" s="4283"/>
      <c r="F47" s="93"/>
      <c r="G47" s="93"/>
      <c r="H47" s="93"/>
      <c r="I47" s="738"/>
      <c r="J47" s="3766" t="s">
        <v>1819</v>
      </c>
      <c r="K47" s="738"/>
      <c r="L47" s="2978"/>
      <c r="M47" s="101" t="str">
        <f t="shared" si="6"/>
        <v>Please complete all cells in row</v>
      </c>
      <c r="N47" s="2967">
        <v>3</v>
      </c>
      <c r="O47" s="947"/>
      <c r="P47" s="738"/>
      <c r="Q47" s="738"/>
      <c r="R47" s="738"/>
      <c r="S47" s="738"/>
      <c r="T47" s="738"/>
      <c r="U47" s="738"/>
      <c r="V47" s="738"/>
      <c r="W47" s="738"/>
      <c r="X47" s="738"/>
      <c r="Y47" s="738"/>
      <c r="Z47" s="738"/>
      <c r="AA47" s="738"/>
      <c r="AB47" s="738"/>
      <c r="AC47" s="738"/>
      <c r="AD47" s="738"/>
      <c r="AE47" s="738"/>
      <c r="AF47" s="738"/>
      <c r="AG47" s="738"/>
      <c r="AH47" s="738"/>
      <c r="AI47" s="738"/>
      <c r="AJ47" s="738"/>
      <c r="AK47" s="738"/>
      <c r="AL47" s="738"/>
      <c r="AM47" s="738"/>
      <c r="AN47" s="738"/>
      <c r="AO47" s="738"/>
      <c r="AP47" s="738"/>
      <c r="AQ47" s="738"/>
      <c r="AR47" s="738"/>
      <c r="AS47" s="738"/>
      <c r="AT47" s="738"/>
      <c r="AU47" s="738"/>
      <c r="AV47" s="738"/>
      <c r="AW47" s="738"/>
      <c r="AX47" s="738"/>
      <c r="AY47" s="738"/>
      <c r="AZ47" s="738"/>
      <c r="BA47" s="738"/>
      <c r="BB47" s="738"/>
      <c r="BC47" s="738"/>
      <c r="BD47" s="738"/>
      <c r="BE47" s="738"/>
      <c r="BF47" s="738"/>
      <c r="BG47" s="738"/>
      <c r="BH47" s="738"/>
      <c r="BI47" s="738"/>
      <c r="BJ47" s="738"/>
      <c r="BK47" s="738"/>
      <c r="BL47" s="738"/>
      <c r="BM47" s="738"/>
      <c r="BN47" s="738"/>
      <c r="BO47" s="738"/>
      <c r="BP47" s="738"/>
      <c r="BQ47" s="738"/>
      <c r="BR47" s="738"/>
      <c r="BS47" s="738"/>
      <c r="BT47" s="738"/>
      <c r="BU47" s="738"/>
      <c r="BV47" s="738"/>
      <c r="BW47" s="738"/>
      <c r="BX47" s="738"/>
      <c r="BY47" s="738"/>
      <c r="BZ47" s="738"/>
      <c r="CA47" s="738"/>
      <c r="CB47" s="738"/>
      <c r="CC47" s="738"/>
      <c r="CD47" s="738"/>
      <c r="CE47" s="738"/>
      <c r="CF47" s="738"/>
      <c r="CG47" s="738"/>
      <c r="CH47" s="738"/>
      <c r="CI47" s="738"/>
      <c r="CJ47" s="738"/>
      <c r="CK47" s="738"/>
      <c r="CL47" s="738"/>
      <c r="CM47" s="738"/>
      <c r="CN47" s="738"/>
      <c r="CO47" s="738"/>
      <c r="CP47" s="738"/>
      <c r="CQ47" s="738"/>
      <c r="CR47" s="738"/>
      <c r="CS47" s="738"/>
      <c r="CT47" s="738"/>
      <c r="CU47" s="738"/>
      <c r="CV47" s="738"/>
      <c r="CW47" s="738"/>
      <c r="CX47" s="738"/>
      <c r="CY47" s="738"/>
      <c r="CZ47" s="738"/>
      <c r="DA47" s="738"/>
      <c r="DB47" s="738"/>
      <c r="DC47" s="738"/>
      <c r="DD47" s="738"/>
      <c r="DE47" s="738"/>
      <c r="DF47" s="738"/>
      <c r="DG47" s="738"/>
      <c r="DH47" s="738"/>
      <c r="DI47" s="738"/>
      <c r="DJ47" s="738"/>
      <c r="DK47" s="738"/>
      <c r="DL47" s="738"/>
      <c r="DM47" s="738"/>
      <c r="DN47" s="738"/>
      <c r="DO47" s="738"/>
      <c r="DP47" s="738"/>
      <c r="DQ47" s="738"/>
      <c r="DR47" s="738"/>
      <c r="DS47" s="738"/>
      <c r="DT47" s="738"/>
      <c r="DU47" s="738"/>
    </row>
    <row r="48" spans="1:125" s="938" customFormat="1" ht="30">
      <c r="A48" s="985"/>
      <c r="B48" s="4060" t="s">
        <v>1818</v>
      </c>
      <c r="C48" s="4280" t="s">
        <v>1575</v>
      </c>
      <c r="D48" s="55"/>
      <c r="E48" s="4283"/>
      <c r="F48" s="93"/>
      <c r="G48" s="93"/>
      <c r="H48" s="93"/>
      <c r="I48" s="738"/>
      <c r="J48" s="4635" t="s">
        <v>1821</v>
      </c>
      <c r="K48" s="738"/>
      <c r="L48" s="2978"/>
      <c r="M48" s="101" t="str">
        <f t="shared" si="6"/>
        <v>Please complete all cells in row</v>
      </c>
      <c r="N48" s="2967">
        <v>3</v>
      </c>
      <c r="O48" s="947"/>
      <c r="P48" s="738"/>
      <c r="Q48" s="738"/>
      <c r="R48" s="738"/>
      <c r="S48" s="738"/>
      <c r="T48" s="738"/>
      <c r="U48" s="738"/>
      <c r="V48" s="738"/>
      <c r="W48" s="738"/>
      <c r="X48" s="738"/>
      <c r="Y48" s="738"/>
      <c r="Z48" s="738"/>
      <c r="AA48" s="738"/>
      <c r="AB48" s="738"/>
      <c r="AC48" s="738"/>
      <c r="AD48" s="738"/>
      <c r="AE48" s="738"/>
      <c r="AF48" s="738"/>
      <c r="AG48" s="738"/>
      <c r="AH48" s="738"/>
      <c r="AI48" s="738"/>
      <c r="AJ48" s="738"/>
      <c r="AK48" s="738"/>
      <c r="AL48" s="738"/>
      <c r="AM48" s="738"/>
      <c r="AN48" s="738"/>
      <c r="AO48" s="738"/>
      <c r="AP48" s="738"/>
      <c r="AQ48" s="738"/>
      <c r="AR48" s="738"/>
      <c r="AS48" s="738"/>
      <c r="AT48" s="738"/>
      <c r="AU48" s="738"/>
      <c r="AV48" s="738"/>
      <c r="AW48" s="738"/>
      <c r="AX48" s="738"/>
      <c r="AY48" s="738"/>
      <c r="AZ48" s="738"/>
      <c r="BA48" s="738"/>
      <c r="BB48" s="738"/>
      <c r="BC48" s="738"/>
      <c r="BD48" s="738"/>
      <c r="BE48" s="738"/>
      <c r="BF48" s="738"/>
      <c r="BG48" s="738"/>
      <c r="BH48" s="738"/>
      <c r="BI48" s="738"/>
      <c r="BJ48" s="738"/>
      <c r="BK48" s="738"/>
      <c r="BL48" s="738"/>
      <c r="BM48" s="738"/>
      <c r="BN48" s="738"/>
      <c r="BO48" s="738"/>
      <c r="BP48" s="738"/>
      <c r="BQ48" s="738"/>
      <c r="BR48" s="738"/>
      <c r="BS48" s="738"/>
      <c r="BT48" s="738"/>
      <c r="BU48" s="738"/>
      <c r="BV48" s="738"/>
      <c r="BW48" s="738"/>
      <c r="BX48" s="738"/>
      <c r="BY48" s="738"/>
      <c r="BZ48" s="738"/>
      <c r="CA48" s="738"/>
      <c r="CB48" s="738"/>
      <c r="CC48" s="738"/>
      <c r="CD48" s="738"/>
      <c r="CE48" s="738"/>
      <c r="CF48" s="738"/>
      <c r="CG48" s="738"/>
      <c r="CH48" s="738"/>
      <c r="CI48" s="738"/>
      <c r="CJ48" s="738"/>
      <c r="CK48" s="738"/>
      <c r="CL48" s="738"/>
      <c r="CM48" s="738"/>
      <c r="CN48" s="738"/>
      <c r="CO48" s="738"/>
      <c r="CP48" s="738"/>
      <c r="CQ48" s="738"/>
      <c r="CR48" s="738"/>
      <c r="CS48" s="738"/>
      <c r="CT48" s="738"/>
      <c r="CU48" s="738"/>
      <c r="CV48" s="738"/>
      <c r="CW48" s="738"/>
      <c r="CX48" s="738"/>
      <c r="CY48" s="738"/>
      <c r="CZ48" s="738"/>
      <c r="DA48" s="738"/>
      <c r="DB48" s="738"/>
      <c r="DC48" s="738"/>
      <c r="DD48" s="738"/>
      <c r="DE48" s="738"/>
      <c r="DF48" s="738"/>
      <c r="DG48" s="738"/>
      <c r="DH48" s="738"/>
      <c r="DI48" s="738"/>
      <c r="DJ48" s="738"/>
      <c r="DK48" s="738"/>
      <c r="DL48" s="738"/>
      <c r="DM48" s="738"/>
      <c r="DN48" s="738"/>
      <c r="DO48" s="738"/>
      <c r="DP48" s="738"/>
      <c r="DQ48" s="738"/>
      <c r="DR48" s="738"/>
      <c r="DS48" s="738"/>
      <c r="DT48" s="738"/>
      <c r="DU48" s="738"/>
    </row>
    <row r="49" spans="1:125" s="938" customFormat="1" ht="45.6" thickBot="1">
      <c r="A49" s="985"/>
      <c r="B49" s="331" t="s">
        <v>1820</v>
      </c>
      <c r="C49" s="4281" t="s">
        <v>1575</v>
      </c>
      <c r="D49" s="55"/>
      <c r="E49" s="4284"/>
      <c r="F49" s="93"/>
      <c r="G49" s="93"/>
      <c r="H49" s="93"/>
      <c r="I49" s="738"/>
      <c r="J49" s="4639" t="s">
        <v>1823</v>
      </c>
      <c r="K49" s="738"/>
      <c r="L49" s="2978"/>
      <c r="M49" s="101" t="str">
        <f t="shared" si="6"/>
        <v>Please complete all cells in row</v>
      </c>
      <c r="N49" s="2967">
        <v>3</v>
      </c>
      <c r="O49" s="947"/>
      <c r="P49" s="738"/>
      <c r="Q49" s="738"/>
      <c r="R49" s="738"/>
      <c r="S49" s="738"/>
      <c r="T49" s="738"/>
      <c r="U49" s="738"/>
      <c r="V49" s="738"/>
      <c r="W49" s="738"/>
      <c r="X49" s="738"/>
      <c r="Y49" s="738"/>
      <c r="Z49" s="738"/>
      <c r="AA49" s="738"/>
      <c r="AB49" s="738"/>
      <c r="AC49" s="738"/>
      <c r="AD49" s="738"/>
      <c r="AE49" s="738"/>
      <c r="AF49" s="738"/>
      <c r="AG49" s="738"/>
      <c r="AH49" s="738"/>
      <c r="AI49" s="738"/>
      <c r="AJ49" s="738"/>
      <c r="AK49" s="738"/>
      <c r="AL49" s="738"/>
      <c r="AM49" s="738"/>
      <c r="AN49" s="738"/>
      <c r="AO49" s="738"/>
      <c r="AP49" s="738"/>
      <c r="AQ49" s="738"/>
      <c r="AR49" s="738"/>
      <c r="AS49" s="738"/>
      <c r="AT49" s="738"/>
      <c r="AU49" s="738"/>
      <c r="AV49" s="738"/>
      <c r="AW49" s="738"/>
      <c r="AX49" s="738"/>
      <c r="AY49" s="738"/>
      <c r="AZ49" s="738"/>
      <c r="BA49" s="738"/>
      <c r="BB49" s="738"/>
      <c r="BC49" s="738"/>
      <c r="BD49" s="738"/>
      <c r="BE49" s="738"/>
      <c r="BF49" s="738"/>
      <c r="BG49" s="738"/>
      <c r="BH49" s="738"/>
      <c r="BI49" s="738"/>
      <c r="BJ49" s="738"/>
      <c r="BK49" s="738"/>
      <c r="BL49" s="738"/>
      <c r="BM49" s="738"/>
      <c r="BN49" s="738"/>
      <c r="BO49" s="738"/>
      <c r="BP49" s="738"/>
      <c r="BQ49" s="738"/>
      <c r="BR49" s="738"/>
      <c r="BS49" s="738"/>
      <c r="BT49" s="738"/>
      <c r="BU49" s="738"/>
      <c r="BV49" s="738"/>
      <c r="BW49" s="738"/>
      <c r="BX49" s="738"/>
      <c r="BY49" s="738"/>
      <c r="BZ49" s="738"/>
      <c r="CA49" s="738"/>
      <c r="CB49" s="738"/>
      <c r="CC49" s="738"/>
      <c r="CD49" s="738"/>
      <c r="CE49" s="738"/>
      <c r="CF49" s="738"/>
      <c r="CG49" s="738"/>
      <c r="CH49" s="738"/>
      <c r="CI49" s="738"/>
      <c r="CJ49" s="738"/>
      <c r="CK49" s="738"/>
      <c r="CL49" s="738"/>
      <c r="CM49" s="738"/>
      <c r="CN49" s="738"/>
      <c r="CO49" s="738"/>
      <c r="CP49" s="738"/>
      <c r="CQ49" s="738"/>
      <c r="CR49" s="738"/>
      <c r="CS49" s="738"/>
      <c r="CT49" s="738"/>
      <c r="CU49" s="738"/>
      <c r="CV49" s="738"/>
      <c r="CW49" s="738"/>
      <c r="CX49" s="738"/>
      <c r="CY49" s="738"/>
      <c r="CZ49" s="738"/>
      <c r="DA49" s="738"/>
      <c r="DB49" s="738"/>
      <c r="DC49" s="738"/>
      <c r="DD49" s="738"/>
      <c r="DE49" s="738"/>
      <c r="DF49" s="738"/>
      <c r="DG49" s="738"/>
      <c r="DH49" s="738"/>
      <c r="DI49" s="738"/>
      <c r="DJ49" s="738"/>
      <c r="DK49" s="738"/>
      <c r="DL49" s="738"/>
      <c r="DM49" s="738"/>
      <c r="DN49" s="738"/>
      <c r="DO49" s="738"/>
      <c r="DP49" s="738"/>
      <c r="DQ49" s="738"/>
      <c r="DR49" s="738"/>
      <c r="DS49" s="738"/>
      <c r="DT49" s="738"/>
      <c r="DU49" s="738"/>
    </row>
    <row r="50" spans="1:125" s="938" customFormat="1" ht="26.7" customHeight="1" thickTop="1" thickBot="1">
      <c r="A50" s="985"/>
      <c r="B50" s="3838"/>
      <c r="C50" s="450"/>
      <c r="D50" s="55"/>
      <c r="E50" s="142"/>
      <c r="F50" s="93"/>
      <c r="G50" s="93"/>
      <c r="H50" s="93"/>
      <c r="I50" s="738"/>
      <c r="J50" s="93"/>
      <c r="K50" s="738"/>
      <c r="L50" s="2978"/>
      <c r="M50" s="101">
        <f t="shared" si="6"/>
        <v>0</v>
      </c>
      <c r="N50" s="2967">
        <v>4</v>
      </c>
      <c r="O50" s="947"/>
      <c r="P50" s="738"/>
      <c r="Q50" s="738"/>
      <c r="R50" s="738"/>
      <c r="S50" s="738"/>
      <c r="T50" s="738"/>
      <c r="U50" s="738"/>
      <c r="V50" s="738"/>
      <c r="W50" s="738"/>
      <c r="X50" s="738"/>
      <c r="Y50" s="738"/>
      <c r="Z50" s="738"/>
      <c r="AA50" s="738"/>
      <c r="AB50" s="738"/>
      <c r="AC50" s="738"/>
      <c r="AD50" s="738"/>
      <c r="AE50" s="738"/>
      <c r="AF50" s="738"/>
      <c r="AG50" s="738"/>
      <c r="AH50" s="738"/>
      <c r="AI50" s="738"/>
      <c r="AJ50" s="738"/>
      <c r="AK50" s="738"/>
      <c r="AL50" s="738"/>
      <c r="AM50" s="738"/>
      <c r="AN50" s="738"/>
      <c r="AO50" s="738"/>
      <c r="AP50" s="738"/>
      <c r="AQ50" s="738"/>
      <c r="AR50" s="738"/>
      <c r="AS50" s="738"/>
      <c r="AT50" s="738"/>
      <c r="AU50" s="738"/>
      <c r="AV50" s="738"/>
      <c r="AW50" s="738"/>
      <c r="AX50" s="738"/>
      <c r="AY50" s="738"/>
      <c r="AZ50" s="738"/>
      <c r="BA50" s="738"/>
      <c r="BB50" s="738"/>
      <c r="BC50" s="738"/>
      <c r="BD50" s="738"/>
      <c r="BE50" s="738"/>
      <c r="BF50" s="738"/>
      <c r="BG50" s="738"/>
      <c r="BH50" s="738"/>
      <c r="BI50" s="738"/>
      <c r="BJ50" s="738"/>
      <c r="BK50" s="738"/>
      <c r="BL50" s="738"/>
      <c r="BM50" s="738"/>
      <c r="BN50" s="738"/>
      <c r="BO50" s="738"/>
      <c r="BP50" s="738"/>
      <c r="BQ50" s="738"/>
      <c r="BR50" s="738"/>
      <c r="BS50" s="738"/>
      <c r="BT50" s="738"/>
      <c r="BU50" s="738"/>
      <c r="BV50" s="738"/>
      <c r="BW50" s="738"/>
      <c r="BX50" s="738"/>
      <c r="BY50" s="738"/>
      <c r="BZ50" s="738"/>
      <c r="CA50" s="738"/>
      <c r="CB50" s="738"/>
      <c r="CC50" s="738"/>
      <c r="CD50" s="738"/>
      <c r="CE50" s="738"/>
      <c r="CF50" s="738"/>
      <c r="CG50" s="738"/>
      <c r="CH50" s="738"/>
      <c r="CI50" s="738"/>
      <c r="CJ50" s="738"/>
      <c r="CK50" s="738"/>
      <c r="CL50" s="738"/>
      <c r="CM50" s="738"/>
      <c r="CN50" s="738"/>
      <c r="CO50" s="738"/>
      <c r="CP50" s="738"/>
      <c r="CQ50" s="738"/>
      <c r="CR50" s="738"/>
      <c r="CS50" s="738"/>
      <c r="CT50" s="738"/>
      <c r="CU50" s="738"/>
      <c r="CV50" s="738"/>
      <c r="CW50" s="738"/>
      <c r="CX50" s="738"/>
      <c r="CY50" s="738"/>
      <c r="CZ50" s="738"/>
      <c r="DA50" s="738"/>
      <c r="DB50" s="738"/>
      <c r="DC50" s="738"/>
      <c r="DD50" s="738"/>
      <c r="DE50" s="738"/>
      <c r="DF50" s="738"/>
      <c r="DG50" s="738"/>
      <c r="DH50" s="738"/>
      <c r="DI50" s="738"/>
      <c r="DJ50" s="738"/>
      <c r="DK50" s="738"/>
      <c r="DL50" s="738"/>
      <c r="DM50" s="738"/>
      <c r="DN50" s="738"/>
      <c r="DO50" s="738"/>
      <c r="DP50" s="738"/>
      <c r="DQ50" s="738"/>
      <c r="DR50" s="738"/>
      <c r="DS50" s="738"/>
      <c r="DT50" s="738"/>
      <c r="DU50" s="738"/>
    </row>
    <row r="51" spans="1:125" s="938" customFormat="1" ht="16.8" thickTop="1" thickBot="1">
      <c r="A51" s="985"/>
      <c r="B51" s="3861" t="s">
        <v>1609</v>
      </c>
      <c r="C51" s="739"/>
      <c r="D51" s="55"/>
      <c r="E51" s="51"/>
      <c r="F51" s="93"/>
      <c r="G51" s="93"/>
      <c r="H51" s="93"/>
      <c r="I51" s="738"/>
      <c r="J51" s="93"/>
      <c r="K51" s="738"/>
      <c r="L51" s="2978"/>
      <c r="M51" s="101">
        <f t="shared" si="6"/>
        <v>0</v>
      </c>
      <c r="N51" s="2967">
        <v>4</v>
      </c>
      <c r="O51" s="947"/>
      <c r="P51" s="738"/>
      <c r="Q51" s="738"/>
      <c r="R51" s="738"/>
      <c r="S51" s="738"/>
      <c r="T51" s="738"/>
      <c r="U51" s="738"/>
      <c r="V51" s="738"/>
      <c r="W51" s="738"/>
      <c r="X51" s="738"/>
      <c r="Y51" s="738"/>
      <c r="Z51" s="738"/>
      <c r="AA51" s="738"/>
      <c r="AB51" s="738"/>
      <c r="AC51" s="738"/>
      <c r="AD51" s="738"/>
      <c r="AE51" s="738"/>
      <c r="AF51" s="738"/>
      <c r="AG51" s="738"/>
      <c r="AH51" s="738"/>
      <c r="AI51" s="738"/>
      <c r="AJ51" s="738"/>
      <c r="AK51" s="738"/>
      <c r="AL51" s="738"/>
      <c r="AM51" s="738"/>
      <c r="AN51" s="738"/>
      <c r="AO51" s="738"/>
      <c r="AP51" s="738"/>
      <c r="AQ51" s="738"/>
      <c r="AR51" s="738"/>
      <c r="AS51" s="738"/>
      <c r="AT51" s="738"/>
      <c r="AU51" s="738"/>
      <c r="AV51" s="738"/>
      <c r="AW51" s="738"/>
      <c r="AX51" s="738"/>
      <c r="AY51" s="738"/>
      <c r="AZ51" s="738"/>
      <c r="BA51" s="738"/>
      <c r="BB51" s="738"/>
      <c r="BC51" s="738"/>
      <c r="BD51" s="738"/>
      <c r="BE51" s="738"/>
      <c r="BF51" s="738"/>
      <c r="BG51" s="738"/>
      <c r="BH51" s="738"/>
      <c r="BI51" s="738"/>
      <c r="BJ51" s="738"/>
      <c r="BK51" s="738"/>
      <c r="BL51" s="738"/>
      <c r="BM51" s="738"/>
      <c r="BN51" s="738"/>
      <c r="BO51" s="738"/>
      <c r="BP51" s="738"/>
      <c r="BQ51" s="738"/>
      <c r="BR51" s="738"/>
      <c r="BS51" s="738"/>
      <c r="BT51" s="738"/>
      <c r="BU51" s="738"/>
      <c r="BV51" s="738"/>
      <c r="BW51" s="738"/>
      <c r="BX51" s="738"/>
      <c r="BY51" s="738"/>
      <c r="BZ51" s="738"/>
      <c r="CA51" s="738"/>
      <c r="CB51" s="738"/>
      <c r="CC51" s="738"/>
      <c r="CD51" s="738"/>
      <c r="CE51" s="738"/>
      <c r="CF51" s="738"/>
      <c r="CG51" s="738"/>
      <c r="CH51" s="738"/>
      <c r="CI51" s="738"/>
      <c r="CJ51" s="738"/>
      <c r="CK51" s="738"/>
      <c r="CL51" s="738"/>
      <c r="CM51" s="738"/>
      <c r="CN51" s="738"/>
      <c r="CO51" s="738"/>
      <c r="CP51" s="738"/>
      <c r="CQ51" s="738"/>
      <c r="CR51" s="738"/>
      <c r="CS51" s="738"/>
      <c r="CT51" s="738"/>
      <c r="CU51" s="738"/>
      <c r="CV51" s="738"/>
      <c r="CW51" s="738"/>
      <c r="CX51" s="738"/>
      <c r="CY51" s="738"/>
      <c r="CZ51" s="738"/>
      <c r="DA51" s="738"/>
      <c r="DB51" s="738"/>
      <c r="DC51" s="738"/>
      <c r="DD51" s="738"/>
      <c r="DE51" s="738"/>
      <c r="DF51" s="738"/>
      <c r="DG51" s="738"/>
      <c r="DH51" s="738"/>
      <c r="DI51" s="738"/>
      <c r="DJ51" s="738"/>
      <c r="DK51" s="738"/>
      <c r="DL51" s="738"/>
      <c r="DM51" s="738"/>
      <c r="DN51" s="738"/>
      <c r="DO51" s="738"/>
      <c r="DP51" s="738"/>
      <c r="DQ51" s="738"/>
      <c r="DR51" s="738"/>
      <c r="DS51" s="738"/>
      <c r="DT51" s="738"/>
      <c r="DU51" s="738"/>
    </row>
    <row r="52" spans="1:125" s="938" customFormat="1" ht="30.6" thickTop="1">
      <c r="A52" s="985"/>
      <c r="B52" s="4055" t="s">
        <v>1822</v>
      </c>
      <c r="C52" s="4279" t="s">
        <v>1575</v>
      </c>
      <c r="D52" s="55"/>
      <c r="E52" s="4282"/>
      <c r="F52" s="93"/>
      <c r="G52" s="93"/>
      <c r="H52" s="93"/>
      <c r="I52" s="738"/>
      <c r="J52" s="3758" t="s">
        <v>1825</v>
      </c>
      <c r="K52" s="738"/>
      <c r="L52" s="2978"/>
      <c r="M52" s="101" t="str">
        <f t="shared" si="6"/>
        <v>Please complete all cells in row</v>
      </c>
      <c r="N52" s="2967">
        <v>3</v>
      </c>
      <c r="O52" s="947"/>
      <c r="P52" s="738"/>
      <c r="Q52" s="738"/>
      <c r="R52" s="738"/>
      <c r="S52" s="738"/>
      <c r="T52" s="738"/>
      <c r="U52" s="738"/>
      <c r="V52" s="738"/>
      <c r="W52" s="738"/>
      <c r="X52" s="738"/>
      <c r="Y52" s="738"/>
      <c r="Z52" s="738"/>
      <c r="AA52" s="738"/>
      <c r="AB52" s="738"/>
      <c r="AC52" s="738"/>
      <c r="AD52" s="738"/>
      <c r="AE52" s="738"/>
      <c r="AF52" s="738"/>
      <c r="AG52" s="738"/>
      <c r="AH52" s="738"/>
      <c r="AI52" s="738"/>
      <c r="AJ52" s="738"/>
      <c r="AK52" s="738"/>
      <c r="AL52" s="738"/>
      <c r="AM52" s="738"/>
      <c r="AN52" s="738"/>
      <c r="AO52" s="738"/>
      <c r="AP52" s="738"/>
      <c r="AQ52" s="738"/>
      <c r="AR52" s="738"/>
      <c r="AS52" s="738"/>
      <c r="AT52" s="738"/>
      <c r="AU52" s="738"/>
      <c r="AV52" s="738"/>
      <c r="AW52" s="738"/>
      <c r="AX52" s="738"/>
      <c r="AY52" s="738"/>
      <c r="AZ52" s="738"/>
      <c r="BA52" s="738"/>
      <c r="BB52" s="738"/>
      <c r="BC52" s="738"/>
      <c r="BD52" s="738"/>
      <c r="BE52" s="738"/>
      <c r="BF52" s="738"/>
      <c r="BG52" s="738"/>
      <c r="BH52" s="738"/>
      <c r="BI52" s="738"/>
      <c r="BJ52" s="738"/>
      <c r="BK52" s="738"/>
      <c r="BL52" s="738"/>
      <c r="BM52" s="738"/>
      <c r="BN52" s="738"/>
      <c r="BO52" s="738"/>
      <c r="BP52" s="738"/>
      <c r="BQ52" s="738"/>
      <c r="BR52" s="738"/>
      <c r="BS52" s="738"/>
      <c r="BT52" s="738"/>
      <c r="BU52" s="738"/>
      <c r="BV52" s="738"/>
      <c r="BW52" s="738"/>
      <c r="BX52" s="738"/>
      <c r="BY52" s="738"/>
      <c r="BZ52" s="738"/>
      <c r="CA52" s="738"/>
      <c r="CB52" s="738"/>
      <c r="CC52" s="738"/>
      <c r="CD52" s="738"/>
      <c r="CE52" s="738"/>
      <c r="CF52" s="738"/>
      <c r="CG52" s="738"/>
      <c r="CH52" s="738"/>
      <c r="CI52" s="738"/>
      <c r="CJ52" s="738"/>
      <c r="CK52" s="738"/>
      <c r="CL52" s="738"/>
      <c r="CM52" s="738"/>
      <c r="CN52" s="738"/>
      <c r="CO52" s="738"/>
      <c r="CP52" s="738"/>
      <c r="CQ52" s="738"/>
      <c r="CR52" s="738"/>
      <c r="CS52" s="738"/>
      <c r="CT52" s="738"/>
      <c r="CU52" s="738"/>
      <c r="CV52" s="738"/>
      <c r="CW52" s="738"/>
      <c r="CX52" s="738"/>
      <c r="CY52" s="738"/>
      <c r="CZ52" s="738"/>
      <c r="DA52" s="738"/>
      <c r="DB52" s="738"/>
      <c r="DC52" s="738"/>
      <c r="DD52" s="738"/>
      <c r="DE52" s="738"/>
      <c r="DF52" s="738"/>
      <c r="DG52" s="738"/>
      <c r="DH52" s="738"/>
      <c r="DI52" s="738"/>
      <c r="DJ52" s="738"/>
      <c r="DK52" s="738"/>
      <c r="DL52" s="738"/>
      <c r="DM52" s="738"/>
      <c r="DN52" s="738"/>
      <c r="DO52" s="738"/>
      <c r="DP52" s="738"/>
      <c r="DQ52" s="738"/>
      <c r="DR52" s="738"/>
      <c r="DS52" s="738"/>
      <c r="DT52" s="738"/>
      <c r="DU52" s="738"/>
    </row>
    <row r="53" spans="1:125" s="938" customFormat="1" ht="30">
      <c r="A53" s="985"/>
      <c r="B53" s="4060" t="s">
        <v>1824</v>
      </c>
      <c r="C53" s="4280" t="s">
        <v>1575</v>
      </c>
      <c r="D53" s="55"/>
      <c r="E53" s="4283"/>
      <c r="F53" s="93"/>
      <c r="G53" s="93"/>
      <c r="H53" s="93"/>
      <c r="I53" s="738"/>
      <c r="J53" s="3766" t="s">
        <v>1827</v>
      </c>
      <c r="K53" s="738"/>
      <c r="L53" s="2978"/>
      <c r="M53" s="101" t="str">
        <f t="shared" si="6"/>
        <v>Please complete all cells in row</v>
      </c>
      <c r="N53" s="2967">
        <v>3</v>
      </c>
      <c r="O53" s="947"/>
      <c r="P53" s="738"/>
      <c r="Q53" s="738"/>
      <c r="R53" s="738"/>
      <c r="S53" s="738"/>
      <c r="T53" s="738"/>
      <c r="U53" s="738"/>
      <c r="V53" s="738"/>
      <c r="W53" s="738"/>
      <c r="X53" s="738"/>
      <c r="Y53" s="738"/>
      <c r="Z53" s="738"/>
      <c r="AA53" s="738"/>
      <c r="AB53" s="738"/>
      <c r="AC53" s="738"/>
      <c r="AD53" s="738"/>
      <c r="AE53" s="738"/>
      <c r="AF53" s="738"/>
      <c r="AG53" s="738"/>
      <c r="AH53" s="738"/>
      <c r="AI53" s="738"/>
      <c r="AJ53" s="738"/>
      <c r="AK53" s="738"/>
      <c r="AL53" s="738"/>
      <c r="AM53" s="738"/>
      <c r="AN53" s="738"/>
      <c r="AO53" s="738"/>
      <c r="AP53" s="738"/>
      <c r="AQ53" s="738"/>
      <c r="AR53" s="738"/>
      <c r="AS53" s="738"/>
      <c r="AT53" s="738"/>
      <c r="AU53" s="738"/>
      <c r="AV53" s="738"/>
      <c r="AW53" s="738"/>
      <c r="AX53" s="738"/>
      <c r="AY53" s="738"/>
      <c r="AZ53" s="738"/>
      <c r="BA53" s="738"/>
      <c r="BB53" s="738"/>
      <c r="BC53" s="738"/>
      <c r="BD53" s="738"/>
      <c r="BE53" s="738"/>
      <c r="BF53" s="738"/>
      <c r="BG53" s="738"/>
      <c r="BH53" s="738"/>
      <c r="BI53" s="738"/>
      <c r="BJ53" s="738"/>
      <c r="BK53" s="738"/>
      <c r="BL53" s="738"/>
      <c r="BM53" s="738"/>
      <c r="BN53" s="738"/>
      <c r="BO53" s="738"/>
      <c r="BP53" s="738"/>
      <c r="BQ53" s="738"/>
      <c r="BR53" s="738"/>
      <c r="BS53" s="738"/>
      <c r="BT53" s="738"/>
      <c r="BU53" s="738"/>
      <c r="BV53" s="738"/>
      <c r="BW53" s="738"/>
      <c r="BX53" s="738"/>
      <c r="BY53" s="738"/>
      <c r="BZ53" s="738"/>
      <c r="CA53" s="738"/>
      <c r="CB53" s="738"/>
      <c r="CC53" s="738"/>
      <c r="CD53" s="738"/>
      <c r="CE53" s="738"/>
      <c r="CF53" s="738"/>
      <c r="CG53" s="738"/>
      <c r="CH53" s="738"/>
      <c r="CI53" s="738"/>
      <c r="CJ53" s="738"/>
      <c r="CK53" s="738"/>
      <c r="CL53" s="738"/>
      <c r="CM53" s="738"/>
      <c r="CN53" s="738"/>
      <c r="CO53" s="738"/>
      <c r="CP53" s="738"/>
      <c r="CQ53" s="738"/>
      <c r="CR53" s="738"/>
      <c r="CS53" s="738"/>
      <c r="CT53" s="738"/>
      <c r="CU53" s="738"/>
      <c r="CV53" s="738"/>
      <c r="CW53" s="738"/>
      <c r="CX53" s="738"/>
      <c r="CY53" s="738"/>
      <c r="CZ53" s="738"/>
      <c r="DA53" s="738"/>
      <c r="DB53" s="738"/>
      <c r="DC53" s="738"/>
      <c r="DD53" s="738"/>
      <c r="DE53" s="738"/>
      <c r="DF53" s="738"/>
      <c r="DG53" s="738"/>
      <c r="DH53" s="738"/>
      <c r="DI53" s="738"/>
      <c r="DJ53" s="738"/>
      <c r="DK53" s="738"/>
      <c r="DL53" s="738"/>
      <c r="DM53" s="738"/>
      <c r="DN53" s="738"/>
      <c r="DO53" s="738"/>
      <c r="DP53" s="738"/>
      <c r="DQ53" s="738"/>
      <c r="DR53" s="738"/>
      <c r="DS53" s="738"/>
      <c r="DT53" s="738"/>
      <c r="DU53" s="738"/>
    </row>
    <row r="54" spans="1:125" s="938" customFormat="1" ht="30">
      <c r="A54" s="985"/>
      <c r="B54" s="4060" t="s">
        <v>1826</v>
      </c>
      <c r="C54" s="4280" t="s">
        <v>1575</v>
      </c>
      <c r="D54" s="55"/>
      <c r="E54" s="4283"/>
      <c r="F54" s="93"/>
      <c r="G54" s="93"/>
      <c r="H54" s="93"/>
      <c r="I54" s="738"/>
      <c r="J54" s="3766" t="s">
        <v>1829</v>
      </c>
      <c r="K54" s="738"/>
      <c r="L54" s="2978"/>
      <c r="M54" s="101" t="str">
        <f t="shared" si="6"/>
        <v>Please complete all cells in row</v>
      </c>
      <c r="N54" s="2967">
        <v>3</v>
      </c>
      <c r="O54" s="947"/>
      <c r="P54" s="738"/>
      <c r="Q54" s="738"/>
      <c r="R54" s="738"/>
      <c r="S54" s="738"/>
      <c r="T54" s="738"/>
      <c r="U54" s="738"/>
      <c r="V54" s="738"/>
      <c r="W54" s="738"/>
      <c r="X54" s="738"/>
      <c r="Y54" s="738"/>
      <c r="Z54" s="738"/>
      <c r="AA54" s="738"/>
      <c r="AB54" s="738"/>
      <c r="AC54" s="738"/>
      <c r="AD54" s="738"/>
      <c r="AE54" s="738"/>
      <c r="AF54" s="738"/>
      <c r="AG54" s="738"/>
      <c r="AH54" s="738"/>
      <c r="AI54" s="738"/>
      <c r="AJ54" s="738"/>
      <c r="AK54" s="738"/>
      <c r="AL54" s="738"/>
      <c r="AM54" s="738"/>
      <c r="AN54" s="738"/>
      <c r="AO54" s="738"/>
      <c r="AP54" s="738"/>
      <c r="AQ54" s="738"/>
      <c r="AR54" s="738"/>
      <c r="AS54" s="738"/>
      <c r="AT54" s="738"/>
      <c r="AU54" s="738"/>
      <c r="AV54" s="738"/>
      <c r="AW54" s="738"/>
      <c r="AX54" s="738"/>
      <c r="AY54" s="738"/>
      <c r="AZ54" s="738"/>
      <c r="BA54" s="738"/>
      <c r="BB54" s="738"/>
      <c r="BC54" s="738"/>
      <c r="BD54" s="738"/>
      <c r="BE54" s="738"/>
      <c r="BF54" s="738"/>
      <c r="BG54" s="738"/>
      <c r="BH54" s="738"/>
      <c r="BI54" s="738"/>
      <c r="BJ54" s="738"/>
      <c r="BK54" s="738"/>
      <c r="BL54" s="738"/>
      <c r="BM54" s="738"/>
      <c r="BN54" s="738"/>
      <c r="BO54" s="738"/>
      <c r="BP54" s="738"/>
      <c r="BQ54" s="738"/>
      <c r="BR54" s="738"/>
      <c r="BS54" s="738"/>
      <c r="BT54" s="738"/>
      <c r="BU54" s="738"/>
      <c r="BV54" s="738"/>
      <c r="BW54" s="738"/>
      <c r="BX54" s="738"/>
      <c r="BY54" s="738"/>
      <c r="BZ54" s="738"/>
      <c r="CA54" s="738"/>
      <c r="CB54" s="738"/>
      <c r="CC54" s="738"/>
      <c r="CD54" s="738"/>
      <c r="CE54" s="738"/>
      <c r="CF54" s="738"/>
      <c r="CG54" s="738"/>
      <c r="CH54" s="738"/>
      <c r="CI54" s="738"/>
      <c r="CJ54" s="738"/>
      <c r="CK54" s="738"/>
      <c r="CL54" s="738"/>
      <c r="CM54" s="738"/>
      <c r="CN54" s="738"/>
      <c r="CO54" s="738"/>
      <c r="CP54" s="738"/>
      <c r="CQ54" s="738"/>
      <c r="CR54" s="738"/>
      <c r="CS54" s="738"/>
      <c r="CT54" s="738"/>
      <c r="CU54" s="738"/>
      <c r="CV54" s="738"/>
      <c r="CW54" s="738"/>
      <c r="CX54" s="738"/>
      <c r="CY54" s="738"/>
      <c r="CZ54" s="738"/>
      <c r="DA54" s="738"/>
      <c r="DB54" s="738"/>
      <c r="DC54" s="738"/>
      <c r="DD54" s="738"/>
      <c r="DE54" s="738"/>
      <c r="DF54" s="738"/>
      <c r="DG54" s="738"/>
      <c r="DH54" s="738"/>
      <c r="DI54" s="738"/>
      <c r="DJ54" s="738"/>
      <c r="DK54" s="738"/>
      <c r="DL54" s="738"/>
      <c r="DM54" s="738"/>
      <c r="DN54" s="738"/>
      <c r="DO54" s="738"/>
      <c r="DP54" s="738"/>
      <c r="DQ54" s="738"/>
      <c r="DR54" s="738"/>
      <c r="DS54" s="738"/>
      <c r="DT54" s="738"/>
      <c r="DU54" s="738"/>
    </row>
    <row r="55" spans="1:125" s="938" customFormat="1" ht="30">
      <c r="A55" s="985"/>
      <c r="B55" s="4060" t="s">
        <v>1828</v>
      </c>
      <c r="C55" s="4280" t="s">
        <v>1575</v>
      </c>
      <c r="D55" s="55"/>
      <c r="E55" s="4283"/>
      <c r="F55" s="93"/>
      <c r="G55" s="93"/>
      <c r="H55" s="93"/>
      <c r="I55" s="738"/>
      <c r="J55" s="3766" t="s">
        <v>1831</v>
      </c>
      <c r="K55" s="738"/>
      <c r="L55" s="2978"/>
      <c r="M55" s="101" t="str">
        <f t="shared" si="6"/>
        <v>Please complete all cells in row</v>
      </c>
      <c r="N55" s="2967">
        <v>3</v>
      </c>
      <c r="O55" s="947"/>
      <c r="P55" s="738"/>
      <c r="Q55" s="738"/>
      <c r="R55" s="738"/>
      <c r="S55" s="738"/>
      <c r="T55" s="738"/>
      <c r="U55" s="738"/>
      <c r="V55" s="738"/>
      <c r="W55" s="738"/>
      <c r="X55" s="738"/>
      <c r="Y55" s="738"/>
      <c r="Z55" s="738"/>
      <c r="AA55" s="738"/>
      <c r="AB55" s="738"/>
      <c r="AC55" s="738"/>
      <c r="AD55" s="738"/>
      <c r="AE55" s="738"/>
      <c r="AF55" s="738"/>
      <c r="AG55" s="738"/>
      <c r="AH55" s="738"/>
      <c r="AI55" s="738"/>
      <c r="AJ55" s="738"/>
      <c r="AK55" s="738"/>
      <c r="AL55" s="738"/>
      <c r="AM55" s="738"/>
      <c r="AN55" s="738"/>
      <c r="AO55" s="738"/>
      <c r="AP55" s="738"/>
      <c r="AQ55" s="738"/>
      <c r="AR55" s="738"/>
      <c r="AS55" s="738"/>
      <c r="AT55" s="738"/>
      <c r="AU55" s="738"/>
      <c r="AV55" s="738"/>
      <c r="AW55" s="738"/>
      <c r="AX55" s="738"/>
      <c r="AY55" s="738"/>
      <c r="AZ55" s="738"/>
      <c r="BA55" s="738"/>
      <c r="BB55" s="738"/>
      <c r="BC55" s="738"/>
      <c r="BD55" s="738"/>
      <c r="BE55" s="738"/>
      <c r="BF55" s="738"/>
      <c r="BG55" s="738"/>
      <c r="BH55" s="738"/>
      <c r="BI55" s="738"/>
      <c r="BJ55" s="738"/>
      <c r="BK55" s="738"/>
      <c r="BL55" s="738"/>
      <c r="BM55" s="738"/>
      <c r="BN55" s="738"/>
      <c r="BO55" s="738"/>
      <c r="BP55" s="738"/>
      <c r="BQ55" s="738"/>
      <c r="BR55" s="738"/>
      <c r="BS55" s="738"/>
      <c r="BT55" s="738"/>
      <c r="BU55" s="738"/>
      <c r="BV55" s="738"/>
      <c r="BW55" s="738"/>
      <c r="BX55" s="738"/>
      <c r="BY55" s="738"/>
      <c r="BZ55" s="738"/>
      <c r="CA55" s="738"/>
      <c r="CB55" s="738"/>
      <c r="CC55" s="738"/>
      <c r="CD55" s="738"/>
      <c r="CE55" s="738"/>
      <c r="CF55" s="738"/>
      <c r="CG55" s="738"/>
      <c r="CH55" s="738"/>
      <c r="CI55" s="738"/>
      <c r="CJ55" s="738"/>
      <c r="CK55" s="738"/>
      <c r="CL55" s="738"/>
      <c r="CM55" s="738"/>
      <c r="CN55" s="738"/>
      <c r="CO55" s="738"/>
      <c r="CP55" s="738"/>
      <c r="CQ55" s="738"/>
      <c r="CR55" s="738"/>
      <c r="CS55" s="738"/>
      <c r="CT55" s="738"/>
      <c r="CU55" s="738"/>
      <c r="CV55" s="738"/>
      <c r="CW55" s="738"/>
      <c r="CX55" s="738"/>
      <c r="CY55" s="738"/>
      <c r="CZ55" s="738"/>
      <c r="DA55" s="738"/>
      <c r="DB55" s="738"/>
      <c r="DC55" s="738"/>
      <c r="DD55" s="738"/>
      <c r="DE55" s="738"/>
      <c r="DF55" s="738"/>
      <c r="DG55" s="738"/>
      <c r="DH55" s="738"/>
      <c r="DI55" s="738"/>
      <c r="DJ55" s="738"/>
      <c r="DK55" s="738"/>
      <c r="DL55" s="738"/>
      <c r="DM55" s="738"/>
      <c r="DN55" s="738"/>
      <c r="DO55" s="738"/>
      <c r="DP55" s="738"/>
      <c r="DQ55" s="738"/>
      <c r="DR55" s="738"/>
      <c r="DS55" s="738"/>
      <c r="DT55" s="738"/>
      <c r="DU55" s="738"/>
    </row>
    <row r="56" spans="1:125" s="938" customFormat="1" ht="30">
      <c r="A56" s="4628"/>
      <c r="B56" s="4629" t="s">
        <v>9816</v>
      </c>
      <c r="C56" s="4630" t="s">
        <v>1575</v>
      </c>
      <c r="D56" s="4631"/>
      <c r="E56" s="4632"/>
      <c r="F56" s="4633"/>
      <c r="G56" s="4633"/>
      <c r="H56" s="4633"/>
      <c r="I56" s="4634"/>
      <c r="J56" s="4635" t="s">
        <v>1833</v>
      </c>
      <c r="K56" s="4634"/>
      <c r="L56" s="4637"/>
      <c r="M56" s="4593" t="str">
        <f t="shared" si="6"/>
        <v>Please complete all cells in row</v>
      </c>
      <c r="N56" s="4638">
        <v>3</v>
      </c>
      <c r="O56" s="4636"/>
      <c r="P56" s="4634"/>
      <c r="Q56" s="4634"/>
      <c r="R56" s="4634"/>
      <c r="S56" s="4634"/>
      <c r="T56" s="4634"/>
      <c r="U56" s="4634"/>
      <c r="V56" s="4634"/>
      <c r="W56" s="4634"/>
      <c r="X56" s="4634"/>
      <c r="Y56" s="4634"/>
      <c r="Z56" s="4634"/>
      <c r="AA56" s="4634"/>
      <c r="AB56" s="4634"/>
      <c r="AC56" s="4634"/>
      <c r="AD56" s="4634"/>
      <c r="AE56" s="4634"/>
      <c r="AF56" s="4634"/>
      <c r="AG56" s="4634"/>
      <c r="AH56" s="4634"/>
      <c r="AI56" s="4634"/>
      <c r="AJ56" s="4634"/>
      <c r="AK56" s="4634"/>
      <c r="AL56" s="4634"/>
      <c r="AM56" s="4634"/>
      <c r="AN56" s="4634"/>
      <c r="AO56" s="4634"/>
      <c r="AP56" s="4634"/>
      <c r="AQ56" s="4634"/>
      <c r="AR56" s="4634"/>
      <c r="AS56" s="4634"/>
      <c r="AT56" s="4634"/>
      <c r="AU56" s="4634"/>
      <c r="AV56" s="4634"/>
      <c r="AW56" s="4634"/>
      <c r="AX56" s="4634"/>
      <c r="AY56" s="4634"/>
      <c r="AZ56" s="4634"/>
      <c r="BA56" s="4634"/>
      <c r="BB56" s="4634"/>
      <c r="BC56" s="4634"/>
      <c r="BD56" s="4634"/>
      <c r="BE56" s="4634"/>
      <c r="BF56" s="4634"/>
      <c r="BG56" s="4634"/>
      <c r="BH56" s="4634"/>
      <c r="BI56" s="4634"/>
      <c r="BJ56" s="4634"/>
      <c r="BK56" s="4634"/>
      <c r="BL56" s="4634"/>
      <c r="BM56" s="4634"/>
      <c r="BN56" s="4634"/>
      <c r="BO56" s="4634"/>
      <c r="BP56" s="4634"/>
      <c r="BQ56" s="4634"/>
      <c r="BR56" s="4634"/>
      <c r="BS56" s="4634"/>
      <c r="BT56" s="4634"/>
      <c r="BU56" s="4634"/>
      <c r="BV56" s="4634"/>
      <c r="BW56" s="4634"/>
      <c r="BX56" s="4634"/>
      <c r="BY56" s="4634"/>
      <c r="BZ56" s="4634"/>
      <c r="CA56" s="4634"/>
      <c r="CB56" s="4634"/>
      <c r="CC56" s="4634"/>
      <c r="CD56" s="4634"/>
      <c r="CE56" s="4634"/>
      <c r="CF56" s="4634"/>
      <c r="CG56" s="4634"/>
      <c r="CH56" s="4634"/>
      <c r="CI56" s="4634"/>
      <c r="CJ56" s="4634"/>
      <c r="CK56" s="4634"/>
      <c r="CL56" s="4634"/>
      <c r="CM56" s="4634"/>
      <c r="CN56" s="4634"/>
      <c r="CO56" s="4634"/>
      <c r="CP56" s="4634"/>
      <c r="CQ56" s="4634"/>
      <c r="CR56" s="4634"/>
      <c r="CS56" s="4634"/>
      <c r="CT56" s="4634"/>
      <c r="CU56" s="4634"/>
      <c r="CV56" s="4634"/>
      <c r="CW56" s="4634"/>
      <c r="CX56" s="4634"/>
      <c r="CY56" s="4634"/>
      <c r="CZ56" s="4634"/>
      <c r="DA56" s="4634"/>
      <c r="DB56" s="4634"/>
      <c r="DC56" s="4634"/>
      <c r="DD56" s="4634"/>
      <c r="DE56" s="4634"/>
      <c r="DF56" s="4634"/>
      <c r="DG56" s="4634"/>
      <c r="DH56" s="4634"/>
      <c r="DI56" s="4634"/>
      <c r="DJ56" s="4634"/>
      <c r="DK56" s="4634"/>
      <c r="DL56" s="4634"/>
      <c r="DM56" s="4634"/>
      <c r="DN56" s="4634"/>
      <c r="DO56" s="4634"/>
      <c r="DP56" s="4634"/>
      <c r="DQ56" s="4634"/>
      <c r="DR56" s="4634"/>
      <c r="DS56" s="4634"/>
      <c r="DT56" s="4634"/>
      <c r="DU56" s="4634"/>
    </row>
    <row r="57" spans="1:125" s="938" customFormat="1" ht="30">
      <c r="A57" s="985"/>
      <c r="B57" s="4060" t="s">
        <v>1830</v>
      </c>
      <c r="C57" s="4280" t="s">
        <v>1575</v>
      </c>
      <c r="D57" s="55"/>
      <c r="E57" s="4283"/>
      <c r="F57" s="93"/>
      <c r="G57" s="93"/>
      <c r="H57" s="93"/>
      <c r="I57" s="738"/>
      <c r="J57" s="3766" t="s">
        <v>1835</v>
      </c>
      <c r="K57" s="738"/>
      <c r="L57" s="2978"/>
      <c r="M57" s="101" t="str">
        <f t="shared" si="6"/>
        <v>Please complete all cells in row</v>
      </c>
      <c r="N57" s="2967">
        <v>3</v>
      </c>
      <c r="O57" s="947"/>
      <c r="P57" s="738"/>
      <c r="Q57" s="738"/>
      <c r="R57" s="738"/>
      <c r="S57" s="738"/>
      <c r="T57" s="738"/>
      <c r="U57" s="738"/>
      <c r="V57" s="738"/>
      <c r="W57" s="738"/>
      <c r="X57" s="738"/>
      <c r="Y57" s="738"/>
      <c r="Z57" s="738"/>
      <c r="AA57" s="738"/>
      <c r="AB57" s="738"/>
      <c r="AC57" s="738"/>
      <c r="AD57" s="738"/>
      <c r="AE57" s="738"/>
      <c r="AF57" s="738"/>
      <c r="AG57" s="738"/>
      <c r="AH57" s="738"/>
      <c r="AI57" s="738"/>
      <c r="AJ57" s="738"/>
      <c r="AK57" s="738"/>
      <c r="AL57" s="738"/>
      <c r="AM57" s="738"/>
      <c r="AN57" s="738"/>
      <c r="AO57" s="738"/>
      <c r="AP57" s="738"/>
      <c r="AQ57" s="738"/>
      <c r="AR57" s="738"/>
      <c r="AS57" s="738"/>
      <c r="AT57" s="738"/>
      <c r="AU57" s="738"/>
      <c r="AV57" s="738"/>
      <c r="AW57" s="738"/>
      <c r="AX57" s="738"/>
      <c r="AY57" s="738"/>
      <c r="AZ57" s="738"/>
      <c r="BA57" s="738"/>
      <c r="BB57" s="738"/>
      <c r="BC57" s="738"/>
      <c r="BD57" s="738"/>
      <c r="BE57" s="738"/>
      <c r="BF57" s="738"/>
      <c r="BG57" s="738"/>
      <c r="BH57" s="738"/>
      <c r="BI57" s="738"/>
      <c r="BJ57" s="738"/>
      <c r="BK57" s="738"/>
      <c r="BL57" s="738"/>
      <c r="BM57" s="738"/>
      <c r="BN57" s="738"/>
      <c r="BO57" s="738"/>
      <c r="BP57" s="738"/>
      <c r="BQ57" s="738"/>
      <c r="BR57" s="738"/>
      <c r="BS57" s="738"/>
      <c r="BT57" s="738"/>
      <c r="BU57" s="738"/>
      <c r="BV57" s="738"/>
      <c r="BW57" s="738"/>
      <c r="BX57" s="738"/>
      <c r="BY57" s="738"/>
      <c r="BZ57" s="738"/>
      <c r="CA57" s="738"/>
      <c r="CB57" s="738"/>
      <c r="CC57" s="738"/>
      <c r="CD57" s="738"/>
      <c r="CE57" s="738"/>
      <c r="CF57" s="738"/>
      <c r="CG57" s="738"/>
      <c r="CH57" s="738"/>
      <c r="CI57" s="738"/>
      <c r="CJ57" s="738"/>
      <c r="CK57" s="738"/>
      <c r="CL57" s="738"/>
      <c r="CM57" s="738"/>
      <c r="CN57" s="738"/>
      <c r="CO57" s="738"/>
      <c r="CP57" s="738"/>
      <c r="CQ57" s="738"/>
      <c r="CR57" s="738"/>
      <c r="CS57" s="738"/>
      <c r="CT57" s="738"/>
      <c r="CU57" s="738"/>
      <c r="CV57" s="738"/>
      <c r="CW57" s="738"/>
      <c r="CX57" s="738"/>
      <c r="CY57" s="738"/>
      <c r="CZ57" s="738"/>
      <c r="DA57" s="738"/>
      <c r="DB57" s="738"/>
      <c r="DC57" s="738"/>
      <c r="DD57" s="738"/>
      <c r="DE57" s="738"/>
      <c r="DF57" s="738"/>
      <c r="DG57" s="738"/>
      <c r="DH57" s="738"/>
      <c r="DI57" s="738"/>
      <c r="DJ57" s="738"/>
      <c r="DK57" s="738"/>
      <c r="DL57" s="738"/>
      <c r="DM57" s="738"/>
      <c r="DN57" s="738"/>
      <c r="DO57" s="738"/>
      <c r="DP57" s="738"/>
      <c r="DQ57" s="738"/>
      <c r="DR57" s="738"/>
      <c r="DS57" s="738"/>
      <c r="DT57" s="738"/>
      <c r="DU57" s="738"/>
    </row>
    <row r="58" spans="1:125" s="938" customFormat="1" ht="45">
      <c r="A58" s="985"/>
      <c r="B58" s="4060" t="s">
        <v>1832</v>
      </c>
      <c r="C58" s="4280" t="s">
        <v>1575</v>
      </c>
      <c r="D58" s="55"/>
      <c r="E58" s="4283"/>
      <c r="F58" s="93"/>
      <c r="G58" s="93"/>
      <c r="H58" s="93"/>
      <c r="I58" s="738"/>
      <c r="J58" s="3766" t="s">
        <v>1837</v>
      </c>
      <c r="K58" s="738"/>
      <c r="L58" s="2978"/>
      <c r="M58" s="101" t="str">
        <f t="shared" si="6"/>
        <v>Please complete all cells in row</v>
      </c>
      <c r="N58" s="2967">
        <v>3</v>
      </c>
      <c r="O58" s="947"/>
      <c r="P58" s="738"/>
      <c r="Q58" s="738"/>
      <c r="R58" s="738"/>
      <c r="S58" s="738"/>
      <c r="T58" s="738"/>
      <c r="U58" s="738"/>
      <c r="V58" s="738"/>
      <c r="W58" s="738"/>
      <c r="X58" s="738"/>
      <c r="Y58" s="738"/>
      <c r="Z58" s="738"/>
      <c r="AA58" s="738"/>
      <c r="AB58" s="738"/>
      <c r="AC58" s="738"/>
      <c r="AD58" s="738"/>
      <c r="AE58" s="738"/>
      <c r="AF58" s="738"/>
      <c r="AG58" s="738"/>
      <c r="AH58" s="738"/>
      <c r="AI58" s="738"/>
      <c r="AJ58" s="738"/>
      <c r="AK58" s="738"/>
      <c r="AL58" s="738"/>
      <c r="AM58" s="738"/>
      <c r="AN58" s="738"/>
      <c r="AO58" s="738"/>
      <c r="AP58" s="738"/>
      <c r="AQ58" s="738"/>
      <c r="AR58" s="738"/>
      <c r="AS58" s="738"/>
      <c r="AT58" s="738"/>
      <c r="AU58" s="738"/>
      <c r="AV58" s="738"/>
      <c r="AW58" s="738"/>
      <c r="AX58" s="738"/>
      <c r="AY58" s="738"/>
      <c r="AZ58" s="738"/>
      <c r="BA58" s="738"/>
      <c r="BB58" s="738"/>
      <c r="BC58" s="738"/>
      <c r="BD58" s="738"/>
      <c r="BE58" s="738"/>
      <c r="BF58" s="738"/>
      <c r="BG58" s="738"/>
      <c r="BH58" s="738"/>
      <c r="BI58" s="738"/>
      <c r="BJ58" s="738"/>
      <c r="BK58" s="738"/>
      <c r="BL58" s="738"/>
      <c r="BM58" s="738"/>
      <c r="BN58" s="738"/>
      <c r="BO58" s="738"/>
      <c r="BP58" s="738"/>
      <c r="BQ58" s="738"/>
      <c r="BR58" s="738"/>
      <c r="BS58" s="738"/>
      <c r="BT58" s="738"/>
      <c r="BU58" s="738"/>
      <c r="BV58" s="738"/>
      <c r="BW58" s="738"/>
      <c r="BX58" s="738"/>
      <c r="BY58" s="738"/>
      <c r="BZ58" s="738"/>
      <c r="CA58" s="738"/>
      <c r="CB58" s="738"/>
      <c r="CC58" s="738"/>
      <c r="CD58" s="738"/>
      <c r="CE58" s="738"/>
      <c r="CF58" s="738"/>
      <c r="CG58" s="738"/>
      <c r="CH58" s="738"/>
      <c r="CI58" s="738"/>
      <c r="CJ58" s="738"/>
      <c r="CK58" s="738"/>
      <c r="CL58" s="738"/>
      <c r="CM58" s="738"/>
      <c r="CN58" s="738"/>
      <c r="CO58" s="738"/>
      <c r="CP58" s="738"/>
      <c r="CQ58" s="738"/>
      <c r="CR58" s="738"/>
      <c r="CS58" s="738"/>
      <c r="CT58" s="738"/>
      <c r="CU58" s="738"/>
      <c r="CV58" s="738"/>
      <c r="CW58" s="738"/>
      <c r="CX58" s="738"/>
      <c r="CY58" s="738"/>
      <c r="CZ58" s="738"/>
      <c r="DA58" s="738"/>
      <c r="DB58" s="738"/>
      <c r="DC58" s="738"/>
      <c r="DD58" s="738"/>
      <c r="DE58" s="738"/>
      <c r="DF58" s="738"/>
      <c r="DG58" s="738"/>
      <c r="DH58" s="738"/>
      <c r="DI58" s="738"/>
      <c r="DJ58" s="738"/>
      <c r="DK58" s="738"/>
      <c r="DL58" s="738"/>
      <c r="DM58" s="738"/>
      <c r="DN58" s="738"/>
      <c r="DO58" s="738"/>
      <c r="DP58" s="738"/>
      <c r="DQ58" s="738"/>
      <c r="DR58" s="738"/>
      <c r="DS58" s="738"/>
      <c r="DT58" s="738"/>
      <c r="DU58" s="738"/>
    </row>
    <row r="59" spans="1:125" s="938" customFormat="1" ht="30">
      <c r="A59" s="985"/>
      <c r="B59" s="4060" t="s">
        <v>1834</v>
      </c>
      <c r="C59" s="4280" t="s">
        <v>1575</v>
      </c>
      <c r="D59" s="55"/>
      <c r="E59" s="4283"/>
      <c r="F59" s="93"/>
      <c r="G59" s="93"/>
      <c r="H59" s="93"/>
      <c r="I59" s="738"/>
      <c r="J59" s="3766" t="s">
        <v>1839</v>
      </c>
      <c r="K59" s="738"/>
      <c r="L59" s="2978"/>
      <c r="M59" s="101" t="str">
        <f t="shared" si="6"/>
        <v>Please complete all cells in row</v>
      </c>
      <c r="N59" s="2967">
        <v>3</v>
      </c>
      <c r="O59" s="947"/>
      <c r="P59" s="738"/>
      <c r="Q59" s="738"/>
      <c r="R59" s="738"/>
      <c r="S59" s="738"/>
      <c r="T59" s="738"/>
      <c r="U59" s="738"/>
      <c r="V59" s="738"/>
      <c r="W59" s="738"/>
      <c r="X59" s="738"/>
      <c r="Y59" s="738"/>
      <c r="Z59" s="738"/>
      <c r="AA59" s="738"/>
      <c r="AB59" s="738"/>
      <c r="AC59" s="738"/>
      <c r="AD59" s="738"/>
      <c r="AE59" s="738"/>
      <c r="AF59" s="738"/>
      <c r="AG59" s="738"/>
      <c r="AH59" s="738"/>
      <c r="AI59" s="738"/>
      <c r="AJ59" s="738"/>
      <c r="AK59" s="738"/>
      <c r="AL59" s="738"/>
      <c r="AM59" s="738"/>
      <c r="AN59" s="738"/>
      <c r="AO59" s="738"/>
      <c r="AP59" s="738"/>
      <c r="AQ59" s="738"/>
      <c r="AR59" s="738"/>
      <c r="AS59" s="738"/>
      <c r="AT59" s="738"/>
      <c r="AU59" s="738"/>
      <c r="AV59" s="738"/>
      <c r="AW59" s="738"/>
      <c r="AX59" s="738"/>
      <c r="AY59" s="738"/>
      <c r="AZ59" s="738"/>
      <c r="BA59" s="738"/>
      <c r="BB59" s="738"/>
      <c r="BC59" s="738"/>
      <c r="BD59" s="738"/>
      <c r="BE59" s="738"/>
      <c r="BF59" s="738"/>
      <c r="BG59" s="738"/>
      <c r="BH59" s="738"/>
      <c r="BI59" s="738"/>
      <c r="BJ59" s="738"/>
      <c r="BK59" s="738"/>
      <c r="BL59" s="738"/>
      <c r="BM59" s="738"/>
      <c r="BN59" s="738"/>
      <c r="BO59" s="738"/>
      <c r="BP59" s="738"/>
      <c r="BQ59" s="738"/>
      <c r="BR59" s="738"/>
      <c r="BS59" s="738"/>
      <c r="BT59" s="738"/>
      <c r="BU59" s="738"/>
      <c r="BV59" s="738"/>
      <c r="BW59" s="738"/>
      <c r="BX59" s="738"/>
      <c r="BY59" s="738"/>
      <c r="BZ59" s="738"/>
      <c r="CA59" s="738"/>
      <c r="CB59" s="738"/>
      <c r="CC59" s="738"/>
      <c r="CD59" s="738"/>
      <c r="CE59" s="738"/>
      <c r="CF59" s="738"/>
      <c r="CG59" s="738"/>
      <c r="CH59" s="738"/>
      <c r="CI59" s="738"/>
      <c r="CJ59" s="738"/>
      <c r="CK59" s="738"/>
      <c r="CL59" s="738"/>
      <c r="CM59" s="738"/>
      <c r="CN59" s="738"/>
      <c r="CO59" s="738"/>
      <c r="CP59" s="738"/>
      <c r="CQ59" s="738"/>
      <c r="CR59" s="738"/>
      <c r="CS59" s="738"/>
      <c r="CT59" s="738"/>
      <c r="CU59" s="738"/>
      <c r="CV59" s="738"/>
      <c r="CW59" s="738"/>
      <c r="CX59" s="738"/>
      <c r="CY59" s="738"/>
      <c r="CZ59" s="738"/>
      <c r="DA59" s="738"/>
      <c r="DB59" s="738"/>
      <c r="DC59" s="738"/>
      <c r="DD59" s="738"/>
      <c r="DE59" s="738"/>
      <c r="DF59" s="738"/>
      <c r="DG59" s="738"/>
      <c r="DH59" s="738"/>
      <c r="DI59" s="738"/>
      <c r="DJ59" s="738"/>
      <c r="DK59" s="738"/>
      <c r="DL59" s="738"/>
      <c r="DM59" s="738"/>
      <c r="DN59" s="738"/>
      <c r="DO59" s="738"/>
      <c r="DP59" s="738"/>
      <c r="DQ59" s="738"/>
      <c r="DR59" s="738"/>
      <c r="DS59" s="738"/>
      <c r="DT59" s="738"/>
      <c r="DU59" s="738"/>
    </row>
    <row r="60" spans="1:125" s="938" customFormat="1" ht="45">
      <c r="A60" s="985"/>
      <c r="B60" s="4060" t="s">
        <v>1836</v>
      </c>
      <c r="C60" s="4280" t="s">
        <v>1575</v>
      </c>
      <c r="D60" s="55"/>
      <c r="E60" s="4283"/>
      <c r="F60" s="93"/>
      <c r="G60" s="93"/>
      <c r="H60" s="93"/>
      <c r="I60" s="738"/>
      <c r="J60" s="3766" t="s">
        <v>1841</v>
      </c>
      <c r="K60" s="738"/>
      <c r="L60" s="2978"/>
      <c r="M60" s="101" t="str">
        <f t="shared" si="6"/>
        <v>Please complete all cells in row</v>
      </c>
      <c r="N60" s="2967">
        <v>3</v>
      </c>
      <c r="O60" s="947"/>
      <c r="P60" s="738"/>
      <c r="Q60" s="738"/>
      <c r="R60" s="738"/>
      <c r="S60" s="738"/>
      <c r="T60" s="738"/>
      <c r="U60" s="738"/>
      <c r="V60" s="738"/>
      <c r="W60" s="738"/>
      <c r="X60" s="738"/>
      <c r="Y60" s="738"/>
      <c r="Z60" s="738"/>
      <c r="AA60" s="738"/>
      <c r="AB60" s="738"/>
      <c r="AC60" s="738"/>
      <c r="AD60" s="738"/>
      <c r="AE60" s="738"/>
      <c r="AF60" s="738"/>
      <c r="AG60" s="738"/>
      <c r="AH60" s="738"/>
      <c r="AI60" s="738"/>
      <c r="AJ60" s="738"/>
      <c r="AK60" s="738"/>
      <c r="AL60" s="738"/>
      <c r="AM60" s="738"/>
      <c r="AN60" s="738"/>
      <c r="AO60" s="738"/>
      <c r="AP60" s="738"/>
      <c r="AQ60" s="738"/>
      <c r="AR60" s="738"/>
      <c r="AS60" s="738"/>
      <c r="AT60" s="738"/>
      <c r="AU60" s="738"/>
      <c r="AV60" s="738"/>
      <c r="AW60" s="738"/>
      <c r="AX60" s="738"/>
      <c r="AY60" s="738"/>
      <c r="AZ60" s="738"/>
      <c r="BA60" s="738"/>
      <c r="BB60" s="738"/>
      <c r="BC60" s="738"/>
      <c r="BD60" s="738"/>
      <c r="BE60" s="738"/>
      <c r="BF60" s="738"/>
      <c r="BG60" s="738"/>
      <c r="BH60" s="738"/>
      <c r="BI60" s="738"/>
      <c r="BJ60" s="738"/>
      <c r="BK60" s="738"/>
      <c r="BL60" s="738"/>
      <c r="BM60" s="738"/>
      <c r="BN60" s="738"/>
      <c r="BO60" s="738"/>
      <c r="BP60" s="738"/>
      <c r="BQ60" s="738"/>
      <c r="BR60" s="738"/>
      <c r="BS60" s="738"/>
      <c r="BT60" s="738"/>
      <c r="BU60" s="738"/>
      <c r="BV60" s="738"/>
      <c r="BW60" s="738"/>
      <c r="BX60" s="738"/>
      <c r="BY60" s="738"/>
      <c r="BZ60" s="738"/>
      <c r="CA60" s="738"/>
      <c r="CB60" s="738"/>
      <c r="CC60" s="738"/>
      <c r="CD60" s="738"/>
      <c r="CE60" s="738"/>
      <c r="CF60" s="738"/>
      <c r="CG60" s="738"/>
      <c r="CH60" s="738"/>
      <c r="CI60" s="738"/>
      <c r="CJ60" s="738"/>
      <c r="CK60" s="738"/>
      <c r="CL60" s="738"/>
      <c r="CM60" s="738"/>
      <c r="CN60" s="738"/>
      <c r="CO60" s="738"/>
      <c r="CP60" s="738"/>
      <c r="CQ60" s="738"/>
      <c r="CR60" s="738"/>
      <c r="CS60" s="738"/>
      <c r="CT60" s="738"/>
      <c r="CU60" s="738"/>
      <c r="CV60" s="738"/>
      <c r="CW60" s="738"/>
      <c r="CX60" s="738"/>
      <c r="CY60" s="738"/>
      <c r="CZ60" s="738"/>
      <c r="DA60" s="738"/>
      <c r="DB60" s="738"/>
      <c r="DC60" s="738"/>
      <c r="DD60" s="738"/>
      <c r="DE60" s="738"/>
      <c r="DF60" s="738"/>
      <c r="DG60" s="738"/>
      <c r="DH60" s="738"/>
      <c r="DI60" s="738"/>
      <c r="DJ60" s="738"/>
      <c r="DK60" s="738"/>
      <c r="DL60" s="738"/>
      <c r="DM60" s="738"/>
      <c r="DN60" s="738"/>
      <c r="DO60" s="738"/>
      <c r="DP60" s="738"/>
      <c r="DQ60" s="738"/>
      <c r="DR60" s="738"/>
      <c r="DS60" s="738"/>
      <c r="DT60" s="738"/>
      <c r="DU60" s="738"/>
    </row>
    <row r="61" spans="1:125" s="938" customFormat="1" ht="30">
      <c r="A61" s="985"/>
      <c r="B61" s="4060" t="s">
        <v>1838</v>
      </c>
      <c r="C61" s="4280" t="s">
        <v>1575</v>
      </c>
      <c r="D61" s="55"/>
      <c r="E61" s="4283"/>
      <c r="F61" s="93"/>
      <c r="G61" s="93"/>
      <c r="H61" s="93"/>
      <c r="I61" s="738"/>
      <c r="J61" s="3766" t="s">
        <v>9814</v>
      </c>
      <c r="K61" s="738"/>
      <c r="L61" s="2978"/>
      <c r="M61" s="101" t="str">
        <f t="shared" si="6"/>
        <v>Please complete all cells in row</v>
      </c>
      <c r="N61" s="2967">
        <v>3</v>
      </c>
      <c r="O61" s="947"/>
      <c r="P61" s="738"/>
      <c r="Q61" s="738"/>
      <c r="R61" s="738"/>
      <c r="S61" s="738"/>
      <c r="T61" s="738"/>
      <c r="U61" s="738"/>
      <c r="V61" s="738"/>
      <c r="W61" s="738"/>
      <c r="X61" s="738"/>
      <c r="Y61" s="738"/>
      <c r="Z61" s="738"/>
      <c r="AA61" s="738"/>
      <c r="AB61" s="738"/>
      <c r="AC61" s="738"/>
      <c r="AD61" s="738"/>
      <c r="AE61" s="738"/>
      <c r="AF61" s="738"/>
      <c r="AG61" s="738"/>
      <c r="AH61" s="738"/>
      <c r="AI61" s="738"/>
      <c r="AJ61" s="738"/>
      <c r="AK61" s="738"/>
      <c r="AL61" s="738"/>
      <c r="AM61" s="738"/>
      <c r="AN61" s="738"/>
      <c r="AO61" s="738"/>
      <c r="AP61" s="738"/>
      <c r="AQ61" s="738"/>
      <c r="AR61" s="738"/>
      <c r="AS61" s="738"/>
      <c r="AT61" s="738"/>
      <c r="AU61" s="738"/>
      <c r="AV61" s="738"/>
      <c r="AW61" s="738"/>
      <c r="AX61" s="738"/>
      <c r="AY61" s="738"/>
      <c r="AZ61" s="738"/>
      <c r="BA61" s="738"/>
      <c r="BB61" s="738"/>
      <c r="BC61" s="738"/>
      <c r="BD61" s="738"/>
      <c r="BE61" s="738"/>
      <c r="BF61" s="738"/>
      <c r="BG61" s="738"/>
      <c r="BH61" s="738"/>
      <c r="BI61" s="738"/>
      <c r="BJ61" s="738"/>
      <c r="BK61" s="738"/>
      <c r="BL61" s="738"/>
      <c r="BM61" s="738"/>
      <c r="BN61" s="738"/>
      <c r="BO61" s="738"/>
      <c r="BP61" s="738"/>
      <c r="BQ61" s="738"/>
      <c r="BR61" s="738"/>
      <c r="BS61" s="738"/>
      <c r="BT61" s="738"/>
      <c r="BU61" s="738"/>
      <c r="BV61" s="738"/>
      <c r="BW61" s="738"/>
      <c r="BX61" s="738"/>
      <c r="BY61" s="738"/>
      <c r="BZ61" s="738"/>
      <c r="CA61" s="738"/>
      <c r="CB61" s="738"/>
      <c r="CC61" s="738"/>
      <c r="CD61" s="738"/>
      <c r="CE61" s="738"/>
      <c r="CF61" s="738"/>
      <c r="CG61" s="738"/>
      <c r="CH61" s="738"/>
      <c r="CI61" s="738"/>
      <c r="CJ61" s="738"/>
      <c r="CK61" s="738"/>
      <c r="CL61" s="738"/>
      <c r="CM61" s="738"/>
      <c r="CN61" s="738"/>
      <c r="CO61" s="738"/>
      <c r="CP61" s="738"/>
      <c r="CQ61" s="738"/>
      <c r="CR61" s="738"/>
      <c r="CS61" s="738"/>
      <c r="CT61" s="738"/>
      <c r="CU61" s="738"/>
      <c r="CV61" s="738"/>
      <c r="CW61" s="738"/>
      <c r="CX61" s="738"/>
      <c r="CY61" s="738"/>
      <c r="CZ61" s="738"/>
      <c r="DA61" s="738"/>
      <c r="DB61" s="738"/>
      <c r="DC61" s="738"/>
      <c r="DD61" s="738"/>
      <c r="DE61" s="738"/>
      <c r="DF61" s="738"/>
      <c r="DG61" s="738"/>
      <c r="DH61" s="738"/>
      <c r="DI61" s="738"/>
      <c r="DJ61" s="738"/>
      <c r="DK61" s="738"/>
      <c r="DL61" s="738"/>
      <c r="DM61" s="738"/>
      <c r="DN61" s="738"/>
      <c r="DO61" s="738"/>
      <c r="DP61" s="738"/>
      <c r="DQ61" s="738"/>
      <c r="DR61" s="738"/>
      <c r="DS61" s="738"/>
      <c r="DT61" s="738"/>
      <c r="DU61" s="738"/>
    </row>
    <row r="62" spans="1:125" s="938" customFormat="1" ht="45.6" thickBot="1">
      <c r="A62" s="985"/>
      <c r="B62" s="331" t="s">
        <v>1840</v>
      </c>
      <c r="C62" s="4281" t="s">
        <v>1575</v>
      </c>
      <c r="D62" s="55"/>
      <c r="E62" s="4284"/>
      <c r="F62" s="93"/>
      <c r="G62" s="93"/>
      <c r="H62" s="93"/>
      <c r="I62" s="738"/>
      <c r="J62" s="3767" t="s">
        <v>9815</v>
      </c>
      <c r="K62" s="738"/>
      <c r="L62" s="2978"/>
      <c r="M62" s="101" t="str">
        <f t="shared" si="6"/>
        <v>Please complete all cells in row</v>
      </c>
      <c r="N62" s="2967">
        <v>3</v>
      </c>
      <c r="O62" s="947"/>
      <c r="P62" s="738"/>
      <c r="Q62" s="738"/>
      <c r="R62" s="738"/>
      <c r="S62" s="738"/>
      <c r="T62" s="738"/>
      <c r="U62" s="738"/>
      <c r="V62" s="738"/>
      <c r="W62" s="738"/>
      <c r="X62" s="738"/>
      <c r="Y62" s="738"/>
      <c r="Z62" s="738"/>
      <c r="AA62" s="738"/>
      <c r="AB62" s="738"/>
      <c r="AC62" s="738"/>
      <c r="AD62" s="738"/>
      <c r="AE62" s="738"/>
      <c r="AF62" s="738"/>
      <c r="AG62" s="738"/>
      <c r="AH62" s="738"/>
      <c r="AI62" s="738"/>
      <c r="AJ62" s="738"/>
      <c r="AK62" s="738"/>
      <c r="AL62" s="738"/>
      <c r="AM62" s="738"/>
      <c r="AN62" s="738"/>
      <c r="AO62" s="738"/>
      <c r="AP62" s="738"/>
      <c r="AQ62" s="738"/>
      <c r="AR62" s="738"/>
      <c r="AS62" s="738"/>
      <c r="AT62" s="738"/>
      <c r="AU62" s="738"/>
      <c r="AV62" s="738"/>
      <c r="AW62" s="738"/>
      <c r="AX62" s="738"/>
      <c r="AY62" s="738"/>
      <c r="AZ62" s="738"/>
      <c r="BA62" s="738"/>
      <c r="BB62" s="738"/>
      <c r="BC62" s="738"/>
      <c r="BD62" s="738"/>
      <c r="BE62" s="738"/>
      <c r="BF62" s="738"/>
      <c r="BG62" s="738"/>
      <c r="BH62" s="738"/>
      <c r="BI62" s="738"/>
      <c r="BJ62" s="738"/>
      <c r="BK62" s="738"/>
      <c r="BL62" s="738"/>
      <c r="BM62" s="738"/>
      <c r="BN62" s="738"/>
      <c r="BO62" s="738"/>
      <c r="BP62" s="738"/>
      <c r="BQ62" s="738"/>
      <c r="BR62" s="738"/>
      <c r="BS62" s="738"/>
      <c r="BT62" s="738"/>
      <c r="BU62" s="738"/>
      <c r="BV62" s="738"/>
      <c r="BW62" s="738"/>
      <c r="BX62" s="738"/>
      <c r="BY62" s="738"/>
      <c r="BZ62" s="738"/>
      <c r="CA62" s="738"/>
      <c r="CB62" s="738"/>
      <c r="CC62" s="738"/>
      <c r="CD62" s="738"/>
      <c r="CE62" s="738"/>
      <c r="CF62" s="738"/>
      <c r="CG62" s="738"/>
      <c r="CH62" s="738"/>
      <c r="CI62" s="738"/>
      <c r="CJ62" s="738"/>
      <c r="CK62" s="738"/>
      <c r="CL62" s="738"/>
      <c r="CM62" s="738"/>
      <c r="CN62" s="738"/>
      <c r="CO62" s="738"/>
      <c r="CP62" s="738"/>
      <c r="CQ62" s="738"/>
      <c r="CR62" s="738"/>
      <c r="CS62" s="738"/>
      <c r="CT62" s="738"/>
      <c r="CU62" s="738"/>
      <c r="CV62" s="738"/>
      <c r="CW62" s="738"/>
      <c r="CX62" s="738"/>
      <c r="CY62" s="738"/>
      <c r="CZ62" s="738"/>
      <c r="DA62" s="738"/>
      <c r="DB62" s="738"/>
      <c r="DC62" s="738"/>
      <c r="DD62" s="738"/>
      <c r="DE62" s="738"/>
      <c r="DF62" s="738"/>
      <c r="DG62" s="738"/>
      <c r="DH62" s="738"/>
      <c r="DI62" s="738"/>
      <c r="DJ62" s="738"/>
      <c r="DK62" s="738"/>
      <c r="DL62" s="738"/>
      <c r="DM62" s="738"/>
      <c r="DN62" s="738"/>
      <c r="DO62" s="738"/>
      <c r="DP62" s="738"/>
      <c r="DQ62" s="738"/>
      <c r="DR62" s="738"/>
      <c r="DS62" s="738"/>
      <c r="DT62" s="738"/>
      <c r="DU62" s="738"/>
    </row>
    <row r="63" spans="1:125" s="938" customFormat="1" ht="15" thickTop="1">
      <c r="A63" s="985"/>
      <c r="B63" s="960"/>
      <c r="C63" s="901"/>
      <c r="D63" s="901"/>
      <c r="E63" s="738"/>
      <c r="F63" s="738"/>
      <c r="G63" s="738"/>
      <c r="H63" s="738"/>
      <c r="I63" s="738"/>
      <c r="J63" s="738"/>
      <c r="K63" s="2936" t="s">
        <v>775</v>
      </c>
      <c r="L63" s="2978"/>
      <c r="M63" s="947"/>
      <c r="N63" s="2967"/>
      <c r="O63" s="947"/>
      <c r="P63" s="738"/>
      <c r="Q63" s="738"/>
      <c r="R63" s="738"/>
      <c r="S63" s="738"/>
      <c r="T63" s="738"/>
      <c r="U63" s="738"/>
      <c r="V63" s="738"/>
      <c r="W63" s="738"/>
      <c r="X63" s="738"/>
      <c r="Y63" s="738"/>
      <c r="Z63" s="738"/>
      <c r="AA63" s="738"/>
      <c r="AB63" s="738"/>
      <c r="AC63" s="738"/>
      <c r="AD63" s="738"/>
      <c r="AE63" s="738"/>
      <c r="AF63" s="738"/>
      <c r="AG63" s="738"/>
      <c r="AH63" s="738"/>
      <c r="AI63" s="738"/>
      <c r="AJ63" s="738"/>
      <c r="AK63" s="738"/>
      <c r="AL63" s="738"/>
      <c r="AM63" s="738"/>
      <c r="AN63" s="738"/>
      <c r="AO63" s="738"/>
      <c r="AP63" s="738"/>
      <c r="AQ63" s="738"/>
      <c r="AR63" s="738"/>
      <c r="AS63" s="738"/>
      <c r="AT63" s="738"/>
      <c r="AU63" s="738"/>
      <c r="AV63" s="738"/>
      <c r="AW63" s="738"/>
      <c r="AX63" s="738"/>
      <c r="AY63" s="738"/>
      <c r="AZ63" s="738"/>
      <c r="BA63" s="738"/>
      <c r="BB63" s="738"/>
      <c r="BC63" s="738"/>
      <c r="BD63" s="738"/>
      <c r="BE63" s="738"/>
      <c r="BF63" s="738"/>
      <c r="BG63" s="738"/>
      <c r="BH63" s="738"/>
      <c r="BI63" s="738"/>
      <c r="BJ63" s="738"/>
      <c r="BK63" s="738"/>
      <c r="BL63" s="738"/>
      <c r="BM63" s="738"/>
      <c r="BN63" s="738"/>
      <c r="BO63" s="738"/>
      <c r="BP63" s="738"/>
      <c r="BQ63" s="738"/>
      <c r="BR63" s="738"/>
      <c r="BS63" s="738"/>
      <c r="BT63" s="738"/>
      <c r="BU63" s="738"/>
      <c r="BV63" s="738"/>
      <c r="BW63" s="738"/>
      <c r="BX63" s="738"/>
      <c r="BY63" s="738"/>
      <c r="BZ63" s="738"/>
      <c r="CA63" s="738"/>
      <c r="CB63" s="738"/>
      <c r="CC63" s="738"/>
      <c r="CD63" s="738"/>
      <c r="CE63" s="738"/>
      <c r="CF63" s="738"/>
      <c r="CG63" s="738"/>
      <c r="CH63" s="738"/>
      <c r="CI63" s="738"/>
      <c r="CJ63" s="738"/>
      <c r="CK63" s="738"/>
      <c r="CL63" s="738"/>
      <c r="CM63" s="738"/>
      <c r="CN63" s="738"/>
      <c r="CO63" s="738"/>
      <c r="CP63" s="738"/>
      <c r="CQ63" s="738"/>
      <c r="CR63" s="738"/>
      <c r="CS63" s="738"/>
      <c r="CT63" s="738"/>
      <c r="CU63" s="738"/>
      <c r="CV63" s="738"/>
      <c r="CW63" s="738"/>
      <c r="CX63" s="738"/>
      <c r="CY63" s="738"/>
      <c r="CZ63" s="738"/>
      <c r="DA63" s="738"/>
      <c r="DB63" s="738"/>
      <c r="DC63" s="738"/>
      <c r="DD63" s="738"/>
      <c r="DE63" s="738"/>
      <c r="DF63" s="738"/>
      <c r="DG63" s="738"/>
      <c r="DH63" s="738"/>
      <c r="DI63" s="738"/>
      <c r="DJ63" s="738"/>
      <c r="DK63" s="738"/>
      <c r="DL63" s="738"/>
      <c r="DM63" s="738"/>
      <c r="DN63" s="738"/>
      <c r="DO63" s="738"/>
      <c r="DP63" s="738"/>
      <c r="DQ63" s="738"/>
      <c r="DR63" s="738"/>
      <c r="DS63" s="738"/>
      <c r="DT63" s="738"/>
      <c r="DU63" s="738"/>
    </row>
    <row r="64" spans="1:125" ht="13.8"/>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sheetData>
  <mergeCells count="2">
    <mergeCell ref="B3:K3"/>
    <mergeCell ref="B34:K34"/>
  </mergeCells>
  <conditionalFormatting sqref="M9:M62">
    <cfRule type="cellIs" dxfId="64" priority="1" operator="equal">
      <formula>0</formula>
    </cfRule>
  </conditionalFormatting>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19C4D-B2E1-409A-8291-7670A7ECFCAC}">
  <sheetPr codeName="Sheet104">
    <pageSetUpPr fitToPage="1"/>
  </sheetPr>
  <dimension ref="A1:CR79"/>
  <sheetViews>
    <sheetView topLeftCell="A62" workbookViewId="0">
      <selection activeCell="I44" sqref="I44"/>
    </sheetView>
  </sheetViews>
  <sheetFormatPr defaultColWidth="23.5" defaultRowHeight="0" customHeight="1" zeroHeight="1"/>
  <cols>
    <col min="1" max="1" width="1.19921875" style="980" customWidth="1"/>
    <col min="2" max="2" width="48.69921875" style="876" customWidth="1"/>
    <col min="3" max="3" width="5.69921875" style="876" customWidth="1"/>
    <col min="4" max="4" width="5.19921875" style="876" customWidth="1"/>
    <col min="5" max="7" width="12" style="876" customWidth="1"/>
    <col min="8" max="8" width="8.69921875" style="876" customWidth="1"/>
    <col min="9" max="9" width="9.69921875" style="876" customWidth="1"/>
    <col min="10" max="10" width="10.19921875" style="876" customWidth="1"/>
    <col min="11" max="11" width="11" style="876" customWidth="1"/>
    <col min="12" max="12" width="10" style="876" customWidth="1"/>
    <col min="13" max="13" width="11.09765625" style="876" customWidth="1"/>
    <col min="14" max="14" width="16.19921875" style="876" customWidth="1"/>
    <col min="15" max="15" width="2.59765625" style="877" customWidth="1"/>
    <col min="16" max="16" width="10.09765625" style="877" customWidth="1"/>
    <col min="17" max="17" width="2.59765625" style="877" customWidth="1"/>
    <col min="18" max="18" width="1.69921875" style="2980" customWidth="1"/>
    <col min="19" max="19" width="18.69921875" style="3346" bestFit="1" customWidth="1"/>
    <col min="20" max="20" width="1.69921875" style="2971" customWidth="1"/>
    <col min="21" max="21" width="1.19921875" style="3346" customWidth="1"/>
    <col min="22" max="96" width="23.5" style="877"/>
    <col min="97" max="16384" width="23.5" style="876"/>
  </cols>
  <sheetData>
    <row r="1" spans="1:96" s="871" customFormat="1" ht="23.25" customHeight="1">
      <c r="A1" s="3144" t="s">
        <v>713</v>
      </c>
      <c r="B1" s="3884" t="s">
        <v>1842</v>
      </c>
      <c r="C1" s="3889"/>
      <c r="D1" s="3886"/>
      <c r="E1" s="3890"/>
      <c r="F1" s="3890"/>
      <c r="G1" s="3890"/>
      <c r="H1" s="3886"/>
      <c r="I1" s="3886"/>
      <c r="J1" s="3886"/>
      <c r="K1" s="3886"/>
      <c r="L1" s="3887"/>
      <c r="M1" s="3886"/>
      <c r="N1" s="3886"/>
      <c r="O1" s="3886"/>
      <c r="P1" s="3886"/>
      <c r="Q1" s="3886"/>
      <c r="R1" s="2977"/>
      <c r="S1" s="3334"/>
      <c r="T1" s="2982"/>
      <c r="U1" s="3334"/>
    </row>
    <row r="2" spans="1:96" s="871" customFormat="1" ht="23.25" customHeight="1">
      <c r="A2" s="3144"/>
      <c r="B2" s="3884" t="str">
        <f>SelectCompany!B4</f>
        <v>South Staffordshire Water</v>
      </c>
      <c r="C2" s="3888"/>
      <c r="D2" s="3888"/>
      <c r="E2" s="3888"/>
      <c r="F2" s="3888"/>
      <c r="G2" s="3888"/>
      <c r="H2" s="3886"/>
      <c r="I2" s="3886"/>
      <c r="J2" s="3886"/>
      <c r="K2" s="3886"/>
      <c r="L2" s="3886"/>
      <c r="M2" s="3886"/>
      <c r="N2" s="3886"/>
      <c r="O2" s="3886"/>
      <c r="P2" s="3886"/>
      <c r="Q2" s="3886"/>
      <c r="R2" s="2977"/>
      <c r="S2" s="3334"/>
      <c r="T2" s="2982"/>
      <c r="U2" s="3334"/>
    </row>
    <row r="3" spans="1:96" s="938" customFormat="1" ht="36.75" customHeight="1">
      <c r="A3" s="985"/>
      <c r="B3" s="5075" t="s">
        <v>9960</v>
      </c>
      <c r="C3" s="5132"/>
      <c r="D3" s="5132"/>
      <c r="E3" s="5132"/>
      <c r="F3" s="5132"/>
      <c r="G3" s="5132"/>
      <c r="H3" s="5132"/>
      <c r="I3" s="5132"/>
      <c r="J3" s="5132"/>
      <c r="K3" s="5132"/>
      <c r="L3" s="5071"/>
      <c r="M3" s="5071"/>
      <c r="N3" s="5071"/>
      <c r="O3" s="5071"/>
      <c r="P3" s="5071"/>
      <c r="Q3" s="5071"/>
      <c r="R3" s="2978"/>
      <c r="S3" s="3329" t="s">
        <v>716</v>
      </c>
      <c r="T3" s="2967"/>
      <c r="U3" s="947"/>
      <c r="V3" s="738"/>
      <c r="W3" s="738"/>
      <c r="X3" s="738"/>
      <c r="Y3" s="738"/>
      <c r="Z3" s="738"/>
      <c r="AA3" s="738"/>
      <c r="AB3" s="738"/>
      <c r="AC3" s="738"/>
      <c r="AD3" s="738"/>
      <c r="AE3" s="738"/>
      <c r="AF3" s="738"/>
      <c r="AG3" s="738"/>
      <c r="AH3" s="738"/>
      <c r="AI3" s="738"/>
      <c r="AJ3" s="738"/>
      <c r="AK3" s="738"/>
      <c r="AL3" s="738"/>
      <c r="AM3" s="738"/>
      <c r="AN3" s="738"/>
      <c r="AO3" s="738"/>
      <c r="AP3" s="738"/>
      <c r="AQ3" s="738"/>
      <c r="AR3" s="738"/>
      <c r="AS3" s="738"/>
      <c r="AT3" s="738"/>
      <c r="AU3" s="738"/>
      <c r="AV3" s="738"/>
      <c r="AW3" s="738"/>
      <c r="AX3" s="738"/>
      <c r="AY3" s="738"/>
      <c r="AZ3" s="738"/>
      <c r="BA3" s="738"/>
      <c r="BB3" s="738"/>
      <c r="BC3" s="738"/>
      <c r="BD3" s="738"/>
      <c r="BE3" s="738"/>
      <c r="BF3" s="738"/>
      <c r="BG3" s="738"/>
      <c r="BH3" s="738"/>
      <c r="BI3" s="738"/>
      <c r="BJ3" s="738"/>
      <c r="BK3" s="738"/>
      <c r="BL3" s="738"/>
      <c r="BM3" s="738"/>
      <c r="BN3" s="738"/>
      <c r="BO3" s="738"/>
      <c r="BP3" s="738"/>
      <c r="BQ3" s="738"/>
      <c r="BR3" s="738"/>
      <c r="BS3" s="738"/>
      <c r="BT3" s="738"/>
      <c r="BU3" s="738"/>
      <c r="BV3" s="738"/>
      <c r="BW3" s="738"/>
      <c r="BX3" s="738"/>
      <c r="BY3" s="738"/>
      <c r="BZ3" s="738"/>
      <c r="CA3" s="738"/>
      <c r="CB3" s="738"/>
      <c r="CC3" s="738"/>
      <c r="CD3" s="738"/>
      <c r="CE3" s="738"/>
      <c r="CF3" s="738"/>
      <c r="CG3" s="738"/>
      <c r="CH3" s="738"/>
      <c r="CI3" s="738"/>
      <c r="CJ3" s="738"/>
      <c r="CK3" s="738"/>
      <c r="CL3" s="738"/>
      <c r="CM3" s="738"/>
      <c r="CN3" s="738"/>
      <c r="CO3" s="738"/>
      <c r="CP3" s="738"/>
      <c r="CQ3" s="738"/>
      <c r="CR3" s="738"/>
    </row>
    <row r="4" spans="1:96" s="93" customFormat="1" ht="15">
      <c r="A4" s="3682"/>
      <c r="R4" s="416"/>
      <c r="T4" s="992"/>
    </row>
    <row r="5" spans="1:96" s="93" customFormat="1" ht="15.6" thickBot="1">
      <c r="A5" s="3682"/>
      <c r="C5" s="3839">
        <v>1</v>
      </c>
      <c r="D5" s="3839">
        <v>2</v>
      </c>
      <c r="E5" s="3839">
        <v>3</v>
      </c>
      <c r="F5" s="3839">
        <v>4</v>
      </c>
      <c r="G5" s="3839">
        <v>5</v>
      </c>
      <c r="H5" s="3830">
        <v>6</v>
      </c>
      <c r="I5" s="3830">
        <v>7</v>
      </c>
      <c r="J5" s="3830">
        <v>8</v>
      </c>
      <c r="K5" s="3830">
        <v>9</v>
      </c>
      <c r="L5" s="3830">
        <v>10</v>
      </c>
      <c r="M5" s="3830">
        <v>11</v>
      </c>
      <c r="N5" s="3830">
        <v>12</v>
      </c>
      <c r="R5" s="416"/>
      <c r="T5" s="992"/>
    </row>
    <row r="6" spans="1:96" s="938" customFormat="1" ht="65.25" customHeight="1" thickTop="1" thickBot="1">
      <c r="A6" s="985" t="s">
        <v>1278</v>
      </c>
      <c r="B6" s="1231" t="s">
        <v>717</v>
      </c>
      <c r="C6" s="1232" t="s">
        <v>718</v>
      </c>
      <c r="D6" s="1232" t="s">
        <v>719</v>
      </c>
      <c r="E6" s="1232" t="s">
        <v>1843</v>
      </c>
      <c r="F6" s="1232" t="s">
        <v>1844</v>
      </c>
      <c r="G6" s="1232" t="s">
        <v>1845</v>
      </c>
      <c r="H6" s="1232" t="s">
        <v>1279</v>
      </c>
      <c r="I6" s="1232" t="s">
        <v>1280</v>
      </c>
      <c r="J6" s="1232" t="s">
        <v>1281</v>
      </c>
      <c r="K6" s="1232" t="s">
        <v>1282</v>
      </c>
      <c r="L6" s="1232" t="s">
        <v>1283</v>
      </c>
      <c r="M6" s="1232" t="s">
        <v>1284</v>
      </c>
      <c r="N6" s="1234" t="s">
        <v>1285</v>
      </c>
      <c r="O6" s="738"/>
      <c r="P6" s="1236" t="s">
        <v>723</v>
      </c>
      <c r="Q6" s="738"/>
      <c r="R6" s="2978"/>
      <c r="S6" s="3348"/>
      <c r="T6" s="3349"/>
      <c r="U6" s="3350"/>
      <c r="V6" s="738"/>
      <c r="W6" s="738"/>
      <c r="X6" s="738"/>
      <c r="Y6" s="738"/>
      <c r="Z6" s="738"/>
      <c r="AA6" s="738"/>
      <c r="AB6" s="738"/>
      <c r="AC6" s="738"/>
      <c r="AD6" s="738"/>
      <c r="AE6" s="738"/>
      <c r="AF6" s="738"/>
      <c r="AG6" s="738"/>
      <c r="AH6" s="738"/>
      <c r="AI6" s="738"/>
      <c r="AJ6" s="738"/>
      <c r="AK6" s="738"/>
      <c r="AL6" s="738"/>
      <c r="AM6" s="738"/>
      <c r="AN6" s="738"/>
      <c r="AO6" s="738"/>
      <c r="AP6" s="738"/>
      <c r="AQ6" s="738"/>
      <c r="AR6" s="738"/>
      <c r="AS6" s="738"/>
      <c r="AT6" s="738"/>
      <c r="AU6" s="738"/>
      <c r="AV6" s="738"/>
      <c r="AW6" s="738"/>
      <c r="AX6" s="738"/>
      <c r="AY6" s="738"/>
      <c r="AZ6" s="738"/>
      <c r="BA6" s="738"/>
      <c r="BB6" s="738"/>
      <c r="BC6" s="738"/>
      <c r="BD6" s="738"/>
      <c r="BE6" s="738"/>
      <c r="BF6" s="738"/>
      <c r="BG6" s="738"/>
      <c r="BH6" s="738"/>
      <c r="BI6" s="738"/>
      <c r="BJ6" s="738"/>
      <c r="BK6" s="738"/>
      <c r="BL6" s="738"/>
      <c r="BM6" s="738"/>
      <c r="BN6" s="738"/>
      <c r="BO6" s="738"/>
      <c r="BP6" s="738"/>
      <c r="BQ6" s="738"/>
      <c r="BR6" s="738"/>
      <c r="BS6" s="738"/>
      <c r="BT6" s="738"/>
      <c r="BU6" s="738"/>
      <c r="BV6" s="738"/>
      <c r="BW6" s="738"/>
      <c r="BX6" s="738"/>
      <c r="BY6" s="738"/>
      <c r="BZ6" s="738"/>
      <c r="CA6" s="738"/>
      <c r="CB6" s="738"/>
      <c r="CC6" s="738"/>
      <c r="CD6" s="738"/>
      <c r="CE6" s="738"/>
      <c r="CF6" s="738"/>
      <c r="CG6" s="738"/>
      <c r="CH6" s="738"/>
      <c r="CI6" s="738"/>
      <c r="CJ6" s="738"/>
      <c r="CK6" s="738"/>
      <c r="CL6" s="738"/>
      <c r="CM6" s="738"/>
      <c r="CN6" s="738"/>
      <c r="CO6" s="738"/>
      <c r="CP6" s="738"/>
      <c r="CQ6" s="738"/>
      <c r="CR6" s="738"/>
    </row>
    <row r="7" spans="1:96" s="938" customFormat="1" ht="16.8" thickTop="1" thickBot="1">
      <c r="A7" s="985" t="s">
        <v>729</v>
      </c>
      <c r="B7" s="940"/>
      <c r="C7" s="940"/>
      <c r="D7" s="940"/>
      <c r="E7" s="940"/>
      <c r="F7" s="940"/>
      <c r="G7" s="940"/>
      <c r="H7" s="888"/>
      <c r="I7" s="888"/>
      <c r="J7" s="738"/>
      <c r="K7" s="949"/>
      <c r="L7" s="949"/>
      <c r="M7" s="738"/>
      <c r="N7" s="738"/>
      <c r="O7" s="738"/>
      <c r="P7" s="738"/>
      <c r="Q7" s="738"/>
      <c r="R7" s="2978"/>
      <c r="S7" s="947"/>
      <c r="T7" s="2967"/>
      <c r="U7" s="947"/>
      <c r="V7" s="738"/>
      <c r="W7" s="738"/>
      <c r="X7" s="738"/>
      <c r="Y7" s="738"/>
      <c r="Z7" s="738"/>
      <c r="AA7" s="738"/>
      <c r="AB7" s="738"/>
      <c r="AC7" s="738"/>
      <c r="AD7" s="738"/>
      <c r="AE7" s="738"/>
      <c r="AF7" s="738"/>
      <c r="AG7" s="738"/>
      <c r="AH7" s="738"/>
      <c r="AI7" s="738"/>
      <c r="AJ7" s="738"/>
      <c r="AK7" s="738"/>
      <c r="AL7" s="738"/>
      <c r="AM7" s="738"/>
      <c r="AN7" s="738"/>
      <c r="AO7" s="738"/>
      <c r="AP7" s="738"/>
      <c r="AQ7" s="738"/>
      <c r="AR7" s="738"/>
      <c r="AS7" s="738"/>
      <c r="AT7" s="738"/>
      <c r="AU7" s="738"/>
      <c r="AV7" s="738"/>
      <c r="AW7" s="738"/>
      <c r="AX7" s="738"/>
      <c r="AY7" s="738"/>
      <c r="AZ7" s="738"/>
      <c r="BA7" s="738"/>
      <c r="BB7" s="738"/>
      <c r="BC7" s="738"/>
      <c r="BD7" s="738"/>
      <c r="BE7" s="738"/>
      <c r="BF7" s="738"/>
      <c r="BG7" s="738"/>
      <c r="BH7" s="738"/>
      <c r="BI7" s="738"/>
      <c r="BJ7" s="738"/>
      <c r="BK7" s="738"/>
      <c r="BL7" s="738"/>
      <c r="BM7" s="738"/>
      <c r="BN7" s="738"/>
      <c r="BO7" s="738"/>
      <c r="BP7" s="738"/>
      <c r="BQ7" s="738"/>
      <c r="BR7" s="738"/>
      <c r="BS7" s="738"/>
      <c r="BT7" s="738"/>
      <c r="BU7" s="738"/>
      <c r="BV7" s="738"/>
      <c r="BW7" s="738"/>
      <c r="BX7" s="738"/>
      <c r="BY7" s="738"/>
      <c r="BZ7" s="738"/>
      <c r="CA7" s="738"/>
      <c r="CB7" s="738"/>
      <c r="CC7" s="738"/>
      <c r="CD7" s="738"/>
      <c r="CE7" s="738"/>
      <c r="CF7" s="738"/>
      <c r="CG7" s="738"/>
      <c r="CH7" s="738"/>
      <c r="CI7" s="738"/>
      <c r="CJ7" s="738"/>
      <c r="CK7" s="738"/>
      <c r="CL7" s="738"/>
      <c r="CM7" s="738"/>
      <c r="CN7" s="738"/>
      <c r="CO7" s="738"/>
      <c r="CP7" s="738"/>
      <c r="CQ7" s="738"/>
      <c r="CR7" s="738"/>
    </row>
    <row r="8" spans="1:96" s="938" customFormat="1" ht="22.5" customHeight="1" thickTop="1" thickBot="1">
      <c r="A8" s="985"/>
      <c r="B8" s="1240" t="s">
        <v>1846</v>
      </c>
      <c r="C8" s="873"/>
      <c r="D8" s="940"/>
      <c r="E8" s="940"/>
      <c r="F8" s="940"/>
      <c r="G8" s="940"/>
      <c r="H8" s="888"/>
      <c r="I8" s="888"/>
      <c r="J8" s="738"/>
      <c r="K8" s="738"/>
      <c r="L8" s="738"/>
      <c r="M8" s="738"/>
      <c r="N8" s="738"/>
      <c r="O8" s="738"/>
      <c r="P8" s="738"/>
      <c r="Q8" s="738"/>
      <c r="R8" s="2978"/>
      <c r="S8" s="101">
        <f t="shared" ref="S8:S39" si="0">IF(COUNTBLANK(E8:N8)=T8, 0, rngIncomplete )</f>
        <v>0</v>
      </c>
      <c r="T8" s="3349">
        <v>10</v>
      </c>
      <c r="U8" s="3351"/>
      <c r="V8" s="738"/>
      <c r="W8" s="738"/>
      <c r="X8" s="738"/>
      <c r="Y8" s="738"/>
      <c r="Z8" s="738"/>
      <c r="AA8" s="738"/>
      <c r="AB8" s="738"/>
      <c r="AC8" s="738"/>
      <c r="AD8" s="738"/>
      <c r="AE8" s="738"/>
      <c r="AF8" s="738"/>
      <c r="AG8" s="738"/>
      <c r="AH8" s="738"/>
      <c r="AI8" s="738"/>
      <c r="AJ8" s="738"/>
      <c r="AK8" s="738"/>
      <c r="AL8" s="738"/>
      <c r="AM8" s="738"/>
      <c r="AN8" s="738"/>
      <c r="AO8" s="738"/>
      <c r="AP8" s="738"/>
      <c r="AQ8" s="738"/>
      <c r="AR8" s="738"/>
      <c r="AS8" s="738"/>
      <c r="AT8" s="738"/>
      <c r="AU8" s="738"/>
      <c r="AV8" s="738"/>
      <c r="AW8" s="738"/>
      <c r="AX8" s="738"/>
      <c r="AY8" s="738"/>
      <c r="AZ8" s="738"/>
      <c r="BA8" s="738"/>
      <c r="BB8" s="738"/>
      <c r="BC8" s="738"/>
      <c r="BD8" s="738"/>
      <c r="BE8" s="738"/>
      <c r="BF8" s="738"/>
      <c r="BG8" s="738"/>
      <c r="BH8" s="738"/>
      <c r="BI8" s="738"/>
      <c r="BJ8" s="738"/>
      <c r="BK8" s="738"/>
      <c r="BL8" s="738"/>
      <c r="BM8" s="738"/>
      <c r="BN8" s="738"/>
      <c r="BO8" s="738"/>
      <c r="BP8" s="738"/>
      <c r="BQ8" s="738"/>
      <c r="BR8" s="738"/>
      <c r="BS8" s="738"/>
      <c r="BT8" s="738"/>
      <c r="BU8" s="738"/>
      <c r="BV8" s="738"/>
      <c r="BW8" s="738"/>
      <c r="BX8" s="738"/>
      <c r="BY8" s="738"/>
      <c r="BZ8" s="738"/>
      <c r="CA8" s="738"/>
      <c r="CB8" s="738"/>
      <c r="CC8" s="738"/>
      <c r="CD8" s="738"/>
      <c r="CE8" s="738"/>
      <c r="CF8" s="738"/>
      <c r="CG8" s="738"/>
      <c r="CH8" s="738"/>
      <c r="CI8" s="738"/>
      <c r="CJ8" s="738"/>
      <c r="CK8" s="738"/>
      <c r="CL8" s="738"/>
      <c r="CM8" s="738"/>
      <c r="CN8" s="738"/>
      <c r="CO8" s="738"/>
      <c r="CP8" s="738"/>
      <c r="CQ8" s="738"/>
      <c r="CR8" s="738"/>
    </row>
    <row r="9" spans="1:96" s="938" customFormat="1" ht="15.6" thickTop="1">
      <c r="A9" s="985"/>
      <c r="B9" s="4225" t="s">
        <v>1847</v>
      </c>
      <c r="C9" s="4226" t="s">
        <v>1848</v>
      </c>
      <c r="D9" s="4227">
        <v>1</v>
      </c>
      <c r="E9" s="4205">
        <v>90.6</v>
      </c>
      <c r="F9" s="4205">
        <v>89.4</v>
      </c>
      <c r="G9" s="4205">
        <v>84.8</v>
      </c>
      <c r="H9" s="4205">
        <v>76.399999999999991</v>
      </c>
      <c r="I9" s="4205">
        <v>69.3</v>
      </c>
      <c r="J9" s="4228">
        <f>IFERROR('6B'!E44,0)</f>
        <v>68.460000000000008</v>
      </c>
      <c r="K9" s="4229"/>
      <c r="L9" s="4229"/>
      <c r="M9" s="4229"/>
      <c r="N9" s="4230"/>
      <c r="O9" s="738"/>
      <c r="P9" s="3758" t="s">
        <v>1849</v>
      </c>
      <c r="Q9" s="738"/>
      <c r="R9" s="2978"/>
      <c r="S9" s="101">
        <f t="shared" si="0"/>
        <v>0</v>
      </c>
      <c r="T9" s="2967">
        <v>4</v>
      </c>
      <c r="U9" s="947"/>
      <c r="V9" s="738"/>
      <c r="W9" s="738"/>
      <c r="X9" s="738"/>
      <c r="Y9" s="738"/>
      <c r="Z9" s="738"/>
      <c r="AA9" s="738"/>
      <c r="AB9" s="738"/>
      <c r="AC9" s="738"/>
      <c r="AD9" s="738"/>
      <c r="AE9" s="738"/>
      <c r="AF9" s="738"/>
      <c r="AG9" s="738"/>
      <c r="AH9" s="738"/>
      <c r="AI9" s="738"/>
      <c r="AJ9" s="738"/>
      <c r="AK9" s="738"/>
      <c r="AL9" s="738"/>
      <c r="AM9" s="738"/>
      <c r="AN9" s="738"/>
      <c r="AO9" s="738"/>
      <c r="AP9" s="738"/>
      <c r="AQ9" s="738"/>
      <c r="AR9" s="738"/>
      <c r="AS9" s="738"/>
      <c r="AT9" s="738"/>
      <c r="AU9" s="738"/>
      <c r="AV9" s="738"/>
      <c r="AW9" s="738"/>
      <c r="AX9" s="738"/>
      <c r="AY9" s="738"/>
      <c r="AZ9" s="738"/>
      <c r="BA9" s="738"/>
      <c r="BB9" s="738"/>
      <c r="BC9" s="738"/>
      <c r="BD9" s="738"/>
      <c r="BE9" s="738"/>
      <c r="BF9" s="738"/>
      <c r="BG9" s="738"/>
      <c r="BH9" s="738"/>
      <c r="BI9" s="738"/>
      <c r="BJ9" s="738"/>
      <c r="BK9" s="738"/>
      <c r="BL9" s="738"/>
      <c r="BM9" s="738"/>
      <c r="BN9" s="738"/>
      <c r="BO9" s="738"/>
      <c r="BP9" s="738"/>
      <c r="BQ9" s="738"/>
      <c r="BR9" s="738"/>
      <c r="BS9" s="738"/>
      <c r="BT9" s="738"/>
      <c r="BU9" s="738"/>
      <c r="BV9" s="738"/>
      <c r="BW9" s="738"/>
      <c r="BX9" s="738"/>
      <c r="BY9" s="738"/>
      <c r="BZ9" s="738"/>
      <c r="CA9" s="738"/>
      <c r="CB9" s="738"/>
      <c r="CC9" s="738"/>
      <c r="CD9" s="738"/>
      <c r="CE9" s="738"/>
      <c r="CF9" s="738"/>
      <c r="CG9" s="738"/>
      <c r="CH9" s="738"/>
      <c r="CI9" s="738"/>
      <c r="CJ9" s="738"/>
      <c r="CK9" s="738"/>
      <c r="CL9" s="738"/>
      <c r="CM9" s="738"/>
      <c r="CN9" s="738"/>
      <c r="CO9" s="738"/>
      <c r="CP9" s="738"/>
      <c r="CQ9" s="738"/>
      <c r="CR9" s="738"/>
    </row>
    <row r="10" spans="1:96" s="938" customFormat="1" ht="15">
      <c r="A10" s="985"/>
      <c r="B10" s="4231" t="s">
        <v>1850</v>
      </c>
      <c r="C10" s="4221" t="s">
        <v>1848</v>
      </c>
      <c r="D10" s="4232">
        <v>1</v>
      </c>
      <c r="E10" s="4233"/>
      <c r="F10" s="4233"/>
      <c r="G10" s="4209">
        <v>88.3</v>
      </c>
      <c r="H10" s="4233"/>
      <c r="I10" s="4233"/>
      <c r="J10" s="4210">
        <f>IFERROR(ROUND(AVERAGE(H9:J9),1),"-")</f>
        <v>71.400000000000006</v>
      </c>
      <c r="K10" s="4233"/>
      <c r="L10" s="4233"/>
      <c r="M10" s="4233"/>
      <c r="N10" s="4234"/>
      <c r="O10" s="738"/>
      <c r="P10" s="3766" t="s">
        <v>1851</v>
      </c>
      <c r="Q10" s="738"/>
      <c r="R10" s="2978"/>
      <c r="S10" s="101">
        <f t="shared" si="0"/>
        <v>0</v>
      </c>
      <c r="T10" s="2967">
        <v>8</v>
      </c>
      <c r="U10" s="947"/>
      <c r="V10" s="738"/>
      <c r="W10" s="738"/>
      <c r="X10" s="738"/>
      <c r="Y10" s="738"/>
      <c r="Z10" s="738"/>
      <c r="AA10" s="738"/>
      <c r="AB10" s="738"/>
      <c r="AC10" s="738"/>
      <c r="AD10" s="738"/>
      <c r="AE10" s="738"/>
      <c r="AF10" s="738"/>
      <c r="AG10" s="738"/>
      <c r="AH10" s="738"/>
      <c r="AI10" s="738"/>
      <c r="AJ10" s="738"/>
      <c r="AK10" s="738"/>
      <c r="AL10" s="738"/>
      <c r="AM10" s="738"/>
      <c r="AN10" s="738"/>
      <c r="AO10" s="738"/>
      <c r="AP10" s="738"/>
      <c r="AQ10" s="738"/>
      <c r="AR10" s="738"/>
      <c r="AS10" s="738"/>
      <c r="AT10" s="738"/>
      <c r="AU10" s="738"/>
      <c r="AV10" s="738"/>
      <c r="AW10" s="738"/>
      <c r="AX10" s="738"/>
      <c r="AY10" s="738"/>
      <c r="AZ10" s="738"/>
      <c r="BA10" s="738"/>
      <c r="BB10" s="738"/>
      <c r="BC10" s="738"/>
      <c r="BD10" s="738"/>
      <c r="BE10" s="738"/>
      <c r="BF10" s="738"/>
      <c r="BG10" s="738"/>
      <c r="BH10" s="738"/>
      <c r="BI10" s="738"/>
      <c r="BJ10" s="738"/>
      <c r="BK10" s="738"/>
      <c r="BL10" s="738"/>
      <c r="BM10" s="738"/>
      <c r="BN10" s="738"/>
      <c r="BO10" s="738"/>
      <c r="BP10" s="738"/>
      <c r="BQ10" s="738"/>
      <c r="BR10" s="738"/>
      <c r="BS10" s="738"/>
      <c r="BT10" s="738"/>
      <c r="BU10" s="738"/>
      <c r="BV10" s="738"/>
      <c r="BW10" s="738"/>
      <c r="BX10" s="738"/>
      <c r="BY10" s="738"/>
      <c r="BZ10" s="738"/>
      <c r="CA10" s="738"/>
      <c r="CB10" s="738"/>
      <c r="CC10" s="738"/>
      <c r="CD10" s="738"/>
      <c r="CE10" s="738"/>
      <c r="CF10" s="738"/>
      <c r="CG10" s="738"/>
      <c r="CH10" s="738"/>
      <c r="CI10" s="738"/>
      <c r="CJ10" s="738"/>
      <c r="CK10" s="738"/>
      <c r="CL10" s="738"/>
      <c r="CM10" s="738"/>
      <c r="CN10" s="738"/>
      <c r="CO10" s="738"/>
      <c r="CP10" s="738"/>
      <c r="CQ10" s="738"/>
      <c r="CR10" s="738"/>
    </row>
    <row r="11" spans="1:96" s="938" customFormat="1" ht="30.6" thickBot="1">
      <c r="A11" s="985"/>
      <c r="B11" s="4203" t="s">
        <v>1852</v>
      </c>
      <c r="C11" s="4042" t="s">
        <v>874</v>
      </c>
      <c r="D11" s="4235">
        <v>1</v>
      </c>
      <c r="E11" s="4236"/>
      <c r="F11" s="4236"/>
      <c r="G11" s="4236"/>
      <c r="H11" s="4236"/>
      <c r="I11" s="4236"/>
      <c r="J11" s="4910">
        <f>IFERROR(ROUND(($G$10-J10)/$G$10,3),"-")</f>
        <v>0.191</v>
      </c>
      <c r="K11" s="4236"/>
      <c r="L11" s="4236"/>
      <c r="M11" s="4236"/>
      <c r="N11" s="4237"/>
      <c r="O11" s="738"/>
      <c r="P11" s="3767" t="s">
        <v>1853</v>
      </c>
      <c r="Q11" s="738"/>
      <c r="R11" s="2978"/>
      <c r="S11" s="101">
        <f t="shared" si="0"/>
        <v>0</v>
      </c>
      <c r="T11" s="2967">
        <v>9</v>
      </c>
      <c r="U11" s="947"/>
      <c r="V11" s="738"/>
      <c r="W11" s="738"/>
      <c r="X11" s="738"/>
      <c r="Y11" s="738"/>
      <c r="Z11" s="738"/>
      <c r="AA11" s="738"/>
      <c r="AB11" s="738"/>
      <c r="AC11" s="738"/>
      <c r="AD11" s="738"/>
      <c r="AE11" s="738"/>
      <c r="AF11" s="738"/>
      <c r="AG11" s="738"/>
      <c r="AH11" s="738"/>
      <c r="AI11" s="738"/>
      <c r="AJ11" s="738"/>
      <c r="AK11" s="738"/>
      <c r="AL11" s="738"/>
      <c r="AM11" s="738"/>
      <c r="AN11" s="738"/>
      <c r="AO11" s="738"/>
      <c r="AP11" s="738"/>
      <c r="AQ11" s="738"/>
      <c r="AR11" s="738"/>
      <c r="AS11" s="738"/>
      <c r="AT11" s="738"/>
      <c r="AU11" s="738"/>
      <c r="AV11" s="738"/>
      <c r="AW11" s="738"/>
      <c r="AX11" s="738"/>
      <c r="AY11" s="738"/>
      <c r="AZ11" s="738"/>
      <c r="BA11" s="738"/>
      <c r="BB11" s="738"/>
      <c r="BC11" s="738"/>
      <c r="BD11" s="738"/>
      <c r="BE11" s="738"/>
      <c r="BF11" s="738"/>
      <c r="BG11" s="738"/>
      <c r="BH11" s="738"/>
      <c r="BI11" s="738"/>
      <c r="BJ11" s="738"/>
      <c r="BK11" s="738"/>
      <c r="BL11" s="738"/>
      <c r="BM11" s="738"/>
      <c r="BN11" s="738"/>
      <c r="BO11" s="738"/>
      <c r="BP11" s="738"/>
      <c r="BQ11" s="738"/>
      <c r="BR11" s="738"/>
      <c r="BS11" s="738"/>
      <c r="BT11" s="738"/>
      <c r="BU11" s="738"/>
      <c r="BV11" s="738"/>
      <c r="BW11" s="738"/>
      <c r="BX11" s="738"/>
      <c r="BY11" s="738"/>
      <c r="BZ11" s="738"/>
      <c r="CA11" s="738"/>
      <c r="CB11" s="738"/>
      <c r="CC11" s="738"/>
      <c r="CD11" s="738"/>
      <c r="CE11" s="738"/>
      <c r="CF11" s="738"/>
      <c r="CG11" s="738"/>
      <c r="CH11" s="738"/>
      <c r="CI11" s="738"/>
      <c r="CJ11" s="738"/>
      <c r="CK11" s="738"/>
      <c r="CL11" s="738"/>
      <c r="CM11" s="738"/>
      <c r="CN11" s="738"/>
      <c r="CO11" s="738"/>
      <c r="CP11" s="738"/>
      <c r="CQ11" s="738"/>
      <c r="CR11" s="738"/>
    </row>
    <row r="12" spans="1:96" s="938" customFormat="1" ht="16.2" thickTop="1" thickBot="1">
      <c r="A12" s="985"/>
      <c r="B12" s="3840"/>
      <c r="C12" s="3840"/>
      <c r="D12" s="3775"/>
      <c r="E12" s="93"/>
      <c r="F12" s="93"/>
      <c r="G12" s="93"/>
      <c r="H12" s="93"/>
      <c r="I12" s="93"/>
      <c r="J12" s="55"/>
      <c r="K12" s="93"/>
      <c r="L12" s="93"/>
      <c r="M12" s="93"/>
      <c r="N12" s="93"/>
      <c r="O12" s="738"/>
      <c r="P12" s="2727"/>
      <c r="Q12" s="738"/>
      <c r="R12" s="2978"/>
      <c r="S12" s="101">
        <f t="shared" si="0"/>
        <v>0</v>
      </c>
      <c r="T12" s="2967">
        <v>10</v>
      </c>
      <c r="U12" s="947"/>
      <c r="V12" s="738"/>
      <c r="W12" s="738"/>
      <c r="X12" s="738"/>
      <c r="Y12" s="738"/>
      <c r="Z12" s="738"/>
      <c r="AA12" s="738"/>
      <c r="AB12" s="738"/>
      <c r="AC12" s="738"/>
      <c r="AD12" s="738"/>
      <c r="AE12" s="738"/>
      <c r="AF12" s="738"/>
      <c r="AG12" s="738"/>
      <c r="AH12" s="738"/>
      <c r="AI12" s="738"/>
      <c r="AJ12" s="738"/>
      <c r="AK12" s="738"/>
      <c r="AL12" s="738"/>
      <c r="AM12" s="738"/>
      <c r="AN12" s="738"/>
      <c r="AO12" s="738"/>
      <c r="AP12" s="738"/>
      <c r="AQ12" s="738"/>
      <c r="AR12" s="738"/>
      <c r="AS12" s="738"/>
      <c r="AT12" s="738"/>
      <c r="AU12" s="738"/>
      <c r="AV12" s="738"/>
      <c r="AW12" s="738"/>
      <c r="AX12" s="738"/>
      <c r="AY12" s="738"/>
      <c r="AZ12" s="738"/>
      <c r="BA12" s="738"/>
      <c r="BB12" s="738"/>
      <c r="BC12" s="738"/>
      <c r="BD12" s="738"/>
      <c r="BE12" s="738"/>
      <c r="BF12" s="738"/>
      <c r="BG12" s="738"/>
      <c r="BH12" s="738"/>
      <c r="BI12" s="738"/>
      <c r="BJ12" s="738"/>
      <c r="BK12" s="738"/>
      <c r="BL12" s="738"/>
      <c r="BM12" s="738"/>
      <c r="BN12" s="738"/>
      <c r="BO12" s="738"/>
      <c r="BP12" s="738"/>
      <c r="BQ12" s="738"/>
      <c r="BR12" s="738"/>
      <c r="BS12" s="738"/>
      <c r="BT12" s="738"/>
      <c r="BU12" s="738"/>
      <c r="BV12" s="738"/>
      <c r="BW12" s="738"/>
      <c r="BX12" s="738"/>
      <c r="BY12" s="738"/>
      <c r="BZ12" s="738"/>
      <c r="CA12" s="738"/>
      <c r="CB12" s="738"/>
      <c r="CC12" s="738"/>
      <c r="CD12" s="738"/>
      <c r="CE12" s="738"/>
      <c r="CF12" s="738"/>
      <c r="CG12" s="738"/>
      <c r="CH12" s="738"/>
      <c r="CI12" s="738"/>
      <c r="CJ12" s="738"/>
      <c r="CK12" s="738"/>
      <c r="CL12" s="738"/>
      <c r="CM12" s="738"/>
      <c r="CN12" s="738"/>
      <c r="CO12" s="738"/>
      <c r="CP12" s="738"/>
      <c r="CQ12" s="738"/>
      <c r="CR12" s="738"/>
    </row>
    <row r="13" spans="1:96" s="938" customFormat="1" ht="16.8" thickTop="1" thickBot="1">
      <c r="A13" s="985"/>
      <c r="B13" s="3861" t="s">
        <v>1854</v>
      </c>
      <c r="C13" s="3840"/>
      <c r="D13" s="3775"/>
      <c r="E13" s="93"/>
      <c r="F13" s="93"/>
      <c r="G13" s="93"/>
      <c r="H13" s="93"/>
      <c r="I13" s="93"/>
      <c r="J13" s="93"/>
      <c r="K13" s="93"/>
      <c r="L13" s="93"/>
      <c r="M13" s="93"/>
      <c r="N13" s="93"/>
      <c r="O13" s="738"/>
      <c r="P13" s="2334"/>
      <c r="Q13" s="738"/>
      <c r="R13" s="2978"/>
      <c r="S13" s="101">
        <f t="shared" si="0"/>
        <v>0</v>
      </c>
      <c r="T13" s="2967">
        <v>10</v>
      </c>
      <c r="U13" s="947"/>
      <c r="V13" s="738"/>
      <c r="W13" s="738"/>
      <c r="X13" s="738"/>
      <c r="Y13" s="738"/>
      <c r="Z13" s="738"/>
      <c r="AA13" s="738"/>
      <c r="AB13" s="738"/>
      <c r="AC13" s="738"/>
      <c r="AD13" s="738"/>
      <c r="AE13" s="738"/>
      <c r="AF13" s="738"/>
      <c r="AG13" s="738"/>
      <c r="AH13" s="738"/>
      <c r="AI13" s="738"/>
      <c r="AJ13" s="738"/>
      <c r="AK13" s="738"/>
      <c r="AL13" s="738"/>
      <c r="AM13" s="738"/>
      <c r="AN13" s="738"/>
      <c r="AO13" s="738"/>
      <c r="AP13" s="738"/>
      <c r="AQ13" s="738"/>
      <c r="AR13" s="738"/>
      <c r="AS13" s="738"/>
      <c r="AT13" s="738"/>
      <c r="AU13" s="738"/>
      <c r="AV13" s="738"/>
      <c r="AW13" s="738"/>
      <c r="AX13" s="738"/>
      <c r="AY13" s="738"/>
      <c r="AZ13" s="738"/>
      <c r="BA13" s="738"/>
      <c r="BB13" s="738"/>
      <c r="BC13" s="738"/>
      <c r="BD13" s="738"/>
      <c r="BE13" s="738"/>
      <c r="BF13" s="738"/>
      <c r="BG13" s="738"/>
      <c r="BH13" s="738"/>
      <c r="BI13" s="738"/>
      <c r="BJ13" s="738"/>
      <c r="BK13" s="738"/>
      <c r="BL13" s="738"/>
      <c r="BM13" s="738"/>
      <c r="BN13" s="738"/>
      <c r="BO13" s="738"/>
      <c r="BP13" s="738"/>
      <c r="BQ13" s="738"/>
      <c r="BR13" s="738"/>
      <c r="BS13" s="738"/>
      <c r="BT13" s="738"/>
      <c r="BU13" s="738"/>
      <c r="BV13" s="738"/>
      <c r="BW13" s="738"/>
      <c r="BX13" s="738"/>
      <c r="BY13" s="738"/>
      <c r="BZ13" s="738"/>
      <c r="CA13" s="738"/>
      <c r="CB13" s="738"/>
      <c r="CC13" s="738"/>
      <c r="CD13" s="738"/>
      <c r="CE13" s="738"/>
      <c r="CF13" s="738"/>
      <c r="CG13" s="738"/>
      <c r="CH13" s="738"/>
      <c r="CI13" s="738"/>
      <c r="CJ13" s="738"/>
      <c r="CK13" s="738"/>
      <c r="CL13" s="738"/>
      <c r="CM13" s="738"/>
      <c r="CN13" s="738"/>
      <c r="CO13" s="738"/>
      <c r="CP13" s="738"/>
      <c r="CQ13" s="738"/>
      <c r="CR13" s="738"/>
    </row>
    <row r="14" spans="1:96" s="938" customFormat="1" ht="15.6" thickTop="1">
      <c r="A14" s="985"/>
      <c r="B14" s="316" t="s">
        <v>1847</v>
      </c>
      <c r="C14" s="4030" t="s">
        <v>1848</v>
      </c>
      <c r="D14" s="4227">
        <v>1</v>
      </c>
      <c r="E14" s="4205">
        <v>75</v>
      </c>
      <c r="F14" s="4205">
        <v>73.2</v>
      </c>
      <c r="G14" s="4205">
        <v>69.8</v>
      </c>
      <c r="H14" s="4205">
        <v>64.099999999999994</v>
      </c>
      <c r="I14" s="4205">
        <v>58.4</v>
      </c>
      <c r="J14" s="4228">
        <f>IFERROR('6B'!F44,0)</f>
        <v>56.02</v>
      </c>
      <c r="K14" s="4229"/>
      <c r="L14" s="4229"/>
      <c r="M14" s="4229"/>
      <c r="N14" s="4230"/>
      <c r="O14" s="738"/>
      <c r="P14" s="3758" t="s">
        <v>1855</v>
      </c>
      <c r="Q14" s="738"/>
      <c r="R14" s="2978"/>
      <c r="S14" s="101">
        <f t="shared" si="0"/>
        <v>0</v>
      </c>
      <c r="T14" s="2967">
        <v>4</v>
      </c>
      <c r="U14" s="947"/>
      <c r="V14" s="738"/>
      <c r="W14" s="738"/>
      <c r="X14" s="738"/>
      <c r="Y14" s="738"/>
      <c r="Z14" s="738"/>
      <c r="AA14" s="738"/>
      <c r="AB14" s="738"/>
      <c r="AC14" s="738"/>
      <c r="AD14" s="738"/>
      <c r="AE14" s="738"/>
      <c r="AF14" s="738"/>
      <c r="AG14" s="738"/>
      <c r="AH14" s="738"/>
      <c r="AI14" s="738"/>
      <c r="AJ14" s="738"/>
      <c r="AK14" s="738"/>
      <c r="AL14" s="738"/>
      <c r="AM14" s="738"/>
      <c r="AN14" s="738"/>
      <c r="AO14" s="738"/>
      <c r="AP14" s="738"/>
      <c r="AQ14" s="738"/>
      <c r="AR14" s="738"/>
      <c r="AS14" s="738"/>
      <c r="AT14" s="738"/>
      <c r="AU14" s="738"/>
      <c r="AV14" s="738"/>
      <c r="AW14" s="738"/>
      <c r="AX14" s="738"/>
      <c r="AY14" s="738"/>
      <c r="AZ14" s="738"/>
      <c r="BA14" s="738"/>
      <c r="BB14" s="738"/>
      <c r="BC14" s="738"/>
      <c r="BD14" s="738"/>
      <c r="BE14" s="738"/>
      <c r="BF14" s="738"/>
      <c r="BG14" s="738"/>
      <c r="BH14" s="738"/>
      <c r="BI14" s="738"/>
      <c r="BJ14" s="738"/>
      <c r="BK14" s="738"/>
      <c r="BL14" s="738"/>
      <c r="BM14" s="738"/>
      <c r="BN14" s="738"/>
      <c r="BO14" s="738"/>
      <c r="BP14" s="738"/>
      <c r="BQ14" s="738"/>
      <c r="BR14" s="738"/>
      <c r="BS14" s="738"/>
      <c r="BT14" s="738"/>
      <c r="BU14" s="738"/>
      <c r="BV14" s="738"/>
      <c r="BW14" s="738"/>
      <c r="BX14" s="738"/>
      <c r="BY14" s="738"/>
      <c r="BZ14" s="738"/>
      <c r="CA14" s="738"/>
      <c r="CB14" s="738"/>
      <c r="CC14" s="738"/>
      <c r="CD14" s="738"/>
      <c r="CE14" s="738"/>
      <c r="CF14" s="738"/>
      <c r="CG14" s="738"/>
      <c r="CH14" s="738"/>
      <c r="CI14" s="738"/>
      <c r="CJ14" s="738"/>
      <c r="CK14" s="738"/>
      <c r="CL14" s="738"/>
      <c r="CM14" s="738"/>
      <c r="CN14" s="738"/>
      <c r="CO14" s="738"/>
      <c r="CP14" s="738"/>
      <c r="CQ14" s="738"/>
      <c r="CR14" s="738"/>
    </row>
    <row r="15" spans="1:96" s="938" customFormat="1" ht="15">
      <c r="A15" s="985"/>
      <c r="B15" s="317" t="s">
        <v>1850</v>
      </c>
      <c r="C15" s="4034" t="s">
        <v>1848</v>
      </c>
      <c r="D15" s="4232">
        <v>1</v>
      </c>
      <c r="E15" s="4238"/>
      <c r="F15" s="4238"/>
      <c r="G15" s="4209">
        <v>72.7</v>
      </c>
      <c r="H15" s="4238"/>
      <c r="I15" s="4238"/>
      <c r="J15" s="4210">
        <f>IFERROR(ROUND(AVERAGE(H14:J14),1),"-")</f>
        <v>59.5</v>
      </c>
      <c r="K15" s="4233"/>
      <c r="L15" s="4233"/>
      <c r="M15" s="4233"/>
      <c r="N15" s="4234"/>
      <c r="O15" s="738"/>
      <c r="P15" s="3766" t="s">
        <v>1856</v>
      </c>
      <c r="Q15" s="738"/>
      <c r="R15" s="2978"/>
      <c r="S15" s="101">
        <f t="shared" si="0"/>
        <v>0</v>
      </c>
      <c r="T15" s="2967">
        <v>8</v>
      </c>
      <c r="U15" s="947"/>
      <c r="V15" s="738"/>
      <c r="W15" s="738"/>
      <c r="X15" s="738"/>
      <c r="Y15" s="738"/>
      <c r="Z15" s="738"/>
      <c r="AA15" s="738"/>
      <c r="AB15" s="738"/>
      <c r="AC15" s="738"/>
      <c r="AD15" s="738"/>
      <c r="AE15" s="738"/>
      <c r="AF15" s="738"/>
      <c r="AG15" s="738"/>
      <c r="AH15" s="738"/>
      <c r="AI15" s="738"/>
      <c r="AJ15" s="738"/>
      <c r="AK15" s="738"/>
      <c r="AL15" s="738"/>
      <c r="AM15" s="738"/>
      <c r="AN15" s="738"/>
      <c r="AO15" s="738"/>
      <c r="AP15" s="738"/>
      <c r="AQ15" s="738"/>
      <c r="AR15" s="738"/>
      <c r="AS15" s="738"/>
      <c r="AT15" s="738"/>
      <c r="AU15" s="738"/>
      <c r="AV15" s="738"/>
      <c r="AW15" s="738"/>
      <c r="AX15" s="738"/>
      <c r="AY15" s="738"/>
      <c r="AZ15" s="738"/>
      <c r="BA15" s="738"/>
      <c r="BB15" s="738"/>
      <c r="BC15" s="738"/>
      <c r="BD15" s="738"/>
      <c r="BE15" s="738"/>
      <c r="BF15" s="738"/>
      <c r="BG15" s="738"/>
      <c r="BH15" s="738"/>
      <c r="BI15" s="738"/>
      <c r="BJ15" s="738"/>
      <c r="BK15" s="738"/>
      <c r="BL15" s="738"/>
      <c r="BM15" s="738"/>
      <c r="BN15" s="738"/>
      <c r="BO15" s="738"/>
      <c r="BP15" s="738"/>
      <c r="BQ15" s="738"/>
      <c r="BR15" s="738"/>
      <c r="BS15" s="738"/>
      <c r="BT15" s="738"/>
      <c r="BU15" s="738"/>
      <c r="BV15" s="738"/>
      <c r="BW15" s="738"/>
      <c r="BX15" s="738"/>
      <c r="BY15" s="738"/>
      <c r="BZ15" s="738"/>
      <c r="CA15" s="738"/>
      <c r="CB15" s="738"/>
      <c r="CC15" s="738"/>
      <c r="CD15" s="738"/>
      <c r="CE15" s="738"/>
      <c r="CF15" s="738"/>
      <c r="CG15" s="738"/>
      <c r="CH15" s="738"/>
      <c r="CI15" s="738"/>
      <c r="CJ15" s="738"/>
      <c r="CK15" s="738"/>
      <c r="CL15" s="738"/>
      <c r="CM15" s="738"/>
      <c r="CN15" s="738"/>
      <c r="CO15" s="738"/>
      <c r="CP15" s="738"/>
      <c r="CQ15" s="738"/>
      <c r="CR15" s="738"/>
    </row>
    <row r="16" spans="1:96" s="938" customFormat="1" ht="30.6" thickBot="1">
      <c r="A16" s="985"/>
      <c r="B16" s="4203" t="s">
        <v>1857</v>
      </c>
      <c r="C16" s="4042" t="s">
        <v>874</v>
      </c>
      <c r="D16" s="4235">
        <v>1</v>
      </c>
      <c r="E16" s="4236"/>
      <c r="F16" s="4236"/>
      <c r="G16" s="4236"/>
      <c r="H16" s="4236"/>
      <c r="I16" s="4236"/>
      <c r="J16" s="4910">
        <f>IFERROR(ROUND(($G$15-J15)/$G$15,3),"-")</f>
        <v>0.182</v>
      </c>
      <c r="K16" s="4236"/>
      <c r="L16" s="4236"/>
      <c r="M16" s="4236"/>
      <c r="N16" s="4237"/>
      <c r="O16" s="738"/>
      <c r="P16" s="3767" t="s">
        <v>1858</v>
      </c>
      <c r="Q16" s="738"/>
      <c r="R16" s="2978"/>
      <c r="S16" s="101">
        <f t="shared" si="0"/>
        <v>0</v>
      </c>
      <c r="T16" s="2967">
        <v>9</v>
      </c>
      <c r="U16" s="947"/>
      <c r="V16" s="738"/>
      <c r="W16" s="738"/>
      <c r="X16" s="738"/>
      <c r="Y16" s="738"/>
      <c r="Z16" s="738"/>
      <c r="AA16" s="738"/>
      <c r="AB16" s="738"/>
      <c r="AC16" s="738"/>
      <c r="AD16" s="738"/>
      <c r="AE16" s="738"/>
      <c r="AF16" s="738"/>
      <c r="AG16" s="738"/>
      <c r="AH16" s="738"/>
      <c r="AI16" s="738"/>
      <c r="AJ16" s="738"/>
      <c r="AK16" s="738"/>
      <c r="AL16" s="738"/>
      <c r="AM16" s="738"/>
      <c r="AN16" s="738"/>
      <c r="AO16" s="738"/>
      <c r="AP16" s="738"/>
      <c r="AQ16" s="738"/>
      <c r="AR16" s="738"/>
      <c r="AS16" s="738"/>
      <c r="AT16" s="738"/>
      <c r="AU16" s="738"/>
      <c r="AV16" s="738"/>
      <c r="AW16" s="738"/>
      <c r="AX16" s="738"/>
      <c r="AY16" s="738"/>
      <c r="AZ16" s="738"/>
      <c r="BA16" s="738"/>
      <c r="BB16" s="738"/>
      <c r="BC16" s="738"/>
      <c r="BD16" s="738"/>
      <c r="BE16" s="738"/>
      <c r="BF16" s="738"/>
      <c r="BG16" s="738"/>
      <c r="BH16" s="738"/>
      <c r="BI16" s="738"/>
      <c r="BJ16" s="738"/>
      <c r="BK16" s="738"/>
      <c r="BL16" s="738"/>
      <c r="BM16" s="738"/>
      <c r="BN16" s="738"/>
      <c r="BO16" s="738"/>
      <c r="BP16" s="738"/>
      <c r="BQ16" s="738"/>
      <c r="BR16" s="738"/>
      <c r="BS16" s="738"/>
      <c r="BT16" s="738"/>
      <c r="BU16" s="738"/>
      <c r="BV16" s="738"/>
      <c r="BW16" s="738"/>
      <c r="BX16" s="738"/>
      <c r="BY16" s="738"/>
      <c r="BZ16" s="738"/>
      <c r="CA16" s="738"/>
      <c r="CB16" s="738"/>
      <c r="CC16" s="738"/>
      <c r="CD16" s="738"/>
      <c r="CE16" s="738"/>
      <c r="CF16" s="738"/>
      <c r="CG16" s="738"/>
      <c r="CH16" s="738"/>
      <c r="CI16" s="738"/>
      <c r="CJ16" s="738"/>
      <c r="CK16" s="738"/>
      <c r="CL16" s="738"/>
      <c r="CM16" s="738"/>
      <c r="CN16" s="738"/>
      <c r="CO16" s="738"/>
      <c r="CP16" s="738"/>
      <c r="CQ16" s="738"/>
      <c r="CR16" s="738"/>
    </row>
    <row r="17" spans="1:96" s="938" customFormat="1" ht="16.2" thickTop="1" thickBot="1">
      <c r="A17" s="985"/>
      <c r="B17" s="3840"/>
      <c r="C17" s="3840"/>
      <c r="D17" s="3775"/>
      <c r="E17" s="93"/>
      <c r="F17" s="93"/>
      <c r="G17" s="93"/>
      <c r="H17" s="93"/>
      <c r="I17" s="93"/>
      <c r="J17" s="93"/>
      <c r="K17" s="93"/>
      <c r="L17" s="93"/>
      <c r="M17" s="93"/>
      <c r="N17" s="93"/>
      <c r="O17" s="738"/>
      <c r="P17" s="2727"/>
      <c r="Q17" s="738"/>
      <c r="R17" s="2978"/>
      <c r="S17" s="101">
        <f t="shared" si="0"/>
        <v>0</v>
      </c>
      <c r="T17" s="2967">
        <v>10</v>
      </c>
      <c r="U17" s="947"/>
      <c r="V17" s="738"/>
      <c r="W17" s="738"/>
      <c r="X17" s="738"/>
      <c r="Y17" s="738"/>
      <c r="Z17" s="738"/>
      <c r="AA17" s="738"/>
      <c r="AB17" s="738"/>
      <c r="AC17" s="738"/>
      <c r="AD17" s="738"/>
      <c r="AE17" s="738"/>
      <c r="AF17" s="738"/>
      <c r="AG17" s="738"/>
      <c r="AH17" s="738"/>
      <c r="AI17" s="738"/>
      <c r="AJ17" s="738"/>
      <c r="AK17" s="738"/>
      <c r="AL17" s="738"/>
      <c r="AM17" s="738"/>
      <c r="AN17" s="738"/>
      <c r="AO17" s="738"/>
      <c r="AP17" s="738"/>
      <c r="AQ17" s="738"/>
      <c r="AR17" s="738"/>
      <c r="AS17" s="738"/>
      <c r="AT17" s="738"/>
      <c r="AU17" s="738"/>
      <c r="AV17" s="738"/>
      <c r="AW17" s="738"/>
      <c r="AX17" s="738"/>
      <c r="AY17" s="738"/>
      <c r="AZ17" s="738"/>
      <c r="BA17" s="738"/>
      <c r="BB17" s="738"/>
      <c r="BC17" s="738"/>
      <c r="BD17" s="738"/>
      <c r="BE17" s="738"/>
      <c r="BF17" s="738"/>
      <c r="BG17" s="738"/>
      <c r="BH17" s="738"/>
      <c r="BI17" s="738"/>
      <c r="BJ17" s="738"/>
      <c r="BK17" s="738"/>
      <c r="BL17" s="738"/>
      <c r="BM17" s="738"/>
      <c r="BN17" s="738"/>
      <c r="BO17" s="738"/>
      <c r="BP17" s="738"/>
      <c r="BQ17" s="738"/>
      <c r="BR17" s="738"/>
      <c r="BS17" s="738"/>
      <c r="BT17" s="738"/>
      <c r="BU17" s="738"/>
      <c r="BV17" s="738"/>
      <c r="BW17" s="738"/>
      <c r="BX17" s="738"/>
      <c r="BY17" s="738"/>
      <c r="BZ17" s="738"/>
      <c r="CA17" s="738"/>
      <c r="CB17" s="738"/>
      <c r="CC17" s="738"/>
      <c r="CD17" s="738"/>
      <c r="CE17" s="738"/>
      <c r="CF17" s="738"/>
      <c r="CG17" s="738"/>
      <c r="CH17" s="738"/>
      <c r="CI17" s="738"/>
      <c r="CJ17" s="738"/>
      <c r="CK17" s="738"/>
      <c r="CL17" s="738"/>
      <c r="CM17" s="738"/>
      <c r="CN17" s="738"/>
      <c r="CO17" s="738"/>
      <c r="CP17" s="738"/>
      <c r="CQ17" s="738"/>
      <c r="CR17" s="738"/>
    </row>
    <row r="18" spans="1:96" s="938" customFormat="1" ht="16.8" thickTop="1" thickBot="1">
      <c r="A18" s="985"/>
      <c r="B18" s="3861" t="s">
        <v>1859</v>
      </c>
      <c r="C18" s="3840"/>
      <c r="D18" s="3775"/>
      <c r="E18" s="93"/>
      <c r="F18" s="93"/>
      <c r="G18" s="93"/>
      <c r="H18" s="93"/>
      <c r="I18" s="93"/>
      <c r="J18" s="93"/>
      <c r="K18" s="93"/>
      <c r="L18" s="93"/>
      <c r="M18" s="93"/>
      <c r="N18" s="93"/>
      <c r="O18" s="738"/>
      <c r="P18" s="2334"/>
      <c r="Q18" s="738"/>
      <c r="R18" s="2978"/>
      <c r="S18" s="101">
        <f t="shared" si="0"/>
        <v>0</v>
      </c>
      <c r="T18" s="2967">
        <v>10</v>
      </c>
      <c r="U18" s="947"/>
      <c r="V18" s="738"/>
      <c r="W18" s="738"/>
      <c r="X18" s="738"/>
      <c r="Y18" s="738"/>
      <c r="Z18" s="738"/>
      <c r="AA18" s="738"/>
      <c r="AB18" s="738"/>
      <c r="AC18" s="738"/>
      <c r="AD18" s="738"/>
      <c r="AE18" s="738"/>
      <c r="AF18" s="738"/>
      <c r="AG18" s="738"/>
      <c r="AH18" s="738"/>
      <c r="AI18" s="738"/>
      <c r="AJ18" s="738"/>
      <c r="AK18" s="738"/>
      <c r="AL18" s="738"/>
      <c r="AM18" s="738"/>
      <c r="AN18" s="738"/>
      <c r="AO18" s="738"/>
      <c r="AP18" s="738"/>
      <c r="AQ18" s="738"/>
      <c r="AR18" s="738"/>
      <c r="AS18" s="738"/>
      <c r="AT18" s="738"/>
      <c r="AU18" s="738"/>
      <c r="AV18" s="738"/>
      <c r="AW18" s="738"/>
      <c r="AX18" s="738"/>
      <c r="AY18" s="738"/>
      <c r="AZ18" s="738"/>
      <c r="BA18" s="738"/>
      <c r="BB18" s="738"/>
      <c r="BC18" s="738"/>
      <c r="BD18" s="738"/>
      <c r="BE18" s="738"/>
      <c r="BF18" s="738"/>
      <c r="BG18" s="738"/>
      <c r="BH18" s="738"/>
      <c r="BI18" s="738"/>
      <c r="BJ18" s="738"/>
      <c r="BK18" s="738"/>
      <c r="BL18" s="738"/>
      <c r="BM18" s="738"/>
      <c r="BN18" s="738"/>
      <c r="BO18" s="738"/>
      <c r="BP18" s="738"/>
      <c r="BQ18" s="738"/>
      <c r="BR18" s="738"/>
      <c r="BS18" s="738"/>
      <c r="BT18" s="738"/>
      <c r="BU18" s="738"/>
      <c r="BV18" s="738"/>
      <c r="BW18" s="738"/>
      <c r="BX18" s="738"/>
      <c r="BY18" s="738"/>
      <c r="BZ18" s="738"/>
      <c r="CA18" s="738"/>
      <c r="CB18" s="738"/>
      <c r="CC18" s="738"/>
      <c r="CD18" s="738"/>
      <c r="CE18" s="738"/>
      <c r="CF18" s="738"/>
      <c r="CG18" s="738"/>
      <c r="CH18" s="738"/>
      <c r="CI18" s="738"/>
      <c r="CJ18" s="738"/>
      <c r="CK18" s="738"/>
      <c r="CL18" s="738"/>
      <c r="CM18" s="738"/>
      <c r="CN18" s="738"/>
      <c r="CO18" s="738"/>
      <c r="CP18" s="738"/>
      <c r="CQ18" s="738"/>
      <c r="CR18" s="738"/>
    </row>
    <row r="19" spans="1:96" s="938" customFormat="1" ht="15.6" thickTop="1">
      <c r="A19" s="985"/>
      <c r="B19" s="316" t="s">
        <v>1847</v>
      </c>
      <c r="C19" s="4030" t="s">
        <v>1848</v>
      </c>
      <c r="D19" s="4227">
        <v>1</v>
      </c>
      <c r="E19" s="4205">
        <v>15.6</v>
      </c>
      <c r="F19" s="4205">
        <v>16.2</v>
      </c>
      <c r="G19" s="4205">
        <v>15</v>
      </c>
      <c r="H19" s="4205">
        <v>12.3</v>
      </c>
      <c r="I19" s="4205">
        <v>10.9</v>
      </c>
      <c r="J19" s="4228">
        <f>IFERROR('6B'!G44,0)</f>
        <v>12.44</v>
      </c>
      <c r="K19" s="4239"/>
      <c r="L19" s="4239"/>
      <c r="M19" s="4239"/>
      <c r="N19" s="4240"/>
      <c r="O19" s="738"/>
      <c r="P19" s="3758" t="s">
        <v>1860</v>
      </c>
      <c r="Q19" s="738"/>
      <c r="R19" s="2978"/>
      <c r="S19" s="101">
        <f t="shared" si="0"/>
        <v>0</v>
      </c>
      <c r="T19" s="2967">
        <v>4</v>
      </c>
      <c r="U19" s="947"/>
      <c r="V19" s="738"/>
      <c r="W19" s="738"/>
      <c r="X19" s="738"/>
      <c r="Y19" s="738"/>
      <c r="Z19" s="738"/>
      <c r="AA19" s="738"/>
      <c r="AB19" s="738"/>
      <c r="AC19" s="738"/>
      <c r="AD19" s="738"/>
      <c r="AE19" s="738"/>
      <c r="AF19" s="738"/>
      <c r="AG19" s="738"/>
      <c r="AH19" s="738"/>
      <c r="AI19" s="738"/>
      <c r="AJ19" s="738"/>
      <c r="AK19" s="738"/>
      <c r="AL19" s="738"/>
      <c r="AM19" s="738"/>
      <c r="AN19" s="738"/>
      <c r="AO19" s="738"/>
      <c r="AP19" s="738"/>
      <c r="AQ19" s="738"/>
      <c r="AR19" s="738"/>
      <c r="AS19" s="738"/>
      <c r="AT19" s="738"/>
      <c r="AU19" s="738"/>
      <c r="AV19" s="738"/>
      <c r="AW19" s="738"/>
      <c r="AX19" s="738"/>
      <c r="AY19" s="738"/>
      <c r="AZ19" s="738"/>
      <c r="BA19" s="738"/>
      <c r="BB19" s="738"/>
      <c r="BC19" s="738"/>
      <c r="BD19" s="738"/>
      <c r="BE19" s="738"/>
      <c r="BF19" s="738"/>
      <c r="BG19" s="738"/>
      <c r="BH19" s="738"/>
      <c r="BI19" s="738"/>
      <c r="BJ19" s="738"/>
      <c r="BK19" s="738"/>
      <c r="BL19" s="738"/>
      <c r="BM19" s="738"/>
      <c r="BN19" s="738"/>
      <c r="BO19" s="738"/>
      <c r="BP19" s="738"/>
      <c r="BQ19" s="738"/>
      <c r="BR19" s="738"/>
      <c r="BS19" s="738"/>
      <c r="BT19" s="738"/>
      <c r="BU19" s="738"/>
      <c r="BV19" s="738"/>
      <c r="BW19" s="738"/>
      <c r="BX19" s="738"/>
      <c r="BY19" s="738"/>
      <c r="BZ19" s="738"/>
      <c r="CA19" s="738"/>
      <c r="CB19" s="738"/>
      <c r="CC19" s="738"/>
      <c r="CD19" s="738"/>
      <c r="CE19" s="738"/>
      <c r="CF19" s="738"/>
      <c r="CG19" s="738"/>
      <c r="CH19" s="738"/>
      <c r="CI19" s="738"/>
      <c r="CJ19" s="738"/>
      <c r="CK19" s="738"/>
      <c r="CL19" s="738"/>
      <c r="CM19" s="738"/>
      <c r="CN19" s="738"/>
      <c r="CO19" s="738"/>
      <c r="CP19" s="738"/>
      <c r="CQ19" s="738"/>
      <c r="CR19" s="738"/>
    </row>
    <row r="20" spans="1:96" s="938" customFormat="1" ht="15">
      <c r="A20" s="985"/>
      <c r="B20" s="4241" t="s">
        <v>1850</v>
      </c>
      <c r="C20" s="4034" t="s">
        <v>1848</v>
      </c>
      <c r="D20" s="4232">
        <v>1</v>
      </c>
      <c r="E20" s="4238"/>
      <c r="F20" s="4238"/>
      <c r="G20" s="4209">
        <v>15.6</v>
      </c>
      <c r="H20" s="4238"/>
      <c r="I20" s="4238"/>
      <c r="J20" s="4210">
        <f>IFERROR(ROUND(AVERAGE(H19:J19),1),"-")</f>
        <v>11.9</v>
      </c>
      <c r="K20" s="4238"/>
      <c r="L20" s="4238"/>
      <c r="M20" s="4238"/>
      <c r="N20" s="4242"/>
      <c r="O20" s="738"/>
      <c r="P20" s="3766" t="s">
        <v>1861</v>
      </c>
      <c r="Q20" s="738"/>
      <c r="R20" s="2978"/>
      <c r="S20" s="101">
        <f t="shared" si="0"/>
        <v>0</v>
      </c>
      <c r="T20" s="2967">
        <v>8</v>
      </c>
      <c r="U20" s="947"/>
      <c r="V20" s="738"/>
      <c r="W20" s="738"/>
      <c r="X20" s="738"/>
      <c r="Y20" s="738"/>
      <c r="Z20" s="738"/>
      <c r="AA20" s="738"/>
      <c r="AB20" s="738"/>
      <c r="AC20" s="738"/>
      <c r="AD20" s="738"/>
      <c r="AE20" s="738"/>
      <c r="AF20" s="738"/>
      <c r="AG20" s="738"/>
      <c r="AH20" s="738"/>
      <c r="AI20" s="738"/>
      <c r="AJ20" s="738"/>
      <c r="AK20" s="738"/>
      <c r="AL20" s="738"/>
      <c r="AM20" s="738"/>
      <c r="AN20" s="738"/>
      <c r="AO20" s="738"/>
      <c r="AP20" s="738"/>
      <c r="AQ20" s="738"/>
      <c r="AR20" s="738"/>
      <c r="AS20" s="738"/>
      <c r="AT20" s="738"/>
      <c r="AU20" s="738"/>
      <c r="AV20" s="738"/>
      <c r="AW20" s="738"/>
      <c r="AX20" s="738"/>
      <c r="AY20" s="738"/>
      <c r="AZ20" s="738"/>
      <c r="BA20" s="738"/>
      <c r="BB20" s="738"/>
      <c r="BC20" s="738"/>
      <c r="BD20" s="738"/>
      <c r="BE20" s="738"/>
      <c r="BF20" s="738"/>
      <c r="BG20" s="738"/>
      <c r="BH20" s="738"/>
      <c r="BI20" s="738"/>
      <c r="BJ20" s="738"/>
      <c r="BK20" s="738"/>
      <c r="BL20" s="738"/>
      <c r="BM20" s="738"/>
      <c r="BN20" s="738"/>
      <c r="BO20" s="738"/>
      <c r="BP20" s="738"/>
      <c r="BQ20" s="738"/>
      <c r="BR20" s="738"/>
      <c r="BS20" s="738"/>
      <c r="BT20" s="738"/>
      <c r="BU20" s="738"/>
      <c r="BV20" s="738"/>
      <c r="BW20" s="738"/>
      <c r="BX20" s="738"/>
      <c r="BY20" s="738"/>
      <c r="BZ20" s="738"/>
      <c r="CA20" s="738"/>
      <c r="CB20" s="738"/>
      <c r="CC20" s="738"/>
      <c r="CD20" s="738"/>
      <c r="CE20" s="738"/>
      <c r="CF20" s="738"/>
      <c r="CG20" s="738"/>
      <c r="CH20" s="738"/>
      <c r="CI20" s="738"/>
      <c r="CJ20" s="738"/>
      <c r="CK20" s="738"/>
      <c r="CL20" s="738"/>
      <c r="CM20" s="738"/>
      <c r="CN20" s="738"/>
      <c r="CO20" s="738"/>
      <c r="CP20" s="738"/>
      <c r="CQ20" s="738"/>
      <c r="CR20" s="738"/>
    </row>
    <row r="21" spans="1:96" s="938" customFormat="1" ht="30.6" thickBot="1">
      <c r="A21" s="985"/>
      <c r="B21" s="4243" t="s">
        <v>1857</v>
      </c>
      <c r="C21" s="4042" t="s">
        <v>874</v>
      </c>
      <c r="D21" s="4235">
        <v>1</v>
      </c>
      <c r="E21" s="4244"/>
      <c r="F21" s="4244"/>
      <c r="G21" s="4244"/>
      <c r="H21" s="4244"/>
      <c r="I21" s="4244"/>
      <c r="J21" s="4910">
        <f>IFERROR(ROUND(($G$20-J20)/$G$20,3),"-")</f>
        <v>0.23699999999999999</v>
      </c>
      <c r="K21" s="4244"/>
      <c r="L21" s="4244"/>
      <c r="M21" s="4244"/>
      <c r="N21" s="4245"/>
      <c r="O21" s="738"/>
      <c r="P21" s="3767" t="s">
        <v>1862</v>
      </c>
      <c r="Q21" s="738"/>
      <c r="R21" s="2978"/>
      <c r="S21" s="101">
        <f t="shared" si="0"/>
        <v>0</v>
      </c>
      <c r="T21" s="2967">
        <v>9</v>
      </c>
      <c r="U21" s="947"/>
      <c r="V21" s="738"/>
      <c r="W21" s="738"/>
      <c r="X21" s="738"/>
      <c r="Y21" s="738"/>
      <c r="Z21" s="738"/>
      <c r="AA21" s="738"/>
      <c r="AB21" s="738"/>
      <c r="AC21" s="738"/>
      <c r="AD21" s="738"/>
      <c r="AE21" s="738"/>
      <c r="AF21" s="738"/>
      <c r="AG21" s="738"/>
      <c r="AH21" s="738"/>
      <c r="AI21" s="738"/>
      <c r="AJ21" s="738"/>
      <c r="AK21" s="738"/>
      <c r="AL21" s="738"/>
      <c r="AM21" s="738"/>
      <c r="AN21" s="738"/>
      <c r="AO21" s="738"/>
      <c r="AP21" s="738"/>
      <c r="AQ21" s="738"/>
      <c r="AR21" s="738"/>
      <c r="AS21" s="738"/>
      <c r="AT21" s="738"/>
      <c r="AU21" s="738"/>
      <c r="AV21" s="738"/>
      <c r="AW21" s="738"/>
      <c r="AX21" s="738"/>
      <c r="AY21" s="738"/>
      <c r="AZ21" s="738"/>
      <c r="BA21" s="738"/>
      <c r="BB21" s="738"/>
      <c r="BC21" s="738"/>
      <c r="BD21" s="738"/>
      <c r="BE21" s="738"/>
      <c r="BF21" s="738"/>
      <c r="BG21" s="738"/>
      <c r="BH21" s="738"/>
      <c r="BI21" s="738"/>
      <c r="BJ21" s="738"/>
      <c r="BK21" s="738"/>
      <c r="BL21" s="738"/>
      <c r="BM21" s="738"/>
      <c r="BN21" s="738"/>
      <c r="BO21" s="738"/>
      <c r="BP21" s="738"/>
      <c r="BQ21" s="738"/>
      <c r="BR21" s="738"/>
      <c r="BS21" s="738"/>
      <c r="BT21" s="738"/>
      <c r="BU21" s="738"/>
      <c r="BV21" s="738"/>
      <c r="BW21" s="738"/>
      <c r="BX21" s="738"/>
      <c r="BY21" s="738"/>
      <c r="BZ21" s="738"/>
      <c r="CA21" s="738"/>
      <c r="CB21" s="738"/>
      <c r="CC21" s="738"/>
      <c r="CD21" s="738"/>
      <c r="CE21" s="738"/>
      <c r="CF21" s="738"/>
      <c r="CG21" s="738"/>
      <c r="CH21" s="738"/>
      <c r="CI21" s="738"/>
      <c r="CJ21" s="738"/>
      <c r="CK21" s="738"/>
      <c r="CL21" s="738"/>
      <c r="CM21" s="738"/>
      <c r="CN21" s="738"/>
      <c r="CO21" s="738"/>
      <c r="CP21" s="738"/>
      <c r="CQ21" s="738"/>
      <c r="CR21" s="738"/>
    </row>
    <row r="22" spans="1:96" s="938" customFormat="1" ht="16.2" thickTop="1" thickBot="1">
      <c r="A22" s="985"/>
      <c r="B22" s="3840"/>
      <c r="C22" s="3840"/>
      <c r="D22" s="3775"/>
      <c r="E22" s="93"/>
      <c r="F22" s="93"/>
      <c r="G22" s="93"/>
      <c r="H22" s="93"/>
      <c r="I22" s="93"/>
      <c r="J22" s="93"/>
      <c r="K22" s="93"/>
      <c r="L22" s="93"/>
      <c r="M22" s="93"/>
      <c r="N22" s="93"/>
      <c r="O22" s="738"/>
      <c r="P22" s="2727"/>
      <c r="Q22" s="738"/>
      <c r="R22" s="2978"/>
      <c r="S22" s="101">
        <f t="shared" si="0"/>
        <v>0</v>
      </c>
      <c r="T22" s="2967">
        <v>10</v>
      </c>
      <c r="U22" s="947"/>
      <c r="V22" s="738"/>
      <c r="W22" s="738"/>
      <c r="X22" s="738"/>
      <c r="Y22" s="738"/>
      <c r="Z22" s="738"/>
      <c r="AA22" s="738"/>
      <c r="AB22" s="738"/>
      <c r="AC22" s="738"/>
      <c r="AD22" s="738"/>
      <c r="AE22" s="738"/>
      <c r="AF22" s="738"/>
      <c r="AG22" s="738"/>
      <c r="AH22" s="738"/>
      <c r="AI22" s="738"/>
      <c r="AJ22" s="738"/>
      <c r="AK22" s="738"/>
      <c r="AL22" s="738"/>
      <c r="AM22" s="738"/>
      <c r="AN22" s="738"/>
      <c r="AO22" s="738"/>
      <c r="AP22" s="738"/>
      <c r="AQ22" s="738"/>
      <c r="AR22" s="738"/>
      <c r="AS22" s="738"/>
      <c r="AT22" s="738"/>
      <c r="AU22" s="738"/>
      <c r="AV22" s="738"/>
      <c r="AW22" s="738"/>
      <c r="AX22" s="738"/>
      <c r="AY22" s="738"/>
      <c r="AZ22" s="738"/>
      <c r="BA22" s="738"/>
      <c r="BB22" s="738"/>
      <c r="BC22" s="738"/>
      <c r="BD22" s="738"/>
      <c r="BE22" s="738"/>
      <c r="BF22" s="738"/>
      <c r="BG22" s="738"/>
      <c r="BH22" s="738"/>
      <c r="BI22" s="738"/>
      <c r="BJ22" s="738"/>
      <c r="BK22" s="738"/>
      <c r="BL22" s="738"/>
      <c r="BM22" s="738"/>
      <c r="BN22" s="738"/>
      <c r="BO22" s="738"/>
      <c r="BP22" s="738"/>
      <c r="BQ22" s="738"/>
      <c r="BR22" s="738"/>
      <c r="BS22" s="738"/>
      <c r="BT22" s="738"/>
      <c r="BU22" s="738"/>
      <c r="BV22" s="738"/>
      <c r="BW22" s="738"/>
      <c r="BX22" s="738"/>
      <c r="BY22" s="738"/>
      <c r="BZ22" s="738"/>
      <c r="CA22" s="738"/>
      <c r="CB22" s="738"/>
      <c r="CC22" s="738"/>
      <c r="CD22" s="738"/>
      <c r="CE22" s="738"/>
      <c r="CF22" s="738"/>
      <c r="CG22" s="738"/>
      <c r="CH22" s="738"/>
      <c r="CI22" s="738"/>
      <c r="CJ22" s="738"/>
      <c r="CK22" s="738"/>
      <c r="CL22" s="738"/>
      <c r="CM22" s="738"/>
      <c r="CN22" s="738"/>
      <c r="CO22" s="738"/>
      <c r="CP22" s="738"/>
      <c r="CQ22" s="738"/>
      <c r="CR22" s="738"/>
    </row>
    <row r="23" spans="1:96" s="938" customFormat="1" ht="16.8" thickTop="1" thickBot="1">
      <c r="A23" s="985"/>
      <c r="B23" s="3861" t="s">
        <v>1863</v>
      </c>
      <c r="C23" s="3840"/>
      <c r="D23" s="3775"/>
      <c r="E23" s="3775"/>
      <c r="F23" s="3775"/>
      <c r="G23" s="3775"/>
      <c r="H23" s="3775"/>
      <c r="I23" s="3775"/>
      <c r="J23" s="3775"/>
      <c r="K23" s="3775"/>
      <c r="L23" s="3775"/>
      <c r="M23" s="3775"/>
      <c r="N23" s="3775"/>
      <c r="O23" s="738"/>
      <c r="P23" s="2334"/>
      <c r="Q23" s="738"/>
      <c r="R23" s="2978"/>
      <c r="S23" s="101">
        <f t="shared" si="0"/>
        <v>0</v>
      </c>
      <c r="T23" s="2967">
        <v>10</v>
      </c>
      <c r="U23" s="947"/>
      <c r="V23" s="738"/>
      <c r="W23" s="738"/>
      <c r="X23" s="738"/>
      <c r="Y23" s="738"/>
      <c r="Z23" s="738"/>
      <c r="AA23" s="738"/>
      <c r="AB23" s="738"/>
      <c r="AC23" s="738"/>
      <c r="AD23" s="738"/>
      <c r="AE23" s="738"/>
      <c r="AF23" s="738"/>
      <c r="AG23" s="738"/>
      <c r="AH23" s="738"/>
      <c r="AI23" s="738"/>
      <c r="AJ23" s="738"/>
      <c r="AK23" s="738"/>
      <c r="AL23" s="738"/>
      <c r="AM23" s="738"/>
      <c r="AN23" s="738"/>
      <c r="AO23" s="738"/>
      <c r="AP23" s="738"/>
      <c r="AQ23" s="738"/>
      <c r="AR23" s="738"/>
      <c r="AS23" s="738"/>
      <c r="AT23" s="738"/>
      <c r="AU23" s="738"/>
      <c r="AV23" s="738"/>
      <c r="AW23" s="738"/>
      <c r="AX23" s="738"/>
      <c r="AY23" s="738"/>
      <c r="AZ23" s="738"/>
      <c r="BA23" s="738"/>
      <c r="BB23" s="738"/>
      <c r="BC23" s="738"/>
      <c r="BD23" s="738"/>
      <c r="BE23" s="738"/>
      <c r="BF23" s="738"/>
      <c r="BG23" s="738"/>
      <c r="BH23" s="738"/>
      <c r="BI23" s="738"/>
      <c r="BJ23" s="738"/>
      <c r="BK23" s="738"/>
      <c r="BL23" s="738"/>
      <c r="BM23" s="738"/>
      <c r="BN23" s="738"/>
      <c r="BO23" s="738"/>
      <c r="BP23" s="738"/>
      <c r="BQ23" s="738"/>
      <c r="BR23" s="738"/>
      <c r="BS23" s="738"/>
      <c r="BT23" s="738"/>
      <c r="BU23" s="738"/>
      <c r="BV23" s="738"/>
      <c r="BW23" s="738"/>
      <c r="BX23" s="738"/>
      <c r="BY23" s="738"/>
      <c r="BZ23" s="738"/>
      <c r="CA23" s="738"/>
      <c r="CB23" s="738"/>
      <c r="CC23" s="738"/>
      <c r="CD23" s="738"/>
      <c r="CE23" s="738"/>
      <c r="CF23" s="738"/>
      <c r="CG23" s="738"/>
      <c r="CH23" s="738"/>
      <c r="CI23" s="738"/>
      <c r="CJ23" s="738"/>
      <c r="CK23" s="738"/>
      <c r="CL23" s="738"/>
      <c r="CM23" s="738"/>
      <c r="CN23" s="738"/>
      <c r="CO23" s="738"/>
      <c r="CP23" s="738"/>
      <c r="CQ23" s="738"/>
      <c r="CR23" s="738"/>
    </row>
    <row r="24" spans="1:96" s="938" customFormat="1" ht="15.6" thickTop="1">
      <c r="A24" s="985"/>
      <c r="B24" s="316" t="s">
        <v>1864</v>
      </c>
      <c r="C24" s="4030" t="s">
        <v>1865</v>
      </c>
      <c r="D24" s="4227">
        <v>1</v>
      </c>
      <c r="E24" s="4205">
        <v>129.43624422121519</v>
      </c>
      <c r="F24" s="4205">
        <v>133.22001933945549</v>
      </c>
      <c r="G24" s="4205">
        <v>126.56388109461295</v>
      </c>
      <c r="H24" s="4205">
        <v>130.77791570941486</v>
      </c>
      <c r="I24" s="4205">
        <v>130.12473584187484</v>
      </c>
      <c r="J24" s="4255">
        <f>IFERROR(ROUND(J27/J28*1000,1),"-")</f>
        <v>132.19999999999999</v>
      </c>
      <c r="K24" s="4229"/>
      <c r="L24" s="4229"/>
      <c r="M24" s="4229"/>
      <c r="N24" s="4230"/>
      <c r="O24" s="738"/>
      <c r="P24" s="3758" t="s">
        <v>1866</v>
      </c>
      <c r="Q24" s="738"/>
      <c r="R24" s="2978"/>
      <c r="S24" s="101">
        <f t="shared" si="0"/>
        <v>0</v>
      </c>
      <c r="T24" s="2967">
        <v>4</v>
      </c>
      <c r="U24" s="947"/>
      <c r="V24" s="738"/>
      <c r="W24" s="738"/>
      <c r="X24" s="738"/>
      <c r="Y24" s="738"/>
      <c r="Z24" s="738"/>
      <c r="AA24" s="738"/>
      <c r="AB24" s="738"/>
      <c r="AC24" s="738"/>
      <c r="AD24" s="738"/>
      <c r="AE24" s="738"/>
      <c r="AF24" s="738"/>
      <c r="AG24" s="738"/>
      <c r="AH24" s="738"/>
      <c r="AI24" s="738"/>
      <c r="AJ24" s="738"/>
      <c r="AK24" s="738"/>
      <c r="AL24" s="738"/>
      <c r="AM24" s="738"/>
      <c r="AN24" s="738"/>
      <c r="AO24" s="738"/>
      <c r="AP24" s="738"/>
      <c r="AQ24" s="738"/>
      <c r="AR24" s="738"/>
      <c r="AS24" s="738"/>
      <c r="AT24" s="738"/>
      <c r="AU24" s="738"/>
      <c r="AV24" s="738"/>
      <c r="AW24" s="738"/>
      <c r="AX24" s="738"/>
      <c r="AY24" s="738"/>
      <c r="AZ24" s="738"/>
      <c r="BA24" s="738"/>
      <c r="BB24" s="738"/>
      <c r="BC24" s="738"/>
      <c r="BD24" s="738"/>
      <c r="BE24" s="738"/>
      <c r="BF24" s="738"/>
      <c r="BG24" s="738"/>
      <c r="BH24" s="738"/>
      <c r="BI24" s="738"/>
      <c r="BJ24" s="738"/>
      <c r="BK24" s="738"/>
      <c r="BL24" s="738"/>
      <c r="BM24" s="738"/>
      <c r="BN24" s="738"/>
      <c r="BO24" s="738"/>
      <c r="BP24" s="738"/>
      <c r="BQ24" s="738"/>
      <c r="BR24" s="738"/>
      <c r="BS24" s="738"/>
      <c r="BT24" s="738"/>
      <c r="BU24" s="738"/>
      <c r="BV24" s="738"/>
      <c r="BW24" s="738"/>
      <c r="BX24" s="738"/>
      <c r="BY24" s="738"/>
      <c r="BZ24" s="738"/>
      <c r="CA24" s="738"/>
      <c r="CB24" s="738"/>
      <c r="CC24" s="738"/>
      <c r="CD24" s="738"/>
      <c r="CE24" s="738"/>
      <c r="CF24" s="738"/>
      <c r="CG24" s="738"/>
      <c r="CH24" s="738"/>
      <c r="CI24" s="738"/>
      <c r="CJ24" s="738"/>
      <c r="CK24" s="738"/>
      <c r="CL24" s="738"/>
      <c r="CM24" s="738"/>
      <c r="CN24" s="738"/>
      <c r="CO24" s="738"/>
      <c r="CP24" s="738"/>
      <c r="CQ24" s="738"/>
      <c r="CR24" s="738"/>
    </row>
    <row r="25" spans="1:96" s="938" customFormat="1" ht="15">
      <c r="A25" s="985"/>
      <c r="B25" s="3970" t="s">
        <v>1867</v>
      </c>
      <c r="C25" s="4256" t="s">
        <v>1865</v>
      </c>
      <c r="D25" s="329">
        <v>1</v>
      </c>
      <c r="E25" s="4238"/>
      <c r="F25" s="4238"/>
      <c r="G25" s="4209">
        <v>129.69999999999999</v>
      </c>
      <c r="H25" s="4238"/>
      <c r="I25" s="4238"/>
      <c r="J25" s="4210">
        <f>IFERROR(ROUND(AVERAGE(H24:J24),1),"-")</f>
        <v>131</v>
      </c>
      <c r="K25" s="4233"/>
      <c r="L25" s="4233"/>
      <c r="M25" s="4233"/>
      <c r="N25" s="4234"/>
      <c r="O25" s="738"/>
      <c r="P25" s="3766" t="s">
        <v>1868</v>
      </c>
      <c r="Q25" s="738"/>
      <c r="R25" s="2978"/>
      <c r="S25" s="101">
        <f t="shared" si="0"/>
        <v>0</v>
      </c>
      <c r="T25" s="2967">
        <v>8</v>
      </c>
      <c r="U25" s="947"/>
      <c r="V25" s="738"/>
      <c r="W25" s="738"/>
      <c r="X25" s="738"/>
      <c r="Y25" s="738"/>
      <c r="Z25" s="738"/>
      <c r="AA25" s="738"/>
      <c r="AB25" s="738"/>
      <c r="AC25" s="738"/>
      <c r="AD25" s="738"/>
      <c r="AE25" s="738"/>
      <c r="AF25" s="738"/>
      <c r="AG25" s="738"/>
      <c r="AH25" s="738"/>
      <c r="AI25" s="738"/>
      <c r="AJ25" s="738"/>
      <c r="AK25" s="738"/>
      <c r="AL25" s="738"/>
      <c r="AM25" s="738"/>
      <c r="AN25" s="738"/>
      <c r="AO25" s="738"/>
      <c r="AP25" s="738"/>
      <c r="AQ25" s="738"/>
      <c r="AR25" s="738"/>
      <c r="AS25" s="738"/>
      <c r="AT25" s="738"/>
      <c r="AU25" s="738"/>
      <c r="AV25" s="738"/>
      <c r="AW25" s="738"/>
      <c r="AX25" s="738"/>
      <c r="AY25" s="738"/>
      <c r="AZ25" s="738"/>
      <c r="BA25" s="738"/>
      <c r="BB25" s="738"/>
      <c r="BC25" s="738"/>
      <c r="BD25" s="738"/>
      <c r="BE25" s="738"/>
      <c r="BF25" s="738"/>
      <c r="BG25" s="738"/>
      <c r="BH25" s="738"/>
      <c r="BI25" s="738"/>
      <c r="BJ25" s="738"/>
      <c r="BK25" s="738"/>
      <c r="BL25" s="738"/>
      <c r="BM25" s="738"/>
      <c r="BN25" s="738"/>
      <c r="BO25" s="738"/>
      <c r="BP25" s="738"/>
      <c r="BQ25" s="738"/>
      <c r="BR25" s="738"/>
      <c r="BS25" s="738"/>
      <c r="BT25" s="738"/>
      <c r="BU25" s="738"/>
      <c r="BV25" s="738"/>
      <c r="BW25" s="738"/>
      <c r="BX25" s="738"/>
      <c r="BY25" s="738"/>
      <c r="BZ25" s="738"/>
      <c r="CA25" s="738"/>
      <c r="CB25" s="738"/>
      <c r="CC25" s="738"/>
      <c r="CD25" s="738"/>
      <c r="CE25" s="738"/>
      <c r="CF25" s="738"/>
      <c r="CG25" s="738"/>
      <c r="CH25" s="738"/>
      <c r="CI25" s="738"/>
      <c r="CJ25" s="738"/>
      <c r="CK25" s="738"/>
      <c r="CL25" s="738"/>
      <c r="CM25" s="738"/>
      <c r="CN25" s="738"/>
      <c r="CO25" s="738"/>
      <c r="CP25" s="738"/>
      <c r="CQ25" s="738"/>
      <c r="CR25" s="738"/>
    </row>
    <row r="26" spans="1:96" s="938" customFormat="1" ht="30">
      <c r="A26" s="985"/>
      <c r="B26" s="4231" t="s">
        <v>1869</v>
      </c>
      <c r="C26" s="4221" t="s">
        <v>874</v>
      </c>
      <c r="D26" s="4232">
        <v>1</v>
      </c>
      <c r="E26" s="4238"/>
      <c r="F26" s="4238"/>
      <c r="G26" s="4238"/>
      <c r="H26" s="4238"/>
      <c r="I26" s="4238"/>
      <c r="J26" s="4210">
        <f>IFERROR(ROUND(($G$25-J25)/$G$25,3),"-")</f>
        <v>-0.01</v>
      </c>
      <c r="K26" s="4233"/>
      <c r="L26" s="4233"/>
      <c r="M26" s="4233"/>
      <c r="N26" s="4234"/>
      <c r="O26" s="738"/>
      <c r="P26" s="3766" t="s">
        <v>1870</v>
      </c>
      <c r="Q26" s="738"/>
      <c r="R26" s="2978"/>
      <c r="S26" s="101">
        <f t="shared" si="0"/>
        <v>0</v>
      </c>
      <c r="T26" s="2967">
        <v>9</v>
      </c>
      <c r="U26" s="947"/>
      <c r="V26" s="738"/>
      <c r="W26" s="738"/>
      <c r="X26" s="738"/>
      <c r="Y26" s="738"/>
      <c r="Z26" s="738"/>
      <c r="AA26" s="738"/>
      <c r="AB26" s="738"/>
      <c r="AC26" s="738"/>
      <c r="AD26" s="738"/>
      <c r="AE26" s="738"/>
      <c r="AF26" s="738"/>
      <c r="AG26" s="738"/>
      <c r="AH26" s="738"/>
      <c r="AI26" s="738"/>
      <c r="AJ26" s="738"/>
      <c r="AK26" s="738"/>
      <c r="AL26" s="738"/>
      <c r="AM26" s="738"/>
      <c r="AN26" s="738"/>
      <c r="AO26" s="738"/>
      <c r="AP26" s="738"/>
      <c r="AQ26" s="738"/>
      <c r="AR26" s="738"/>
      <c r="AS26" s="738"/>
      <c r="AT26" s="738"/>
      <c r="AU26" s="738"/>
      <c r="AV26" s="738"/>
      <c r="AW26" s="738"/>
      <c r="AX26" s="738"/>
      <c r="AY26" s="738"/>
      <c r="AZ26" s="738"/>
      <c r="BA26" s="738"/>
      <c r="BB26" s="738"/>
      <c r="BC26" s="738"/>
      <c r="BD26" s="738"/>
      <c r="BE26" s="738"/>
      <c r="BF26" s="738"/>
      <c r="BG26" s="738"/>
      <c r="BH26" s="738"/>
      <c r="BI26" s="738"/>
      <c r="BJ26" s="738"/>
      <c r="BK26" s="738"/>
      <c r="BL26" s="738"/>
      <c r="BM26" s="738"/>
      <c r="BN26" s="738"/>
      <c r="BO26" s="738"/>
      <c r="BP26" s="738"/>
      <c r="BQ26" s="738"/>
      <c r="BR26" s="738"/>
      <c r="BS26" s="738"/>
      <c r="BT26" s="738"/>
      <c r="BU26" s="738"/>
      <c r="BV26" s="738"/>
      <c r="BW26" s="738"/>
      <c r="BX26" s="738"/>
      <c r="BY26" s="738"/>
      <c r="BZ26" s="738"/>
      <c r="CA26" s="738"/>
      <c r="CB26" s="738"/>
      <c r="CC26" s="738"/>
      <c r="CD26" s="738"/>
      <c r="CE26" s="738"/>
      <c r="CF26" s="738"/>
      <c r="CG26" s="738"/>
      <c r="CH26" s="738"/>
      <c r="CI26" s="738"/>
      <c r="CJ26" s="738"/>
      <c r="CK26" s="738"/>
      <c r="CL26" s="738"/>
      <c r="CM26" s="738"/>
      <c r="CN26" s="738"/>
      <c r="CO26" s="738"/>
      <c r="CP26" s="738"/>
      <c r="CQ26" s="738"/>
      <c r="CR26" s="738"/>
    </row>
    <row r="27" spans="1:96" s="938" customFormat="1" ht="15">
      <c r="A27" s="985"/>
      <c r="B27" s="4247" t="s">
        <v>1871</v>
      </c>
      <c r="C27" s="4248" t="s">
        <v>1848</v>
      </c>
      <c r="D27" s="4249">
        <v>1</v>
      </c>
      <c r="E27" s="4233"/>
      <c r="F27" s="4233"/>
      <c r="G27" s="4233"/>
      <c r="H27" s="4233"/>
      <c r="I27" s="4233"/>
      <c r="J27" s="4250">
        <f>IFERROR(ROUND(SUM('6B'!E40:E41),1),"-")</f>
        <v>248.8</v>
      </c>
      <c r="K27" s="4233"/>
      <c r="L27" s="4233"/>
      <c r="M27" s="4233"/>
      <c r="N27" s="4234"/>
      <c r="O27" s="738"/>
      <c r="P27" s="3766" t="s">
        <v>1872</v>
      </c>
      <c r="Q27" s="738"/>
      <c r="R27" s="2978"/>
      <c r="S27" s="101">
        <f t="shared" si="0"/>
        <v>0</v>
      </c>
      <c r="T27" s="2967">
        <v>9</v>
      </c>
      <c r="U27" s="947"/>
      <c r="V27" s="738"/>
      <c r="W27" s="738"/>
      <c r="X27" s="738"/>
      <c r="Y27" s="738"/>
      <c r="Z27" s="738"/>
      <c r="AA27" s="738"/>
      <c r="AB27" s="738"/>
      <c r="AC27" s="738"/>
      <c r="AD27" s="738"/>
      <c r="AE27" s="738"/>
      <c r="AF27" s="738"/>
      <c r="AG27" s="738"/>
      <c r="AH27" s="738"/>
      <c r="AI27" s="738"/>
      <c r="AJ27" s="738"/>
      <c r="AK27" s="738"/>
      <c r="AL27" s="738"/>
      <c r="AM27" s="738"/>
      <c r="AN27" s="738"/>
      <c r="AO27" s="738"/>
      <c r="AP27" s="738"/>
      <c r="AQ27" s="738"/>
      <c r="AR27" s="738"/>
      <c r="AS27" s="738"/>
      <c r="AT27" s="738"/>
      <c r="AU27" s="738"/>
      <c r="AV27" s="738"/>
      <c r="AW27" s="738"/>
      <c r="AX27" s="738"/>
      <c r="AY27" s="738"/>
      <c r="AZ27" s="738"/>
      <c r="BA27" s="738"/>
      <c r="BB27" s="738"/>
      <c r="BC27" s="738"/>
      <c r="BD27" s="738"/>
      <c r="BE27" s="738"/>
      <c r="BF27" s="738"/>
      <c r="BG27" s="738"/>
      <c r="BH27" s="738"/>
      <c r="BI27" s="738"/>
      <c r="BJ27" s="738"/>
      <c r="BK27" s="738"/>
      <c r="BL27" s="738"/>
      <c r="BM27" s="738"/>
      <c r="BN27" s="738"/>
      <c r="BO27" s="738"/>
      <c r="BP27" s="738"/>
      <c r="BQ27" s="738"/>
      <c r="BR27" s="738"/>
      <c r="BS27" s="738"/>
      <c r="BT27" s="738"/>
      <c r="BU27" s="738"/>
      <c r="BV27" s="738"/>
      <c r="BW27" s="738"/>
      <c r="BX27" s="738"/>
      <c r="BY27" s="738"/>
      <c r="BZ27" s="738"/>
      <c r="CA27" s="738"/>
      <c r="CB27" s="738"/>
      <c r="CC27" s="738"/>
      <c r="CD27" s="738"/>
      <c r="CE27" s="738"/>
      <c r="CF27" s="738"/>
      <c r="CG27" s="738"/>
      <c r="CH27" s="738"/>
      <c r="CI27" s="738"/>
      <c r="CJ27" s="738"/>
      <c r="CK27" s="738"/>
      <c r="CL27" s="738"/>
      <c r="CM27" s="738"/>
      <c r="CN27" s="738"/>
      <c r="CO27" s="738"/>
      <c r="CP27" s="738"/>
      <c r="CQ27" s="738"/>
      <c r="CR27" s="738"/>
    </row>
    <row r="28" spans="1:96" s="938" customFormat="1" ht="15.6" thickBot="1">
      <c r="A28" s="985"/>
      <c r="B28" s="4251" t="s">
        <v>1873</v>
      </c>
      <c r="C28" s="4252" t="s">
        <v>1216</v>
      </c>
      <c r="D28" s="4253">
        <v>3</v>
      </c>
      <c r="E28" s="4236"/>
      <c r="F28" s="4236"/>
      <c r="G28" s="4236"/>
      <c r="H28" s="4236"/>
      <c r="I28" s="4236"/>
      <c r="J28" s="4254">
        <f>IFERROR('4R'!G55,0)</f>
        <v>1882.3050000000001</v>
      </c>
      <c r="K28" s="4236"/>
      <c r="L28" s="4236"/>
      <c r="M28" s="4236"/>
      <c r="N28" s="4237"/>
      <c r="O28" s="738"/>
      <c r="P28" s="3767" t="s">
        <v>1874</v>
      </c>
      <c r="Q28" s="738"/>
      <c r="R28" s="2978"/>
      <c r="S28" s="101">
        <f t="shared" si="0"/>
        <v>0</v>
      </c>
      <c r="T28" s="2967">
        <v>9</v>
      </c>
      <c r="U28" s="947"/>
      <c r="V28" s="738"/>
      <c r="W28" s="738"/>
      <c r="X28" s="738"/>
      <c r="Y28" s="738"/>
      <c r="Z28" s="738"/>
      <c r="AA28" s="738"/>
      <c r="AB28" s="738"/>
      <c r="AC28" s="738"/>
      <c r="AD28" s="738"/>
      <c r="AE28" s="738"/>
      <c r="AF28" s="738"/>
      <c r="AG28" s="738"/>
      <c r="AH28" s="738"/>
      <c r="AI28" s="738"/>
      <c r="AJ28" s="738"/>
      <c r="AK28" s="738"/>
      <c r="AL28" s="738"/>
      <c r="AM28" s="738"/>
      <c r="AN28" s="738"/>
      <c r="AO28" s="738"/>
      <c r="AP28" s="738"/>
      <c r="AQ28" s="738"/>
      <c r="AR28" s="738"/>
      <c r="AS28" s="738"/>
      <c r="AT28" s="738"/>
      <c r="AU28" s="738"/>
      <c r="AV28" s="738"/>
      <c r="AW28" s="738"/>
      <c r="AX28" s="738"/>
      <c r="AY28" s="738"/>
      <c r="AZ28" s="738"/>
      <c r="BA28" s="738"/>
      <c r="BB28" s="738"/>
      <c r="BC28" s="738"/>
      <c r="BD28" s="738"/>
      <c r="BE28" s="738"/>
      <c r="BF28" s="738"/>
      <c r="BG28" s="738"/>
      <c r="BH28" s="738"/>
      <c r="BI28" s="738"/>
      <c r="BJ28" s="738"/>
      <c r="BK28" s="738"/>
      <c r="BL28" s="738"/>
      <c r="BM28" s="738"/>
      <c r="BN28" s="738"/>
      <c r="BO28" s="738"/>
      <c r="BP28" s="738"/>
      <c r="BQ28" s="738"/>
      <c r="BR28" s="738"/>
      <c r="BS28" s="738"/>
      <c r="BT28" s="738"/>
      <c r="BU28" s="738"/>
      <c r="BV28" s="738"/>
      <c r="BW28" s="738"/>
      <c r="BX28" s="738"/>
      <c r="BY28" s="738"/>
      <c r="BZ28" s="738"/>
      <c r="CA28" s="738"/>
      <c r="CB28" s="738"/>
      <c r="CC28" s="738"/>
      <c r="CD28" s="738"/>
      <c r="CE28" s="738"/>
      <c r="CF28" s="738"/>
      <c r="CG28" s="738"/>
      <c r="CH28" s="738"/>
      <c r="CI28" s="738"/>
      <c r="CJ28" s="738"/>
      <c r="CK28" s="738"/>
      <c r="CL28" s="738"/>
      <c r="CM28" s="738"/>
      <c r="CN28" s="738"/>
      <c r="CO28" s="738"/>
      <c r="CP28" s="738"/>
      <c r="CQ28" s="738"/>
      <c r="CR28" s="738"/>
    </row>
    <row r="29" spans="1:96" s="938" customFormat="1" ht="16.2" thickTop="1" thickBot="1">
      <c r="A29" s="985"/>
      <c r="B29" s="3836"/>
      <c r="C29" s="3836"/>
      <c r="D29" s="3841"/>
      <c r="E29" s="93"/>
      <c r="F29" s="93"/>
      <c r="G29" s="93"/>
      <c r="H29" s="93"/>
      <c r="I29" s="93"/>
      <c r="J29" s="93"/>
      <c r="K29" s="93"/>
      <c r="L29" s="93"/>
      <c r="M29" s="93"/>
      <c r="N29" s="93"/>
      <c r="O29" s="738"/>
      <c r="P29" s="2327"/>
      <c r="Q29" s="738"/>
      <c r="R29" s="2978"/>
      <c r="S29" s="101">
        <f t="shared" si="0"/>
        <v>0</v>
      </c>
      <c r="T29" s="2967">
        <v>10</v>
      </c>
      <c r="U29" s="947"/>
      <c r="V29" s="738"/>
      <c r="W29" s="738"/>
      <c r="X29" s="738"/>
      <c r="Y29" s="738"/>
      <c r="Z29" s="738"/>
      <c r="AA29" s="738"/>
      <c r="AB29" s="738"/>
      <c r="AC29" s="738"/>
      <c r="AD29" s="738"/>
      <c r="AE29" s="738"/>
      <c r="AF29" s="738"/>
      <c r="AG29" s="738"/>
      <c r="AH29" s="738"/>
      <c r="AI29" s="738"/>
      <c r="AJ29" s="738"/>
      <c r="AK29" s="738"/>
      <c r="AL29" s="738"/>
      <c r="AM29" s="738"/>
      <c r="AN29" s="738"/>
      <c r="AO29" s="738"/>
      <c r="AP29" s="738"/>
      <c r="AQ29" s="738"/>
      <c r="AR29" s="738"/>
      <c r="AS29" s="738"/>
      <c r="AT29" s="738"/>
      <c r="AU29" s="738"/>
      <c r="AV29" s="738"/>
      <c r="AW29" s="738"/>
      <c r="AX29" s="738"/>
      <c r="AY29" s="738"/>
      <c r="AZ29" s="738"/>
      <c r="BA29" s="738"/>
      <c r="BB29" s="738"/>
      <c r="BC29" s="738"/>
      <c r="BD29" s="738"/>
      <c r="BE29" s="738"/>
      <c r="BF29" s="738"/>
      <c r="BG29" s="738"/>
      <c r="BH29" s="738"/>
      <c r="BI29" s="738"/>
      <c r="BJ29" s="738"/>
      <c r="BK29" s="738"/>
      <c r="BL29" s="738"/>
      <c r="BM29" s="738"/>
      <c r="BN29" s="738"/>
      <c r="BO29" s="738"/>
      <c r="BP29" s="738"/>
      <c r="BQ29" s="738"/>
      <c r="BR29" s="738"/>
      <c r="BS29" s="738"/>
      <c r="BT29" s="738"/>
      <c r="BU29" s="738"/>
      <c r="BV29" s="738"/>
      <c r="BW29" s="738"/>
      <c r="BX29" s="738"/>
      <c r="BY29" s="738"/>
      <c r="BZ29" s="738"/>
      <c r="CA29" s="738"/>
      <c r="CB29" s="738"/>
      <c r="CC29" s="738"/>
      <c r="CD29" s="738"/>
      <c r="CE29" s="738"/>
      <c r="CF29" s="738"/>
      <c r="CG29" s="738"/>
      <c r="CH29" s="738"/>
      <c r="CI29" s="738"/>
      <c r="CJ29" s="738"/>
      <c r="CK29" s="738"/>
      <c r="CL29" s="738"/>
      <c r="CM29" s="738"/>
      <c r="CN29" s="738"/>
      <c r="CO29" s="738"/>
      <c r="CP29" s="738"/>
      <c r="CQ29" s="738"/>
      <c r="CR29" s="738"/>
    </row>
    <row r="30" spans="1:96" s="938" customFormat="1" ht="16.8" thickTop="1" thickBot="1">
      <c r="A30" s="985"/>
      <c r="B30" s="3861" t="s">
        <v>1875</v>
      </c>
      <c r="C30" s="93"/>
      <c r="D30" s="3775"/>
      <c r="E30" s="93"/>
      <c r="F30" s="93"/>
      <c r="G30" s="93"/>
      <c r="H30" s="93"/>
      <c r="I30" s="93"/>
      <c r="J30" s="93"/>
      <c r="K30" s="93"/>
      <c r="L30" s="93"/>
      <c r="M30" s="93"/>
      <c r="N30" s="93"/>
      <c r="O30" s="738"/>
      <c r="P30" s="2334"/>
      <c r="Q30" s="738"/>
      <c r="R30" s="2978"/>
      <c r="S30" s="101">
        <f t="shared" si="0"/>
        <v>0</v>
      </c>
      <c r="T30" s="2967">
        <v>10</v>
      </c>
      <c r="U30" s="947"/>
      <c r="V30" s="738"/>
      <c r="W30" s="738"/>
      <c r="X30" s="738"/>
      <c r="Y30" s="738"/>
      <c r="Z30" s="738"/>
      <c r="AA30" s="738"/>
      <c r="AB30" s="738"/>
      <c r="AC30" s="738"/>
      <c r="AD30" s="738"/>
      <c r="AE30" s="738"/>
      <c r="AF30" s="738"/>
      <c r="AG30" s="738"/>
      <c r="AH30" s="738"/>
      <c r="AI30" s="738"/>
      <c r="AJ30" s="738"/>
      <c r="AK30" s="738"/>
      <c r="AL30" s="738"/>
      <c r="AM30" s="738"/>
      <c r="AN30" s="738"/>
      <c r="AO30" s="738"/>
      <c r="AP30" s="738"/>
      <c r="AQ30" s="738"/>
      <c r="AR30" s="738"/>
      <c r="AS30" s="738"/>
      <c r="AT30" s="738"/>
      <c r="AU30" s="738"/>
      <c r="AV30" s="738"/>
      <c r="AW30" s="738"/>
      <c r="AX30" s="738"/>
      <c r="AY30" s="738"/>
      <c r="AZ30" s="738"/>
      <c r="BA30" s="738"/>
      <c r="BB30" s="738"/>
      <c r="BC30" s="738"/>
      <c r="BD30" s="738"/>
      <c r="BE30" s="738"/>
      <c r="BF30" s="738"/>
      <c r="BG30" s="738"/>
      <c r="BH30" s="738"/>
      <c r="BI30" s="738"/>
      <c r="BJ30" s="738"/>
      <c r="BK30" s="738"/>
      <c r="BL30" s="738"/>
      <c r="BM30" s="738"/>
      <c r="BN30" s="738"/>
      <c r="BO30" s="738"/>
      <c r="BP30" s="738"/>
      <c r="BQ30" s="738"/>
      <c r="BR30" s="738"/>
      <c r="BS30" s="738"/>
      <c r="BT30" s="738"/>
      <c r="BU30" s="738"/>
      <c r="BV30" s="738"/>
      <c r="BW30" s="738"/>
      <c r="BX30" s="738"/>
      <c r="BY30" s="738"/>
      <c r="BZ30" s="738"/>
      <c r="CA30" s="738"/>
      <c r="CB30" s="738"/>
      <c r="CC30" s="738"/>
      <c r="CD30" s="738"/>
      <c r="CE30" s="738"/>
      <c r="CF30" s="738"/>
      <c r="CG30" s="738"/>
      <c r="CH30" s="738"/>
      <c r="CI30" s="738"/>
      <c r="CJ30" s="738"/>
      <c r="CK30" s="738"/>
      <c r="CL30" s="738"/>
      <c r="CM30" s="738"/>
      <c r="CN30" s="738"/>
      <c r="CO30" s="738"/>
      <c r="CP30" s="738"/>
      <c r="CQ30" s="738"/>
      <c r="CR30" s="738"/>
    </row>
    <row r="31" spans="1:96" s="938" customFormat="1" ht="15.6" thickTop="1">
      <c r="A31" s="985"/>
      <c r="B31" s="4047" t="s">
        <v>1864</v>
      </c>
      <c r="C31" s="4246" t="s">
        <v>1865</v>
      </c>
      <c r="D31" s="4227">
        <v>1</v>
      </c>
      <c r="E31" s="4205">
        <v>127.5</v>
      </c>
      <c r="F31" s="4205">
        <v>131.6</v>
      </c>
      <c r="G31" s="4205">
        <v>126.5</v>
      </c>
      <c r="H31" s="4205">
        <v>133.6</v>
      </c>
      <c r="I31" s="4205">
        <v>132.69999999999999</v>
      </c>
      <c r="J31" s="4206">
        <f>IFERROR(ROUND(J34/J35*1000,1),"-")</f>
        <v>135</v>
      </c>
      <c r="K31" s="4239"/>
      <c r="L31" s="4239"/>
      <c r="M31" s="4239"/>
      <c r="N31" s="4240"/>
      <c r="O31" s="738"/>
      <c r="P31" s="3758" t="s">
        <v>1876</v>
      </c>
      <c r="Q31" s="738"/>
      <c r="R31" s="2978"/>
      <c r="S31" s="101">
        <f t="shared" si="0"/>
        <v>0</v>
      </c>
      <c r="T31" s="2967">
        <v>4</v>
      </c>
      <c r="U31" s="947"/>
      <c r="V31" s="738"/>
      <c r="W31" s="738"/>
      <c r="X31" s="738"/>
      <c r="Y31" s="738"/>
      <c r="Z31" s="738"/>
      <c r="AA31" s="738"/>
      <c r="AB31" s="738"/>
      <c r="AC31" s="738"/>
      <c r="AD31" s="738"/>
      <c r="AE31" s="738"/>
      <c r="AF31" s="738"/>
      <c r="AG31" s="738"/>
      <c r="AH31" s="738"/>
      <c r="AI31" s="738"/>
      <c r="AJ31" s="738"/>
      <c r="AK31" s="738"/>
      <c r="AL31" s="738"/>
      <c r="AM31" s="738"/>
      <c r="AN31" s="738"/>
      <c r="AO31" s="738"/>
      <c r="AP31" s="738"/>
      <c r="AQ31" s="738"/>
      <c r="AR31" s="738"/>
      <c r="AS31" s="738"/>
      <c r="AT31" s="738"/>
      <c r="AU31" s="738"/>
      <c r="AV31" s="738"/>
      <c r="AW31" s="738"/>
      <c r="AX31" s="738"/>
      <c r="AY31" s="738"/>
      <c r="AZ31" s="738"/>
      <c r="BA31" s="738"/>
      <c r="BB31" s="738"/>
      <c r="BC31" s="738"/>
      <c r="BD31" s="738"/>
      <c r="BE31" s="738"/>
      <c r="BF31" s="738"/>
      <c r="BG31" s="738"/>
      <c r="BH31" s="738"/>
      <c r="BI31" s="738"/>
      <c r="BJ31" s="738"/>
      <c r="BK31" s="738"/>
      <c r="BL31" s="738"/>
      <c r="BM31" s="738"/>
      <c r="BN31" s="738"/>
      <c r="BO31" s="738"/>
      <c r="BP31" s="738"/>
      <c r="BQ31" s="738"/>
      <c r="BR31" s="738"/>
      <c r="BS31" s="738"/>
      <c r="BT31" s="738"/>
      <c r="BU31" s="738"/>
      <c r="BV31" s="738"/>
      <c r="BW31" s="738"/>
      <c r="BX31" s="738"/>
      <c r="BY31" s="738"/>
      <c r="BZ31" s="738"/>
      <c r="CA31" s="738"/>
      <c r="CB31" s="738"/>
      <c r="CC31" s="738"/>
      <c r="CD31" s="738"/>
      <c r="CE31" s="738"/>
      <c r="CF31" s="738"/>
      <c r="CG31" s="738"/>
      <c r="CH31" s="738"/>
      <c r="CI31" s="738"/>
      <c r="CJ31" s="738"/>
      <c r="CK31" s="738"/>
      <c r="CL31" s="738"/>
      <c r="CM31" s="738"/>
      <c r="CN31" s="738"/>
      <c r="CO31" s="738"/>
      <c r="CP31" s="738"/>
      <c r="CQ31" s="738"/>
      <c r="CR31" s="738"/>
    </row>
    <row r="32" spans="1:96" s="938" customFormat="1" ht="15">
      <c r="A32" s="985"/>
      <c r="B32" s="4027" t="s">
        <v>1867</v>
      </c>
      <c r="C32" s="4257" t="s">
        <v>1865</v>
      </c>
      <c r="D32" s="4232">
        <v>1</v>
      </c>
      <c r="E32" s="4238"/>
      <c r="F32" s="4238"/>
      <c r="G32" s="4209">
        <v>128.5</v>
      </c>
      <c r="H32" s="4238"/>
      <c r="I32" s="4238"/>
      <c r="J32" s="4210">
        <f>IFERROR(ROUND(AVERAGE(H31:J31),1),"-")</f>
        <v>133.80000000000001</v>
      </c>
      <c r="K32" s="4238"/>
      <c r="L32" s="4238"/>
      <c r="M32" s="4238"/>
      <c r="N32" s="4242"/>
      <c r="O32" s="738"/>
      <c r="P32" s="3759" t="s">
        <v>1877</v>
      </c>
      <c r="Q32" s="738"/>
      <c r="R32" s="2978"/>
      <c r="S32" s="101">
        <f t="shared" si="0"/>
        <v>0</v>
      </c>
      <c r="T32" s="2967">
        <v>8</v>
      </c>
      <c r="U32" s="947"/>
      <c r="V32" s="738"/>
      <c r="W32" s="738"/>
      <c r="X32" s="738"/>
      <c r="Y32" s="738"/>
      <c r="Z32" s="738"/>
      <c r="AA32" s="738"/>
      <c r="AB32" s="738"/>
      <c r="AC32" s="738"/>
      <c r="AD32" s="738"/>
      <c r="AE32" s="738"/>
      <c r="AF32" s="738"/>
      <c r="AG32" s="738"/>
      <c r="AH32" s="738"/>
      <c r="AI32" s="738"/>
      <c r="AJ32" s="738"/>
      <c r="AK32" s="738"/>
      <c r="AL32" s="738"/>
      <c r="AM32" s="738"/>
      <c r="AN32" s="738"/>
      <c r="AO32" s="738"/>
      <c r="AP32" s="738"/>
      <c r="AQ32" s="738"/>
      <c r="AR32" s="738"/>
      <c r="AS32" s="738"/>
      <c r="AT32" s="738"/>
      <c r="AU32" s="738"/>
      <c r="AV32" s="738"/>
      <c r="AW32" s="738"/>
      <c r="AX32" s="738"/>
      <c r="AY32" s="738"/>
      <c r="AZ32" s="738"/>
      <c r="BA32" s="738"/>
      <c r="BB32" s="738"/>
      <c r="BC32" s="738"/>
      <c r="BD32" s="738"/>
      <c r="BE32" s="738"/>
      <c r="BF32" s="738"/>
      <c r="BG32" s="738"/>
      <c r="BH32" s="738"/>
      <c r="BI32" s="738"/>
      <c r="BJ32" s="738"/>
      <c r="BK32" s="738"/>
      <c r="BL32" s="738"/>
      <c r="BM32" s="738"/>
      <c r="BN32" s="738"/>
      <c r="BO32" s="738"/>
      <c r="BP32" s="738"/>
      <c r="BQ32" s="738"/>
      <c r="BR32" s="738"/>
      <c r="BS32" s="738"/>
      <c r="BT32" s="738"/>
      <c r="BU32" s="738"/>
      <c r="BV32" s="738"/>
      <c r="BW32" s="738"/>
      <c r="BX32" s="738"/>
      <c r="BY32" s="738"/>
      <c r="BZ32" s="738"/>
      <c r="CA32" s="738"/>
      <c r="CB32" s="738"/>
      <c r="CC32" s="738"/>
      <c r="CD32" s="738"/>
      <c r="CE32" s="738"/>
      <c r="CF32" s="738"/>
      <c r="CG32" s="738"/>
      <c r="CH32" s="738"/>
      <c r="CI32" s="738"/>
      <c r="CJ32" s="738"/>
      <c r="CK32" s="738"/>
      <c r="CL32" s="738"/>
      <c r="CM32" s="738"/>
      <c r="CN32" s="738"/>
      <c r="CO32" s="738"/>
      <c r="CP32" s="738"/>
      <c r="CQ32" s="738"/>
      <c r="CR32" s="738"/>
    </row>
    <row r="33" spans="1:96" s="938" customFormat="1" ht="30">
      <c r="A33" s="985"/>
      <c r="B33" s="4027" t="s">
        <v>1869</v>
      </c>
      <c r="C33" s="4257" t="s">
        <v>874</v>
      </c>
      <c r="D33" s="4232">
        <v>1</v>
      </c>
      <c r="E33" s="4238"/>
      <c r="F33" s="4238"/>
      <c r="G33" s="4238"/>
      <c r="H33" s="4238"/>
      <c r="I33" s="4238"/>
      <c r="J33" s="4913">
        <f>IFERROR(ROUND(($G$32-J32)/$G$32,3),"-")</f>
        <v>-4.1000000000000002E-2</v>
      </c>
      <c r="K33" s="4238"/>
      <c r="L33" s="4238"/>
      <c r="M33" s="4238"/>
      <c r="N33" s="4242"/>
      <c r="O33" s="738"/>
      <c r="P33" s="3759" t="s">
        <v>1878</v>
      </c>
      <c r="Q33" s="738"/>
      <c r="R33" s="2978"/>
      <c r="S33" s="101">
        <f t="shared" si="0"/>
        <v>0</v>
      </c>
      <c r="T33" s="2967">
        <v>9</v>
      </c>
      <c r="U33" s="947"/>
      <c r="V33" s="738"/>
      <c r="W33" s="738"/>
      <c r="X33" s="738"/>
      <c r="Y33" s="738"/>
      <c r="Z33" s="738"/>
      <c r="AA33" s="738"/>
      <c r="AB33" s="738"/>
      <c r="AC33" s="738"/>
      <c r="AD33" s="738"/>
      <c r="AE33" s="738"/>
      <c r="AF33" s="738"/>
      <c r="AG33" s="738"/>
      <c r="AH33" s="738"/>
      <c r="AI33" s="738"/>
      <c r="AJ33" s="738"/>
      <c r="AK33" s="738"/>
      <c r="AL33" s="738"/>
      <c r="AM33" s="738"/>
      <c r="AN33" s="738"/>
      <c r="AO33" s="738"/>
      <c r="AP33" s="738"/>
      <c r="AQ33" s="738"/>
      <c r="AR33" s="738"/>
      <c r="AS33" s="738"/>
      <c r="AT33" s="738"/>
      <c r="AU33" s="738"/>
      <c r="AV33" s="738"/>
      <c r="AW33" s="738"/>
      <c r="AX33" s="738"/>
      <c r="AY33" s="738"/>
      <c r="AZ33" s="738"/>
      <c r="BA33" s="738"/>
      <c r="BB33" s="738"/>
      <c r="BC33" s="738"/>
      <c r="BD33" s="738"/>
      <c r="BE33" s="738"/>
      <c r="BF33" s="738"/>
      <c r="BG33" s="738"/>
      <c r="BH33" s="738"/>
      <c r="BI33" s="738"/>
      <c r="BJ33" s="738"/>
      <c r="BK33" s="738"/>
      <c r="BL33" s="738"/>
      <c r="BM33" s="738"/>
      <c r="BN33" s="738"/>
      <c r="BO33" s="738"/>
      <c r="BP33" s="738"/>
      <c r="BQ33" s="738"/>
      <c r="BR33" s="738"/>
      <c r="BS33" s="738"/>
      <c r="BT33" s="738"/>
      <c r="BU33" s="738"/>
      <c r="BV33" s="738"/>
      <c r="BW33" s="738"/>
      <c r="BX33" s="738"/>
      <c r="BY33" s="738"/>
      <c r="BZ33" s="738"/>
      <c r="CA33" s="738"/>
      <c r="CB33" s="738"/>
      <c r="CC33" s="738"/>
      <c r="CD33" s="738"/>
      <c r="CE33" s="738"/>
      <c r="CF33" s="738"/>
      <c r="CG33" s="738"/>
      <c r="CH33" s="738"/>
      <c r="CI33" s="738"/>
      <c r="CJ33" s="738"/>
      <c r="CK33" s="738"/>
      <c r="CL33" s="738"/>
      <c r="CM33" s="738"/>
      <c r="CN33" s="738"/>
      <c r="CO33" s="738"/>
      <c r="CP33" s="738"/>
      <c r="CQ33" s="738"/>
      <c r="CR33" s="738"/>
    </row>
    <row r="34" spans="1:96" s="938" customFormat="1" ht="15">
      <c r="A34" s="985"/>
      <c r="B34" s="4027" t="s">
        <v>1871</v>
      </c>
      <c r="C34" s="4257" t="s">
        <v>1848</v>
      </c>
      <c r="D34" s="4232">
        <v>1</v>
      </c>
      <c r="E34" s="4238"/>
      <c r="F34" s="4238"/>
      <c r="G34" s="4238"/>
      <c r="H34" s="4238"/>
      <c r="I34" s="4238"/>
      <c r="J34" s="4250">
        <f>IFERROR(ROUND(SUM('6B'!F40:F41),1),"-")</f>
        <v>203.8</v>
      </c>
      <c r="K34" s="4238"/>
      <c r="L34" s="4238"/>
      <c r="M34" s="4238"/>
      <c r="N34" s="4242"/>
      <c r="O34" s="738"/>
      <c r="P34" s="3759" t="s">
        <v>1879</v>
      </c>
      <c r="Q34" s="738"/>
      <c r="R34" s="2978"/>
      <c r="S34" s="101">
        <f t="shared" si="0"/>
        <v>0</v>
      </c>
      <c r="T34" s="2967">
        <v>9</v>
      </c>
      <c r="U34" s="947"/>
      <c r="V34" s="738"/>
      <c r="W34" s="738"/>
      <c r="X34" s="738"/>
      <c r="Y34" s="738"/>
      <c r="Z34" s="738"/>
      <c r="AA34" s="738"/>
      <c r="AB34" s="738"/>
      <c r="AC34" s="738"/>
      <c r="AD34" s="738"/>
      <c r="AE34" s="738"/>
      <c r="AF34" s="738"/>
      <c r="AG34" s="738"/>
      <c r="AH34" s="738"/>
      <c r="AI34" s="738"/>
      <c r="AJ34" s="738"/>
      <c r="AK34" s="738"/>
      <c r="AL34" s="738"/>
      <c r="AM34" s="738"/>
      <c r="AN34" s="738"/>
      <c r="AO34" s="738"/>
      <c r="AP34" s="738"/>
      <c r="AQ34" s="738"/>
      <c r="AR34" s="738"/>
      <c r="AS34" s="738"/>
      <c r="AT34" s="738"/>
      <c r="AU34" s="738"/>
      <c r="AV34" s="738"/>
      <c r="AW34" s="738"/>
      <c r="AX34" s="738"/>
      <c r="AY34" s="738"/>
      <c r="AZ34" s="738"/>
      <c r="BA34" s="738"/>
      <c r="BB34" s="738"/>
      <c r="BC34" s="738"/>
      <c r="BD34" s="738"/>
      <c r="BE34" s="738"/>
      <c r="BF34" s="738"/>
      <c r="BG34" s="738"/>
      <c r="BH34" s="738"/>
      <c r="BI34" s="738"/>
      <c r="BJ34" s="738"/>
      <c r="BK34" s="738"/>
      <c r="BL34" s="738"/>
      <c r="BM34" s="738"/>
      <c r="BN34" s="738"/>
      <c r="BO34" s="738"/>
      <c r="BP34" s="738"/>
      <c r="BQ34" s="738"/>
      <c r="BR34" s="738"/>
      <c r="BS34" s="738"/>
      <c r="BT34" s="738"/>
      <c r="BU34" s="738"/>
      <c r="BV34" s="738"/>
      <c r="BW34" s="738"/>
      <c r="BX34" s="738"/>
      <c r="BY34" s="738"/>
      <c r="BZ34" s="738"/>
      <c r="CA34" s="738"/>
      <c r="CB34" s="738"/>
      <c r="CC34" s="738"/>
      <c r="CD34" s="738"/>
      <c r="CE34" s="738"/>
      <c r="CF34" s="738"/>
      <c r="CG34" s="738"/>
      <c r="CH34" s="738"/>
      <c r="CI34" s="738"/>
      <c r="CJ34" s="738"/>
      <c r="CK34" s="738"/>
      <c r="CL34" s="738"/>
      <c r="CM34" s="738"/>
      <c r="CN34" s="738"/>
      <c r="CO34" s="738"/>
      <c r="CP34" s="738"/>
      <c r="CQ34" s="738"/>
      <c r="CR34" s="738"/>
    </row>
    <row r="35" spans="1:96" s="938" customFormat="1" ht="15.6" thickBot="1">
      <c r="A35" s="985"/>
      <c r="B35" s="4029" t="s">
        <v>1873</v>
      </c>
      <c r="C35" s="4258" t="s">
        <v>1216</v>
      </c>
      <c r="D35" s="4235">
        <v>3</v>
      </c>
      <c r="E35" s="4244"/>
      <c r="F35" s="4244"/>
      <c r="G35" s="4244"/>
      <c r="H35" s="4244"/>
      <c r="I35" s="4244"/>
      <c r="J35" s="4212">
        <v>1509.2850000000001</v>
      </c>
      <c r="K35" s="4244"/>
      <c r="L35" s="4244"/>
      <c r="M35" s="4244"/>
      <c r="N35" s="4245"/>
      <c r="O35" s="738"/>
      <c r="P35" s="3760" t="s">
        <v>1880</v>
      </c>
      <c r="Q35" s="738"/>
      <c r="R35" s="2978"/>
      <c r="S35" s="101">
        <f t="shared" si="0"/>
        <v>0</v>
      </c>
      <c r="T35" s="2967">
        <v>9</v>
      </c>
      <c r="U35" s="947"/>
      <c r="V35" s="738"/>
      <c r="W35" s="738"/>
      <c r="X35" s="738"/>
      <c r="Y35" s="738"/>
      <c r="Z35" s="738"/>
      <c r="AA35" s="738"/>
      <c r="AB35" s="738"/>
      <c r="AC35" s="738"/>
      <c r="AD35" s="738"/>
      <c r="AE35" s="738"/>
      <c r="AF35" s="738"/>
      <c r="AG35" s="738"/>
      <c r="AH35" s="738"/>
      <c r="AI35" s="738"/>
      <c r="AJ35" s="738"/>
      <c r="AK35" s="738"/>
      <c r="AL35" s="738"/>
      <c r="AM35" s="738"/>
      <c r="AN35" s="738"/>
      <c r="AO35" s="738"/>
      <c r="AP35" s="738"/>
      <c r="AQ35" s="738"/>
      <c r="AR35" s="738"/>
      <c r="AS35" s="738"/>
      <c r="AT35" s="738"/>
      <c r="AU35" s="738"/>
      <c r="AV35" s="738"/>
      <c r="AW35" s="738"/>
      <c r="AX35" s="738"/>
      <c r="AY35" s="738"/>
      <c r="AZ35" s="738"/>
      <c r="BA35" s="738"/>
      <c r="BB35" s="738"/>
      <c r="BC35" s="738"/>
      <c r="BD35" s="738"/>
      <c r="BE35" s="738"/>
      <c r="BF35" s="738"/>
      <c r="BG35" s="738"/>
      <c r="BH35" s="738"/>
      <c r="BI35" s="738"/>
      <c r="BJ35" s="738"/>
      <c r="BK35" s="738"/>
      <c r="BL35" s="738"/>
      <c r="BM35" s="738"/>
      <c r="BN35" s="738"/>
      <c r="BO35" s="738"/>
      <c r="BP35" s="738"/>
      <c r="BQ35" s="738"/>
      <c r="BR35" s="738"/>
      <c r="BS35" s="738"/>
      <c r="BT35" s="738"/>
      <c r="BU35" s="738"/>
      <c r="BV35" s="738"/>
      <c r="BW35" s="738"/>
      <c r="BX35" s="738"/>
      <c r="BY35" s="738"/>
      <c r="BZ35" s="738"/>
      <c r="CA35" s="738"/>
      <c r="CB35" s="738"/>
      <c r="CC35" s="738"/>
      <c r="CD35" s="738"/>
      <c r="CE35" s="738"/>
      <c r="CF35" s="738"/>
      <c r="CG35" s="738"/>
      <c r="CH35" s="738"/>
      <c r="CI35" s="738"/>
      <c r="CJ35" s="738"/>
      <c r="CK35" s="738"/>
      <c r="CL35" s="738"/>
      <c r="CM35" s="738"/>
      <c r="CN35" s="738"/>
      <c r="CO35" s="738"/>
      <c r="CP35" s="738"/>
      <c r="CQ35" s="738"/>
      <c r="CR35" s="738"/>
    </row>
    <row r="36" spans="1:96" s="938" customFormat="1" ht="16.2" thickTop="1" thickBot="1">
      <c r="A36" s="985"/>
      <c r="B36" s="3835"/>
      <c r="C36" s="3836"/>
      <c r="D36" s="3775"/>
      <c r="E36" s="93"/>
      <c r="F36" s="93"/>
      <c r="G36" s="93"/>
      <c r="H36" s="93"/>
      <c r="I36" s="93"/>
      <c r="J36" s="93"/>
      <c r="K36" s="93"/>
      <c r="L36" s="93"/>
      <c r="M36" s="93"/>
      <c r="N36" s="93"/>
      <c r="O36" s="738"/>
      <c r="P36" s="2327"/>
      <c r="Q36" s="738"/>
      <c r="R36" s="2978"/>
      <c r="S36" s="101">
        <f t="shared" si="0"/>
        <v>0</v>
      </c>
      <c r="T36" s="2967">
        <v>10</v>
      </c>
      <c r="U36" s="947"/>
      <c r="V36" s="738"/>
      <c r="W36" s="738"/>
      <c r="X36" s="738"/>
      <c r="Y36" s="738"/>
      <c r="Z36" s="738"/>
      <c r="AA36" s="738"/>
      <c r="AB36" s="738"/>
      <c r="AC36" s="738"/>
      <c r="AD36" s="738"/>
      <c r="AE36" s="738"/>
      <c r="AF36" s="738"/>
      <c r="AG36" s="738"/>
      <c r="AH36" s="738"/>
      <c r="AI36" s="738"/>
      <c r="AJ36" s="738"/>
      <c r="AK36" s="738"/>
      <c r="AL36" s="738"/>
      <c r="AM36" s="738"/>
      <c r="AN36" s="738"/>
      <c r="AO36" s="738"/>
      <c r="AP36" s="738"/>
      <c r="AQ36" s="738"/>
      <c r="AR36" s="738"/>
      <c r="AS36" s="738"/>
      <c r="AT36" s="738"/>
      <c r="AU36" s="738"/>
      <c r="AV36" s="738"/>
      <c r="AW36" s="738"/>
      <c r="AX36" s="738"/>
      <c r="AY36" s="738"/>
      <c r="AZ36" s="738"/>
      <c r="BA36" s="738"/>
      <c r="BB36" s="738"/>
      <c r="BC36" s="738"/>
      <c r="BD36" s="738"/>
      <c r="BE36" s="738"/>
      <c r="BF36" s="738"/>
      <c r="BG36" s="738"/>
      <c r="BH36" s="738"/>
      <c r="BI36" s="738"/>
      <c r="BJ36" s="738"/>
      <c r="BK36" s="738"/>
      <c r="BL36" s="738"/>
      <c r="BM36" s="738"/>
      <c r="BN36" s="738"/>
      <c r="BO36" s="738"/>
      <c r="BP36" s="738"/>
      <c r="BQ36" s="738"/>
      <c r="BR36" s="738"/>
      <c r="BS36" s="738"/>
      <c r="BT36" s="738"/>
      <c r="BU36" s="738"/>
      <c r="BV36" s="738"/>
      <c r="BW36" s="738"/>
      <c r="BX36" s="738"/>
      <c r="BY36" s="738"/>
      <c r="BZ36" s="738"/>
      <c r="CA36" s="738"/>
      <c r="CB36" s="738"/>
      <c r="CC36" s="738"/>
      <c r="CD36" s="738"/>
      <c r="CE36" s="738"/>
      <c r="CF36" s="738"/>
      <c r="CG36" s="738"/>
      <c r="CH36" s="738"/>
      <c r="CI36" s="738"/>
      <c r="CJ36" s="738"/>
      <c r="CK36" s="738"/>
      <c r="CL36" s="738"/>
      <c r="CM36" s="738"/>
      <c r="CN36" s="738"/>
      <c r="CO36" s="738"/>
      <c r="CP36" s="738"/>
      <c r="CQ36" s="738"/>
      <c r="CR36" s="738"/>
    </row>
    <row r="37" spans="1:96" s="938" customFormat="1" ht="16.8" thickTop="1" thickBot="1">
      <c r="A37" s="985"/>
      <c r="B37" s="3861" t="s">
        <v>1881</v>
      </c>
      <c r="C37" s="3836"/>
      <c r="D37" s="3775"/>
      <c r="E37" s="93"/>
      <c r="F37" s="93"/>
      <c r="G37" s="93"/>
      <c r="H37" s="93"/>
      <c r="I37" s="93"/>
      <c r="J37" s="93"/>
      <c r="K37" s="93"/>
      <c r="L37" s="93"/>
      <c r="M37" s="93"/>
      <c r="N37" s="93"/>
      <c r="O37" s="738"/>
      <c r="P37" s="2334"/>
      <c r="Q37" s="738"/>
      <c r="R37" s="2978"/>
      <c r="S37" s="101">
        <f t="shared" si="0"/>
        <v>0</v>
      </c>
      <c r="T37" s="2967">
        <v>10</v>
      </c>
      <c r="U37" s="947"/>
      <c r="V37" s="738"/>
      <c r="W37" s="738"/>
      <c r="X37" s="738"/>
      <c r="Y37" s="738"/>
      <c r="Z37" s="738"/>
      <c r="AA37" s="738"/>
      <c r="AB37" s="738"/>
      <c r="AC37" s="738"/>
      <c r="AD37" s="738"/>
      <c r="AE37" s="738"/>
      <c r="AF37" s="738"/>
      <c r="AG37" s="738"/>
      <c r="AH37" s="738"/>
      <c r="AI37" s="738"/>
      <c r="AJ37" s="738"/>
      <c r="AK37" s="738"/>
      <c r="AL37" s="738"/>
      <c r="AM37" s="738"/>
      <c r="AN37" s="738"/>
      <c r="AO37" s="738"/>
      <c r="AP37" s="738"/>
      <c r="AQ37" s="738"/>
      <c r="AR37" s="738"/>
      <c r="AS37" s="738"/>
      <c r="AT37" s="738"/>
      <c r="AU37" s="738"/>
      <c r="AV37" s="738"/>
      <c r="AW37" s="738"/>
      <c r="AX37" s="738"/>
      <c r="AY37" s="738"/>
      <c r="AZ37" s="738"/>
      <c r="BA37" s="738"/>
      <c r="BB37" s="738"/>
      <c r="BC37" s="738"/>
      <c r="BD37" s="738"/>
      <c r="BE37" s="738"/>
      <c r="BF37" s="738"/>
      <c r="BG37" s="738"/>
      <c r="BH37" s="738"/>
      <c r="BI37" s="738"/>
      <c r="BJ37" s="738"/>
      <c r="BK37" s="738"/>
      <c r="BL37" s="738"/>
      <c r="BM37" s="738"/>
      <c r="BN37" s="738"/>
      <c r="BO37" s="738"/>
      <c r="BP37" s="738"/>
      <c r="BQ37" s="738"/>
      <c r="BR37" s="738"/>
      <c r="BS37" s="738"/>
      <c r="BT37" s="738"/>
      <c r="BU37" s="738"/>
      <c r="BV37" s="738"/>
      <c r="BW37" s="738"/>
      <c r="BX37" s="738"/>
      <c r="BY37" s="738"/>
      <c r="BZ37" s="738"/>
      <c r="CA37" s="738"/>
      <c r="CB37" s="738"/>
      <c r="CC37" s="738"/>
      <c r="CD37" s="738"/>
      <c r="CE37" s="738"/>
      <c r="CF37" s="738"/>
      <c r="CG37" s="738"/>
      <c r="CH37" s="738"/>
      <c r="CI37" s="738"/>
      <c r="CJ37" s="738"/>
      <c r="CK37" s="738"/>
      <c r="CL37" s="738"/>
      <c r="CM37" s="738"/>
      <c r="CN37" s="738"/>
      <c r="CO37" s="738"/>
      <c r="CP37" s="738"/>
      <c r="CQ37" s="738"/>
      <c r="CR37" s="738"/>
    </row>
    <row r="38" spans="1:96" s="938" customFormat="1" ht="15.6" thickTop="1">
      <c r="A38" s="985"/>
      <c r="B38" s="4259" t="s">
        <v>1864</v>
      </c>
      <c r="C38" s="4260" t="s">
        <v>1865</v>
      </c>
      <c r="D38" s="4227">
        <v>1</v>
      </c>
      <c r="E38" s="4205">
        <v>137.4</v>
      </c>
      <c r="F38" s="4205">
        <v>140</v>
      </c>
      <c r="G38" s="4205">
        <v>127</v>
      </c>
      <c r="H38" s="4205">
        <v>119.4</v>
      </c>
      <c r="I38" s="4205">
        <v>120</v>
      </c>
      <c r="J38" s="4206">
        <f>IFERROR(ROUND(J41/J42*1000,1),"-")</f>
        <v>120.6</v>
      </c>
      <c r="K38" s="4239"/>
      <c r="L38" s="4239"/>
      <c r="M38" s="4239"/>
      <c r="N38" s="4240"/>
      <c r="O38" s="738"/>
      <c r="P38" s="3758" t="s">
        <v>1882</v>
      </c>
      <c r="Q38" s="738"/>
      <c r="R38" s="2978"/>
      <c r="S38" s="101">
        <f t="shared" si="0"/>
        <v>0</v>
      </c>
      <c r="T38" s="2967">
        <v>4</v>
      </c>
      <c r="U38" s="947"/>
      <c r="V38" s="738"/>
      <c r="W38" s="738"/>
      <c r="X38" s="738"/>
      <c r="Y38" s="738"/>
      <c r="Z38" s="738"/>
      <c r="AA38" s="738"/>
      <c r="AB38" s="738"/>
      <c r="AC38" s="738"/>
      <c r="AD38" s="738"/>
      <c r="AE38" s="738"/>
      <c r="AF38" s="738"/>
      <c r="AG38" s="738"/>
      <c r="AH38" s="738"/>
      <c r="AI38" s="738"/>
      <c r="AJ38" s="738"/>
      <c r="AK38" s="738"/>
      <c r="AL38" s="738"/>
      <c r="AM38" s="738"/>
      <c r="AN38" s="738"/>
      <c r="AO38" s="738"/>
      <c r="AP38" s="738"/>
      <c r="AQ38" s="738"/>
      <c r="AR38" s="738"/>
      <c r="AS38" s="738"/>
      <c r="AT38" s="738"/>
      <c r="AU38" s="738"/>
      <c r="AV38" s="738"/>
      <c r="AW38" s="738"/>
      <c r="AX38" s="738"/>
      <c r="AY38" s="738"/>
      <c r="AZ38" s="738"/>
      <c r="BA38" s="738"/>
      <c r="BB38" s="738"/>
      <c r="BC38" s="738"/>
      <c r="BD38" s="738"/>
      <c r="BE38" s="738"/>
      <c r="BF38" s="738"/>
      <c r="BG38" s="738"/>
      <c r="BH38" s="738"/>
      <c r="BI38" s="738"/>
      <c r="BJ38" s="738"/>
      <c r="BK38" s="738"/>
      <c r="BL38" s="738"/>
      <c r="BM38" s="738"/>
      <c r="BN38" s="738"/>
      <c r="BO38" s="738"/>
      <c r="BP38" s="738"/>
      <c r="BQ38" s="738"/>
      <c r="BR38" s="738"/>
      <c r="BS38" s="738"/>
      <c r="BT38" s="738"/>
      <c r="BU38" s="738"/>
      <c r="BV38" s="738"/>
      <c r="BW38" s="738"/>
      <c r="BX38" s="738"/>
      <c r="BY38" s="738"/>
      <c r="BZ38" s="738"/>
      <c r="CA38" s="738"/>
      <c r="CB38" s="738"/>
      <c r="CC38" s="738"/>
      <c r="CD38" s="738"/>
      <c r="CE38" s="738"/>
      <c r="CF38" s="738"/>
      <c r="CG38" s="738"/>
      <c r="CH38" s="738"/>
      <c r="CI38" s="738"/>
      <c r="CJ38" s="738"/>
      <c r="CK38" s="738"/>
      <c r="CL38" s="738"/>
      <c r="CM38" s="738"/>
      <c r="CN38" s="738"/>
      <c r="CO38" s="738"/>
      <c r="CP38" s="738"/>
      <c r="CQ38" s="738"/>
      <c r="CR38" s="738"/>
    </row>
    <row r="39" spans="1:96" s="938" customFormat="1" ht="15">
      <c r="A39" s="985"/>
      <c r="B39" s="4261" t="s">
        <v>1867</v>
      </c>
      <c r="C39" s="4262" t="s">
        <v>1865</v>
      </c>
      <c r="D39" s="4232">
        <v>1</v>
      </c>
      <c r="E39" s="4238"/>
      <c r="F39" s="4238"/>
      <c r="G39" s="4209">
        <v>134.80000000000001</v>
      </c>
      <c r="H39" s="4238"/>
      <c r="I39" s="4238"/>
      <c r="J39" s="4210">
        <f>IFERROR(ROUND(AVERAGE(H38:J38),1),"-")</f>
        <v>120</v>
      </c>
      <c r="K39" s="4238"/>
      <c r="L39" s="4238"/>
      <c r="M39" s="4238"/>
      <c r="N39" s="4242"/>
      <c r="O39" s="738"/>
      <c r="P39" s="3766" t="s">
        <v>1883</v>
      </c>
      <c r="Q39" s="738"/>
      <c r="R39" s="2978"/>
      <c r="S39" s="101">
        <f t="shared" si="0"/>
        <v>0</v>
      </c>
      <c r="T39" s="2967">
        <v>8</v>
      </c>
      <c r="U39" s="947"/>
      <c r="V39" s="738"/>
      <c r="W39" s="738"/>
      <c r="X39" s="738"/>
      <c r="Y39" s="738"/>
      <c r="Z39" s="738"/>
      <c r="AA39" s="738"/>
      <c r="AB39" s="738"/>
      <c r="AC39" s="738"/>
      <c r="AD39" s="738"/>
      <c r="AE39" s="738"/>
      <c r="AF39" s="738"/>
      <c r="AG39" s="738"/>
      <c r="AH39" s="738"/>
      <c r="AI39" s="738"/>
      <c r="AJ39" s="738"/>
      <c r="AK39" s="738"/>
      <c r="AL39" s="738"/>
      <c r="AM39" s="738"/>
      <c r="AN39" s="738"/>
      <c r="AO39" s="738"/>
      <c r="AP39" s="738"/>
      <c r="AQ39" s="738"/>
      <c r="AR39" s="738"/>
      <c r="AS39" s="738"/>
      <c r="AT39" s="738"/>
      <c r="AU39" s="738"/>
      <c r="AV39" s="738"/>
      <c r="AW39" s="738"/>
      <c r="AX39" s="738"/>
      <c r="AY39" s="738"/>
      <c r="AZ39" s="738"/>
      <c r="BA39" s="738"/>
      <c r="BB39" s="738"/>
      <c r="BC39" s="738"/>
      <c r="BD39" s="738"/>
      <c r="BE39" s="738"/>
      <c r="BF39" s="738"/>
      <c r="BG39" s="738"/>
      <c r="BH39" s="738"/>
      <c r="BI39" s="738"/>
      <c r="BJ39" s="738"/>
      <c r="BK39" s="738"/>
      <c r="BL39" s="738"/>
      <c r="BM39" s="738"/>
      <c r="BN39" s="738"/>
      <c r="BO39" s="738"/>
      <c r="BP39" s="738"/>
      <c r="BQ39" s="738"/>
      <c r="BR39" s="738"/>
      <c r="BS39" s="738"/>
      <c r="BT39" s="738"/>
      <c r="BU39" s="738"/>
      <c r="BV39" s="738"/>
      <c r="BW39" s="738"/>
      <c r="BX39" s="738"/>
      <c r="BY39" s="738"/>
      <c r="BZ39" s="738"/>
      <c r="CA39" s="738"/>
      <c r="CB39" s="738"/>
      <c r="CC39" s="738"/>
      <c r="CD39" s="738"/>
      <c r="CE39" s="738"/>
      <c r="CF39" s="738"/>
      <c r="CG39" s="738"/>
      <c r="CH39" s="738"/>
      <c r="CI39" s="738"/>
      <c r="CJ39" s="738"/>
      <c r="CK39" s="738"/>
      <c r="CL39" s="738"/>
      <c r="CM39" s="738"/>
      <c r="CN39" s="738"/>
      <c r="CO39" s="738"/>
      <c r="CP39" s="738"/>
      <c r="CQ39" s="738"/>
      <c r="CR39" s="738"/>
    </row>
    <row r="40" spans="1:96" s="938" customFormat="1" ht="30">
      <c r="A40" s="985"/>
      <c r="B40" s="4231" t="s">
        <v>1869</v>
      </c>
      <c r="C40" s="4262" t="s">
        <v>874</v>
      </c>
      <c r="D40" s="4232">
        <v>1</v>
      </c>
      <c r="E40" s="4238"/>
      <c r="F40" s="4238"/>
      <c r="G40" s="4238"/>
      <c r="H40" s="4238"/>
      <c r="I40" s="4238"/>
      <c r="J40" s="4913">
        <f>IFERROR(ROUND(($G$39-J39)/$G$39,3),"-")</f>
        <v>0.11</v>
      </c>
      <c r="K40" s="4238"/>
      <c r="L40" s="4238"/>
      <c r="M40" s="4238"/>
      <c r="N40" s="4242"/>
      <c r="O40" s="738"/>
      <c r="P40" s="3766" t="s">
        <v>1884</v>
      </c>
      <c r="Q40" s="738"/>
      <c r="R40" s="2978"/>
      <c r="S40" s="101">
        <f t="shared" ref="S40:S71" si="1">IF(COUNTBLANK(E40:N40)=T40, 0, rngIncomplete )</f>
        <v>0</v>
      </c>
      <c r="T40" s="2967">
        <v>9</v>
      </c>
      <c r="U40" s="947"/>
      <c r="V40" s="738"/>
      <c r="W40" s="738"/>
      <c r="X40" s="738"/>
      <c r="Y40" s="738"/>
      <c r="Z40" s="738"/>
      <c r="AA40" s="738"/>
      <c r="AB40" s="738"/>
      <c r="AC40" s="738"/>
      <c r="AD40" s="738"/>
      <c r="AE40" s="738"/>
      <c r="AF40" s="738"/>
      <c r="AG40" s="738"/>
      <c r="AH40" s="738"/>
      <c r="AI40" s="738"/>
      <c r="AJ40" s="738"/>
      <c r="AK40" s="738"/>
      <c r="AL40" s="738"/>
      <c r="AM40" s="738"/>
      <c r="AN40" s="738"/>
      <c r="AO40" s="738"/>
      <c r="AP40" s="738"/>
      <c r="AQ40" s="738"/>
      <c r="AR40" s="738"/>
      <c r="AS40" s="738"/>
      <c r="AT40" s="738"/>
      <c r="AU40" s="738"/>
      <c r="AV40" s="738"/>
      <c r="AW40" s="738"/>
      <c r="AX40" s="738"/>
      <c r="AY40" s="738"/>
      <c r="AZ40" s="738"/>
      <c r="BA40" s="738"/>
      <c r="BB40" s="738"/>
      <c r="BC40" s="738"/>
      <c r="BD40" s="738"/>
      <c r="BE40" s="738"/>
      <c r="BF40" s="738"/>
      <c r="BG40" s="738"/>
      <c r="BH40" s="738"/>
      <c r="BI40" s="738"/>
      <c r="BJ40" s="738"/>
      <c r="BK40" s="738"/>
      <c r="BL40" s="738"/>
      <c r="BM40" s="738"/>
      <c r="BN40" s="738"/>
      <c r="BO40" s="738"/>
      <c r="BP40" s="738"/>
      <c r="BQ40" s="738"/>
      <c r="BR40" s="738"/>
      <c r="BS40" s="738"/>
      <c r="BT40" s="738"/>
      <c r="BU40" s="738"/>
      <c r="BV40" s="738"/>
      <c r="BW40" s="738"/>
      <c r="BX40" s="738"/>
      <c r="BY40" s="738"/>
      <c r="BZ40" s="738"/>
      <c r="CA40" s="738"/>
      <c r="CB40" s="738"/>
      <c r="CC40" s="738"/>
      <c r="CD40" s="738"/>
      <c r="CE40" s="738"/>
      <c r="CF40" s="738"/>
      <c r="CG40" s="738"/>
      <c r="CH40" s="738"/>
      <c r="CI40" s="738"/>
      <c r="CJ40" s="738"/>
      <c r="CK40" s="738"/>
      <c r="CL40" s="738"/>
      <c r="CM40" s="738"/>
      <c r="CN40" s="738"/>
      <c r="CO40" s="738"/>
      <c r="CP40" s="738"/>
      <c r="CQ40" s="738"/>
      <c r="CR40" s="738"/>
    </row>
    <row r="41" spans="1:96" s="938" customFormat="1" ht="15">
      <c r="A41" s="985"/>
      <c r="B41" s="4263" t="s">
        <v>1871</v>
      </c>
      <c r="C41" s="4262" t="s">
        <v>1848</v>
      </c>
      <c r="D41" s="4264">
        <v>1</v>
      </c>
      <c r="E41" s="4238"/>
      <c r="F41" s="4238"/>
      <c r="G41" s="4238"/>
      <c r="H41" s="4238"/>
      <c r="I41" s="4238"/>
      <c r="J41" s="4250">
        <f>IFERROR(ROUND(SUM('6B'!G40:G41),1),"-")</f>
        <v>45</v>
      </c>
      <c r="K41" s="4238"/>
      <c r="L41" s="4238"/>
      <c r="M41" s="4238"/>
      <c r="N41" s="4242"/>
      <c r="O41" s="738"/>
      <c r="P41" s="3766" t="s">
        <v>1885</v>
      </c>
      <c r="Q41" s="738"/>
      <c r="R41" s="2978"/>
      <c r="S41" s="101">
        <f t="shared" si="1"/>
        <v>0</v>
      </c>
      <c r="T41" s="2967">
        <v>9</v>
      </c>
      <c r="U41" s="947"/>
      <c r="V41" s="738"/>
      <c r="W41" s="738"/>
      <c r="X41" s="738"/>
      <c r="Y41" s="738"/>
      <c r="Z41" s="738"/>
      <c r="AA41" s="738"/>
      <c r="AB41" s="738"/>
      <c r="AC41" s="738"/>
      <c r="AD41" s="738"/>
      <c r="AE41" s="738"/>
      <c r="AF41" s="738"/>
      <c r="AG41" s="738"/>
      <c r="AH41" s="738"/>
      <c r="AI41" s="738"/>
      <c r="AJ41" s="738"/>
      <c r="AK41" s="738"/>
      <c r="AL41" s="738"/>
      <c r="AM41" s="738"/>
      <c r="AN41" s="738"/>
      <c r="AO41" s="738"/>
      <c r="AP41" s="738"/>
      <c r="AQ41" s="738"/>
      <c r="AR41" s="738"/>
      <c r="AS41" s="738"/>
      <c r="AT41" s="738"/>
      <c r="AU41" s="738"/>
      <c r="AV41" s="738"/>
      <c r="AW41" s="738"/>
      <c r="AX41" s="738"/>
      <c r="AY41" s="738"/>
      <c r="AZ41" s="738"/>
      <c r="BA41" s="738"/>
      <c r="BB41" s="738"/>
      <c r="BC41" s="738"/>
      <c r="BD41" s="738"/>
      <c r="BE41" s="738"/>
      <c r="BF41" s="738"/>
      <c r="BG41" s="738"/>
      <c r="BH41" s="738"/>
      <c r="BI41" s="738"/>
      <c r="BJ41" s="738"/>
      <c r="BK41" s="738"/>
      <c r="BL41" s="738"/>
      <c r="BM41" s="738"/>
      <c r="BN41" s="738"/>
      <c r="BO41" s="738"/>
      <c r="BP41" s="738"/>
      <c r="BQ41" s="738"/>
      <c r="BR41" s="738"/>
      <c r="BS41" s="738"/>
      <c r="BT41" s="738"/>
      <c r="BU41" s="738"/>
      <c r="BV41" s="738"/>
      <c r="BW41" s="738"/>
      <c r="BX41" s="738"/>
      <c r="BY41" s="738"/>
      <c r="BZ41" s="738"/>
      <c r="CA41" s="738"/>
      <c r="CB41" s="738"/>
      <c r="CC41" s="738"/>
      <c r="CD41" s="738"/>
      <c r="CE41" s="738"/>
      <c r="CF41" s="738"/>
      <c r="CG41" s="738"/>
      <c r="CH41" s="738"/>
      <c r="CI41" s="738"/>
      <c r="CJ41" s="738"/>
      <c r="CK41" s="738"/>
      <c r="CL41" s="738"/>
      <c r="CM41" s="738"/>
      <c r="CN41" s="738"/>
      <c r="CO41" s="738"/>
      <c r="CP41" s="738"/>
      <c r="CQ41" s="738"/>
      <c r="CR41" s="738"/>
    </row>
    <row r="42" spans="1:96" s="938" customFormat="1" ht="15.6" thickBot="1">
      <c r="A42" s="985"/>
      <c r="B42" s="4265" t="s">
        <v>1873</v>
      </c>
      <c r="C42" s="4266" t="s">
        <v>1216</v>
      </c>
      <c r="D42" s="4267">
        <v>3</v>
      </c>
      <c r="E42" s="4244"/>
      <c r="F42" s="4244"/>
      <c r="G42" s="4244"/>
      <c r="H42" s="4244"/>
      <c r="I42" s="4244"/>
      <c r="J42" s="4212">
        <v>373.02</v>
      </c>
      <c r="K42" s="4244"/>
      <c r="L42" s="4244"/>
      <c r="M42" s="4244"/>
      <c r="N42" s="4245"/>
      <c r="O42" s="738"/>
      <c r="P42" s="3767" t="s">
        <v>1886</v>
      </c>
      <c r="Q42" s="738"/>
      <c r="R42" s="2978"/>
      <c r="S42" s="101">
        <f t="shared" si="1"/>
        <v>0</v>
      </c>
      <c r="T42" s="2967">
        <v>9</v>
      </c>
      <c r="U42" s="947"/>
      <c r="V42" s="738"/>
      <c r="W42" s="738"/>
      <c r="X42" s="738"/>
      <c r="Y42" s="738"/>
      <c r="Z42" s="738"/>
      <c r="AA42" s="738"/>
      <c r="AB42" s="738"/>
      <c r="AC42" s="738"/>
      <c r="AD42" s="738"/>
      <c r="AE42" s="738"/>
      <c r="AF42" s="738"/>
      <c r="AG42" s="738"/>
      <c r="AH42" s="738"/>
      <c r="AI42" s="738"/>
      <c r="AJ42" s="738"/>
      <c r="AK42" s="738"/>
      <c r="AL42" s="738"/>
      <c r="AM42" s="738"/>
      <c r="AN42" s="738"/>
      <c r="AO42" s="738"/>
      <c r="AP42" s="738"/>
      <c r="AQ42" s="738"/>
      <c r="AR42" s="738"/>
      <c r="AS42" s="738"/>
      <c r="AT42" s="738"/>
      <c r="AU42" s="738"/>
      <c r="AV42" s="738"/>
      <c r="AW42" s="738"/>
      <c r="AX42" s="738"/>
      <c r="AY42" s="738"/>
      <c r="AZ42" s="738"/>
      <c r="BA42" s="738"/>
      <c r="BB42" s="738"/>
      <c r="BC42" s="738"/>
      <c r="BD42" s="738"/>
      <c r="BE42" s="738"/>
      <c r="BF42" s="738"/>
      <c r="BG42" s="738"/>
      <c r="BH42" s="738"/>
      <c r="BI42" s="738"/>
      <c r="BJ42" s="738"/>
      <c r="BK42" s="738"/>
      <c r="BL42" s="738"/>
      <c r="BM42" s="738"/>
      <c r="BN42" s="738"/>
      <c r="BO42" s="738"/>
      <c r="BP42" s="738"/>
      <c r="BQ42" s="738"/>
      <c r="BR42" s="738"/>
      <c r="BS42" s="738"/>
      <c r="BT42" s="738"/>
      <c r="BU42" s="738"/>
      <c r="BV42" s="738"/>
      <c r="BW42" s="738"/>
      <c r="BX42" s="738"/>
      <c r="BY42" s="738"/>
      <c r="BZ42" s="738"/>
      <c r="CA42" s="738"/>
      <c r="CB42" s="738"/>
      <c r="CC42" s="738"/>
      <c r="CD42" s="738"/>
      <c r="CE42" s="738"/>
      <c r="CF42" s="738"/>
      <c r="CG42" s="738"/>
      <c r="CH42" s="738"/>
      <c r="CI42" s="738"/>
      <c r="CJ42" s="738"/>
      <c r="CK42" s="738"/>
      <c r="CL42" s="738"/>
      <c r="CM42" s="738"/>
      <c r="CN42" s="738"/>
      <c r="CO42" s="738"/>
      <c r="CP42" s="738"/>
      <c r="CQ42" s="738"/>
      <c r="CR42" s="738"/>
    </row>
    <row r="43" spans="1:96" s="938" customFormat="1" ht="16.2" thickTop="1" thickBot="1">
      <c r="A43" s="985"/>
      <c r="B43" s="3842"/>
      <c r="C43" s="3842"/>
      <c r="D43" s="3843"/>
      <c r="E43" s="93"/>
      <c r="F43" s="93"/>
      <c r="G43" s="93"/>
      <c r="H43" s="93"/>
      <c r="I43" s="93"/>
      <c r="J43" s="93"/>
      <c r="K43" s="93"/>
      <c r="L43" s="93"/>
      <c r="M43" s="93"/>
      <c r="N43" s="93"/>
      <c r="O43" s="738"/>
      <c r="P43" s="2728"/>
      <c r="Q43" s="738"/>
      <c r="R43" s="2978"/>
      <c r="S43" s="101">
        <f t="shared" si="1"/>
        <v>0</v>
      </c>
      <c r="T43" s="2967">
        <v>10</v>
      </c>
      <c r="U43" s="947"/>
      <c r="V43" s="738"/>
      <c r="W43" s="738"/>
      <c r="X43" s="738"/>
      <c r="Y43" s="738"/>
      <c r="Z43" s="738"/>
      <c r="AA43" s="738"/>
      <c r="AB43" s="738"/>
      <c r="AC43" s="738"/>
      <c r="AD43" s="738"/>
      <c r="AE43" s="738"/>
      <c r="AF43" s="738"/>
      <c r="AG43" s="738"/>
      <c r="AH43" s="738"/>
      <c r="AI43" s="738"/>
      <c r="AJ43" s="738"/>
      <c r="AK43" s="738"/>
      <c r="AL43" s="738"/>
      <c r="AM43" s="738"/>
      <c r="AN43" s="738"/>
      <c r="AO43" s="738"/>
      <c r="AP43" s="738"/>
      <c r="AQ43" s="738"/>
      <c r="AR43" s="738"/>
      <c r="AS43" s="738"/>
      <c r="AT43" s="738"/>
      <c r="AU43" s="738"/>
      <c r="AV43" s="738"/>
      <c r="AW43" s="738"/>
      <c r="AX43" s="738"/>
      <c r="AY43" s="738"/>
      <c r="AZ43" s="738"/>
      <c r="BA43" s="738"/>
      <c r="BB43" s="738"/>
      <c r="BC43" s="738"/>
      <c r="BD43" s="738"/>
      <c r="BE43" s="738"/>
      <c r="BF43" s="738"/>
      <c r="BG43" s="738"/>
      <c r="BH43" s="738"/>
      <c r="BI43" s="738"/>
      <c r="BJ43" s="738"/>
      <c r="BK43" s="738"/>
      <c r="BL43" s="738"/>
      <c r="BM43" s="738"/>
      <c r="BN43" s="738"/>
      <c r="BO43" s="738"/>
      <c r="BP43" s="738"/>
      <c r="BQ43" s="738"/>
      <c r="BR43" s="738"/>
      <c r="BS43" s="738"/>
      <c r="BT43" s="738"/>
      <c r="BU43" s="738"/>
      <c r="BV43" s="738"/>
      <c r="BW43" s="738"/>
      <c r="BX43" s="738"/>
      <c r="BY43" s="738"/>
      <c r="BZ43" s="738"/>
      <c r="CA43" s="738"/>
      <c r="CB43" s="738"/>
      <c r="CC43" s="738"/>
      <c r="CD43" s="738"/>
      <c r="CE43" s="738"/>
      <c r="CF43" s="738"/>
      <c r="CG43" s="738"/>
      <c r="CH43" s="738"/>
      <c r="CI43" s="738"/>
      <c r="CJ43" s="738"/>
      <c r="CK43" s="738"/>
      <c r="CL43" s="738"/>
      <c r="CM43" s="738"/>
      <c r="CN43" s="738"/>
      <c r="CO43" s="738"/>
      <c r="CP43" s="738"/>
      <c r="CQ43" s="738"/>
      <c r="CR43" s="738"/>
    </row>
    <row r="44" spans="1:96" s="938" customFormat="1" ht="16.8" thickTop="1" thickBot="1">
      <c r="A44" s="985"/>
      <c r="B44" s="3861" t="s">
        <v>1887</v>
      </c>
      <c r="C44" s="3844"/>
      <c r="D44" s="3775"/>
      <c r="E44" s="93"/>
      <c r="F44" s="93"/>
      <c r="G44" s="93"/>
      <c r="H44" s="93"/>
      <c r="I44" s="93"/>
      <c r="J44" s="93"/>
      <c r="K44" s="93"/>
      <c r="L44" s="93"/>
      <c r="M44" s="93"/>
      <c r="N44" s="93"/>
      <c r="O44" s="738"/>
      <c r="P44" s="2334"/>
      <c r="Q44" s="738"/>
      <c r="R44" s="2978"/>
      <c r="S44" s="101">
        <f t="shared" si="1"/>
        <v>0</v>
      </c>
      <c r="T44" s="2967">
        <v>10</v>
      </c>
      <c r="U44" s="947"/>
      <c r="V44" s="738"/>
      <c r="W44" s="738"/>
      <c r="X44" s="738"/>
      <c r="Y44" s="738"/>
      <c r="Z44" s="738"/>
      <c r="AA44" s="738"/>
      <c r="AB44" s="738"/>
      <c r="AC44" s="738"/>
      <c r="AD44" s="738"/>
      <c r="AE44" s="738"/>
      <c r="AF44" s="738"/>
      <c r="AG44" s="738"/>
      <c r="AH44" s="738"/>
      <c r="AI44" s="738"/>
      <c r="AJ44" s="738"/>
      <c r="AK44" s="738"/>
      <c r="AL44" s="738"/>
      <c r="AM44" s="738"/>
      <c r="AN44" s="738"/>
      <c r="AO44" s="738"/>
      <c r="AP44" s="738"/>
      <c r="AQ44" s="738"/>
      <c r="AR44" s="738"/>
      <c r="AS44" s="738"/>
      <c r="AT44" s="738"/>
      <c r="AU44" s="738"/>
      <c r="AV44" s="738"/>
      <c r="AW44" s="738"/>
      <c r="AX44" s="738"/>
      <c r="AY44" s="738"/>
      <c r="AZ44" s="738"/>
      <c r="BA44" s="738"/>
      <c r="BB44" s="738"/>
      <c r="BC44" s="738"/>
      <c r="BD44" s="738"/>
      <c r="BE44" s="738"/>
      <c r="BF44" s="738"/>
      <c r="BG44" s="738"/>
      <c r="BH44" s="738"/>
      <c r="BI44" s="738"/>
      <c r="BJ44" s="738"/>
      <c r="BK44" s="738"/>
      <c r="BL44" s="738"/>
      <c r="BM44" s="738"/>
      <c r="BN44" s="738"/>
      <c r="BO44" s="738"/>
      <c r="BP44" s="738"/>
      <c r="BQ44" s="738"/>
      <c r="BR44" s="738"/>
      <c r="BS44" s="738"/>
      <c r="BT44" s="738"/>
      <c r="BU44" s="738"/>
      <c r="BV44" s="738"/>
      <c r="BW44" s="738"/>
      <c r="BX44" s="738"/>
      <c r="BY44" s="738"/>
      <c r="BZ44" s="738"/>
      <c r="CA44" s="738"/>
      <c r="CB44" s="738"/>
      <c r="CC44" s="738"/>
      <c r="CD44" s="738"/>
      <c r="CE44" s="738"/>
      <c r="CF44" s="738"/>
      <c r="CG44" s="738"/>
      <c r="CH44" s="738"/>
      <c r="CI44" s="738"/>
      <c r="CJ44" s="738"/>
      <c r="CK44" s="738"/>
      <c r="CL44" s="738"/>
      <c r="CM44" s="738"/>
      <c r="CN44" s="738"/>
      <c r="CO44" s="738"/>
      <c r="CP44" s="738"/>
      <c r="CQ44" s="738"/>
      <c r="CR44" s="738"/>
    </row>
    <row r="45" spans="1:96" s="938" customFormat="1" ht="15.6" thickTop="1">
      <c r="A45" s="985"/>
      <c r="B45" s="4047" t="s">
        <v>1888</v>
      </c>
      <c r="C45" s="4268" t="s">
        <v>1848</v>
      </c>
      <c r="D45" s="4227">
        <v>1</v>
      </c>
      <c r="E45" s="4205">
        <v>78.400000000000006</v>
      </c>
      <c r="F45" s="4205">
        <v>80.8</v>
      </c>
      <c r="G45" s="4205">
        <v>86.3</v>
      </c>
      <c r="H45" s="4205">
        <v>92.5</v>
      </c>
      <c r="I45" s="4205">
        <v>90</v>
      </c>
      <c r="J45" s="4206">
        <f>IFERROR(ROUND(J48+J49,1),"-")</f>
        <v>93.4</v>
      </c>
      <c r="K45" s="4239"/>
      <c r="L45" s="4239"/>
      <c r="M45" s="4239"/>
      <c r="N45" s="4240"/>
      <c r="O45" s="738"/>
      <c r="P45" s="3758" t="s">
        <v>1889</v>
      </c>
      <c r="Q45" s="738"/>
      <c r="R45" s="2978"/>
      <c r="S45" s="101">
        <f t="shared" si="1"/>
        <v>0</v>
      </c>
      <c r="T45" s="2967">
        <v>4</v>
      </c>
      <c r="U45" s="947"/>
      <c r="V45" s="738"/>
      <c r="W45" s="738"/>
      <c r="X45" s="738"/>
      <c r="Y45" s="738"/>
      <c r="Z45" s="738"/>
      <c r="AA45" s="738"/>
      <c r="AB45" s="738"/>
      <c r="AC45" s="738"/>
      <c r="AD45" s="738"/>
      <c r="AE45" s="738"/>
      <c r="AF45" s="738"/>
      <c r="AG45" s="738"/>
      <c r="AH45" s="738"/>
      <c r="AI45" s="738"/>
      <c r="AJ45" s="738"/>
      <c r="AK45" s="738"/>
      <c r="AL45" s="738"/>
      <c r="AM45" s="738"/>
      <c r="AN45" s="738"/>
      <c r="AO45" s="738"/>
      <c r="AP45" s="738"/>
      <c r="AQ45" s="738"/>
      <c r="AR45" s="738"/>
      <c r="AS45" s="738"/>
      <c r="AT45" s="738"/>
      <c r="AU45" s="738"/>
      <c r="AV45" s="738"/>
      <c r="AW45" s="738"/>
      <c r="AX45" s="738"/>
      <c r="AY45" s="738"/>
      <c r="AZ45" s="738"/>
      <c r="BA45" s="738"/>
      <c r="BB45" s="738"/>
      <c r="BC45" s="738"/>
      <c r="BD45" s="738"/>
      <c r="BE45" s="738"/>
      <c r="BF45" s="738"/>
      <c r="BG45" s="738"/>
      <c r="BH45" s="738"/>
      <c r="BI45" s="738"/>
      <c r="BJ45" s="738"/>
      <c r="BK45" s="738"/>
      <c r="BL45" s="738"/>
      <c r="BM45" s="738"/>
      <c r="BN45" s="738"/>
      <c r="BO45" s="738"/>
      <c r="BP45" s="738"/>
      <c r="BQ45" s="738"/>
      <c r="BR45" s="738"/>
      <c r="BS45" s="738"/>
      <c r="BT45" s="738"/>
      <c r="BU45" s="738"/>
      <c r="BV45" s="738"/>
      <c r="BW45" s="738"/>
      <c r="BX45" s="738"/>
      <c r="BY45" s="738"/>
      <c r="BZ45" s="738"/>
      <c r="CA45" s="738"/>
      <c r="CB45" s="738"/>
      <c r="CC45" s="738"/>
      <c r="CD45" s="738"/>
      <c r="CE45" s="738"/>
      <c r="CF45" s="738"/>
      <c r="CG45" s="738"/>
      <c r="CH45" s="738"/>
      <c r="CI45" s="738"/>
      <c r="CJ45" s="738"/>
      <c r="CK45" s="738"/>
      <c r="CL45" s="738"/>
      <c r="CM45" s="738"/>
      <c r="CN45" s="738"/>
      <c r="CO45" s="738"/>
      <c r="CP45" s="738"/>
      <c r="CQ45" s="738"/>
      <c r="CR45" s="738"/>
    </row>
    <row r="46" spans="1:96" s="938" customFormat="1" ht="15">
      <c r="A46" s="985"/>
      <c r="B46" s="4269" t="s">
        <v>1890</v>
      </c>
      <c r="C46" s="4217" t="s">
        <v>1848</v>
      </c>
      <c r="D46" s="4232">
        <v>1</v>
      </c>
      <c r="E46" s="4238"/>
      <c r="F46" s="4238"/>
      <c r="G46" s="4209">
        <v>81.8</v>
      </c>
      <c r="H46" s="4238"/>
      <c r="I46" s="4238"/>
      <c r="J46" s="4210">
        <f>IFERROR(ROUND(AVERAGE(H45:J45),1),"-")</f>
        <v>92</v>
      </c>
      <c r="K46" s="4238"/>
      <c r="L46" s="4238"/>
      <c r="M46" s="4238"/>
      <c r="N46" s="4242"/>
      <c r="O46" s="738"/>
      <c r="P46" s="3766" t="s">
        <v>1891</v>
      </c>
      <c r="Q46" s="738"/>
      <c r="R46" s="2978"/>
      <c r="S46" s="101">
        <f t="shared" si="1"/>
        <v>0</v>
      </c>
      <c r="T46" s="2967">
        <v>8</v>
      </c>
      <c r="U46" s="947"/>
      <c r="V46" s="738"/>
      <c r="W46" s="738"/>
      <c r="X46" s="738"/>
      <c r="Y46" s="738"/>
      <c r="Z46" s="738"/>
      <c r="AA46" s="738"/>
      <c r="AB46" s="738"/>
      <c r="AC46" s="738"/>
      <c r="AD46" s="738"/>
      <c r="AE46" s="738"/>
      <c r="AF46" s="738"/>
      <c r="AG46" s="738"/>
      <c r="AH46" s="738"/>
      <c r="AI46" s="738"/>
      <c r="AJ46" s="738"/>
      <c r="AK46" s="738"/>
      <c r="AL46" s="738"/>
      <c r="AM46" s="738"/>
      <c r="AN46" s="738"/>
      <c r="AO46" s="738"/>
      <c r="AP46" s="738"/>
      <c r="AQ46" s="738"/>
      <c r="AR46" s="738"/>
      <c r="AS46" s="738"/>
      <c r="AT46" s="738"/>
      <c r="AU46" s="738"/>
      <c r="AV46" s="738"/>
      <c r="AW46" s="738"/>
      <c r="AX46" s="738"/>
      <c r="AY46" s="738"/>
      <c r="AZ46" s="738"/>
      <c r="BA46" s="738"/>
      <c r="BB46" s="738"/>
      <c r="BC46" s="738"/>
      <c r="BD46" s="738"/>
      <c r="BE46" s="738"/>
      <c r="BF46" s="738"/>
      <c r="BG46" s="738"/>
      <c r="BH46" s="738"/>
      <c r="BI46" s="738"/>
      <c r="BJ46" s="738"/>
      <c r="BK46" s="738"/>
      <c r="BL46" s="738"/>
      <c r="BM46" s="738"/>
      <c r="BN46" s="738"/>
      <c r="BO46" s="738"/>
      <c r="BP46" s="738"/>
      <c r="BQ46" s="738"/>
      <c r="BR46" s="738"/>
      <c r="BS46" s="738"/>
      <c r="BT46" s="738"/>
      <c r="BU46" s="738"/>
      <c r="BV46" s="738"/>
      <c r="BW46" s="738"/>
      <c r="BX46" s="738"/>
      <c r="BY46" s="738"/>
      <c r="BZ46" s="738"/>
      <c r="CA46" s="738"/>
      <c r="CB46" s="738"/>
      <c r="CC46" s="738"/>
      <c r="CD46" s="738"/>
      <c r="CE46" s="738"/>
      <c r="CF46" s="738"/>
      <c r="CG46" s="738"/>
      <c r="CH46" s="738"/>
      <c r="CI46" s="738"/>
      <c r="CJ46" s="738"/>
      <c r="CK46" s="738"/>
      <c r="CL46" s="738"/>
      <c r="CM46" s="738"/>
      <c r="CN46" s="738"/>
      <c r="CO46" s="738"/>
      <c r="CP46" s="738"/>
      <c r="CQ46" s="738"/>
      <c r="CR46" s="738"/>
    </row>
    <row r="47" spans="1:96" s="938" customFormat="1" ht="30">
      <c r="A47" s="985"/>
      <c r="B47" s="4269" t="s">
        <v>1892</v>
      </c>
      <c r="C47" s="4217" t="s">
        <v>874</v>
      </c>
      <c r="D47" s="4232">
        <v>1</v>
      </c>
      <c r="E47" s="4238"/>
      <c r="F47" s="4238"/>
      <c r="G47" s="4238"/>
      <c r="H47" s="4238"/>
      <c r="I47" s="4238"/>
      <c r="J47" s="4210">
        <f>IFERROR(ROUND(($G$46-J46)/$G$46,3),"-")</f>
        <v>-0.125</v>
      </c>
      <c r="K47" s="4238"/>
      <c r="L47" s="4238"/>
      <c r="M47" s="4238"/>
      <c r="N47" s="4242"/>
      <c r="O47" s="738"/>
      <c r="P47" s="3766" t="s">
        <v>1893</v>
      </c>
      <c r="Q47" s="738"/>
      <c r="R47" s="2978"/>
      <c r="S47" s="101">
        <f t="shared" si="1"/>
        <v>0</v>
      </c>
      <c r="T47" s="2967">
        <v>9</v>
      </c>
      <c r="U47" s="947"/>
      <c r="V47" s="738"/>
      <c r="W47" s="738"/>
      <c r="X47" s="738"/>
      <c r="Y47" s="738"/>
      <c r="Z47" s="738"/>
      <c r="AA47" s="738"/>
      <c r="AB47" s="738"/>
      <c r="AC47" s="738"/>
      <c r="AD47" s="738"/>
      <c r="AE47" s="738"/>
      <c r="AF47" s="738"/>
      <c r="AG47" s="738"/>
      <c r="AH47" s="738"/>
      <c r="AI47" s="738"/>
      <c r="AJ47" s="738"/>
      <c r="AK47" s="738"/>
      <c r="AL47" s="738"/>
      <c r="AM47" s="738"/>
      <c r="AN47" s="738"/>
      <c r="AO47" s="738"/>
      <c r="AP47" s="738"/>
      <c r="AQ47" s="738"/>
      <c r="AR47" s="738"/>
      <c r="AS47" s="738"/>
      <c r="AT47" s="738"/>
      <c r="AU47" s="738"/>
      <c r="AV47" s="738"/>
      <c r="AW47" s="738"/>
      <c r="AX47" s="738"/>
      <c r="AY47" s="738"/>
      <c r="AZ47" s="738"/>
      <c r="BA47" s="738"/>
      <c r="BB47" s="738"/>
      <c r="BC47" s="738"/>
      <c r="BD47" s="738"/>
      <c r="BE47" s="738"/>
      <c r="BF47" s="738"/>
      <c r="BG47" s="738"/>
      <c r="BH47" s="738"/>
      <c r="BI47" s="738"/>
      <c r="BJ47" s="738"/>
      <c r="BK47" s="738"/>
      <c r="BL47" s="738"/>
      <c r="BM47" s="738"/>
      <c r="BN47" s="738"/>
      <c r="BO47" s="738"/>
      <c r="BP47" s="738"/>
      <c r="BQ47" s="738"/>
      <c r="BR47" s="738"/>
      <c r="BS47" s="738"/>
      <c r="BT47" s="738"/>
      <c r="BU47" s="738"/>
      <c r="BV47" s="738"/>
      <c r="BW47" s="738"/>
      <c r="BX47" s="738"/>
      <c r="BY47" s="738"/>
      <c r="BZ47" s="738"/>
      <c r="CA47" s="738"/>
      <c r="CB47" s="738"/>
      <c r="CC47" s="738"/>
      <c r="CD47" s="738"/>
      <c r="CE47" s="738"/>
      <c r="CF47" s="738"/>
      <c r="CG47" s="738"/>
      <c r="CH47" s="738"/>
      <c r="CI47" s="738"/>
      <c r="CJ47" s="738"/>
      <c r="CK47" s="738"/>
      <c r="CL47" s="738"/>
      <c r="CM47" s="738"/>
      <c r="CN47" s="738"/>
      <c r="CO47" s="738"/>
      <c r="CP47" s="738"/>
      <c r="CQ47" s="738"/>
      <c r="CR47" s="738"/>
    </row>
    <row r="48" spans="1:96" s="938" customFormat="1" ht="15">
      <c r="A48" s="985"/>
      <c r="B48" s="4269" t="s">
        <v>1894</v>
      </c>
      <c r="C48" s="4217" t="s">
        <v>1848</v>
      </c>
      <c r="D48" s="4232">
        <v>1</v>
      </c>
      <c r="E48" s="4238"/>
      <c r="F48" s="4238"/>
      <c r="G48" s="4238"/>
      <c r="H48" s="4238"/>
      <c r="I48" s="4238"/>
      <c r="J48" s="4250">
        <f>SUM('6B'!E42:E43)</f>
        <v>93.350000000000009</v>
      </c>
      <c r="K48" s="4238"/>
      <c r="L48" s="4238"/>
      <c r="M48" s="4238"/>
      <c r="N48" s="4242"/>
      <c r="O48" s="738"/>
      <c r="P48" s="3766" t="s">
        <v>1895</v>
      </c>
      <c r="Q48" s="738"/>
      <c r="R48" s="2978"/>
      <c r="S48" s="101">
        <f t="shared" si="1"/>
        <v>0</v>
      </c>
      <c r="T48" s="2967">
        <v>9</v>
      </c>
      <c r="U48" s="947"/>
      <c r="V48" s="738"/>
      <c r="W48" s="738"/>
      <c r="X48" s="738"/>
      <c r="Y48" s="738"/>
      <c r="Z48" s="738"/>
      <c r="AA48" s="738"/>
      <c r="AB48" s="738"/>
      <c r="AC48" s="738"/>
      <c r="AD48" s="738"/>
      <c r="AE48" s="738"/>
      <c r="AF48" s="738"/>
      <c r="AG48" s="738"/>
      <c r="AH48" s="738"/>
      <c r="AI48" s="738"/>
      <c r="AJ48" s="738"/>
      <c r="AK48" s="738"/>
      <c r="AL48" s="738"/>
      <c r="AM48" s="738"/>
      <c r="AN48" s="738"/>
      <c r="AO48" s="738"/>
      <c r="AP48" s="738"/>
      <c r="AQ48" s="738"/>
      <c r="AR48" s="738"/>
      <c r="AS48" s="738"/>
      <c r="AT48" s="738"/>
      <c r="AU48" s="738"/>
      <c r="AV48" s="738"/>
      <c r="AW48" s="738"/>
      <c r="AX48" s="738"/>
      <c r="AY48" s="738"/>
      <c r="AZ48" s="738"/>
      <c r="BA48" s="738"/>
      <c r="BB48" s="738"/>
      <c r="BC48" s="738"/>
      <c r="BD48" s="738"/>
      <c r="BE48" s="738"/>
      <c r="BF48" s="738"/>
      <c r="BG48" s="738"/>
      <c r="BH48" s="738"/>
      <c r="BI48" s="738"/>
      <c r="BJ48" s="738"/>
      <c r="BK48" s="738"/>
      <c r="BL48" s="738"/>
      <c r="BM48" s="738"/>
      <c r="BN48" s="738"/>
      <c r="BO48" s="738"/>
      <c r="BP48" s="738"/>
      <c r="BQ48" s="738"/>
      <c r="BR48" s="738"/>
      <c r="BS48" s="738"/>
      <c r="BT48" s="738"/>
      <c r="BU48" s="738"/>
      <c r="BV48" s="738"/>
      <c r="BW48" s="738"/>
      <c r="BX48" s="738"/>
      <c r="BY48" s="738"/>
      <c r="BZ48" s="738"/>
      <c r="CA48" s="738"/>
      <c r="CB48" s="738"/>
      <c r="CC48" s="738"/>
      <c r="CD48" s="738"/>
      <c r="CE48" s="738"/>
      <c r="CF48" s="738"/>
      <c r="CG48" s="738"/>
      <c r="CH48" s="738"/>
      <c r="CI48" s="738"/>
      <c r="CJ48" s="738"/>
      <c r="CK48" s="738"/>
      <c r="CL48" s="738"/>
      <c r="CM48" s="738"/>
      <c r="CN48" s="738"/>
      <c r="CO48" s="738"/>
      <c r="CP48" s="738"/>
      <c r="CQ48" s="738"/>
      <c r="CR48" s="738"/>
    </row>
    <row r="49" spans="1:96" s="938" customFormat="1" ht="15.6" thickBot="1">
      <c r="A49" s="985"/>
      <c r="B49" s="4270" t="s">
        <v>1896</v>
      </c>
      <c r="C49" s="4218" t="s">
        <v>1848</v>
      </c>
      <c r="D49" s="4235">
        <v>1</v>
      </c>
      <c r="E49" s="4244"/>
      <c r="F49" s="4244"/>
      <c r="G49" s="4244"/>
      <c r="H49" s="4244"/>
      <c r="I49" s="4244"/>
      <c r="J49" s="4212">
        <v>0</v>
      </c>
      <c r="K49" s="4244"/>
      <c r="L49" s="4244"/>
      <c r="M49" s="4244"/>
      <c r="N49" s="4245"/>
      <c r="O49" s="738"/>
      <c r="P49" s="3767" t="s">
        <v>1897</v>
      </c>
      <c r="Q49" s="738"/>
      <c r="R49" s="2978"/>
      <c r="S49" s="101">
        <f t="shared" si="1"/>
        <v>0</v>
      </c>
      <c r="T49" s="2967">
        <v>9</v>
      </c>
      <c r="U49" s="947"/>
      <c r="V49" s="738"/>
      <c r="W49" s="738"/>
      <c r="X49" s="738"/>
      <c r="Y49" s="738"/>
      <c r="Z49" s="738"/>
      <c r="AA49" s="738"/>
      <c r="AB49" s="738"/>
      <c r="AC49" s="738"/>
      <c r="AD49" s="738"/>
      <c r="AE49" s="738"/>
      <c r="AF49" s="738"/>
      <c r="AG49" s="738"/>
      <c r="AH49" s="738"/>
      <c r="AI49" s="738"/>
      <c r="AJ49" s="738"/>
      <c r="AK49" s="738"/>
      <c r="AL49" s="738"/>
      <c r="AM49" s="738"/>
      <c r="AN49" s="738"/>
      <c r="AO49" s="738"/>
      <c r="AP49" s="738"/>
      <c r="AQ49" s="738"/>
      <c r="AR49" s="738"/>
      <c r="AS49" s="738"/>
      <c r="AT49" s="738"/>
      <c r="AU49" s="738"/>
      <c r="AV49" s="738"/>
      <c r="AW49" s="738"/>
      <c r="AX49" s="738"/>
      <c r="AY49" s="738"/>
      <c r="AZ49" s="738"/>
      <c r="BA49" s="738"/>
      <c r="BB49" s="738"/>
      <c r="BC49" s="738"/>
      <c r="BD49" s="738"/>
      <c r="BE49" s="738"/>
      <c r="BF49" s="738"/>
      <c r="BG49" s="738"/>
      <c r="BH49" s="738"/>
      <c r="BI49" s="738"/>
      <c r="BJ49" s="738"/>
      <c r="BK49" s="738"/>
      <c r="BL49" s="738"/>
      <c r="BM49" s="738"/>
      <c r="BN49" s="738"/>
      <c r="BO49" s="738"/>
      <c r="BP49" s="738"/>
      <c r="BQ49" s="738"/>
      <c r="BR49" s="738"/>
      <c r="BS49" s="738"/>
      <c r="BT49" s="738"/>
      <c r="BU49" s="738"/>
      <c r="BV49" s="738"/>
      <c r="BW49" s="738"/>
      <c r="BX49" s="738"/>
      <c r="BY49" s="738"/>
      <c r="BZ49" s="738"/>
      <c r="CA49" s="738"/>
      <c r="CB49" s="738"/>
      <c r="CC49" s="738"/>
      <c r="CD49" s="738"/>
      <c r="CE49" s="738"/>
      <c r="CF49" s="738"/>
      <c r="CG49" s="738"/>
      <c r="CH49" s="738"/>
      <c r="CI49" s="738"/>
      <c r="CJ49" s="738"/>
      <c r="CK49" s="738"/>
      <c r="CL49" s="738"/>
      <c r="CM49" s="738"/>
      <c r="CN49" s="738"/>
      <c r="CO49" s="738"/>
      <c r="CP49" s="738"/>
      <c r="CQ49" s="738"/>
      <c r="CR49" s="738"/>
    </row>
    <row r="50" spans="1:96" s="938" customFormat="1" ht="16.2" thickTop="1" thickBot="1">
      <c r="A50" s="985"/>
      <c r="B50" s="3840"/>
      <c r="C50" s="3840"/>
      <c r="D50" s="3775"/>
      <c r="E50" s="93"/>
      <c r="F50" s="93"/>
      <c r="G50" s="93"/>
      <c r="H50" s="93"/>
      <c r="I50" s="93"/>
      <c r="J50" s="93"/>
      <c r="K50" s="93"/>
      <c r="L50" s="93"/>
      <c r="M50" s="93"/>
      <c r="N50" s="93"/>
      <c r="O50" s="738"/>
      <c r="P50" s="2728"/>
      <c r="Q50" s="738"/>
      <c r="R50" s="2978"/>
      <c r="S50" s="101">
        <f t="shared" si="1"/>
        <v>0</v>
      </c>
      <c r="T50" s="2967">
        <v>10</v>
      </c>
      <c r="U50" s="947"/>
      <c r="V50" s="738"/>
      <c r="W50" s="738"/>
      <c r="X50" s="738"/>
      <c r="Y50" s="738"/>
      <c r="Z50" s="738"/>
      <c r="AA50" s="738"/>
      <c r="AB50" s="738"/>
      <c r="AC50" s="738"/>
      <c r="AD50" s="738"/>
      <c r="AE50" s="738"/>
      <c r="AF50" s="738"/>
      <c r="AG50" s="738"/>
      <c r="AH50" s="738"/>
      <c r="AI50" s="738"/>
      <c r="AJ50" s="738"/>
      <c r="AK50" s="738"/>
      <c r="AL50" s="738"/>
      <c r="AM50" s="738"/>
      <c r="AN50" s="738"/>
      <c r="AO50" s="738"/>
      <c r="AP50" s="738"/>
      <c r="AQ50" s="738"/>
      <c r="AR50" s="738"/>
      <c r="AS50" s="738"/>
      <c r="AT50" s="738"/>
      <c r="AU50" s="738"/>
      <c r="AV50" s="738"/>
      <c r="AW50" s="738"/>
      <c r="AX50" s="738"/>
      <c r="AY50" s="738"/>
      <c r="AZ50" s="738"/>
      <c r="BA50" s="738"/>
      <c r="BB50" s="738"/>
      <c r="BC50" s="738"/>
      <c r="BD50" s="738"/>
      <c r="BE50" s="738"/>
      <c r="BF50" s="738"/>
      <c r="BG50" s="738"/>
      <c r="BH50" s="738"/>
      <c r="BI50" s="738"/>
      <c r="BJ50" s="738"/>
      <c r="BK50" s="738"/>
      <c r="BL50" s="738"/>
      <c r="BM50" s="738"/>
      <c r="BN50" s="738"/>
      <c r="BO50" s="738"/>
      <c r="BP50" s="738"/>
      <c r="BQ50" s="738"/>
      <c r="BR50" s="738"/>
      <c r="BS50" s="738"/>
      <c r="BT50" s="738"/>
      <c r="BU50" s="738"/>
      <c r="BV50" s="738"/>
      <c r="BW50" s="738"/>
      <c r="BX50" s="738"/>
      <c r="BY50" s="738"/>
      <c r="BZ50" s="738"/>
      <c r="CA50" s="738"/>
      <c r="CB50" s="738"/>
      <c r="CC50" s="738"/>
      <c r="CD50" s="738"/>
      <c r="CE50" s="738"/>
      <c r="CF50" s="738"/>
      <c r="CG50" s="738"/>
      <c r="CH50" s="738"/>
      <c r="CI50" s="738"/>
      <c r="CJ50" s="738"/>
      <c r="CK50" s="738"/>
      <c r="CL50" s="738"/>
      <c r="CM50" s="738"/>
      <c r="CN50" s="738"/>
      <c r="CO50" s="738"/>
      <c r="CP50" s="738"/>
      <c r="CQ50" s="738"/>
      <c r="CR50" s="738"/>
    </row>
    <row r="51" spans="1:96" s="938" customFormat="1" ht="16.2" thickTop="1" thickBot="1">
      <c r="A51" s="985"/>
      <c r="B51" s="3861" t="s">
        <v>1898</v>
      </c>
      <c r="C51" s="3840"/>
      <c r="D51" s="3775"/>
      <c r="E51" s="93"/>
      <c r="F51" s="93"/>
      <c r="G51" s="93"/>
      <c r="H51" s="93"/>
      <c r="I51" s="93"/>
      <c r="J51" s="93"/>
      <c r="K51" s="93"/>
      <c r="L51" s="93"/>
      <c r="M51" s="93"/>
      <c r="N51" s="93"/>
      <c r="O51" s="738"/>
      <c r="P51" s="2728"/>
      <c r="Q51" s="738"/>
      <c r="R51" s="2978"/>
      <c r="S51" s="101">
        <f t="shared" si="1"/>
        <v>0</v>
      </c>
      <c r="T51" s="2967">
        <v>10</v>
      </c>
      <c r="U51" s="947"/>
      <c r="V51" s="738"/>
      <c r="W51" s="738"/>
      <c r="X51" s="738"/>
      <c r="Y51" s="738"/>
      <c r="Z51" s="738"/>
      <c r="AA51" s="738"/>
      <c r="AB51" s="738"/>
      <c r="AC51" s="738"/>
      <c r="AD51" s="738"/>
      <c r="AE51" s="738"/>
      <c r="AF51" s="738"/>
      <c r="AG51" s="738"/>
      <c r="AH51" s="738"/>
      <c r="AI51" s="738"/>
      <c r="AJ51" s="738"/>
      <c r="AK51" s="738"/>
      <c r="AL51" s="738"/>
      <c r="AM51" s="738"/>
      <c r="AN51" s="738"/>
      <c r="AO51" s="738"/>
      <c r="AP51" s="738"/>
      <c r="AQ51" s="738"/>
      <c r="AR51" s="738"/>
      <c r="AS51" s="738"/>
      <c r="AT51" s="738"/>
      <c r="AU51" s="738"/>
      <c r="AV51" s="738"/>
      <c r="AW51" s="738"/>
      <c r="AX51" s="738"/>
      <c r="AY51" s="738"/>
      <c r="AZ51" s="738"/>
      <c r="BA51" s="738"/>
      <c r="BB51" s="738"/>
      <c r="BC51" s="738"/>
      <c r="BD51" s="738"/>
      <c r="BE51" s="738"/>
      <c r="BF51" s="738"/>
      <c r="BG51" s="738"/>
      <c r="BH51" s="738"/>
      <c r="BI51" s="738"/>
      <c r="BJ51" s="738"/>
      <c r="BK51" s="738"/>
      <c r="BL51" s="738"/>
      <c r="BM51" s="738"/>
      <c r="BN51" s="738"/>
      <c r="BO51" s="738"/>
      <c r="BP51" s="738"/>
      <c r="BQ51" s="738"/>
      <c r="BR51" s="738"/>
      <c r="BS51" s="738"/>
      <c r="BT51" s="738"/>
      <c r="BU51" s="738"/>
      <c r="BV51" s="738"/>
      <c r="BW51" s="738"/>
      <c r="BX51" s="738"/>
      <c r="BY51" s="738"/>
      <c r="BZ51" s="738"/>
      <c r="CA51" s="738"/>
      <c r="CB51" s="738"/>
      <c r="CC51" s="738"/>
      <c r="CD51" s="738"/>
      <c r="CE51" s="738"/>
      <c r="CF51" s="738"/>
      <c r="CG51" s="738"/>
      <c r="CH51" s="738"/>
      <c r="CI51" s="738"/>
      <c r="CJ51" s="738"/>
      <c r="CK51" s="738"/>
      <c r="CL51" s="738"/>
      <c r="CM51" s="738"/>
      <c r="CN51" s="738"/>
      <c r="CO51" s="738"/>
      <c r="CP51" s="738"/>
      <c r="CQ51" s="738"/>
      <c r="CR51" s="738"/>
    </row>
    <row r="52" spans="1:96" s="938" customFormat="1" ht="30.6" thickTop="1">
      <c r="A52" s="985"/>
      <c r="B52" s="4271" t="s">
        <v>1899</v>
      </c>
      <c r="C52" s="4216" t="s">
        <v>1848</v>
      </c>
      <c r="D52" s="4227">
        <v>1</v>
      </c>
      <c r="E52" s="4239"/>
      <c r="F52" s="4239"/>
      <c r="G52" s="4239"/>
      <c r="H52" s="4239"/>
      <c r="I52" s="4239"/>
      <c r="J52" s="4206">
        <f>IFERROR(ROUND(J45-I45,1),"-")</f>
        <v>3.4</v>
      </c>
      <c r="K52" s="4239"/>
      <c r="L52" s="4239"/>
      <c r="M52" s="4239"/>
      <c r="N52" s="4240"/>
      <c r="O52" s="738"/>
      <c r="P52" s="3758" t="s">
        <v>1900</v>
      </c>
      <c r="Q52" s="738"/>
      <c r="R52" s="2978"/>
      <c r="S52" s="101">
        <f t="shared" si="1"/>
        <v>0</v>
      </c>
      <c r="T52" s="2967">
        <v>9</v>
      </c>
      <c r="U52" s="947"/>
      <c r="V52" s="738"/>
      <c r="W52" s="738"/>
      <c r="X52" s="738"/>
      <c r="Y52" s="738"/>
      <c r="Z52" s="738"/>
      <c r="AA52" s="738"/>
      <c r="AB52" s="738"/>
      <c r="AC52" s="738"/>
      <c r="AD52" s="738"/>
      <c r="AE52" s="738"/>
      <c r="AF52" s="738"/>
      <c r="AG52" s="738"/>
      <c r="AH52" s="738"/>
      <c r="AI52" s="738"/>
      <c r="AJ52" s="738"/>
      <c r="AK52" s="738"/>
      <c r="AL52" s="738"/>
      <c r="AM52" s="738"/>
      <c r="AN52" s="738"/>
      <c r="AO52" s="738"/>
      <c r="AP52" s="738"/>
      <c r="AQ52" s="738"/>
      <c r="AR52" s="738"/>
      <c r="AS52" s="738"/>
      <c r="AT52" s="738"/>
      <c r="AU52" s="738"/>
      <c r="AV52" s="738"/>
      <c r="AW52" s="738"/>
      <c r="AX52" s="738"/>
      <c r="AY52" s="738"/>
      <c r="AZ52" s="738"/>
      <c r="BA52" s="738"/>
      <c r="BB52" s="738"/>
      <c r="BC52" s="738"/>
      <c r="BD52" s="738"/>
      <c r="BE52" s="738"/>
      <c r="BF52" s="738"/>
      <c r="BG52" s="738"/>
      <c r="BH52" s="738"/>
      <c r="BI52" s="738"/>
      <c r="BJ52" s="738"/>
      <c r="BK52" s="738"/>
      <c r="BL52" s="738"/>
      <c r="BM52" s="738"/>
      <c r="BN52" s="738"/>
      <c r="BO52" s="738"/>
      <c r="BP52" s="738"/>
      <c r="BQ52" s="738"/>
      <c r="BR52" s="738"/>
      <c r="BS52" s="738"/>
      <c r="BT52" s="738"/>
      <c r="BU52" s="738"/>
      <c r="BV52" s="738"/>
      <c r="BW52" s="738"/>
      <c r="BX52" s="738"/>
      <c r="BY52" s="738"/>
      <c r="BZ52" s="738"/>
      <c r="CA52" s="738"/>
      <c r="CB52" s="738"/>
      <c r="CC52" s="738"/>
      <c r="CD52" s="738"/>
      <c r="CE52" s="738"/>
      <c r="CF52" s="738"/>
      <c r="CG52" s="738"/>
      <c r="CH52" s="738"/>
      <c r="CI52" s="738"/>
      <c r="CJ52" s="738"/>
      <c r="CK52" s="738"/>
      <c r="CL52" s="738"/>
      <c r="CM52" s="738"/>
      <c r="CN52" s="738"/>
      <c r="CO52" s="738"/>
      <c r="CP52" s="738"/>
      <c r="CQ52" s="738"/>
      <c r="CR52" s="738"/>
    </row>
    <row r="53" spans="1:96" s="938" customFormat="1" ht="30">
      <c r="A53" s="985"/>
      <c r="B53" s="4247" t="s">
        <v>1901</v>
      </c>
      <c r="C53" s="4217" t="s">
        <v>1848</v>
      </c>
      <c r="D53" s="4232">
        <v>1</v>
      </c>
      <c r="E53" s="4238"/>
      <c r="F53" s="4238"/>
      <c r="G53" s="4238"/>
      <c r="H53" s="4238"/>
      <c r="I53" s="4238"/>
      <c r="J53" s="4209">
        <v>0.43</v>
      </c>
      <c r="K53" s="4238"/>
      <c r="L53" s="4238"/>
      <c r="M53" s="4238"/>
      <c r="N53" s="4242"/>
      <c r="O53" s="738"/>
      <c r="P53" s="3766" t="s">
        <v>1902</v>
      </c>
      <c r="Q53" s="738"/>
      <c r="R53" s="2978"/>
      <c r="S53" s="101">
        <f t="shared" si="1"/>
        <v>0</v>
      </c>
      <c r="T53" s="2967">
        <v>9</v>
      </c>
      <c r="U53" s="947"/>
      <c r="V53" s="738"/>
      <c r="W53" s="738"/>
      <c r="X53" s="738"/>
      <c r="Y53" s="738"/>
      <c r="Z53" s="738"/>
      <c r="AA53" s="738"/>
      <c r="AB53" s="738"/>
      <c r="AC53" s="738"/>
      <c r="AD53" s="738"/>
      <c r="AE53" s="738"/>
      <c r="AF53" s="738"/>
      <c r="AG53" s="738"/>
      <c r="AH53" s="738"/>
      <c r="AI53" s="738"/>
      <c r="AJ53" s="738"/>
      <c r="AK53" s="738"/>
      <c r="AL53" s="738"/>
      <c r="AM53" s="738"/>
      <c r="AN53" s="738"/>
      <c r="AO53" s="738"/>
      <c r="AP53" s="738"/>
      <c r="AQ53" s="738"/>
      <c r="AR53" s="738"/>
      <c r="AS53" s="738"/>
      <c r="AT53" s="738"/>
      <c r="AU53" s="738"/>
      <c r="AV53" s="738"/>
      <c r="AW53" s="738"/>
      <c r="AX53" s="738"/>
      <c r="AY53" s="738"/>
      <c r="AZ53" s="738"/>
      <c r="BA53" s="738"/>
      <c r="BB53" s="738"/>
      <c r="BC53" s="738"/>
      <c r="BD53" s="738"/>
      <c r="BE53" s="738"/>
      <c r="BF53" s="738"/>
      <c r="BG53" s="738"/>
      <c r="BH53" s="738"/>
      <c r="BI53" s="738"/>
      <c r="BJ53" s="738"/>
      <c r="BK53" s="738"/>
      <c r="BL53" s="738"/>
      <c r="BM53" s="738"/>
      <c r="BN53" s="738"/>
      <c r="BO53" s="738"/>
      <c r="BP53" s="738"/>
      <c r="BQ53" s="738"/>
      <c r="BR53" s="738"/>
      <c r="BS53" s="738"/>
      <c r="BT53" s="738"/>
      <c r="BU53" s="738"/>
      <c r="BV53" s="738"/>
      <c r="BW53" s="738"/>
      <c r="BX53" s="738"/>
      <c r="BY53" s="738"/>
      <c r="BZ53" s="738"/>
      <c r="CA53" s="738"/>
      <c r="CB53" s="738"/>
      <c r="CC53" s="738"/>
      <c r="CD53" s="738"/>
      <c r="CE53" s="738"/>
      <c r="CF53" s="738"/>
      <c r="CG53" s="738"/>
      <c r="CH53" s="738"/>
      <c r="CI53" s="738"/>
      <c r="CJ53" s="738"/>
      <c r="CK53" s="738"/>
      <c r="CL53" s="738"/>
      <c r="CM53" s="738"/>
      <c r="CN53" s="738"/>
      <c r="CO53" s="738"/>
      <c r="CP53" s="738"/>
      <c r="CQ53" s="738"/>
      <c r="CR53" s="738"/>
    </row>
    <row r="54" spans="1:96" s="938" customFormat="1" ht="30.6" thickBot="1">
      <c r="A54" s="985"/>
      <c r="B54" s="4673" t="s">
        <v>1903</v>
      </c>
      <c r="C54" s="4674" t="s">
        <v>1848</v>
      </c>
      <c r="D54" s="4675">
        <v>1</v>
      </c>
      <c r="E54" s="4676"/>
      <c r="F54" s="4676"/>
      <c r="G54" s="4676"/>
      <c r="H54" s="4676"/>
      <c r="I54" s="4676"/>
      <c r="J54" s="4615">
        <v>4.3</v>
      </c>
      <c r="K54" s="4676"/>
      <c r="L54" s="4676"/>
      <c r="M54" s="4676"/>
      <c r="N54" s="4677"/>
      <c r="O54" s="738"/>
      <c r="P54" s="4669" t="s">
        <v>1904</v>
      </c>
      <c r="Q54" s="738"/>
      <c r="R54" s="2978"/>
      <c r="S54" s="101">
        <f t="shared" si="1"/>
        <v>0</v>
      </c>
      <c r="T54" s="2967">
        <v>9</v>
      </c>
      <c r="U54" s="947"/>
      <c r="V54" s="738"/>
      <c r="W54" s="738"/>
      <c r="X54" s="738"/>
      <c r="Y54" s="738"/>
      <c r="Z54" s="738"/>
      <c r="AA54" s="738"/>
      <c r="AB54" s="738"/>
      <c r="AC54" s="738"/>
      <c r="AD54" s="738"/>
      <c r="AE54" s="738"/>
      <c r="AF54" s="738"/>
      <c r="AG54" s="738"/>
      <c r="AH54" s="738"/>
      <c r="AI54" s="738"/>
      <c r="AJ54" s="738"/>
      <c r="AK54" s="738"/>
      <c r="AL54" s="738"/>
      <c r="AM54" s="738"/>
      <c r="AN54" s="738"/>
      <c r="AO54" s="738"/>
      <c r="AP54" s="738"/>
      <c r="AQ54" s="738"/>
      <c r="AR54" s="738"/>
      <c r="AS54" s="738"/>
      <c r="AT54" s="738"/>
      <c r="AU54" s="738"/>
      <c r="AV54" s="738"/>
      <c r="AW54" s="738"/>
      <c r="AX54" s="738"/>
      <c r="AY54" s="738"/>
      <c r="AZ54" s="738"/>
      <c r="BA54" s="738"/>
      <c r="BB54" s="738"/>
      <c r="BC54" s="738"/>
      <c r="BD54" s="738"/>
      <c r="BE54" s="738"/>
      <c r="BF54" s="738"/>
      <c r="BG54" s="738"/>
      <c r="BH54" s="738"/>
      <c r="BI54" s="738"/>
      <c r="BJ54" s="738"/>
      <c r="BK54" s="738"/>
      <c r="BL54" s="738"/>
      <c r="BM54" s="738"/>
      <c r="BN54" s="738"/>
      <c r="BO54" s="738"/>
      <c r="BP54" s="738"/>
      <c r="BQ54" s="738"/>
      <c r="BR54" s="738"/>
      <c r="BS54" s="738"/>
      <c r="BT54" s="738"/>
      <c r="BU54" s="738"/>
      <c r="BV54" s="738"/>
      <c r="BW54" s="738"/>
      <c r="BX54" s="738"/>
      <c r="BY54" s="738"/>
      <c r="BZ54" s="738"/>
      <c r="CA54" s="738"/>
      <c r="CB54" s="738"/>
      <c r="CC54" s="738"/>
      <c r="CD54" s="738"/>
      <c r="CE54" s="738"/>
      <c r="CF54" s="738"/>
      <c r="CG54" s="738"/>
      <c r="CH54" s="738"/>
      <c r="CI54" s="738"/>
      <c r="CJ54" s="738"/>
      <c r="CK54" s="738"/>
      <c r="CL54" s="738"/>
      <c r="CM54" s="738"/>
      <c r="CN54" s="738"/>
      <c r="CO54" s="738"/>
      <c r="CP54" s="738"/>
      <c r="CQ54" s="738"/>
      <c r="CR54" s="738"/>
    </row>
    <row r="55" spans="1:96" s="938" customFormat="1" ht="16.2" thickTop="1" thickBot="1">
      <c r="A55" s="985"/>
      <c r="B55" s="3840"/>
      <c r="C55" s="3840"/>
      <c r="D55" s="3775"/>
      <c r="E55" s="93"/>
      <c r="F55" s="93"/>
      <c r="G55" s="93"/>
      <c r="H55" s="93"/>
      <c r="I55" s="93"/>
      <c r="J55" s="93"/>
      <c r="K55" s="93"/>
      <c r="L55" s="93"/>
      <c r="M55" s="93"/>
      <c r="N55" s="93"/>
      <c r="O55" s="738"/>
      <c r="P55" s="2728"/>
      <c r="Q55" s="738"/>
      <c r="R55" s="2978"/>
      <c r="S55" s="101">
        <f t="shared" si="1"/>
        <v>0</v>
      </c>
      <c r="T55" s="2967">
        <v>10</v>
      </c>
      <c r="U55" s="947"/>
      <c r="V55" s="738"/>
      <c r="W55" s="738"/>
      <c r="X55" s="738"/>
      <c r="Y55" s="738"/>
      <c r="Z55" s="738"/>
      <c r="AA55" s="738"/>
      <c r="AB55" s="738"/>
      <c r="AC55" s="738"/>
      <c r="AD55" s="738"/>
      <c r="AE55" s="738"/>
      <c r="AF55" s="738"/>
      <c r="AG55" s="738"/>
      <c r="AH55" s="738"/>
      <c r="AI55" s="738"/>
      <c r="AJ55" s="738"/>
      <c r="AK55" s="738"/>
      <c r="AL55" s="738"/>
      <c r="AM55" s="738"/>
      <c r="AN55" s="738"/>
      <c r="AO55" s="738"/>
      <c r="AP55" s="738"/>
      <c r="AQ55" s="738"/>
      <c r="AR55" s="738"/>
      <c r="AS55" s="738"/>
      <c r="AT55" s="738"/>
      <c r="AU55" s="738"/>
      <c r="AV55" s="738"/>
      <c r="AW55" s="738"/>
      <c r="AX55" s="738"/>
      <c r="AY55" s="738"/>
      <c r="AZ55" s="738"/>
      <c r="BA55" s="738"/>
      <c r="BB55" s="738"/>
      <c r="BC55" s="738"/>
      <c r="BD55" s="738"/>
      <c r="BE55" s="738"/>
      <c r="BF55" s="738"/>
      <c r="BG55" s="738"/>
      <c r="BH55" s="738"/>
      <c r="BI55" s="738"/>
      <c r="BJ55" s="738"/>
      <c r="BK55" s="738"/>
      <c r="BL55" s="738"/>
      <c r="BM55" s="738"/>
      <c r="BN55" s="738"/>
      <c r="BO55" s="738"/>
      <c r="BP55" s="738"/>
      <c r="BQ55" s="738"/>
      <c r="BR55" s="738"/>
      <c r="BS55" s="738"/>
      <c r="BT55" s="738"/>
      <c r="BU55" s="738"/>
      <c r="BV55" s="738"/>
      <c r="BW55" s="738"/>
      <c r="BX55" s="738"/>
      <c r="BY55" s="738"/>
      <c r="BZ55" s="738"/>
      <c r="CA55" s="738"/>
      <c r="CB55" s="738"/>
      <c r="CC55" s="738"/>
      <c r="CD55" s="738"/>
      <c r="CE55" s="738"/>
      <c r="CF55" s="738"/>
      <c r="CG55" s="738"/>
      <c r="CH55" s="738"/>
      <c r="CI55" s="738"/>
      <c r="CJ55" s="738"/>
      <c r="CK55" s="738"/>
      <c r="CL55" s="738"/>
      <c r="CM55" s="738"/>
      <c r="CN55" s="738"/>
      <c r="CO55" s="738"/>
      <c r="CP55" s="738"/>
      <c r="CQ55" s="738"/>
      <c r="CR55" s="738"/>
    </row>
    <row r="56" spans="1:96" s="938" customFormat="1" ht="16.8" thickTop="1" thickBot="1">
      <c r="A56" s="985"/>
      <c r="B56" s="3861" t="s">
        <v>1908</v>
      </c>
      <c r="C56" s="3840"/>
      <c r="D56" s="93"/>
      <c r="E56" s="93"/>
      <c r="F56" s="93"/>
      <c r="G56" s="93"/>
      <c r="H56" s="93"/>
      <c r="I56" s="93"/>
      <c r="J56" s="93"/>
      <c r="K56" s="93"/>
      <c r="L56" s="93"/>
      <c r="M56" s="93"/>
      <c r="N56" s="93"/>
      <c r="O56" s="738"/>
      <c r="P56" s="2334"/>
      <c r="Q56" s="738"/>
      <c r="R56" s="2978"/>
      <c r="S56" s="101">
        <f t="shared" si="1"/>
        <v>0</v>
      </c>
      <c r="T56" s="2967">
        <v>10</v>
      </c>
      <c r="U56" s="947"/>
      <c r="V56" s="738"/>
      <c r="W56" s="738"/>
      <c r="X56" s="738"/>
      <c r="Y56" s="738"/>
      <c r="Z56" s="738"/>
      <c r="AA56" s="738"/>
      <c r="AB56" s="738"/>
      <c r="AC56" s="738"/>
      <c r="AD56" s="738"/>
      <c r="AE56" s="738"/>
      <c r="AF56" s="738"/>
      <c r="AG56" s="738"/>
      <c r="AH56" s="738"/>
      <c r="AI56" s="738"/>
      <c r="AJ56" s="738"/>
      <c r="AK56" s="738"/>
      <c r="AL56" s="738"/>
      <c r="AM56" s="738"/>
      <c r="AN56" s="738"/>
      <c r="AO56" s="738"/>
      <c r="AP56" s="738"/>
      <c r="AQ56" s="738"/>
      <c r="AR56" s="738"/>
      <c r="AS56" s="738"/>
      <c r="AT56" s="738"/>
      <c r="AU56" s="738"/>
      <c r="AV56" s="738"/>
      <c r="AW56" s="738"/>
      <c r="AX56" s="738"/>
      <c r="AY56" s="738"/>
      <c r="AZ56" s="738"/>
      <c r="BA56" s="738"/>
      <c r="BB56" s="738"/>
      <c r="BC56" s="738"/>
      <c r="BD56" s="738"/>
      <c r="BE56" s="738"/>
      <c r="BF56" s="738"/>
      <c r="BG56" s="738"/>
      <c r="BH56" s="738"/>
      <c r="BI56" s="738"/>
      <c r="BJ56" s="738"/>
      <c r="BK56" s="738"/>
      <c r="BL56" s="738"/>
      <c r="BM56" s="738"/>
      <c r="BN56" s="738"/>
      <c r="BO56" s="738"/>
      <c r="BP56" s="738"/>
      <c r="BQ56" s="738"/>
      <c r="BR56" s="738"/>
      <c r="BS56" s="738"/>
      <c r="BT56" s="738"/>
      <c r="BU56" s="738"/>
      <c r="BV56" s="738"/>
      <c r="BW56" s="738"/>
      <c r="BX56" s="738"/>
      <c r="BY56" s="738"/>
      <c r="BZ56" s="738"/>
      <c r="CA56" s="738"/>
      <c r="CB56" s="738"/>
      <c r="CC56" s="738"/>
      <c r="CD56" s="738"/>
      <c r="CE56" s="738"/>
      <c r="CF56" s="738"/>
      <c r="CG56" s="738"/>
      <c r="CH56" s="738"/>
      <c r="CI56" s="738"/>
      <c r="CJ56" s="738"/>
      <c r="CK56" s="738"/>
      <c r="CL56" s="738"/>
      <c r="CM56" s="738"/>
      <c r="CN56" s="738"/>
      <c r="CO56" s="738"/>
      <c r="CP56" s="738"/>
      <c r="CQ56" s="738"/>
      <c r="CR56" s="738"/>
    </row>
    <row r="57" spans="1:96" s="938" customFormat="1" ht="15.6" thickTop="1">
      <c r="A57" s="985"/>
      <c r="B57" s="4272" t="s">
        <v>1888</v>
      </c>
      <c r="C57" s="4268" t="s">
        <v>1848</v>
      </c>
      <c r="D57" s="4227">
        <v>1</v>
      </c>
      <c r="E57" s="4205">
        <v>57.1</v>
      </c>
      <c r="F57" s="4205">
        <v>58.1</v>
      </c>
      <c r="G57" s="4205">
        <v>60.3</v>
      </c>
      <c r="H57" s="4205">
        <v>63.7</v>
      </c>
      <c r="I57" s="4205">
        <v>60.4</v>
      </c>
      <c r="J57" s="4206">
        <f>IFERROR(ROUND(J60+J61,1),"-")</f>
        <v>64.5</v>
      </c>
      <c r="K57" s="4239"/>
      <c r="L57" s="4239"/>
      <c r="M57" s="4239"/>
      <c r="N57" s="4240"/>
      <c r="O57" s="738"/>
      <c r="P57" s="3758" t="s">
        <v>1905</v>
      </c>
      <c r="Q57" s="738"/>
      <c r="R57" s="2978"/>
      <c r="S57" s="101">
        <f t="shared" si="1"/>
        <v>0</v>
      </c>
      <c r="T57" s="2967">
        <v>4</v>
      </c>
      <c r="U57" s="947"/>
      <c r="V57" s="738"/>
      <c r="W57" s="738"/>
      <c r="X57" s="738"/>
      <c r="Y57" s="738"/>
      <c r="Z57" s="738"/>
      <c r="AA57" s="738"/>
      <c r="AB57" s="738"/>
      <c r="AC57" s="738"/>
      <c r="AD57" s="738"/>
      <c r="AE57" s="738"/>
      <c r="AF57" s="738"/>
      <c r="AG57" s="738"/>
      <c r="AH57" s="738"/>
      <c r="AI57" s="738"/>
      <c r="AJ57" s="738"/>
      <c r="AK57" s="738"/>
      <c r="AL57" s="738"/>
      <c r="AM57" s="738"/>
      <c r="AN57" s="738"/>
      <c r="AO57" s="738"/>
      <c r="AP57" s="738"/>
      <c r="AQ57" s="738"/>
      <c r="AR57" s="738"/>
      <c r="AS57" s="738"/>
      <c r="AT57" s="738"/>
      <c r="AU57" s="738"/>
      <c r="AV57" s="738"/>
      <c r="AW57" s="738"/>
      <c r="AX57" s="738"/>
      <c r="AY57" s="738"/>
      <c r="AZ57" s="738"/>
      <c r="BA57" s="738"/>
      <c r="BB57" s="738"/>
      <c r="BC57" s="738"/>
      <c r="BD57" s="738"/>
      <c r="BE57" s="738"/>
      <c r="BF57" s="738"/>
      <c r="BG57" s="738"/>
      <c r="BH57" s="738"/>
      <c r="BI57" s="738"/>
      <c r="BJ57" s="738"/>
      <c r="BK57" s="738"/>
      <c r="BL57" s="738"/>
      <c r="BM57" s="738"/>
      <c r="BN57" s="738"/>
      <c r="BO57" s="738"/>
      <c r="BP57" s="738"/>
      <c r="BQ57" s="738"/>
      <c r="BR57" s="738"/>
      <c r="BS57" s="738"/>
      <c r="BT57" s="738"/>
      <c r="BU57" s="738"/>
      <c r="BV57" s="738"/>
      <c r="BW57" s="738"/>
      <c r="BX57" s="738"/>
      <c r="BY57" s="738"/>
      <c r="BZ57" s="738"/>
      <c r="CA57" s="738"/>
      <c r="CB57" s="738"/>
      <c r="CC57" s="738"/>
      <c r="CD57" s="738"/>
      <c r="CE57" s="738"/>
      <c r="CF57" s="738"/>
      <c r="CG57" s="738"/>
      <c r="CH57" s="738"/>
      <c r="CI57" s="738"/>
      <c r="CJ57" s="738"/>
      <c r="CK57" s="738"/>
      <c r="CL57" s="738"/>
      <c r="CM57" s="738"/>
      <c r="CN57" s="738"/>
      <c r="CO57" s="738"/>
      <c r="CP57" s="738"/>
      <c r="CQ57" s="738"/>
      <c r="CR57" s="738"/>
    </row>
    <row r="58" spans="1:96" s="938" customFormat="1" ht="15">
      <c r="A58" s="985"/>
      <c r="B58" s="4231" t="s">
        <v>1890</v>
      </c>
      <c r="C58" s="4248" t="s">
        <v>1848</v>
      </c>
      <c r="D58" s="4232">
        <v>1</v>
      </c>
      <c r="E58" s="4238"/>
      <c r="F58" s="4238"/>
      <c r="G58" s="4209">
        <v>58.5</v>
      </c>
      <c r="H58" s="4238"/>
      <c r="I58" s="4238"/>
      <c r="J58" s="4210">
        <f>IFERROR(ROUND(AVERAGE(H57:J57),1),"-")</f>
        <v>62.9</v>
      </c>
      <c r="K58" s="4238"/>
      <c r="L58" s="4238"/>
      <c r="M58" s="4238"/>
      <c r="N58" s="4242"/>
      <c r="O58" s="738"/>
      <c r="P58" s="3759" t="s">
        <v>1906</v>
      </c>
      <c r="Q58" s="738"/>
      <c r="R58" s="2978"/>
      <c r="S58" s="101">
        <f t="shared" si="1"/>
        <v>0</v>
      </c>
      <c r="T58" s="2967">
        <v>8</v>
      </c>
      <c r="U58" s="947"/>
      <c r="V58" s="738"/>
      <c r="W58" s="738"/>
      <c r="X58" s="738"/>
      <c r="Y58" s="738"/>
      <c r="Z58" s="738"/>
      <c r="AA58" s="738"/>
      <c r="AB58" s="738"/>
      <c r="AC58" s="738"/>
      <c r="AD58" s="738"/>
      <c r="AE58" s="738"/>
      <c r="AF58" s="738"/>
      <c r="AG58" s="738"/>
      <c r="AH58" s="738"/>
      <c r="AI58" s="738"/>
      <c r="AJ58" s="738"/>
      <c r="AK58" s="738"/>
      <c r="AL58" s="738"/>
      <c r="AM58" s="738"/>
      <c r="AN58" s="738"/>
      <c r="AO58" s="738"/>
      <c r="AP58" s="738"/>
      <c r="AQ58" s="738"/>
      <c r="AR58" s="738"/>
      <c r="AS58" s="738"/>
      <c r="AT58" s="738"/>
      <c r="AU58" s="738"/>
      <c r="AV58" s="738"/>
      <c r="AW58" s="738"/>
      <c r="AX58" s="738"/>
      <c r="AY58" s="738"/>
      <c r="AZ58" s="738"/>
      <c r="BA58" s="738"/>
      <c r="BB58" s="738"/>
      <c r="BC58" s="738"/>
      <c r="BD58" s="738"/>
      <c r="BE58" s="738"/>
      <c r="BF58" s="738"/>
      <c r="BG58" s="738"/>
      <c r="BH58" s="738"/>
      <c r="BI58" s="738"/>
      <c r="BJ58" s="738"/>
      <c r="BK58" s="738"/>
      <c r="BL58" s="738"/>
      <c r="BM58" s="738"/>
      <c r="BN58" s="738"/>
      <c r="BO58" s="738"/>
      <c r="BP58" s="738"/>
      <c r="BQ58" s="738"/>
      <c r="BR58" s="738"/>
      <c r="BS58" s="738"/>
      <c r="BT58" s="738"/>
      <c r="BU58" s="738"/>
      <c r="BV58" s="738"/>
      <c r="BW58" s="738"/>
      <c r="BX58" s="738"/>
      <c r="BY58" s="738"/>
      <c r="BZ58" s="738"/>
      <c r="CA58" s="738"/>
      <c r="CB58" s="738"/>
      <c r="CC58" s="738"/>
      <c r="CD58" s="738"/>
      <c r="CE58" s="738"/>
      <c r="CF58" s="738"/>
      <c r="CG58" s="738"/>
      <c r="CH58" s="738"/>
      <c r="CI58" s="738"/>
      <c r="CJ58" s="738"/>
      <c r="CK58" s="738"/>
      <c r="CL58" s="738"/>
      <c r="CM58" s="738"/>
      <c r="CN58" s="738"/>
      <c r="CO58" s="738"/>
      <c r="CP58" s="738"/>
      <c r="CQ58" s="738"/>
      <c r="CR58" s="738"/>
    </row>
    <row r="59" spans="1:96" s="938" customFormat="1" ht="30">
      <c r="A59" s="985"/>
      <c r="B59" s="4269" t="s">
        <v>1911</v>
      </c>
      <c r="C59" s="4217" t="s">
        <v>874</v>
      </c>
      <c r="D59" s="4232">
        <v>1</v>
      </c>
      <c r="E59" s="4238"/>
      <c r="F59" s="4238"/>
      <c r="G59" s="4238"/>
      <c r="H59" s="4238"/>
      <c r="I59" s="4238"/>
      <c r="J59" s="4913">
        <f>IFERROR(ROUND(($G$58-J58)/$G$58,3),"-")</f>
        <v>-7.4999999999999997E-2</v>
      </c>
      <c r="K59" s="4238"/>
      <c r="L59" s="4238"/>
      <c r="M59" s="4238"/>
      <c r="N59" s="4242"/>
      <c r="O59" s="738"/>
      <c r="P59" s="3759" t="s">
        <v>1907</v>
      </c>
      <c r="Q59" s="738"/>
      <c r="R59" s="2978"/>
      <c r="S59" s="101">
        <f t="shared" si="1"/>
        <v>0</v>
      </c>
      <c r="T59" s="2967">
        <v>9</v>
      </c>
      <c r="U59" s="947"/>
      <c r="V59" s="738"/>
      <c r="W59" s="738"/>
      <c r="X59" s="738"/>
      <c r="Y59" s="738"/>
      <c r="Z59" s="738"/>
      <c r="AA59" s="738"/>
      <c r="AB59" s="738"/>
      <c r="AC59" s="738"/>
      <c r="AD59" s="738"/>
      <c r="AE59" s="738"/>
      <c r="AF59" s="738"/>
      <c r="AG59" s="738"/>
      <c r="AH59" s="738"/>
      <c r="AI59" s="738"/>
      <c r="AJ59" s="738"/>
      <c r="AK59" s="738"/>
      <c r="AL59" s="738"/>
      <c r="AM59" s="738"/>
      <c r="AN59" s="738"/>
      <c r="AO59" s="738"/>
      <c r="AP59" s="738"/>
      <c r="AQ59" s="738"/>
      <c r="AR59" s="738"/>
      <c r="AS59" s="738"/>
      <c r="AT59" s="738"/>
      <c r="AU59" s="738"/>
      <c r="AV59" s="738"/>
      <c r="AW59" s="738"/>
      <c r="AX59" s="738"/>
      <c r="AY59" s="738"/>
      <c r="AZ59" s="738"/>
      <c r="BA59" s="738"/>
      <c r="BB59" s="738"/>
      <c r="BC59" s="738"/>
      <c r="BD59" s="738"/>
      <c r="BE59" s="738"/>
      <c r="BF59" s="738"/>
      <c r="BG59" s="738"/>
      <c r="BH59" s="738"/>
      <c r="BI59" s="738"/>
      <c r="BJ59" s="738"/>
      <c r="BK59" s="738"/>
      <c r="BL59" s="738"/>
      <c r="BM59" s="738"/>
      <c r="BN59" s="738"/>
      <c r="BO59" s="738"/>
      <c r="BP59" s="738"/>
      <c r="BQ59" s="738"/>
      <c r="BR59" s="738"/>
      <c r="BS59" s="738"/>
      <c r="BT59" s="738"/>
      <c r="BU59" s="738"/>
      <c r="BV59" s="738"/>
      <c r="BW59" s="738"/>
      <c r="BX59" s="738"/>
      <c r="BY59" s="738"/>
      <c r="BZ59" s="738"/>
      <c r="CA59" s="738"/>
      <c r="CB59" s="738"/>
      <c r="CC59" s="738"/>
      <c r="CD59" s="738"/>
      <c r="CE59" s="738"/>
      <c r="CF59" s="738"/>
      <c r="CG59" s="738"/>
      <c r="CH59" s="738"/>
      <c r="CI59" s="738"/>
      <c r="CJ59" s="738"/>
      <c r="CK59" s="738"/>
      <c r="CL59" s="738"/>
      <c r="CM59" s="738"/>
      <c r="CN59" s="738"/>
      <c r="CO59" s="738"/>
      <c r="CP59" s="738"/>
      <c r="CQ59" s="738"/>
      <c r="CR59" s="738"/>
    </row>
    <row r="60" spans="1:96" s="938" customFormat="1" ht="15">
      <c r="A60" s="985"/>
      <c r="B60" s="4269" t="s">
        <v>1894</v>
      </c>
      <c r="C60" s="4217" t="s">
        <v>1848</v>
      </c>
      <c r="D60" s="4232">
        <v>1</v>
      </c>
      <c r="E60" s="4238"/>
      <c r="F60" s="4238"/>
      <c r="G60" s="4238"/>
      <c r="H60" s="4238"/>
      <c r="I60" s="4238"/>
      <c r="J60" s="4250">
        <f>SUM('6B'!F42:F43)</f>
        <v>64.460000000000008</v>
      </c>
      <c r="K60" s="4238"/>
      <c r="L60" s="4238"/>
      <c r="M60" s="4238"/>
      <c r="N60" s="4242"/>
      <c r="O60" s="738"/>
      <c r="P60" s="3759" t="s">
        <v>1909</v>
      </c>
      <c r="Q60" s="738"/>
      <c r="R60" s="2978"/>
      <c r="S60" s="101">
        <f t="shared" si="1"/>
        <v>0</v>
      </c>
      <c r="T60" s="2967">
        <v>9</v>
      </c>
      <c r="U60" s="947"/>
      <c r="V60" s="738"/>
      <c r="W60" s="738"/>
      <c r="X60" s="738"/>
      <c r="Y60" s="738"/>
      <c r="Z60" s="738"/>
      <c r="AA60" s="738"/>
      <c r="AB60" s="738"/>
      <c r="AC60" s="738"/>
      <c r="AD60" s="738"/>
      <c r="AE60" s="738"/>
      <c r="AF60" s="738"/>
      <c r="AG60" s="738"/>
      <c r="AH60" s="738"/>
      <c r="AI60" s="738"/>
      <c r="AJ60" s="738"/>
      <c r="AK60" s="738"/>
      <c r="AL60" s="738"/>
      <c r="AM60" s="738"/>
      <c r="AN60" s="738"/>
      <c r="AO60" s="738"/>
      <c r="AP60" s="738"/>
      <c r="AQ60" s="738"/>
      <c r="AR60" s="738"/>
      <c r="AS60" s="738"/>
      <c r="AT60" s="738"/>
      <c r="AU60" s="738"/>
      <c r="AV60" s="738"/>
      <c r="AW60" s="738"/>
      <c r="AX60" s="738"/>
      <c r="AY60" s="738"/>
      <c r="AZ60" s="738"/>
      <c r="BA60" s="738"/>
      <c r="BB60" s="738"/>
      <c r="BC60" s="738"/>
      <c r="BD60" s="738"/>
      <c r="BE60" s="738"/>
      <c r="BF60" s="738"/>
      <c r="BG60" s="738"/>
      <c r="BH60" s="738"/>
      <c r="BI60" s="738"/>
      <c r="BJ60" s="738"/>
      <c r="BK60" s="738"/>
      <c r="BL60" s="738"/>
      <c r="BM60" s="738"/>
      <c r="BN60" s="738"/>
      <c r="BO60" s="738"/>
      <c r="BP60" s="738"/>
      <c r="BQ60" s="738"/>
      <c r="BR60" s="738"/>
      <c r="BS60" s="738"/>
      <c r="BT60" s="738"/>
      <c r="BU60" s="738"/>
      <c r="BV60" s="738"/>
      <c r="BW60" s="738"/>
      <c r="BX60" s="738"/>
      <c r="BY60" s="738"/>
      <c r="BZ60" s="738"/>
      <c r="CA60" s="738"/>
      <c r="CB60" s="738"/>
      <c r="CC60" s="738"/>
      <c r="CD60" s="738"/>
      <c r="CE60" s="738"/>
      <c r="CF60" s="738"/>
      <c r="CG60" s="738"/>
      <c r="CH60" s="738"/>
      <c r="CI60" s="738"/>
      <c r="CJ60" s="738"/>
      <c r="CK60" s="738"/>
      <c r="CL60" s="738"/>
      <c r="CM60" s="738"/>
      <c r="CN60" s="738"/>
      <c r="CO60" s="738"/>
      <c r="CP60" s="738"/>
      <c r="CQ60" s="738"/>
      <c r="CR60" s="738"/>
    </row>
    <row r="61" spans="1:96" s="938" customFormat="1" ht="15.6" thickBot="1">
      <c r="A61" s="985"/>
      <c r="B61" s="4270" t="s">
        <v>1896</v>
      </c>
      <c r="C61" s="4218" t="s">
        <v>1848</v>
      </c>
      <c r="D61" s="4235">
        <v>1</v>
      </c>
      <c r="E61" s="4244"/>
      <c r="F61" s="4244"/>
      <c r="G61" s="4244"/>
      <c r="H61" s="4244"/>
      <c r="I61" s="4244"/>
      <c r="J61" s="4212">
        <v>0</v>
      </c>
      <c r="K61" s="4244"/>
      <c r="L61" s="4244"/>
      <c r="M61" s="4244"/>
      <c r="N61" s="4245"/>
      <c r="O61" s="738"/>
      <c r="P61" s="3760" t="s">
        <v>1910</v>
      </c>
      <c r="Q61" s="738"/>
      <c r="R61" s="2978"/>
      <c r="S61" s="101">
        <f t="shared" si="1"/>
        <v>0</v>
      </c>
      <c r="T61" s="2967">
        <v>9</v>
      </c>
      <c r="U61" s="947"/>
      <c r="V61" s="738"/>
      <c r="W61" s="738"/>
      <c r="X61" s="738"/>
      <c r="Y61" s="738"/>
      <c r="Z61" s="738"/>
      <c r="AA61" s="738"/>
      <c r="AB61" s="738"/>
      <c r="AC61" s="738"/>
      <c r="AD61" s="738"/>
      <c r="AE61" s="738"/>
      <c r="AF61" s="738"/>
      <c r="AG61" s="738"/>
      <c r="AH61" s="738"/>
      <c r="AI61" s="738"/>
      <c r="AJ61" s="738"/>
      <c r="AK61" s="738"/>
      <c r="AL61" s="738"/>
      <c r="AM61" s="738"/>
      <c r="AN61" s="738"/>
      <c r="AO61" s="738"/>
      <c r="AP61" s="738"/>
      <c r="AQ61" s="738"/>
      <c r="AR61" s="738"/>
      <c r="AS61" s="738"/>
      <c r="AT61" s="738"/>
      <c r="AU61" s="738"/>
      <c r="AV61" s="738"/>
      <c r="AW61" s="738"/>
      <c r="AX61" s="738"/>
      <c r="AY61" s="738"/>
      <c r="AZ61" s="738"/>
      <c r="BA61" s="738"/>
      <c r="BB61" s="738"/>
      <c r="BC61" s="738"/>
      <c r="BD61" s="738"/>
      <c r="BE61" s="738"/>
      <c r="BF61" s="738"/>
      <c r="BG61" s="738"/>
      <c r="BH61" s="738"/>
      <c r="BI61" s="738"/>
      <c r="BJ61" s="738"/>
      <c r="BK61" s="738"/>
      <c r="BL61" s="738"/>
      <c r="BM61" s="738"/>
      <c r="BN61" s="738"/>
      <c r="BO61" s="738"/>
      <c r="BP61" s="738"/>
      <c r="BQ61" s="738"/>
      <c r="BR61" s="738"/>
      <c r="BS61" s="738"/>
      <c r="BT61" s="738"/>
      <c r="BU61" s="738"/>
      <c r="BV61" s="738"/>
      <c r="BW61" s="738"/>
      <c r="BX61" s="738"/>
      <c r="BY61" s="738"/>
      <c r="BZ61" s="738"/>
      <c r="CA61" s="738"/>
      <c r="CB61" s="738"/>
      <c r="CC61" s="738"/>
      <c r="CD61" s="738"/>
      <c r="CE61" s="738"/>
      <c r="CF61" s="738"/>
      <c r="CG61" s="738"/>
      <c r="CH61" s="738"/>
      <c r="CI61" s="738"/>
      <c r="CJ61" s="738"/>
      <c r="CK61" s="738"/>
      <c r="CL61" s="738"/>
      <c r="CM61" s="738"/>
      <c r="CN61" s="738"/>
      <c r="CO61" s="738"/>
      <c r="CP61" s="738"/>
      <c r="CQ61" s="738"/>
      <c r="CR61" s="738"/>
    </row>
    <row r="62" spans="1:96" s="938" customFormat="1" ht="16.2" thickTop="1" thickBot="1">
      <c r="A62" s="985"/>
      <c r="B62" s="3840"/>
      <c r="C62" s="3840"/>
      <c r="D62" s="93"/>
      <c r="E62" s="93"/>
      <c r="F62" s="93"/>
      <c r="G62" s="93"/>
      <c r="H62" s="93"/>
      <c r="I62" s="93"/>
      <c r="J62" s="93"/>
      <c r="K62" s="93"/>
      <c r="L62" s="93"/>
      <c r="M62" s="93"/>
      <c r="N62" s="93"/>
      <c r="O62" s="738"/>
      <c r="P62" s="738"/>
      <c r="Q62" s="738"/>
      <c r="R62" s="2978"/>
      <c r="S62" s="101">
        <f t="shared" si="1"/>
        <v>0</v>
      </c>
      <c r="T62" s="2967">
        <v>10</v>
      </c>
      <c r="U62" s="947"/>
      <c r="V62" s="738"/>
      <c r="W62" s="738"/>
      <c r="X62" s="738"/>
      <c r="Y62" s="738"/>
      <c r="Z62" s="738"/>
      <c r="AA62" s="738"/>
      <c r="AB62" s="738"/>
      <c r="AC62" s="738"/>
      <c r="AD62" s="738"/>
      <c r="AE62" s="738"/>
      <c r="AF62" s="738"/>
      <c r="AG62" s="738"/>
      <c r="AH62" s="738"/>
      <c r="AI62" s="738"/>
      <c r="AJ62" s="738"/>
      <c r="AK62" s="738"/>
      <c r="AL62" s="738"/>
      <c r="AM62" s="738"/>
      <c r="AN62" s="738"/>
      <c r="AO62" s="738"/>
      <c r="AP62" s="738"/>
      <c r="AQ62" s="738"/>
      <c r="AR62" s="738"/>
      <c r="AS62" s="738"/>
      <c r="AT62" s="738"/>
      <c r="AU62" s="738"/>
      <c r="AV62" s="738"/>
      <c r="AW62" s="738"/>
      <c r="AX62" s="738"/>
      <c r="AY62" s="738"/>
      <c r="AZ62" s="738"/>
      <c r="BA62" s="738"/>
      <c r="BB62" s="738"/>
      <c r="BC62" s="738"/>
      <c r="BD62" s="738"/>
      <c r="BE62" s="738"/>
      <c r="BF62" s="738"/>
      <c r="BG62" s="738"/>
      <c r="BH62" s="738"/>
      <c r="BI62" s="738"/>
      <c r="BJ62" s="738"/>
      <c r="BK62" s="738"/>
      <c r="BL62" s="738"/>
      <c r="BM62" s="738"/>
      <c r="BN62" s="738"/>
      <c r="BO62" s="738"/>
      <c r="BP62" s="738"/>
      <c r="BQ62" s="738"/>
      <c r="BR62" s="738"/>
      <c r="BS62" s="738"/>
      <c r="BT62" s="738"/>
      <c r="BU62" s="738"/>
      <c r="BV62" s="738"/>
      <c r="BW62" s="738"/>
      <c r="BX62" s="738"/>
      <c r="BY62" s="738"/>
      <c r="BZ62" s="738"/>
      <c r="CA62" s="738"/>
      <c r="CB62" s="738"/>
      <c r="CC62" s="738"/>
      <c r="CD62" s="738"/>
      <c r="CE62" s="738"/>
      <c r="CF62" s="738"/>
      <c r="CG62" s="738"/>
      <c r="CH62" s="738"/>
      <c r="CI62" s="738"/>
      <c r="CJ62" s="738"/>
      <c r="CK62" s="738"/>
      <c r="CL62" s="738"/>
      <c r="CM62" s="738"/>
      <c r="CN62" s="738"/>
      <c r="CO62" s="738"/>
      <c r="CP62" s="738"/>
      <c r="CQ62" s="738"/>
      <c r="CR62" s="738"/>
    </row>
    <row r="63" spans="1:96" s="938" customFormat="1" ht="16.2" thickTop="1" thickBot="1">
      <c r="A63" s="985"/>
      <c r="B63" s="3861" t="s">
        <v>1915</v>
      </c>
      <c r="C63" s="3840"/>
      <c r="D63" s="93"/>
      <c r="E63" s="93"/>
      <c r="F63" s="93"/>
      <c r="G63" s="93"/>
      <c r="H63" s="93"/>
      <c r="I63" s="93"/>
      <c r="J63" s="93"/>
      <c r="K63" s="55"/>
      <c r="L63" s="93"/>
      <c r="M63" s="93"/>
      <c r="N63" s="93"/>
      <c r="O63" s="738"/>
      <c r="P63" s="2728"/>
      <c r="Q63" s="738"/>
      <c r="R63" s="2978"/>
      <c r="S63" s="101">
        <f t="shared" si="1"/>
        <v>0</v>
      </c>
      <c r="T63" s="2967">
        <v>10</v>
      </c>
      <c r="U63" s="947"/>
      <c r="V63" s="738"/>
      <c r="W63" s="738"/>
      <c r="X63" s="738"/>
      <c r="Y63" s="738"/>
      <c r="Z63" s="738"/>
      <c r="AA63" s="738"/>
      <c r="AB63" s="738"/>
      <c r="AC63" s="738"/>
      <c r="AD63" s="738"/>
      <c r="AE63" s="738"/>
      <c r="AF63" s="738"/>
      <c r="AG63" s="738"/>
      <c r="AH63" s="738"/>
      <c r="AI63" s="738"/>
      <c r="AJ63" s="738"/>
      <c r="AK63" s="738"/>
      <c r="AL63" s="738"/>
      <c r="AM63" s="738"/>
      <c r="AN63" s="738"/>
      <c r="AO63" s="738"/>
      <c r="AP63" s="738"/>
      <c r="AQ63" s="738"/>
      <c r="AR63" s="738"/>
      <c r="AS63" s="738"/>
      <c r="AT63" s="738"/>
      <c r="AU63" s="738"/>
      <c r="AV63" s="738"/>
      <c r="AW63" s="738"/>
      <c r="AX63" s="738"/>
      <c r="AY63" s="738"/>
      <c r="AZ63" s="738"/>
      <c r="BA63" s="738"/>
      <c r="BB63" s="738"/>
      <c r="BC63" s="738"/>
      <c r="BD63" s="738"/>
      <c r="BE63" s="738"/>
      <c r="BF63" s="738"/>
      <c r="BG63" s="738"/>
      <c r="BH63" s="738"/>
      <c r="BI63" s="738"/>
      <c r="BJ63" s="738"/>
      <c r="BK63" s="738"/>
      <c r="BL63" s="738"/>
      <c r="BM63" s="738"/>
      <c r="BN63" s="738"/>
      <c r="BO63" s="738"/>
      <c r="BP63" s="738"/>
      <c r="BQ63" s="738"/>
      <c r="BR63" s="738"/>
      <c r="BS63" s="738"/>
      <c r="BT63" s="738"/>
      <c r="BU63" s="738"/>
      <c r="BV63" s="738"/>
      <c r="BW63" s="738"/>
      <c r="BX63" s="738"/>
      <c r="BY63" s="738"/>
      <c r="BZ63" s="738"/>
      <c r="CA63" s="738"/>
      <c r="CB63" s="738"/>
      <c r="CC63" s="738"/>
      <c r="CD63" s="738"/>
      <c r="CE63" s="738"/>
      <c r="CF63" s="738"/>
      <c r="CG63" s="738"/>
      <c r="CH63" s="738"/>
      <c r="CI63" s="738"/>
      <c r="CJ63" s="738"/>
      <c r="CK63" s="738"/>
      <c r="CL63" s="738"/>
      <c r="CM63" s="738"/>
      <c r="CN63" s="738"/>
      <c r="CO63" s="738"/>
      <c r="CP63" s="738"/>
      <c r="CQ63" s="738"/>
      <c r="CR63" s="738"/>
    </row>
    <row r="64" spans="1:96" s="938" customFormat="1" ht="30.6" thickTop="1">
      <c r="A64" s="985"/>
      <c r="B64" s="4271" t="s">
        <v>1899</v>
      </c>
      <c r="C64" s="4273" t="s">
        <v>1848</v>
      </c>
      <c r="D64" s="4227">
        <v>1</v>
      </c>
      <c r="E64" s="4239"/>
      <c r="F64" s="4239"/>
      <c r="G64" s="4239"/>
      <c r="H64" s="4239"/>
      <c r="I64" s="4239"/>
      <c r="J64" s="4206">
        <f>IFERROR(ROUND(J57-I57,1),"-")</f>
        <v>4.0999999999999996</v>
      </c>
      <c r="K64" s="4239"/>
      <c r="L64" s="4239"/>
      <c r="M64" s="4239"/>
      <c r="N64" s="4240"/>
      <c r="O64" s="738"/>
      <c r="P64" s="3758" t="s">
        <v>1912</v>
      </c>
      <c r="Q64" s="738"/>
      <c r="R64" s="2978"/>
      <c r="S64" s="101">
        <f t="shared" si="1"/>
        <v>0</v>
      </c>
      <c r="T64" s="2967">
        <v>9</v>
      </c>
      <c r="U64" s="947"/>
      <c r="V64" s="738"/>
      <c r="W64" s="738"/>
      <c r="X64" s="738"/>
      <c r="Y64" s="738"/>
      <c r="Z64" s="738"/>
      <c r="AA64" s="738"/>
      <c r="AB64" s="738"/>
      <c r="AC64" s="738"/>
      <c r="AD64" s="738"/>
      <c r="AE64" s="738"/>
      <c r="AF64" s="738"/>
      <c r="AG64" s="738"/>
      <c r="AH64" s="738"/>
      <c r="AI64" s="738"/>
      <c r="AJ64" s="738"/>
      <c r="AK64" s="738"/>
      <c r="AL64" s="738"/>
      <c r="AM64" s="738"/>
      <c r="AN64" s="738"/>
      <c r="AO64" s="738"/>
      <c r="AP64" s="738"/>
      <c r="AQ64" s="738"/>
      <c r="AR64" s="738"/>
      <c r="AS64" s="738"/>
      <c r="AT64" s="738"/>
      <c r="AU64" s="738"/>
      <c r="AV64" s="738"/>
      <c r="AW64" s="738"/>
      <c r="AX64" s="738"/>
      <c r="AY64" s="738"/>
      <c r="AZ64" s="738"/>
      <c r="BA64" s="738"/>
      <c r="BB64" s="738"/>
      <c r="BC64" s="738"/>
      <c r="BD64" s="738"/>
      <c r="BE64" s="738"/>
      <c r="BF64" s="738"/>
      <c r="BG64" s="738"/>
      <c r="BH64" s="738"/>
      <c r="BI64" s="738"/>
      <c r="BJ64" s="738"/>
      <c r="BK64" s="738"/>
      <c r="BL64" s="738"/>
      <c r="BM64" s="738"/>
      <c r="BN64" s="738"/>
      <c r="BO64" s="738"/>
      <c r="BP64" s="738"/>
      <c r="BQ64" s="738"/>
      <c r="BR64" s="738"/>
      <c r="BS64" s="738"/>
      <c r="BT64" s="738"/>
      <c r="BU64" s="738"/>
      <c r="BV64" s="738"/>
      <c r="BW64" s="738"/>
      <c r="BX64" s="738"/>
      <c r="BY64" s="738"/>
      <c r="BZ64" s="738"/>
      <c r="CA64" s="738"/>
      <c r="CB64" s="738"/>
      <c r="CC64" s="738"/>
      <c r="CD64" s="738"/>
      <c r="CE64" s="738"/>
      <c r="CF64" s="738"/>
      <c r="CG64" s="738"/>
      <c r="CH64" s="738"/>
      <c r="CI64" s="738"/>
      <c r="CJ64" s="738"/>
      <c r="CK64" s="738"/>
      <c r="CL64" s="738"/>
      <c r="CM64" s="738"/>
      <c r="CN64" s="738"/>
      <c r="CO64" s="738"/>
      <c r="CP64" s="738"/>
      <c r="CQ64" s="738"/>
      <c r="CR64" s="738"/>
    </row>
    <row r="65" spans="1:96" s="938" customFormat="1" ht="30">
      <c r="A65" s="985"/>
      <c r="B65" s="4247" t="s">
        <v>1901</v>
      </c>
      <c r="C65" s="4274" t="s">
        <v>1848</v>
      </c>
      <c r="D65" s="4232">
        <v>1</v>
      </c>
      <c r="E65" s="4238"/>
      <c r="F65" s="4238"/>
      <c r="G65" s="4238"/>
      <c r="H65" s="4238"/>
      <c r="I65" s="4238"/>
      <c r="J65" s="4209">
        <v>0.32</v>
      </c>
      <c r="K65" s="4238"/>
      <c r="L65" s="4238"/>
      <c r="M65" s="4238"/>
      <c r="N65" s="4242"/>
      <c r="O65" s="738"/>
      <c r="P65" s="3766" t="s">
        <v>1913</v>
      </c>
      <c r="Q65" s="738"/>
      <c r="R65" s="2978"/>
      <c r="S65" s="101">
        <f t="shared" si="1"/>
        <v>0</v>
      </c>
      <c r="T65" s="2967">
        <v>9</v>
      </c>
      <c r="U65" s="947"/>
      <c r="V65" s="738"/>
      <c r="W65" s="738"/>
      <c r="X65" s="738"/>
      <c r="Y65" s="738"/>
      <c r="Z65" s="738"/>
      <c r="AA65" s="738"/>
      <c r="AB65" s="738"/>
      <c r="AC65" s="738"/>
      <c r="AD65" s="738"/>
      <c r="AE65" s="738"/>
      <c r="AF65" s="738"/>
      <c r="AG65" s="738"/>
      <c r="AH65" s="738"/>
      <c r="AI65" s="738"/>
      <c r="AJ65" s="738"/>
      <c r="AK65" s="738"/>
      <c r="AL65" s="738"/>
      <c r="AM65" s="738"/>
      <c r="AN65" s="738"/>
      <c r="AO65" s="738"/>
      <c r="AP65" s="738"/>
      <c r="AQ65" s="738"/>
      <c r="AR65" s="738"/>
      <c r="AS65" s="738"/>
      <c r="AT65" s="738"/>
      <c r="AU65" s="738"/>
      <c r="AV65" s="738"/>
      <c r="AW65" s="738"/>
      <c r="AX65" s="738"/>
      <c r="AY65" s="738"/>
      <c r="AZ65" s="738"/>
      <c r="BA65" s="738"/>
      <c r="BB65" s="738"/>
      <c r="BC65" s="738"/>
      <c r="BD65" s="738"/>
      <c r="BE65" s="738"/>
      <c r="BF65" s="738"/>
      <c r="BG65" s="738"/>
      <c r="BH65" s="738"/>
      <c r="BI65" s="738"/>
      <c r="BJ65" s="738"/>
      <c r="BK65" s="738"/>
      <c r="BL65" s="738"/>
      <c r="BM65" s="738"/>
      <c r="BN65" s="738"/>
      <c r="BO65" s="738"/>
      <c r="BP65" s="738"/>
      <c r="BQ65" s="738"/>
      <c r="BR65" s="738"/>
      <c r="BS65" s="738"/>
      <c r="BT65" s="738"/>
      <c r="BU65" s="738"/>
      <c r="BV65" s="738"/>
      <c r="BW65" s="738"/>
      <c r="BX65" s="738"/>
      <c r="BY65" s="738"/>
      <c r="BZ65" s="738"/>
      <c r="CA65" s="738"/>
      <c r="CB65" s="738"/>
      <c r="CC65" s="738"/>
      <c r="CD65" s="738"/>
      <c r="CE65" s="738"/>
      <c r="CF65" s="738"/>
      <c r="CG65" s="738"/>
      <c r="CH65" s="738"/>
      <c r="CI65" s="738"/>
      <c r="CJ65" s="738"/>
      <c r="CK65" s="738"/>
      <c r="CL65" s="738"/>
      <c r="CM65" s="738"/>
      <c r="CN65" s="738"/>
      <c r="CO65" s="738"/>
      <c r="CP65" s="738"/>
      <c r="CQ65" s="738"/>
      <c r="CR65" s="738"/>
    </row>
    <row r="66" spans="1:96" s="938" customFormat="1" ht="30.6" thickBot="1">
      <c r="A66" s="985"/>
      <c r="B66" s="4678" t="s">
        <v>1903</v>
      </c>
      <c r="C66" s="4679" t="s">
        <v>1848</v>
      </c>
      <c r="D66" s="4675">
        <v>1</v>
      </c>
      <c r="E66" s="4676"/>
      <c r="F66" s="4676"/>
      <c r="G66" s="4676"/>
      <c r="H66" s="4676"/>
      <c r="I66" s="4676"/>
      <c r="J66" s="4615">
        <v>5.0999999999999996</v>
      </c>
      <c r="K66" s="4676"/>
      <c r="L66" s="4676"/>
      <c r="M66" s="4676"/>
      <c r="N66" s="4677"/>
      <c r="O66" s="738"/>
      <c r="P66" s="4669" t="s">
        <v>1914</v>
      </c>
      <c r="Q66" s="738"/>
      <c r="R66" s="2978"/>
      <c r="S66" s="101">
        <f t="shared" si="1"/>
        <v>0</v>
      </c>
      <c r="T66" s="2967">
        <v>9</v>
      </c>
      <c r="U66" s="947"/>
      <c r="V66" s="738"/>
      <c r="W66" s="738"/>
      <c r="X66" s="738"/>
      <c r="Y66" s="738"/>
      <c r="Z66" s="738"/>
      <c r="AA66" s="738"/>
      <c r="AB66" s="738"/>
      <c r="AC66" s="738"/>
      <c r="AD66" s="738"/>
      <c r="AE66" s="738"/>
      <c r="AF66" s="738"/>
      <c r="AG66" s="738"/>
      <c r="AH66" s="738"/>
      <c r="AI66" s="738"/>
      <c r="AJ66" s="738"/>
      <c r="AK66" s="738"/>
      <c r="AL66" s="738"/>
      <c r="AM66" s="738"/>
      <c r="AN66" s="738"/>
      <c r="AO66" s="738"/>
      <c r="AP66" s="738"/>
      <c r="AQ66" s="738"/>
      <c r="AR66" s="738"/>
      <c r="AS66" s="738"/>
      <c r="AT66" s="738"/>
      <c r="AU66" s="738"/>
      <c r="AV66" s="738"/>
      <c r="AW66" s="738"/>
      <c r="AX66" s="738"/>
      <c r="AY66" s="738"/>
      <c r="AZ66" s="738"/>
      <c r="BA66" s="738"/>
      <c r="BB66" s="738"/>
      <c r="BC66" s="738"/>
      <c r="BD66" s="738"/>
      <c r="BE66" s="738"/>
      <c r="BF66" s="738"/>
      <c r="BG66" s="738"/>
      <c r="BH66" s="738"/>
      <c r="BI66" s="738"/>
      <c r="BJ66" s="738"/>
      <c r="BK66" s="738"/>
      <c r="BL66" s="738"/>
      <c r="BM66" s="738"/>
      <c r="BN66" s="738"/>
      <c r="BO66" s="738"/>
      <c r="BP66" s="738"/>
      <c r="BQ66" s="738"/>
      <c r="BR66" s="738"/>
      <c r="BS66" s="738"/>
      <c r="BT66" s="738"/>
      <c r="BU66" s="738"/>
      <c r="BV66" s="738"/>
      <c r="BW66" s="738"/>
      <c r="BX66" s="738"/>
      <c r="BY66" s="738"/>
      <c r="BZ66" s="738"/>
      <c r="CA66" s="738"/>
      <c r="CB66" s="738"/>
      <c r="CC66" s="738"/>
      <c r="CD66" s="738"/>
      <c r="CE66" s="738"/>
      <c r="CF66" s="738"/>
      <c r="CG66" s="738"/>
      <c r="CH66" s="738"/>
      <c r="CI66" s="738"/>
      <c r="CJ66" s="738"/>
      <c r="CK66" s="738"/>
      <c r="CL66" s="738"/>
      <c r="CM66" s="738"/>
      <c r="CN66" s="738"/>
      <c r="CO66" s="738"/>
      <c r="CP66" s="738"/>
      <c r="CQ66" s="738"/>
      <c r="CR66" s="738"/>
    </row>
    <row r="67" spans="1:96" s="938" customFormat="1" ht="16.2" thickTop="1" thickBot="1">
      <c r="A67" s="985"/>
      <c r="B67" s="3836"/>
      <c r="C67" s="3836"/>
      <c r="D67" s="3775"/>
      <c r="E67" s="93"/>
      <c r="F67" s="93"/>
      <c r="G67" s="93"/>
      <c r="H67" s="93"/>
      <c r="I67" s="93"/>
      <c r="J67" s="93"/>
      <c r="K67" s="93"/>
      <c r="L67" s="93"/>
      <c r="M67" s="93"/>
      <c r="N67" s="93"/>
      <c r="O67" s="738"/>
      <c r="P67" s="2728"/>
      <c r="Q67" s="738"/>
      <c r="R67" s="2978"/>
      <c r="S67" s="101">
        <f t="shared" si="1"/>
        <v>0</v>
      </c>
      <c r="T67" s="2967">
        <v>10</v>
      </c>
      <c r="U67" s="947"/>
      <c r="V67" s="738"/>
      <c r="W67" s="738"/>
      <c r="X67" s="738"/>
      <c r="Y67" s="738"/>
      <c r="Z67" s="738"/>
      <c r="AA67" s="738"/>
      <c r="AB67" s="738"/>
      <c r="AC67" s="738"/>
      <c r="AD67" s="738"/>
      <c r="AE67" s="738"/>
      <c r="AF67" s="738"/>
      <c r="AG67" s="738"/>
      <c r="AH67" s="738"/>
      <c r="AI67" s="738"/>
      <c r="AJ67" s="738"/>
      <c r="AK67" s="738"/>
      <c r="AL67" s="738"/>
      <c r="AM67" s="738"/>
      <c r="AN67" s="738"/>
      <c r="AO67" s="738"/>
      <c r="AP67" s="738"/>
      <c r="AQ67" s="738"/>
      <c r="AR67" s="738"/>
      <c r="AS67" s="738"/>
      <c r="AT67" s="738"/>
      <c r="AU67" s="738"/>
      <c r="AV67" s="738"/>
      <c r="AW67" s="738"/>
      <c r="AX67" s="738"/>
      <c r="AY67" s="738"/>
      <c r="AZ67" s="738"/>
      <c r="BA67" s="738"/>
      <c r="BB67" s="738"/>
      <c r="BC67" s="738"/>
      <c r="BD67" s="738"/>
      <c r="BE67" s="738"/>
      <c r="BF67" s="738"/>
      <c r="BG67" s="738"/>
      <c r="BH67" s="738"/>
      <c r="BI67" s="738"/>
      <c r="BJ67" s="738"/>
      <c r="BK67" s="738"/>
      <c r="BL67" s="738"/>
      <c r="BM67" s="738"/>
      <c r="BN67" s="738"/>
      <c r="BO67" s="738"/>
      <c r="BP67" s="738"/>
      <c r="BQ67" s="738"/>
      <c r="BR67" s="738"/>
      <c r="BS67" s="738"/>
      <c r="BT67" s="738"/>
      <c r="BU67" s="738"/>
      <c r="BV67" s="738"/>
      <c r="BW67" s="738"/>
      <c r="BX67" s="738"/>
      <c r="BY67" s="738"/>
      <c r="BZ67" s="738"/>
      <c r="CA67" s="738"/>
      <c r="CB67" s="738"/>
      <c r="CC67" s="738"/>
      <c r="CD67" s="738"/>
      <c r="CE67" s="738"/>
      <c r="CF67" s="738"/>
      <c r="CG67" s="738"/>
      <c r="CH67" s="738"/>
      <c r="CI67" s="738"/>
      <c r="CJ67" s="738"/>
      <c r="CK67" s="738"/>
      <c r="CL67" s="738"/>
      <c r="CM67" s="738"/>
      <c r="CN67" s="738"/>
      <c r="CO67" s="738"/>
      <c r="CP67" s="738"/>
      <c r="CQ67" s="738"/>
      <c r="CR67" s="738"/>
    </row>
    <row r="68" spans="1:96" s="938" customFormat="1" ht="16.8" thickTop="1" thickBot="1">
      <c r="A68" s="985"/>
      <c r="B68" s="3861" t="s">
        <v>1922</v>
      </c>
      <c r="C68" s="3836"/>
      <c r="D68" s="3775"/>
      <c r="E68" s="93"/>
      <c r="F68" s="93"/>
      <c r="G68" s="93"/>
      <c r="H68" s="93"/>
      <c r="I68" s="93"/>
      <c r="J68" s="55"/>
      <c r="K68" s="93"/>
      <c r="L68" s="93"/>
      <c r="M68" s="93"/>
      <c r="N68" s="93"/>
      <c r="O68" s="738"/>
      <c r="P68" s="2334"/>
      <c r="Q68" s="738"/>
      <c r="R68" s="2978"/>
      <c r="S68" s="101">
        <f t="shared" si="1"/>
        <v>0</v>
      </c>
      <c r="T68" s="2967">
        <v>10</v>
      </c>
      <c r="U68" s="947"/>
      <c r="V68" s="738"/>
      <c r="W68" s="738"/>
      <c r="X68" s="738"/>
      <c r="Y68" s="738"/>
      <c r="Z68" s="738"/>
      <c r="AA68" s="738"/>
      <c r="AB68" s="738"/>
      <c r="AC68" s="738"/>
      <c r="AD68" s="738"/>
      <c r="AE68" s="738"/>
      <c r="AF68" s="738"/>
      <c r="AG68" s="738"/>
      <c r="AH68" s="738"/>
      <c r="AI68" s="738"/>
      <c r="AJ68" s="738"/>
      <c r="AK68" s="738"/>
      <c r="AL68" s="738"/>
      <c r="AM68" s="738"/>
      <c r="AN68" s="738"/>
      <c r="AO68" s="738"/>
      <c r="AP68" s="738"/>
      <c r="AQ68" s="738"/>
      <c r="AR68" s="738"/>
      <c r="AS68" s="738"/>
      <c r="AT68" s="738"/>
      <c r="AU68" s="738"/>
      <c r="AV68" s="738"/>
      <c r="AW68" s="738"/>
      <c r="AX68" s="738"/>
      <c r="AY68" s="738"/>
      <c r="AZ68" s="738"/>
      <c r="BA68" s="738"/>
      <c r="BB68" s="738"/>
      <c r="BC68" s="738"/>
      <c r="BD68" s="738"/>
      <c r="BE68" s="738"/>
      <c r="BF68" s="738"/>
      <c r="BG68" s="738"/>
      <c r="BH68" s="738"/>
      <c r="BI68" s="738"/>
      <c r="BJ68" s="738"/>
      <c r="BK68" s="738"/>
      <c r="BL68" s="738"/>
      <c r="BM68" s="738"/>
      <c r="BN68" s="738"/>
      <c r="BO68" s="738"/>
      <c r="BP68" s="738"/>
      <c r="BQ68" s="738"/>
      <c r="BR68" s="738"/>
      <c r="BS68" s="738"/>
      <c r="BT68" s="738"/>
      <c r="BU68" s="738"/>
      <c r="BV68" s="738"/>
      <c r="BW68" s="738"/>
      <c r="BX68" s="738"/>
      <c r="BY68" s="738"/>
      <c r="BZ68" s="738"/>
      <c r="CA68" s="738"/>
      <c r="CB68" s="738"/>
      <c r="CC68" s="738"/>
      <c r="CD68" s="738"/>
      <c r="CE68" s="738"/>
      <c r="CF68" s="738"/>
      <c r="CG68" s="738"/>
      <c r="CH68" s="738"/>
      <c r="CI68" s="738"/>
      <c r="CJ68" s="738"/>
      <c r="CK68" s="738"/>
      <c r="CL68" s="738"/>
      <c r="CM68" s="738"/>
      <c r="CN68" s="738"/>
      <c r="CO68" s="738"/>
      <c r="CP68" s="738"/>
      <c r="CQ68" s="738"/>
      <c r="CR68" s="738"/>
    </row>
    <row r="69" spans="1:96" s="938" customFormat="1" ht="15.6" thickTop="1">
      <c r="A69" s="985"/>
      <c r="B69" s="4271" t="s">
        <v>1888</v>
      </c>
      <c r="C69" s="4268" t="s">
        <v>1848</v>
      </c>
      <c r="D69" s="4227">
        <v>1</v>
      </c>
      <c r="E69" s="4205">
        <v>21.3</v>
      </c>
      <c r="F69" s="4205">
        <v>22.7</v>
      </c>
      <c r="G69" s="4205">
        <v>26</v>
      </c>
      <c r="H69" s="4205">
        <v>28.8</v>
      </c>
      <c r="I69" s="4205">
        <v>29.6</v>
      </c>
      <c r="J69" s="4206">
        <f>IFERROR(ROUND(J72+J73,1),"-")</f>
        <v>28.9</v>
      </c>
      <c r="K69" s="4239"/>
      <c r="L69" s="4239"/>
      <c r="M69" s="4239"/>
      <c r="N69" s="4240"/>
      <c r="O69" s="738"/>
      <c r="P69" s="3758" t="s">
        <v>1916</v>
      </c>
      <c r="Q69" s="738"/>
      <c r="R69" s="2978"/>
      <c r="S69" s="101">
        <f t="shared" si="1"/>
        <v>0</v>
      </c>
      <c r="T69" s="2967">
        <v>4</v>
      </c>
      <c r="U69" s="947"/>
      <c r="V69" s="738"/>
      <c r="W69" s="738"/>
      <c r="X69" s="738"/>
      <c r="Y69" s="738"/>
      <c r="Z69" s="738"/>
      <c r="AA69" s="738"/>
      <c r="AB69" s="738"/>
      <c r="AC69" s="738"/>
      <c r="AD69" s="738"/>
      <c r="AE69" s="738"/>
      <c r="AF69" s="738"/>
      <c r="AG69" s="738"/>
      <c r="AH69" s="738"/>
      <c r="AI69" s="738"/>
      <c r="AJ69" s="738"/>
      <c r="AK69" s="738"/>
      <c r="AL69" s="738"/>
      <c r="AM69" s="738"/>
      <c r="AN69" s="738"/>
      <c r="AO69" s="738"/>
      <c r="AP69" s="738"/>
      <c r="AQ69" s="738"/>
      <c r="AR69" s="738"/>
      <c r="AS69" s="738"/>
      <c r="AT69" s="738"/>
      <c r="AU69" s="738"/>
      <c r="AV69" s="738"/>
      <c r="AW69" s="738"/>
      <c r="AX69" s="738"/>
      <c r="AY69" s="738"/>
      <c r="AZ69" s="738"/>
      <c r="BA69" s="738"/>
      <c r="BB69" s="738"/>
      <c r="BC69" s="738"/>
      <c r="BD69" s="738"/>
      <c r="BE69" s="738"/>
      <c r="BF69" s="738"/>
      <c r="BG69" s="738"/>
      <c r="BH69" s="738"/>
      <c r="BI69" s="738"/>
      <c r="BJ69" s="738"/>
      <c r="BK69" s="738"/>
      <c r="BL69" s="738"/>
      <c r="BM69" s="738"/>
      <c r="BN69" s="738"/>
      <c r="BO69" s="738"/>
      <c r="BP69" s="738"/>
      <c r="BQ69" s="738"/>
      <c r="BR69" s="738"/>
      <c r="BS69" s="738"/>
      <c r="BT69" s="738"/>
      <c r="BU69" s="738"/>
      <c r="BV69" s="738"/>
      <c r="BW69" s="738"/>
      <c r="BX69" s="738"/>
      <c r="BY69" s="738"/>
      <c r="BZ69" s="738"/>
      <c r="CA69" s="738"/>
      <c r="CB69" s="738"/>
      <c r="CC69" s="738"/>
      <c r="CD69" s="738"/>
      <c r="CE69" s="738"/>
      <c r="CF69" s="738"/>
      <c r="CG69" s="738"/>
      <c r="CH69" s="738"/>
      <c r="CI69" s="738"/>
      <c r="CJ69" s="738"/>
      <c r="CK69" s="738"/>
      <c r="CL69" s="738"/>
      <c r="CM69" s="738"/>
      <c r="CN69" s="738"/>
      <c r="CO69" s="738"/>
      <c r="CP69" s="738"/>
      <c r="CQ69" s="738"/>
      <c r="CR69" s="738"/>
    </row>
    <row r="70" spans="1:96" s="938" customFormat="1" ht="15">
      <c r="A70" s="985"/>
      <c r="B70" s="4247" t="s">
        <v>1890</v>
      </c>
      <c r="C70" s="4248" t="s">
        <v>1848</v>
      </c>
      <c r="D70" s="4232">
        <v>1</v>
      </c>
      <c r="E70" s="4238"/>
      <c r="F70" s="4238"/>
      <c r="G70" s="4209">
        <v>23.3</v>
      </c>
      <c r="H70" s="4238"/>
      <c r="I70" s="4238"/>
      <c r="J70" s="4210">
        <f>IFERROR(ROUND(AVERAGE(H69:J69),1),"-")</f>
        <v>29.1</v>
      </c>
      <c r="K70" s="4238"/>
      <c r="L70" s="4238"/>
      <c r="M70" s="4238"/>
      <c r="N70" s="4242"/>
      <c r="O70" s="738"/>
      <c r="P70" s="3766" t="s">
        <v>1917</v>
      </c>
      <c r="Q70" s="738"/>
      <c r="R70" s="2978"/>
      <c r="S70" s="101">
        <f t="shared" si="1"/>
        <v>0</v>
      </c>
      <c r="T70" s="2967">
        <v>8</v>
      </c>
      <c r="U70" s="947"/>
      <c r="V70" s="738"/>
      <c r="W70" s="738"/>
      <c r="X70" s="738"/>
      <c r="Y70" s="738"/>
      <c r="Z70" s="738"/>
      <c r="AA70" s="738"/>
      <c r="AB70" s="738"/>
      <c r="AC70" s="738"/>
      <c r="AD70" s="738"/>
      <c r="AE70" s="738"/>
      <c r="AF70" s="738"/>
      <c r="AG70" s="738"/>
      <c r="AH70" s="738"/>
      <c r="AI70" s="738"/>
      <c r="AJ70" s="738"/>
      <c r="AK70" s="738"/>
      <c r="AL70" s="738"/>
      <c r="AM70" s="738"/>
      <c r="AN70" s="738"/>
      <c r="AO70" s="738"/>
      <c r="AP70" s="738"/>
      <c r="AQ70" s="738"/>
      <c r="AR70" s="738"/>
      <c r="AS70" s="738"/>
      <c r="AT70" s="738"/>
      <c r="AU70" s="738"/>
      <c r="AV70" s="738"/>
      <c r="AW70" s="738"/>
      <c r="AX70" s="738"/>
      <c r="AY70" s="738"/>
      <c r="AZ70" s="738"/>
      <c r="BA70" s="738"/>
      <c r="BB70" s="738"/>
      <c r="BC70" s="738"/>
      <c r="BD70" s="738"/>
      <c r="BE70" s="738"/>
      <c r="BF70" s="738"/>
      <c r="BG70" s="738"/>
      <c r="BH70" s="738"/>
      <c r="BI70" s="738"/>
      <c r="BJ70" s="738"/>
      <c r="BK70" s="738"/>
      <c r="BL70" s="738"/>
      <c r="BM70" s="738"/>
      <c r="BN70" s="738"/>
      <c r="BO70" s="738"/>
      <c r="BP70" s="738"/>
      <c r="BQ70" s="738"/>
      <c r="BR70" s="738"/>
      <c r="BS70" s="738"/>
      <c r="BT70" s="738"/>
      <c r="BU70" s="738"/>
      <c r="BV70" s="738"/>
      <c r="BW70" s="738"/>
      <c r="BX70" s="738"/>
      <c r="BY70" s="738"/>
      <c r="BZ70" s="738"/>
      <c r="CA70" s="738"/>
      <c r="CB70" s="738"/>
      <c r="CC70" s="738"/>
      <c r="CD70" s="738"/>
      <c r="CE70" s="738"/>
      <c r="CF70" s="738"/>
      <c r="CG70" s="738"/>
      <c r="CH70" s="738"/>
      <c r="CI70" s="738"/>
      <c r="CJ70" s="738"/>
      <c r="CK70" s="738"/>
      <c r="CL70" s="738"/>
      <c r="CM70" s="738"/>
      <c r="CN70" s="738"/>
      <c r="CO70" s="738"/>
      <c r="CP70" s="738"/>
      <c r="CQ70" s="738"/>
      <c r="CR70" s="738"/>
    </row>
    <row r="71" spans="1:96" s="938" customFormat="1" ht="30">
      <c r="A71" s="985"/>
      <c r="B71" s="4247" t="s">
        <v>1911</v>
      </c>
      <c r="C71" s="4248" t="s">
        <v>874</v>
      </c>
      <c r="D71" s="4232">
        <v>1</v>
      </c>
      <c r="E71" s="4238"/>
      <c r="F71" s="4238"/>
      <c r="G71" s="4238"/>
      <c r="H71" s="4238"/>
      <c r="I71" s="4238"/>
      <c r="J71" s="4913">
        <f>IFERROR(ROUND(($G$70-J70)/$G$70,3),"-")</f>
        <v>-0.249</v>
      </c>
      <c r="K71" s="4238"/>
      <c r="L71" s="4238"/>
      <c r="M71" s="4238"/>
      <c r="N71" s="4242"/>
      <c r="O71" s="738"/>
      <c r="P71" s="3766" t="s">
        <v>1918</v>
      </c>
      <c r="Q71" s="738"/>
      <c r="R71" s="2978"/>
      <c r="S71" s="101">
        <f t="shared" si="1"/>
        <v>0</v>
      </c>
      <c r="T71" s="2967">
        <v>9</v>
      </c>
      <c r="U71" s="947"/>
      <c r="V71" s="738"/>
      <c r="W71" s="738"/>
      <c r="X71" s="738"/>
      <c r="Y71" s="738"/>
      <c r="Z71" s="738"/>
      <c r="AA71" s="738"/>
      <c r="AB71" s="738"/>
      <c r="AC71" s="738"/>
      <c r="AD71" s="738"/>
      <c r="AE71" s="738"/>
      <c r="AF71" s="738"/>
      <c r="AG71" s="738"/>
      <c r="AH71" s="738"/>
      <c r="AI71" s="738"/>
      <c r="AJ71" s="738"/>
      <c r="AK71" s="738"/>
      <c r="AL71" s="738"/>
      <c r="AM71" s="738"/>
      <c r="AN71" s="738"/>
      <c r="AO71" s="738"/>
      <c r="AP71" s="738"/>
      <c r="AQ71" s="738"/>
      <c r="AR71" s="738"/>
      <c r="AS71" s="738"/>
      <c r="AT71" s="738"/>
      <c r="AU71" s="738"/>
      <c r="AV71" s="738"/>
      <c r="AW71" s="738"/>
      <c r="AX71" s="738"/>
      <c r="AY71" s="738"/>
      <c r="AZ71" s="738"/>
      <c r="BA71" s="738"/>
      <c r="BB71" s="738"/>
      <c r="BC71" s="738"/>
      <c r="BD71" s="738"/>
      <c r="BE71" s="738"/>
      <c r="BF71" s="738"/>
      <c r="BG71" s="738"/>
      <c r="BH71" s="738"/>
      <c r="BI71" s="738"/>
      <c r="BJ71" s="738"/>
      <c r="BK71" s="738"/>
      <c r="BL71" s="738"/>
      <c r="BM71" s="738"/>
      <c r="BN71" s="738"/>
      <c r="BO71" s="738"/>
      <c r="BP71" s="738"/>
      <c r="BQ71" s="738"/>
      <c r="BR71" s="738"/>
      <c r="BS71" s="738"/>
      <c r="BT71" s="738"/>
      <c r="BU71" s="738"/>
      <c r="BV71" s="738"/>
      <c r="BW71" s="738"/>
      <c r="BX71" s="738"/>
      <c r="BY71" s="738"/>
      <c r="BZ71" s="738"/>
      <c r="CA71" s="738"/>
      <c r="CB71" s="738"/>
      <c r="CC71" s="738"/>
      <c r="CD71" s="738"/>
      <c r="CE71" s="738"/>
      <c r="CF71" s="738"/>
      <c r="CG71" s="738"/>
      <c r="CH71" s="738"/>
      <c r="CI71" s="738"/>
      <c r="CJ71" s="738"/>
      <c r="CK71" s="738"/>
      <c r="CL71" s="738"/>
      <c r="CM71" s="738"/>
      <c r="CN71" s="738"/>
      <c r="CO71" s="738"/>
      <c r="CP71" s="738"/>
      <c r="CQ71" s="738"/>
      <c r="CR71" s="738"/>
    </row>
    <row r="72" spans="1:96" s="938" customFormat="1" ht="15">
      <c r="A72" s="985"/>
      <c r="B72" s="4247" t="s">
        <v>1894</v>
      </c>
      <c r="C72" s="4248" t="s">
        <v>1848</v>
      </c>
      <c r="D72" s="4232">
        <v>1</v>
      </c>
      <c r="E72" s="4238"/>
      <c r="F72" s="4238"/>
      <c r="G72" s="4238"/>
      <c r="H72" s="4238"/>
      <c r="I72" s="4238"/>
      <c r="J72" s="4250">
        <f>SUM('6B'!G42:G43)</f>
        <v>28.89</v>
      </c>
      <c r="K72" s="4238"/>
      <c r="L72" s="4238"/>
      <c r="M72" s="4238"/>
      <c r="N72" s="4242"/>
      <c r="O72" s="738"/>
      <c r="P72" s="3766" t="s">
        <v>1919</v>
      </c>
      <c r="Q72" s="738"/>
      <c r="R72" s="2978"/>
      <c r="S72" s="101">
        <f t="shared" ref="S72:S78" si="2">IF(COUNTBLANK(E72:N72)=T72, 0, rngIncomplete )</f>
        <v>0</v>
      </c>
      <c r="T72" s="2967">
        <v>9</v>
      </c>
      <c r="U72" s="947"/>
      <c r="V72" s="738"/>
      <c r="W72" s="738"/>
      <c r="X72" s="738"/>
      <c r="Y72" s="738"/>
      <c r="Z72" s="738"/>
      <c r="AA72" s="738"/>
      <c r="AB72" s="738"/>
      <c r="AC72" s="738"/>
      <c r="AD72" s="738"/>
      <c r="AE72" s="738"/>
      <c r="AF72" s="738"/>
      <c r="AG72" s="738"/>
      <c r="AH72" s="738"/>
      <c r="AI72" s="738"/>
      <c r="AJ72" s="738"/>
      <c r="AK72" s="738"/>
      <c r="AL72" s="738"/>
      <c r="AM72" s="738"/>
      <c r="AN72" s="738"/>
      <c r="AO72" s="738"/>
      <c r="AP72" s="738"/>
      <c r="AQ72" s="738"/>
      <c r="AR72" s="738"/>
      <c r="AS72" s="738"/>
      <c r="AT72" s="738"/>
      <c r="AU72" s="738"/>
      <c r="AV72" s="738"/>
      <c r="AW72" s="738"/>
      <c r="AX72" s="738"/>
      <c r="AY72" s="738"/>
      <c r="AZ72" s="738"/>
      <c r="BA72" s="738"/>
      <c r="BB72" s="738"/>
      <c r="BC72" s="738"/>
      <c r="BD72" s="738"/>
      <c r="BE72" s="738"/>
      <c r="BF72" s="738"/>
      <c r="BG72" s="738"/>
      <c r="BH72" s="738"/>
      <c r="BI72" s="738"/>
      <c r="BJ72" s="738"/>
      <c r="BK72" s="738"/>
      <c r="BL72" s="738"/>
      <c r="BM72" s="738"/>
      <c r="BN72" s="738"/>
      <c r="BO72" s="738"/>
      <c r="BP72" s="738"/>
      <c r="BQ72" s="738"/>
      <c r="BR72" s="738"/>
      <c r="BS72" s="738"/>
      <c r="BT72" s="738"/>
      <c r="BU72" s="738"/>
      <c r="BV72" s="738"/>
      <c r="BW72" s="738"/>
      <c r="BX72" s="738"/>
      <c r="BY72" s="738"/>
      <c r="BZ72" s="738"/>
      <c r="CA72" s="738"/>
      <c r="CB72" s="738"/>
      <c r="CC72" s="738"/>
      <c r="CD72" s="738"/>
      <c r="CE72" s="738"/>
      <c r="CF72" s="738"/>
      <c r="CG72" s="738"/>
      <c r="CH72" s="738"/>
      <c r="CI72" s="738"/>
      <c r="CJ72" s="738"/>
      <c r="CK72" s="738"/>
      <c r="CL72" s="738"/>
      <c r="CM72" s="738"/>
      <c r="CN72" s="738"/>
      <c r="CO72" s="738"/>
      <c r="CP72" s="738"/>
      <c r="CQ72" s="738"/>
      <c r="CR72" s="738"/>
    </row>
    <row r="73" spans="1:96" s="938" customFormat="1" ht="15.6" thickBot="1">
      <c r="A73" s="985"/>
      <c r="B73" s="4251" t="s">
        <v>1896</v>
      </c>
      <c r="C73" s="4252" t="s">
        <v>1848</v>
      </c>
      <c r="D73" s="4235">
        <v>1</v>
      </c>
      <c r="E73" s="4244"/>
      <c r="F73" s="4244"/>
      <c r="G73" s="4244"/>
      <c r="H73" s="4244"/>
      <c r="I73" s="4244"/>
      <c r="J73" s="4212">
        <v>0</v>
      </c>
      <c r="K73" s="4244"/>
      <c r="L73" s="4244"/>
      <c r="M73" s="4244"/>
      <c r="N73" s="4245"/>
      <c r="O73" s="738"/>
      <c r="P73" s="3767" t="s">
        <v>1920</v>
      </c>
      <c r="Q73" s="738"/>
      <c r="R73" s="2978"/>
      <c r="S73" s="101">
        <f t="shared" si="2"/>
        <v>0</v>
      </c>
      <c r="T73" s="2967">
        <v>9</v>
      </c>
      <c r="U73" s="947"/>
      <c r="V73" s="738"/>
      <c r="W73" s="738"/>
      <c r="X73" s="738"/>
      <c r="Y73" s="738"/>
      <c r="Z73" s="738"/>
      <c r="AA73" s="738"/>
      <c r="AB73" s="738"/>
      <c r="AC73" s="738"/>
      <c r="AD73" s="738"/>
      <c r="AE73" s="738"/>
      <c r="AF73" s="738"/>
      <c r="AG73" s="738"/>
      <c r="AH73" s="738"/>
      <c r="AI73" s="738"/>
      <c r="AJ73" s="738"/>
      <c r="AK73" s="738"/>
      <c r="AL73" s="738"/>
      <c r="AM73" s="738"/>
      <c r="AN73" s="738"/>
      <c r="AO73" s="738"/>
      <c r="AP73" s="738"/>
      <c r="AQ73" s="738"/>
      <c r="AR73" s="738"/>
      <c r="AS73" s="738"/>
      <c r="AT73" s="738"/>
      <c r="AU73" s="738"/>
      <c r="AV73" s="738"/>
      <c r="AW73" s="738"/>
      <c r="AX73" s="738"/>
      <c r="AY73" s="738"/>
      <c r="AZ73" s="738"/>
      <c r="BA73" s="738"/>
      <c r="BB73" s="738"/>
      <c r="BC73" s="738"/>
      <c r="BD73" s="738"/>
      <c r="BE73" s="738"/>
      <c r="BF73" s="738"/>
      <c r="BG73" s="738"/>
      <c r="BH73" s="738"/>
      <c r="BI73" s="738"/>
      <c r="BJ73" s="738"/>
      <c r="BK73" s="738"/>
      <c r="BL73" s="738"/>
      <c r="BM73" s="738"/>
      <c r="BN73" s="738"/>
      <c r="BO73" s="738"/>
      <c r="BP73" s="738"/>
      <c r="BQ73" s="738"/>
      <c r="BR73" s="738"/>
      <c r="BS73" s="738"/>
      <c r="BT73" s="738"/>
      <c r="BU73" s="738"/>
      <c r="BV73" s="738"/>
      <c r="BW73" s="738"/>
      <c r="BX73" s="738"/>
      <c r="BY73" s="738"/>
      <c r="BZ73" s="738"/>
      <c r="CA73" s="738"/>
      <c r="CB73" s="738"/>
      <c r="CC73" s="738"/>
      <c r="CD73" s="738"/>
      <c r="CE73" s="738"/>
      <c r="CF73" s="738"/>
      <c r="CG73" s="738"/>
      <c r="CH73" s="738"/>
      <c r="CI73" s="738"/>
      <c r="CJ73" s="738"/>
      <c r="CK73" s="738"/>
      <c r="CL73" s="738"/>
      <c r="CM73" s="738"/>
      <c r="CN73" s="738"/>
      <c r="CO73" s="738"/>
      <c r="CP73" s="738"/>
      <c r="CQ73" s="738"/>
      <c r="CR73" s="738"/>
    </row>
    <row r="74" spans="1:96" s="938" customFormat="1" ht="16.2" thickTop="1" thickBot="1">
      <c r="A74" s="985"/>
      <c r="B74" s="3836"/>
      <c r="C74" s="3836"/>
      <c r="D74" s="3775"/>
      <c r="E74" s="93"/>
      <c r="F74" s="93"/>
      <c r="G74" s="93"/>
      <c r="H74" s="93"/>
      <c r="I74" s="93"/>
      <c r="J74" s="93"/>
      <c r="K74" s="93"/>
      <c r="L74" s="93"/>
      <c r="M74" s="93"/>
      <c r="N74" s="93"/>
      <c r="O74" s="738"/>
      <c r="P74" s="2728"/>
      <c r="Q74" s="738"/>
      <c r="R74" s="2978"/>
      <c r="S74" s="101">
        <f t="shared" si="2"/>
        <v>0</v>
      </c>
      <c r="T74" s="2967">
        <v>10</v>
      </c>
      <c r="U74" s="947"/>
      <c r="V74" s="738"/>
      <c r="W74" s="738"/>
      <c r="X74" s="738"/>
      <c r="Y74" s="738"/>
      <c r="Z74" s="738"/>
      <c r="AA74" s="738"/>
      <c r="AB74" s="738"/>
      <c r="AC74" s="738"/>
      <c r="AD74" s="738"/>
      <c r="AE74" s="738"/>
      <c r="AF74" s="738"/>
      <c r="AG74" s="738"/>
      <c r="AH74" s="738"/>
      <c r="AI74" s="738"/>
      <c r="AJ74" s="738"/>
      <c r="AK74" s="738"/>
      <c r="AL74" s="738"/>
      <c r="AM74" s="738"/>
      <c r="AN74" s="738"/>
      <c r="AO74" s="738"/>
      <c r="AP74" s="738"/>
      <c r="AQ74" s="738"/>
      <c r="AR74" s="738"/>
      <c r="AS74" s="738"/>
      <c r="AT74" s="738"/>
      <c r="AU74" s="738"/>
      <c r="AV74" s="738"/>
      <c r="AW74" s="738"/>
      <c r="AX74" s="738"/>
      <c r="AY74" s="738"/>
      <c r="AZ74" s="738"/>
      <c r="BA74" s="738"/>
      <c r="BB74" s="738"/>
      <c r="BC74" s="738"/>
      <c r="BD74" s="738"/>
      <c r="BE74" s="738"/>
      <c r="BF74" s="738"/>
      <c r="BG74" s="738"/>
      <c r="BH74" s="738"/>
      <c r="BI74" s="738"/>
      <c r="BJ74" s="738"/>
      <c r="BK74" s="738"/>
      <c r="BL74" s="738"/>
      <c r="BM74" s="738"/>
      <c r="BN74" s="738"/>
      <c r="BO74" s="738"/>
      <c r="BP74" s="738"/>
      <c r="BQ74" s="738"/>
      <c r="BR74" s="738"/>
      <c r="BS74" s="738"/>
      <c r="BT74" s="738"/>
      <c r="BU74" s="738"/>
      <c r="BV74" s="738"/>
      <c r="BW74" s="738"/>
      <c r="BX74" s="738"/>
      <c r="BY74" s="738"/>
      <c r="BZ74" s="738"/>
      <c r="CA74" s="738"/>
      <c r="CB74" s="738"/>
      <c r="CC74" s="738"/>
      <c r="CD74" s="738"/>
      <c r="CE74" s="738"/>
      <c r="CF74" s="738"/>
      <c r="CG74" s="738"/>
      <c r="CH74" s="738"/>
      <c r="CI74" s="738"/>
      <c r="CJ74" s="738"/>
      <c r="CK74" s="738"/>
      <c r="CL74" s="738"/>
      <c r="CM74" s="738"/>
      <c r="CN74" s="738"/>
      <c r="CO74" s="738"/>
      <c r="CP74" s="738"/>
      <c r="CQ74" s="738"/>
      <c r="CR74" s="738"/>
    </row>
    <row r="75" spans="1:96" s="938" customFormat="1" ht="16.2" thickTop="1" thickBot="1">
      <c r="A75" s="985"/>
      <c r="B75" s="3861" t="s">
        <v>1925</v>
      </c>
      <c r="C75" s="3836"/>
      <c r="D75" s="3775"/>
      <c r="E75" s="93"/>
      <c r="F75" s="93"/>
      <c r="G75" s="93"/>
      <c r="H75" s="93"/>
      <c r="I75" s="93"/>
      <c r="J75" s="93"/>
      <c r="K75" s="93"/>
      <c r="L75" s="93"/>
      <c r="M75" s="93"/>
      <c r="N75" s="93"/>
      <c r="O75" s="738"/>
      <c r="P75" s="2728"/>
      <c r="Q75" s="738"/>
      <c r="R75" s="2978"/>
      <c r="S75" s="101">
        <f t="shared" si="2"/>
        <v>0</v>
      </c>
      <c r="T75" s="2967">
        <v>10</v>
      </c>
      <c r="U75" s="947"/>
      <c r="V75" s="738"/>
      <c r="W75" s="738"/>
      <c r="X75" s="738"/>
      <c r="Y75" s="738"/>
      <c r="Z75" s="738"/>
      <c r="AA75" s="738"/>
      <c r="AB75" s="738"/>
      <c r="AC75" s="738"/>
      <c r="AD75" s="738"/>
      <c r="AE75" s="738"/>
      <c r="AF75" s="738"/>
      <c r="AG75" s="738"/>
      <c r="AH75" s="738"/>
      <c r="AI75" s="738"/>
      <c r="AJ75" s="738"/>
      <c r="AK75" s="738"/>
      <c r="AL75" s="738"/>
      <c r="AM75" s="738"/>
      <c r="AN75" s="738"/>
      <c r="AO75" s="738"/>
      <c r="AP75" s="738"/>
      <c r="AQ75" s="738"/>
      <c r="AR75" s="738"/>
      <c r="AS75" s="738"/>
      <c r="AT75" s="738"/>
      <c r="AU75" s="738"/>
      <c r="AV75" s="738"/>
      <c r="AW75" s="738"/>
      <c r="AX75" s="738"/>
      <c r="AY75" s="738"/>
      <c r="AZ75" s="738"/>
      <c r="BA75" s="738"/>
      <c r="BB75" s="738"/>
      <c r="BC75" s="738"/>
      <c r="BD75" s="738"/>
      <c r="BE75" s="738"/>
      <c r="BF75" s="738"/>
      <c r="BG75" s="738"/>
      <c r="BH75" s="738"/>
      <c r="BI75" s="738"/>
      <c r="BJ75" s="738"/>
      <c r="BK75" s="738"/>
      <c r="BL75" s="738"/>
      <c r="BM75" s="738"/>
      <c r="BN75" s="738"/>
      <c r="BO75" s="738"/>
      <c r="BP75" s="738"/>
      <c r="BQ75" s="738"/>
      <c r="BR75" s="738"/>
      <c r="BS75" s="738"/>
      <c r="BT75" s="738"/>
      <c r="BU75" s="738"/>
      <c r="BV75" s="738"/>
      <c r="BW75" s="738"/>
      <c r="BX75" s="738"/>
      <c r="BY75" s="738"/>
      <c r="BZ75" s="738"/>
      <c r="CA75" s="738"/>
      <c r="CB75" s="738"/>
      <c r="CC75" s="738"/>
      <c r="CD75" s="738"/>
      <c r="CE75" s="738"/>
      <c r="CF75" s="738"/>
      <c r="CG75" s="738"/>
      <c r="CH75" s="738"/>
      <c r="CI75" s="738"/>
      <c r="CJ75" s="738"/>
      <c r="CK75" s="738"/>
      <c r="CL75" s="738"/>
      <c r="CM75" s="738"/>
      <c r="CN75" s="738"/>
      <c r="CO75" s="738"/>
      <c r="CP75" s="738"/>
      <c r="CQ75" s="738"/>
      <c r="CR75" s="738"/>
    </row>
    <row r="76" spans="1:96" s="938" customFormat="1" ht="30.6" thickTop="1">
      <c r="A76" s="985"/>
      <c r="B76" s="4271" t="s">
        <v>1899</v>
      </c>
      <c r="C76" s="4275" t="s">
        <v>1848</v>
      </c>
      <c r="D76" s="4227">
        <v>1</v>
      </c>
      <c r="E76" s="4239"/>
      <c r="F76" s="4239"/>
      <c r="G76" s="4239"/>
      <c r="H76" s="4239"/>
      <c r="I76" s="4239"/>
      <c r="J76" s="4206">
        <f>IFERROR(ROUND(J69-I69,1),"-")</f>
        <v>-0.7</v>
      </c>
      <c r="K76" s="4239"/>
      <c r="L76" s="4239"/>
      <c r="M76" s="4239"/>
      <c r="N76" s="4240"/>
      <c r="O76" s="738"/>
      <c r="P76" s="3758" t="s">
        <v>1921</v>
      </c>
      <c r="Q76" s="738"/>
      <c r="R76" s="2978"/>
      <c r="S76" s="101">
        <f t="shared" si="2"/>
        <v>0</v>
      </c>
      <c r="T76" s="2967">
        <v>9</v>
      </c>
      <c r="U76" s="947"/>
      <c r="V76" s="738"/>
      <c r="W76" s="738"/>
      <c r="X76" s="738"/>
      <c r="Y76" s="738"/>
      <c r="Z76" s="738"/>
      <c r="AA76" s="738"/>
      <c r="AB76" s="738"/>
      <c r="AC76" s="738"/>
      <c r="AD76" s="738"/>
      <c r="AE76" s="738"/>
      <c r="AF76" s="738"/>
      <c r="AG76" s="738"/>
      <c r="AH76" s="738"/>
      <c r="AI76" s="738"/>
      <c r="AJ76" s="738"/>
      <c r="AK76" s="738"/>
      <c r="AL76" s="738"/>
      <c r="AM76" s="738"/>
      <c r="AN76" s="738"/>
      <c r="AO76" s="738"/>
      <c r="AP76" s="738"/>
      <c r="AQ76" s="738"/>
      <c r="AR76" s="738"/>
      <c r="AS76" s="738"/>
      <c r="AT76" s="738"/>
      <c r="AU76" s="738"/>
      <c r="AV76" s="738"/>
      <c r="AW76" s="738"/>
      <c r="AX76" s="738"/>
      <c r="AY76" s="738"/>
      <c r="AZ76" s="738"/>
      <c r="BA76" s="738"/>
      <c r="BB76" s="738"/>
      <c r="BC76" s="738"/>
      <c r="BD76" s="738"/>
      <c r="BE76" s="738"/>
      <c r="BF76" s="738"/>
      <c r="BG76" s="738"/>
      <c r="BH76" s="738"/>
      <c r="BI76" s="738"/>
      <c r="BJ76" s="738"/>
      <c r="BK76" s="738"/>
      <c r="BL76" s="738"/>
      <c r="BM76" s="738"/>
      <c r="BN76" s="738"/>
      <c r="BO76" s="738"/>
      <c r="BP76" s="738"/>
      <c r="BQ76" s="738"/>
      <c r="BR76" s="738"/>
      <c r="BS76" s="738"/>
      <c r="BT76" s="738"/>
      <c r="BU76" s="738"/>
      <c r="BV76" s="738"/>
      <c r="BW76" s="738"/>
      <c r="BX76" s="738"/>
      <c r="BY76" s="738"/>
      <c r="BZ76" s="738"/>
      <c r="CA76" s="738"/>
      <c r="CB76" s="738"/>
      <c r="CC76" s="738"/>
      <c r="CD76" s="738"/>
      <c r="CE76" s="738"/>
      <c r="CF76" s="738"/>
      <c r="CG76" s="738"/>
      <c r="CH76" s="738"/>
      <c r="CI76" s="738"/>
      <c r="CJ76" s="738"/>
      <c r="CK76" s="738"/>
      <c r="CL76" s="738"/>
      <c r="CM76" s="738"/>
      <c r="CN76" s="738"/>
      <c r="CO76" s="738"/>
      <c r="CP76" s="738"/>
      <c r="CQ76" s="738"/>
      <c r="CR76" s="738"/>
    </row>
    <row r="77" spans="1:96" s="938" customFormat="1" ht="30">
      <c r="A77" s="985"/>
      <c r="B77" s="4247" t="s">
        <v>1901</v>
      </c>
      <c r="C77" s="4220" t="s">
        <v>1848</v>
      </c>
      <c r="D77" s="4232">
        <v>1</v>
      </c>
      <c r="E77" s="4238"/>
      <c r="F77" s="4238"/>
      <c r="G77" s="4238"/>
      <c r="H77" s="4238"/>
      <c r="I77" s="4238"/>
      <c r="J77" s="4209">
        <v>0.11</v>
      </c>
      <c r="K77" s="4238"/>
      <c r="L77" s="4238"/>
      <c r="M77" s="4238"/>
      <c r="N77" s="4242"/>
      <c r="O77" s="738"/>
      <c r="P77" s="3766" t="s">
        <v>1923</v>
      </c>
      <c r="Q77" s="738"/>
      <c r="R77" s="2978"/>
      <c r="S77" s="101">
        <f t="shared" si="2"/>
        <v>0</v>
      </c>
      <c r="T77" s="2967">
        <v>9</v>
      </c>
      <c r="U77" s="947"/>
      <c r="V77" s="738"/>
      <c r="W77" s="738"/>
      <c r="X77" s="738"/>
      <c r="Y77" s="738"/>
      <c r="Z77" s="738"/>
      <c r="AA77" s="738"/>
      <c r="AB77" s="738"/>
      <c r="AC77" s="738"/>
      <c r="AD77" s="738"/>
      <c r="AE77" s="738"/>
      <c r="AF77" s="738"/>
      <c r="AG77" s="738"/>
      <c r="AH77" s="738"/>
      <c r="AI77" s="738"/>
      <c r="AJ77" s="738"/>
      <c r="AK77" s="738"/>
      <c r="AL77" s="738"/>
      <c r="AM77" s="738"/>
      <c r="AN77" s="738"/>
      <c r="AO77" s="738"/>
      <c r="AP77" s="738"/>
      <c r="AQ77" s="738"/>
      <c r="AR77" s="738"/>
      <c r="AS77" s="738"/>
      <c r="AT77" s="738"/>
      <c r="AU77" s="738"/>
      <c r="AV77" s="738"/>
      <c r="AW77" s="738"/>
      <c r="AX77" s="738"/>
      <c r="AY77" s="738"/>
      <c r="AZ77" s="738"/>
      <c r="BA77" s="738"/>
      <c r="BB77" s="738"/>
      <c r="BC77" s="738"/>
      <c r="BD77" s="738"/>
      <c r="BE77" s="738"/>
      <c r="BF77" s="738"/>
      <c r="BG77" s="738"/>
      <c r="BH77" s="738"/>
      <c r="BI77" s="738"/>
      <c r="BJ77" s="738"/>
      <c r="BK77" s="738"/>
      <c r="BL77" s="738"/>
      <c r="BM77" s="738"/>
      <c r="BN77" s="738"/>
      <c r="BO77" s="738"/>
      <c r="BP77" s="738"/>
      <c r="BQ77" s="738"/>
      <c r="BR77" s="738"/>
      <c r="BS77" s="738"/>
      <c r="BT77" s="738"/>
      <c r="BU77" s="738"/>
      <c r="BV77" s="738"/>
      <c r="BW77" s="738"/>
      <c r="BX77" s="738"/>
      <c r="BY77" s="738"/>
      <c r="BZ77" s="738"/>
      <c r="CA77" s="738"/>
      <c r="CB77" s="738"/>
      <c r="CC77" s="738"/>
      <c r="CD77" s="738"/>
      <c r="CE77" s="738"/>
      <c r="CF77" s="738"/>
      <c r="CG77" s="738"/>
      <c r="CH77" s="738"/>
      <c r="CI77" s="738"/>
      <c r="CJ77" s="738"/>
      <c r="CK77" s="738"/>
      <c r="CL77" s="738"/>
      <c r="CM77" s="738"/>
      <c r="CN77" s="738"/>
      <c r="CO77" s="738"/>
      <c r="CP77" s="738"/>
      <c r="CQ77" s="738"/>
      <c r="CR77" s="738"/>
    </row>
    <row r="78" spans="1:96" s="938" customFormat="1" ht="30.6" thickBot="1">
      <c r="A78" s="985"/>
      <c r="B78" s="4678" t="s">
        <v>1903</v>
      </c>
      <c r="C78" s="4679" t="s">
        <v>1848</v>
      </c>
      <c r="D78" s="4675">
        <v>1</v>
      </c>
      <c r="E78" s="4676"/>
      <c r="F78" s="4676"/>
      <c r="G78" s="4676"/>
      <c r="H78" s="4676"/>
      <c r="I78" s="4676"/>
      <c r="J78" s="4615">
        <v>-0.8</v>
      </c>
      <c r="K78" s="4676"/>
      <c r="L78" s="4676"/>
      <c r="M78" s="4676"/>
      <c r="N78" s="4677"/>
      <c r="O78" s="738"/>
      <c r="P78" s="4669" t="s">
        <v>1924</v>
      </c>
      <c r="Q78" s="738"/>
      <c r="R78" s="2978"/>
      <c r="S78" s="101">
        <f t="shared" si="2"/>
        <v>0</v>
      </c>
      <c r="T78" s="2967">
        <v>9</v>
      </c>
      <c r="U78" s="947"/>
      <c r="V78" s="738"/>
      <c r="W78" s="738"/>
      <c r="X78" s="738"/>
      <c r="Y78" s="738"/>
      <c r="Z78" s="738"/>
      <c r="AA78" s="738"/>
      <c r="AB78" s="738"/>
      <c r="AC78" s="738"/>
      <c r="AD78" s="738"/>
      <c r="AE78" s="738"/>
      <c r="AF78" s="738"/>
      <c r="AG78" s="738"/>
      <c r="AH78" s="738"/>
      <c r="AI78" s="738"/>
      <c r="AJ78" s="738"/>
      <c r="AK78" s="738"/>
      <c r="AL78" s="738"/>
      <c r="AM78" s="738"/>
      <c r="AN78" s="738"/>
      <c r="AO78" s="738"/>
      <c r="AP78" s="738"/>
      <c r="AQ78" s="738"/>
      <c r="AR78" s="738"/>
      <c r="AS78" s="738"/>
      <c r="AT78" s="738"/>
      <c r="AU78" s="738"/>
      <c r="AV78" s="738"/>
      <c r="AW78" s="738"/>
      <c r="AX78" s="738"/>
      <c r="AY78" s="738"/>
      <c r="AZ78" s="738"/>
      <c r="BA78" s="738"/>
      <c r="BB78" s="738"/>
      <c r="BC78" s="738"/>
      <c r="BD78" s="738"/>
      <c r="BE78" s="738"/>
      <c r="BF78" s="738"/>
      <c r="BG78" s="738"/>
      <c r="BH78" s="738"/>
      <c r="BI78" s="738"/>
      <c r="BJ78" s="738"/>
      <c r="BK78" s="738"/>
      <c r="BL78" s="738"/>
      <c r="BM78" s="738"/>
      <c r="BN78" s="738"/>
      <c r="BO78" s="738"/>
      <c r="BP78" s="738"/>
      <c r="BQ78" s="738"/>
      <c r="BR78" s="738"/>
      <c r="BS78" s="738"/>
      <c r="BT78" s="738"/>
      <c r="BU78" s="738"/>
      <c r="BV78" s="738"/>
      <c r="BW78" s="738"/>
      <c r="BX78" s="738"/>
      <c r="BY78" s="738"/>
      <c r="BZ78" s="738"/>
      <c r="CA78" s="738"/>
      <c r="CB78" s="738"/>
      <c r="CC78" s="738"/>
      <c r="CD78" s="738"/>
      <c r="CE78" s="738"/>
      <c r="CF78" s="738"/>
      <c r="CG78" s="738"/>
      <c r="CH78" s="738"/>
      <c r="CI78" s="738"/>
      <c r="CJ78" s="738"/>
      <c r="CK78" s="738"/>
      <c r="CL78" s="738"/>
      <c r="CM78" s="738"/>
      <c r="CN78" s="738"/>
      <c r="CO78" s="738"/>
      <c r="CP78" s="738"/>
      <c r="CQ78" s="738"/>
      <c r="CR78" s="738"/>
    </row>
    <row r="79" spans="1:96" s="2690" customFormat="1" ht="15.6" thickTop="1">
      <c r="A79" s="985"/>
      <c r="B79" s="896"/>
      <c r="C79" s="941"/>
      <c r="D79" s="738"/>
      <c r="E79" s="738"/>
      <c r="F79" s="738"/>
      <c r="G79" s="738"/>
      <c r="H79" s="738"/>
      <c r="I79" s="738"/>
      <c r="J79" s="738"/>
      <c r="K79" s="738"/>
      <c r="L79" s="738"/>
      <c r="M79" s="738"/>
      <c r="N79" s="738"/>
      <c r="O79" s="738"/>
      <c r="P79" s="738"/>
      <c r="Q79" s="2936" t="s">
        <v>775</v>
      </c>
      <c r="R79" s="2978"/>
      <c r="S79" s="947"/>
      <c r="T79" s="2967"/>
      <c r="U79" s="947"/>
      <c r="V79" s="738"/>
      <c r="W79" s="738"/>
      <c r="X79" s="738"/>
      <c r="Y79" s="738"/>
      <c r="Z79" s="738"/>
      <c r="AA79" s="738"/>
      <c r="AB79" s="738"/>
      <c r="AC79" s="738"/>
      <c r="AD79" s="738"/>
      <c r="AE79" s="738"/>
      <c r="AF79" s="738"/>
      <c r="AG79" s="738"/>
      <c r="AH79" s="738"/>
      <c r="AI79" s="738"/>
      <c r="AJ79" s="738"/>
      <c r="AK79" s="738"/>
      <c r="AL79" s="738"/>
      <c r="AM79" s="738"/>
      <c r="AN79" s="738"/>
      <c r="AO79" s="738"/>
      <c r="AP79" s="738"/>
      <c r="AQ79" s="738"/>
      <c r="AR79" s="738"/>
      <c r="AS79" s="738"/>
      <c r="AT79" s="738"/>
      <c r="AU79" s="738"/>
      <c r="AV79" s="738"/>
      <c r="AW79" s="738"/>
      <c r="AX79" s="738"/>
      <c r="AY79" s="738"/>
      <c r="AZ79" s="738"/>
      <c r="BA79" s="738"/>
      <c r="BB79" s="738"/>
      <c r="BC79" s="738"/>
      <c r="BD79" s="738"/>
      <c r="BE79" s="738"/>
      <c r="BF79" s="738"/>
      <c r="BG79" s="738"/>
      <c r="BH79" s="738"/>
      <c r="BI79" s="738"/>
      <c r="BJ79" s="738"/>
      <c r="BK79" s="738"/>
      <c r="BL79" s="738"/>
      <c r="BM79" s="738"/>
      <c r="BN79" s="738"/>
      <c r="BO79" s="738"/>
      <c r="BP79" s="738"/>
      <c r="BQ79" s="738"/>
      <c r="BR79" s="738"/>
      <c r="BS79" s="738"/>
      <c r="BT79" s="738"/>
      <c r="BU79" s="738"/>
      <c r="BV79" s="738"/>
      <c r="BW79" s="738"/>
      <c r="BX79" s="738"/>
      <c r="BY79" s="738"/>
      <c r="BZ79" s="738"/>
      <c r="CA79" s="738"/>
      <c r="CB79" s="738"/>
      <c r="CC79" s="738"/>
      <c r="CD79" s="738"/>
      <c r="CE79" s="738"/>
      <c r="CF79" s="738"/>
      <c r="CG79" s="738"/>
      <c r="CH79" s="738"/>
      <c r="CI79" s="738"/>
      <c r="CJ79" s="738"/>
      <c r="CK79" s="738"/>
      <c r="CL79" s="738"/>
      <c r="CM79" s="738"/>
      <c r="CN79" s="738"/>
      <c r="CO79" s="738"/>
      <c r="CP79" s="738"/>
      <c r="CQ79" s="738"/>
      <c r="CR79" s="738"/>
    </row>
  </sheetData>
  <mergeCells count="1">
    <mergeCell ref="B3:Q3"/>
  </mergeCells>
  <conditionalFormatting sqref="S8:S78">
    <cfRule type="cellIs" dxfId="63" priority="1" operator="equal">
      <formula>0</formula>
    </cfRule>
  </conditionalFormatting>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CCB10-FD44-42DB-8F4A-A99DE6A55CCD}">
  <sheetPr codeName="Sheet105">
    <pageSetUpPr fitToPage="1"/>
  </sheetPr>
  <dimension ref="A1:HK396"/>
  <sheetViews>
    <sheetView topLeftCell="A34" zoomScale="85" zoomScaleNormal="85" workbookViewId="0">
      <selection activeCell="F50" sqref="F50"/>
    </sheetView>
  </sheetViews>
  <sheetFormatPr defaultColWidth="13.5" defaultRowHeight="14.25" customHeight="1"/>
  <cols>
    <col min="1" max="1" width="1.19921875" style="980" customWidth="1"/>
    <col min="2" max="2" width="71.59765625" style="876" customWidth="1"/>
    <col min="3" max="3" width="18.19921875" style="876" customWidth="1"/>
    <col min="4" max="4" width="17.5" style="876" customWidth="1"/>
    <col min="5" max="5" width="14.69921875" style="876" customWidth="1"/>
    <col min="6" max="6" width="17.19921875" style="876" customWidth="1"/>
    <col min="7" max="7" width="19.5" style="876" customWidth="1"/>
    <col min="8" max="8" width="14.09765625" style="876" customWidth="1"/>
    <col min="9" max="9" width="17.19921875" style="876" customWidth="1"/>
    <col min="10" max="10" width="15.69921875" style="876" customWidth="1"/>
    <col min="11" max="11" width="2.59765625" style="876" customWidth="1"/>
    <col min="12" max="12" width="10.5" style="876" customWidth="1"/>
    <col min="13" max="13" width="2.59765625" style="877" customWidth="1"/>
    <col min="14" max="14" width="1.69921875" style="2940" customWidth="1"/>
    <col min="15" max="15" width="18.69921875" style="877" bestFit="1" customWidth="1"/>
    <col min="16" max="16" width="1.69921875" style="2944" customWidth="1"/>
    <col min="17" max="17" width="1.69921875" style="877" customWidth="1"/>
    <col min="18" max="25" width="13.5" style="877"/>
    <col min="26" max="26" width="13.19921875" style="877" bestFit="1" customWidth="1"/>
    <col min="27" max="219" width="13.5" style="877"/>
    <col min="220" max="16384" width="13.5" style="876"/>
  </cols>
  <sheetData>
    <row r="1" spans="1:219" s="871" customFormat="1" ht="23.25" customHeight="1">
      <c r="A1" s="3144" t="s">
        <v>713</v>
      </c>
      <c r="B1" s="3884" t="s">
        <v>1926</v>
      </c>
      <c r="C1" s="3885"/>
      <c r="D1" s="3886"/>
      <c r="E1" s="3886"/>
      <c r="F1" s="3886"/>
      <c r="G1" s="3886"/>
      <c r="H1" s="3886"/>
      <c r="I1" s="3886"/>
      <c r="J1" s="3886"/>
      <c r="K1" s="3887"/>
      <c r="L1" s="3886"/>
      <c r="M1" s="3886"/>
      <c r="N1" s="2945"/>
      <c r="P1" s="2946"/>
    </row>
    <row r="2" spans="1:219" s="871" customFormat="1" ht="23.25" customHeight="1">
      <c r="A2" s="3144"/>
      <c r="B2" s="3884" t="str">
        <f>SelectCompany!B4</f>
        <v>South Staffordshire Water</v>
      </c>
      <c r="C2" s="3888"/>
      <c r="D2" s="3886"/>
      <c r="E2" s="3886"/>
      <c r="F2" s="3886"/>
      <c r="G2" s="3886"/>
      <c r="H2" s="3886"/>
      <c r="I2" s="3886"/>
      <c r="J2" s="3886"/>
      <c r="K2" s="3886"/>
      <c r="L2" s="3886"/>
      <c r="M2" s="3886"/>
      <c r="N2" s="2945"/>
      <c r="P2" s="2946"/>
    </row>
    <row r="3" spans="1:219" s="938" customFormat="1" ht="36.75" customHeight="1">
      <c r="A3" s="985"/>
      <c r="B3" s="5075" t="s">
        <v>9961</v>
      </c>
      <c r="C3" s="5132"/>
      <c r="D3" s="5132"/>
      <c r="E3" s="5132"/>
      <c r="F3" s="5132"/>
      <c r="G3" s="5132"/>
      <c r="H3" s="5132"/>
      <c r="I3" s="5132"/>
      <c r="J3" s="5132"/>
      <c r="K3" s="5132"/>
      <c r="L3" s="5139"/>
      <c r="M3" s="5139"/>
      <c r="N3" s="2939"/>
      <c r="O3" s="3329" t="s">
        <v>716</v>
      </c>
      <c r="P3" s="2943"/>
      <c r="Q3" s="738"/>
      <c r="R3" s="738"/>
      <c r="S3" s="738"/>
      <c r="T3" s="738"/>
      <c r="U3" s="738"/>
      <c r="V3" s="738"/>
      <c r="W3" s="738"/>
      <c r="X3" s="738"/>
      <c r="Y3" s="738"/>
      <c r="Z3" s="738"/>
      <c r="AA3" s="738"/>
      <c r="AB3" s="738"/>
      <c r="AC3" s="738"/>
      <c r="AD3" s="738"/>
      <c r="AE3" s="738"/>
      <c r="AF3" s="738"/>
      <c r="AG3" s="738"/>
      <c r="AH3" s="738"/>
      <c r="AI3" s="738"/>
      <c r="AJ3" s="738"/>
      <c r="AK3" s="738"/>
      <c r="AL3" s="738"/>
      <c r="AM3" s="738"/>
      <c r="AN3" s="738"/>
      <c r="AO3" s="738"/>
      <c r="AP3" s="738"/>
      <c r="AQ3" s="738"/>
      <c r="AR3" s="738"/>
      <c r="AS3" s="738"/>
      <c r="AT3" s="738"/>
      <c r="AU3" s="738"/>
      <c r="AV3" s="738"/>
      <c r="AW3" s="738"/>
      <c r="AX3" s="738"/>
      <c r="AY3" s="738"/>
      <c r="AZ3" s="738"/>
      <c r="BA3" s="738"/>
      <c r="BB3" s="738"/>
      <c r="BC3" s="738"/>
      <c r="BD3" s="738"/>
      <c r="BE3" s="738"/>
      <c r="BF3" s="738"/>
      <c r="BG3" s="738"/>
      <c r="BH3" s="738"/>
      <c r="BI3" s="738"/>
      <c r="BJ3" s="738"/>
      <c r="BK3" s="738"/>
      <c r="BL3" s="738"/>
      <c r="BM3" s="738"/>
      <c r="BN3" s="738"/>
      <c r="BO3" s="738"/>
      <c r="BP3" s="738"/>
      <c r="BQ3" s="738"/>
      <c r="BR3" s="738"/>
      <c r="BS3" s="738"/>
      <c r="BT3" s="738"/>
      <c r="BU3" s="738"/>
      <c r="BV3" s="738"/>
      <c r="BW3" s="738"/>
      <c r="BX3" s="738"/>
      <c r="BY3" s="738"/>
      <c r="BZ3" s="738"/>
      <c r="CA3" s="738"/>
      <c r="CB3" s="738"/>
      <c r="CC3" s="738"/>
      <c r="CD3" s="738"/>
      <c r="CE3" s="738"/>
      <c r="CF3" s="738"/>
      <c r="CG3" s="738"/>
      <c r="CH3" s="738"/>
      <c r="CI3" s="738"/>
      <c r="CJ3" s="738"/>
      <c r="CK3" s="738"/>
      <c r="CL3" s="738"/>
      <c r="CM3" s="738"/>
      <c r="CN3" s="738"/>
      <c r="CO3" s="738"/>
      <c r="CP3" s="738"/>
      <c r="CQ3" s="738"/>
      <c r="CR3" s="738"/>
      <c r="CS3" s="738"/>
      <c r="CT3" s="738"/>
      <c r="CU3" s="738"/>
      <c r="CV3" s="738"/>
      <c r="CW3" s="738"/>
      <c r="CX3" s="738"/>
      <c r="CY3" s="738"/>
      <c r="CZ3" s="738"/>
      <c r="DA3" s="738"/>
      <c r="DB3" s="738"/>
      <c r="DC3" s="738"/>
      <c r="DD3" s="738"/>
      <c r="DE3" s="738"/>
      <c r="DF3" s="738"/>
      <c r="DG3" s="738"/>
      <c r="DH3" s="738"/>
      <c r="DI3" s="738"/>
      <c r="DJ3" s="738"/>
      <c r="DK3" s="738"/>
      <c r="DL3" s="738"/>
      <c r="DM3" s="738"/>
      <c r="DN3" s="738"/>
      <c r="DO3" s="738"/>
      <c r="DP3" s="738"/>
      <c r="DQ3" s="738"/>
      <c r="DR3" s="738"/>
      <c r="DS3" s="738"/>
      <c r="DT3" s="738"/>
      <c r="DU3" s="738"/>
      <c r="DV3" s="738"/>
      <c r="DW3" s="738"/>
      <c r="DX3" s="738"/>
      <c r="DY3" s="738"/>
      <c r="DZ3" s="738"/>
      <c r="EA3" s="738"/>
      <c r="EB3" s="738"/>
      <c r="EC3" s="738"/>
      <c r="ED3" s="738"/>
      <c r="EE3" s="738"/>
      <c r="EF3" s="738"/>
      <c r="EG3" s="738"/>
      <c r="EH3" s="738"/>
      <c r="EI3" s="738"/>
      <c r="EJ3" s="738"/>
      <c r="EK3" s="738"/>
      <c r="EL3" s="738"/>
      <c r="EM3" s="738"/>
      <c r="EN3" s="738"/>
      <c r="EO3" s="738"/>
      <c r="EP3" s="738"/>
      <c r="EQ3" s="738"/>
      <c r="ER3" s="738"/>
      <c r="ES3" s="738"/>
      <c r="ET3" s="738"/>
      <c r="EU3" s="738"/>
      <c r="EV3" s="738"/>
      <c r="EW3" s="738"/>
      <c r="EX3" s="738"/>
      <c r="EY3" s="738"/>
      <c r="EZ3" s="738"/>
      <c r="FA3" s="738"/>
      <c r="FB3" s="738"/>
      <c r="FC3" s="738"/>
      <c r="FD3" s="738"/>
      <c r="FE3" s="738"/>
      <c r="FF3" s="738"/>
      <c r="FG3" s="738"/>
      <c r="FH3" s="738"/>
      <c r="FI3" s="738"/>
      <c r="FJ3" s="738"/>
      <c r="FK3" s="738"/>
      <c r="FL3" s="738"/>
      <c r="FM3" s="738"/>
      <c r="FN3" s="738"/>
      <c r="FO3" s="738"/>
      <c r="FP3" s="738"/>
      <c r="FQ3" s="738"/>
      <c r="FR3" s="738"/>
      <c r="FS3" s="738"/>
      <c r="FT3" s="738"/>
      <c r="FU3" s="738"/>
      <c r="FV3" s="738"/>
      <c r="FW3" s="738"/>
      <c r="FX3" s="738"/>
      <c r="FY3" s="738"/>
      <c r="FZ3" s="738"/>
      <c r="GA3" s="738"/>
      <c r="GB3" s="738"/>
      <c r="GC3" s="738"/>
      <c r="GD3" s="738"/>
      <c r="GE3" s="738"/>
      <c r="GF3" s="738"/>
      <c r="GG3" s="738"/>
      <c r="GH3" s="738"/>
      <c r="GI3" s="738"/>
      <c r="GJ3" s="738"/>
      <c r="GK3" s="738"/>
      <c r="GL3" s="738"/>
      <c r="GM3" s="738"/>
      <c r="GN3" s="738"/>
      <c r="GO3" s="738"/>
      <c r="GP3" s="738"/>
      <c r="GQ3" s="738"/>
      <c r="GR3" s="738"/>
      <c r="GS3" s="738"/>
      <c r="GT3" s="738"/>
      <c r="GU3" s="738"/>
      <c r="GV3" s="738"/>
      <c r="GW3" s="738"/>
      <c r="GX3" s="738"/>
      <c r="GY3" s="738"/>
      <c r="GZ3" s="738"/>
      <c r="HA3" s="738"/>
      <c r="HB3" s="738"/>
      <c r="HC3" s="738"/>
      <c r="HD3" s="738"/>
      <c r="HE3" s="738"/>
      <c r="HF3" s="738"/>
      <c r="HG3" s="738"/>
      <c r="HH3" s="738"/>
      <c r="HI3" s="738"/>
      <c r="HJ3" s="738"/>
      <c r="HK3" s="738"/>
    </row>
    <row r="4" spans="1:219" s="93" customFormat="1" ht="14.25" customHeight="1">
      <c r="A4" s="3682"/>
      <c r="B4" s="465"/>
      <c r="C4" s="465"/>
      <c r="D4" s="3877"/>
      <c r="F4" s="735"/>
      <c r="N4" s="416"/>
      <c r="P4" s="992"/>
    </row>
    <row r="5" spans="1:219" s="93" customFormat="1" ht="14.25" customHeight="1" thickBot="1">
      <c r="A5" s="3682"/>
      <c r="C5" s="3839">
        <v>1</v>
      </c>
      <c r="D5" s="3839">
        <v>2</v>
      </c>
      <c r="E5" s="3839">
        <v>3</v>
      </c>
      <c r="F5" s="3839">
        <v>4</v>
      </c>
      <c r="G5" s="3839">
        <v>5</v>
      </c>
      <c r="H5" s="3839"/>
      <c r="N5" s="416"/>
      <c r="P5" s="992"/>
    </row>
    <row r="6" spans="1:219" s="938" customFormat="1" ht="61.2" thickTop="1" thickBot="1">
      <c r="A6" s="985" t="s">
        <v>725</v>
      </c>
      <c r="B6" s="1231" t="s">
        <v>717</v>
      </c>
      <c r="C6" s="1232" t="s">
        <v>1563</v>
      </c>
      <c r="D6" s="1232" t="s">
        <v>1761</v>
      </c>
      <c r="E6" s="1232" t="s">
        <v>1927</v>
      </c>
      <c r="F6" s="1232" t="s">
        <v>1928</v>
      </c>
      <c r="G6" s="1234" t="s">
        <v>1764</v>
      </c>
      <c r="H6" s="738"/>
      <c r="I6" s="738"/>
      <c r="J6" s="738"/>
      <c r="K6" s="738"/>
      <c r="L6" s="1236" t="s">
        <v>723</v>
      </c>
      <c r="M6" s="738"/>
      <c r="N6" s="2939"/>
      <c r="O6" s="738"/>
      <c r="P6" s="2943"/>
      <c r="Q6" s="738"/>
      <c r="R6" s="738"/>
      <c r="S6" s="738"/>
      <c r="T6" s="738"/>
      <c r="U6" s="738"/>
      <c r="V6" s="738"/>
      <c r="W6" s="738"/>
      <c r="X6" s="738"/>
      <c r="Y6" s="738"/>
      <c r="Z6" s="738"/>
      <c r="AA6" s="738"/>
      <c r="AB6" s="738"/>
      <c r="AC6" s="738"/>
      <c r="AD6" s="738"/>
      <c r="AE6" s="738"/>
      <c r="AF6" s="738"/>
      <c r="AG6" s="738"/>
      <c r="AH6" s="738"/>
      <c r="AI6" s="738"/>
      <c r="AJ6" s="738"/>
      <c r="AK6" s="738"/>
      <c r="AL6" s="738"/>
      <c r="AM6" s="738"/>
      <c r="AN6" s="738"/>
      <c r="AO6" s="738"/>
      <c r="AP6" s="738"/>
      <c r="AQ6" s="738"/>
      <c r="AR6" s="738"/>
      <c r="AS6" s="738"/>
      <c r="AT6" s="738"/>
      <c r="AU6" s="738"/>
      <c r="AV6" s="738"/>
      <c r="AW6" s="738"/>
      <c r="AX6" s="738"/>
      <c r="AY6" s="738"/>
      <c r="AZ6" s="738"/>
      <c r="BA6" s="738"/>
      <c r="BB6" s="738"/>
      <c r="BC6" s="738"/>
      <c r="BD6" s="738"/>
      <c r="BE6" s="738"/>
      <c r="BF6" s="738"/>
      <c r="BG6" s="738"/>
      <c r="BH6" s="738"/>
      <c r="BI6" s="738"/>
      <c r="BJ6" s="738"/>
      <c r="BK6" s="738"/>
      <c r="BL6" s="738"/>
      <c r="BM6" s="738"/>
      <c r="BN6" s="738"/>
      <c r="BO6" s="738"/>
      <c r="BP6" s="738"/>
      <c r="BQ6" s="738"/>
      <c r="BR6" s="738"/>
      <c r="BS6" s="738"/>
      <c r="BT6" s="738"/>
      <c r="BU6" s="738"/>
      <c r="BV6" s="738"/>
      <c r="BW6" s="738"/>
      <c r="BX6" s="738"/>
      <c r="BY6" s="738"/>
      <c r="BZ6" s="738"/>
      <c r="CA6" s="738"/>
      <c r="CB6" s="738"/>
      <c r="CC6" s="738"/>
      <c r="CD6" s="738"/>
      <c r="CE6" s="738"/>
      <c r="CF6" s="738"/>
      <c r="CG6" s="738"/>
      <c r="CH6" s="738"/>
      <c r="CI6" s="738"/>
      <c r="CJ6" s="738"/>
      <c r="CK6" s="738"/>
      <c r="CL6" s="738"/>
      <c r="CM6" s="738"/>
      <c r="CN6" s="738"/>
      <c r="CO6" s="738"/>
      <c r="CP6" s="738"/>
      <c r="CQ6" s="738"/>
      <c r="CR6" s="738"/>
      <c r="CS6" s="738"/>
      <c r="CT6" s="738"/>
      <c r="CU6" s="738"/>
      <c r="CV6" s="738"/>
      <c r="CW6" s="738"/>
      <c r="CX6" s="738"/>
      <c r="CY6" s="738"/>
      <c r="CZ6" s="738"/>
      <c r="DA6" s="738"/>
      <c r="DB6" s="738"/>
      <c r="DC6" s="738"/>
      <c r="DD6" s="738"/>
      <c r="DE6" s="738"/>
      <c r="DF6" s="738"/>
      <c r="DG6" s="738"/>
      <c r="DH6" s="738"/>
      <c r="DI6" s="738"/>
      <c r="DJ6" s="738"/>
      <c r="DK6" s="738"/>
      <c r="DL6" s="738"/>
      <c r="DM6" s="738"/>
      <c r="DN6" s="738"/>
      <c r="DO6" s="738"/>
      <c r="DP6" s="738"/>
      <c r="DQ6" s="738"/>
      <c r="DR6" s="738"/>
      <c r="DS6" s="738"/>
      <c r="DT6" s="738"/>
      <c r="DU6" s="738"/>
      <c r="DV6" s="738"/>
      <c r="DW6" s="738"/>
      <c r="DX6" s="738"/>
      <c r="DY6" s="738"/>
      <c r="DZ6" s="738"/>
      <c r="EA6" s="738"/>
      <c r="EB6" s="738"/>
      <c r="EC6" s="738"/>
      <c r="ED6" s="738"/>
      <c r="EE6" s="738"/>
      <c r="EF6" s="738"/>
      <c r="EG6" s="738"/>
      <c r="EH6" s="738"/>
      <c r="EI6" s="738"/>
      <c r="EJ6" s="738"/>
      <c r="EK6" s="738"/>
      <c r="EL6" s="738"/>
      <c r="EM6" s="738"/>
      <c r="EN6" s="738"/>
      <c r="EO6" s="738"/>
      <c r="EP6" s="738"/>
      <c r="EQ6" s="738"/>
      <c r="ER6" s="738"/>
      <c r="ES6" s="738"/>
      <c r="ET6" s="738"/>
      <c r="EU6" s="738"/>
      <c r="EV6" s="738"/>
      <c r="EW6" s="738"/>
      <c r="EX6" s="738"/>
      <c r="EY6" s="738"/>
      <c r="EZ6" s="738"/>
      <c r="FA6" s="738"/>
      <c r="FB6" s="738"/>
      <c r="FC6" s="738"/>
      <c r="FD6" s="738"/>
      <c r="FE6" s="738"/>
      <c r="FF6" s="738"/>
      <c r="FG6" s="738"/>
      <c r="FH6" s="738"/>
      <c r="FI6" s="738"/>
      <c r="FJ6" s="738"/>
      <c r="FK6" s="738"/>
      <c r="FL6" s="738"/>
      <c r="FM6" s="738"/>
      <c r="FN6" s="738"/>
      <c r="FO6" s="738"/>
      <c r="FP6" s="738"/>
      <c r="FQ6" s="738"/>
      <c r="FR6" s="738"/>
      <c r="FS6" s="738"/>
      <c r="FT6" s="738"/>
      <c r="FU6" s="738"/>
      <c r="FV6" s="738"/>
      <c r="FW6" s="738"/>
      <c r="FX6" s="738"/>
      <c r="FY6" s="738"/>
      <c r="FZ6" s="738"/>
      <c r="GA6" s="738"/>
      <c r="GB6" s="738"/>
      <c r="GC6" s="738"/>
      <c r="GD6" s="738"/>
      <c r="GE6" s="738"/>
      <c r="GF6" s="738"/>
      <c r="GG6" s="738"/>
      <c r="GH6" s="738"/>
      <c r="GI6" s="738"/>
      <c r="GJ6" s="738"/>
      <c r="GK6" s="738"/>
      <c r="GL6" s="738"/>
      <c r="GM6" s="738"/>
      <c r="GN6" s="738"/>
      <c r="GO6" s="738"/>
      <c r="GP6" s="738"/>
      <c r="GQ6" s="738"/>
      <c r="GR6" s="738"/>
      <c r="GS6" s="738"/>
      <c r="GT6" s="738"/>
      <c r="GU6" s="738"/>
      <c r="GV6" s="738"/>
      <c r="GW6" s="738"/>
      <c r="GX6" s="738"/>
      <c r="GY6" s="738"/>
      <c r="GZ6" s="738"/>
      <c r="HA6" s="738"/>
      <c r="HB6" s="738"/>
      <c r="HC6" s="738"/>
      <c r="HD6" s="738"/>
      <c r="HE6" s="738"/>
      <c r="HF6" s="738"/>
      <c r="HG6" s="738"/>
      <c r="HH6" s="738"/>
      <c r="HI6" s="738"/>
      <c r="HJ6" s="738"/>
      <c r="HK6" s="738"/>
    </row>
    <row r="7" spans="1:219" s="2690" customFormat="1" ht="19.5" customHeight="1" thickTop="1" thickBot="1">
      <c r="A7" s="985" t="s">
        <v>729</v>
      </c>
      <c r="B7" s="738"/>
      <c r="C7" s="891"/>
      <c r="D7" s="891"/>
      <c r="E7" s="891"/>
      <c r="F7" s="891"/>
      <c r="G7" s="891"/>
      <c r="H7" s="891"/>
      <c r="I7" s="738"/>
      <c r="J7" s="738"/>
      <c r="K7" s="738"/>
      <c r="L7" s="888"/>
      <c r="M7" s="738"/>
      <c r="N7" s="2939"/>
      <c r="O7" s="738"/>
      <c r="P7" s="2943"/>
      <c r="Q7" s="738"/>
      <c r="R7" s="738"/>
      <c r="S7" s="738"/>
      <c r="T7" s="738"/>
      <c r="U7" s="738"/>
      <c r="V7" s="738"/>
      <c r="W7" s="738"/>
      <c r="X7" s="738"/>
      <c r="Y7" s="738"/>
      <c r="Z7" s="738"/>
      <c r="AA7" s="738"/>
      <c r="AB7" s="738"/>
      <c r="AC7" s="738"/>
      <c r="AD7" s="738"/>
      <c r="AE7" s="738"/>
      <c r="AF7" s="738"/>
      <c r="AG7" s="738"/>
      <c r="AH7" s="738"/>
      <c r="AI7" s="738"/>
      <c r="AJ7" s="738"/>
      <c r="AK7" s="738"/>
      <c r="AL7" s="738"/>
      <c r="AM7" s="738"/>
      <c r="AN7" s="738"/>
      <c r="AO7" s="738"/>
      <c r="AP7" s="738"/>
      <c r="AQ7" s="738"/>
      <c r="AR7" s="738"/>
      <c r="AS7" s="738"/>
      <c r="AT7" s="738"/>
      <c r="AU7" s="738"/>
      <c r="AV7" s="738"/>
      <c r="AW7" s="738"/>
      <c r="AX7" s="738"/>
      <c r="AY7" s="738"/>
      <c r="AZ7" s="738"/>
      <c r="BA7" s="738"/>
      <c r="BB7" s="738"/>
      <c r="BC7" s="738"/>
      <c r="BD7" s="738"/>
      <c r="BE7" s="738"/>
      <c r="BF7" s="738"/>
      <c r="BG7" s="738"/>
      <c r="BH7" s="738"/>
      <c r="BI7" s="738"/>
      <c r="BJ7" s="738"/>
      <c r="BK7" s="738"/>
      <c r="BL7" s="738"/>
      <c r="BM7" s="738"/>
      <c r="BN7" s="738"/>
      <c r="BO7" s="738"/>
      <c r="BP7" s="738"/>
      <c r="BQ7" s="738"/>
      <c r="BR7" s="738"/>
      <c r="BS7" s="738"/>
      <c r="BT7" s="738"/>
      <c r="BU7" s="738"/>
      <c r="BV7" s="738"/>
      <c r="BW7" s="738"/>
      <c r="BX7" s="738"/>
      <c r="BY7" s="738"/>
      <c r="BZ7" s="738"/>
      <c r="CA7" s="738"/>
      <c r="CB7" s="738"/>
      <c r="CC7" s="738"/>
      <c r="CD7" s="738"/>
      <c r="CE7" s="738"/>
      <c r="CF7" s="738"/>
      <c r="CG7" s="738"/>
      <c r="CH7" s="738"/>
      <c r="CI7" s="738"/>
      <c r="CJ7" s="738"/>
      <c r="CK7" s="738"/>
      <c r="CL7" s="738"/>
      <c r="CM7" s="738"/>
      <c r="CN7" s="738"/>
      <c r="CO7" s="738"/>
      <c r="CP7" s="738"/>
      <c r="CQ7" s="738"/>
      <c r="CR7" s="738"/>
      <c r="CS7" s="738"/>
      <c r="CT7" s="738"/>
      <c r="CU7" s="738"/>
      <c r="CV7" s="738"/>
      <c r="CW7" s="738"/>
      <c r="CX7" s="738"/>
      <c r="CY7" s="738"/>
      <c r="CZ7" s="738"/>
      <c r="DA7" s="738"/>
      <c r="DB7" s="738"/>
      <c r="DC7" s="738"/>
      <c r="DD7" s="738"/>
      <c r="DE7" s="738"/>
      <c r="DF7" s="738"/>
      <c r="DG7" s="738"/>
      <c r="DH7" s="738"/>
      <c r="DI7" s="738"/>
      <c r="DJ7" s="738"/>
      <c r="DK7" s="738"/>
      <c r="DL7" s="738"/>
      <c r="DM7" s="738"/>
      <c r="DN7" s="738"/>
      <c r="DO7" s="738"/>
      <c r="DP7" s="738"/>
      <c r="DQ7" s="738"/>
      <c r="DR7" s="738"/>
      <c r="DS7" s="738"/>
      <c r="DT7" s="738"/>
      <c r="DU7" s="738"/>
      <c r="DV7" s="738"/>
      <c r="DW7" s="738"/>
      <c r="DX7" s="738"/>
      <c r="DY7" s="738"/>
      <c r="DZ7" s="738"/>
      <c r="EA7" s="738"/>
      <c r="EB7" s="738"/>
      <c r="EC7" s="738"/>
      <c r="ED7" s="738"/>
      <c r="EE7" s="738"/>
      <c r="EF7" s="738"/>
      <c r="EG7" s="738"/>
      <c r="EH7" s="738"/>
      <c r="EI7" s="738"/>
      <c r="EJ7" s="738"/>
      <c r="EK7" s="738"/>
      <c r="EL7" s="738"/>
      <c r="EM7" s="738"/>
      <c r="EN7" s="738"/>
      <c r="EO7" s="738"/>
      <c r="EP7" s="738"/>
      <c r="EQ7" s="738"/>
      <c r="ER7" s="738"/>
      <c r="ES7" s="738"/>
      <c r="ET7" s="738"/>
      <c r="EU7" s="738"/>
      <c r="EV7" s="738"/>
      <c r="EW7" s="738"/>
      <c r="EX7" s="738"/>
      <c r="EY7" s="738"/>
      <c r="EZ7" s="738"/>
      <c r="FA7" s="738"/>
      <c r="FB7" s="738"/>
      <c r="FC7" s="738"/>
      <c r="FD7" s="738"/>
      <c r="FE7" s="738"/>
      <c r="FF7" s="738"/>
      <c r="FG7" s="738"/>
      <c r="FH7" s="738"/>
      <c r="FI7" s="738"/>
      <c r="FJ7" s="738"/>
      <c r="FK7" s="738"/>
      <c r="FL7" s="738"/>
      <c r="FM7" s="738"/>
      <c r="FN7" s="738"/>
      <c r="FO7" s="738"/>
      <c r="FP7" s="738"/>
      <c r="FQ7" s="738"/>
      <c r="FR7" s="738"/>
      <c r="FS7" s="738"/>
      <c r="FT7" s="738"/>
      <c r="FU7" s="738"/>
      <c r="FV7" s="738"/>
      <c r="FW7" s="738"/>
      <c r="FX7" s="738"/>
      <c r="FY7" s="738"/>
      <c r="FZ7" s="738"/>
      <c r="GA7" s="738"/>
      <c r="GB7" s="738"/>
      <c r="GC7" s="738"/>
      <c r="GD7" s="738"/>
      <c r="GE7" s="738"/>
      <c r="GF7" s="738"/>
      <c r="GG7" s="738"/>
      <c r="GH7" s="738"/>
      <c r="GI7" s="738"/>
      <c r="GJ7" s="738"/>
      <c r="GK7" s="738"/>
      <c r="GL7" s="738"/>
      <c r="GM7" s="738"/>
      <c r="GN7" s="738"/>
      <c r="GO7" s="738"/>
      <c r="GP7" s="738"/>
      <c r="GQ7" s="738"/>
      <c r="GR7" s="738"/>
      <c r="GS7" s="738"/>
      <c r="GT7" s="738"/>
      <c r="GU7" s="738"/>
      <c r="GV7" s="738"/>
      <c r="GW7" s="738"/>
      <c r="GX7" s="738"/>
      <c r="GY7" s="738"/>
      <c r="GZ7" s="738"/>
      <c r="HA7" s="738"/>
      <c r="HB7" s="738"/>
      <c r="HC7" s="738"/>
      <c r="HD7" s="738"/>
      <c r="HE7" s="738"/>
      <c r="HF7" s="738"/>
      <c r="HG7" s="738"/>
      <c r="HH7" s="738"/>
      <c r="HI7" s="738"/>
      <c r="HJ7" s="738"/>
      <c r="HK7" s="738"/>
    </row>
    <row r="8" spans="1:219" s="938" customFormat="1" ht="19.5" customHeight="1" thickTop="1" thickBot="1">
      <c r="A8" s="985"/>
      <c r="B8" s="1240" t="s">
        <v>1594</v>
      </c>
      <c r="C8" s="900"/>
      <c r="D8" s="906"/>
      <c r="E8" s="900"/>
      <c r="F8" s="907"/>
      <c r="G8" s="907"/>
      <c r="H8" s="891"/>
      <c r="I8" s="738"/>
      <c r="J8" s="738"/>
      <c r="K8" s="738"/>
      <c r="L8" s="888"/>
      <c r="M8" s="738"/>
      <c r="N8" s="2939"/>
      <c r="O8" s="101">
        <f t="shared" ref="O8:O21" si="0">IF(COUNTBLANK(D8:J8)=P8, 0, rngIncomplete )</f>
        <v>0</v>
      </c>
      <c r="P8" s="2943">
        <v>7</v>
      </c>
      <c r="Q8" s="738"/>
      <c r="R8" s="738"/>
      <c r="S8" s="738"/>
      <c r="T8" s="738"/>
      <c r="U8" s="738"/>
      <c r="V8" s="738"/>
      <c r="W8" s="738"/>
      <c r="X8" s="738"/>
      <c r="Y8" s="738"/>
      <c r="Z8" s="738"/>
      <c r="AA8" s="738"/>
      <c r="AB8" s="738"/>
      <c r="AC8" s="738"/>
      <c r="AD8" s="738"/>
      <c r="AE8" s="738"/>
      <c r="AF8" s="738"/>
      <c r="AG8" s="738"/>
      <c r="AH8" s="738"/>
      <c r="AI8" s="738"/>
      <c r="AJ8" s="738"/>
      <c r="AK8" s="738"/>
      <c r="AL8" s="738"/>
      <c r="AM8" s="738"/>
      <c r="AN8" s="738"/>
      <c r="AO8" s="738"/>
      <c r="AP8" s="738"/>
      <c r="AQ8" s="738"/>
      <c r="AR8" s="738"/>
      <c r="AS8" s="738"/>
      <c r="AT8" s="738"/>
      <c r="AU8" s="738"/>
      <c r="AV8" s="738"/>
      <c r="AW8" s="738"/>
      <c r="AX8" s="738"/>
      <c r="AY8" s="738"/>
      <c r="AZ8" s="738"/>
      <c r="BA8" s="738"/>
      <c r="BB8" s="738"/>
      <c r="BC8" s="738"/>
      <c r="BD8" s="738"/>
      <c r="BE8" s="738"/>
      <c r="BF8" s="738"/>
      <c r="BG8" s="738"/>
      <c r="BH8" s="738"/>
      <c r="BI8" s="738"/>
      <c r="BJ8" s="738"/>
      <c r="BK8" s="738"/>
      <c r="BL8" s="738"/>
      <c r="BM8" s="738"/>
      <c r="BN8" s="738"/>
      <c r="BO8" s="738"/>
      <c r="BP8" s="738"/>
      <c r="BQ8" s="738"/>
      <c r="BR8" s="738"/>
      <c r="BS8" s="738"/>
      <c r="BT8" s="738"/>
      <c r="BU8" s="738"/>
      <c r="BV8" s="738"/>
      <c r="BW8" s="738"/>
      <c r="BX8" s="738"/>
      <c r="BY8" s="738"/>
      <c r="BZ8" s="738"/>
      <c r="CA8" s="738"/>
      <c r="CB8" s="738"/>
      <c r="CC8" s="738"/>
      <c r="CD8" s="738"/>
      <c r="CE8" s="738"/>
      <c r="CF8" s="738"/>
      <c r="CG8" s="738"/>
      <c r="CH8" s="738"/>
      <c r="CI8" s="738"/>
      <c r="CJ8" s="738"/>
      <c r="CK8" s="738"/>
      <c r="CL8" s="738"/>
      <c r="CM8" s="738"/>
      <c r="CN8" s="738"/>
      <c r="CO8" s="738"/>
      <c r="CP8" s="738"/>
      <c r="CQ8" s="738"/>
      <c r="CR8" s="738"/>
      <c r="CS8" s="738"/>
      <c r="CT8" s="738"/>
      <c r="CU8" s="738"/>
      <c r="CV8" s="738"/>
      <c r="CW8" s="738"/>
      <c r="CX8" s="738"/>
      <c r="CY8" s="738"/>
      <c r="CZ8" s="738"/>
      <c r="DA8" s="738"/>
      <c r="DB8" s="738"/>
      <c r="DC8" s="738"/>
      <c r="DD8" s="738"/>
      <c r="DE8" s="738"/>
      <c r="DF8" s="738"/>
      <c r="DG8" s="738"/>
      <c r="DH8" s="738"/>
      <c r="DI8" s="738"/>
      <c r="DJ8" s="738"/>
      <c r="DK8" s="738"/>
      <c r="DL8" s="738"/>
      <c r="DM8" s="738"/>
      <c r="DN8" s="738"/>
      <c r="DO8" s="738"/>
      <c r="DP8" s="738"/>
      <c r="DQ8" s="738"/>
      <c r="DR8" s="738"/>
      <c r="DS8" s="738"/>
      <c r="DT8" s="738"/>
      <c r="DU8" s="738"/>
      <c r="DV8" s="738"/>
      <c r="DW8" s="738"/>
      <c r="DX8" s="738"/>
      <c r="DY8" s="738"/>
      <c r="DZ8" s="738"/>
      <c r="EA8" s="738"/>
      <c r="EB8" s="738"/>
      <c r="EC8" s="738"/>
      <c r="ED8" s="738"/>
      <c r="EE8" s="738"/>
      <c r="EF8" s="738"/>
      <c r="EG8" s="738"/>
      <c r="EH8" s="738"/>
      <c r="EI8" s="738"/>
      <c r="EJ8" s="738"/>
      <c r="EK8" s="738"/>
      <c r="EL8" s="738"/>
      <c r="EM8" s="738"/>
      <c r="EN8" s="738"/>
      <c r="EO8" s="738"/>
      <c r="EP8" s="738"/>
      <c r="EQ8" s="738"/>
      <c r="ER8" s="738"/>
      <c r="ES8" s="738"/>
      <c r="ET8" s="738"/>
      <c r="EU8" s="738"/>
      <c r="EV8" s="738"/>
      <c r="EW8" s="738"/>
      <c r="EX8" s="738"/>
      <c r="EY8" s="738"/>
      <c r="EZ8" s="738"/>
      <c r="FA8" s="738"/>
      <c r="FB8" s="738"/>
      <c r="FC8" s="738"/>
      <c r="FD8" s="738"/>
      <c r="FE8" s="738"/>
      <c r="FF8" s="738"/>
      <c r="FG8" s="738"/>
      <c r="FH8" s="738"/>
      <c r="FI8" s="738"/>
      <c r="FJ8" s="738"/>
      <c r="FK8" s="738"/>
      <c r="FL8" s="738"/>
      <c r="FM8" s="738"/>
      <c r="FN8" s="738"/>
      <c r="FO8" s="738"/>
      <c r="FP8" s="738"/>
      <c r="FQ8" s="738"/>
      <c r="FR8" s="738"/>
      <c r="FS8" s="738"/>
      <c r="FT8" s="738"/>
      <c r="FU8" s="738"/>
      <c r="FV8" s="738"/>
      <c r="FW8" s="738"/>
      <c r="FX8" s="738"/>
      <c r="FY8" s="738"/>
      <c r="FZ8" s="738"/>
      <c r="GA8" s="738"/>
      <c r="GB8" s="738"/>
      <c r="GC8" s="738"/>
      <c r="GD8" s="738"/>
      <c r="GE8" s="738"/>
      <c r="GF8" s="738"/>
      <c r="GG8" s="738"/>
      <c r="GH8" s="738"/>
      <c r="GI8" s="738"/>
      <c r="GJ8" s="738"/>
      <c r="GK8" s="738"/>
      <c r="GL8" s="738"/>
      <c r="GM8" s="738"/>
      <c r="GN8" s="738"/>
      <c r="GO8" s="738"/>
      <c r="GP8" s="738"/>
      <c r="GQ8" s="738"/>
      <c r="GR8" s="738"/>
      <c r="GS8" s="738"/>
      <c r="GT8" s="738"/>
      <c r="GU8" s="738"/>
      <c r="GV8" s="738"/>
      <c r="GW8" s="738"/>
      <c r="GX8" s="738"/>
      <c r="GY8" s="738"/>
      <c r="GZ8" s="738"/>
      <c r="HA8" s="738"/>
      <c r="HB8" s="738"/>
      <c r="HC8" s="738"/>
      <c r="HD8" s="738"/>
      <c r="HE8" s="738"/>
      <c r="HF8" s="738"/>
      <c r="HG8" s="738"/>
      <c r="HH8" s="738"/>
      <c r="HI8" s="738"/>
      <c r="HJ8" s="738"/>
      <c r="HK8" s="738"/>
    </row>
    <row r="9" spans="1:219" s="938" customFormat="1" ht="19.5" customHeight="1" thickTop="1">
      <c r="A9" s="985"/>
      <c r="B9" s="4018" t="s">
        <v>1929</v>
      </c>
      <c r="C9" s="4002" t="s">
        <v>1575</v>
      </c>
      <c r="D9" s="4045"/>
      <c r="E9" s="4045"/>
      <c r="F9" s="4619"/>
      <c r="G9" s="4610">
        <f>IFERROR(F9,"-")</f>
        <v>0</v>
      </c>
      <c r="H9" s="3839"/>
      <c r="I9" s="93"/>
      <c r="J9" s="93"/>
      <c r="K9" s="738"/>
      <c r="L9" s="3758" t="s">
        <v>1930</v>
      </c>
      <c r="M9" s="738"/>
      <c r="N9" s="2939"/>
      <c r="O9" s="101" t="str">
        <f t="shared" si="0"/>
        <v>Please complete all cells in row</v>
      </c>
      <c r="P9" s="2943">
        <v>5</v>
      </c>
      <c r="Q9" s="738"/>
      <c r="R9" s="738"/>
      <c r="S9" s="738"/>
      <c r="T9" s="738"/>
      <c r="U9" s="738"/>
      <c r="V9" s="738"/>
      <c r="W9" s="738"/>
      <c r="X9" s="738"/>
      <c r="Y9" s="738"/>
      <c r="Z9" s="738"/>
      <c r="AA9" s="738"/>
      <c r="AB9" s="738"/>
      <c r="AC9" s="738"/>
      <c r="AD9" s="738"/>
      <c r="AE9" s="738"/>
      <c r="AF9" s="738"/>
      <c r="AG9" s="738"/>
      <c r="AH9" s="738"/>
      <c r="AI9" s="738"/>
      <c r="AJ9" s="738"/>
      <c r="AK9" s="738"/>
      <c r="AL9" s="738"/>
      <c r="AM9" s="738"/>
      <c r="AN9" s="738"/>
      <c r="AO9" s="738"/>
      <c r="AP9" s="738"/>
      <c r="AQ9" s="738"/>
      <c r="AR9" s="738"/>
      <c r="AS9" s="738"/>
      <c r="AT9" s="738"/>
      <c r="AU9" s="738"/>
      <c r="AV9" s="738"/>
      <c r="AW9" s="738"/>
      <c r="AX9" s="738"/>
      <c r="AY9" s="738"/>
      <c r="AZ9" s="738"/>
      <c r="BA9" s="738"/>
      <c r="BB9" s="738"/>
      <c r="BC9" s="738"/>
      <c r="BD9" s="738"/>
      <c r="BE9" s="738"/>
      <c r="BF9" s="738"/>
      <c r="BG9" s="738"/>
      <c r="BH9" s="738"/>
      <c r="BI9" s="738"/>
      <c r="BJ9" s="738"/>
      <c r="BK9" s="738"/>
      <c r="BL9" s="738"/>
      <c r="BM9" s="738"/>
      <c r="BN9" s="738"/>
      <c r="BO9" s="738"/>
      <c r="BP9" s="738"/>
      <c r="BQ9" s="738"/>
      <c r="BR9" s="738"/>
      <c r="BS9" s="738"/>
      <c r="BT9" s="738"/>
      <c r="BU9" s="738"/>
      <c r="BV9" s="738"/>
      <c r="BW9" s="738"/>
      <c r="BX9" s="738"/>
      <c r="BY9" s="738"/>
      <c r="BZ9" s="738"/>
      <c r="CA9" s="738"/>
      <c r="CB9" s="738"/>
      <c r="CC9" s="738"/>
      <c r="CD9" s="738"/>
      <c r="CE9" s="738"/>
      <c r="CF9" s="738"/>
      <c r="CG9" s="738"/>
      <c r="CH9" s="738"/>
      <c r="CI9" s="738"/>
      <c r="CJ9" s="738"/>
      <c r="CK9" s="738"/>
      <c r="CL9" s="738"/>
      <c r="CM9" s="738"/>
      <c r="CN9" s="738"/>
      <c r="CO9" s="738"/>
      <c r="CP9" s="738"/>
      <c r="CQ9" s="738"/>
      <c r="CR9" s="738"/>
      <c r="CS9" s="738"/>
      <c r="CT9" s="738"/>
      <c r="CU9" s="738"/>
      <c r="CV9" s="738"/>
      <c r="CW9" s="738"/>
      <c r="CX9" s="738"/>
      <c r="CY9" s="738"/>
      <c r="CZ9" s="738"/>
      <c r="DA9" s="738"/>
      <c r="DB9" s="738"/>
      <c r="DC9" s="738"/>
      <c r="DD9" s="738"/>
      <c r="DE9" s="738"/>
      <c r="DF9" s="738"/>
      <c r="DG9" s="738"/>
      <c r="DH9" s="738"/>
      <c r="DI9" s="738"/>
      <c r="DJ9" s="738"/>
      <c r="DK9" s="738"/>
      <c r="DL9" s="738"/>
      <c r="DM9" s="738"/>
      <c r="DN9" s="738"/>
      <c r="DO9" s="738"/>
      <c r="DP9" s="738"/>
      <c r="DQ9" s="738"/>
      <c r="DR9" s="738"/>
      <c r="DS9" s="738"/>
      <c r="DT9" s="738"/>
      <c r="DU9" s="738"/>
      <c r="DV9" s="738"/>
      <c r="DW9" s="738"/>
      <c r="DX9" s="738"/>
      <c r="DY9" s="738"/>
      <c r="DZ9" s="738"/>
      <c r="EA9" s="738"/>
      <c r="EB9" s="738"/>
      <c r="EC9" s="738"/>
      <c r="ED9" s="738"/>
      <c r="EE9" s="738"/>
      <c r="EF9" s="738"/>
      <c r="EG9" s="738"/>
      <c r="EH9" s="738"/>
      <c r="EI9" s="738"/>
      <c r="EJ9" s="738"/>
      <c r="EK9" s="738"/>
      <c r="EL9" s="738"/>
      <c r="EM9" s="738"/>
      <c r="EN9" s="738"/>
      <c r="EO9" s="738"/>
      <c r="EP9" s="738"/>
      <c r="EQ9" s="738"/>
      <c r="ER9" s="738"/>
      <c r="ES9" s="738"/>
      <c r="ET9" s="738"/>
      <c r="EU9" s="738"/>
      <c r="EV9" s="738"/>
      <c r="EW9" s="738"/>
      <c r="EX9" s="738"/>
      <c r="EY9" s="738"/>
      <c r="EZ9" s="738"/>
      <c r="FA9" s="738"/>
      <c r="FB9" s="738"/>
      <c r="FC9" s="738"/>
      <c r="FD9" s="738"/>
      <c r="FE9" s="738"/>
      <c r="FF9" s="738"/>
      <c r="FG9" s="738"/>
      <c r="FH9" s="738"/>
      <c r="FI9" s="738"/>
      <c r="FJ9" s="738"/>
      <c r="FK9" s="738"/>
      <c r="FL9" s="738"/>
      <c r="FM9" s="738"/>
      <c r="FN9" s="738"/>
      <c r="FO9" s="738"/>
      <c r="FP9" s="738"/>
      <c r="FQ9" s="738"/>
      <c r="FR9" s="738"/>
      <c r="FS9" s="738"/>
      <c r="FT9" s="738"/>
      <c r="FU9" s="738"/>
      <c r="FV9" s="738"/>
      <c r="FW9" s="738"/>
      <c r="FX9" s="738"/>
      <c r="FY9" s="738"/>
      <c r="FZ9" s="738"/>
      <c r="GA9" s="738"/>
      <c r="GB9" s="738"/>
      <c r="GC9" s="738"/>
      <c r="GD9" s="738"/>
      <c r="GE9" s="738"/>
      <c r="GF9" s="738"/>
      <c r="GG9" s="738"/>
      <c r="GH9" s="738"/>
      <c r="GI9" s="738"/>
      <c r="GJ9" s="738"/>
      <c r="GK9" s="738"/>
      <c r="GL9" s="738"/>
      <c r="GM9" s="738"/>
      <c r="GN9" s="738"/>
      <c r="GO9" s="738"/>
      <c r="GP9" s="738"/>
      <c r="GQ9" s="738"/>
      <c r="GR9" s="738"/>
      <c r="GS9" s="738"/>
      <c r="GT9" s="738"/>
      <c r="GU9" s="738"/>
      <c r="GV9" s="738"/>
      <c r="GW9" s="738"/>
      <c r="GX9" s="738"/>
      <c r="GY9" s="738"/>
      <c r="GZ9" s="738"/>
      <c r="HA9" s="738"/>
      <c r="HB9" s="738"/>
      <c r="HC9" s="738"/>
      <c r="HD9" s="738"/>
      <c r="HE9" s="738"/>
      <c r="HF9" s="738"/>
      <c r="HG9" s="738"/>
      <c r="HH9" s="738"/>
      <c r="HI9" s="738"/>
      <c r="HJ9" s="738"/>
      <c r="HK9" s="738"/>
    </row>
    <row r="10" spans="1:219" s="938" customFormat="1" ht="19.5" customHeight="1">
      <c r="A10" s="985"/>
      <c r="B10" s="4020" t="s">
        <v>1931</v>
      </c>
      <c r="C10" s="4004" t="s">
        <v>1575</v>
      </c>
      <c r="D10" s="4040"/>
      <c r="E10" s="4040"/>
      <c r="F10" s="4618"/>
      <c r="G10" s="4611">
        <f>IFERROR(F10,"-")</f>
        <v>0</v>
      </c>
      <c r="H10" s="3839"/>
      <c r="I10" s="93"/>
      <c r="J10" s="93"/>
      <c r="K10" s="738"/>
      <c r="L10" s="3766" t="s">
        <v>1932</v>
      </c>
      <c r="M10" s="738"/>
      <c r="N10" s="2939"/>
      <c r="O10" s="101" t="str">
        <f t="shared" si="0"/>
        <v>Please complete all cells in row</v>
      </c>
      <c r="P10" s="2943">
        <v>5</v>
      </c>
      <c r="Q10" s="738"/>
      <c r="R10" s="738"/>
      <c r="S10" s="738"/>
      <c r="T10" s="738"/>
      <c r="U10" s="738"/>
      <c r="V10" s="738"/>
      <c r="W10" s="738"/>
      <c r="X10" s="738"/>
      <c r="Y10" s="738"/>
      <c r="Z10" s="738"/>
      <c r="AA10" s="738"/>
      <c r="AB10" s="738"/>
      <c r="AC10" s="738"/>
      <c r="AD10" s="738"/>
      <c r="AE10" s="738"/>
      <c r="AF10" s="738"/>
      <c r="AG10" s="738"/>
      <c r="AH10" s="738"/>
      <c r="AI10" s="738"/>
      <c r="AJ10" s="738"/>
      <c r="AK10" s="738"/>
      <c r="AL10" s="738"/>
      <c r="AM10" s="738"/>
      <c r="AN10" s="738"/>
      <c r="AO10" s="738"/>
      <c r="AP10" s="738"/>
      <c r="AQ10" s="738"/>
      <c r="AR10" s="738"/>
      <c r="AS10" s="738"/>
      <c r="AT10" s="738"/>
      <c r="AU10" s="738"/>
      <c r="AV10" s="738"/>
      <c r="AW10" s="738"/>
      <c r="AX10" s="738"/>
      <c r="AY10" s="738"/>
      <c r="AZ10" s="738"/>
      <c r="BA10" s="738"/>
      <c r="BB10" s="738"/>
      <c r="BC10" s="738"/>
      <c r="BD10" s="738"/>
      <c r="BE10" s="738"/>
      <c r="BF10" s="738"/>
      <c r="BG10" s="738"/>
      <c r="BH10" s="738"/>
      <c r="BI10" s="738"/>
      <c r="BJ10" s="738"/>
      <c r="BK10" s="738"/>
      <c r="BL10" s="738"/>
      <c r="BM10" s="738"/>
      <c r="BN10" s="738"/>
      <c r="BO10" s="738"/>
      <c r="BP10" s="738"/>
      <c r="BQ10" s="738"/>
      <c r="BR10" s="738"/>
      <c r="BS10" s="738"/>
      <c r="BT10" s="738"/>
      <c r="BU10" s="738"/>
      <c r="BV10" s="738"/>
      <c r="BW10" s="738"/>
      <c r="BX10" s="738"/>
      <c r="BY10" s="738"/>
      <c r="BZ10" s="738"/>
      <c r="CA10" s="738"/>
      <c r="CB10" s="738"/>
      <c r="CC10" s="738"/>
      <c r="CD10" s="738"/>
      <c r="CE10" s="738"/>
      <c r="CF10" s="738"/>
      <c r="CG10" s="738"/>
      <c r="CH10" s="738"/>
      <c r="CI10" s="738"/>
      <c r="CJ10" s="738"/>
      <c r="CK10" s="738"/>
      <c r="CL10" s="738"/>
      <c r="CM10" s="738"/>
      <c r="CN10" s="738"/>
      <c r="CO10" s="738"/>
      <c r="CP10" s="738"/>
      <c r="CQ10" s="738"/>
      <c r="CR10" s="738"/>
      <c r="CS10" s="738"/>
      <c r="CT10" s="738"/>
      <c r="CU10" s="738"/>
      <c r="CV10" s="738"/>
      <c r="CW10" s="738"/>
      <c r="CX10" s="738"/>
      <c r="CY10" s="738"/>
      <c r="CZ10" s="738"/>
      <c r="DA10" s="738"/>
      <c r="DB10" s="738"/>
      <c r="DC10" s="738"/>
      <c r="DD10" s="738"/>
      <c r="DE10" s="738"/>
      <c r="DF10" s="738"/>
      <c r="DG10" s="738"/>
      <c r="DH10" s="738"/>
      <c r="DI10" s="738"/>
      <c r="DJ10" s="738"/>
      <c r="DK10" s="738"/>
      <c r="DL10" s="738"/>
      <c r="DM10" s="738"/>
      <c r="DN10" s="738"/>
      <c r="DO10" s="738"/>
      <c r="DP10" s="738"/>
      <c r="DQ10" s="738"/>
      <c r="DR10" s="738"/>
      <c r="DS10" s="738"/>
      <c r="DT10" s="738"/>
      <c r="DU10" s="738"/>
      <c r="DV10" s="738"/>
      <c r="DW10" s="738"/>
      <c r="DX10" s="738"/>
      <c r="DY10" s="738"/>
      <c r="DZ10" s="738"/>
      <c r="EA10" s="738"/>
      <c r="EB10" s="738"/>
      <c r="EC10" s="738"/>
      <c r="ED10" s="738"/>
      <c r="EE10" s="738"/>
      <c r="EF10" s="738"/>
      <c r="EG10" s="738"/>
      <c r="EH10" s="738"/>
      <c r="EI10" s="738"/>
      <c r="EJ10" s="738"/>
      <c r="EK10" s="738"/>
      <c r="EL10" s="738"/>
      <c r="EM10" s="738"/>
      <c r="EN10" s="738"/>
      <c r="EO10" s="738"/>
      <c r="EP10" s="738"/>
      <c r="EQ10" s="738"/>
      <c r="ER10" s="738"/>
      <c r="ES10" s="738"/>
      <c r="ET10" s="738"/>
      <c r="EU10" s="738"/>
      <c r="EV10" s="738"/>
      <c r="EW10" s="738"/>
      <c r="EX10" s="738"/>
      <c r="EY10" s="738"/>
      <c r="EZ10" s="738"/>
      <c r="FA10" s="738"/>
      <c r="FB10" s="738"/>
      <c r="FC10" s="738"/>
      <c r="FD10" s="738"/>
      <c r="FE10" s="738"/>
      <c r="FF10" s="738"/>
      <c r="FG10" s="738"/>
      <c r="FH10" s="738"/>
      <c r="FI10" s="738"/>
      <c r="FJ10" s="738"/>
      <c r="FK10" s="738"/>
      <c r="FL10" s="738"/>
      <c r="FM10" s="738"/>
      <c r="FN10" s="738"/>
      <c r="FO10" s="738"/>
      <c r="FP10" s="738"/>
      <c r="FQ10" s="738"/>
      <c r="FR10" s="738"/>
      <c r="FS10" s="738"/>
      <c r="FT10" s="738"/>
      <c r="FU10" s="738"/>
      <c r="FV10" s="738"/>
      <c r="FW10" s="738"/>
      <c r="FX10" s="738"/>
      <c r="FY10" s="738"/>
      <c r="FZ10" s="738"/>
      <c r="GA10" s="738"/>
      <c r="GB10" s="738"/>
      <c r="GC10" s="738"/>
      <c r="GD10" s="738"/>
      <c r="GE10" s="738"/>
      <c r="GF10" s="738"/>
      <c r="GG10" s="738"/>
      <c r="GH10" s="738"/>
      <c r="GI10" s="738"/>
      <c r="GJ10" s="738"/>
      <c r="GK10" s="738"/>
      <c r="GL10" s="738"/>
      <c r="GM10" s="738"/>
      <c r="GN10" s="738"/>
      <c r="GO10" s="738"/>
      <c r="GP10" s="738"/>
      <c r="GQ10" s="738"/>
      <c r="GR10" s="738"/>
      <c r="GS10" s="738"/>
      <c r="GT10" s="738"/>
      <c r="GU10" s="738"/>
      <c r="GV10" s="738"/>
      <c r="GW10" s="738"/>
      <c r="GX10" s="738"/>
      <c r="GY10" s="738"/>
      <c r="GZ10" s="738"/>
      <c r="HA10" s="738"/>
      <c r="HB10" s="738"/>
      <c r="HC10" s="738"/>
      <c r="HD10" s="738"/>
      <c r="HE10" s="738"/>
      <c r="HF10" s="738"/>
      <c r="HG10" s="738"/>
      <c r="HH10" s="738"/>
      <c r="HI10" s="738"/>
      <c r="HJ10" s="738"/>
      <c r="HK10" s="738"/>
    </row>
    <row r="11" spans="1:219" s="938" customFormat="1" ht="19.5" customHeight="1" thickBot="1">
      <c r="A11" s="985"/>
      <c r="B11" s="4022" t="s">
        <v>1595</v>
      </c>
      <c r="C11" s="4006" t="s">
        <v>1575</v>
      </c>
      <c r="D11" s="4046"/>
      <c r="E11" s="4046"/>
      <c r="F11" s="4617">
        <f>SUM(F9:F10)</f>
        <v>0</v>
      </c>
      <c r="G11" s="4612">
        <f t="shared" ref="G11" si="1">IFERROR(F11,"-")</f>
        <v>0</v>
      </c>
      <c r="H11" s="3839"/>
      <c r="I11" s="93"/>
      <c r="J11" s="93"/>
      <c r="K11" s="738"/>
      <c r="L11" s="3767" t="s">
        <v>1933</v>
      </c>
      <c r="M11" s="738"/>
      <c r="N11" s="2939"/>
      <c r="O11" s="101">
        <f t="shared" si="0"/>
        <v>0</v>
      </c>
      <c r="P11" s="2943">
        <v>5</v>
      </c>
      <c r="Q11" s="738"/>
      <c r="R11" s="738"/>
      <c r="S11" s="738"/>
      <c r="T11" s="738"/>
      <c r="U11" s="738"/>
      <c r="V11" s="738"/>
      <c r="W11" s="738"/>
      <c r="X11" s="738"/>
      <c r="Y11" s="738"/>
      <c r="Z11" s="738"/>
      <c r="AA11" s="738"/>
      <c r="AB11" s="738"/>
      <c r="AC11" s="738"/>
      <c r="AD11" s="738"/>
      <c r="AE11" s="738"/>
      <c r="AF11" s="738"/>
      <c r="AG11" s="738"/>
      <c r="AH11" s="738"/>
      <c r="AI11" s="738"/>
      <c r="AJ11" s="738"/>
      <c r="AK11" s="738"/>
      <c r="AL11" s="738"/>
      <c r="AM11" s="738"/>
      <c r="AN11" s="738"/>
      <c r="AO11" s="738"/>
      <c r="AP11" s="738"/>
      <c r="AQ11" s="738"/>
      <c r="AR11" s="738"/>
      <c r="AS11" s="738"/>
      <c r="AT11" s="738"/>
      <c r="AU11" s="738"/>
      <c r="AV11" s="738"/>
      <c r="AW11" s="738"/>
      <c r="AX11" s="738"/>
      <c r="AY11" s="738"/>
      <c r="AZ11" s="738"/>
      <c r="BA11" s="738"/>
      <c r="BB11" s="738"/>
      <c r="BC11" s="738"/>
      <c r="BD11" s="738"/>
      <c r="BE11" s="738"/>
      <c r="BF11" s="738"/>
      <c r="BG11" s="738"/>
      <c r="BH11" s="738"/>
      <c r="BI11" s="738"/>
      <c r="BJ11" s="738"/>
      <c r="BK11" s="738"/>
      <c r="BL11" s="738"/>
      <c r="BM11" s="738"/>
      <c r="BN11" s="738"/>
      <c r="BO11" s="738"/>
      <c r="BP11" s="738"/>
      <c r="BQ11" s="738"/>
      <c r="BR11" s="738"/>
      <c r="BS11" s="738"/>
      <c r="BT11" s="738"/>
      <c r="BU11" s="738"/>
      <c r="BV11" s="738"/>
      <c r="BW11" s="738"/>
      <c r="BX11" s="738"/>
      <c r="BY11" s="738"/>
      <c r="BZ11" s="738"/>
      <c r="CA11" s="738"/>
      <c r="CB11" s="738"/>
      <c r="CC11" s="738"/>
      <c r="CD11" s="738"/>
      <c r="CE11" s="738"/>
      <c r="CF11" s="738"/>
      <c r="CG11" s="738"/>
      <c r="CH11" s="738"/>
      <c r="CI11" s="738"/>
      <c r="CJ11" s="738"/>
      <c r="CK11" s="738"/>
      <c r="CL11" s="738"/>
      <c r="CM11" s="738"/>
      <c r="CN11" s="738"/>
      <c r="CO11" s="738"/>
      <c r="CP11" s="738"/>
      <c r="CQ11" s="738"/>
      <c r="CR11" s="738"/>
      <c r="CS11" s="738"/>
      <c r="CT11" s="738"/>
      <c r="CU11" s="738"/>
      <c r="CV11" s="738"/>
      <c r="CW11" s="738"/>
      <c r="CX11" s="738"/>
      <c r="CY11" s="738"/>
      <c r="CZ11" s="738"/>
      <c r="DA11" s="738"/>
      <c r="DB11" s="738"/>
      <c r="DC11" s="738"/>
      <c r="DD11" s="738"/>
      <c r="DE11" s="738"/>
      <c r="DF11" s="738"/>
      <c r="DG11" s="738"/>
      <c r="DH11" s="738"/>
      <c r="DI11" s="738"/>
      <c r="DJ11" s="738"/>
      <c r="DK11" s="738"/>
      <c r="DL11" s="738"/>
      <c r="DM11" s="738"/>
      <c r="DN11" s="738"/>
      <c r="DO11" s="738"/>
      <c r="DP11" s="738"/>
      <c r="DQ11" s="738"/>
      <c r="DR11" s="738"/>
      <c r="DS11" s="738"/>
      <c r="DT11" s="738"/>
      <c r="DU11" s="738"/>
      <c r="DV11" s="738"/>
      <c r="DW11" s="738"/>
      <c r="DX11" s="738"/>
      <c r="DY11" s="738"/>
      <c r="DZ11" s="738"/>
      <c r="EA11" s="738"/>
      <c r="EB11" s="738"/>
      <c r="EC11" s="738"/>
      <c r="ED11" s="738"/>
      <c r="EE11" s="738"/>
      <c r="EF11" s="738"/>
      <c r="EG11" s="738"/>
      <c r="EH11" s="738"/>
      <c r="EI11" s="738"/>
      <c r="EJ11" s="738"/>
      <c r="EK11" s="738"/>
      <c r="EL11" s="738"/>
      <c r="EM11" s="738"/>
      <c r="EN11" s="738"/>
      <c r="EO11" s="738"/>
      <c r="EP11" s="738"/>
      <c r="EQ11" s="738"/>
      <c r="ER11" s="738"/>
      <c r="ES11" s="738"/>
      <c r="ET11" s="738"/>
      <c r="EU11" s="738"/>
      <c r="EV11" s="738"/>
      <c r="EW11" s="738"/>
      <c r="EX11" s="738"/>
      <c r="EY11" s="738"/>
      <c r="EZ11" s="738"/>
      <c r="FA11" s="738"/>
      <c r="FB11" s="738"/>
      <c r="FC11" s="738"/>
      <c r="FD11" s="738"/>
      <c r="FE11" s="738"/>
      <c r="FF11" s="738"/>
      <c r="FG11" s="738"/>
      <c r="FH11" s="738"/>
      <c r="FI11" s="738"/>
      <c r="FJ11" s="738"/>
      <c r="FK11" s="738"/>
      <c r="FL11" s="738"/>
      <c r="FM11" s="738"/>
      <c r="FN11" s="738"/>
      <c r="FO11" s="738"/>
      <c r="FP11" s="738"/>
      <c r="FQ11" s="738"/>
      <c r="FR11" s="738"/>
      <c r="FS11" s="738"/>
      <c r="FT11" s="738"/>
      <c r="FU11" s="738"/>
      <c r="FV11" s="738"/>
      <c r="FW11" s="738"/>
      <c r="FX11" s="738"/>
      <c r="FY11" s="738"/>
      <c r="FZ11" s="738"/>
      <c r="GA11" s="738"/>
      <c r="GB11" s="738"/>
      <c r="GC11" s="738"/>
      <c r="GD11" s="738"/>
      <c r="GE11" s="738"/>
      <c r="GF11" s="738"/>
      <c r="GG11" s="738"/>
      <c r="GH11" s="738"/>
      <c r="GI11" s="738"/>
      <c r="GJ11" s="738"/>
      <c r="GK11" s="738"/>
      <c r="GL11" s="738"/>
      <c r="GM11" s="738"/>
      <c r="GN11" s="738"/>
      <c r="GO11" s="738"/>
      <c r="GP11" s="738"/>
      <c r="GQ11" s="738"/>
      <c r="GR11" s="738"/>
      <c r="GS11" s="738"/>
      <c r="GT11" s="738"/>
      <c r="GU11" s="738"/>
      <c r="GV11" s="738"/>
      <c r="GW11" s="738"/>
      <c r="GX11" s="738"/>
      <c r="GY11" s="738"/>
      <c r="GZ11" s="738"/>
      <c r="HA11" s="738"/>
      <c r="HB11" s="738"/>
      <c r="HC11" s="738"/>
      <c r="HD11" s="738"/>
      <c r="HE11" s="738"/>
      <c r="HF11" s="738"/>
      <c r="HG11" s="738"/>
      <c r="HH11" s="738"/>
      <c r="HI11" s="738"/>
      <c r="HJ11" s="738"/>
      <c r="HK11" s="738"/>
    </row>
    <row r="12" spans="1:219" s="2690" customFormat="1" ht="19.5" customHeight="1" thickTop="1" thickBot="1">
      <c r="A12" s="985"/>
      <c r="B12" s="93"/>
      <c r="C12" s="3839"/>
      <c r="D12" s="3839"/>
      <c r="E12" s="3839"/>
      <c r="F12" s="3839"/>
      <c r="G12" s="3846"/>
      <c r="H12" s="3839"/>
      <c r="I12" s="93"/>
      <c r="J12" s="93"/>
      <c r="K12" s="738"/>
      <c r="L12" s="738"/>
      <c r="M12" s="738"/>
      <c r="N12" s="2939"/>
      <c r="O12" s="101">
        <f t="shared" si="0"/>
        <v>0</v>
      </c>
      <c r="P12" s="2943">
        <v>7</v>
      </c>
      <c r="Q12" s="738"/>
      <c r="R12" s="738"/>
      <c r="S12" s="738"/>
      <c r="T12" s="738"/>
      <c r="U12" s="738"/>
      <c r="V12" s="738"/>
      <c r="W12" s="738"/>
      <c r="X12" s="738"/>
      <c r="Y12" s="738"/>
      <c r="Z12" s="738"/>
      <c r="AA12" s="738"/>
      <c r="AB12" s="738"/>
      <c r="AC12" s="738"/>
      <c r="AD12" s="738"/>
      <c r="AE12" s="738"/>
      <c r="AF12" s="738"/>
      <c r="AG12" s="738"/>
      <c r="AH12" s="738"/>
      <c r="AI12" s="738"/>
      <c r="AJ12" s="738"/>
      <c r="AK12" s="738"/>
      <c r="AL12" s="738"/>
      <c r="AM12" s="738"/>
      <c r="AN12" s="738"/>
      <c r="AO12" s="738"/>
      <c r="AP12" s="738"/>
      <c r="AQ12" s="738"/>
      <c r="AR12" s="738"/>
      <c r="AS12" s="738"/>
      <c r="AT12" s="738"/>
      <c r="AU12" s="738"/>
      <c r="AV12" s="738"/>
      <c r="AW12" s="738"/>
      <c r="AX12" s="738"/>
      <c r="AY12" s="738"/>
      <c r="AZ12" s="738"/>
      <c r="BA12" s="738"/>
      <c r="BB12" s="738"/>
      <c r="BC12" s="738"/>
      <c r="BD12" s="738"/>
      <c r="BE12" s="738"/>
      <c r="BF12" s="738"/>
      <c r="BG12" s="738"/>
      <c r="BH12" s="738"/>
      <c r="BI12" s="738"/>
      <c r="BJ12" s="738"/>
      <c r="BK12" s="738"/>
      <c r="BL12" s="738"/>
      <c r="BM12" s="738"/>
      <c r="BN12" s="738"/>
      <c r="BO12" s="738"/>
      <c r="BP12" s="738"/>
      <c r="BQ12" s="738"/>
      <c r="BR12" s="738"/>
      <c r="BS12" s="738"/>
      <c r="BT12" s="738"/>
      <c r="BU12" s="738"/>
      <c r="BV12" s="738"/>
      <c r="BW12" s="738"/>
      <c r="BX12" s="738"/>
      <c r="BY12" s="738"/>
      <c r="BZ12" s="738"/>
      <c r="CA12" s="738"/>
      <c r="CB12" s="738"/>
      <c r="CC12" s="738"/>
      <c r="CD12" s="738"/>
      <c r="CE12" s="738"/>
      <c r="CF12" s="738"/>
      <c r="CG12" s="738"/>
      <c r="CH12" s="738"/>
      <c r="CI12" s="738"/>
      <c r="CJ12" s="738"/>
      <c r="CK12" s="738"/>
      <c r="CL12" s="738"/>
      <c r="CM12" s="738"/>
      <c r="CN12" s="738"/>
      <c r="CO12" s="738"/>
      <c r="CP12" s="738"/>
      <c r="CQ12" s="738"/>
      <c r="CR12" s="738"/>
      <c r="CS12" s="738"/>
      <c r="CT12" s="738"/>
      <c r="CU12" s="738"/>
      <c r="CV12" s="738"/>
      <c r="CW12" s="738"/>
      <c r="CX12" s="738"/>
      <c r="CY12" s="738"/>
      <c r="CZ12" s="738"/>
      <c r="DA12" s="738"/>
      <c r="DB12" s="738"/>
      <c r="DC12" s="738"/>
      <c r="DD12" s="738"/>
      <c r="DE12" s="738"/>
      <c r="DF12" s="738"/>
      <c r="DG12" s="738"/>
      <c r="DH12" s="738"/>
      <c r="DI12" s="738"/>
      <c r="DJ12" s="738"/>
      <c r="DK12" s="738"/>
      <c r="DL12" s="738"/>
      <c r="DM12" s="738"/>
      <c r="DN12" s="738"/>
      <c r="DO12" s="738"/>
      <c r="DP12" s="738"/>
      <c r="DQ12" s="738"/>
      <c r="DR12" s="738"/>
      <c r="DS12" s="738"/>
      <c r="DT12" s="738"/>
      <c r="DU12" s="738"/>
      <c r="DV12" s="738"/>
      <c r="DW12" s="738"/>
      <c r="DX12" s="738"/>
      <c r="DY12" s="738"/>
      <c r="DZ12" s="738"/>
      <c r="EA12" s="738"/>
      <c r="EB12" s="738"/>
      <c r="EC12" s="738"/>
      <c r="ED12" s="738"/>
      <c r="EE12" s="738"/>
      <c r="EF12" s="738"/>
      <c r="EG12" s="738"/>
      <c r="EH12" s="738"/>
      <c r="EI12" s="738"/>
      <c r="EJ12" s="738"/>
      <c r="EK12" s="738"/>
      <c r="EL12" s="738"/>
      <c r="EM12" s="738"/>
      <c r="EN12" s="738"/>
      <c r="EO12" s="738"/>
      <c r="EP12" s="738"/>
      <c r="EQ12" s="738"/>
      <c r="ER12" s="738"/>
      <c r="ES12" s="738"/>
      <c r="ET12" s="738"/>
      <c r="EU12" s="738"/>
      <c r="EV12" s="738"/>
      <c r="EW12" s="738"/>
      <c r="EX12" s="738"/>
      <c r="EY12" s="738"/>
      <c r="EZ12" s="738"/>
      <c r="FA12" s="738"/>
      <c r="FB12" s="738"/>
      <c r="FC12" s="738"/>
      <c r="FD12" s="738"/>
      <c r="FE12" s="738"/>
      <c r="FF12" s="738"/>
      <c r="FG12" s="738"/>
      <c r="FH12" s="738"/>
      <c r="FI12" s="738"/>
      <c r="FJ12" s="738"/>
      <c r="FK12" s="738"/>
      <c r="FL12" s="738"/>
      <c r="FM12" s="738"/>
      <c r="FN12" s="738"/>
      <c r="FO12" s="738"/>
      <c r="FP12" s="738"/>
      <c r="FQ12" s="738"/>
      <c r="FR12" s="738"/>
      <c r="FS12" s="738"/>
      <c r="FT12" s="738"/>
      <c r="FU12" s="738"/>
      <c r="FV12" s="738"/>
      <c r="FW12" s="738"/>
      <c r="FX12" s="738"/>
      <c r="FY12" s="738"/>
      <c r="FZ12" s="738"/>
      <c r="GA12" s="738"/>
      <c r="GB12" s="738"/>
      <c r="GC12" s="738"/>
      <c r="GD12" s="738"/>
      <c r="GE12" s="738"/>
      <c r="GF12" s="738"/>
      <c r="GG12" s="738"/>
      <c r="GH12" s="738"/>
      <c r="GI12" s="738"/>
      <c r="GJ12" s="738"/>
      <c r="GK12" s="738"/>
      <c r="GL12" s="738"/>
      <c r="GM12" s="738"/>
      <c r="GN12" s="738"/>
      <c r="GO12" s="738"/>
      <c r="GP12" s="738"/>
      <c r="GQ12" s="738"/>
      <c r="GR12" s="738"/>
      <c r="GS12" s="738"/>
      <c r="GT12" s="738"/>
      <c r="GU12" s="738"/>
      <c r="GV12" s="738"/>
      <c r="GW12" s="738"/>
      <c r="GX12" s="738"/>
      <c r="GY12" s="738"/>
      <c r="GZ12" s="738"/>
      <c r="HA12" s="738"/>
      <c r="HB12" s="738"/>
      <c r="HC12" s="738"/>
      <c r="HD12" s="738"/>
      <c r="HE12" s="738"/>
      <c r="HF12" s="738"/>
      <c r="HG12" s="738"/>
      <c r="HH12" s="738"/>
      <c r="HI12" s="738"/>
      <c r="HJ12" s="738"/>
      <c r="HK12" s="738"/>
    </row>
    <row r="13" spans="1:219" s="938" customFormat="1" ht="19.5" customHeight="1" thickTop="1" thickBot="1">
      <c r="A13" s="985"/>
      <c r="B13" s="3861" t="s">
        <v>1623</v>
      </c>
      <c r="C13" s="3847"/>
      <c r="D13" s="3845"/>
      <c r="E13" s="3847"/>
      <c r="F13" s="3764"/>
      <c r="G13" s="3764"/>
      <c r="H13" s="3839"/>
      <c r="I13" s="93"/>
      <c r="J13" s="93"/>
      <c r="K13" s="738"/>
      <c r="L13" s="11"/>
      <c r="M13" s="738"/>
      <c r="N13" s="2939"/>
      <c r="O13" s="101">
        <f t="shared" si="0"/>
        <v>0</v>
      </c>
      <c r="P13" s="2943">
        <v>7</v>
      </c>
      <c r="Q13" s="738"/>
      <c r="R13" s="738"/>
      <c r="S13" s="738"/>
      <c r="T13" s="738"/>
      <c r="U13" s="738"/>
      <c r="V13" s="738"/>
      <c r="W13" s="738"/>
      <c r="X13" s="738"/>
      <c r="Y13" s="738"/>
      <c r="Z13" s="738"/>
      <c r="AA13" s="738"/>
      <c r="AB13" s="738"/>
      <c r="AC13" s="738"/>
      <c r="AD13" s="738"/>
      <c r="AE13" s="738"/>
      <c r="AF13" s="738"/>
      <c r="AG13" s="738"/>
      <c r="AH13" s="738"/>
      <c r="AI13" s="738"/>
      <c r="AJ13" s="738"/>
      <c r="AK13" s="738"/>
      <c r="AL13" s="738"/>
      <c r="AM13" s="738"/>
      <c r="AN13" s="738"/>
      <c r="AO13" s="738"/>
      <c r="AP13" s="738"/>
      <c r="AQ13" s="738"/>
      <c r="AR13" s="738"/>
      <c r="AS13" s="738"/>
      <c r="AT13" s="738"/>
      <c r="AU13" s="738"/>
      <c r="AV13" s="738"/>
      <c r="AW13" s="738"/>
      <c r="AX13" s="738"/>
      <c r="AY13" s="738"/>
      <c r="AZ13" s="738"/>
      <c r="BA13" s="738"/>
      <c r="BB13" s="738"/>
      <c r="BC13" s="738"/>
      <c r="BD13" s="738"/>
      <c r="BE13" s="738"/>
      <c r="BF13" s="738"/>
      <c r="BG13" s="738"/>
      <c r="BH13" s="738"/>
      <c r="BI13" s="738"/>
      <c r="BJ13" s="738"/>
      <c r="BK13" s="738"/>
      <c r="BL13" s="738"/>
      <c r="BM13" s="738"/>
      <c r="BN13" s="738"/>
      <c r="BO13" s="738"/>
      <c r="BP13" s="738"/>
      <c r="BQ13" s="738"/>
      <c r="BR13" s="738"/>
      <c r="BS13" s="738"/>
      <c r="BT13" s="738"/>
      <c r="BU13" s="738"/>
      <c r="BV13" s="738"/>
      <c r="BW13" s="738"/>
      <c r="BX13" s="738"/>
      <c r="BY13" s="738"/>
      <c r="BZ13" s="738"/>
      <c r="CA13" s="738"/>
      <c r="CB13" s="738"/>
      <c r="CC13" s="738"/>
      <c r="CD13" s="738"/>
      <c r="CE13" s="738"/>
      <c r="CF13" s="738"/>
      <c r="CG13" s="738"/>
      <c r="CH13" s="738"/>
      <c r="CI13" s="738"/>
      <c r="CJ13" s="738"/>
      <c r="CK13" s="738"/>
      <c r="CL13" s="738"/>
      <c r="CM13" s="738"/>
      <c r="CN13" s="738"/>
      <c r="CO13" s="738"/>
      <c r="CP13" s="738"/>
      <c r="CQ13" s="738"/>
      <c r="CR13" s="738"/>
      <c r="CS13" s="738"/>
      <c r="CT13" s="738"/>
      <c r="CU13" s="738"/>
      <c r="CV13" s="738"/>
      <c r="CW13" s="738"/>
      <c r="CX13" s="738"/>
      <c r="CY13" s="738"/>
      <c r="CZ13" s="738"/>
      <c r="DA13" s="738"/>
      <c r="DB13" s="738"/>
      <c r="DC13" s="738"/>
      <c r="DD13" s="738"/>
      <c r="DE13" s="738"/>
      <c r="DF13" s="738"/>
      <c r="DG13" s="738"/>
      <c r="DH13" s="738"/>
      <c r="DI13" s="738"/>
      <c r="DJ13" s="738"/>
      <c r="DK13" s="738"/>
      <c r="DL13" s="738"/>
      <c r="DM13" s="738"/>
      <c r="DN13" s="738"/>
      <c r="DO13" s="738"/>
      <c r="DP13" s="738"/>
      <c r="DQ13" s="738"/>
      <c r="DR13" s="738"/>
      <c r="DS13" s="738"/>
      <c r="DT13" s="738"/>
      <c r="DU13" s="738"/>
      <c r="DV13" s="738"/>
      <c r="DW13" s="738"/>
      <c r="DX13" s="738"/>
      <c r="DY13" s="738"/>
      <c r="DZ13" s="738"/>
      <c r="EA13" s="738"/>
      <c r="EB13" s="738"/>
      <c r="EC13" s="738"/>
      <c r="ED13" s="738"/>
      <c r="EE13" s="738"/>
      <c r="EF13" s="738"/>
      <c r="EG13" s="738"/>
      <c r="EH13" s="738"/>
      <c r="EI13" s="738"/>
      <c r="EJ13" s="738"/>
      <c r="EK13" s="738"/>
      <c r="EL13" s="738"/>
      <c r="EM13" s="738"/>
      <c r="EN13" s="738"/>
      <c r="EO13" s="738"/>
      <c r="EP13" s="738"/>
      <c r="EQ13" s="738"/>
      <c r="ER13" s="738"/>
      <c r="ES13" s="738"/>
      <c r="ET13" s="738"/>
      <c r="EU13" s="738"/>
      <c r="EV13" s="738"/>
      <c r="EW13" s="738"/>
      <c r="EX13" s="738"/>
      <c r="EY13" s="738"/>
      <c r="EZ13" s="738"/>
      <c r="FA13" s="738"/>
      <c r="FB13" s="738"/>
      <c r="FC13" s="738"/>
      <c r="FD13" s="738"/>
      <c r="FE13" s="738"/>
      <c r="FF13" s="738"/>
      <c r="FG13" s="738"/>
      <c r="FH13" s="738"/>
      <c r="FI13" s="738"/>
      <c r="FJ13" s="738"/>
      <c r="FK13" s="738"/>
      <c r="FL13" s="738"/>
      <c r="FM13" s="738"/>
      <c r="FN13" s="738"/>
      <c r="FO13" s="738"/>
      <c r="FP13" s="738"/>
      <c r="FQ13" s="738"/>
      <c r="FR13" s="738"/>
      <c r="FS13" s="738"/>
      <c r="FT13" s="738"/>
      <c r="FU13" s="738"/>
      <c r="FV13" s="738"/>
      <c r="FW13" s="738"/>
      <c r="FX13" s="738"/>
      <c r="FY13" s="738"/>
      <c r="FZ13" s="738"/>
      <c r="GA13" s="738"/>
      <c r="GB13" s="738"/>
      <c r="GC13" s="738"/>
      <c r="GD13" s="738"/>
      <c r="GE13" s="738"/>
      <c r="GF13" s="738"/>
      <c r="GG13" s="738"/>
      <c r="GH13" s="738"/>
      <c r="GI13" s="738"/>
      <c r="GJ13" s="738"/>
      <c r="GK13" s="738"/>
      <c r="GL13" s="738"/>
      <c r="GM13" s="738"/>
      <c r="GN13" s="738"/>
      <c r="GO13" s="738"/>
      <c r="GP13" s="738"/>
      <c r="GQ13" s="738"/>
      <c r="GR13" s="738"/>
      <c r="GS13" s="738"/>
      <c r="GT13" s="738"/>
      <c r="GU13" s="738"/>
      <c r="GV13" s="738"/>
      <c r="GW13" s="738"/>
      <c r="GX13" s="738"/>
      <c r="GY13" s="738"/>
      <c r="GZ13" s="738"/>
      <c r="HA13" s="738"/>
      <c r="HB13" s="738"/>
      <c r="HC13" s="738"/>
      <c r="HD13" s="738"/>
      <c r="HE13" s="738"/>
      <c r="HF13" s="738"/>
      <c r="HG13" s="738"/>
      <c r="HH13" s="738"/>
      <c r="HI13" s="738"/>
      <c r="HJ13" s="738"/>
      <c r="HK13" s="738"/>
    </row>
    <row r="14" spans="1:219" s="938" customFormat="1" ht="60.6" thickTop="1">
      <c r="A14" s="985"/>
      <c r="B14" s="4018" t="s">
        <v>1934</v>
      </c>
      <c r="C14" s="4194" t="s">
        <v>1935</v>
      </c>
      <c r="D14" s="4195" t="s">
        <v>1936</v>
      </c>
      <c r="E14" s="4026">
        <f>IFERROR(E$18, "-")</f>
        <v>0</v>
      </c>
      <c r="F14" s="3778"/>
      <c r="G14" s="4196" t="str">
        <f>IFERROR(F14/E14*10000,"-")</f>
        <v>-</v>
      </c>
      <c r="H14" s="3839"/>
      <c r="I14" s="93"/>
      <c r="J14" s="93"/>
      <c r="K14" s="738"/>
      <c r="L14" s="3758" t="s">
        <v>1937</v>
      </c>
      <c r="M14" s="738"/>
      <c r="N14" s="2939"/>
      <c r="O14" s="101" t="str">
        <f t="shared" si="0"/>
        <v>Please complete all cells in row</v>
      </c>
      <c r="P14" s="2943">
        <v>3</v>
      </c>
      <c r="Q14" s="738"/>
      <c r="R14" s="738"/>
      <c r="S14" s="738"/>
      <c r="T14" s="738"/>
      <c r="U14" s="738"/>
      <c r="V14" s="738"/>
      <c r="W14" s="738"/>
      <c r="X14" s="738"/>
      <c r="Y14" s="738"/>
      <c r="Z14" s="738"/>
      <c r="AA14" s="738"/>
      <c r="AB14" s="738"/>
      <c r="AC14" s="738"/>
      <c r="AD14" s="738"/>
      <c r="AE14" s="738"/>
      <c r="AF14" s="738"/>
      <c r="AG14" s="738"/>
      <c r="AH14" s="738"/>
      <c r="AI14" s="738"/>
      <c r="AJ14" s="738"/>
      <c r="AK14" s="738"/>
      <c r="AL14" s="738"/>
      <c r="AM14" s="738"/>
      <c r="AN14" s="738"/>
      <c r="AO14" s="738"/>
      <c r="AP14" s="738"/>
      <c r="AQ14" s="738"/>
      <c r="AR14" s="738"/>
      <c r="AS14" s="738"/>
      <c r="AT14" s="738"/>
      <c r="AU14" s="738"/>
      <c r="AV14" s="738"/>
      <c r="AW14" s="738"/>
      <c r="AX14" s="738"/>
      <c r="AY14" s="738"/>
      <c r="AZ14" s="738"/>
      <c r="BA14" s="738"/>
      <c r="BB14" s="738"/>
      <c r="BC14" s="738"/>
      <c r="BD14" s="738"/>
      <c r="BE14" s="738"/>
      <c r="BF14" s="738"/>
      <c r="BG14" s="738"/>
      <c r="BH14" s="738"/>
      <c r="BI14" s="738"/>
      <c r="BJ14" s="738"/>
      <c r="BK14" s="738"/>
      <c r="BL14" s="738"/>
      <c r="BM14" s="738"/>
      <c r="BN14" s="738"/>
      <c r="BO14" s="738"/>
      <c r="BP14" s="738"/>
      <c r="BQ14" s="738"/>
      <c r="BR14" s="738"/>
      <c r="BS14" s="738"/>
      <c r="BT14" s="738"/>
      <c r="BU14" s="738"/>
      <c r="BV14" s="738"/>
      <c r="BW14" s="738"/>
      <c r="BX14" s="738"/>
      <c r="BY14" s="738"/>
      <c r="BZ14" s="738"/>
      <c r="CA14" s="738"/>
      <c r="CB14" s="738"/>
      <c r="CC14" s="738"/>
      <c r="CD14" s="738"/>
      <c r="CE14" s="738"/>
      <c r="CF14" s="738"/>
      <c r="CG14" s="738"/>
      <c r="CH14" s="738"/>
      <c r="CI14" s="738"/>
      <c r="CJ14" s="738"/>
      <c r="CK14" s="738"/>
      <c r="CL14" s="738"/>
      <c r="CM14" s="738"/>
      <c r="CN14" s="738"/>
      <c r="CO14" s="738"/>
      <c r="CP14" s="738"/>
      <c r="CQ14" s="738"/>
      <c r="CR14" s="738"/>
      <c r="CS14" s="738"/>
      <c r="CT14" s="738"/>
      <c r="CU14" s="738"/>
      <c r="CV14" s="738"/>
      <c r="CW14" s="738"/>
      <c r="CX14" s="738"/>
      <c r="CY14" s="738"/>
      <c r="CZ14" s="738"/>
      <c r="DA14" s="738"/>
      <c r="DB14" s="738"/>
      <c r="DC14" s="738"/>
      <c r="DD14" s="738"/>
      <c r="DE14" s="738"/>
      <c r="DF14" s="738"/>
      <c r="DG14" s="738"/>
      <c r="DH14" s="738"/>
      <c r="DI14" s="738"/>
      <c r="DJ14" s="738"/>
      <c r="DK14" s="738"/>
      <c r="DL14" s="738"/>
      <c r="DM14" s="738"/>
      <c r="DN14" s="738"/>
      <c r="DO14" s="738"/>
      <c r="DP14" s="738"/>
      <c r="DQ14" s="738"/>
      <c r="DR14" s="738"/>
      <c r="DS14" s="738"/>
      <c r="DT14" s="738"/>
      <c r="DU14" s="738"/>
      <c r="DV14" s="738"/>
      <c r="DW14" s="738"/>
      <c r="DX14" s="738"/>
      <c r="DY14" s="738"/>
      <c r="DZ14" s="738"/>
      <c r="EA14" s="738"/>
      <c r="EB14" s="738"/>
      <c r="EC14" s="738"/>
      <c r="ED14" s="738"/>
      <c r="EE14" s="738"/>
      <c r="EF14" s="738"/>
      <c r="EG14" s="738"/>
      <c r="EH14" s="738"/>
      <c r="EI14" s="738"/>
      <c r="EJ14" s="738"/>
      <c r="EK14" s="738"/>
      <c r="EL14" s="738"/>
      <c r="EM14" s="738"/>
      <c r="EN14" s="738"/>
      <c r="EO14" s="738"/>
      <c r="EP14" s="738"/>
      <c r="EQ14" s="738"/>
      <c r="ER14" s="738"/>
      <c r="ES14" s="738"/>
      <c r="ET14" s="738"/>
      <c r="EU14" s="738"/>
      <c r="EV14" s="738"/>
      <c r="EW14" s="738"/>
      <c r="EX14" s="738"/>
      <c r="EY14" s="738"/>
      <c r="EZ14" s="738"/>
      <c r="FA14" s="738"/>
      <c r="FB14" s="738"/>
      <c r="FC14" s="738"/>
      <c r="FD14" s="738"/>
      <c r="FE14" s="738"/>
      <c r="FF14" s="738"/>
      <c r="FG14" s="738"/>
      <c r="FH14" s="738"/>
      <c r="FI14" s="738"/>
      <c r="FJ14" s="738"/>
      <c r="FK14" s="738"/>
      <c r="FL14" s="738"/>
      <c r="FM14" s="738"/>
      <c r="FN14" s="738"/>
      <c r="FO14" s="738"/>
      <c r="FP14" s="738"/>
      <c r="FQ14" s="738"/>
      <c r="FR14" s="738"/>
      <c r="FS14" s="738"/>
      <c r="FT14" s="738"/>
      <c r="FU14" s="738"/>
      <c r="FV14" s="738"/>
      <c r="FW14" s="738"/>
      <c r="FX14" s="738"/>
      <c r="FY14" s="738"/>
      <c r="FZ14" s="738"/>
      <c r="GA14" s="738"/>
      <c r="GB14" s="738"/>
      <c r="GC14" s="738"/>
      <c r="GD14" s="738"/>
      <c r="GE14" s="738"/>
      <c r="GF14" s="738"/>
      <c r="GG14" s="738"/>
      <c r="GH14" s="738"/>
      <c r="GI14" s="738"/>
      <c r="GJ14" s="738"/>
      <c r="GK14" s="738"/>
      <c r="GL14" s="738"/>
      <c r="GM14" s="738"/>
      <c r="GN14" s="738"/>
      <c r="GO14" s="738"/>
      <c r="GP14" s="738"/>
      <c r="GQ14" s="738"/>
      <c r="GR14" s="738"/>
      <c r="GS14" s="738"/>
      <c r="GT14" s="738"/>
      <c r="GU14" s="738"/>
      <c r="GV14" s="738"/>
      <c r="GW14" s="738"/>
      <c r="GX14" s="738"/>
      <c r="GY14" s="738"/>
      <c r="GZ14" s="738"/>
      <c r="HA14" s="738"/>
      <c r="HB14" s="738"/>
      <c r="HC14" s="738"/>
      <c r="HD14" s="738"/>
      <c r="HE14" s="738"/>
      <c r="HF14" s="738"/>
      <c r="HG14" s="738"/>
      <c r="HH14" s="738"/>
      <c r="HI14" s="738"/>
      <c r="HJ14" s="738"/>
      <c r="HK14" s="738"/>
    </row>
    <row r="15" spans="1:219" s="938" customFormat="1" ht="60">
      <c r="A15" s="985"/>
      <c r="B15" s="4020" t="s">
        <v>1938</v>
      </c>
      <c r="C15" s="4197" t="s">
        <v>1935</v>
      </c>
      <c r="D15" s="4198" t="s">
        <v>1936</v>
      </c>
      <c r="E15" s="4028">
        <f>IFERROR(E$18, "-")</f>
        <v>0</v>
      </c>
      <c r="F15" s="3784"/>
      <c r="G15" s="4199" t="str">
        <f t="shared" ref="G15:G16" si="2">IFERROR(F15/E15*10000,"-")</f>
        <v>-</v>
      </c>
      <c r="H15" s="3839"/>
      <c r="I15" s="93"/>
      <c r="J15" s="93"/>
      <c r="K15" s="738"/>
      <c r="L15" s="3766" t="s">
        <v>1939</v>
      </c>
      <c r="M15" s="738"/>
      <c r="N15" s="2939"/>
      <c r="O15" s="101" t="str">
        <f t="shared" si="0"/>
        <v>Please complete all cells in row</v>
      </c>
      <c r="P15" s="2943">
        <v>3</v>
      </c>
      <c r="Q15" s="738"/>
      <c r="R15" s="738"/>
      <c r="S15" s="738"/>
      <c r="T15" s="738"/>
      <c r="U15" s="738"/>
      <c r="V15" s="738"/>
      <c r="W15" s="738"/>
      <c r="X15" s="738"/>
      <c r="Y15" s="738"/>
      <c r="Z15" s="738"/>
      <c r="AA15" s="738"/>
      <c r="AB15" s="738"/>
      <c r="AC15" s="738"/>
      <c r="AD15" s="738"/>
      <c r="AE15" s="738"/>
      <c r="AF15" s="738"/>
      <c r="AG15" s="738"/>
      <c r="AH15" s="738"/>
      <c r="AI15" s="738"/>
      <c r="AJ15" s="738"/>
      <c r="AK15" s="738"/>
      <c r="AL15" s="738"/>
      <c r="AM15" s="738"/>
      <c r="AN15" s="738"/>
      <c r="AO15" s="738"/>
      <c r="AP15" s="738"/>
      <c r="AQ15" s="738"/>
      <c r="AR15" s="738"/>
      <c r="AS15" s="738"/>
      <c r="AT15" s="738"/>
      <c r="AU15" s="738"/>
      <c r="AV15" s="738"/>
      <c r="AW15" s="738"/>
      <c r="AX15" s="738"/>
      <c r="AY15" s="738"/>
      <c r="AZ15" s="738"/>
      <c r="BA15" s="738"/>
      <c r="BB15" s="738"/>
      <c r="BC15" s="738"/>
      <c r="BD15" s="738"/>
      <c r="BE15" s="738"/>
      <c r="BF15" s="738"/>
      <c r="BG15" s="738"/>
      <c r="BH15" s="738"/>
      <c r="BI15" s="738"/>
      <c r="BJ15" s="738"/>
      <c r="BK15" s="738"/>
      <c r="BL15" s="738"/>
      <c r="BM15" s="738"/>
      <c r="BN15" s="738"/>
      <c r="BO15" s="738"/>
      <c r="BP15" s="738"/>
      <c r="BQ15" s="738"/>
      <c r="BR15" s="738"/>
      <c r="BS15" s="738"/>
      <c r="BT15" s="738"/>
      <c r="BU15" s="738"/>
      <c r="BV15" s="738"/>
      <c r="BW15" s="738"/>
      <c r="BX15" s="738"/>
      <c r="BY15" s="738"/>
      <c r="BZ15" s="738"/>
      <c r="CA15" s="738"/>
      <c r="CB15" s="738"/>
      <c r="CC15" s="738"/>
      <c r="CD15" s="738"/>
      <c r="CE15" s="738"/>
      <c r="CF15" s="738"/>
      <c r="CG15" s="738"/>
      <c r="CH15" s="738"/>
      <c r="CI15" s="738"/>
      <c r="CJ15" s="738"/>
      <c r="CK15" s="738"/>
      <c r="CL15" s="738"/>
      <c r="CM15" s="738"/>
      <c r="CN15" s="738"/>
      <c r="CO15" s="738"/>
      <c r="CP15" s="738"/>
      <c r="CQ15" s="738"/>
      <c r="CR15" s="738"/>
      <c r="CS15" s="738"/>
      <c r="CT15" s="738"/>
      <c r="CU15" s="738"/>
      <c r="CV15" s="738"/>
      <c r="CW15" s="738"/>
      <c r="CX15" s="738"/>
      <c r="CY15" s="738"/>
      <c r="CZ15" s="738"/>
      <c r="DA15" s="738"/>
      <c r="DB15" s="738"/>
      <c r="DC15" s="738"/>
      <c r="DD15" s="738"/>
      <c r="DE15" s="738"/>
      <c r="DF15" s="738"/>
      <c r="DG15" s="738"/>
      <c r="DH15" s="738"/>
      <c r="DI15" s="738"/>
      <c r="DJ15" s="738"/>
      <c r="DK15" s="738"/>
      <c r="DL15" s="738"/>
      <c r="DM15" s="738"/>
      <c r="DN15" s="738"/>
      <c r="DO15" s="738"/>
      <c r="DP15" s="738"/>
      <c r="DQ15" s="738"/>
      <c r="DR15" s="738"/>
      <c r="DS15" s="738"/>
      <c r="DT15" s="738"/>
      <c r="DU15" s="738"/>
      <c r="DV15" s="738"/>
      <c r="DW15" s="738"/>
      <c r="DX15" s="738"/>
      <c r="DY15" s="738"/>
      <c r="DZ15" s="738"/>
      <c r="EA15" s="738"/>
      <c r="EB15" s="738"/>
      <c r="EC15" s="738"/>
      <c r="ED15" s="738"/>
      <c r="EE15" s="738"/>
      <c r="EF15" s="738"/>
      <c r="EG15" s="738"/>
      <c r="EH15" s="738"/>
      <c r="EI15" s="738"/>
      <c r="EJ15" s="738"/>
      <c r="EK15" s="738"/>
      <c r="EL15" s="738"/>
      <c r="EM15" s="738"/>
      <c r="EN15" s="738"/>
      <c r="EO15" s="738"/>
      <c r="EP15" s="738"/>
      <c r="EQ15" s="738"/>
      <c r="ER15" s="738"/>
      <c r="ES15" s="738"/>
      <c r="ET15" s="738"/>
      <c r="EU15" s="738"/>
      <c r="EV15" s="738"/>
      <c r="EW15" s="738"/>
      <c r="EX15" s="738"/>
      <c r="EY15" s="738"/>
      <c r="EZ15" s="738"/>
      <c r="FA15" s="738"/>
      <c r="FB15" s="738"/>
      <c r="FC15" s="738"/>
      <c r="FD15" s="738"/>
      <c r="FE15" s="738"/>
      <c r="FF15" s="738"/>
      <c r="FG15" s="738"/>
      <c r="FH15" s="738"/>
      <c r="FI15" s="738"/>
      <c r="FJ15" s="738"/>
      <c r="FK15" s="738"/>
      <c r="FL15" s="738"/>
      <c r="FM15" s="738"/>
      <c r="FN15" s="738"/>
      <c r="FO15" s="738"/>
      <c r="FP15" s="738"/>
      <c r="FQ15" s="738"/>
      <c r="FR15" s="738"/>
      <c r="FS15" s="738"/>
      <c r="FT15" s="738"/>
      <c r="FU15" s="738"/>
      <c r="FV15" s="738"/>
      <c r="FW15" s="738"/>
      <c r="FX15" s="738"/>
      <c r="FY15" s="738"/>
      <c r="FZ15" s="738"/>
      <c r="GA15" s="738"/>
      <c r="GB15" s="738"/>
      <c r="GC15" s="738"/>
      <c r="GD15" s="738"/>
      <c r="GE15" s="738"/>
      <c r="GF15" s="738"/>
      <c r="GG15" s="738"/>
      <c r="GH15" s="738"/>
      <c r="GI15" s="738"/>
      <c r="GJ15" s="738"/>
      <c r="GK15" s="738"/>
      <c r="GL15" s="738"/>
      <c r="GM15" s="738"/>
      <c r="GN15" s="738"/>
      <c r="GO15" s="738"/>
      <c r="GP15" s="738"/>
      <c r="GQ15" s="738"/>
      <c r="GR15" s="738"/>
      <c r="GS15" s="738"/>
      <c r="GT15" s="738"/>
      <c r="GU15" s="738"/>
      <c r="GV15" s="738"/>
      <c r="GW15" s="738"/>
      <c r="GX15" s="738"/>
      <c r="GY15" s="738"/>
      <c r="GZ15" s="738"/>
      <c r="HA15" s="738"/>
      <c r="HB15" s="738"/>
      <c r="HC15" s="738"/>
      <c r="HD15" s="738"/>
      <c r="HE15" s="738"/>
      <c r="HF15" s="738"/>
      <c r="HG15" s="738"/>
      <c r="HH15" s="738"/>
      <c r="HI15" s="738"/>
      <c r="HJ15" s="738"/>
      <c r="HK15" s="738"/>
    </row>
    <row r="16" spans="1:219" s="938" customFormat="1" ht="60">
      <c r="A16" s="985"/>
      <c r="B16" s="4020" t="s">
        <v>1940</v>
      </c>
      <c r="C16" s="4197" t="s">
        <v>1935</v>
      </c>
      <c r="D16" s="4198" t="s">
        <v>1936</v>
      </c>
      <c r="E16" s="4028">
        <f>IFERROR(E$18, "-")</f>
        <v>0</v>
      </c>
      <c r="F16" s="3784"/>
      <c r="G16" s="4199" t="str">
        <f t="shared" si="2"/>
        <v>-</v>
      </c>
      <c r="H16" s="3839"/>
      <c r="I16" s="93"/>
      <c r="J16" s="93"/>
      <c r="K16" s="738"/>
      <c r="L16" s="3766" t="s">
        <v>1941</v>
      </c>
      <c r="M16" s="738"/>
      <c r="N16" s="2939"/>
      <c r="O16" s="101" t="str">
        <f t="shared" si="0"/>
        <v>Please complete all cells in row</v>
      </c>
      <c r="P16" s="2943">
        <v>3</v>
      </c>
      <c r="Q16" s="738"/>
      <c r="R16" s="738"/>
      <c r="S16" s="738"/>
      <c r="T16" s="738"/>
      <c r="U16" s="738"/>
      <c r="V16" s="738"/>
      <c r="W16" s="738"/>
      <c r="X16" s="738"/>
      <c r="Y16" s="738"/>
      <c r="Z16" s="738"/>
      <c r="AA16" s="738"/>
      <c r="AB16" s="738"/>
      <c r="AC16" s="738"/>
      <c r="AD16" s="738"/>
      <c r="AE16" s="738"/>
      <c r="AF16" s="738"/>
      <c r="AG16" s="738"/>
      <c r="AH16" s="738"/>
      <c r="AI16" s="738"/>
      <c r="AJ16" s="738"/>
      <c r="AK16" s="738"/>
      <c r="AL16" s="738"/>
      <c r="AM16" s="738"/>
      <c r="AN16" s="738"/>
      <c r="AO16" s="738"/>
      <c r="AP16" s="738"/>
      <c r="AQ16" s="738"/>
      <c r="AR16" s="738"/>
      <c r="AS16" s="738"/>
      <c r="AT16" s="738"/>
      <c r="AU16" s="738"/>
      <c r="AV16" s="738"/>
      <c r="AW16" s="738"/>
      <c r="AX16" s="738"/>
      <c r="AY16" s="738"/>
      <c r="AZ16" s="738"/>
      <c r="BA16" s="738"/>
      <c r="BB16" s="738"/>
      <c r="BC16" s="738"/>
      <c r="BD16" s="738"/>
      <c r="BE16" s="738"/>
      <c r="BF16" s="738"/>
      <c r="BG16" s="738"/>
      <c r="BH16" s="738"/>
      <c r="BI16" s="738"/>
      <c r="BJ16" s="738"/>
      <c r="BK16" s="738"/>
      <c r="BL16" s="738"/>
      <c r="BM16" s="738"/>
      <c r="BN16" s="738"/>
      <c r="BO16" s="738"/>
      <c r="BP16" s="738"/>
      <c r="BQ16" s="738"/>
      <c r="BR16" s="738"/>
      <c r="BS16" s="738"/>
      <c r="BT16" s="738"/>
      <c r="BU16" s="738"/>
      <c r="BV16" s="738"/>
      <c r="BW16" s="738"/>
      <c r="BX16" s="738"/>
      <c r="BY16" s="738"/>
      <c r="BZ16" s="738"/>
      <c r="CA16" s="738"/>
      <c r="CB16" s="738"/>
      <c r="CC16" s="738"/>
      <c r="CD16" s="738"/>
      <c r="CE16" s="738"/>
      <c r="CF16" s="738"/>
      <c r="CG16" s="738"/>
      <c r="CH16" s="738"/>
      <c r="CI16" s="738"/>
      <c r="CJ16" s="738"/>
      <c r="CK16" s="738"/>
      <c r="CL16" s="738"/>
      <c r="CM16" s="738"/>
      <c r="CN16" s="738"/>
      <c r="CO16" s="738"/>
      <c r="CP16" s="738"/>
      <c r="CQ16" s="738"/>
      <c r="CR16" s="738"/>
      <c r="CS16" s="738"/>
      <c r="CT16" s="738"/>
      <c r="CU16" s="738"/>
      <c r="CV16" s="738"/>
      <c r="CW16" s="738"/>
      <c r="CX16" s="738"/>
      <c r="CY16" s="738"/>
      <c r="CZ16" s="738"/>
      <c r="DA16" s="738"/>
      <c r="DB16" s="738"/>
      <c r="DC16" s="738"/>
      <c r="DD16" s="738"/>
      <c r="DE16" s="738"/>
      <c r="DF16" s="738"/>
      <c r="DG16" s="738"/>
      <c r="DH16" s="738"/>
      <c r="DI16" s="738"/>
      <c r="DJ16" s="738"/>
      <c r="DK16" s="738"/>
      <c r="DL16" s="738"/>
      <c r="DM16" s="738"/>
      <c r="DN16" s="738"/>
      <c r="DO16" s="738"/>
      <c r="DP16" s="738"/>
      <c r="DQ16" s="738"/>
      <c r="DR16" s="738"/>
      <c r="DS16" s="738"/>
      <c r="DT16" s="738"/>
      <c r="DU16" s="738"/>
      <c r="DV16" s="738"/>
      <c r="DW16" s="738"/>
      <c r="DX16" s="738"/>
      <c r="DY16" s="738"/>
      <c r="DZ16" s="738"/>
      <c r="EA16" s="738"/>
      <c r="EB16" s="738"/>
      <c r="EC16" s="738"/>
      <c r="ED16" s="738"/>
      <c r="EE16" s="738"/>
      <c r="EF16" s="738"/>
      <c r="EG16" s="738"/>
      <c r="EH16" s="738"/>
      <c r="EI16" s="738"/>
      <c r="EJ16" s="738"/>
      <c r="EK16" s="738"/>
      <c r="EL16" s="738"/>
      <c r="EM16" s="738"/>
      <c r="EN16" s="738"/>
      <c r="EO16" s="738"/>
      <c r="EP16" s="738"/>
      <c r="EQ16" s="738"/>
      <c r="ER16" s="738"/>
      <c r="ES16" s="738"/>
      <c r="ET16" s="738"/>
      <c r="EU16" s="738"/>
      <c r="EV16" s="738"/>
      <c r="EW16" s="738"/>
      <c r="EX16" s="738"/>
      <c r="EY16" s="738"/>
      <c r="EZ16" s="738"/>
      <c r="FA16" s="738"/>
      <c r="FB16" s="738"/>
      <c r="FC16" s="738"/>
      <c r="FD16" s="738"/>
      <c r="FE16" s="738"/>
      <c r="FF16" s="738"/>
      <c r="FG16" s="738"/>
      <c r="FH16" s="738"/>
      <c r="FI16" s="738"/>
      <c r="FJ16" s="738"/>
      <c r="FK16" s="738"/>
      <c r="FL16" s="738"/>
      <c r="FM16" s="738"/>
      <c r="FN16" s="738"/>
      <c r="FO16" s="738"/>
      <c r="FP16" s="738"/>
      <c r="FQ16" s="738"/>
      <c r="FR16" s="738"/>
      <c r="FS16" s="738"/>
      <c r="FT16" s="738"/>
      <c r="FU16" s="738"/>
      <c r="FV16" s="738"/>
      <c r="FW16" s="738"/>
      <c r="FX16" s="738"/>
      <c r="FY16" s="738"/>
      <c r="FZ16" s="738"/>
      <c r="GA16" s="738"/>
      <c r="GB16" s="738"/>
      <c r="GC16" s="738"/>
      <c r="GD16" s="738"/>
      <c r="GE16" s="738"/>
      <c r="GF16" s="738"/>
      <c r="GG16" s="738"/>
      <c r="GH16" s="738"/>
      <c r="GI16" s="738"/>
      <c r="GJ16" s="738"/>
      <c r="GK16" s="738"/>
      <c r="GL16" s="738"/>
      <c r="GM16" s="738"/>
      <c r="GN16" s="738"/>
      <c r="GO16" s="738"/>
      <c r="GP16" s="738"/>
      <c r="GQ16" s="738"/>
      <c r="GR16" s="738"/>
      <c r="GS16" s="738"/>
      <c r="GT16" s="738"/>
      <c r="GU16" s="738"/>
      <c r="GV16" s="738"/>
      <c r="GW16" s="738"/>
      <c r="GX16" s="738"/>
      <c r="GY16" s="738"/>
      <c r="GZ16" s="738"/>
      <c r="HA16" s="738"/>
      <c r="HB16" s="738"/>
      <c r="HC16" s="738"/>
      <c r="HD16" s="738"/>
      <c r="HE16" s="738"/>
      <c r="HF16" s="738"/>
      <c r="HG16" s="738"/>
      <c r="HH16" s="738"/>
      <c r="HI16" s="738"/>
      <c r="HJ16" s="738"/>
      <c r="HK16" s="738"/>
    </row>
    <row r="17" spans="1:219" s="938" customFormat="1" ht="60">
      <c r="A17" s="985"/>
      <c r="B17" s="4020" t="s">
        <v>1942</v>
      </c>
      <c r="C17" s="4197" t="s">
        <v>1935</v>
      </c>
      <c r="D17" s="4198" t="s">
        <v>1936</v>
      </c>
      <c r="E17" s="4028">
        <f>IFERROR(E$18, "-")</f>
        <v>0</v>
      </c>
      <c r="F17" s="4621"/>
      <c r="G17" s="4199" t="str">
        <f>IFERROR(F17/E17*10000,"-")</f>
        <v>-</v>
      </c>
      <c r="H17" s="3839"/>
      <c r="I17" s="93"/>
      <c r="J17" s="93"/>
      <c r="K17" s="738"/>
      <c r="L17" s="3766" t="s">
        <v>1944</v>
      </c>
      <c r="M17" s="738"/>
      <c r="N17" s="2939"/>
      <c r="O17" s="101" t="str">
        <f t="shared" si="0"/>
        <v>Please complete all cells in row</v>
      </c>
      <c r="P17" s="2943">
        <v>3</v>
      </c>
      <c r="Q17" s="738"/>
      <c r="R17" s="738"/>
      <c r="S17" s="738"/>
      <c r="T17" s="738"/>
      <c r="U17" s="738"/>
      <c r="V17" s="738"/>
      <c r="W17" s="738"/>
      <c r="X17" s="738"/>
      <c r="Y17" s="738"/>
      <c r="Z17" s="738"/>
      <c r="AA17" s="738"/>
      <c r="AB17" s="738"/>
      <c r="AC17" s="738"/>
      <c r="AD17" s="738"/>
      <c r="AE17" s="738"/>
      <c r="AF17" s="738"/>
      <c r="AG17" s="738"/>
      <c r="AH17" s="738"/>
      <c r="AI17" s="738"/>
      <c r="AJ17" s="738"/>
      <c r="AK17" s="738"/>
      <c r="AL17" s="738"/>
      <c r="AM17" s="738"/>
      <c r="AN17" s="738"/>
      <c r="AO17" s="738"/>
      <c r="AP17" s="738"/>
      <c r="AQ17" s="738"/>
      <c r="AR17" s="738"/>
      <c r="AS17" s="738"/>
      <c r="AT17" s="738"/>
      <c r="AU17" s="738"/>
      <c r="AV17" s="738"/>
      <c r="AW17" s="738"/>
      <c r="AX17" s="738"/>
      <c r="AY17" s="738"/>
      <c r="AZ17" s="738"/>
      <c r="BA17" s="738"/>
      <c r="BB17" s="738"/>
      <c r="BC17" s="738"/>
      <c r="BD17" s="738"/>
      <c r="BE17" s="738"/>
      <c r="BF17" s="738"/>
      <c r="BG17" s="738"/>
      <c r="BH17" s="738"/>
      <c r="BI17" s="738"/>
      <c r="BJ17" s="738"/>
      <c r="BK17" s="738"/>
      <c r="BL17" s="738"/>
      <c r="BM17" s="738"/>
      <c r="BN17" s="738"/>
      <c r="BO17" s="738"/>
      <c r="BP17" s="738"/>
      <c r="BQ17" s="738"/>
      <c r="BR17" s="738"/>
      <c r="BS17" s="738"/>
      <c r="BT17" s="738"/>
      <c r="BU17" s="738"/>
      <c r="BV17" s="738"/>
      <c r="BW17" s="738"/>
      <c r="BX17" s="738"/>
      <c r="BY17" s="738"/>
      <c r="BZ17" s="738"/>
      <c r="CA17" s="738"/>
      <c r="CB17" s="738"/>
      <c r="CC17" s="738"/>
      <c r="CD17" s="738"/>
      <c r="CE17" s="738"/>
      <c r="CF17" s="738"/>
      <c r="CG17" s="738"/>
      <c r="CH17" s="738"/>
      <c r="CI17" s="738"/>
      <c r="CJ17" s="738"/>
      <c r="CK17" s="738"/>
      <c r="CL17" s="738"/>
      <c r="CM17" s="738"/>
      <c r="CN17" s="738"/>
      <c r="CO17" s="738"/>
      <c r="CP17" s="738"/>
      <c r="CQ17" s="738"/>
      <c r="CR17" s="738"/>
      <c r="CS17" s="738"/>
      <c r="CT17" s="738"/>
      <c r="CU17" s="738"/>
      <c r="CV17" s="738"/>
      <c r="CW17" s="738"/>
      <c r="CX17" s="738"/>
      <c r="CY17" s="738"/>
      <c r="CZ17" s="738"/>
      <c r="DA17" s="738"/>
      <c r="DB17" s="738"/>
      <c r="DC17" s="738"/>
      <c r="DD17" s="738"/>
      <c r="DE17" s="738"/>
      <c r="DF17" s="738"/>
      <c r="DG17" s="738"/>
      <c r="DH17" s="738"/>
      <c r="DI17" s="738"/>
      <c r="DJ17" s="738"/>
      <c r="DK17" s="738"/>
      <c r="DL17" s="738"/>
      <c r="DM17" s="738"/>
      <c r="DN17" s="738"/>
      <c r="DO17" s="738"/>
      <c r="DP17" s="738"/>
      <c r="DQ17" s="738"/>
      <c r="DR17" s="738"/>
      <c r="DS17" s="738"/>
      <c r="DT17" s="738"/>
      <c r="DU17" s="738"/>
      <c r="DV17" s="738"/>
      <c r="DW17" s="738"/>
      <c r="DX17" s="738"/>
      <c r="DY17" s="738"/>
      <c r="DZ17" s="738"/>
      <c r="EA17" s="738"/>
      <c r="EB17" s="738"/>
      <c r="EC17" s="738"/>
      <c r="ED17" s="738"/>
      <c r="EE17" s="738"/>
      <c r="EF17" s="738"/>
      <c r="EG17" s="738"/>
      <c r="EH17" s="738"/>
      <c r="EI17" s="738"/>
      <c r="EJ17" s="738"/>
      <c r="EK17" s="738"/>
      <c r="EL17" s="738"/>
      <c r="EM17" s="738"/>
      <c r="EN17" s="738"/>
      <c r="EO17" s="738"/>
      <c r="EP17" s="738"/>
      <c r="EQ17" s="738"/>
      <c r="ER17" s="738"/>
      <c r="ES17" s="738"/>
      <c r="ET17" s="738"/>
      <c r="EU17" s="738"/>
      <c r="EV17" s="738"/>
      <c r="EW17" s="738"/>
      <c r="EX17" s="738"/>
      <c r="EY17" s="738"/>
      <c r="EZ17" s="738"/>
      <c r="FA17" s="738"/>
      <c r="FB17" s="738"/>
      <c r="FC17" s="738"/>
      <c r="FD17" s="738"/>
      <c r="FE17" s="738"/>
      <c r="FF17" s="738"/>
      <c r="FG17" s="738"/>
      <c r="FH17" s="738"/>
      <c r="FI17" s="738"/>
      <c r="FJ17" s="738"/>
      <c r="FK17" s="738"/>
      <c r="FL17" s="738"/>
      <c r="FM17" s="738"/>
      <c r="FN17" s="738"/>
      <c r="FO17" s="738"/>
      <c r="FP17" s="738"/>
      <c r="FQ17" s="738"/>
      <c r="FR17" s="738"/>
      <c r="FS17" s="738"/>
      <c r="FT17" s="738"/>
      <c r="FU17" s="738"/>
      <c r="FV17" s="738"/>
      <c r="FW17" s="738"/>
      <c r="FX17" s="738"/>
      <c r="FY17" s="738"/>
      <c r="FZ17" s="738"/>
      <c r="GA17" s="738"/>
      <c r="GB17" s="738"/>
      <c r="GC17" s="738"/>
      <c r="GD17" s="738"/>
      <c r="GE17" s="738"/>
      <c r="GF17" s="738"/>
      <c r="GG17" s="738"/>
      <c r="GH17" s="738"/>
      <c r="GI17" s="738"/>
      <c r="GJ17" s="738"/>
      <c r="GK17" s="738"/>
      <c r="GL17" s="738"/>
      <c r="GM17" s="738"/>
      <c r="GN17" s="738"/>
      <c r="GO17" s="738"/>
      <c r="GP17" s="738"/>
      <c r="GQ17" s="738"/>
      <c r="GR17" s="738"/>
      <c r="GS17" s="738"/>
      <c r="GT17" s="738"/>
      <c r="GU17" s="738"/>
      <c r="GV17" s="738"/>
      <c r="GW17" s="738"/>
      <c r="GX17" s="738"/>
      <c r="GY17" s="738"/>
      <c r="GZ17" s="738"/>
      <c r="HA17" s="738"/>
      <c r="HB17" s="738"/>
      <c r="HC17" s="738"/>
      <c r="HD17" s="738"/>
      <c r="HE17" s="738"/>
      <c r="HF17" s="738"/>
      <c r="HG17" s="738"/>
      <c r="HH17" s="738"/>
      <c r="HI17" s="738"/>
      <c r="HJ17" s="738"/>
      <c r="HK17" s="738"/>
    </row>
    <row r="18" spans="1:219" s="938" customFormat="1" ht="60.6" thickBot="1">
      <c r="A18" s="985"/>
      <c r="B18" s="4022" t="s">
        <v>1943</v>
      </c>
      <c r="C18" s="4200" t="s">
        <v>1935</v>
      </c>
      <c r="D18" s="4201" t="s">
        <v>1936</v>
      </c>
      <c r="E18" s="3792"/>
      <c r="F18" s="4193">
        <f>IFERROR(SUM(F14:F16),"-")</f>
        <v>0</v>
      </c>
      <c r="G18" s="4044" t="str">
        <f>IFERROR(F18/E18*10000,"-")</f>
        <v>-</v>
      </c>
      <c r="H18" s="3839"/>
      <c r="I18" s="93"/>
      <c r="J18" s="93"/>
      <c r="K18" s="738"/>
      <c r="L18" s="3767" t="s">
        <v>1947</v>
      </c>
      <c r="M18" s="738"/>
      <c r="N18" s="2939"/>
      <c r="O18" s="101" t="str">
        <f t="shared" si="0"/>
        <v>Please complete all cells in row</v>
      </c>
      <c r="P18" s="2943">
        <v>3</v>
      </c>
      <c r="Q18" s="738"/>
      <c r="R18" s="738"/>
      <c r="S18" s="738"/>
      <c r="T18" s="738"/>
      <c r="U18" s="738"/>
      <c r="V18" s="738"/>
      <c r="W18" s="738"/>
      <c r="X18" s="738"/>
      <c r="Y18" s="738"/>
      <c r="Z18" s="738"/>
      <c r="AA18" s="738"/>
      <c r="AB18" s="738"/>
      <c r="AC18" s="738"/>
      <c r="AD18" s="738"/>
      <c r="AE18" s="738"/>
      <c r="AF18" s="738"/>
      <c r="AG18" s="738"/>
      <c r="AH18" s="738"/>
      <c r="AI18" s="738"/>
      <c r="AJ18" s="738"/>
      <c r="AK18" s="738"/>
      <c r="AL18" s="738"/>
      <c r="AM18" s="738"/>
      <c r="AN18" s="738"/>
      <c r="AO18" s="738"/>
      <c r="AP18" s="738"/>
      <c r="AQ18" s="738"/>
      <c r="AR18" s="738"/>
      <c r="AS18" s="738"/>
      <c r="AT18" s="738"/>
      <c r="AU18" s="738"/>
      <c r="AV18" s="738"/>
      <c r="AW18" s="738"/>
      <c r="AX18" s="738"/>
      <c r="AY18" s="738"/>
      <c r="AZ18" s="738"/>
      <c r="BA18" s="738"/>
      <c r="BB18" s="738"/>
      <c r="BC18" s="738"/>
      <c r="BD18" s="738"/>
      <c r="BE18" s="738"/>
      <c r="BF18" s="738"/>
      <c r="BG18" s="738"/>
      <c r="BH18" s="738"/>
      <c r="BI18" s="738"/>
      <c r="BJ18" s="738"/>
      <c r="BK18" s="738"/>
      <c r="BL18" s="738"/>
      <c r="BM18" s="738"/>
      <c r="BN18" s="738"/>
      <c r="BO18" s="738"/>
      <c r="BP18" s="738"/>
      <c r="BQ18" s="738"/>
      <c r="BR18" s="738"/>
      <c r="BS18" s="738"/>
      <c r="BT18" s="738"/>
      <c r="BU18" s="738"/>
      <c r="BV18" s="738"/>
      <c r="BW18" s="738"/>
      <c r="BX18" s="738"/>
      <c r="BY18" s="738"/>
      <c r="BZ18" s="738"/>
      <c r="CA18" s="738"/>
      <c r="CB18" s="738"/>
      <c r="CC18" s="738"/>
      <c r="CD18" s="738"/>
      <c r="CE18" s="738"/>
      <c r="CF18" s="738"/>
      <c r="CG18" s="738"/>
      <c r="CH18" s="738"/>
      <c r="CI18" s="738"/>
      <c r="CJ18" s="738"/>
      <c r="CK18" s="738"/>
      <c r="CL18" s="738"/>
      <c r="CM18" s="738"/>
      <c r="CN18" s="738"/>
      <c r="CO18" s="738"/>
      <c r="CP18" s="738"/>
      <c r="CQ18" s="738"/>
      <c r="CR18" s="738"/>
      <c r="CS18" s="738"/>
      <c r="CT18" s="738"/>
      <c r="CU18" s="738"/>
      <c r="CV18" s="738"/>
      <c r="CW18" s="738"/>
      <c r="CX18" s="738"/>
      <c r="CY18" s="738"/>
      <c r="CZ18" s="738"/>
      <c r="DA18" s="738"/>
      <c r="DB18" s="738"/>
      <c r="DC18" s="738"/>
      <c r="DD18" s="738"/>
      <c r="DE18" s="738"/>
      <c r="DF18" s="738"/>
      <c r="DG18" s="738"/>
      <c r="DH18" s="738"/>
      <c r="DI18" s="738"/>
      <c r="DJ18" s="738"/>
      <c r="DK18" s="738"/>
      <c r="DL18" s="738"/>
      <c r="DM18" s="738"/>
      <c r="DN18" s="738"/>
      <c r="DO18" s="738"/>
      <c r="DP18" s="738"/>
      <c r="DQ18" s="738"/>
      <c r="DR18" s="738"/>
      <c r="DS18" s="738"/>
      <c r="DT18" s="738"/>
      <c r="DU18" s="738"/>
      <c r="DV18" s="738"/>
      <c r="DW18" s="738"/>
      <c r="DX18" s="738"/>
      <c r="DY18" s="738"/>
      <c r="DZ18" s="738"/>
      <c r="EA18" s="738"/>
      <c r="EB18" s="738"/>
      <c r="EC18" s="738"/>
      <c r="ED18" s="738"/>
      <c r="EE18" s="738"/>
      <c r="EF18" s="738"/>
      <c r="EG18" s="738"/>
      <c r="EH18" s="738"/>
      <c r="EI18" s="738"/>
      <c r="EJ18" s="738"/>
      <c r="EK18" s="738"/>
      <c r="EL18" s="738"/>
      <c r="EM18" s="738"/>
      <c r="EN18" s="738"/>
      <c r="EO18" s="738"/>
      <c r="EP18" s="738"/>
      <c r="EQ18" s="738"/>
      <c r="ER18" s="738"/>
      <c r="ES18" s="738"/>
      <c r="ET18" s="738"/>
      <c r="EU18" s="738"/>
      <c r="EV18" s="738"/>
      <c r="EW18" s="738"/>
      <c r="EX18" s="738"/>
      <c r="EY18" s="738"/>
      <c r="EZ18" s="738"/>
      <c r="FA18" s="738"/>
      <c r="FB18" s="738"/>
      <c r="FC18" s="738"/>
      <c r="FD18" s="738"/>
      <c r="FE18" s="738"/>
      <c r="FF18" s="738"/>
      <c r="FG18" s="738"/>
      <c r="FH18" s="738"/>
      <c r="FI18" s="738"/>
      <c r="FJ18" s="738"/>
      <c r="FK18" s="738"/>
      <c r="FL18" s="738"/>
      <c r="FM18" s="738"/>
      <c r="FN18" s="738"/>
      <c r="FO18" s="738"/>
      <c r="FP18" s="738"/>
      <c r="FQ18" s="738"/>
      <c r="FR18" s="738"/>
      <c r="FS18" s="738"/>
      <c r="FT18" s="738"/>
      <c r="FU18" s="738"/>
      <c r="FV18" s="738"/>
      <c r="FW18" s="738"/>
      <c r="FX18" s="738"/>
      <c r="FY18" s="738"/>
      <c r="FZ18" s="738"/>
      <c r="GA18" s="738"/>
      <c r="GB18" s="738"/>
      <c r="GC18" s="738"/>
      <c r="GD18" s="738"/>
      <c r="GE18" s="738"/>
      <c r="GF18" s="738"/>
      <c r="GG18" s="738"/>
      <c r="GH18" s="738"/>
      <c r="GI18" s="738"/>
      <c r="GJ18" s="738"/>
      <c r="GK18" s="738"/>
      <c r="GL18" s="738"/>
      <c r="GM18" s="738"/>
      <c r="GN18" s="738"/>
      <c r="GO18" s="738"/>
      <c r="GP18" s="738"/>
      <c r="GQ18" s="738"/>
      <c r="GR18" s="738"/>
      <c r="GS18" s="738"/>
      <c r="GT18" s="738"/>
      <c r="GU18" s="738"/>
      <c r="GV18" s="738"/>
      <c r="GW18" s="738"/>
      <c r="GX18" s="738"/>
      <c r="GY18" s="738"/>
      <c r="GZ18" s="738"/>
      <c r="HA18" s="738"/>
      <c r="HB18" s="738"/>
      <c r="HC18" s="738"/>
      <c r="HD18" s="738"/>
      <c r="HE18" s="738"/>
      <c r="HF18" s="738"/>
      <c r="HG18" s="738"/>
      <c r="HH18" s="738"/>
      <c r="HI18" s="738"/>
      <c r="HJ18" s="738"/>
      <c r="HK18" s="738"/>
    </row>
    <row r="19" spans="1:219" s="2690" customFormat="1" ht="19.5" customHeight="1" thickTop="1" thickBot="1">
      <c r="A19" s="985"/>
      <c r="B19" s="93"/>
      <c r="C19" s="3839"/>
      <c r="D19" s="3839"/>
      <c r="E19" s="3839"/>
      <c r="F19" s="3839"/>
      <c r="G19" s="3839"/>
      <c r="H19" s="3839"/>
      <c r="I19" s="93"/>
      <c r="J19" s="93"/>
      <c r="K19" s="738"/>
      <c r="L19" s="738"/>
      <c r="M19" s="738"/>
      <c r="N19" s="2939"/>
      <c r="O19" s="101">
        <f t="shared" si="0"/>
        <v>0</v>
      </c>
      <c r="P19" s="2943">
        <v>7</v>
      </c>
      <c r="Q19" s="738"/>
      <c r="R19" s="738"/>
      <c r="S19" s="738"/>
      <c r="T19" s="738"/>
      <c r="U19" s="738"/>
      <c r="V19" s="738"/>
      <c r="W19" s="738"/>
      <c r="X19" s="738"/>
      <c r="Y19" s="738"/>
      <c r="Z19" s="738"/>
      <c r="AA19" s="738"/>
      <c r="AB19" s="738"/>
      <c r="AC19" s="738"/>
      <c r="AD19" s="738"/>
      <c r="AE19" s="738"/>
      <c r="AF19" s="738"/>
      <c r="AG19" s="738"/>
      <c r="AH19" s="738"/>
      <c r="AI19" s="738"/>
      <c r="AJ19" s="738"/>
      <c r="AK19" s="738"/>
      <c r="AL19" s="738"/>
      <c r="AM19" s="738"/>
      <c r="AN19" s="738"/>
      <c r="AO19" s="738"/>
      <c r="AP19" s="738"/>
      <c r="AQ19" s="738"/>
      <c r="AR19" s="738"/>
      <c r="AS19" s="738"/>
      <c r="AT19" s="738"/>
      <c r="AU19" s="738"/>
      <c r="AV19" s="738"/>
      <c r="AW19" s="738"/>
      <c r="AX19" s="738"/>
      <c r="AY19" s="738"/>
      <c r="AZ19" s="738"/>
      <c r="BA19" s="738"/>
      <c r="BB19" s="738"/>
      <c r="BC19" s="738"/>
      <c r="BD19" s="738"/>
      <c r="BE19" s="738"/>
      <c r="BF19" s="738"/>
      <c r="BG19" s="738"/>
      <c r="BH19" s="738"/>
      <c r="BI19" s="738"/>
      <c r="BJ19" s="738"/>
      <c r="BK19" s="738"/>
      <c r="BL19" s="738"/>
      <c r="BM19" s="738"/>
      <c r="BN19" s="738"/>
      <c r="BO19" s="738"/>
      <c r="BP19" s="738"/>
      <c r="BQ19" s="738"/>
      <c r="BR19" s="738"/>
      <c r="BS19" s="738"/>
      <c r="BT19" s="738"/>
      <c r="BU19" s="738"/>
      <c r="BV19" s="738"/>
      <c r="BW19" s="738"/>
      <c r="BX19" s="738"/>
      <c r="BY19" s="738"/>
      <c r="BZ19" s="738"/>
      <c r="CA19" s="738"/>
      <c r="CB19" s="738"/>
      <c r="CC19" s="738"/>
      <c r="CD19" s="738"/>
      <c r="CE19" s="738"/>
      <c r="CF19" s="738"/>
      <c r="CG19" s="738"/>
      <c r="CH19" s="738"/>
      <c r="CI19" s="738"/>
      <c r="CJ19" s="738"/>
      <c r="CK19" s="738"/>
      <c r="CL19" s="738"/>
      <c r="CM19" s="738"/>
      <c r="CN19" s="738"/>
      <c r="CO19" s="738"/>
      <c r="CP19" s="738"/>
      <c r="CQ19" s="738"/>
      <c r="CR19" s="738"/>
      <c r="CS19" s="738"/>
      <c r="CT19" s="738"/>
      <c r="CU19" s="738"/>
      <c r="CV19" s="738"/>
      <c r="CW19" s="738"/>
      <c r="CX19" s="738"/>
      <c r="CY19" s="738"/>
      <c r="CZ19" s="738"/>
      <c r="DA19" s="738"/>
      <c r="DB19" s="738"/>
      <c r="DC19" s="738"/>
      <c r="DD19" s="738"/>
      <c r="DE19" s="738"/>
      <c r="DF19" s="738"/>
      <c r="DG19" s="738"/>
      <c r="DH19" s="738"/>
      <c r="DI19" s="738"/>
      <c r="DJ19" s="738"/>
      <c r="DK19" s="738"/>
      <c r="DL19" s="738"/>
      <c r="DM19" s="738"/>
      <c r="DN19" s="738"/>
      <c r="DO19" s="738"/>
      <c r="DP19" s="738"/>
      <c r="DQ19" s="738"/>
      <c r="DR19" s="738"/>
      <c r="DS19" s="738"/>
      <c r="DT19" s="738"/>
      <c r="DU19" s="738"/>
      <c r="DV19" s="738"/>
      <c r="DW19" s="738"/>
      <c r="DX19" s="738"/>
      <c r="DY19" s="738"/>
      <c r="DZ19" s="738"/>
      <c r="EA19" s="738"/>
      <c r="EB19" s="738"/>
      <c r="EC19" s="738"/>
      <c r="ED19" s="738"/>
      <c r="EE19" s="738"/>
      <c r="EF19" s="738"/>
      <c r="EG19" s="738"/>
      <c r="EH19" s="738"/>
      <c r="EI19" s="738"/>
      <c r="EJ19" s="738"/>
      <c r="EK19" s="738"/>
      <c r="EL19" s="738"/>
      <c r="EM19" s="738"/>
      <c r="EN19" s="738"/>
      <c r="EO19" s="738"/>
      <c r="EP19" s="738"/>
      <c r="EQ19" s="738"/>
      <c r="ER19" s="738"/>
      <c r="ES19" s="738"/>
      <c r="ET19" s="738"/>
      <c r="EU19" s="738"/>
      <c r="EV19" s="738"/>
      <c r="EW19" s="738"/>
      <c r="EX19" s="738"/>
      <c r="EY19" s="738"/>
      <c r="EZ19" s="738"/>
      <c r="FA19" s="738"/>
      <c r="FB19" s="738"/>
      <c r="FC19" s="738"/>
      <c r="FD19" s="738"/>
      <c r="FE19" s="738"/>
      <c r="FF19" s="738"/>
      <c r="FG19" s="738"/>
      <c r="FH19" s="738"/>
      <c r="FI19" s="738"/>
      <c r="FJ19" s="738"/>
      <c r="FK19" s="738"/>
      <c r="FL19" s="738"/>
      <c r="FM19" s="738"/>
      <c r="FN19" s="738"/>
      <c r="FO19" s="738"/>
      <c r="FP19" s="738"/>
      <c r="FQ19" s="738"/>
      <c r="FR19" s="738"/>
      <c r="FS19" s="738"/>
      <c r="FT19" s="738"/>
      <c r="FU19" s="738"/>
      <c r="FV19" s="738"/>
      <c r="FW19" s="738"/>
      <c r="FX19" s="738"/>
      <c r="FY19" s="738"/>
      <c r="FZ19" s="738"/>
      <c r="GA19" s="738"/>
      <c r="GB19" s="738"/>
      <c r="GC19" s="738"/>
      <c r="GD19" s="738"/>
      <c r="GE19" s="738"/>
      <c r="GF19" s="738"/>
      <c r="GG19" s="738"/>
      <c r="GH19" s="738"/>
      <c r="GI19" s="738"/>
      <c r="GJ19" s="738"/>
      <c r="GK19" s="738"/>
      <c r="GL19" s="738"/>
      <c r="GM19" s="738"/>
      <c r="GN19" s="738"/>
      <c r="GO19" s="738"/>
      <c r="GP19" s="738"/>
      <c r="GQ19" s="738"/>
      <c r="GR19" s="738"/>
      <c r="GS19" s="738"/>
      <c r="GT19" s="738"/>
      <c r="GU19" s="738"/>
      <c r="GV19" s="738"/>
      <c r="GW19" s="738"/>
      <c r="GX19" s="738"/>
      <c r="GY19" s="738"/>
      <c r="GZ19" s="738"/>
      <c r="HA19" s="738"/>
      <c r="HB19" s="738"/>
      <c r="HC19" s="738"/>
      <c r="HD19" s="738"/>
      <c r="HE19" s="738"/>
      <c r="HF19" s="738"/>
      <c r="HG19" s="738"/>
      <c r="HH19" s="738"/>
      <c r="HI19" s="738"/>
      <c r="HJ19" s="738"/>
      <c r="HK19" s="738"/>
    </row>
    <row r="20" spans="1:219" s="2690" customFormat="1" ht="19.5" customHeight="1" thickTop="1" thickBot="1">
      <c r="A20" s="985"/>
      <c r="B20" s="4654" t="s">
        <v>1620</v>
      </c>
      <c r="C20" s="4653"/>
      <c r="D20" s="4633"/>
      <c r="E20" s="4633"/>
      <c r="F20" s="4633"/>
      <c r="G20" s="93"/>
      <c r="H20" s="3839"/>
      <c r="I20" s="93"/>
      <c r="J20" s="93"/>
      <c r="K20" s="738"/>
      <c r="L20" s="738"/>
      <c r="M20" s="738"/>
      <c r="N20" s="2939"/>
      <c r="O20" s="101">
        <f t="shared" si="0"/>
        <v>0</v>
      </c>
      <c r="P20" s="2943">
        <v>7</v>
      </c>
      <c r="Q20" s="738"/>
      <c r="R20" s="738"/>
      <c r="S20" s="738"/>
      <c r="T20" s="738"/>
      <c r="U20" s="738"/>
      <c r="V20" s="738"/>
      <c r="W20" s="738"/>
      <c r="X20" s="738"/>
      <c r="Y20" s="738"/>
      <c r="Z20" s="738"/>
      <c r="AA20" s="738"/>
      <c r="AB20" s="738"/>
      <c r="AC20" s="738"/>
      <c r="AD20" s="738"/>
      <c r="AE20" s="738"/>
      <c r="AF20" s="738"/>
      <c r="AG20" s="738"/>
      <c r="AH20" s="738"/>
      <c r="AI20" s="738"/>
      <c r="AJ20" s="738"/>
      <c r="AK20" s="738"/>
      <c r="AL20" s="738"/>
      <c r="AM20" s="738"/>
      <c r="AN20" s="738"/>
      <c r="AO20" s="738"/>
      <c r="AP20" s="738"/>
      <c r="AQ20" s="738"/>
      <c r="AR20" s="738"/>
      <c r="AS20" s="738"/>
      <c r="AT20" s="738"/>
      <c r="AU20" s="738"/>
      <c r="AV20" s="738"/>
      <c r="AW20" s="738"/>
      <c r="AX20" s="738"/>
      <c r="AY20" s="738"/>
      <c r="AZ20" s="738"/>
      <c r="BA20" s="738"/>
      <c r="BB20" s="738"/>
      <c r="BC20" s="738"/>
      <c r="BD20" s="738"/>
      <c r="BE20" s="738"/>
      <c r="BF20" s="738"/>
      <c r="BG20" s="738"/>
      <c r="BH20" s="738"/>
      <c r="BI20" s="738"/>
      <c r="BJ20" s="738"/>
      <c r="BK20" s="738"/>
      <c r="BL20" s="738"/>
      <c r="BM20" s="738"/>
      <c r="BN20" s="738"/>
      <c r="BO20" s="738"/>
      <c r="BP20" s="738"/>
      <c r="BQ20" s="738"/>
      <c r="BR20" s="738"/>
      <c r="BS20" s="738"/>
      <c r="BT20" s="738"/>
      <c r="BU20" s="738"/>
      <c r="BV20" s="738"/>
      <c r="BW20" s="738"/>
      <c r="BX20" s="738"/>
      <c r="BY20" s="738"/>
      <c r="BZ20" s="738"/>
      <c r="CA20" s="738"/>
      <c r="CB20" s="738"/>
      <c r="CC20" s="738"/>
      <c r="CD20" s="738"/>
      <c r="CE20" s="738"/>
      <c r="CF20" s="738"/>
      <c r="CG20" s="738"/>
      <c r="CH20" s="738"/>
      <c r="CI20" s="738"/>
      <c r="CJ20" s="738"/>
      <c r="CK20" s="738"/>
      <c r="CL20" s="738"/>
      <c r="CM20" s="738"/>
      <c r="CN20" s="738"/>
      <c r="CO20" s="738"/>
      <c r="CP20" s="738"/>
      <c r="CQ20" s="738"/>
      <c r="CR20" s="738"/>
      <c r="CS20" s="738"/>
      <c r="CT20" s="738"/>
      <c r="CU20" s="738"/>
      <c r="CV20" s="738"/>
      <c r="CW20" s="738"/>
      <c r="CX20" s="738"/>
      <c r="CY20" s="738"/>
      <c r="CZ20" s="738"/>
      <c r="DA20" s="738"/>
      <c r="DB20" s="738"/>
      <c r="DC20" s="738"/>
      <c r="DD20" s="738"/>
      <c r="DE20" s="738"/>
      <c r="DF20" s="738"/>
      <c r="DG20" s="738"/>
      <c r="DH20" s="738"/>
      <c r="DI20" s="738"/>
      <c r="DJ20" s="738"/>
      <c r="DK20" s="738"/>
      <c r="DL20" s="738"/>
      <c r="DM20" s="738"/>
      <c r="DN20" s="738"/>
      <c r="DO20" s="738"/>
      <c r="DP20" s="738"/>
      <c r="DQ20" s="738"/>
      <c r="DR20" s="738"/>
      <c r="DS20" s="738"/>
      <c r="DT20" s="738"/>
      <c r="DU20" s="738"/>
      <c r="DV20" s="738"/>
      <c r="DW20" s="738"/>
      <c r="DX20" s="738"/>
      <c r="DY20" s="738"/>
      <c r="DZ20" s="738"/>
      <c r="EA20" s="738"/>
      <c r="EB20" s="738"/>
      <c r="EC20" s="738"/>
      <c r="ED20" s="738"/>
      <c r="EE20" s="738"/>
      <c r="EF20" s="738"/>
      <c r="EG20" s="738"/>
      <c r="EH20" s="738"/>
      <c r="EI20" s="738"/>
      <c r="EJ20" s="738"/>
      <c r="EK20" s="738"/>
      <c r="EL20" s="738"/>
      <c r="EM20" s="738"/>
      <c r="EN20" s="738"/>
      <c r="EO20" s="738"/>
      <c r="EP20" s="738"/>
      <c r="EQ20" s="738"/>
      <c r="ER20" s="738"/>
      <c r="ES20" s="738"/>
      <c r="ET20" s="738"/>
      <c r="EU20" s="738"/>
      <c r="EV20" s="738"/>
      <c r="EW20" s="738"/>
      <c r="EX20" s="738"/>
      <c r="EY20" s="738"/>
      <c r="EZ20" s="738"/>
      <c r="FA20" s="738"/>
      <c r="FB20" s="738"/>
      <c r="FC20" s="738"/>
      <c r="FD20" s="738"/>
      <c r="FE20" s="738"/>
      <c r="FF20" s="738"/>
      <c r="FG20" s="738"/>
      <c r="FH20" s="738"/>
      <c r="FI20" s="738"/>
      <c r="FJ20" s="738"/>
      <c r="FK20" s="738"/>
      <c r="FL20" s="738"/>
      <c r="FM20" s="738"/>
      <c r="FN20" s="738"/>
      <c r="FO20" s="738"/>
      <c r="FP20" s="738"/>
      <c r="FQ20" s="738"/>
      <c r="FR20" s="738"/>
      <c r="FS20" s="738"/>
      <c r="FT20" s="738"/>
      <c r="FU20" s="738"/>
      <c r="FV20" s="738"/>
      <c r="FW20" s="738"/>
      <c r="FX20" s="738"/>
      <c r="FY20" s="738"/>
      <c r="FZ20" s="738"/>
      <c r="GA20" s="738"/>
      <c r="GB20" s="738"/>
      <c r="GC20" s="738"/>
      <c r="GD20" s="738"/>
      <c r="GE20" s="738"/>
      <c r="GF20" s="738"/>
      <c r="GG20" s="738"/>
      <c r="GH20" s="738"/>
      <c r="GI20" s="738"/>
      <c r="GJ20" s="738"/>
      <c r="GK20" s="738"/>
      <c r="GL20" s="738"/>
      <c r="GM20" s="738"/>
      <c r="GN20" s="738"/>
      <c r="GO20" s="738"/>
      <c r="GP20" s="738"/>
      <c r="GQ20" s="738"/>
      <c r="GR20" s="738"/>
      <c r="GS20" s="738"/>
      <c r="GT20" s="738"/>
      <c r="GU20" s="738"/>
      <c r="GV20" s="738"/>
      <c r="GW20" s="738"/>
      <c r="GX20" s="738"/>
      <c r="GY20" s="738"/>
      <c r="GZ20" s="738"/>
      <c r="HA20" s="738"/>
      <c r="HB20" s="738"/>
      <c r="HC20" s="738"/>
      <c r="HD20" s="738"/>
      <c r="HE20" s="738"/>
      <c r="HF20" s="738"/>
      <c r="HG20" s="738"/>
      <c r="HH20" s="738"/>
      <c r="HI20" s="738"/>
      <c r="HJ20" s="738"/>
      <c r="HK20" s="738"/>
    </row>
    <row r="21" spans="1:219" s="938" customFormat="1" ht="33" customHeight="1" thickTop="1">
      <c r="A21" s="985"/>
      <c r="B21" s="4655" t="s">
        <v>9862</v>
      </c>
      <c r="C21" s="4658" t="s">
        <v>1575</v>
      </c>
      <c r="D21" s="4652"/>
      <c r="E21" s="4652"/>
      <c r="F21" s="4613"/>
      <c r="G21" s="4664"/>
      <c r="H21" s="3839"/>
      <c r="I21" s="93"/>
      <c r="J21" s="93"/>
      <c r="K21" s="738"/>
      <c r="L21" s="3758" t="s">
        <v>1949</v>
      </c>
      <c r="M21" s="738"/>
      <c r="N21" s="2939"/>
      <c r="O21" s="101" t="str">
        <f t="shared" si="0"/>
        <v>Please complete all cells in row</v>
      </c>
      <c r="P21" s="2943">
        <v>6</v>
      </c>
      <c r="Q21" s="738"/>
      <c r="R21" s="738"/>
      <c r="S21" s="738"/>
      <c r="T21" s="738"/>
      <c r="U21" s="738"/>
      <c r="V21" s="738"/>
      <c r="W21" s="738"/>
      <c r="X21" s="738"/>
      <c r="Y21" s="738"/>
      <c r="Z21" s="738"/>
      <c r="AA21" s="738"/>
      <c r="AB21" s="738"/>
      <c r="AC21" s="738"/>
      <c r="AD21" s="738"/>
      <c r="AE21" s="738"/>
      <c r="AF21" s="738"/>
      <c r="AG21" s="738"/>
      <c r="AH21" s="738"/>
      <c r="AI21" s="738"/>
      <c r="AJ21" s="738"/>
      <c r="AK21" s="738"/>
      <c r="AL21" s="738"/>
      <c r="AM21" s="738"/>
      <c r="AN21" s="738"/>
      <c r="AO21" s="738"/>
      <c r="AP21" s="738"/>
      <c r="AQ21" s="738"/>
      <c r="AR21" s="738"/>
      <c r="AS21" s="738"/>
      <c r="AT21" s="738"/>
      <c r="AU21" s="738"/>
      <c r="AV21" s="738"/>
      <c r="AW21" s="738"/>
      <c r="AX21" s="738"/>
      <c r="AY21" s="738"/>
      <c r="AZ21" s="738"/>
      <c r="BA21" s="738"/>
      <c r="BB21" s="738"/>
      <c r="BC21" s="738"/>
      <c r="BD21" s="738"/>
      <c r="BE21" s="738"/>
      <c r="BF21" s="738"/>
      <c r="BG21" s="738"/>
      <c r="BH21" s="738"/>
      <c r="BI21" s="738"/>
      <c r="BJ21" s="738"/>
      <c r="BK21" s="738"/>
      <c r="BL21" s="738"/>
      <c r="BM21" s="738"/>
      <c r="BN21" s="738"/>
      <c r="BO21" s="738"/>
      <c r="BP21" s="738"/>
      <c r="BQ21" s="738"/>
      <c r="BR21" s="738"/>
      <c r="BS21" s="738"/>
      <c r="BT21" s="738"/>
      <c r="BU21" s="738"/>
      <c r="BV21" s="738"/>
      <c r="BW21" s="738"/>
      <c r="BX21" s="738"/>
      <c r="BY21" s="738"/>
      <c r="BZ21" s="738"/>
      <c r="CA21" s="738"/>
      <c r="CB21" s="738"/>
      <c r="CC21" s="738"/>
      <c r="CD21" s="738"/>
      <c r="CE21" s="738"/>
      <c r="CF21" s="738"/>
      <c r="CG21" s="738"/>
      <c r="CH21" s="738"/>
      <c r="CI21" s="738"/>
      <c r="CJ21" s="738"/>
      <c r="CK21" s="738"/>
      <c r="CL21" s="738"/>
      <c r="CM21" s="738"/>
      <c r="CN21" s="738"/>
      <c r="CO21" s="738"/>
      <c r="CP21" s="738"/>
      <c r="CQ21" s="738"/>
      <c r="CR21" s="738"/>
      <c r="CS21" s="738"/>
      <c r="CT21" s="738"/>
      <c r="CU21" s="738"/>
      <c r="CV21" s="738"/>
      <c r="CW21" s="738"/>
      <c r="CX21" s="738"/>
      <c r="CY21" s="738"/>
      <c r="CZ21" s="738"/>
      <c r="DA21" s="738"/>
      <c r="DB21" s="738"/>
      <c r="DC21" s="738"/>
      <c r="DD21" s="738"/>
      <c r="DE21" s="738"/>
      <c r="DF21" s="738"/>
      <c r="DG21" s="738"/>
      <c r="DH21" s="738"/>
      <c r="DI21" s="738"/>
      <c r="DJ21" s="738"/>
      <c r="DK21" s="738"/>
      <c r="DL21" s="738"/>
      <c r="DM21" s="738"/>
      <c r="DN21" s="738"/>
      <c r="DO21" s="738"/>
      <c r="DP21" s="738"/>
      <c r="DQ21" s="738"/>
      <c r="DR21" s="738"/>
      <c r="DS21" s="738"/>
      <c r="DT21" s="738"/>
      <c r="DU21" s="738"/>
      <c r="DV21" s="738"/>
      <c r="DW21" s="738"/>
      <c r="DX21" s="738"/>
      <c r="DY21" s="738"/>
      <c r="DZ21" s="738"/>
      <c r="EA21" s="738"/>
      <c r="EB21" s="738"/>
      <c r="EC21" s="738"/>
      <c r="ED21" s="738"/>
      <c r="EE21" s="738"/>
      <c r="EF21" s="738"/>
      <c r="EG21" s="738"/>
      <c r="EH21" s="738"/>
      <c r="EI21" s="738"/>
      <c r="EJ21" s="738"/>
      <c r="EK21" s="738"/>
      <c r="EL21" s="738"/>
      <c r="EM21" s="738"/>
      <c r="EN21" s="738"/>
      <c r="EO21" s="738"/>
      <c r="EP21" s="738"/>
      <c r="EQ21" s="738"/>
      <c r="ER21" s="738"/>
      <c r="ES21" s="738"/>
      <c r="ET21" s="738"/>
      <c r="EU21" s="738"/>
      <c r="EV21" s="738"/>
      <c r="EW21" s="738"/>
      <c r="EX21" s="738"/>
      <c r="EY21" s="738"/>
      <c r="EZ21" s="738"/>
      <c r="FA21" s="738"/>
      <c r="FB21" s="738"/>
      <c r="FC21" s="738"/>
      <c r="FD21" s="738"/>
      <c r="FE21" s="738"/>
      <c r="FF21" s="738"/>
      <c r="FG21" s="738"/>
      <c r="FH21" s="738"/>
      <c r="FI21" s="738"/>
      <c r="FJ21" s="738"/>
      <c r="FK21" s="738"/>
      <c r="FL21" s="738"/>
      <c r="FM21" s="738"/>
      <c r="FN21" s="738"/>
      <c r="FO21" s="738"/>
      <c r="FP21" s="738"/>
      <c r="FQ21" s="738"/>
      <c r="FR21" s="738"/>
      <c r="FS21" s="738"/>
      <c r="FT21" s="738"/>
      <c r="FU21" s="738"/>
      <c r="FV21" s="738"/>
      <c r="FW21" s="738"/>
      <c r="FX21" s="738"/>
      <c r="FY21" s="738"/>
      <c r="FZ21" s="738"/>
      <c r="GA21" s="738"/>
      <c r="GB21" s="738"/>
      <c r="GC21" s="738"/>
      <c r="GD21" s="738"/>
      <c r="GE21" s="738"/>
      <c r="GF21" s="738"/>
      <c r="GG21" s="738"/>
      <c r="GH21" s="738"/>
      <c r="GI21" s="738"/>
      <c r="GJ21" s="738"/>
      <c r="GK21" s="738"/>
      <c r="GL21" s="738"/>
      <c r="GM21" s="738"/>
      <c r="GN21" s="738"/>
      <c r="GO21" s="738"/>
      <c r="GP21" s="738"/>
      <c r="GQ21" s="738"/>
      <c r="GR21" s="738"/>
      <c r="GS21" s="738"/>
      <c r="GT21" s="738"/>
      <c r="GU21" s="738"/>
      <c r="GV21" s="738"/>
      <c r="GW21" s="738"/>
      <c r="GX21" s="738"/>
      <c r="GY21" s="738"/>
      <c r="GZ21" s="738"/>
      <c r="HA21" s="738"/>
      <c r="HB21" s="738"/>
      <c r="HC21" s="738"/>
      <c r="HD21" s="738"/>
      <c r="HE21" s="738"/>
      <c r="HF21" s="738"/>
      <c r="HG21" s="738"/>
      <c r="HH21" s="738"/>
      <c r="HI21" s="738"/>
      <c r="HJ21" s="738"/>
      <c r="HK21" s="738"/>
    </row>
    <row r="22" spans="1:219" s="938" customFormat="1" ht="33" customHeight="1">
      <c r="A22" s="985"/>
      <c r="B22" s="4656" t="s">
        <v>9863</v>
      </c>
      <c r="C22" s="4659" t="s">
        <v>9866</v>
      </c>
      <c r="D22" s="4651"/>
      <c r="E22" s="4651"/>
      <c r="F22" s="4650"/>
      <c r="G22" s="4665"/>
      <c r="H22" s="3839"/>
      <c r="I22" s="93"/>
      <c r="J22" s="93"/>
      <c r="K22" s="738"/>
      <c r="L22" s="4644" t="s">
        <v>1951</v>
      </c>
      <c r="M22" s="738"/>
      <c r="N22" s="2939"/>
      <c r="O22" s="101"/>
      <c r="P22" s="2943"/>
      <c r="Q22" s="738"/>
      <c r="R22" s="738"/>
      <c r="S22" s="738"/>
      <c r="T22" s="738"/>
      <c r="U22" s="738"/>
      <c r="V22" s="738"/>
      <c r="W22" s="738"/>
      <c r="X22" s="738"/>
      <c r="Y22" s="738"/>
      <c r="Z22" s="738"/>
      <c r="AA22" s="738"/>
      <c r="AB22" s="738"/>
      <c r="AC22" s="738"/>
      <c r="AD22" s="738"/>
      <c r="AE22" s="738"/>
      <c r="AF22" s="738"/>
      <c r="AG22" s="738"/>
      <c r="AH22" s="738"/>
      <c r="AI22" s="738"/>
      <c r="AJ22" s="738"/>
      <c r="AK22" s="738"/>
      <c r="AL22" s="738"/>
      <c r="AM22" s="738"/>
      <c r="AN22" s="738"/>
      <c r="AO22" s="738"/>
      <c r="AP22" s="738"/>
      <c r="AQ22" s="738"/>
      <c r="AR22" s="738"/>
      <c r="AS22" s="738"/>
      <c r="AT22" s="738"/>
      <c r="AU22" s="738"/>
      <c r="AV22" s="738"/>
      <c r="AW22" s="738"/>
      <c r="AX22" s="738"/>
      <c r="AY22" s="738"/>
      <c r="AZ22" s="738"/>
      <c r="BA22" s="738"/>
      <c r="BB22" s="738"/>
      <c r="BC22" s="738"/>
      <c r="BD22" s="738"/>
      <c r="BE22" s="738"/>
      <c r="BF22" s="738"/>
      <c r="BG22" s="738"/>
      <c r="BH22" s="738"/>
      <c r="BI22" s="738"/>
      <c r="BJ22" s="738"/>
      <c r="BK22" s="738"/>
      <c r="BL22" s="738"/>
      <c r="BM22" s="738"/>
      <c r="BN22" s="738"/>
      <c r="BO22" s="738"/>
      <c r="BP22" s="738"/>
      <c r="BQ22" s="738"/>
      <c r="BR22" s="738"/>
      <c r="BS22" s="738"/>
      <c r="BT22" s="738"/>
      <c r="BU22" s="738"/>
      <c r="BV22" s="738"/>
      <c r="BW22" s="738"/>
      <c r="BX22" s="738"/>
      <c r="BY22" s="738"/>
      <c r="BZ22" s="738"/>
      <c r="CA22" s="738"/>
      <c r="CB22" s="738"/>
      <c r="CC22" s="738"/>
      <c r="CD22" s="738"/>
      <c r="CE22" s="738"/>
      <c r="CF22" s="738"/>
      <c r="CG22" s="738"/>
      <c r="CH22" s="738"/>
      <c r="CI22" s="738"/>
      <c r="CJ22" s="738"/>
      <c r="CK22" s="738"/>
      <c r="CL22" s="738"/>
      <c r="CM22" s="738"/>
      <c r="CN22" s="738"/>
      <c r="CO22" s="738"/>
      <c r="CP22" s="738"/>
      <c r="CQ22" s="738"/>
      <c r="CR22" s="738"/>
      <c r="CS22" s="738"/>
      <c r="CT22" s="738"/>
      <c r="CU22" s="738"/>
      <c r="CV22" s="738"/>
      <c r="CW22" s="738"/>
      <c r="CX22" s="738"/>
      <c r="CY22" s="738"/>
      <c r="CZ22" s="738"/>
      <c r="DA22" s="738"/>
      <c r="DB22" s="738"/>
      <c r="DC22" s="738"/>
      <c r="DD22" s="738"/>
      <c r="DE22" s="738"/>
      <c r="DF22" s="738"/>
      <c r="DG22" s="738"/>
      <c r="DH22" s="738"/>
      <c r="DI22" s="738"/>
      <c r="DJ22" s="738"/>
      <c r="DK22" s="738"/>
      <c r="DL22" s="738"/>
      <c r="DM22" s="738"/>
      <c r="DN22" s="738"/>
      <c r="DO22" s="738"/>
      <c r="DP22" s="738"/>
      <c r="DQ22" s="738"/>
      <c r="DR22" s="738"/>
      <c r="DS22" s="738"/>
      <c r="DT22" s="738"/>
      <c r="DU22" s="738"/>
      <c r="DV22" s="738"/>
      <c r="DW22" s="738"/>
      <c r="DX22" s="738"/>
      <c r="DY22" s="738"/>
      <c r="DZ22" s="738"/>
      <c r="EA22" s="738"/>
      <c r="EB22" s="738"/>
      <c r="EC22" s="738"/>
      <c r="ED22" s="738"/>
      <c r="EE22" s="738"/>
      <c r="EF22" s="738"/>
      <c r="EG22" s="738"/>
      <c r="EH22" s="738"/>
      <c r="EI22" s="738"/>
      <c r="EJ22" s="738"/>
      <c r="EK22" s="738"/>
      <c r="EL22" s="738"/>
      <c r="EM22" s="738"/>
      <c r="EN22" s="738"/>
      <c r="EO22" s="738"/>
      <c r="EP22" s="738"/>
      <c r="EQ22" s="738"/>
      <c r="ER22" s="738"/>
      <c r="ES22" s="738"/>
      <c r="ET22" s="738"/>
      <c r="EU22" s="738"/>
      <c r="EV22" s="738"/>
      <c r="EW22" s="738"/>
      <c r="EX22" s="738"/>
      <c r="EY22" s="738"/>
      <c r="EZ22" s="738"/>
      <c r="FA22" s="738"/>
      <c r="FB22" s="738"/>
      <c r="FC22" s="738"/>
      <c r="FD22" s="738"/>
      <c r="FE22" s="738"/>
      <c r="FF22" s="738"/>
      <c r="FG22" s="738"/>
      <c r="FH22" s="738"/>
      <c r="FI22" s="738"/>
      <c r="FJ22" s="738"/>
      <c r="FK22" s="738"/>
      <c r="FL22" s="738"/>
      <c r="FM22" s="738"/>
      <c r="FN22" s="738"/>
      <c r="FO22" s="738"/>
      <c r="FP22" s="738"/>
      <c r="FQ22" s="738"/>
      <c r="FR22" s="738"/>
      <c r="FS22" s="738"/>
      <c r="FT22" s="738"/>
      <c r="FU22" s="738"/>
      <c r="FV22" s="738"/>
      <c r="FW22" s="738"/>
      <c r="FX22" s="738"/>
      <c r="FY22" s="738"/>
      <c r="FZ22" s="738"/>
      <c r="GA22" s="738"/>
      <c r="GB22" s="738"/>
      <c r="GC22" s="738"/>
      <c r="GD22" s="738"/>
      <c r="GE22" s="738"/>
      <c r="GF22" s="738"/>
      <c r="GG22" s="738"/>
      <c r="GH22" s="738"/>
      <c r="GI22" s="738"/>
      <c r="GJ22" s="738"/>
      <c r="GK22" s="738"/>
      <c r="GL22" s="738"/>
      <c r="GM22" s="738"/>
      <c r="GN22" s="738"/>
      <c r="GO22" s="738"/>
      <c r="GP22" s="738"/>
      <c r="GQ22" s="738"/>
      <c r="GR22" s="738"/>
      <c r="GS22" s="738"/>
      <c r="GT22" s="738"/>
      <c r="GU22" s="738"/>
      <c r="GV22" s="738"/>
      <c r="GW22" s="738"/>
      <c r="GX22" s="738"/>
      <c r="GY22" s="738"/>
      <c r="GZ22" s="738"/>
      <c r="HA22" s="738"/>
      <c r="HB22" s="738"/>
      <c r="HC22" s="738"/>
      <c r="HD22" s="738"/>
      <c r="HE22" s="738"/>
      <c r="HF22" s="738"/>
      <c r="HG22" s="738"/>
      <c r="HH22" s="738"/>
      <c r="HI22" s="738"/>
      <c r="HJ22" s="738"/>
      <c r="HK22" s="738"/>
    </row>
    <row r="23" spans="1:219" s="938" customFormat="1" ht="33" customHeight="1">
      <c r="A23" s="985"/>
      <c r="B23" s="4656" t="s">
        <v>9864</v>
      </c>
      <c r="C23" s="4659" t="s">
        <v>1948</v>
      </c>
      <c r="D23" s="4651"/>
      <c r="E23" s="4651"/>
      <c r="F23" s="4661"/>
      <c r="G23" s="4665"/>
      <c r="H23" s="3839"/>
      <c r="I23" s="93"/>
      <c r="J23" s="93"/>
      <c r="K23" s="738"/>
      <c r="L23" s="4644" t="s">
        <v>1956</v>
      </c>
      <c r="M23" s="738"/>
      <c r="N23" s="2939"/>
      <c r="O23" s="101"/>
      <c r="P23" s="2943"/>
      <c r="Q23" s="738"/>
      <c r="R23" s="738"/>
      <c r="S23" s="738"/>
      <c r="T23" s="738"/>
      <c r="U23" s="738"/>
      <c r="V23" s="738"/>
      <c r="W23" s="738"/>
      <c r="X23" s="738"/>
      <c r="Y23" s="738"/>
      <c r="Z23" s="738"/>
      <c r="AA23" s="738"/>
      <c r="AB23" s="738"/>
      <c r="AC23" s="738"/>
      <c r="AD23" s="738"/>
      <c r="AE23" s="738"/>
      <c r="AF23" s="738"/>
      <c r="AG23" s="738"/>
      <c r="AH23" s="738"/>
      <c r="AI23" s="738"/>
      <c r="AJ23" s="738"/>
      <c r="AK23" s="738"/>
      <c r="AL23" s="738"/>
      <c r="AM23" s="738"/>
      <c r="AN23" s="738"/>
      <c r="AO23" s="738"/>
      <c r="AP23" s="738"/>
      <c r="AQ23" s="738"/>
      <c r="AR23" s="738"/>
      <c r="AS23" s="738"/>
      <c r="AT23" s="738"/>
      <c r="AU23" s="738"/>
      <c r="AV23" s="738"/>
      <c r="AW23" s="738"/>
      <c r="AX23" s="738"/>
      <c r="AY23" s="738"/>
      <c r="AZ23" s="738"/>
      <c r="BA23" s="738"/>
      <c r="BB23" s="738"/>
      <c r="BC23" s="738"/>
      <c r="BD23" s="738"/>
      <c r="BE23" s="738"/>
      <c r="BF23" s="738"/>
      <c r="BG23" s="738"/>
      <c r="BH23" s="738"/>
      <c r="BI23" s="738"/>
      <c r="BJ23" s="738"/>
      <c r="BK23" s="738"/>
      <c r="BL23" s="738"/>
      <c r="BM23" s="738"/>
      <c r="BN23" s="738"/>
      <c r="BO23" s="738"/>
      <c r="BP23" s="738"/>
      <c r="BQ23" s="738"/>
      <c r="BR23" s="738"/>
      <c r="BS23" s="738"/>
      <c r="BT23" s="738"/>
      <c r="BU23" s="738"/>
      <c r="BV23" s="738"/>
      <c r="BW23" s="738"/>
      <c r="BX23" s="738"/>
      <c r="BY23" s="738"/>
      <c r="BZ23" s="738"/>
      <c r="CA23" s="738"/>
      <c r="CB23" s="738"/>
      <c r="CC23" s="738"/>
      <c r="CD23" s="738"/>
      <c r="CE23" s="738"/>
      <c r="CF23" s="738"/>
      <c r="CG23" s="738"/>
      <c r="CH23" s="738"/>
      <c r="CI23" s="738"/>
      <c r="CJ23" s="738"/>
      <c r="CK23" s="738"/>
      <c r="CL23" s="738"/>
      <c r="CM23" s="738"/>
      <c r="CN23" s="738"/>
      <c r="CO23" s="738"/>
      <c r="CP23" s="738"/>
      <c r="CQ23" s="738"/>
      <c r="CR23" s="738"/>
      <c r="CS23" s="738"/>
      <c r="CT23" s="738"/>
      <c r="CU23" s="738"/>
      <c r="CV23" s="738"/>
      <c r="CW23" s="738"/>
      <c r="CX23" s="738"/>
      <c r="CY23" s="738"/>
      <c r="CZ23" s="738"/>
      <c r="DA23" s="738"/>
      <c r="DB23" s="738"/>
      <c r="DC23" s="738"/>
      <c r="DD23" s="738"/>
      <c r="DE23" s="738"/>
      <c r="DF23" s="738"/>
      <c r="DG23" s="738"/>
      <c r="DH23" s="738"/>
      <c r="DI23" s="738"/>
      <c r="DJ23" s="738"/>
      <c r="DK23" s="738"/>
      <c r="DL23" s="738"/>
      <c r="DM23" s="738"/>
      <c r="DN23" s="738"/>
      <c r="DO23" s="738"/>
      <c r="DP23" s="738"/>
      <c r="DQ23" s="738"/>
      <c r="DR23" s="738"/>
      <c r="DS23" s="738"/>
      <c r="DT23" s="738"/>
      <c r="DU23" s="738"/>
      <c r="DV23" s="738"/>
      <c r="DW23" s="738"/>
      <c r="DX23" s="738"/>
      <c r="DY23" s="738"/>
      <c r="DZ23" s="738"/>
      <c r="EA23" s="738"/>
      <c r="EB23" s="738"/>
      <c r="EC23" s="738"/>
      <c r="ED23" s="738"/>
      <c r="EE23" s="738"/>
      <c r="EF23" s="738"/>
      <c r="EG23" s="738"/>
      <c r="EH23" s="738"/>
      <c r="EI23" s="738"/>
      <c r="EJ23" s="738"/>
      <c r="EK23" s="738"/>
      <c r="EL23" s="738"/>
      <c r="EM23" s="738"/>
      <c r="EN23" s="738"/>
      <c r="EO23" s="738"/>
      <c r="EP23" s="738"/>
      <c r="EQ23" s="738"/>
      <c r="ER23" s="738"/>
      <c r="ES23" s="738"/>
      <c r="ET23" s="738"/>
      <c r="EU23" s="738"/>
      <c r="EV23" s="738"/>
      <c r="EW23" s="738"/>
      <c r="EX23" s="738"/>
      <c r="EY23" s="738"/>
      <c r="EZ23" s="738"/>
      <c r="FA23" s="738"/>
      <c r="FB23" s="738"/>
      <c r="FC23" s="738"/>
      <c r="FD23" s="738"/>
      <c r="FE23" s="738"/>
      <c r="FF23" s="738"/>
      <c r="FG23" s="738"/>
      <c r="FH23" s="738"/>
      <c r="FI23" s="738"/>
      <c r="FJ23" s="738"/>
      <c r="FK23" s="738"/>
      <c r="FL23" s="738"/>
      <c r="FM23" s="738"/>
      <c r="FN23" s="738"/>
      <c r="FO23" s="738"/>
      <c r="FP23" s="738"/>
      <c r="FQ23" s="738"/>
      <c r="FR23" s="738"/>
      <c r="FS23" s="738"/>
      <c r="FT23" s="738"/>
      <c r="FU23" s="738"/>
      <c r="FV23" s="738"/>
      <c r="FW23" s="738"/>
      <c r="FX23" s="738"/>
      <c r="FY23" s="738"/>
      <c r="FZ23" s="738"/>
      <c r="GA23" s="738"/>
      <c r="GB23" s="738"/>
      <c r="GC23" s="738"/>
      <c r="GD23" s="738"/>
      <c r="GE23" s="738"/>
      <c r="GF23" s="738"/>
      <c r="GG23" s="738"/>
      <c r="GH23" s="738"/>
      <c r="GI23" s="738"/>
      <c r="GJ23" s="738"/>
      <c r="GK23" s="738"/>
      <c r="GL23" s="738"/>
      <c r="GM23" s="738"/>
      <c r="GN23" s="738"/>
      <c r="GO23" s="738"/>
      <c r="GP23" s="738"/>
      <c r="GQ23" s="738"/>
      <c r="GR23" s="738"/>
      <c r="GS23" s="738"/>
      <c r="GT23" s="738"/>
      <c r="GU23" s="738"/>
      <c r="GV23" s="738"/>
      <c r="GW23" s="738"/>
      <c r="GX23" s="738"/>
      <c r="GY23" s="738"/>
      <c r="GZ23" s="738"/>
      <c r="HA23" s="738"/>
      <c r="HB23" s="738"/>
      <c r="HC23" s="738"/>
      <c r="HD23" s="738"/>
      <c r="HE23" s="738"/>
      <c r="HF23" s="738"/>
      <c r="HG23" s="738"/>
      <c r="HH23" s="738"/>
      <c r="HI23" s="738"/>
      <c r="HJ23" s="738"/>
      <c r="HK23" s="738"/>
    </row>
    <row r="24" spans="1:219" s="938" customFormat="1" ht="33" customHeight="1">
      <c r="A24" s="985"/>
      <c r="B24" s="4656" t="s">
        <v>1950</v>
      </c>
      <c r="C24" s="4659" t="s">
        <v>1575</v>
      </c>
      <c r="D24" s="4651"/>
      <c r="E24" s="4651"/>
      <c r="F24" s="4651"/>
      <c r="G24" s="4660" t="str">
        <f>IFERROR(ROUND(F21/F22,2), "-")</f>
        <v>-</v>
      </c>
      <c r="H24" s="3839"/>
      <c r="I24" s="4683"/>
      <c r="J24" s="93"/>
      <c r="K24" s="738"/>
      <c r="L24" s="4644" t="s">
        <v>1958</v>
      </c>
      <c r="M24" s="738"/>
      <c r="N24" s="2939"/>
      <c r="O24" s="101"/>
      <c r="P24" s="2943"/>
      <c r="Q24" s="738"/>
      <c r="R24" s="738"/>
      <c r="S24" s="738"/>
      <c r="T24" s="738"/>
      <c r="U24" s="738"/>
      <c r="V24" s="738"/>
      <c r="W24" s="738"/>
      <c r="X24" s="738"/>
      <c r="Y24" s="738"/>
      <c r="Z24" s="738"/>
      <c r="AA24" s="738"/>
      <c r="AB24" s="738"/>
      <c r="AC24" s="738"/>
      <c r="AD24" s="738"/>
      <c r="AE24" s="738"/>
      <c r="AF24" s="738"/>
      <c r="AG24" s="738"/>
      <c r="AH24" s="738"/>
      <c r="AI24" s="738"/>
      <c r="AJ24" s="738"/>
      <c r="AK24" s="738"/>
      <c r="AL24" s="738"/>
      <c r="AM24" s="738"/>
      <c r="AN24" s="738"/>
      <c r="AO24" s="738"/>
      <c r="AP24" s="738"/>
      <c r="AQ24" s="738"/>
      <c r="AR24" s="738"/>
      <c r="AS24" s="738"/>
      <c r="AT24" s="738"/>
      <c r="AU24" s="738"/>
      <c r="AV24" s="738"/>
      <c r="AW24" s="738"/>
      <c r="AX24" s="738"/>
      <c r="AY24" s="738"/>
      <c r="AZ24" s="738"/>
      <c r="BA24" s="738"/>
      <c r="BB24" s="738"/>
      <c r="BC24" s="738"/>
      <c r="BD24" s="738"/>
      <c r="BE24" s="738"/>
      <c r="BF24" s="738"/>
      <c r="BG24" s="738"/>
      <c r="BH24" s="738"/>
      <c r="BI24" s="738"/>
      <c r="BJ24" s="738"/>
      <c r="BK24" s="738"/>
      <c r="BL24" s="738"/>
      <c r="BM24" s="738"/>
      <c r="BN24" s="738"/>
      <c r="BO24" s="738"/>
      <c r="BP24" s="738"/>
      <c r="BQ24" s="738"/>
      <c r="BR24" s="738"/>
      <c r="BS24" s="738"/>
      <c r="BT24" s="738"/>
      <c r="BU24" s="738"/>
      <c r="BV24" s="738"/>
      <c r="BW24" s="738"/>
      <c r="BX24" s="738"/>
      <c r="BY24" s="738"/>
      <c r="BZ24" s="738"/>
      <c r="CA24" s="738"/>
      <c r="CB24" s="738"/>
      <c r="CC24" s="738"/>
      <c r="CD24" s="738"/>
      <c r="CE24" s="738"/>
      <c r="CF24" s="738"/>
      <c r="CG24" s="738"/>
      <c r="CH24" s="738"/>
      <c r="CI24" s="738"/>
      <c r="CJ24" s="738"/>
      <c r="CK24" s="738"/>
      <c r="CL24" s="738"/>
      <c r="CM24" s="738"/>
      <c r="CN24" s="738"/>
      <c r="CO24" s="738"/>
      <c r="CP24" s="738"/>
      <c r="CQ24" s="738"/>
      <c r="CR24" s="738"/>
      <c r="CS24" s="738"/>
      <c r="CT24" s="738"/>
      <c r="CU24" s="738"/>
      <c r="CV24" s="738"/>
      <c r="CW24" s="738"/>
      <c r="CX24" s="738"/>
      <c r="CY24" s="738"/>
      <c r="CZ24" s="738"/>
      <c r="DA24" s="738"/>
      <c r="DB24" s="738"/>
      <c r="DC24" s="738"/>
      <c r="DD24" s="738"/>
      <c r="DE24" s="738"/>
      <c r="DF24" s="738"/>
      <c r="DG24" s="738"/>
      <c r="DH24" s="738"/>
      <c r="DI24" s="738"/>
      <c r="DJ24" s="738"/>
      <c r="DK24" s="738"/>
      <c r="DL24" s="738"/>
      <c r="DM24" s="738"/>
      <c r="DN24" s="738"/>
      <c r="DO24" s="738"/>
      <c r="DP24" s="738"/>
      <c r="DQ24" s="738"/>
      <c r="DR24" s="738"/>
      <c r="DS24" s="738"/>
      <c r="DT24" s="738"/>
      <c r="DU24" s="738"/>
      <c r="DV24" s="738"/>
      <c r="DW24" s="738"/>
      <c r="DX24" s="738"/>
      <c r="DY24" s="738"/>
      <c r="DZ24" s="738"/>
      <c r="EA24" s="738"/>
      <c r="EB24" s="738"/>
      <c r="EC24" s="738"/>
      <c r="ED24" s="738"/>
      <c r="EE24" s="738"/>
      <c r="EF24" s="738"/>
      <c r="EG24" s="738"/>
      <c r="EH24" s="738"/>
      <c r="EI24" s="738"/>
      <c r="EJ24" s="738"/>
      <c r="EK24" s="738"/>
      <c r="EL24" s="738"/>
      <c r="EM24" s="738"/>
      <c r="EN24" s="738"/>
      <c r="EO24" s="738"/>
      <c r="EP24" s="738"/>
      <c r="EQ24" s="738"/>
      <c r="ER24" s="738"/>
      <c r="ES24" s="738"/>
      <c r="ET24" s="738"/>
      <c r="EU24" s="738"/>
      <c r="EV24" s="738"/>
      <c r="EW24" s="738"/>
      <c r="EX24" s="738"/>
      <c r="EY24" s="738"/>
      <c r="EZ24" s="738"/>
      <c r="FA24" s="738"/>
      <c r="FB24" s="738"/>
      <c r="FC24" s="738"/>
      <c r="FD24" s="738"/>
      <c r="FE24" s="738"/>
      <c r="FF24" s="738"/>
      <c r="FG24" s="738"/>
      <c r="FH24" s="738"/>
      <c r="FI24" s="738"/>
      <c r="FJ24" s="738"/>
      <c r="FK24" s="738"/>
      <c r="FL24" s="738"/>
      <c r="FM24" s="738"/>
      <c r="FN24" s="738"/>
      <c r="FO24" s="738"/>
      <c r="FP24" s="738"/>
      <c r="FQ24" s="738"/>
      <c r="FR24" s="738"/>
      <c r="FS24" s="738"/>
      <c r="FT24" s="738"/>
      <c r="FU24" s="738"/>
      <c r="FV24" s="738"/>
      <c r="FW24" s="738"/>
      <c r="FX24" s="738"/>
      <c r="FY24" s="738"/>
      <c r="FZ24" s="738"/>
      <c r="GA24" s="738"/>
      <c r="GB24" s="738"/>
      <c r="GC24" s="738"/>
      <c r="GD24" s="738"/>
      <c r="GE24" s="738"/>
      <c r="GF24" s="738"/>
      <c r="GG24" s="738"/>
      <c r="GH24" s="738"/>
      <c r="GI24" s="738"/>
      <c r="GJ24" s="738"/>
      <c r="GK24" s="738"/>
      <c r="GL24" s="738"/>
      <c r="GM24" s="738"/>
      <c r="GN24" s="738"/>
      <c r="GO24" s="738"/>
      <c r="GP24" s="738"/>
      <c r="GQ24" s="738"/>
      <c r="GR24" s="738"/>
      <c r="GS24" s="738"/>
      <c r="GT24" s="738"/>
      <c r="GU24" s="738"/>
      <c r="GV24" s="738"/>
      <c r="GW24" s="738"/>
      <c r="GX24" s="738"/>
      <c r="GY24" s="738"/>
      <c r="GZ24" s="738"/>
      <c r="HA24" s="738"/>
      <c r="HB24" s="738"/>
      <c r="HC24" s="738"/>
      <c r="HD24" s="738"/>
      <c r="HE24" s="738"/>
      <c r="HF24" s="738"/>
      <c r="HG24" s="738"/>
      <c r="HH24" s="738"/>
      <c r="HI24" s="738"/>
      <c r="HJ24" s="738"/>
      <c r="HK24" s="738"/>
    </row>
    <row r="25" spans="1:219" s="938" customFormat="1" ht="33" customHeight="1">
      <c r="A25" s="985"/>
      <c r="B25" s="4656" t="s">
        <v>9865</v>
      </c>
      <c r="C25" s="4659" t="s">
        <v>1575</v>
      </c>
      <c r="D25" s="4651"/>
      <c r="E25" s="4202"/>
      <c r="F25" s="4657"/>
      <c r="G25" s="4662">
        <f>ROUND(((1-F23)*100), 2)</f>
        <v>100</v>
      </c>
      <c r="H25" s="3839"/>
      <c r="I25" s="4683"/>
      <c r="J25" s="93"/>
      <c r="K25" s="738"/>
      <c r="L25" s="4680" t="s">
        <v>1960</v>
      </c>
      <c r="M25" s="738"/>
      <c r="N25" s="2939"/>
      <c r="O25" s="101">
        <f t="shared" ref="O25:O56" si="3">IF(COUNTBLANK(D25:J25)=P25, 0, rngIncomplete )</f>
        <v>0</v>
      </c>
      <c r="P25" s="2943">
        <v>6</v>
      </c>
      <c r="Q25" s="738"/>
      <c r="R25" s="738"/>
      <c r="S25" s="738"/>
      <c r="T25" s="738"/>
      <c r="U25" s="738"/>
      <c r="V25" s="738"/>
      <c r="W25" s="738"/>
      <c r="X25" s="738"/>
      <c r="Y25" s="738"/>
      <c r="Z25" s="738"/>
      <c r="AA25" s="738"/>
      <c r="AB25" s="738"/>
      <c r="AC25" s="738"/>
      <c r="AD25" s="738"/>
      <c r="AE25" s="738"/>
      <c r="AF25" s="738"/>
      <c r="AG25" s="738"/>
      <c r="AH25" s="738"/>
      <c r="AI25" s="738"/>
      <c r="AJ25" s="738"/>
      <c r="AK25" s="738"/>
      <c r="AL25" s="738"/>
      <c r="AM25" s="738"/>
      <c r="AN25" s="738"/>
      <c r="AO25" s="738"/>
      <c r="AP25" s="738"/>
      <c r="AQ25" s="738"/>
      <c r="AR25" s="738"/>
      <c r="AS25" s="738"/>
      <c r="AT25" s="738"/>
      <c r="AU25" s="738"/>
      <c r="AV25" s="738"/>
      <c r="AW25" s="738"/>
      <c r="AX25" s="738"/>
      <c r="AY25" s="738"/>
      <c r="AZ25" s="738"/>
      <c r="BA25" s="738"/>
      <c r="BB25" s="738"/>
      <c r="BC25" s="738"/>
      <c r="BD25" s="738"/>
      <c r="BE25" s="738"/>
      <c r="BF25" s="738"/>
      <c r="BG25" s="738"/>
      <c r="BH25" s="738"/>
      <c r="BI25" s="738"/>
      <c r="BJ25" s="738"/>
      <c r="BK25" s="738"/>
      <c r="BL25" s="738"/>
      <c r="BM25" s="738"/>
      <c r="BN25" s="738"/>
      <c r="BO25" s="738"/>
      <c r="BP25" s="738"/>
      <c r="BQ25" s="738"/>
      <c r="BR25" s="738"/>
      <c r="BS25" s="738"/>
      <c r="BT25" s="738"/>
      <c r="BU25" s="738"/>
      <c r="BV25" s="738"/>
      <c r="BW25" s="738"/>
      <c r="BX25" s="738"/>
      <c r="BY25" s="738"/>
      <c r="BZ25" s="738"/>
      <c r="CA25" s="738"/>
      <c r="CB25" s="738"/>
      <c r="CC25" s="738"/>
      <c r="CD25" s="738"/>
      <c r="CE25" s="738"/>
      <c r="CF25" s="738"/>
      <c r="CG25" s="738"/>
      <c r="CH25" s="738"/>
      <c r="CI25" s="738"/>
      <c r="CJ25" s="738"/>
      <c r="CK25" s="738"/>
      <c r="CL25" s="738"/>
      <c r="CM25" s="738"/>
      <c r="CN25" s="738"/>
      <c r="CO25" s="738"/>
      <c r="CP25" s="738"/>
      <c r="CQ25" s="738"/>
      <c r="CR25" s="738"/>
      <c r="CS25" s="738"/>
      <c r="CT25" s="738"/>
      <c r="CU25" s="738"/>
      <c r="CV25" s="738"/>
      <c r="CW25" s="738"/>
      <c r="CX25" s="738"/>
      <c r="CY25" s="738"/>
      <c r="CZ25" s="738"/>
      <c r="DA25" s="738"/>
      <c r="DB25" s="738"/>
      <c r="DC25" s="738"/>
      <c r="DD25" s="738"/>
      <c r="DE25" s="738"/>
      <c r="DF25" s="738"/>
      <c r="DG25" s="738"/>
      <c r="DH25" s="738"/>
      <c r="DI25" s="738"/>
      <c r="DJ25" s="738"/>
      <c r="DK25" s="738"/>
      <c r="DL25" s="738"/>
      <c r="DM25" s="738"/>
      <c r="DN25" s="738"/>
      <c r="DO25" s="738"/>
      <c r="DP25" s="738"/>
      <c r="DQ25" s="738"/>
      <c r="DR25" s="738"/>
      <c r="DS25" s="738"/>
      <c r="DT25" s="738"/>
      <c r="DU25" s="738"/>
      <c r="DV25" s="738"/>
      <c r="DW25" s="738"/>
      <c r="DX25" s="738"/>
      <c r="DY25" s="738"/>
      <c r="DZ25" s="738"/>
      <c r="EA25" s="738"/>
      <c r="EB25" s="738"/>
      <c r="EC25" s="738"/>
      <c r="ED25" s="738"/>
      <c r="EE25" s="738"/>
      <c r="EF25" s="738"/>
      <c r="EG25" s="738"/>
      <c r="EH25" s="738"/>
      <c r="EI25" s="738"/>
      <c r="EJ25" s="738"/>
      <c r="EK25" s="738"/>
      <c r="EL25" s="738"/>
      <c r="EM25" s="738"/>
      <c r="EN25" s="738"/>
      <c r="EO25" s="738"/>
      <c r="EP25" s="738"/>
      <c r="EQ25" s="738"/>
      <c r="ER25" s="738"/>
      <c r="ES25" s="738"/>
      <c r="ET25" s="738"/>
      <c r="EU25" s="738"/>
      <c r="EV25" s="738"/>
      <c r="EW25" s="738"/>
      <c r="EX25" s="738"/>
      <c r="EY25" s="738"/>
      <c r="EZ25" s="738"/>
      <c r="FA25" s="738"/>
      <c r="FB25" s="738"/>
      <c r="FC25" s="738"/>
      <c r="FD25" s="738"/>
      <c r="FE25" s="738"/>
      <c r="FF25" s="738"/>
      <c r="FG25" s="738"/>
      <c r="FH25" s="738"/>
      <c r="FI25" s="738"/>
      <c r="FJ25" s="738"/>
      <c r="FK25" s="738"/>
      <c r="FL25" s="738"/>
      <c r="FM25" s="738"/>
      <c r="FN25" s="738"/>
      <c r="FO25" s="738"/>
      <c r="FP25" s="738"/>
      <c r="FQ25" s="738"/>
      <c r="FR25" s="738"/>
      <c r="FS25" s="738"/>
      <c r="FT25" s="738"/>
      <c r="FU25" s="738"/>
      <c r="FV25" s="738"/>
      <c r="FW25" s="738"/>
      <c r="FX25" s="738"/>
      <c r="FY25" s="738"/>
      <c r="FZ25" s="738"/>
      <c r="GA25" s="738"/>
      <c r="GB25" s="738"/>
      <c r="GC25" s="738"/>
      <c r="GD25" s="738"/>
      <c r="GE25" s="738"/>
      <c r="GF25" s="738"/>
      <c r="GG25" s="738"/>
      <c r="GH25" s="738"/>
      <c r="GI25" s="738"/>
      <c r="GJ25" s="738"/>
      <c r="GK25" s="738"/>
      <c r="GL25" s="738"/>
      <c r="GM25" s="738"/>
      <c r="GN25" s="738"/>
      <c r="GO25" s="738"/>
      <c r="GP25" s="738"/>
      <c r="GQ25" s="738"/>
      <c r="GR25" s="738"/>
      <c r="GS25" s="738"/>
      <c r="GT25" s="738"/>
      <c r="GU25" s="738"/>
      <c r="GV25" s="738"/>
      <c r="GW25" s="738"/>
      <c r="GX25" s="738"/>
      <c r="GY25" s="738"/>
      <c r="GZ25" s="738"/>
      <c r="HA25" s="738"/>
      <c r="HB25" s="738"/>
      <c r="HC25" s="738"/>
      <c r="HD25" s="738"/>
      <c r="HE25" s="738"/>
      <c r="HF25" s="738"/>
      <c r="HG25" s="738"/>
      <c r="HH25" s="738"/>
      <c r="HI25" s="738"/>
      <c r="HJ25" s="738"/>
      <c r="HK25" s="738"/>
    </row>
    <row r="26" spans="1:219" s="938" customFormat="1" ht="33" customHeight="1" thickBot="1">
      <c r="A26" s="4628"/>
      <c r="B26" s="4667" t="s">
        <v>1945</v>
      </c>
      <c r="C26" s="4627" t="s">
        <v>1575</v>
      </c>
      <c r="D26" s="4666"/>
      <c r="E26" s="4666"/>
      <c r="F26" s="4666"/>
      <c r="G26" s="4663" t="str">
        <f>IFERROR(ROUND(G24+G25, 2),"-")</f>
        <v>-</v>
      </c>
      <c r="H26" s="4646"/>
      <c r="I26" s="4633"/>
      <c r="J26" s="4633"/>
      <c r="K26" s="4634"/>
      <c r="L26" s="4639" t="s">
        <v>1962</v>
      </c>
      <c r="M26" s="4634"/>
      <c r="N26" s="4648"/>
      <c r="O26" s="4593">
        <f t="shared" si="3"/>
        <v>0</v>
      </c>
      <c r="P26" s="4649">
        <v>6</v>
      </c>
      <c r="Q26" s="4634"/>
      <c r="R26" s="4634"/>
      <c r="S26" s="4634"/>
      <c r="T26" s="4634"/>
      <c r="U26" s="4634"/>
      <c r="V26" s="4634"/>
      <c r="W26" s="4634"/>
      <c r="X26" s="4634"/>
      <c r="Y26" s="4634"/>
      <c r="Z26" s="4634"/>
      <c r="AA26" s="4634"/>
      <c r="AB26" s="4634"/>
      <c r="AC26" s="4634"/>
      <c r="AD26" s="4634"/>
      <c r="AE26" s="4634"/>
      <c r="AF26" s="4634"/>
      <c r="AG26" s="4634"/>
      <c r="AH26" s="4634"/>
      <c r="AI26" s="4634"/>
      <c r="AJ26" s="4634"/>
      <c r="AK26" s="4634"/>
      <c r="AL26" s="4634"/>
      <c r="AM26" s="4634"/>
      <c r="AN26" s="4634"/>
      <c r="AO26" s="4634"/>
      <c r="AP26" s="4634"/>
      <c r="AQ26" s="4634"/>
      <c r="AR26" s="4634"/>
      <c r="AS26" s="4634"/>
      <c r="AT26" s="4634"/>
      <c r="AU26" s="4634"/>
      <c r="AV26" s="4634"/>
      <c r="AW26" s="4634"/>
      <c r="AX26" s="4634"/>
      <c r="AY26" s="4634"/>
      <c r="AZ26" s="4634"/>
      <c r="BA26" s="4634"/>
      <c r="BB26" s="4634"/>
      <c r="BC26" s="4634"/>
      <c r="BD26" s="4634"/>
      <c r="BE26" s="4634"/>
      <c r="BF26" s="4634"/>
      <c r="BG26" s="4634"/>
      <c r="BH26" s="4634"/>
      <c r="BI26" s="4634"/>
      <c r="BJ26" s="4634"/>
      <c r="BK26" s="4634"/>
      <c r="BL26" s="4634"/>
      <c r="BM26" s="4634"/>
      <c r="BN26" s="4634"/>
      <c r="BO26" s="4634"/>
      <c r="BP26" s="4634"/>
      <c r="BQ26" s="4634"/>
      <c r="BR26" s="4634"/>
      <c r="BS26" s="4634"/>
      <c r="BT26" s="4634"/>
      <c r="BU26" s="4634"/>
      <c r="BV26" s="4634"/>
      <c r="BW26" s="4634"/>
      <c r="BX26" s="4634"/>
      <c r="BY26" s="4634"/>
      <c r="BZ26" s="4634"/>
      <c r="CA26" s="4634"/>
      <c r="CB26" s="4634"/>
      <c r="CC26" s="4634"/>
      <c r="CD26" s="4634"/>
      <c r="CE26" s="4634"/>
      <c r="CF26" s="4634"/>
      <c r="CG26" s="4634"/>
      <c r="CH26" s="4634"/>
      <c r="CI26" s="4634"/>
      <c r="CJ26" s="4634"/>
      <c r="CK26" s="4634"/>
      <c r="CL26" s="4634"/>
      <c r="CM26" s="4634"/>
      <c r="CN26" s="4634"/>
      <c r="CO26" s="4634"/>
      <c r="CP26" s="4634"/>
      <c r="CQ26" s="4634"/>
      <c r="CR26" s="4634"/>
      <c r="CS26" s="4634"/>
      <c r="CT26" s="4634"/>
      <c r="CU26" s="4634"/>
      <c r="CV26" s="4634"/>
      <c r="CW26" s="4634"/>
      <c r="CX26" s="4634"/>
      <c r="CY26" s="4634"/>
      <c r="CZ26" s="4634"/>
      <c r="DA26" s="4634"/>
      <c r="DB26" s="4634"/>
      <c r="DC26" s="4634"/>
      <c r="DD26" s="4634"/>
      <c r="DE26" s="4634"/>
      <c r="DF26" s="4634"/>
      <c r="DG26" s="4634"/>
      <c r="DH26" s="4634"/>
      <c r="DI26" s="4634"/>
      <c r="DJ26" s="4634"/>
      <c r="DK26" s="4634"/>
      <c r="DL26" s="4634"/>
      <c r="DM26" s="4634"/>
      <c r="DN26" s="4634"/>
      <c r="DO26" s="4634"/>
      <c r="DP26" s="4634"/>
      <c r="DQ26" s="4634"/>
      <c r="DR26" s="4634"/>
      <c r="DS26" s="4634"/>
      <c r="DT26" s="4634"/>
      <c r="DU26" s="4634"/>
      <c r="DV26" s="4634"/>
      <c r="DW26" s="4634"/>
      <c r="DX26" s="4634"/>
      <c r="DY26" s="4634"/>
      <c r="DZ26" s="4634"/>
      <c r="EA26" s="4634"/>
      <c r="EB26" s="4634"/>
      <c r="EC26" s="4634"/>
      <c r="ED26" s="4634"/>
      <c r="EE26" s="4634"/>
      <c r="EF26" s="4634"/>
      <c r="EG26" s="4634"/>
      <c r="EH26" s="4634"/>
      <c r="EI26" s="4634"/>
      <c r="EJ26" s="4634"/>
      <c r="EK26" s="4634"/>
      <c r="EL26" s="4634"/>
      <c r="EM26" s="4634"/>
      <c r="EN26" s="4634"/>
      <c r="EO26" s="4634"/>
      <c r="EP26" s="4634"/>
      <c r="EQ26" s="4634"/>
      <c r="ER26" s="4634"/>
      <c r="ES26" s="4634"/>
      <c r="ET26" s="4634"/>
      <c r="EU26" s="4634"/>
      <c r="EV26" s="4634"/>
      <c r="EW26" s="4634"/>
      <c r="EX26" s="4634"/>
      <c r="EY26" s="4634"/>
      <c r="EZ26" s="4634"/>
      <c r="FA26" s="4634"/>
      <c r="FB26" s="4634"/>
      <c r="FC26" s="4634"/>
      <c r="FD26" s="4634"/>
      <c r="FE26" s="4634"/>
      <c r="FF26" s="4634"/>
      <c r="FG26" s="4634"/>
      <c r="FH26" s="4634"/>
      <c r="FI26" s="4634"/>
      <c r="FJ26" s="4634"/>
      <c r="FK26" s="4634"/>
      <c r="FL26" s="4634"/>
      <c r="FM26" s="4634"/>
      <c r="FN26" s="4634"/>
      <c r="FO26" s="4634"/>
      <c r="FP26" s="4634"/>
      <c r="FQ26" s="4634"/>
      <c r="FR26" s="4634"/>
      <c r="FS26" s="4634"/>
      <c r="FT26" s="4634"/>
      <c r="FU26" s="4634"/>
      <c r="FV26" s="4634"/>
      <c r="FW26" s="4634"/>
      <c r="FX26" s="4634"/>
      <c r="FY26" s="4634"/>
      <c r="FZ26" s="4634"/>
      <c r="GA26" s="4634"/>
      <c r="GB26" s="4634"/>
      <c r="GC26" s="4634"/>
      <c r="GD26" s="4634"/>
      <c r="GE26" s="4634"/>
      <c r="GF26" s="4634"/>
      <c r="GG26" s="4634"/>
      <c r="GH26" s="4634"/>
      <c r="GI26" s="4634"/>
      <c r="GJ26" s="4634"/>
      <c r="GK26" s="4634"/>
      <c r="GL26" s="4634"/>
      <c r="GM26" s="4634"/>
      <c r="GN26" s="4634"/>
      <c r="GO26" s="4634"/>
      <c r="GP26" s="4634"/>
      <c r="GQ26" s="4634"/>
      <c r="GR26" s="4634"/>
      <c r="GS26" s="4634"/>
      <c r="GT26" s="4634"/>
      <c r="GU26" s="4634"/>
      <c r="GV26" s="4634"/>
      <c r="GW26" s="4634"/>
      <c r="GX26" s="4634"/>
      <c r="GY26" s="4634"/>
      <c r="GZ26" s="4634"/>
      <c r="HA26" s="4634"/>
      <c r="HB26" s="4634"/>
      <c r="HC26" s="4634"/>
      <c r="HD26" s="4634"/>
      <c r="HE26" s="4634"/>
      <c r="HF26" s="4634"/>
      <c r="HG26" s="4634"/>
      <c r="HH26" s="4634"/>
      <c r="HI26" s="4634"/>
      <c r="HJ26" s="4634"/>
      <c r="HK26" s="4634"/>
    </row>
    <row r="27" spans="1:219" s="2690" customFormat="1" ht="19.5" customHeight="1" thickTop="1" thickBot="1">
      <c r="A27" s="985"/>
      <c r="B27" s="93"/>
      <c r="C27" s="3839">
        <v>6</v>
      </c>
      <c r="D27" s="3839">
        <v>7</v>
      </c>
      <c r="E27" s="3839">
        <v>8</v>
      </c>
      <c r="F27" s="3839">
        <v>9</v>
      </c>
      <c r="G27" s="3839">
        <v>10</v>
      </c>
      <c r="H27" s="3839">
        <v>11</v>
      </c>
      <c r="I27" s="93"/>
      <c r="J27" s="93"/>
      <c r="K27" s="738"/>
      <c r="L27" s="738"/>
      <c r="M27" s="738"/>
      <c r="N27" s="2939"/>
      <c r="O27" s="101">
        <f t="shared" si="3"/>
        <v>0</v>
      </c>
      <c r="P27" s="2943">
        <v>2</v>
      </c>
      <c r="Q27" s="738"/>
      <c r="R27" s="738"/>
      <c r="S27" s="738"/>
      <c r="T27" s="738"/>
      <c r="U27" s="738"/>
      <c r="V27" s="738"/>
      <c r="W27" s="738"/>
      <c r="X27" s="738"/>
      <c r="Y27" s="738"/>
      <c r="Z27" s="738"/>
      <c r="AA27" s="738"/>
      <c r="AB27" s="738"/>
      <c r="AC27" s="738"/>
      <c r="AD27" s="738"/>
      <c r="AE27" s="738"/>
      <c r="AF27" s="738"/>
      <c r="AG27" s="738"/>
      <c r="AH27" s="738"/>
      <c r="AI27" s="738"/>
      <c r="AJ27" s="738"/>
      <c r="AK27" s="738"/>
      <c r="AL27" s="738"/>
      <c r="AM27" s="738"/>
      <c r="AN27" s="738"/>
      <c r="AO27" s="738"/>
      <c r="AP27" s="738"/>
      <c r="AQ27" s="738"/>
      <c r="AR27" s="738"/>
      <c r="AS27" s="738"/>
      <c r="AT27" s="738"/>
      <c r="AU27" s="738"/>
      <c r="AV27" s="738"/>
      <c r="AW27" s="738"/>
      <c r="AX27" s="738"/>
      <c r="AY27" s="738"/>
      <c r="AZ27" s="738"/>
      <c r="BA27" s="738"/>
      <c r="BB27" s="738"/>
      <c r="BC27" s="738"/>
      <c r="BD27" s="738"/>
      <c r="BE27" s="738"/>
      <c r="BF27" s="738"/>
      <c r="BG27" s="738"/>
      <c r="BH27" s="738"/>
      <c r="BI27" s="738"/>
      <c r="BJ27" s="738"/>
      <c r="BK27" s="738"/>
      <c r="BL27" s="738"/>
      <c r="BM27" s="738"/>
      <c r="BN27" s="738"/>
      <c r="BO27" s="738"/>
      <c r="BP27" s="738"/>
      <c r="BQ27" s="738"/>
      <c r="BR27" s="738"/>
      <c r="BS27" s="738"/>
      <c r="BT27" s="738"/>
      <c r="BU27" s="738"/>
      <c r="BV27" s="738"/>
      <c r="BW27" s="738"/>
      <c r="BX27" s="738"/>
      <c r="BY27" s="738"/>
      <c r="BZ27" s="738"/>
      <c r="CA27" s="738"/>
      <c r="CB27" s="738"/>
      <c r="CC27" s="738"/>
      <c r="CD27" s="738"/>
      <c r="CE27" s="738"/>
      <c r="CF27" s="738"/>
      <c r="CG27" s="738"/>
      <c r="CH27" s="738"/>
      <c r="CI27" s="738"/>
      <c r="CJ27" s="738"/>
      <c r="CK27" s="738"/>
      <c r="CL27" s="738"/>
      <c r="CM27" s="738"/>
      <c r="CN27" s="738"/>
      <c r="CO27" s="738"/>
      <c r="CP27" s="738"/>
      <c r="CQ27" s="738"/>
      <c r="CR27" s="738"/>
      <c r="CS27" s="738"/>
      <c r="CT27" s="738"/>
      <c r="CU27" s="738"/>
      <c r="CV27" s="738"/>
      <c r="CW27" s="738"/>
      <c r="CX27" s="738"/>
      <c r="CY27" s="738"/>
      <c r="CZ27" s="738"/>
      <c r="DA27" s="738"/>
      <c r="DB27" s="738"/>
      <c r="DC27" s="738"/>
      <c r="DD27" s="738"/>
      <c r="DE27" s="738"/>
      <c r="DF27" s="738"/>
      <c r="DG27" s="738"/>
      <c r="DH27" s="738"/>
      <c r="DI27" s="738"/>
      <c r="DJ27" s="738"/>
      <c r="DK27" s="738"/>
      <c r="DL27" s="738"/>
      <c r="DM27" s="738"/>
      <c r="DN27" s="738"/>
      <c r="DO27" s="738"/>
      <c r="DP27" s="738"/>
      <c r="DQ27" s="738"/>
      <c r="DR27" s="738"/>
      <c r="DS27" s="738"/>
      <c r="DT27" s="738"/>
      <c r="DU27" s="738"/>
      <c r="DV27" s="738"/>
      <c r="DW27" s="738"/>
      <c r="DX27" s="738"/>
      <c r="DY27" s="738"/>
      <c r="DZ27" s="738"/>
      <c r="EA27" s="738"/>
      <c r="EB27" s="738"/>
      <c r="EC27" s="738"/>
      <c r="ED27" s="738"/>
      <c r="EE27" s="738"/>
      <c r="EF27" s="738"/>
      <c r="EG27" s="738"/>
      <c r="EH27" s="738"/>
      <c r="EI27" s="738"/>
      <c r="EJ27" s="738"/>
      <c r="EK27" s="738"/>
      <c r="EL27" s="738"/>
      <c r="EM27" s="738"/>
      <c r="EN27" s="738"/>
      <c r="EO27" s="738"/>
      <c r="EP27" s="738"/>
      <c r="EQ27" s="738"/>
      <c r="ER27" s="738"/>
      <c r="ES27" s="738"/>
      <c r="ET27" s="738"/>
      <c r="EU27" s="738"/>
      <c r="EV27" s="738"/>
      <c r="EW27" s="738"/>
      <c r="EX27" s="738"/>
      <c r="EY27" s="738"/>
      <c r="EZ27" s="738"/>
      <c r="FA27" s="738"/>
      <c r="FB27" s="738"/>
      <c r="FC27" s="738"/>
      <c r="FD27" s="738"/>
      <c r="FE27" s="738"/>
      <c r="FF27" s="738"/>
      <c r="FG27" s="738"/>
      <c r="FH27" s="738"/>
      <c r="FI27" s="738"/>
      <c r="FJ27" s="738"/>
      <c r="FK27" s="738"/>
      <c r="FL27" s="738"/>
      <c r="FM27" s="738"/>
      <c r="FN27" s="738"/>
      <c r="FO27" s="738"/>
      <c r="FP27" s="738"/>
      <c r="FQ27" s="738"/>
      <c r="FR27" s="738"/>
      <c r="FS27" s="738"/>
      <c r="FT27" s="738"/>
      <c r="FU27" s="738"/>
      <c r="FV27" s="738"/>
      <c r="FW27" s="738"/>
      <c r="FX27" s="738"/>
      <c r="FY27" s="738"/>
      <c r="FZ27" s="738"/>
      <c r="GA27" s="738"/>
      <c r="GB27" s="738"/>
      <c r="GC27" s="738"/>
      <c r="GD27" s="738"/>
      <c r="GE27" s="738"/>
      <c r="GF27" s="738"/>
      <c r="GG27" s="738"/>
      <c r="GH27" s="738"/>
      <c r="GI27" s="738"/>
      <c r="GJ27" s="738"/>
      <c r="GK27" s="738"/>
      <c r="GL27" s="738"/>
      <c r="GM27" s="738"/>
      <c r="GN27" s="738"/>
      <c r="GO27" s="738"/>
      <c r="GP27" s="738"/>
      <c r="GQ27" s="738"/>
      <c r="GR27" s="738"/>
      <c r="GS27" s="738"/>
      <c r="GT27" s="738"/>
      <c r="GU27" s="738"/>
      <c r="GV27" s="738"/>
      <c r="GW27" s="738"/>
      <c r="GX27" s="738"/>
      <c r="GY27" s="738"/>
      <c r="GZ27" s="738"/>
      <c r="HA27" s="738"/>
      <c r="HB27" s="738"/>
      <c r="HC27" s="738"/>
      <c r="HD27" s="738"/>
      <c r="HE27" s="738"/>
      <c r="HF27" s="738"/>
      <c r="HG27" s="738"/>
      <c r="HH27" s="738"/>
      <c r="HI27" s="738"/>
      <c r="HJ27" s="738"/>
      <c r="HK27" s="738"/>
    </row>
    <row r="28" spans="1:219" s="938" customFormat="1" ht="60.75" customHeight="1" thickTop="1" thickBot="1">
      <c r="A28" s="985" t="s">
        <v>1332</v>
      </c>
      <c r="B28" s="3831" t="s">
        <v>717</v>
      </c>
      <c r="C28" s="3832" t="s">
        <v>1563</v>
      </c>
      <c r="D28" s="3832" t="s">
        <v>1761</v>
      </c>
      <c r="E28" s="3832" t="s">
        <v>1927</v>
      </c>
      <c r="F28" s="3832" t="s">
        <v>1928</v>
      </c>
      <c r="G28" s="3832" t="s">
        <v>1764</v>
      </c>
      <c r="H28" s="3833" t="s">
        <v>1952</v>
      </c>
      <c r="I28" s="3848"/>
      <c r="J28" s="3848"/>
      <c r="K28" s="887"/>
      <c r="L28" s="11"/>
      <c r="M28" s="738"/>
      <c r="N28" s="2939"/>
      <c r="O28" s="101">
        <f t="shared" si="3"/>
        <v>0</v>
      </c>
      <c r="P28" s="2943">
        <v>2</v>
      </c>
      <c r="Q28" s="738"/>
      <c r="R28" s="738"/>
      <c r="S28" s="738"/>
      <c r="T28" s="738"/>
      <c r="U28" s="738"/>
      <c r="V28" s="738"/>
      <c r="W28" s="738"/>
      <c r="X28" s="738"/>
      <c r="Y28" s="738"/>
      <c r="Z28" s="738"/>
      <c r="AA28" s="738"/>
      <c r="AB28" s="738"/>
      <c r="AC28" s="738"/>
      <c r="AD28" s="738"/>
      <c r="AE28" s="738"/>
      <c r="AF28" s="738"/>
      <c r="AG28" s="738"/>
      <c r="AH28" s="738"/>
      <c r="AI28" s="738"/>
      <c r="AJ28" s="738"/>
      <c r="AK28" s="738"/>
      <c r="AL28" s="738"/>
      <c r="AM28" s="738"/>
      <c r="AN28" s="738"/>
      <c r="AO28" s="738"/>
      <c r="AP28" s="738"/>
      <c r="AQ28" s="738"/>
      <c r="AR28" s="738"/>
      <c r="AS28" s="738"/>
      <c r="AT28" s="738"/>
      <c r="AU28" s="738"/>
      <c r="AV28" s="738"/>
      <c r="AW28" s="738"/>
      <c r="AX28" s="738"/>
      <c r="AY28" s="738"/>
      <c r="AZ28" s="738"/>
      <c r="BA28" s="738"/>
      <c r="BB28" s="738"/>
      <c r="BC28" s="738"/>
      <c r="BD28" s="738"/>
      <c r="BE28" s="738"/>
      <c r="BF28" s="738"/>
      <c r="BG28" s="738"/>
      <c r="BH28" s="738"/>
      <c r="BI28" s="738"/>
      <c r="BJ28" s="738"/>
      <c r="BK28" s="738"/>
      <c r="BL28" s="738"/>
      <c r="BM28" s="738"/>
      <c r="BN28" s="738"/>
      <c r="BO28" s="738"/>
      <c r="BP28" s="738"/>
      <c r="BQ28" s="738"/>
      <c r="BR28" s="738"/>
      <c r="BS28" s="738"/>
      <c r="BT28" s="738"/>
      <c r="BU28" s="738"/>
      <c r="BV28" s="738"/>
      <c r="BW28" s="738"/>
      <c r="BX28" s="738"/>
      <c r="BY28" s="738"/>
      <c r="BZ28" s="738"/>
      <c r="CA28" s="738"/>
      <c r="CB28" s="738"/>
      <c r="CC28" s="738"/>
      <c r="CD28" s="738"/>
      <c r="CE28" s="738"/>
      <c r="CF28" s="738"/>
      <c r="CG28" s="738"/>
      <c r="CH28" s="738"/>
      <c r="CI28" s="738"/>
      <c r="CJ28" s="738"/>
      <c r="CK28" s="738"/>
      <c r="CL28" s="738"/>
      <c r="CM28" s="738"/>
      <c r="CN28" s="738"/>
      <c r="CO28" s="738"/>
      <c r="CP28" s="738"/>
      <c r="CQ28" s="738"/>
      <c r="CR28" s="738"/>
      <c r="CS28" s="738"/>
      <c r="CT28" s="738"/>
      <c r="CU28" s="738"/>
      <c r="CV28" s="738"/>
      <c r="CW28" s="738"/>
      <c r="CX28" s="738"/>
      <c r="CY28" s="738"/>
      <c r="CZ28" s="738"/>
      <c r="DA28" s="738"/>
      <c r="DB28" s="738"/>
      <c r="DC28" s="738"/>
      <c r="DD28" s="738"/>
      <c r="DE28" s="738"/>
      <c r="DF28" s="738"/>
      <c r="DG28" s="738"/>
      <c r="DH28" s="738"/>
      <c r="DI28" s="738"/>
      <c r="DJ28" s="738"/>
      <c r="DK28" s="738"/>
      <c r="DL28" s="738"/>
      <c r="DM28" s="738"/>
      <c r="DN28" s="738"/>
      <c r="DO28" s="738"/>
      <c r="DP28" s="738"/>
      <c r="DQ28" s="738"/>
      <c r="DR28" s="738"/>
      <c r="DS28" s="738"/>
      <c r="DT28" s="738"/>
      <c r="DU28" s="738"/>
      <c r="DV28" s="738"/>
      <c r="DW28" s="738"/>
      <c r="DX28" s="738"/>
      <c r="DY28" s="738"/>
      <c r="DZ28" s="738"/>
      <c r="EA28" s="738"/>
      <c r="EB28" s="738"/>
      <c r="EC28" s="738"/>
      <c r="ED28" s="738"/>
      <c r="EE28" s="738"/>
      <c r="EF28" s="738"/>
      <c r="EG28" s="738"/>
      <c r="EH28" s="738"/>
      <c r="EI28" s="738"/>
      <c r="EJ28" s="738"/>
      <c r="EK28" s="738"/>
      <c r="EL28" s="738"/>
      <c r="EM28" s="738"/>
      <c r="EN28" s="738"/>
      <c r="EO28" s="738"/>
      <c r="EP28" s="738"/>
      <c r="EQ28" s="738"/>
      <c r="ER28" s="738"/>
      <c r="ES28" s="738"/>
      <c r="ET28" s="738"/>
      <c r="EU28" s="738"/>
      <c r="EV28" s="738"/>
      <c r="EW28" s="738"/>
      <c r="EX28" s="738"/>
      <c r="EY28" s="738"/>
      <c r="EZ28" s="738"/>
      <c r="FA28" s="738"/>
      <c r="FB28" s="738"/>
      <c r="FC28" s="738"/>
      <c r="FD28" s="738"/>
      <c r="FE28" s="738"/>
      <c r="FF28" s="738"/>
      <c r="FG28" s="738"/>
      <c r="FH28" s="738"/>
      <c r="FI28" s="738"/>
      <c r="FJ28" s="738"/>
      <c r="FK28" s="738"/>
      <c r="FL28" s="738"/>
      <c r="FM28" s="738"/>
      <c r="FN28" s="738"/>
      <c r="FO28" s="738"/>
      <c r="FP28" s="738"/>
      <c r="FQ28" s="738"/>
      <c r="FR28" s="738"/>
      <c r="FS28" s="738"/>
      <c r="FT28" s="738"/>
      <c r="FU28" s="738"/>
      <c r="FV28" s="738"/>
      <c r="FW28" s="738"/>
      <c r="FX28" s="738"/>
      <c r="FY28" s="738"/>
      <c r="FZ28" s="738"/>
      <c r="GA28" s="738"/>
      <c r="GB28" s="738"/>
      <c r="GC28" s="738"/>
      <c r="GD28" s="738"/>
      <c r="GE28" s="738"/>
      <c r="GF28" s="738"/>
      <c r="GG28" s="738"/>
      <c r="GH28" s="738"/>
      <c r="GI28" s="738"/>
      <c r="GJ28" s="738"/>
      <c r="GK28" s="738"/>
      <c r="GL28" s="738"/>
      <c r="GM28" s="738"/>
      <c r="GN28" s="738"/>
      <c r="GO28" s="738"/>
      <c r="GP28" s="738"/>
      <c r="GQ28" s="738"/>
      <c r="GR28" s="738"/>
      <c r="GS28" s="738"/>
      <c r="GT28" s="738"/>
      <c r="GU28" s="738"/>
      <c r="GV28" s="738"/>
      <c r="GW28" s="738"/>
      <c r="GX28" s="738"/>
      <c r="GY28" s="738"/>
      <c r="GZ28" s="738"/>
      <c r="HA28" s="738"/>
      <c r="HB28" s="738"/>
      <c r="HC28" s="738"/>
      <c r="HD28" s="738"/>
      <c r="HE28" s="738"/>
      <c r="HF28" s="738"/>
      <c r="HG28" s="738"/>
      <c r="HH28" s="738"/>
      <c r="HI28" s="738"/>
      <c r="HJ28" s="738"/>
      <c r="HK28" s="738"/>
    </row>
    <row r="29" spans="1:219" s="2690" customFormat="1" ht="16.8" thickTop="1" thickBot="1">
      <c r="A29" s="985"/>
      <c r="B29" s="739"/>
      <c r="C29" s="739"/>
      <c r="D29" s="739"/>
      <c r="E29" s="739"/>
      <c r="F29" s="739"/>
      <c r="G29" s="739"/>
      <c r="H29" s="561"/>
      <c r="I29" s="561"/>
      <c r="J29" s="561"/>
      <c r="K29" s="955"/>
      <c r="L29" s="738"/>
      <c r="M29" s="738"/>
      <c r="N29" s="2939"/>
      <c r="O29" s="101">
        <f t="shared" si="3"/>
        <v>0</v>
      </c>
      <c r="P29" s="2943">
        <v>7</v>
      </c>
      <c r="Q29" s="738"/>
      <c r="R29" s="738"/>
      <c r="S29" s="738"/>
      <c r="T29" s="738"/>
      <c r="U29" s="738"/>
      <c r="V29" s="738"/>
      <c r="W29" s="738"/>
      <c r="X29" s="738"/>
      <c r="Y29" s="738"/>
      <c r="Z29" s="738"/>
      <c r="AA29" s="738"/>
      <c r="AB29" s="738"/>
      <c r="AC29" s="738"/>
      <c r="AD29" s="738"/>
      <c r="AE29" s="738"/>
      <c r="AF29" s="738"/>
      <c r="AG29" s="738"/>
      <c r="AH29" s="738"/>
      <c r="AI29" s="738"/>
      <c r="AJ29" s="738"/>
      <c r="AK29" s="738"/>
      <c r="AL29" s="738"/>
      <c r="AM29" s="738"/>
      <c r="AN29" s="738"/>
      <c r="AO29" s="738"/>
      <c r="AP29" s="738"/>
      <c r="AQ29" s="738"/>
      <c r="AR29" s="738"/>
      <c r="AS29" s="738"/>
      <c r="AT29" s="738"/>
      <c r="AU29" s="738"/>
      <c r="AV29" s="738"/>
      <c r="AW29" s="738"/>
      <c r="AX29" s="738"/>
      <c r="AY29" s="738"/>
      <c r="AZ29" s="738"/>
      <c r="BA29" s="738"/>
      <c r="BB29" s="738"/>
      <c r="BC29" s="738"/>
      <c r="BD29" s="738"/>
      <c r="BE29" s="738"/>
      <c r="BF29" s="738"/>
      <c r="BG29" s="738"/>
      <c r="BH29" s="738"/>
      <c r="BI29" s="738"/>
      <c r="BJ29" s="738"/>
      <c r="BK29" s="738"/>
      <c r="BL29" s="738"/>
      <c r="BM29" s="738"/>
      <c r="BN29" s="738"/>
      <c r="BO29" s="738"/>
      <c r="BP29" s="738"/>
      <c r="BQ29" s="738"/>
      <c r="BR29" s="738"/>
      <c r="BS29" s="738"/>
      <c r="BT29" s="738"/>
      <c r="BU29" s="738"/>
      <c r="BV29" s="738"/>
      <c r="BW29" s="738"/>
      <c r="BX29" s="738"/>
      <c r="BY29" s="738"/>
      <c r="BZ29" s="738"/>
      <c r="CA29" s="738"/>
      <c r="CB29" s="738"/>
      <c r="CC29" s="738"/>
      <c r="CD29" s="738"/>
      <c r="CE29" s="738"/>
      <c r="CF29" s="738"/>
      <c r="CG29" s="738"/>
      <c r="CH29" s="738"/>
      <c r="CI29" s="738"/>
      <c r="CJ29" s="738"/>
      <c r="CK29" s="738"/>
      <c r="CL29" s="738"/>
      <c r="CM29" s="738"/>
      <c r="CN29" s="738"/>
      <c r="CO29" s="738"/>
      <c r="CP29" s="738"/>
      <c r="CQ29" s="738"/>
      <c r="CR29" s="738"/>
      <c r="CS29" s="738"/>
      <c r="CT29" s="738"/>
      <c r="CU29" s="738"/>
      <c r="CV29" s="738"/>
      <c r="CW29" s="738"/>
      <c r="CX29" s="738"/>
      <c r="CY29" s="738"/>
      <c r="CZ29" s="738"/>
      <c r="DA29" s="738"/>
      <c r="DB29" s="738"/>
      <c r="DC29" s="738"/>
      <c r="DD29" s="738"/>
      <c r="DE29" s="738"/>
      <c r="DF29" s="738"/>
      <c r="DG29" s="738"/>
      <c r="DH29" s="738"/>
      <c r="DI29" s="738"/>
      <c r="DJ29" s="738"/>
      <c r="DK29" s="738"/>
      <c r="DL29" s="738"/>
      <c r="DM29" s="738"/>
      <c r="DN29" s="738"/>
      <c r="DO29" s="738"/>
      <c r="DP29" s="738"/>
      <c r="DQ29" s="738"/>
      <c r="DR29" s="738"/>
      <c r="DS29" s="738"/>
      <c r="DT29" s="738"/>
      <c r="DU29" s="738"/>
      <c r="DV29" s="738"/>
      <c r="DW29" s="738"/>
      <c r="DX29" s="738"/>
      <c r="DY29" s="738"/>
      <c r="DZ29" s="738"/>
      <c r="EA29" s="738"/>
      <c r="EB29" s="738"/>
      <c r="EC29" s="738"/>
      <c r="ED29" s="738"/>
      <c r="EE29" s="738"/>
      <c r="EF29" s="738"/>
      <c r="EG29" s="738"/>
      <c r="EH29" s="738"/>
      <c r="EI29" s="738"/>
      <c r="EJ29" s="738"/>
      <c r="EK29" s="738"/>
      <c r="EL29" s="738"/>
      <c r="EM29" s="738"/>
      <c r="EN29" s="738"/>
      <c r="EO29" s="738"/>
      <c r="EP29" s="738"/>
      <c r="EQ29" s="738"/>
      <c r="ER29" s="738"/>
      <c r="ES29" s="738"/>
      <c r="ET29" s="738"/>
      <c r="EU29" s="738"/>
      <c r="EV29" s="738"/>
      <c r="EW29" s="738"/>
      <c r="EX29" s="738"/>
      <c r="EY29" s="738"/>
      <c r="EZ29" s="738"/>
      <c r="FA29" s="738"/>
      <c r="FB29" s="738"/>
      <c r="FC29" s="738"/>
      <c r="FD29" s="738"/>
      <c r="FE29" s="738"/>
      <c r="FF29" s="738"/>
      <c r="FG29" s="738"/>
      <c r="FH29" s="738"/>
      <c r="FI29" s="738"/>
      <c r="FJ29" s="738"/>
      <c r="FK29" s="738"/>
      <c r="FL29" s="738"/>
      <c r="FM29" s="738"/>
      <c r="FN29" s="738"/>
      <c r="FO29" s="738"/>
      <c r="FP29" s="738"/>
      <c r="FQ29" s="738"/>
      <c r="FR29" s="738"/>
      <c r="FS29" s="738"/>
      <c r="FT29" s="738"/>
      <c r="FU29" s="738"/>
      <c r="FV29" s="738"/>
      <c r="FW29" s="738"/>
      <c r="FX29" s="738"/>
      <c r="FY29" s="738"/>
      <c r="FZ29" s="738"/>
      <c r="GA29" s="738"/>
      <c r="GB29" s="738"/>
      <c r="GC29" s="738"/>
      <c r="GD29" s="738"/>
      <c r="GE29" s="738"/>
      <c r="GF29" s="738"/>
      <c r="GG29" s="738"/>
      <c r="GH29" s="738"/>
      <c r="GI29" s="738"/>
      <c r="GJ29" s="738"/>
      <c r="GK29" s="738"/>
      <c r="GL29" s="738"/>
      <c r="GM29" s="738"/>
      <c r="GN29" s="738"/>
      <c r="GO29" s="738"/>
      <c r="GP29" s="738"/>
      <c r="GQ29" s="738"/>
      <c r="GR29" s="738"/>
      <c r="GS29" s="738"/>
      <c r="GT29" s="738"/>
      <c r="GU29" s="738"/>
      <c r="GV29" s="738"/>
      <c r="GW29" s="738"/>
      <c r="GX29" s="738"/>
      <c r="GY29" s="738"/>
      <c r="GZ29" s="738"/>
      <c r="HA29" s="738"/>
      <c r="HB29" s="738"/>
      <c r="HC29" s="738"/>
      <c r="HD29" s="738"/>
      <c r="HE29" s="738"/>
      <c r="HF29" s="738"/>
      <c r="HG29" s="738"/>
      <c r="HH29" s="738"/>
      <c r="HI29" s="738"/>
      <c r="HJ29" s="738"/>
      <c r="HK29" s="738"/>
    </row>
    <row r="30" spans="1:219" s="2691" customFormat="1" ht="14.25" customHeight="1" thickTop="1" thickBot="1">
      <c r="A30" s="985"/>
      <c r="B30" s="3861" t="s">
        <v>1606</v>
      </c>
      <c r="C30" s="93"/>
      <c r="D30" s="93"/>
      <c r="E30" s="93"/>
      <c r="F30" s="93"/>
      <c r="G30" s="93"/>
      <c r="H30" s="93"/>
      <c r="I30" s="93"/>
      <c r="J30" s="93"/>
      <c r="K30" s="738"/>
      <c r="L30" s="738"/>
      <c r="M30" s="738"/>
      <c r="N30" s="2947"/>
      <c r="O30" s="101">
        <f t="shared" si="3"/>
        <v>0</v>
      </c>
      <c r="P30" s="2950">
        <v>7</v>
      </c>
      <c r="Q30" s="890"/>
      <c r="R30" s="890"/>
      <c r="S30" s="890"/>
      <c r="T30" s="890"/>
      <c r="U30" s="890"/>
      <c r="V30" s="890"/>
      <c r="W30" s="890"/>
      <c r="X30" s="890"/>
      <c r="Y30" s="890"/>
      <c r="Z30" s="890"/>
      <c r="AA30" s="890"/>
      <c r="AB30" s="890"/>
      <c r="AC30" s="890"/>
      <c r="AD30" s="890"/>
      <c r="AE30" s="890"/>
      <c r="AF30" s="890"/>
      <c r="AG30" s="890"/>
      <c r="AH30" s="890"/>
      <c r="AI30" s="890"/>
      <c r="AJ30" s="890"/>
      <c r="AK30" s="890"/>
      <c r="AL30" s="890"/>
      <c r="AM30" s="890"/>
      <c r="AN30" s="890"/>
      <c r="AO30" s="890"/>
      <c r="AP30" s="890"/>
      <c r="AQ30" s="890"/>
      <c r="AR30" s="890"/>
      <c r="AS30" s="890"/>
      <c r="AT30" s="890"/>
      <c r="AU30" s="890"/>
      <c r="AV30" s="890"/>
      <c r="AW30" s="890"/>
      <c r="AX30" s="890"/>
      <c r="AY30" s="890"/>
      <c r="AZ30" s="890"/>
      <c r="BA30" s="890"/>
      <c r="BB30" s="890"/>
      <c r="BC30" s="890"/>
      <c r="BD30" s="890"/>
      <c r="BE30" s="890"/>
      <c r="BF30" s="890"/>
      <c r="BG30" s="890"/>
      <c r="BH30" s="890"/>
      <c r="BI30" s="890"/>
      <c r="BJ30" s="890"/>
      <c r="BK30" s="890"/>
      <c r="BL30" s="890"/>
      <c r="BM30" s="890"/>
      <c r="BN30" s="890"/>
      <c r="BO30" s="890"/>
      <c r="BP30" s="890"/>
      <c r="BQ30" s="890"/>
      <c r="BR30" s="890"/>
      <c r="BS30" s="890"/>
      <c r="BT30" s="890"/>
      <c r="BU30" s="890"/>
      <c r="BV30" s="890"/>
      <c r="BW30" s="890"/>
      <c r="BX30" s="890"/>
      <c r="BY30" s="890"/>
      <c r="BZ30" s="890"/>
      <c r="CA30" s="890"/>
      <c r="CB30" s="890"/>
      <c r="CC30" s="890"/>
      <c r="CD30" s="890"/>
      <c r="CE30" s="890"/>
      <c r="CF30" s="890"/>
      <c r="CG30" s="890"/>
      <c r="CH30" s="890"/>
      <c r="CI30" s="890"/>
      <c r="CJ30" s="890"/>
      <c r="CK30" s="890"/>
      <c r="CL30" s="890"/>
      <c r="CM30" s="890"/>
      <c r="CN30" s="890"/>
      <c r="CO30" s="890"/>
      <c r="CP30" s="890"/>
      <c r="CQ30" s="890"/>
      <c r="CR30" s="890"/>
      <c r="CS30" s="890"/>
      <c r="CT30" s="890"/>
      <c r="CU30" s="890"/>
      <c r="CV30" s="890"/>
      <c r="CW30" s="890"/>
      <c r="CX30" s="890"/>
      <c r="CY30" s="890"/>
      <c r="CZ30" s="890"/>
      <c r="DA30" s="890"/>
      <c r="DB30" s="890"/>
      <c r="DC30" s="890"/>
      <c r="DD30" s="890"/>
      <c r="DE30" s="890"/>
      <c r="DF30" s="890"/>
      <c r="DG30" s="890"/>
      <c r="DH30" s="890"/>
      <c r="DI30" s="890"/>
      <c r="DJ30" s="890"/>
      <c r="DK30" s="890"/>
      <c r="DL30" s="890"/>
      <c r="DM30" s="890"/>
      <c r="DN30" s="890"/>
      <c r="DO30" s="890"/>
      <c r="DP30" s="890"/>
      <c r="DQ30" s="890"/>
      <c r="DR30" s="890"/>
      <c r="DS30" s="890"/>
      <c r="DT30" s="890"/>
      <c r="DU30" s="890"/>
      <c r="DV30" s="890"/>
      <c r="DW30" s="890"/>
      <c r="DX30" s="890"/>
      <c r="DY30" s="890"/>
      <c r="DZ30" s="890"/>
      <c r="EA30" s="890"/>
      <c r="EB30" s="890"/>
      <c r="EC30" s="890"/>
      <c r="ED30" s="890"/>
      <c r="EE30" s="890"/>
      <c r="EF30" s="890"/>
      <c r="EG30" s="890"/>
      <c r="EH30" s="890"/>
      <c r="EI30" s="890"/>
      <c r="EJ30" s="890"/>
      <c r="EK30" s="890"/>
      <c r="EL30" s="890"/>
      <c r="EM30" s="890"/>
      <c r="EN30" s="890"/>
      <c r="EO30" s="890"/>
      <c r="EP30" s="890"/>
      <c r="EQ30" s="890"/>
      <c r="ER30" s="890"/>
      <c r="ES30" s="890"/>
      <c r="ET30" s="890"/>
      <c r="EU30" s="890"/>
      <c r="EV30" s="890"/>
      <c r="EW30" s="890"/>
      <c r="EX30" s="890"/>
      <c r="EY30" s="890"/>
      <c r="EZ30" s="890"/>
      <c r="FA30" s="890"/>
      <c r="FB30" s="890"/>
      <c r="FC30" s="890"/>
      <c r="FD30" s="890"/>
      <c r="FE30" s="890"/>
      <c r="FF30" s="890"/>
      <c r="FG30" s="890"/>
      <c r="FH30" s="890"/>
      <c r="FI30" s="890"/>
      <c r="FJ30" s="890"/>
      <c r="FK30" s="890"/>
      <c r="FL30" s="890"/>
      <c r="FM30" s="890"/>
      <c r="FN30" s="890"/>
      <c r="FO30" s="890"/>
      <c r="FP30" s="890"/>
      <c r="FQ30" s="890"/>
      <c r="FR30" s="890"/>
      <c r="FS30" s="890"/>
      <c r="FT30" s="890"/>
      <c r="FU30" s="890"/>
      <c r="FV30" s="890"/>
      <c r="FW30" s="890"/>
      <c r="FX30" s="890"/>
      <c r="FY30" s="890"/>
      <c r="FZ30" s="890"/>
      <c r="GA30" s="890"/>
      <c r="GB30" s="890"/>
      <c r="GC30" s="890"/>
      <c r="GD30" s="890"/>
      <c r="GE30" s="890"/>
      <c r="GF30" s="890"/>
      <c r="GG30" s="890"/>
      <c r="GH30" s="890"/>
      <c r="GI30" s="890"/>
      <c r="GJ30" s="890"/>
      <c r="GK30" s="890"/>
      <c r="GL30" s="890"/>
      <c r="GM30" s="890"/>
      <c r="GN30" s="890"/>
      <c r="GO30" s="890"/>
      <c r="GP30" s="890"/>
      <c r="GQ30" s="890"/>
      <c r="GR30" s="890"/>
      <c r="GS30" s="890"/>
      <c r="GT30" s="890"/>
      <c r="GU30" s="890"/>
      <c r="GV30" s="890"/>
      <c r="GW30" s="890"/>
      <c r="GX30" s="890"/>
      <c r="GY30" s="890"/>
      <c r="GZ30" s="890"/>
      <c r="HA30" s="890"/>
      <c r="HB30" s="890"/>
      <c r="HC30" s="890"/>
      <c r="HD30" s="890"/>
      <c r="HE30" s="890"/>
      <c r="HF30" s="890"/>
      <c r="HG30" s="890"/>
      <c r="HH30" s="890"/>
      <c r="HI30" s="890"/>
      <c r="HJ30" s="890"/>
      <c r="HK30" s="890"/>
    </row>
    <row r="31" spans="1:219" s="939" customFormat="1" ht="30.6" thickTop="1">
      <c r="A31" s="985"/>
      <c r="B31" s="316" t="s">
        <v>1953</v>
      </c>
      <c r="C31" s="4030" t="s">
        <v>1954</v>
      </c>
      <c r="D31" s="4195" t="s">
        <v>1955</v>
      </c>
      <c r="E31" s="4652"/>
      <c r="F31" s="4613"/>
      <c r="G31" s="4206">
        <f>IFERROR(F31*H31,"-")</f>
        <v>0</v>
      </c>
      <c r="H31" s="4207">
        <v>0</v>
      </c>
      <c r="I31" s="93"/>
      <c r="J31" s="93"/>
      <c r="K31" s="738"/>
      <c r="L31" s="3758" t="s">
        <v>1963</v>
      </c>
      <c r="M31" s="738"/>
      <c r="N31" s="2947"/>
      <c r="O31" s="101" t="str">
        <f t="shared" si="3"/>
        <v>Please complete all cells in row</v>
      </c>
      <c r="P31" s="2950">
        <v>3</v>
      </c>
      <c r="Q31" s="890"/>
      <c r="R31" s="890"/>
      <c r="S31" s="890"/>
      <c r="T31" s="890"/>
      <c r="U31" s="890"/>
      <c r="V31" s="890"/>
      <c r="W31" s="890"/>
      <c r="X31" s="890"/>
      <c r="Y31" s="890"/>
      <c r="Z31" s="890"/>
      <c r="AA31" s="890"/>
      <c r="AB31" s="890"/>
      <c r="AC31" s="890"/>
      <c r="AD31" s="890"/>
      <c r="AE31" s="890"/>
      <c r="AF31" s="890"/>
      <c r="AG31" s="890"/>
      <c r="AH31" s="890"/>
      <c r="AI31" s="890"/>
      <c r="AJ31" s="890"/>
      <c r="AK31" s="890"/>
      <c r="AL31" s="890"/>
      <c r="AM31" s="890"/>
      <c r="AN31" s="890"/>
      <c r="AO31" s="890"/>
      <c r="AP31" s="890"/>
      <c r="AQ31" s="890"/>
      <c r="AR31" s="890"/>
      <c r="AS31" s="890"/>
      <c r="AT31" s="890"/>
      <c r="AU31" s="890"/>
      <c r="AV31" s="890"/>
      <c r="AW31" s="890"/>
      <c r="AX31" s="890"/>
      <c r="AY31" s="890"/>
      <c r="AZ31" s="890"/>
      <c r="BA31" s="890"/>
      <c r="BB31" s="890"/>
      <c r="BC31" s="890"/>
      <c r="BD31" s="890"/>
      <c r="BE31" s="890"/>
      <c r="BF31" s="890"/>
      <c r="BG31" s="890"/>
      <c r="BH31" s="890"/>
      <c r="BI31" s="890"/>
      <c r="BJ31" s="890"/>
      <c r="BK31" s="890"/>
      <c r="BL31" s="890"/>
      <c r="BM31" s="890"/>
      <c r="BN31" s="890"/>
      <c r="BO31" s="890"/>
      <c r="BP31" s="890"/>
      <c r="BQ31" s="890"/>
      <c r="BR31" s="890"/>
      <c r="BS31" s="890"/>
      <c r="BT31" s="890"/>
      <c r="BU31" s="890"/>
      <c r="BV31" s="890"/>
      <c r="BW31" s="890"/>
      <c r="BX31" s="890"/>
      <c r="BY31" s="890"/>
      <c r="BZ31" s="890"/>
      <c r="CA31" s="890"/>
      <c r="CB31" s="890"/>
      <c r="CC31" s="890"/>
      <c r="CD31" s="890"/>
      <c r="CE31" s="890"/>
      <c r="CF31" s="890"/>
      <c r="CG31" s="890"/>
      <c r="CH31" s="890"/>
      <c r="CI31" s="890"/>
      <c r="CJ31" s="890"/>
      <c r="CK31" s="890"/>
      <c r="CL31" s="890"/>
      <c r="CM31" s="890"/>
      <c r="CN31" s="890"/>
      <c r="CO31" s="890"/>
      <c r="CP31" s="890"/>
      <c r="CQ31" s="890"/>
      <c r="CR31" s="890"/>
      <c r="CS31" s="890"/>
      <c r="CT31" s="890"/>
      <c r="CU31" s="890"/>
      <c r="CV31" s="890"/>
      <c r="CW31" s="890"/>
      <c r="CX31" s="890"/>
      <c r="CY31" s="890"/>
      <c r="CZ31" s="890"/>
      <c r="DA31" s="890"/>
      <c r="DB31" s="890"/>
      <c r="DC31" s="890"/>
      <c r="DD31" s="890"/>
      <c r="DE31" s="890"/>
      <c r="DF31" s="890"/>
      <c r="DG31" s="890"/>
      <c r="DH31" s="890"/>
      <c r="DI31" s="890"/>
      <c r="DJ31" s="890"/>
      <c r="DK31" s="890"/>
      <c r="DL31" s="890"/>
      <c r="DM31" s="890"/>
      <c r="DN31" s="890"/>
      <c r="DO31" s="890"/>
      <c r="DP31" s="890"/>
      <c r="DQ31" s="890"/>
      <c r="DR31" s="890"/>
      <c r="DS31" s="890"/>
      <c r="DT31" s="890"/>
      <c r="DU31" s="890"/>
      <c r="DV31" s="890"/>
      <c r="DW31" s="890"/>
      <c r="DX31" s="890"/>
      <c r="DY31" s="890"/>
      <c r="DZ31" s="890"/>
      <c r="EA31" s="890"/>
      <c r="EB31" s="890"/>
      <c r="EC31" s="890"/>
      <c r="ED31" s="890"/>
      <c r="EE31" s="890"/>
      <c r="EF31" s="890"/>
      <c r="EG31" s="890"/>
      <c r="EH31" s="890"/>
      <c r="EI31" s="890"/>
      <c r="EJ31" s="890"/>
      <c r="EK31" s="890"/>
      <c r="EL31" s="890"/>
      <c r="EM31" s="890"/>
      <c r="EN31" s="890"/>
      <c r="EO31" s="890"/>
      <c r="EP31" s="890"/>
      <c r="EQ31" s="890"/>
      <c r="ER31" s="890"/>
      <c r="ES31" s="890"/>
      <c r="ET31" s="890"/>
      <c r="EU31" s="890"/>
      <c r="EV31" s="890"/>
      <c r="EW31" s="890"/>
      <c r="EX31" s="890"/>
      <c r="EY31" s="890"/>
      <c r="EZ31" s="890"/>
      <c r="FA31" s="890"/>
      <c r="FB31" s="890"/>
      <c r="FC31" s="890"/>
      <c r="FD31" s="890"/>
      <c r="FE31" s="890"/>
      <c r="FF31" s="890"/>
      <c r="FG31" s="890"/>
      <c r="FH31" s="890"/>
      <c r="FI31" s="890"/>
      <c r="FJ31" s="890"/>
      <c r="FK31" s="890"/>
      <c r="FL31" s="890"/>
      <c r="FM31" s="890"/>
      <c r="FN31" s="890"/>
      <c r="FO31" s="890"/>
      <c r="FP31" s="890"/>
      <c r="FQ31" s="890"/>
      <c r="FR31" s="890"/>
      <c r="FS31" s="890"/>
      <c r="FT31" s="890"/>
      <c r="FU31" s="890"/>
      <c r="FV31" s="890"/>
      <c r="FW31" s="890"/>
      <c r="FX31" s="890"/>
      <c r="FY31" s="890"/>
      <c r="FZ31" s="890"/>
      <c r="GA31" s="890"/>
      <c r="GB31" s="890"/>
      <c r="GC31" s="890"/>
      <c r="GD31" s="890"/>
      <c r="GE31" s="890"/>
      <c r="GF31" s="890"/>
      <c r="GG31" s="890"/>
      <c r="GH31" s="890"/>
      <c r="GI31" s="890"/>
      <c r="GJ31" s="890"/>
      <c r="GK31" s="890"/>
      <c r="GL31" s="890"/>
      <c r="GM31" s="890"/>
      <c r="GN31" s="890"/>
      <c r="GO31" s="890"/>
      <c r="GP31" s="890"/>
      <c r="GQ31" s="890"/>
      <c r="GR31" s="890"/>
      <c r="GS31" s="890"/>
      <c r="GT31" s="890"/>
      <c r="GU31" s="890"/>
      <c r="GV31" s="890"/>
      <c r="GW31" s="890"/>
      <c r="GX31" s="890"/>
      <c r="GY31" s="890"/>
      <c r="GZ31" s="890"/>
      <c r="HA31" s="890"/>
      <c r="HB31" s="890"/>
      <c r="HC31" s="890"/>
      <c r="HD31" s="890"/>
      <c r="HE31" s="890"/>
      <c r="HF31" s="890"/>
      <c r="HG31" s="890"/>
      <c r="HH31" s="890"/>
      <c r="HI31" s="890"/>
      <c r="HJ31" s="890"/>
      <c r="HK31" s="890"/>
    </row>
    <row r="32" spans="1:219" s="939" customFormat="1" ht="30">
      <c r="A32" s="985"/>
      <c r="B32" s="317" t="s">
        <v>1957</v>
      </c>
      <c r="C32" s="4034" t="s">
        <v>1954</v>
      </c>
      <c r="D32" s="4198" t="s">
        <v>1955</v>
      </c>
      <c r="E32" s="4208"/>
      <c r="F32" s="4614"/>
      <c r="G32" s="4210">
        <f t="shared" ref="G32:G34" si="4">IFERROR(F32*H32,"-")</f>
        <v>0</v>
      </c>
      <c r="H32" s="4211">
        <v>0.33</v>
      </c>
      <c r="I32" s="93"/>
      <c r="J32" s="93"/>
      <c r="K32" s="738"/>
      <c r="L32" s="3766" t="s">
        <v>1970</v>
      </c>
      <c r="M32" s="738"/>
      <c r="N32" s="2947"/>
      <c r="O32" s="101" t="str">
        <f t="shared" si="3"/>
        <v>Please complete all cells in row</v>
      </c>
      <c r="P32" s="2950">
        <v>3</v>
      </c>
      <c r="Q32" s="890"/>
      <c r="R32" s="890"/>
      <c r="S32" s="890"/>
      <c r="T32" s="890"/>
      <c r="U32" s="890"/>
      <c r="V32" s="890"/>
      <c r="W32" s="890"/>
      <c r="X32" s="890"/>
      <c r="Y32" s="890"/>
      <c r="Z32" s="890"/>
      <c r="AA32" s="890"/>
      <c r="AB32" s="890"/>
      <c r="AC32" s="890"/>
      <c r="AD32" s="890"/>
      <c r="AE32" s="890"/>
      <c r="AF32" s="890"/>
      <c r="AG32" s="890"/>
      <c r="AH32" s="890"/>
      <c r="AI32" s="890"/>
      <c r="AJ32" s="890"/>
      <c r="AK32" s="890"/>
      <c r="AL32" s="890"/>
      <c r="AM32" s="890"/>
      <c r="AN32" s="890"/>
      <c r="AO32" s="890"/>
      <c r="AP32" s="890"/>
      <c r="AQ32" s="890"/>
      <c r="AR32" s="890"/>
      <c r="AS32" s="890"/>
      <c r="AT32" s="890"/>
      <c r="AU32" s="890"/>
      <c r="AV32" s="890"/>
      <c r="AW32" s="890"/>
      <c r="AX32" s="890"/>
      <c r="AY32" s="890"/>
      <c r="AZ32" s="890"/>
      <c r="BA32" s="890"/>
      <c r="BB32" s="890"/>
      <c r="BC32" s="890"/>
      <c r="BD32" s="890"/>
      <c r="BE32" s="890"/>
      <c r="BF32" s="890"/>
      <c r="BG32" s="890"/>
      <c r="BH32" s="890"/>
      <c r="BI32" s="890"/>
      <c r="BJ32" s="890"/>
      <c r="BK32" s="890"/>
      <c r="BL32" s="890"/>
      <c r="BM32" s="890"/>
      <c r="BN32" s="890"/>
      <c r="BO32" s="890"/>
      <c r="BP32" s="890"/>
      <c r="BQ32" s="890"/>
      <c r="BR32" s="890"/>
      <c r="BS32" s="890"/>
      <c r="BT32" s="890"/>
      <c r="BU32" s="890"/>
      <c r="BV32" s="890"/>
      <c r="BW32" s="890"/>
      <c r="BX32" s="890"/>
      <c r="BY32" s="890"/>
      <c r="BZ32" s="890"/>
      <c r="CA32" s="890"/>
      <c r="CB32" s="890"/>
      <c r="CC32" s="890"/>
      <c r="CD32" s="890"/>
      <c r="CE32" s="890"/>
      <c r="CF32" s="890"/>
      <c r="CG32" s="890"/>
      <c r="CH32" s="890"/>
      <c r="CI32" s="890"/>
      <c r="CJ32" s="890"/>
      <c r="CK32" s="890"/>
      <c r="CL32" s="890"/>
      <c r="CM32" s="890"/>
      <c r="CN32" s="890"/>
      <c r="CO32" s="890"/>
      <c r="CP32" s="890"/>
      <c r="CQ32" s="890"/>
      <c r="CR32" s="890"/>
      <c r="CS32" s="890"/>
      <c r="CT32" s="890"/>
      <c r="CU32" s="890"/>
      <c r="CV32" s="890"/>
      <c r="CW32" s="890"/>
      <c r="CX32" s="890"/>
      <c r="CY32" s="890"/>
      <c r="CZ32" s="890"/>
      <c r="DA32" s="890"/>
      <c r="DB32" s="890"/>
      <c r="DC32" s="890"/>
      <c r="DD32" s="890"/>
      <c r="DE32" s="890"/>
      <c r="DF32" s="890"/>
      <c r="DG32" s="890"/>
      <c r="DH32" s="890"/>
      <c r="DI32" s="890"/>
      <c r="DJ32" s="890"/>
      <c r="DK32" s="890"/>
      <c r="DL32" s="890"/>
      <c r="DM32" s="890"/>
      <c r="DN32" s="890"/>
      <c r="DO32" s="890"/>
      <c r="DP32" s="890"/>
      <c r="DQ32" s="890"/>
      <c r="DR32" s="890"/>
      <c r="DS32" s="890"/>
      <c r="DT32" s="890"/>
      <c r="DU32" s="890"/>
      <c r="DV32" s="890"/>
      <c r="DW32" s="890"/>
      <c r="DX32" s="890"/>
      <c r="DY32" s="890"/>
      <c r="DZ32" s="890"/>
      <c r="EA32" s="890"/>
      <c r="EB32" s="890"/>
      <c r="EC32" s="890"/>
      <c r="ED32" s="890"/>
      <c r="EE32" s="890"/>
      <c r="EF32" s="890"/>
      <c r="EG32" s="890"/>
      <c r="EH32" s="890"/>
      <c r="EI32" s="890"/>
      <c r="EJ32" s="890"/>
      <c r="EK32" s="890"/>
      <c r="EL32" s="890"/>
      <c r="EM32" s="890"/>
      <c r="EN32" s="890"/>
      <c r="EO32" s="890"/>
      <c r="EP32" s="890"/>
      <c r="EQ32" s="890"/>
      <c r="ER32" s="890"/>
      <c r="ES32" s="890"/>
      <c r="ET32" s="890"/>
      <c r="EU32" s="890"/>
      <c r="EV32" s="890"/>
      <c r="EW32" s="890"/>
      <c r="EX32" s="890"/>
      <c r="EY32" s="890"/>
      <c r="EZ32" s="890"/>
      <c r="FA32" s="890"/>
      <c r="FB32" s="890"/>
      <c r="FC32" s="890"/>
      <c r="FD32" s="890"/>
      <c r="FE32" s="890"/>
      <c r="FF32" s="890"/>
      <c r="FG32" s="890"/>
      <c r="FH32" s="890"/>
      <c r="FI32" s="890"/>
      <c r="FJ32" s="890"/>
      <c r="FK32" s="890"/>
      <c r="FL32" s="890"/>
      <c r="FM32" s="890"/>
      <c r="FN32" s="890"/>
      <c r="FO32" s="890"/>
      <c r="FP32" s="890"/>
      <c r="FQ32" s="890"/>
      <c r="FR32" s="890"/>
      <c r="FS32" s="890"/>
      <c r="FT32" s="890"/>
      <c r="FU32" s="890"/>
      <c r="FV32" s="890"/>
      <c r="FW32" s="890"/>
      <c r="FX32" s="890"/>
      <c r="FY32" s="890"/>
      <c r="FZ32" s="890"/>
      <c r="GA32" s="890"/>
      <c r="GB32" s="890"/>
      <c r="GC32" s="890"/>
      <c r="GD32" s="890"/>
      <c r="GE32" s="890"/>
      <c r="GF32" s="890"/>
      <c r="GG32" s="890"/>
      <c r="GH32" s="890"/>
      <c r="GI32" s="890"/>
      <c r="GJ32" s="890"/>
      <c r="GK32" s="890"/>
      <c r="GL32" s="890"/>
      <c r="GM32" s="890"/>
      <c r="GN32" s="890"/>
      <c r="GO32" s="890"/>
      <c r="GP32" s="890"/>
      <c r="GQ32" s="890"/>
      <c r="GR32" s="890"/>
      <c r="GS32" s="890"/>
      <c r="GT32" s="890"/>
      <c r="GU32" s="890"/>
      <c r="GV32" s="890"/>
      <c r="GW32" s="890"/>
      <c r="GX32" s="890"/>
      <c r="GY32" s="890"/>
      <c r="GZ32" s="890"/>
      <c r="HA32" s="890"/>
      <c r="HB32" s="890"/>
      <c r="HC32" s="890"/>
      <c r="HD32" s="890"/>
      <c r="HE32" s="890"/>
      <c r="HF32" s="890"/>
      <c r="HG32" s="890"/>
      <c r="HH32" s="890"/>
      <c r="HI32" s="890"/>
      <c r="HJ32" s="890"/>
      <c r="HK32" s="890"/>
    </row>
    <row r="33" spans="1:219" s="938" customFormat="1" ht="30">
      <c r="A33" s="985"/>
      <c r="B33" s="317" t="s">
        <v>1959</v>
      </c>
      <c r="C33" s="4034" t="s">
        <v>1954</v>
      </c>
      <c r="D33" s="4198" t="s">
        <v>1955</v>
      </c>
      <c r="E33" s="4208"/>
      <c r="F33" s="4614"/>
      <c r="G33" s="4210">
        <f t="shared" si="4"/>
        <v>0</v>
      </c>
      <c r="H33" s="4211">
        <v>0.66</v>
      </c>
      <c r="I33" s="93"/>
      <c r="J33" s="93"/>
      <c r="K33" s="738"/>
      <c r="L33" s="4635" t="s">
        <v>1972</v>
      </c>
      <c r="M33" s="738"/>
      <c r="N33" s="2948"/>
      <c r="O33" s="101" t="str">
        <f t="shared" si="3"/>
        <v>Please complete all cells in row</v>
      </c>
      <c r="P33" s="2951">
        <v>3</v>
      </c>
      <c r="Q33" s="738"/>
      <c r="R33" s="738"/>
      <c r="S33" s="738"/>
      <c r="T33" s="738"/>
      <c r="U33" s="738"/>
      <c r="V33" s="738"/>
      <c r="W33" s="738"/>
      <c r="X33" s="738"/>
      <c r="Y33" s="738"/>
      <c r="Z33" s="738"/>
      <c r="AA33" s="738"/>
      <c r="AB33" s="738"/>
      <c r="AC33" s="738"/>
      <c r="AD33" s="738"/>
      <c r="AE33" s="738"/>
      <c r="AF33" s="738"/>
      <c r="AG33" s="738"/>
      <c r="AH33" s="738"/>
      <c r="AI33" s="738"/>
      <c r="AJ33" s="738"/>
      <c r="AK33" s="738"/>
      <c r="AL33" s="738"/>
      <c r="AM33" s="738"/>
      <c r="AN33" s="738"/>
      <c r="AO33" s="738"/>
      <c r="AP33" s="738"/>
      <c r="AQ33" s="738"/>
      <c r="AR33" s="738"/>
      <c r="AS33" s="738"/>
      <c r="AT33" s="738"/>
      <c r="AU33" s="738"/>
      <c r="AV33" s="738"/>
      <c r="AW33" s="738"/>
      <c r="AX33" s="738"/>
      <c r="AY33" s="738"/>
      <c r="AZ33" s="738"/>
      <c r="BA33" s="738"/>
      <c r="BB33" s="738"/>
      <c r="BC33" s="738"/>
      <c r="BD33" s="738"/>
      <c r="BE33" s="738"/>
      <c r="BF33" s="738"/>
      <c r="BG33" s="738"/>
      <c r="BH33" s="738"/>
      <c r="BI33" s="738"/>
      <c r="BJ33" s="738"/>
      <c r="BK33" s="738"/>
      <c r="BL33" s="738"/>
      <c r="BM33" s="738"/>
      <c r="BN33" s="738"/>
      <c r="BO33" s="738"/>
      <c r="BP33" s="738"/>
      <c r="BQ33" s="738"/>
      <c r="BR33" s="738"/>
      <c r="BS33" s="738"/>
      <c r="BT33" s="738"/>
      <c r="BU33" s="738"/>
      <c r="BV33" s="738"/>
      <c r="BW33" s="738"/>
      <c r="BX33" s="738"/>
      <c r="BY33" s="738"/>
      <c r="BZ33" s="738"/>
      <c r="CA33" s="738"/>
      <c r="CB33" s="738"/>
      <c r="CC33" s="738"/>
      <c r="CD33" s="738"/>
      <c r="CE33" s="738"/>
      <c r="CF33" s="738"/>
      <c r="CG33" s="738"/>
      <c r="CH33" s="738"/>
      <c r="CI33" s="738"/>
      <c r="CJ33" s="738"/>
      <c r="CK33" s="738"/>
      <c r="CL33" s="738"/>
      <c r="CM33" s="738"/>
      <c r="CN33" s="738"/>
      <c r="CO33" s="738"/>
      <c r="CP33" s="738"/>
      <c r="CQ33" s="738"/>
      <c r="CR33" s="738"/>
      <c r="CS33" s="738"/>
      <c r="CT33" s="738"/>
      <c r="CU33" s="738"/>
      <c r="CV33" s="738"/>
      <c r="CW33" s="738"/>
      <c r="CX33" s="738"/>
      <c r="CY33" s="738"/>
      <c r="CZ33" s="738"/>
      <c r="DA33" s="738"/>
      <c r="DB33" s="738"/>
      <c r="DC33" s="738"/>
      <c r="DD33" s="738"/>
      <c r="DE33" s="738"/>
      <c r="DF33" s="738"/>
      <c r="DG33" s="738"/>
      <c r="DH33" s="738"/>
      <c r="DI33" s="738"/>
      <c r="DJ33" s="738"/>
      <c r="DK33" s="738"/>
      <c r="DL33" s="738"/>
      <c r="DM33" s="738"/>
      <c r="DN33" s="738"/>
      <c r="DO33" s="738"/>
      <c r="DP33" s="738"/>
      <c r="DQ33" s="738"/>
      <c r="DR33" s="738"/>
      <c r="DS33" s="738"/>
      <c r="DT33" s="738"/>
      <c r="DU33" s="738"/>
      <c r="DV33" s="738"/>
      <c r="DW33" s="738"/>
      <c r="DX33" s="738"/>
      <c r="DY33" s="738"/>
      <c r="DZ33" s="738"/>
      <c r="EA33" s="738"/>
      <c r="EB33" s="738"/>
      <c r="EC33" s="738"/>
      <c r="ED33" s="738"/>
      <c r="EE33" s="738"/>
      <c r="EF33" s="738"/>
      <c r="EG33" s="738"/>
      <c r="EH33" s="738"/>
      <c r="EI33" s="738"/>
      <c r="EJ33" s="738"/>
      <c r="EK33" s="738"/>
      <c r="EL33" s="738"/>
      <c r="EM33" s="738"/>
      <c r="EN33" s="738"/>
      <c r="EO33" s="738"/>
      <c r="EP33" s="738"/>
      <c r="EQ33" s="738"/>
      <c r="ER33" s="738"/>
      <c r="ES33" s="738"/>
      <c r="ET33" s="738"/>
      <c r="EU33" s="738"/>
      <c r="EV33" s="738"/>
      <c r="EW33" s="738"/>
      <c r="EX33" s="738"/>
      <c r="EY33" s="738"/>
      <c r="EZ33" s="738"/>
      <c r="FA33" s="738"/>
      <c r="FB33" s="738"/>
      <c r="FC33" s="738"/>
      <c r="FD33" s="738"/>
      <c r="FE33" s="738"/>
      <c r="FF33" s="738"/>
      <c r="FG33" s="738"/>
      <c r="FH33" s="738"/>
      <c r="FI33" s="738"/>
      <c r="FJ33" s="738"/>
      <c r="FK33" s="738"/>
      <c r="FL33" s="738"/>
      <c r="FM33" s="738"/>
      <c r="FN33" s="738"/>
      <c r="FO33" s="738"/>
      <c r="FP33" s="738"/>
      <c r="FQ33" s="738"/>
      <c r="FR33" s="738"/>
      <c r="FS33" s="738"/>
      <c r="FT33" s="738"/>
      <c r="FU33" s="738"/>
      <c r="FV33" s="738"/>
      <c r="FW33" s="738"/>
      <c r="FX33" s="738"/>
      <c r="FY33" s="738"/>
      <c r="FZ33" s="738"/>
      <c r="GA33" s="738"/>
      <c r="GB33" s="738"/>
      <c r="GC33" s="738"/>
      <c r="GD33" s="738"/>
      <c r="GE33" s="738"/>
      <c r="GF33" s="738"/>
      <c r="GG33" s="738"/>
      <c r="GH33" s="738"/>
      <c r="GI33" s="738"/>
      <c r="GJ33" s="738"/>
      <c r="GK33" s="738"/>
      <c r="GL33" s="738"/>
      <c r="GM33" s="738"/>
      <c r="GN33" s="738"/>
      <c r="GO33" s="738"/>
      <c r="GP33" s="738"/>
      <c r="GQ33" s="738"/>
      <c r="GR33" s="738"/>
      <c r="GS33" s="738"/>
      <c r="GT33" s="738"/>
      <c r="GU33" s="738"/>
      <c r="GV33" s="738"/>
      <c r="GW33" s="738"/>
      <c r="GX33" s="738"/>
      <c r="GY33" s="738"/>
      <c r="GZ33" s="738"/>
      <c r="HA33" s="738"/>
      <c r="HB33" s="738"/>
      <c r="HC33" s="738"/>
      <c r="HD33" s="738"/>
      <c r="HE33" s="738"/>
      <c r="HF33" s="738"/>
      <c r="HG33" s="738"/>
      <c r="HH33" s="738"/>
      <c r="HI33" s="738"/>
      <c r="HJ33" s="738"/>
      <c r="HK33" s="738"/>
    </row>
    <row r="34" spans="1:219" s="938" customFormat="1" ht="30">
      <c r="A34" s="985"/>
      <c r="B34" s="317" t="s">
        <v>1961</v>
      </c>
      <c r="C34" s="4034" t="s">
        <v>1954</v>
      </c>
      <c r="D34" s="4198" t="s">
        <v>1955</v>
      </c>
      <c r="E34" s="4208"/>
      <c r="F34" s="4614"/>
      <c r="G34" s="4210">
        <f t="shared" si="4"/>
        <v>0</v>
      </c>
      <c r="H34" s="4211">
        <v>1</v>
      </c>
      <c r="I34" s="93"/>
      <c r="J34" s="93"/>
      <c r="K34" s="738"/>
      <c r="L34" s="3766" t="s">
        <v>1974</v>
      </c>
      <c r="M34" s="738"/>
      <c r="N34" s="2947"/>
      <c r="O34" s="101" t="str">
        <f t="shared" si="3"/>
        <v>Please complete all cells in row</v>
      </c>
      <c r="P34" s="2950">
        <v>3</v>
      </c>
      <c r="Q34" s="738"/>
      <c r="R34" s="738"/>
      <c r="S34" s="738"/>
      <c r="T34" s="738"/>
      <c r="U34" s="738"/>
      <c r="V34" s="738"/>
      <c r="W34" s="738"/>
      <c r="X34" s="738"/>
      <c r="Y34" s="738"/>
      <c r="Z34" s="738"/>
      <c r="AA34" s="738"/>
      <c r="AB34" s="738"/>
      <c r="AC34" s="738"/>
      <c r="AD34" s="738"/>
      <c r="AE34" s="738"/>
      <c r="AF34" s="738"/>
      <c r="AG34" s="738"/>
      <c r="AH34" s="738"/>
      <c r="AI34" s="738"/>
      <c r="AJ34" s="738"/>
      <c r="AK34" s="738"/>
      <c r="AL34" s="738"/>
      <c r="AM34" s="738"/>
      <c r="AN34" s="738"/>
      <c r="AO34" s="738"/>
      <c r="AP34" s="738"/>
      <c r="AQ34" s="738"/>
      <c r="AR34" s="738"/>
      <c r="AS34" s="738"/>
      <c r="AT34" s="738"/>
      <c r="AU34" s="738"/>
      <c r="AV34" s="738"/>
      <c r="AW34" s="738"/>
      <c r="AX34" s="738"/>
      <c r="AY34" s="738"/>
      <c r="AZ34" s="738"/>
      <c r="BA34" s="738"/>
      <c r="BB34" s="738"/>
      <c r="BC34" s="738"/>
      <c r="BD34" s="738"/>
      <c r="BE34" s="738"/>
      <c r="BF34" s="738"/>
      <c r="BG34" s="738"/>
      <c r="BH34" s="738"/>
      <c r="BI34" s="738"/>
      <c r="BJ34" s="738"/>
      <c r="BK34" s="738"/>
      <c r="BL34" s="738"/>
      <c r="BM34" s="738"/>
      <c r="BN34" s="738"/>
      <c r="BO34" s="738"/>
      <c r="BP34" s="738"/>
      <c r="BQ34" s="738"/>
      <c r="BR34" s="738"/>
      <c r="BS34" s="738"/>
      <c r="BT34" s="738"/>
      <c r="BU34" s="738"/>
      <c r="BV34" s="738"/>
      <c r="BW34" s="738"/>
      <c r="BX34" s="738"/>
      <c r="BY34" s="738"/>
      <c r="BZ34" s="738"/>
      <c r="CA34" s="738"/>
      <c r="CB34" s="738"/>
      <c r="CC34" s="738"/>
      <c r="CD34" s="738"/>
      <c r="CE34" s="738"/>
      <c r="CF34" s="738"/>
      <c r="CG34" s="738"/>
      <c r="CH34" s="738"/>
      <c r="CI34" s="738"/>
      <c r="CJ34" s="738"/>
      <c r="CK34" s="738"/>
      <c r="CL34" s="738"/>
      <c r="CM34" s="738"/>
      <c r="CN34" s="738"/>
      <c r="CO34" s="738"/>
      <c r="CP34" s="738"/>
      <c r="CQ34" s="738"/>
      <c r="CR34" s="738"/>
      <c r="CS34" s="738"/>
      <c r="CT34" s="738"/>
      <c r="CU34" s="738"/>
      <c r="CV34" s="738"/>
      <c r="CW34" s="738"/>
      <c r="CX34" s="738"/>
      <c r="CY34" s="738"/>
      <c r="CZ34" s="738"/>
      <c r="DA34" s="738"/>
      <c r="DB34" s="738"/>
      <c r="DC34" s="738"/>
      <c r="DD34" s="738"/>
      <c r="DE34" s="738"/>
      <c r="DF34" s="738"/>
      <c r="DG34" s="738"/>
      <c r="DH34" s="738"/>
      <c r="DI34" s="738"/>
      <c r="DJ34" s="738"/>
      <c r="DK34" s="738"/>
      <c r="DL34" s="738"/>
      <c r="DM34" s="738"/>
      <c r="DN34" s="738"/>
      <c r="DO34" s="738"/>
      <c r="DP34" s="738"/>
      <c r="DQ34" s="738"/>
      <c r="DR34" s="738"/>
      <c r="DS34" s="738"/>
      <c r="DT34" s="738"/>
      <c r="DU34" s="738"/>
      <c r="DV34" s="738"/>
      <c r="DW34" s="738"/>
      <c r="DX34" s="738"/>
      <c r="DY34" s="738"/>
      <c r="DZ34" s="738"/>
      <c r="EA34" s="738"/>
      <c r="EB34" s="738"/>
      <c r="EC34" s="738"/>
      <c r="ED34" s="738"/>
      <c r="EE34" s="738"/>
      <c r="EF34" s="738"/>
      <c r="EG34" s="738"/>
      <c r="EH34" s="738"/>
      <c r="EI34" s="738"/>
      <c r="EJ34" s="738"/>
      <c r="EK34" s="738"/>
      <c r="EL34" s="738"/>
      <c r="EM34" s="738"/>
      <c r="EN34" s="738"/>
      <c r="EO34" s="738"/>
      <c r="EP34" s="738"/>
      <c r="EQ34" s="738"/>
      <c r="ER34" s="738"/>
      <c r="ES34" s="738"/>
      <c r="ET34" s="738"/>
      <c r="EU34" s="738"/>
      <c r="EV34" s="738"/>
      <c r="EW34" s="738"/>
      <c r="EX34" s="738"/>
      <c r="EY34" s="738"/>
      <c r="EZ34" s="738"/>
      <c r="FA34" s="738"/>
      <c r="FB34" s="738"/>
      <c r="FC34" s="738"/>
      <c r="FD34" s="738"/>
      <c r="FE34" s="738"/>
      <c r="FF34" s="738"/>
      <c r="FG34" s="738"/>
      <c r="FH34" s="738"/>
      <c r="FI34" s="738"/>
      <c r="FJ34" s="738"/>
      <c r="FK34" s="738"/>
      <c r="FL34" s="738"/>
      <c r="FM34" s="738"/>
      <c r="FN34" s="738"/>
      <c r="FO34" s="738"/>
      <c r="FP34" s="738"/>
      <c r="FQ34" s="738"/>
      <c r="FR34" s="738"/>
      <c r="FS34" s="738"/>
      <c r="FT34" s="738"/>
      <c r="FU34" s="738"/>
      <c r="FV34" s="738"/>
      <c r="FW34" s="738"/>
      <c r="FX34" s="738"/>
      <c r="FY34" s="738"/>
      <c r="FZ34" s="738"/>
      <c r="GA34" s="738"/>
      <c r="GB34" s="738"/>
      <c r="GC34" s="738"/>
      <c r="GD34" s="738"/>
      <c r="GE34" s="738"/>
      <c r="GF34" s="738"/>
      <c r="GG34" s="738"/>
      <c r="GH34" s="738"/>
      <c r="GI34" s="738"/>
      <c r="GJ34" s="738"/>
      <c r="GK34" s="738"/>
      <c r="GL34" s="738"/>
      <c r="GM34" s="738"/>
      <c r="GN34" s="738"/>
      <c r="GO34" s="738"/>
      <c r="GP34" s="738"/>
      <c r="GQ34" s="738"/>
      <c r="GR34" s="738"/>
      <c r="GS34" s="738"/>
      <c r="GT34" s="738"/>
      <c r="GU34" s="738"/>
      <c r="GV34" s="738"/>
      <c r="GW34" s="738"/>
      <c r="GX34" s="738"/>
      <c r="GY34" s="738"/>
      <c r="GZ34" s="738"/>
      <c r="HA34" s="738"/>
      <c r="HB34" s="738"/>
      <c r="HC34" s="738"/>
      <c r="HD34" s="738"/>
      <c r="HE34" s="738"/>
      <c r="HF34" s="738"/>
      <c r="HG34" s="738"/>
      <c r="HH34" s="738"/>
      <c r="HI34" s="738"/>
      <c r="HJ34" s="738"/>
      <c r="HK34" s="738"/>
    </row>
    <row r="35" spans="1:219" s="939" customFormat="1" ht="30.6" thickBot="1">
      <c r="A35" s="985"/>
      <c r="B35" s="4203" t="s">
        <v>1606</v>
      </c>
      <c r="C35" s="4042" t="s">
        <v>1954</v>
      </c>
      <c r="D35" s="4627" t="s">
        <v>9810</v>
      </c>
      <c r="E35" s="4615"/>
      <c r="F35" s="4213"/>
      <c r="G35" s="4214" t="str">
        <f>IFERROR(SUM(G31:G34)/E35*100,"-")</f>
        <v>-</v>
      </c>
      <c r="H35" s="4215"/>
      <c r="I35" s="93"/>
      <c r="J35" s="93"/>
      <c r="K35" s="738"/>
      <c r="L35" s="4639" t="s">
        <v>1976</v>
      </c>
      <c r="M35" s="738"/>
      <c r="N35" s="2947"/>
      <c r="O35" s="101" t="str">
        <f t="shared" si="3"/>
        <v>Please complete all cells in row</v>
      </c>
      <c r="P35" s="2950">
        <v>4</v>
      </c>
      <c r="Q35" s="890"/>
      <c r="R35" s="890"/>
      <c r="S35" s="890"/>
      <c r="T35" s="890"/>
      <c r="U35" s="890"/>
      <c r="V35" s="890"/>
      <c r="W35" s="890"/>
      <c r="X35" s="890"/>
      <c r="Y35" s="890"/>
      <c r="Z35" s="890"/>
      <c r="AA35" s="890"/>
      <c r="AB35" s="890"/>
      <c r="AC35" s="890"/>
      <c r="AD35" s="890"/>
      <c r="AE35" s="890"/>
      <c r="AF35" s="890"/>
      <c r="AG35" s="890"/>
      <c r="AH35" s="890"/>
      <c r="AI35" s="890"/>
      <c r="AJ35" s="890"/>
      <c r="AK35" s="890"/>
      <c r="AL35" s="890"/>
      <c r="AM35" s="890"/>
      <c r="AN35" s="890"/>
      <c r="AO35" s="890"/>
      <c r="AP35" s="890"/>
      <c r="AQ35" s="890"/>
      <c r="AR35" s="890"/>
      <c r="AS35" s="890"/>
      <c r="AT35" s="890"/>
      <c r="AU35" s="890"/>
      <c r="AV35" s="890"/>
      <c r="AW35" s="890"/>
      <c r="AX35" s="890"/>
      <c r="AY35" s="890"/>
      <c r="AZ35" s="890"/>
      <c r="BA35" s="890"/>
      <c r="BB35" s="890"/>
      <c r="BC35" s="890"/>
      <c r="BD35" s="890"/>
      <c r="BE35" s="890"/>
      <c r="BF35" s="890"/>
      <c r="BG35" s="890"/>
      <c r="BH35" s="890"/>
      <c r="BI35" s="890"/>
      <c r="BJ35" s="890"/>
      <c r="BK35" s="890"/>
      <c r="BL35" s="890"/>
      <c r="BM35" s="890"/>
      <c r="BN35" s="890"/>
      <c r="BO35" s="890"/>
      <c r="BP35" s="890"/>
      <c r="BQ35" s="890"/>
      <c r="BR35" s="890"/>
      <c r="BS35" s="890"/>
      <c r="BT35" s="890"/>
      <c r="BU35" s="890"/>
      <c r="BV35" s="890"/>
      <c r="BW35" s="890"/>
      <c r="BX35" s="890"/>
      <c r="BY35" s="890"/>
      <c r="BZ35" s="890"/>
      <c r="CA35" s="890"/>
      <c r="CB35" s="890"/>
      <c r="CC35" s="890"/>
      <c r="CD35" s="890"/>
      <c r="CE35" s="890"/>
      <c r="CF35" s="890"/>
      <c r="CG35" s="890"/>
      <c r="CH35" s="890"/>
      <c r="CI35" s="890"/>
      <c r="CJ35" s="890"/>
      <c r="CK35" s="890"/>
      <c r="CL35" s="890"/>
      <c r="CM35" s="890"/>
      <c r="CN35" s="890"/>
      <c r="CO35" s="890"/>
      <c r="CP35" s="890"/>
      <c r="CQ35" s="890"/>
      <c r="CR35" s="890"/>
      <c r="CS35" s="890"/>
      <c r="CT35" s="890"/>
      <c r="CU35" s="890"/>
      <c r="CV35" s="890"/>
      <c r="CW35" s="890"/>
      <c r="CX35" s="890"/>
      <c r="CY35" s="890"/>
      <c r="CZ35" s="890"/>
      <c r="DA35" s="890"/>
      <c r="DB35" s="890"/>
      <c r="DC35" s="890"/>
      <c r="DD35" s="890"/>
      <c r="DE35" s="890"/>
      <c r="DF35" s="890"/>
      <c r="DG35" s="890"/>
      <c r="DH35" s="890"/>
      <c r="DI35" s="890"/>
      <c r="DJ35" s="890"/>
      <c r="DK35" s="890"/>
      <c r="DL35" s="890"/>
      <c r="DM35" s="890"/>
      <c r="DN35" s="890"/>
      <c r="DO35" s="890"/>
      <c r="DP35" s="890"/>
      <c r="DQ35" s="890"/>
      <c r="DR35" s="890"/>
      <c r="DS35" s="890"/>
      <c r="DT35" s="890"/>
      <c r="DU35" s="890"/>
      <c r="DV35" s="890"/>
      <c r="DW35" s="890"/>
      <c r="DX35" s="890"/>
      <c r="DY35" s="890"/>
      <c r="DZ35" s="890"/>
      <c r="EA35" s="890"/>
      <c r="EB35" s="890"/>
      <c r="EC35" s="890"/>
      <c r="ED35" s="890"/>
      <c r="EE35" s="890"/>
      <c r="EF35" s="890"/>
      <c r="EG35" s="890"/>
      <c r="EH35" s="890"/>
      <c r="EI35" s="890"/>
      <c r="EJ35" s="890"/>
      <c r="EK35" s="890"/>
      <c r="EL35" s="890"/>
      <c r="EM35" s="890"/>
      <c r="EN35" s="890"/>
      <c r="EO35" s="890"/>
      <c r="EP35" s="890"/>
      <c r="EQ35" s="890"/>
      <c r="ER35" s="890"/>
      <c r="ES35" s="890"/>
      <c r="ET35" s="890"/>
      <c r="EU35" s="890"/>
      <c r="EV35" s="890"/>
      <c r="EW35" s="890"/>
      <c r="EX35" s="890"/>
      <c r="EY35" s="890"/>
      <c r="EZ35" s="890"/>
      <c r="FA35" s="890"/>
      <c r="FB35" s="890"/>
      <c r="FC35" s="890"/>
      <c r="FD35" s="890"/>
      <c r="FE35" s="890"/>
      <c r="FF35" s="890"/>
      <c r="FG35" s="890"/>
      <c r="FH35" s="890"/>
      <c r="FI35" s="890"/>
      <c r="FJ35" s="890"/>
      <c r="FK35" s="890"/>
      <c r="FL35" s="890"/>
      <c r="FM35" s="890"/>
      <c r="FN35" s="890"/>
      <c r="FO35" s="890"/>
      <c r="FP35" s="890"/>
      <c r="FQ35" s="890"/>
      <c r="FR35" s="890"/>
      <c r="FS35" s="890"/>
      <c r="FT35" s="890"/>
      <c r="FU35" s="890"/>
      <c r="FV35" s="890"/>
      <c r="FW35" s="890"/>
      <c r="FX35" s="890"/>
      <c r="FY35" s="890"/>
      <c r="FZ35" s="890"/>
      <c r="GA35" s="890"/>
      <c r="GB35" s="890"/>
      <c r="GC35" s="890"/>
      <c r="GD35" s="890"/>
      <c r="GE35" s="890"/>
      <c r="GF35" s="890"/>
      <c r="GG35" s="890"/>
      <c r="GH35" s="890"/>
      <c r="GI35" s="890"/>
      <c r="GJ35" s="890"/>
      <c r="GK35" s="890"/>
      <c r="GL35" s="890"/>
      <c r="GM35" s="890"/>
      <c r="GN35" s="890"/>
      <c r="GO35" s="890"/>
      <c r="GP35" s="890"/>
      <c r="GQ35" s="890"/>
      <c r="GR35" s="890"/>
      <c r="GS35" s="890"/>
      <c r="GT35" s="890"/>
      <c r="GU35" s="890"/>
      <c r="GV35" s="890"/>
      <c r="GW35" s="890"/>
      <c r="GX35" s="890"/>
      <c r="GY35" s="890"/>
      <c r="GZ35" s="890"/>
      <c r="HA35" s="890"/>
      <c r="HB35" s="890"/>
      <c r="HC35" s="890"/>
      <c r="HD35" s="890"/>
      <c r="HE35" s="890"/>
      <c r="HF35" s="890"/>
      <c r="HG35" s="890"/>
      <c r="HH35" s="890"/>
      <c r="HI35" s="890"/>
      <c r="HJ35" s="890"/>
      <c r="HK35" s="890"/>
    </row>
    <row r="36" spans="1:219" s="2691" customFormat="1" ht="16.2" thickTop="1" thickBot="1">
      <c r="A36" s="985"/>
      <c r="B36" s="3840"/>
      <c r="C36" s="3839">
        <v>12</v>
      </c>
      <c r="D36" s="3839">
        <v>13</v>
      </c>
      <c r="E36" s="3839">
        <v>14</v>
      </c>
      <c r="F36" s="3839">
        <v>15</v>
      </c>
      <c r="G36" s="3839">
        <v>16</v>
      </c>
      <c r="H36" s="3839">
        <v>17</v>
      </c>
      <c r="I36" s="3839">
        <v>18</v>
      </c>
      <c r="J36" s="3839"/>
      <c r="K36" s="738"/>
      <c r="L36" s="738"/>
      <c r="M36" s="738"/>
      <c r="N36" s="2947"/>
      <c r="O36" s="101">
        <f t="shared" si="3"/>
        <v>0</v>
      </c>
      <c r="P36" s="2950">
        <v>1</v>
      </c>
      <c r="Q36" s="890"/>
      <c r="R36" s="890"/>
      <c r="S36" s="890"/>
      <c r="T36" s="890"/>
      <c r="U36" s="890"/>
      <c r="V36" s="890"/>
      <c r="W36" s="890"/>
      <c r="X36" s="890"/>
      <c r="Y36" s="890"/>
      <c r="Z36" s="890"/>
      <c r="AA36" s="890"/>
      <c r="AB36" s="890"/>
      <c r="AC36" s="890"/>
      <c r="AD36" s="890"/>
      <c r="AE36" s="890"/>
      <c r="AF36" s="890"/>
      <c r="AG36" s="890"/>
      <c r="AH36" s="890"/>
      <c r="AI36" s="890"/>
      <c r="AJ36" s="890"/>
      <c r="AK36" s="890"/>
      <c r="AL36" s="890"/>
      <c r="AM36" s="890"/>
      <c r="AN36" s="890"/>
      <c r="AO36" s="890"/>
      <c r="AP36" s="890"/>
      <c r="AQ36" s="890"/>
      <c r="AR36" s="890"/>
      <c r="AS36" s="890"/>
      <c r="AT36" s="890"/>
      <c r="AU36" s="890"/>
      <c r="AV36" s="890"/>
      <c r="AW36" s="890"/>
      <c r="AX36" s="890"/>
      <c r="AY36" s="890"/>
      <c r="AZ36" s="890"/>
      <c r="BA36" s="890"/>
      <c r="BB36" s="890"/>
      <c r="BC36" s="890"/>
      <c r="BD36" s="890"/>
      <c r="BE36" s="890"/>
      <c r="BF36" s="890"/>
      <c r="BG36" s="890"/>
      <c r="BH36" s="890"/>
      <c r="BI36" s="890"/>
      <c r="BJ36" s="890"/>
      <c r="BK36" s="890"/>
      <c r="BL36" s="890"/>
      <c r="BM36" s="890"/>
      <c r="BN36" s="890"/>
      <c r="BO36" s="890"/>
      <c r="BP36" s="890"/>
      <c r="BQ36" s="890"/>
      <c r="BR36" s="890"/>
      <c r="BS36" s="890"/>
      <c r="BT36" s="890"/>
      <c r="BU36" s="890"/>
      <c r="BV36" s="890"/>
      <c r="BW36" s="890"/>
      <c r="BX36" s="890"/>
      <c r="BY36" s="890"/>
      <c r="BZ36" s="890"/>
      <c r="CA36" s="890"/>
      <c r="CB36" s="890"/>
      <c r="CC36" s="890"/>
      <c r="CD36" s="890"/>
      <c r="CE36" s="890"/>
      <c r="CF36" s="890"/>
      <c r="CG36" s="890"/>
      <c r="CH36" s="890"/>
      <c r="CI36" s="890"/>
      <c r="CJ36" s="890"/>
      <c r="CK36" s="890"/>
      <c r="CL36" s="890"/>
      <c r="CM36" s="890"/>
      <c r="CN36" s="890"/>
      <c r="CO36" s="890"/>
      <c r="CP36" s="890"/>
      <c r="CQ36" s="890"/>
      <c r="CR36" s="890"/>
      <c r="CS36" s="890"/>
      <c r="CT36" s="890"/>
      <c r="CU36" s="890"/>
      <c r="CV36" s="890"/>
      <c r="CW36" s="890"/>
      <c r="CX36" s="890"/>
      <c r="CY36" s="890"/>
      <c r="CZ36" s="890"/>
      <c r="DA36" s="890"/>
      <c r="DB36" s="890"/>
      <c r="DC36" s="890"/>
      <c r="DD36" s="890"/>
      <c r="DE36" s="890"/>
      <c r="DF36" s="890"/>
      <c r="DG36" s="890"/>
      <c r="DH36" s="890"/>
      <c r="DI36" s="890"/>
      <c r="DJ36" s="890"/>
      <c r="DK36" s="890"/>
      <c r="DL36" s="890"/>
      <c r="DM36" s="890"/>
      <c r="DN36" s="890"/>
      <c r="DO36" s="890"/>
      <c r="DP36" s="890"/>
      <c r="DQ36" s="890"/>
      <c r="DR36" s="890"/>
      <c r="DS36" s="890"/>
      <c r="DT36" s="890"/>
      <c r="DU36" s="890"/>
      <c r="DV36" s="890"/>
      <c r="DW36" s="890"/>
      <c r="DX36" s="890"/>
      <c r="DY36" s="890"/>
      <c r="DZ36" s="890"/>
      <c r="EA36" s="890"/>
      <c r="EB36" s="890"/>
      <c r="EC36" s="890"/>
      <c r="ED36" s="890"/>
      <c r="EE36" s="890"/>
      <c r="EF36" s="890"/>
      <c r="EG36" s="890"/>
      <c r="EH36" s="890"/>
      <c r="EI36" s="890"/>
      <c r="EJ36" s="890"/>
      <c r="EK36" s="890"/>
      <c r="EL36" s="890"/>
      <c r="EM36" s="890"/>
      <c r="EN36" s="890"/>
      <c r="EO36" s="890"/>
      <c r="EP36" s="890"/>
      <c r="EQ36" s="890"/>
      <c r="ER36" s="890"/>
      <c r="ES36" s="890"/>
      <c r="ET36" s="890"/>
      <c r="EU36" s="890"/>
      <c r="EV36" s="890"/>
      <c r="EW36" s="890"/>
      <c r="EX36" s="890"/>
      <c r="EY36" s="890"/>
      <c r="EZ36" s="890"/>
      <c r="FA36" s="890"/>
      <c r="FB36" s="890"/>
      <c r="FC36" s="890"/>
      <c r="FD36" s="890"/>
      <c r="FE36" s="890"/>
      <c r="FF36" s="890"/>
      <c r="FG36" s="890"/>
      <c r="FH36" s="890"/>
      <c r="FI36" s="890"/>
      <c r="FJ36" s="890"/>
      <c r="FK36" s="890"/>
      <c r="FL36" s="890"/>
      <c r="FM36" s="890"/>
      <c r="FN36" s="890"/>
      <c r="FO36" s="890"/>
      <c r="FP36" s="890"/>
      <c r="FQ36" s="890"/>
      <c r="FR36" s="890"/>
      <c r="FS36" s="890"/>
      <c r="FT36" s="890"/>
      <c r="FU36" s="890"/>
      <c r="FV36" s="890"/>
      <c r="FW36" s="890"/>
      <c r="FX36" s="890"/>
      <c r="FY36" s="890"/>
      <c r="FZ36" s="890"/>
      <c r="GA36" s="890"/>
      <c r="GB36" s="890"/>
      <c r="GC36" s="890"/>
      <c r="GD36" s="890"/>
      <c r="GE36" s="890"/>
      <c r="GF36" s="890"/>
      <c r="GG36" s="890"/>
      <c r="GH36" s="890"/>
      <c r="GI36" s="890"/>
      <c r="GJ36" s="890"/>
      <c r="GK36" s="890"/>
      <c r="GL36" s="890"/>
      <c r="GM36" s="890"/>
      <c r="GN36" s="890"/>
      <c r="GO36" s="890"/>
      <c r="GP36" s="890"/>
      <c r="GQ36" s="890"/>
      <c r="GR36" s="890"/>
      <c r="GS36" s="890"/>
      <c r="GT36" s="890"/>
      <c r="GU36" s="890"/>
      <c r="GV36" s="890"/>
      <c r="GW36" s="890"/>
      <c r="GX36" s="890"/>
      <c r="GY36" s="890"/>
      <c r="GZ36" s="890"/>
      <c r="HA36" s="890"/>
      <c r="HB36" s="890"/>
      <c r="HC36" s="890"/>
      <c r="HD36" s="890"/>
      <c r="HE36" s="890"/>
      <c r="HF36" s="890"/>
      <c r="HG36" s="890"/>
      <c r="HH36" s="890"/>
      <c r="HI36" s="890"/>
      <c r="HJ36" s="890"/>
      <c r="HK36" s="890"/>
    </row>
    <row r="37" spans="1:219" s="939" customFormat="1" ht="46.2" thickTop="1" thickBot="1">
      <c r="A37" s="985" t="s">
        <v>1332</v>
      </c>
      <c r="B37" s="3831" t="s">
        <v>717</v>
      </c>
      <c r="C37" s="3832" t="s">
        <v>1563</v>
      </c>
      <c r="D37" s="3832" t="s">
        <v>1761</v>
      </c>
      <c r="E37" s="3832" t="s">
        <v>1927</v>
      </c>
      <c r="F37" s="3832" t="s">
        <v>1964</v>
      </c>
      <c r="G37" s="3832" t="s">
        <v>1965</v>
      </c>
      <c r="H37" s="3832" t="s">
        <v>1966</v>
      </c>
      <c r="I37" s="3833" t="s">
        <v>1764</v>
      </c>
      <c r="J37" s="3761"/>
      <c r="K37" s="11"/>
      <c r="L37" s="738"/>
      <c r="M37" s="738"/>
      <c r="N37" s="2947"/>
      <c r="O37" s="101">
        <f t="shared" si="3"/>
        <v>0</v>
      </c>
      <c r="P37" s="2950">
        <v>1</v>
      </c>
      <c r="Q37" s="890"/>
      <c r="R37" s="890"/>
      <c r="S37" s="890"/>
      <c r="T37" s="890"/>
      <c r="U37" s="890"/>
      <c r="V37" s="890"/>
      <c r="W37" s="890"/>
      <c r="X37" s="890"/>
      <c r="Y37" s="890"/>
      <c r="Z37" s="890"/>
      <c r="AA37" s="890"/>
      <c r="AB37" s="890"/>
      <c r="AC37" s="890"/>
      <c r="AD37" s="890"/>
      <c r="AE37" s="890"/>
      <c r="AF37" s="890"/>
      <c r="AG37" s="890"/>
      <c r="AH37" s="890"/>
      <c r="AI37" s="890"/>
      <c r="AJ37" s="890"/>
      <c r="AK37" s="890"/>
      <c r="AL37" s="890"/>
      <c r="AM37" s="890"/>
      <c r="AN37" s="890"/>
      <c r="AO37" s="890"/>
      <c r="AP37" s="890"/>
      <c r="AQ37" s="890"/>
      <c r="AR37" s="890"/>
      <c r="AS37" s="890"/>
      <c r="AT37" s="890"/>
      <c r="AU37" s="890"/>
      <c r="AV37" s="890"/>
      <c r="AW37" s="890"/>
      <c r="AX37" s="890"/>
      <c r="AY37" s="890"/>
      <c r="AZ37" s="890"/>
      <c r="BA37" s="890"/>
      <c r="BB37" s="890"/>
      <c r="BC37" s="890"/>
      <c r="BD37" s="890"/>
      <c r="BE37" s="890"/>
      <c r="BF37" s="890"/>
      <c r="BG37" s="890"/>
      <c r="BH37" s="890"/>
      <c r="BI37" s="890"/>
      <c r="BJ37" s="890"/>
      <c r="BK37" s="890"/>
      <c r="BL37" s="890"/>
      <c r="BM37" s="890"/>
      <c r="BN37" s="890"/>
      <c r="BO37" s="890"/>
      <c r="BP37" s="890"/>
      <c r="BQ37" s="890"/>
      <c r="BR37" s="890"/>
      <c r="BS37" s="890"/>
      <c r="BT37" s="890"/>
      <c r="BU37" s="890"/>
      <c r="BV37" s="890"/>
      <c r="BW37" s="890"/>
      <c r="BX37" s="890"/>
      <c r="BY37" s="890"/>
      <c r="BZ37" s="890"/>
      <c r="CA37" s="890"/>
      <c r="CB37" s="890"/>
      <c r="CC37" s="890"/>
      <c r="CD37" s="890"/>
      <c r="CE37" s="890"/>
      <c r="CF37" s="890"/>
      <c r="CG37" s="890"/>
      <c r="CH37" s="890"/>
      <c r="CI37" s="890"/>
      <c r="CJ37" s="890"/>
      <c r="CK37" s="890"/>
      <c r="CL37" s="890"/>
      <c r="CM37" s="890"/>
      <c r="CN37" s="890"/>
      <c r="CO37" s="890"/>
      <c r="CP37" s="890"/>
      <c r="CQ37" s="890"/>
      <c r="CR37" s="890"/>
      <c r="CS37" s="890"/>
      <c r="CT37" s="890"/>
      <c r="CU37" s="890"/>
      <c r="CV37" s="890"/>
      <c r="CW37" s="890"/>
      <c r="CX37" s="890"/>
      <c r="CY37" s="890"/>
      <c r="CZ37" s="890"/>
      <c r="DA37" s="890"/>
      <c r="DB37" s="890"/>
      <c r="DC37" s="890"/>
      <c r="DD37" s="890"/>
      <c r="DE37" s="890"/>
      <c r="DF37" s="890"/>
      <c r="DG37" s="890"/>
      <c r="DH37" s="890"/>
      <c r="DI37" s="890"/>
      <c r="DJ37" s="890"/>
      <c r="DK37" s="890"/>
      <c r="DL37" s="890"/>
      <c r="DM37" s="890"/>
      <c r="DN37" s="890"/>
      <c r="DO37" s="890"/>
      <c r="DP37" s="890"/>
      <c r="DQ37" s="890"/>
      <c r="DR37" s="890"/>
      <c r="DS37" s="890"/>
      <c r="DT37" s="890"/>
      <c r="DU37" s="890"/>
      <c r="DV37" s="890"/>
      <c r="DW37" s="890"/>
      <c r="DX37" s="890"/>
      <c r="DY37" s="890"/>
      <c r="DZ37" s="890"/>
      <c r="EA37" s="890"/>
      <c r="EB37" s="890"/>
      <c r="EC37" s="890"/>
      <c r="ED37" s="890"/>
      <c r="EE37" s="890"/>
      <c r="EF37" s="890"/>
      <c r="EG37" s="890"/>
      <c r="EH37" s="890"/>
      <c r="EI37" s="890"/>
      <c r="EJ37" s="890"/>
      <c r="EK37" s="890"/>
      <c r="EL37" s="890"/>
      <c r="EM37" s="890"/>
      <c r="EN37" s="890"/>
      <c r="EO37" s="890"/>
      <c r="EP37" s="890"/>
      <c r="EQ37" s="890"/>
      <c r="ER37" s="890"/>
      <c r="ES37" s="890"/>
      <c r="ET37" s="890"/>
      <c r="EU37" s="890"/>
      <c r="EV37" s="890"/>
      <c r="EW37" s="890"/>
      <c r="EX37" s="890"/>
      <c r="EY37" s="890"/>
      <c r="EZ37" s="890"/>
      <c r="FA37" s="890"/>
      <c r="FB37" s="890"/>
      <c r="FC37" s="890"/>
      <c r="FD37" s="890"/>
      <c r="FE37" s="890"/>
      <c r="FF37" s="890"/>
      <c r="FG37" s="890"/>
      <c r="FH37" s="890"/>
      <c r="FI37" s="890"/>
      <c r="FJ37" s="890"/>
      <c r="FK37" s="890"/>
      <c r="FL37" s="890"/>
      <c r="FM37" s="890"/>
      <c r="FN37" s="890"/>
      <c r="FO37" s="890"/>
      <c r="FP37" s="890"/>
      <c r="FQ37" s="890"/>
      <c r="FR37" s="890"/>
      <c r="FS37" s="890"/>
      <c r="FT37" s="890"/>
      <c r="FU37" s="890"/>
      <c r="FV37" s="890"/>
      <c r="FW37" s="890"/>
      <c r="FX37" s="890"/>
      <c r="FY37" s="890"/>
      <c r="FZ37" s="890"/>
      <c r="GA37" s="890"/>
      <c r="GB37" s="890"/>
      <c r="GC37" s="890"/>
      <c r="GD37" s="890"/>
      <c r="GE37" s="890"/>
      <c r="GF37" s="890"/>
      <c r="GG37" s="890"/>
      <c r="GH37" s="890"/>
      <c r="GI37" s="890"/>
      <c r="GJ37" s="890"/>
      <c r="GK37" s="890"/>
      <c r="GL37" s="890"/>
      <c r="GM37" s="890"/>
      <c r="GN37" s="890"/>
      <c r="GO37" s="890"/>
      <c r="GP37" s="890"/>
      <c r="GQ37" s="890"/>
      <c r="GR37" s="890"/>
      <c r="GS37" s="890"/>
      <c r="GT37" s="890"/>
      <c r="GU37" s="890"/>
      <c r="GV37" s="890"/>
      <c r="GW37" s="890"/>
      <c r="GX37" s="890"/>
      <c r="GY37" s="890"/>
      <c r="GZ37" s="890"/>
      <c r="HA37" s="890"/>
      <c r="HB37" s="890"/>
      <c r="HC37" s="890"/>
      <c r="HD37" s="890"/>
      <c r="HE37" s="890"/>
      <c r="HF37" s="890"/>
      <c r="HG37" s="890"/>
      <c r="HH37" s="890"/>
      <c r="HI37" s="890"/>
      <c r="HJ37" s="890"/>
      <c r="HK37" s="890"/>
    </row>
    <row r="38" spans="1:219" s="2691" customFormat="1" ht="16.2" thickTop="1" thickBot="1">
      <c r="A38" s="985"/>
      <c r="B38" s="3840"/>
      <c r="C38" s="3840"/>
      <c r="D38" s="93"/>
      <c r="E38" s="93"/>
      <c r="F38" s="93"/>
      <c r="G38" s="93"/>
      <c r="H38" s="93"/>
      <c r="I38" s="93"/>
      <c r="J38" s="93"/>
      <c r="K38" s="738"/>
      <c r="L38" s="738"/>
      <c r="M38" s="738"/>
      <c r="N38" s="2947"/>
      <c r="O38" s="101">
        <f t="shared" si="3"/>
        <v>0</v>
      </c>
      <c r="P38" s="2950">
        <v>7</v>
      </c>
      <c r="Q38" s="890"/>
      <c r="R38" s="890"/>
      <c r="S38" s="890"/>
      <c r="T38" s="890"/>
      <c r="U38" s="890"/>
      <c r="V38" s="890"/>
      <c r="W38" s="890"/>
      <c r="X38" s="890"/>
      <c r="Y38" s="890"/>
      <c r="Z38" s="890"/>
      <c r="AA38" s="890"/>
      <c r="AB38" s="890"/>
      <c r="AC38" s="890"/>
      <c r="AD38" s="890"/>
      <c r="AE38" s="890"/>
      <c r="AF38" s="890"/>
      <c r="AG38" s="890"/>
      <c r="AH38" s="890"/>
      <c r="AI38" s="890"/>
      <c r="AJ38" s="890"/>
      <c r="AK38" s="890"/>
      <c r="AL38" s="890"/>
      <c r="AM38" s="890"/>
      <c r="AN38" s="890"/>
      <c r="AO38" s="890"/>
      <c r="AP38" s="890"/>
      <c r="AQ38" s="890"/>
      <c r="AR38" s="890"/>
      <c r="AS38" s="890"/>
      <c r="AT38" s="890"/>
      <c r="AU38" s="890"/>
      <c r="AV38" s="890"/>
      <c r="AW38" s="890"/>
      <c r="AX38" s="890"/>
      <c r="AY38" s="890"/>
      <c r="AZ38" s="890"/>
      <c r="BA38" s="890"/>
      <c r="BB38" s="890"/>
      <c r="BC38" s="890"/>
      <c r="BD38" s="890"/>
      <c r="BE38" s="890"/>
      <c r="BF38" s="890"/>
      <c r="BG38" s="890"/>
      <c r="BH38" s="890"/>
      <c r="BI38" s="890"/>
      <c r="BJ38" s="890"/>
      <c r="BK38" s="890"/>
      <c r="BL38" s="890"/>
      <c r="BM38" s="890"/>
      <c r="BN38" s="890"/>
      <c r="BO38" s="890"/>
      <c r="BP38" s="890"/>
      <c r="BQ38" s="890"/>
      <c r="BR38" s="890"/>
      <c r="BS38" s="890"/>
      <c r="BT38" s="890"/>
      <c r="BU38" s="890"/>
      <c r="BV38" s="890"/>
      <c r="BW38" s="890"/>
      <c r="BX38" s="890"/>
      <c r="BY38" s="890"/>
      <c r="BZ38" s="890"/>
      <c r="CA38" s="890"/>
      <c r="CB38" s="890"/>
      <c r="CC38" s="890"/>
      <c r="CD38" s="890"/>
      <c r="CE38" s="890"/>
      <c r="CF38" s="890"/>
      <c r="CG38" s="890"/>
      <c r="CH38" s="890"/>
      <c r="CI38" s="890"/>
      <c r="CJ38" s="890"/>
      <c r="CK38" s="890"/>
      <c r="CL38" s="890"/>
      <c r="CM38" s="890"/>
      <c r="CN38" s="890"/>
      <c r="CO38" s="890"/>
      <c r="CP38" s="890"/>
      <c r="CQ38" s="890"/>
      <c r="CR38" s="890"/>
      <c r="CS38" s="890"/>
      <c r="CT38" s="890"/>
      <c r="CU38" s="890"/>
      <c r="CV38" s="890"/>
      <c r="CW38" s="890"/>
      <c r="CX38" s="890"/>
      <c r="CY38" s="890"/>
      <c r="CZ38" s="890"/>
      <c r="DA38" s="890"/>
      <c r="DB38" s="890"/>
      <c r="DC38" s="890"/>
      <c r="DD38" s="890"/>
      <c r="DE38" s="890"/>
      <c r="DF38" s="890"/>
      <c r="DG38" s="890"/>
      <c r="DH38" s="890"/>
      <c r="DI38" s="890"/>
      <c r="DJ38" s="890"/>
      <c r="DK38" s="890"/>
      <c r="DL38" s="890"/>
      <c r="DM38" s="890"/>
      <c r="DN38" s="890"/>
      <c r="DO38" s="890"/>
      <c r="DP38" s="890"/>
      <c r="DQ38" s="890"/>
      <c r="DR38" s="890"/>
      <c r="DS38" s="890"/>
      <c r="DT38" s="890"/>
      <c r="DU38" s="890"/>
      <c r="DV38" s="890"/>
      <c r="DW38" s="890"/>
      <c r="DX38" s="890"/>
      <c r="DY38" s="890"/>
      <c r="DZ38" s="890"/>
      <c r="EA38" s="890"/>
      <c r="EB38" s="890"/>
      <c r="EC38" s="890"/>
      <c r="ED38" s="890"/>
      <c r="EE38" s="890"/>
      <c r="EF38" s="890"/>
      <c r="EG38" s="890"/>
      <c r="EH38" s="890"/>
      <c r="EI38" s="890"/>
      <c r="EJ38" s="890"/>
      <c r="EK38" s="890"/>
      <c r="EL38" s="890"/>
      <c r="EM38" s="890"/>
      <c r="EN38" s="890"/>
      <c r="EO38" s="890"/>
      <c r="EP38" s="890"/>
      <c r="EQ38" s="890"/>
      <c r="ER38" s="890"/>
      <c r="ES38" s="890"/>
      <c r="ET38" s="890"/>
      <c r="EU38" s="890"/>
      <c r="EV38" s="890"/>
      <c r="EW38" s="890"/>
      <c r="EX38" s="890"/>
      <c r="EY38" s="890"/>
      <c r="EZ38" s="890"/>
      <c r="FA38" s="890"/>
      <c r="FB38" s="890"/>
      <c r="FC38" s="890"/>
      <c r="FD38" s="890"/>
      <c r="FE38" s="890"/>
      <c r="FF38" s="890"/>
      <c r="FG38" s="890"/>
      <c r="FH38" s="890"/>
      <c r="FI38" s="890"/>
      <c r="FJ38" s="890"/>
      <c r="FK38" s="890"/>
      <c r="FL38" s="890"/>
      <c r="FM38" s="890"/>
      <c r="FN38" s="890"/>
      <c r="FO38" s="890"/>
      <c r="FP38" s="890"/>
      <c r="FQ38" s="890"/>
      <c r="FR38" s="890"/>
      <c r="FS38" s="890"/>
      <c r="FT38" s="890"/>
      <c r="FU38" s="890"/>
      <c r="FV38" s="890"/>
      <c r="FW38" s="890"/>
      <c r="FX38" s="890"/>
      <c r="FY38" s="890"/>
      <c r="FZ38" s="890"/>
      <c r="GA38" s="890"/>
      <c r="GB38" s="890"/>
      <c r="GC38" s="890"/>
      <c r="GD38" s="890"/>
      <c r="GE38" s="890"/>
      <c r="GF38" s="890"/>
      <c r="GG38" s="890"/>
      <c r="GH38" s="890"/>
      <c r="GI38" s="890"/>
      <c r="GJ38" s="890"/>
      <c r="GK38" s="890"/>
      <c r="GL38" s="890"/>
      <c r="GM38" s="890"/>
      <c r="GN38" s="890"/>
      <c r="GO38" s="890"/>
      <c r="GP38" s="890"/>
      <c r="GQ38" s="890"/>
      <c r="GR38" s="890"/>
      <c r="GS38" s="890"/>
      <c r="GT38" s="890"/>
      <c r="GU38" s="890"/>
      <c r="GV38" s="890"/>
      <c r="GW38" s="890"/>
      <c r="GX38" s="890"/>
      <c r="GY38" s="890"/>
      <c r="GZ38" s="890"/>
      <c r="HA38" s="890"/>
      <c r="HB38" s="890"/>
      <c r="HC38" s="890"/>
      <c r="HD38" s="890"/>
      <c r="HE38" s="890"/>
      <c r="HF38" s="890"/>
      <c r="HG38" s="890"/>
      <c r="HH38" s="890"/>
      <c r="HI38" s="890"/>
      <c r="HJ38" s="890"/>
      <c r="HK38" s="890"/>
    </row>
    <row r="39" spans="1:219" s="2690" customFormat="1" ht="16.8" thickTop="1" thickBot="1">
      <c r="A39" s="985"/>
      <c r="B39" s="3861" t="s">
        <v>1967</v>
      </c>
      <c r="C39" s="739"/>
      <c r="D39" s="739"/>
      <c r="E39" s="739"/>
      <c r="F39" s="739"/>
      <c r="G39" s="739"/>
      <c r="H39" s="739"/>
      <c r="I39" s="739"/>
      <c r="J39" s="739"/>
      <c r="K39" s="959"/>
      <c r="L39" s="959"/>
      <c r="M39" s="959"/>
      <c r="N39" s="2939"/>
      <c r="O39" s="101">
        <f t="shared" si="3"/>
        <v>0</v>
      </c>
      <c r="P39" s="2943">
        <v>7</v>
      </c>
      <c r="Q39" s="738"/>
      <c r="R39" s="738"/>
      <c r="S39" s="738"/>
      <c r="T39" s="738"/>
      <c r="U39" s="738"/>
      <c r="V39" s="738"/>
      <c r="W39" s="738"/>
      <c r="X39" s="738"/>
      <c r="Y39" s="738"/>
      <c r="Z39" s="738"/>
      <c r="AA39" s="738"/>
      <c r="AB39" s="738"/>
      <c r="AC39" s="738"/>
      <c r="AD39" s="738"/>
      <c r="AE39" s="738"/>
      <c r="AF39" s="738"/>
      <c r="AG39" s="738"/>
      <c r="AH39" s="738"/>
      <c r="AI39" s="738"/>
      <c r="AJ39" s="738"/>
      <c r="AK39" s="738"/>
      <c r="AL39" s="738"/>
      <c r="AM39" s="738"/>
      <c r="AN39" s="738"/>
      <c r="AO39" s="738"/>
      <c r="AP39" s="738"/>
      <c r="AQ39" s="738"/>
      <c r="AR39" s="738"/>
      <c r="AS39" s="738"/>
      <c r="AT39" s="738"/>
      <c r="AU39" s="738"/>
      <c r="AV39" s="738"/>
      <c r="AW39" s="738"/>
      <c r="AX39" s="738"/>
      <c r="AY39" s="738"/>
      <c r="AZ39" s="738"/>
      <c r="BA39" s="738"/>
      <c r="BB39" s="738"/>
      <c r="BC39" s="738"/>
      <c r="BD39" s="738"/>
      <c r="BE39" s="738"/>
      <c r="BF39" s="738"/>
      <c r="BG39" s="738"/>
      <c r="BH39" s="738"/>
      <c r="BI39" s="738"/>
      <c r="BJ39" s="738"/>
      <c r="BK39" s="738"/>
      <c r="BL39" s="738"/>
      <c r="BM39" s="738"/>
      <c r="BN39" s="738"/>
      <c r="BO39" s="738"/>
      <c r="BP39" s="738"/>
      <c r="BQ39" s="738"/>
      <c r="BR39" s="738"/>
      <c r="BS39" s="738"/>
      <c r="BT39" s="738"/>
      <c r="BU39" s="738"/>
      <c r="BV39" s="738"/>
      <c r="BW39" s="738"/>
      <c r="BX39" s="738"/>
      <c r="BY39" s="738"/>
      <c r="BZ39" s="738"/>
      <c r="CA39" s="738"/>
      <c r="CB39" s="738"/>
      <c r="CC39" s="738"/>
      <c r="CD39" s="738"/>
      <c r="CE39" s="738"/>
      <c r="CF39" s="738"/>
      <c r="CG39" s="738"/>
      <c r="CH39" s="738"/>
      <c r="CI39" s="738"/>
      <c r="CJ39" s="738"/>
      <c r="CK39" s="738"/>
      <c r="CL39" s="738"/>
      <c r="CM39" s="738"/>
      <c r="CN39" s="738"/>
      <c r="CO39" s="738"/>
      <c r="CP39" s="738"/>
      <c r="CQ39" s="738"/>
      <c r="CR39" s="738"/>
      <c r="CS39" s="738"/>
      <c r="CT39" s="738"/>
      <c r="CU39" s="738"/>
      <c r="CV39" s="738"/>
      <c r="CW39" s="738"/>
      <c r="CX39" s="738"/>
      <c r="CY39" s="738"/>
      <c r="CZ39" s="738"/>
      <c r="DA39" s="738"/>
      <c r="DB39" s="738"/>
      <c r="DC39" s="738"/>
      <c r="DD39" s="738"/>
      <c r="DE39" s="738"/>
      <c r="DF39" s="738"/>
      <c r="DG39" s="738"/>
      <c r="DH39" s="738"/>
      <c r="DI39" s="738"/>
      <c r="DJ39" s="738"/>
      <c r="DK39" s="738"/>
      <c r="DL39" s="738"/>
      <c r="DM39" s="738"/>
      <c r="DN39" s="738"/>
      <c r="DO39" s="738"/>
      <c r="DP39" s="738"/>
      <c r="DQ39" s="738"/>
      <c r="DR39" s="738"/>
      <c r="DS39" s="738"/>
      <c r="DT39" s="738"/>
      <c r="DU39" s="738"/>
      <c r="DV39" s="738"/>
      <c r="DW39" s="738"/>
      <c r="DX39" s="738"/>
      <c r="DY39" s="738"/>
      <c r="DZ39" s="738"/>
      <c r="EA39" s="738"/>
      <c r="EB39" s="738"/>
      <c r="EC39" s="738"/>
      <c r="ED39" s="738"/>
      <c r="EE39" s="738"/>
      <c r="EF39" s="738"/>
      <c r="EG39" s="738"/>
      <c r="EH39" s="738"/>
      <c r="EI39" s="738"/>
      <c r="EJ39" s="738"/>
      <c r="EK39" s="738"/>
      <c r="EL39" s="738"/>
      <c r="EM39" s="738"/>
      <c r="EN39" s="738"/>
      <c r="EO39" s="738"/>
      <c r="EP39" s="738"/>
      <c r="EQ39" s="738"/>
      <c r="ER39" s="738"/>
      <c r="ES39" s="738"/>
      <c r="ET39" s="738"/>
      <c r="EU39" s="738"/>
      <c r="EV39" s="738"/>
      <c r="EW39" s="738"/>
      <c r="EX39" s="738"/>
      <c r="EY39" s="738"/>
      <c r="EZ39" s="738"/>
      <c r="FA39" s="738"/>
      <c r="FB39" s="738"/>
      <c r="FC39" s="738"/>
      <c r="FD39" s="738"/>
      <c r="FE39" s="738"/>
      <c r="FF39" s="738"/>
      <c r="FG39" s="738"/>
      <c r="FH39" s="738"/>
      <c r="FI39" s="738"/>
      <c r="FJ39" s="738"/>
      <c r="FK39" s="738"/>
      <c r="FL39" s="738"/>
      <c r="FM39" s="738"/>
      <c r="FN39" s="738"/>
      <c r="FO39" s="738"/>
      <c r="FP39" s="738"/>
      <c r="FQ39" s="738"/>
      <c r="FR39" s="738"/>
      <c r="FS39" s="738"/>
      <c r="FT39" s="738"/>
      <c r="FU39" s="738"/>
      <c r="FV39" s="738"/>
      <c r="FW39" s="738"/>
      <c r="FX39" s="738"/>
      <c r="FY39" s="738"/>
      <c r="FZ39" s="738"/>
      <c r="GA39" s="738"/>
      <c r="GB39" s="738"/>
      <c r="GC39" s="738"/>
      <c r="GD39" s="738"/>
      <c r="GE39" s="738"/>
      <c r="GF39" s="738"/>
      <c r="GG39" s="738"/>
      <c r="GH39" s="738"/>
      <c r="GI39" s="738"/>
      <c r="GJ39" s="738"/>
      <c r="GK39" s="738"/>
      <c r="GL39" s="738"/>
      <c r="GM39" s="738"/>
      <c r="GN39" s="738"/>
      <c r="GO39" s="738"/>
      <c r="GP39" s="738"/>
      <c r="GQ39" s="738"/>
      <c r="GR39" s="738"/>
      <c r="GS39" s="738"/>
      <c r="GT39" s="738"/>
      <c r="GU39" s="738"/>
      <c r="GV39" s="738"/>
      <c r="GW39" s="738"/>
      <c r="GX39" s="738"/>
      <c r="GY39" s="738"/>
      <c r="GZ39" s="738"/>
      <c r="HA39" s="738"/>
      <c r="HB39" s="738"/>
      <c r="HC39" s="738"/>
      <c r="HD39" s="738"/>
      <c r="HE39" s="738"/>
      <c r="HF39" s="738"/>
      <c r="HG39" s="738"/>
      <c r="HH39" s="738"/>
      <c r="HI39" s="738"/>
      <c r="HJ39" s="738"/>
      <c r="HK39" s="738"/>
    </row>
    <row r="40" spans="1:219" s="938" customFormat="1" ht="45.6" thickTop="1">
      <c r="A40" s="985"/>
      <c r="B40" s="4047" t="s">
        <v>1968</v>
      </c>
      <c r="C40" s="4048" t="s">
        <v>1969</v>
      </c>
      <c r="D40" s="4624" t="s">
        <v>9811</v>
      </c>
      <c r="E40" s="4026">
        <f>IFERROR(E$43, "-")</f>
        <v>26.72</v>
      </c>
      <c r="F40" s="4947">
        <v>228.7</v>
      </c>
      <c r="G40" s="3778">
        <v>228.7</v>
      </c>
      <c r="H40" s="4049">
        <f>IFERROR((G40-F40),"-")</f>
        <v>0</v>
      </c>
      <c r="I40" s="4019">
        <f>IFERROR(H40/E40,"-")</f>
        <v>0</v>
      </c>
      <c r="J40" s="3764"/>
      <c r="K40" s="889"/>
      <c r="L40" s="3758" t="s">
        <v>1980</v>
      </c>
      <c r="M40" s="738"/>
      <c r="N40" s="2939"/>
      <c r="O40" s="101">
        <f t="shared" si="3"/>
        <v>0</v>
      </c>
      <c r="P40" s="2943">
        <v>1</v>
      </c>
      <c r="Q40" s="738"/>
      <c r="R40" s="738"/>
      <c r="S40" s="738"/>
      <c r="T40" s="738"/>
      <c r="U40" s="738"/>
      <c r="V40" s="738"/>
      <c r="W40" s="738"/>
      <c r="X40" s="738"/>
      <c r="Y40" s="738"/>
      <c r="Z40" s="738"/>
      <c r="AA40" s="738"/>
      <c r="AB40" s="738"/>
      <c r="AC40" s="738"/>
      <c r="AD40" s="738"/>
      <c r="AE40" s="738"/>
      <c r="AF40" s="738"/>
      <c r="AG40" s="738"/>
      <c r="AH40" s="738"/>
      <c r="AI40" s="738"/>
      <c r="AJ40" s="738"/>
      <c r="AK40" s="738"/>
      <c r="AL40" s="738"/>
      <c r="AM40" s="738"/>
      <c r="AN40" s="738"/>
      <c r="AO40" s="738"/>
      <c r="AP40" s="738"/>
      <c r="AQ40" s="738"/>
      <c r="AR40" s="738"/>
      <c r="AS40" s="738"/>
      <c r="AT40" s="738"/>
      <c r="AU40" s="738"/>
      <c r="AV40" s="738"/>
      <c r="AW40" s="738"/>
      <c r="AX40" s="738"/>
      <c r="AY40" s="738"/>
      <c r="AZ40" s="738"/>
      <c r="BA40" s="738"/>
      <c r="BB40" s="738"/>
      <c r="BC40" s="738"/>
      <c r="BD40" s="738"/>
      <c r="BE40" s="738"/>
      <c r="BF40" s="738"/>
      <c r="BG40" s="738"/>
      <c r="BH40" s="738"/>
      <c r="BI40" s="738"/>
      <c r="BJ40" s="738"/>
      <c r="BK40" s="738"/>
      <c r="BL40" s="738"/>
      <c r="BM40" s="738"/>
      <c r="BN40" s="738"/>
      <c r="BO40" s="738"/>
      <c r="BP40" s="738"/>
      <c r="BQ40" s="738"/>
      <c r="BR40" s="738"/>
      <c r="BS40" s="738"/>
      <c r="BT40" s="738"/>
      <c r="BU40" s="738"/>
      <c r="BV40" s="738"/>
      <c r="BW40" s="738"/>
      <c r="BX40" s="738"/>
      <c r="BY40" s="738"/>
      <c r="BZ40" s="738"/>
      <c r="CA40" s="738"/>
      <c r="CB40" s="738"/>
      <c r="CC40" s="738"/>
      <c r="CD40" s="738"/>
      <c r="CE40" s="738"/>
      <c r="CF40" s="738"/>
      <c r="CG40" s="738"/>
      <c r="CH40" s="738"/>
      <c r="CI40" s="738"/>
      <c r="CJ40" s="738"/>
      <c r="CK40" s="738"/>
      <c r="CL40" s="738"/>
      <c r="CM40" s="738"/>
      <c r="CN40" s="738"/>
      <c r="CO40" s="738"/>
      <c r="CP40" s="738"/>
      <c r="CQ40" s="738"/>
      <c r="CR40" s="738"/>
      <c r="CS40" s="738"/>
      <c r="CT40" s="738"/>
      <c r="CU40" s="738"/>
      <c r="CV40" s="738"/>
      <c r="CW40" s="738"/>
      <c r="CX40" s="738"/>
      <c r="CY40" s="738"/>
      <c r="CZ40" s="738"/>
      <c r="DA40" s="738"/>
      <c r="DB40" s="738"/>
      <c r="DC40" s="738"/>
      <c r="DD40" s="738"/>
      <c r="DE40" s="738"/>
      <c r="DF40" s="738"/>
      <c r="DG40" s="738"/>
      <c r="DH40" s="738"/>
      <c r="DI40" s="738"/>
      <c r="DJ40" s="738"/>
      <c r="DK40" s="738"/>
      <c r="DL40" s="738"/>
      <c r="DM40" s="738"/>
      <c r="DN40" s="738"/>
      <c r="DO40" s="738"/>
      <c r="DP40" s="738"/>
      <c r="DQ40" s="738"/>
      <c r="DR40" s="738"/>
      <c r="DS40" s="738"/>
      <c r="DT40" s="738"/>
      <c r="DU40" s="738"/>
      <c r="DV40" s="738"/>
      <c r="DW40" s="738"/>
      <c r="DX40" s="738"/>
      <c r="DY40" s="738"/>
      <c r="DZ40" s="738"/>
      <c r="EA40" s="738"/>
      <c r="EB40" s="738"/>
      <c r="EC40" s="738"/>
      <c r="ED40" s="738"/>
      <c r="EE40" s="738"/>
      <c r="EF40" s="738"/>
      <c r="EG40" s="738"/>
      <c r="EH40" s="738"/>
      <c r="EI40" s="738"/>
      <c r="EJ40" s="738"/>
      <c r="EK40" s="738"/>
      <c r="EL40" s="738"/>
      <c r="EM40" s="738"/>
      <c r="EN40" s="738"/>
      <c r="EO40" s="738"/>
      <c r="EP40" s="738"/>
      <c r="EQ40" s="738"/>
      <c r="ER40" s="738"/>
      <c r="ES40" s="738"/>
      <c r="ET40" s="738"/>
      <c r="EU40" s="738"/>
      <c r="EV40" s="738"/>
      <c r="EW40" s="738"/>
      <c r="EX40" s="738"/>
      <c r="EY40" s="738"/>
      <c r="EZ40" s="738"/>
      <c r="FA40" s="738"/>
      <c r="FB40" s="738"/>
      <c r="FC40" s="738"/>
      <c r="FD40" s="738"/>
      <c r="FE40" s="738"/>
      <c r="FF40" s="738"/>
      <c r="FG40" s="738"/>
      <c r="FH40" s="738"/>
      <c r="FI40" s="738"/>
      <c r="FJ40" s="738"/>
      <c r="FK40" s="738"/>
      <c r="FL40" s="738"/>
      <c r="FM40" s="738"/>
      <c r="FN40" s="738"/>
      <c r="FO40" s="738"/>
      <c r="FP40" s="738"/>
      <c r="FQ40" s="738"/>
      <c r="FR40" s="738"/>
      <c r="FS40" s="738"/>
      <c r="FT40" s="738"/>
      <c r="FU40" s="738"/>
      <c r="FV40" s="738"/>
      <c r="FW40" s="738"/>
      <c r="FX40" s="738"/>
      <c r="FY40" s="738"/>
      <c r="FZ40" s="738"/>
      <c r="GA40" s="738"/>
      <c r="GB40" s="738"/>
      <c r="GC40" s="738"/>
      <c r="GD40" s="738"/>
      <c r="GE40" s="738"/>
      <c r="GF40" s="738"/>
      <c r="GG40" s="738"/>
      <c r="GH40" s="738"/>
      <c r="GI40" s="738"/>
      <c r="GJ40" s="738"/>
      <c r="GK40" s="738"/>
      <c r="GL40" s="738"/>
      <c r="GM40" s="738"/>
      <c r="GN40" s="738"/>
      <c r="GO40" s="738"/>
      <c r="GP40" s="738"/>
      <c r="GQ40" s="738"/>
      <c r="GR40" s="738"/>
      <c r="GS40" s="738"/>
      <c r="GT40" s="738"/>
      <c r="GU40" s="738"/>
      <c r="GV40" s="738"/>
      <c r="GW40" s="738"/>
      <c r="GX40" s="738"/>
      <c r="GY40" s="738"/>
      <c r="GZ40" s="738"/>
      <c r="HA40" s="738"/>
      <c r="HB40" s="738"/>
      <c r="HC40" s="738"/>
      <c r="HD40" s="738"/>
      <c r="HE40" s="738"/>
      <c r="HF40" s="738"/>
      <c r="HG40" s="738"/>
      <c r="HH40" s="738"/>
      <c r="HI40" s="738"/>
      <c r="HJ40" s="738"/>
      <c r="HK40" s="738"/>
    </row>
    <row r="41" spans="1:219" s="938" customFormat="1" ht="45">
      <c r="A41" s="985"/>
      <c r="B41" s="4027" t="s">
        <v>1971</v>
      </c>
      <c r="C41" s="4050" t="s">
        <v>1969</v>
      </c>
      <c r="D41" s="4626" t="s">
        <v>9811</v>
      </c>
      <c r="E41" s="4028">
        <f t="shared" ref="E41" si="5">IFERROR(E$43, "-")</f>
        <v>26.72</v>
      </c>
      <c r="F41" s="3784">
        <v>0</v>
      </c>
      <c r="G41" s="3784">
        <v>0</v>
      </c>
      <c r="H41" s="4051">
        <f t="shared" ref="H41:H42" si="6">IFERROR((G41-F41),"-")</f>
        <v>0</v>
      </c>
      <c r="I41" s="4021">
        <f t="shared" ref="I41:I43" si="7">IFERROR(H41/E41,"-")</f>
        <v>0</v>
      </c>
      <c r="J41" s="3764"/>
      <c r="K41" s="954"/>
      <c r="L41" s="3766" t="s">
        <v>1982</v>
      </c>
      <c r="M41" s="738"/>
      <c r="N41" s="2939"/>
      <c r="O41" s="101">
        <f t="shared" si="3"/>
        <v>0</v>
      </c>
      <c r="P41" s="2943">
        <v>1</v>
      </c>
      <c r="Q41" s="738"/>
      <c r="R41" s="738"/>
      <c r="S41" s="738"/>
      <c r="T41" s="738"/>
      <c r="U41" s="738"/>
      <c r="V41" s="738"/>
      <c r="W41" s="738"/>
      <c r="X41" s="738"/>
      <c r="Y41" s="738"/>
      <c r="Z41" s="738"/>
      <c r="AA41" s="738"/>
      <c r="AB41" s="738"/>
      <c r="AC41" s="738"/>
      <c r="AD41" s="738"/>
      <c r="AE41" s="738"/>
      <c r="AF41" s="738"/>
      <c r="AG41" s="738"/>
      <c r="AH41" s="738"/>
      <c r="AI41" s="738"/>
      <c r="AJ41" s="738"/>
      <c r="AK41" s="738"/>
      <c r="AL41" s="738"/>
      <c r="AM41" s="738"/>
      <c r="AN41" s="738"/>
      <c r="AO41" s="738"/>
      <c r="AP41" s="738"/>
      <c r="AQ41" s="738"/>
      <c r="AR41" s="738"/>
      <c r="AS41" s="738"/>
      <c r="AT41" s="738"/>
      <c r="AU41" s="738"/>
      <c r="AV41" s="738"/>
      <c r="AW41" s="738"/>
      <c r="AX41" s="738"/>
      <c r="AY41" s="738"/>
      <c r="AZ41" s="738"/>
      <c r="BA41" s="738"/>
      <c r="BB41" s="738"/>
      <c r="BC41" s="738"/>
      <c r="BD41" s="738"/>
      <c r="BE41" s="738"/>
      <c r="BF41" s="738"/>
      <c r="BG41" s="738"/>
      <c r="BH41" s="738"/>
      <c r="BI41" s="738"/>
      <c r="BJ41" s="738"/>
      <c r="BK41" s="738"/>
      <c r="BL41" s="738"/>
      <c r="BM41" s="738"/>
      <c r="BN41" s="738"/>
      <c r="BO41" s="738"/>
      <c r="BP41" s="738"/>
      <c r="BQ41" s="738"/>
      <c r="BR41" s="738"/>
      <c r="BS41" s="738"/>
      <c r="BT41" s="738"/>
      <c r="BU41" s="738"/>
      <c r="BV41" s="738"/>
      <c r="BW41" s="738"/>
      <c r="BX41" s="738"/>
      <c r="BY41" s="738"/>
      <c r="BZ41" s="738"/>
      <c r="CA41" s="738"/>
      <c r="CB41" s="738"/>
      <c r="CC41" s="738"/>
      <c r="CD41" s="738"/>
      <c r="CE41" s="738"/>
      <c r="CF41" s="738"/>
      <c r="CG41" s="738"/>
      <c r="CH41" s="738"/>
      <c r="CI41" s="738"/>
      <c r="CJ41" s="738"/>
      <c r="CK41" s="738"/>
      <c r="CL41" s="738"/>
      <c r="CM41" s="738"/>
      <c r="CN41" s="738"/>
      <c r="CO41" s="738"/>
      <c r="CP41" s="738"/>
      <c r="CQ41" s="738"/>
      <c r="CR41" s="738"/>
      <c r="CS41" s="738"/>
      <c r="CT41" s="738"/>
      <c r="CU41" s="738"/>
      <c r="CV41" s="738"/>
      <c r="CW41" s="738"/>
      <c r="CX41" s="738"/>
      <c r="CY41" s="738"/>
      <c r="CZ41" s="738"/>
      <c r="DA41" s="738"/>
      <c r="DB41" s="738"/>
      <c r="DC41" s="738"/>
      <c r="DD41" s="738"/>
      <c r="DE41" s="738"/>
      <c r="DF41" s="738"/>
      <c r="DG41" s="738"/>
      <c r="DH41" s="738"/>
      <c r="DI41" s="738"/>
      <c r="DJ41" s="738"/>
      <c r="DK41" s="738"/>
      <c r="DL41" s="738"/>
      <c r="DM41" s="738"/>
      <c r="DN41" s="738"/>
      <c r="DO41" s="738"/>
      <c r="DP41" s="738"/>
      <c r="DQ41" s="738"/>
      <c r="DR41" s="738"/>
      <c r="DS41" s="738"/>
      <c r="DT41" s="738"/>
      <c r="DU41" s="738"/>
      <c r="DV41" s="738"/>
      <c r="DW41" s="738"/>
      <c r="DX41" s="738"/>
      <c r="DY41" s="738"/>
      <c r="DZ41" s="738"/>
      <c r="EA41" s="738"/>
      <c r="EB41" s="738"/>
      <c r="EC41" s="738"/>
      <c r="ED41" s="738"/>
      <c r="EE41" s="738"/>
      <c r="EF41" s="738"/>
      <c r="EG41" s="738"/>
      <c r="EH41" s="738"/>
      <c r="EI41" s="738"/>
      <c r="EJ41" s="738"/>
      <c r="EK41" s="738"/>
      <c r="EL41" s="738"/>
      <c r="EM41" s="738"/>
      <c r="EN41" s="738"/>
      <c r="EO41" s="738"/>
      <c r="EP41" s="738"/>
      <c r="EQ41" s="738"/>
      <c r="ER41" s="738"/>
      <c r="ES41" s="738"/>
      <c r="ET41" s="738"/>
      <c r="EU41" s="738"/>
      <c r="EV41" s="738"/>
      <c r="EW41" s="738"/>
      <c r="EX41" s="738"/>
      <c r="EY41" s="738"/>
      <c r="EZ41" s="738"/>
      <c r="FA41" s="738"/>
      <c r="FB41" s="738"/>
      <c r="FC41" s="738"/>
      <c r="FD41" s="738"/>
      <c r="FE41" s="738"/>
      <c r="FF41" s="738"/>
      <c r="FG41" s="738"/>
      <c r="FH41" s="738"/>
      <c r="FI41" s="738"/>
      <c r="FJ41" s="738"/>
      <c r="FK41" s="738"/>
      <c r="FL41" s="738"/>
      <c r="FM41" s="738"/>
      <c r="FN41" s="738"/>
      <c r="FO41" s="738"/>
      <c r="FP41" s="738"/>
      <c r="FQ41" s="738"/>
      <c r="FR41" s="738"/>
      <c r="FS41" s="738"/>
      <c r="FT41" s="738"/>
      <c r="FU41" s="738"/>
      <c r="FV41" s="738"/>
      <c r="FW41" s="738"/>
      <c r="FX41" s="738"/>
      <c r="FY41" s="738"/>
      <c r="FZ41" s="738"/>
      <c r="GA41" s="738"/>
      <c r="GB41" s="738"/>
      <c r="GC41" s="738"/>
      <c r="GD41" s="738"/>
      <c r="GE41" s="738"/>
      <c r="GF41" s="738"/>
      <c r="GG41" s="738"/>
      <c r="GH41" s="738"/>
      <c r="GI41" s="738"/>
      <c r="GJ41" s="738"/>
      <c r="GK41" s="738"/>
      <c r="GL41" s="738"/>
      <c r="GM41" s="738"/>
      <c r="GN41" s="738"/>
      <c r="GO41" s="738"/>
      <c r="GP41" s="738"/>
      <c r="GQ41" s="738"/>
      <c r="GR41" s="738"/>
      <c r="GS41" s="738"/>
      <c r="GT41" s="738"/>
      <c r="GU41" s="738"/>
      <c r="GV41" s="738"/>
      <c r="GW41" s="738"/>
      <c r="GX41" s="738"/>
      <c r="GY41" s="738"/>
      <c r="GZ41" s="738"/>
      <c r="HA41" s="738"/>
      <c r="HB41" s="738"/>
      <c r="HC41" s="738"/>
      <c r="HD41" s="738"/>
      <c r="HE41" s="738"/>
      <c r="HF41" s="738"/>
      <c r="HG41" s="738"/>
      <c r="HH41" s="738"/>
      <c r="HI41" s="738"/>
      <c r="HJ41" s="738"/>
      <c r="HK41" s="738"/>
    </row>
    <row r="42" spans="1:219" s="938" customFormat="1" ht="45">
      <c r="A42" s="985"/>
      <c r="B42" s="4027" t="s">
        <v>1973</v>
      </c>
      <c r="C42" s="4050" t="s">
        <v>1969</v>
      </c>
      <c r="D42" s="4626" t="s">
        <v>9811</v>
      </c>
      <c r="E42" s="4028">
        <f>IFERROR(E$43, "-")</f>
        <v>26.72</v>
      </c>
      <c r="F42" s="3784">
        <v>21.529999999999998</v>
      </c>
      <c r="G42" s="3784">
        <v>21.529999999999998</v>
      </c>
      <c r="H42" s="4051">
        <f t="shared" si="6"/>
        <v>0</v>
      </c>
      <c r="I42" s="4021">
        <f t="shared" si="7"/>
        <v>0</v>
      </c>
      <c r="J42" s="3764"/>
      <c r="K42" s="954"/>
      <c r="L42" s="3766" t="s">
        <v>1984</v>
      </c>
      <c r="M42" s="738"/>
      <c r="N42" s="2939"/>
      <c r="O42" s="101">
        <f t="shared" si="3"/>
        <v>0</v>
      </c>
      <c r="P42" s="2943">
        <v>1</v>
      </c>
      <c r="Q42" s="738"/>
      <c r="R42" s="738"/>
      <c r="S42" s="738"/>
      <c r="T42" s="738"/>
      <c r="U42" s="738"/>
      <c r="V42" s="738"/>
      <c r="W42" s="738"/>
      <c r="X42" s="738"/>
      <c r="Y42" s="738"/>
      <c r="Z42" s="738"/>
      <c r="AA42" s="738"/>
      <c r="AB42" s="738"/>
      <c r="AC42" s="738"/>
      <c r="AD42" s="738"/>
      <c r="AE42" s="738"/>
      <c r="AF42" s="738"/>
      <c r="AG42" s="738"/>
      <c r="AH42" s="738"/>
      <c r="AI42" s="738"/>
      <c r="AJ42" s="738"/>
      <c r="AK42" s="738"/>
      <c r="AL42" s="738"/>
      <c r="AM42" s="738"/>
      <c r="AN42" s="738"/>
      <c r="AO42" s="738"/>
      <c r="AP42" s="738"/>
      <c r="AQ42" s="738"/>
      <c r="AR42" s="738"/>
      <c r="AS42" s="738"/>
      <c r="AT42" s="738"/>
      <c r="AU42" s="738"/>
      <c r="AV42" s="738"/>
      <c r="AW42" s="738"/>
      <c r="AX42" s="738"/>
      <c r="AY42" s="738"/>
      <c r="AZ42" s="738"/>
      <c r="BA42" s="738"/>
      <c r="BB42" s="738"/>
      <c r="BC42" s="738"/>
      <c r="BD42" s="738"/>
      <c r="BE42" s="738"/>
      <c r="BF42" s="738"/>
      <c r="BG42" s="738"/>
      <c r="BH42" s="738"/>
      <c r="BI42" s="738"/>
      <c r="BJ42" s="738"/>
      <c r="BK42" s="738"/>
      <c r="BL42" s="738"/>
      <c r="BM42" s="738"/>
      <c r="BN42" s="738"/>
      <c r="BO42" s="738"/>
      <c r="BP42" s="738"/>
      <c r="BQ42" s="738"/>
      <c r="BR42" s="738"/>
      <c r="BS42" s="738"/>
      <c r="BT42" s="738"/>
      <c r="BU42" s="738"/>
      <c r="BV42" s="738"/>
      <c r="BW42" s="738"/>
      <c r="BX42" s="738"/>
      <c r="BY42" s="738"/>
      <c r="BZ42" s="738"/>
      <c r="CA42" s="738"/>
      <c r="CB42" s="738"/>
      <c r="CC42" s="738"/>
      <c r="CD42" s="738"/>
      <c r="CE42" s="738"/>
      <c r="CF42" s="738"/>
      <c r="CG42" s="738"/>
      <c r="CH42" s="738"/>
      <c r="CI42" s="738"/>
      <c r="CJ42" s="738"/>
      <c r="CK42" s="738"/>
      <c r="CL42" s="738"/>
      <c r="CM42" s="738"/>
      <c r="CN42" s="738"/>
      <c r="CO42" s="738"/>
      <c r="CP42" s="738"/>
      <c r="CQ42" s="738"/>
      <c r="CR42" s="738"/>
      <c r="CS42" s="738"/>
      <c r="CT42" s="738"/>
      <c r="CU42" s="738"/>
      <c r="CV42" s="738"/>
      <c r="CW42" s="738"/>
      <c r="CX42" s="738"/>
      <c r="CY42" s="738"/>
      <c r="CZ42" s="738"/>
      <c r="DA42" s="738"/>
      <c r="DB42" s="738"/>
      <c r="DC42" s="738"/>
      <c r="DD42" s="738"/>
      <c r="DE42" s="738"/>
      <c r="DF42" s="738"/>
      <c r="DG42" s="738"/>
      <c r="DH42" s="738"/>
      <c r="DI42" s="738"/>
      <c r="DJ42" s="738"/>
      <c r="DK42" s="738"/>
      <c r="DL42" s="738"/>
      <c r="DM42" s="738"/>
      <c r="DN42" s="738"/>
      <c r="DO42" s="738"/>
      <c r="DP42" s="738"/>
      <c r="DQ42" s="738"/>
      <c r="DR42" s="738"/>
      <c r="DS42" s="738"/>
      <c r="DT42" s="738"/>
      <c r="DU42" s="738"/>
      <c r="DV42" s="738"/>
      <c r="DW42" s="738"/>
      <c r="DX42" s="738"/>
      <c r="DY42" s="738"/>
      <c r="DZ42" s="738"/>
      <c r="EA42" s="738"/>
      <c r="EB42" s="738"/>
      <c r="EC42" s="738"/>
      <c r="ED42" s="738"/>
      <c r="EE42" s="738"/>
      <c r="EF42" s="738"/>
      <c r="EG42" s="738"/>
      <c r="EH42" s="738"/>
      <c r="EI42" s="738"/>
      <c r="EJ42" s="738"/>
      <c r="EK42" s="738"/>
      <c r="EL42" s="738"/>
      <c r="EM42" s="738"/>
      <c r="EN42" s="738"/>
      <c r="EO42" s="738"/>
      <c r="EP42" s="738"/>
      <c r="EQ42" s="738"/>
      <c r="ER42" s="738"/>
      <c r="ES42" s="738"/>
      <c r="ET42" s="738"/>
      <c r="EU42" s="738"/>
      <c r="EV42" s="738"/>
      <c r="EW42" s="738"/>
      <c r="EX42" s="738"/>
      <c r="EY42" s="738"/>
      <c r="EZ42" s="738"/>
      <c r="FA42" s="738"/>
      <c r="FB42" s="738"/>
      <c r="FC42" s="738"/>
      <c r="FD42" s="738"/>
      <c r="FE42" s="738"/>
      <c r="FF42" s="738"/>
      <c r="FG42" s="738"/>
      <c r="FH42" s="738"/>
      <c r="FI42" s="738"/>
      <c r="FJ42" s="738"/>
      <c r="FK42" s="738"/>
      <c r="FL42" s="738"/>
      <c r="FM42" s="738"/>
      <c r="FN42" s="738"/>
      <c r="FO42" s="738"/>
      <c r="FP42" s="738"/>
      <c r="FQ42" s="738"/>
      <c r="FR42" s="738"/>
      <c r="FS42" s="738"/>
      <c r="FT42" s="738"/>
      <c r="FU42" s="738"/>
      <c r="FV42" s="738"/>
      <c r="FW42" s="738"/>
      <c r="FX42" s="738"/>
      <c r="FY42" s="738"/>
      <c r="FZ42" s="738"/>
      <c r="GA42" s="738"/>
      <c r="GB42" s="738"/>
      <c r="GC42" s="738"/>
      <c r="GD42" s="738"/>
      <c r="GE42" s="738"/>
      <c r="GF42" s="738"/>
      <c r="GG42" s="738"/>
      <c r="GH42" s="738"/>
      <c r="GI42" s="738"/>
      <c r="GJ42" s="738"/>
      <c r="GK42" s="738"/>
      <c r="GL42" s="738"/>
      <c r="GM42" s="738"/>
      <c r="GN42" s="738"/>
      <c r="GO42" s="738"/>
      <c r="GP42" s="738"/>
      <c r="GQ42" s="738"/>
      <c r="GR42" s="738"/>
      <c r="GS42" s="738"/>
      <c r="GT42" s="738"/>
      <c r="GU42" s="738"/>
      <c r="GV42" s="738"/>
      <c r="GW42" s="738"/>
      <c r="GX42" s="738"/>
      <c r="GY42" s="738"/>
      <c r="GZ42" s="738"/>
      <c r="HA42" s="738"/>
      <c r="HB42" s="738"/>
      <c r="HC42" s="738"/>
      <c r="HD42" s="738"/>
      <c r="HE42" s="738"/>
      <c r="HF42" s="738"/>
      <c r="HG42" s="738"/>
      <c r="HH42" s="738"/>
      <c r="HI42" s="738"/>
      <c r="HJ42" s="738"/>
      <c r="HK42" s="738"/>
    </row>
    <row r="43" spans="1:219" s="938" customFormat="1" ht="45.6" thickBot="1">
      <c r="A43" s="985"/>
      <c r="B43" s="4029" t="s">
        <v>1975</v>
      </c>
      <c r="C43" s="4052" t="s">
        <v>1969</v>
      </c>
      <c r="D43" s="4625" t="s">
        <v>9811</v>
      </c>
      <c r="E43" s="3792">
        <v>26.72</v>
      </c>
      <c r="F43" s="4023">
        <f>IFERROR(SUM(F40:F42),"-")</f>
        <v>250.23</v>
      </c>
      <c r="G43" s="4023">
        <f>IFERROR(SUM(G40:G42),"-")</f>
        <v>250.23</v>
      </c>
      <c r="H43" s="4023">
        <f>IFERROR((G43-F43),"-")</f>
        <v>0</v>
      </c>
      <c r="I43" s="4024">
        <f t="shared" si="7"/>
        <v>0</v>
      </c>
      <c r="J43" s="3764"/>
      <c r="K43" s="954"/>
      <c r="L43" s="3767" t="s">
        <v>1991</v>
      </c>
      <c r="M43" s="738"/>
      <c r="N43" s="2939"/>
      <c r="O43" s="101">
        <f t="shared" si="3"/>
        <v>0</v>
      </c>
      <c r="P43" s="2943">
        <v>1</v>
      </c>
      <c r="Q43" s="738"/>
      <c r="R43" s="738"/>
      <c r="S43" s="738"/>
      <c r="T43" s="738"/>
      <c r="U43" s="738"/>
      <c r="V43" s="738"/>
      <c r="W43" s="738"/>
      <c r="X43" s="738"/>
      <c r="Y43" s="738"/>
      <c r="Z43" s="738"/>
      <c r="AA43" s="738"/>
      <c r="AB43" s="738"/>
      <c r="AC43" s="738"/>
      <c r="AD43" s="738"/>
      <c r="AE43" s="738"/>
      <c r="AF43" s="738"/>
      <c r="AG43" s="738"/>
      <c r="AH43" s="738"/>
      <c r="AI43" s="738"/>
      <c r="AJ43" s="738"/>
      <c r="AK43" s="738"/>
      <c r="AL43" s="738"/>
      <c r="AM43" s="738"/>
      <c r="AN43" s="738"/>
      <c r="AO43" s="738"/>
      <c r="AP43" s="738"/>
      <c r="AQ43" s="738"/>
      <c r="AR43" s="738"/>
      <c r="AS43" s="738"/>
      <c r="AT43" s="738"/>
      <c r="AU43" s="738"/>
      <c r="AV43" s="738"/>
      <c r="AW43" s="738"/>
      <c r="AX43" s="738"/>
      <c r="AY43" s="738"/>
      <c r="AZ43" s="738"/>
      <c r="BA43" s="738"/>
      <c r="BB43" s="738"/>
      <c r="BC43" s="738"/>
      <c r="BD43" s="738"/>
      <c r="BE43" s="738"/>
      <c r="BF43" s="738"/>
      <c r="BG43" s="738"/>
      <c r="BH43" s="738"/>
      <c r="BI43" s="738"/>
      <c r="BJ43" s="738"/>
      <c r="BK43" s="738"/>
      <c r="BL43" s="738"/>
      <c r="BM43" s="738"/>
      <c r="BN43" s="738"/>
      <c r="BO43" s="738"/>
      <c r="BP43" s="738"/>
      <c r="BQ43" s="738"/>
      <c r="BR43" s="738"/>
      <c r="BS43" s="738"/>
      <c r="BT43" s="738"/>
      <c r="BU43" s="738"/>
      <c r="BV43" s="738"/>
      <c r="BW43" s="738"/>
      <c r="BX43" s="738"/>
      <c r="BY43" s="738"/>
      <c r="BZ43" s="738"/>
      <c r="CA43" s="738"/>
      <c r="CB43" s="738"/>
      <c r="CC43" s="738"/>
      <c r="CD43" s="738"/>
      <c r="CE43" s="738"/>
      <c r="CF43" s="738"/>
      <c r="CG43" s="738"/>
      <c r="CH43" s="738"/>
      <c r="CI43" s="738"/>
      <c r="CJ43" s="738"/>
      <c r="CK43" s="738"/>
      <c r="CL43" s="738"/>
      <c r="CM43" s="738"/>
      <c r="CN43" s="738"/>
      <c r="CO43" s="738"/>
      <c r="CP43" s="738"/>
      <c r="CQ43" s="738"/>
      <c r="CR43" s="738"/>
      <c r="CS43" s="738"/>
      <c r="CT43" s="738"/>
      <c r="CU43" s="738"/>
      <c r="CV43" s="738"/>
      <c r="CW43" s="738"/>
      <c r="CX43" s="738"/>
      <c r="CY43" s="738"/>
      <c r="CZ43" s="738"/>
      <c r="DA43" s="738"/>
      <c r="DB43" s="738"/>
      <c r="DC43" s="738"/>
      <c r="DD43" s="738"/>
      <c r="DE43" s="738"/>
      <c r="DF43" s="738"/>
      <c r="DG43" s="738"/>
      <c r="DH43" s="738"/>
      <c r="DI43" s="738"/>
      <c r="DJ43" s="738"/>
      <c r="DK43" s="738"/>
      <c r="DL43" s="738"/>
      <c r="DM43" s="738"/>
      <c r="DN43" s="738"/>
      <c r="DO43" s="738"/>
      <c r="DP43" s="738"/>
      <c r="DQ43" s="738"/>
      <c r="DR43" s="738"/>
      <c r="DS43" s="738"/>
      <c r="DT43" s="738"/>
      <c r="DU43" s="738"/>
      <c r="DV43" s="738"/>
      <c r="DW43" s="738"/>
      <c r="DX43" s="738"/>
      <c r="DY43" s="738"/>
      <c r="DZ43" s="738"/>
      <c r="EA43" s="738"/>
      <c r="EB43" s="738"/>
      <c r="EC43" s="738"/>
      <c r="ED43" s="738"/>
      <c r="EE43" s="738"/>
      <c r="EF43" s="738"/>
      <c r="EG43" s="738"/>
      <c r="EH43" s="738"/>
      <c r="EI43" s="738"/>
      <c r="EJ43" s="738"/>
      <c r="EK43" s="738"/>
      <c r="EL43" s="738"/>
      <c r="EM43" s="738"/>
      <c r="EN43" s="738"/>
      <c r="EO43" s="738"/>
      <c r="EP43" s="738"/>
      <c r="EQ43" s="738"/>
      <c r="ER43" s="738"/>
      <c r="ES43" s="738"/>
      <c r="ET43" s="738"/>
      <c r="EU43" s="738"/>
      <c r="EV43" s="738"/>
      <c r="EW43" s="738"/>
      <c r="EX43" s="738"/>
      <c r="EY43" s="738"/>
      <c r="EZ43" s="738"/>
      <c r="FA43" s="738"/>
      <c r="FB43" s="738"/>
      <c r="FC43" s="738"/>
      <c r="FD43" s="738"/>
      <c r="FE43" s="738"/>
      <c r="FF43" s="738"/>
      <c r="FG43" s="738"/>
      <c r="FH43" s="738"/>
      <c r="FI43" s="738"/>
      <c r="FJ43" s="738"/>
      <c r="FK43" s="738"/>
      <c r="FL43" s="738"/>
      <c r="FM43" s="738"/>
      <c r="FN43" s="738"/>
      <c r="FO43" s="738"/>
      <c r="FP43" s="738"/>
      <c r="FQ43" s="738"/>
      <c r="FR43" s="738"/>
      <c r="FS43" s="738"/>
      <c r="FT43" s="738"/>
      <c r="FU43" s="738"/>
      <c r="FV43" s="738"/>
      <c r="FW43" s="738"/>
      <c r="FX43" s="738"/>
      <c r="FY43" s="738"/>
      <c r="FZ43" s="738"/>
      <c r="GA43" s="738"/>
      <c r="GB43" s="738"/>
      <c r="GC43" s="738"/>
      <c r="GD43" s="738"/>
      <c r="GE43" s="738"/>
      <c r="GF43" s="738"/>
      <c r="GG43" s="738"/>
      <c r="GH43" s="738"/>
      <c r="GI43" s="738"/>
      <c r="GJ43" s="738"/>
      <c r="GK43" s="738"/>
      <c r="GL43" s="738"/>
      <c r="GM43" s="738"/>
      <c r="GN43" s="738"/>
      <c r="GO43" s="738"/>
      <c r="GP43" s="738"/>
      <c r="GQ43" s="738"/>
      <c r="GR43" s="738"/>
      <c r="GS43" s="738"/>
      <c r="GT43" s="738"/>
      <c r="GU43" s="738"/>
      <c r="GV43" s="738"/>
      <c r="GW43" s="738"/>
      <c r="GX43" s="738"/>
      <c r="GY43" s="738"/>
      <c r="GZ43" s="738"/>
      <c r="HA43" s="738"/>
      <c r="HB43" s="738"/>
      <c r="HC43" s="738"/>
      <c r="HD43" s="738"/>
      <c r="HE43" s="738"/>
      <c r="HF43" s="738"/>
      <c r="HG43" s="738"/>
      <c r="HH43" s="738"/>
      <c r="HI43" s="738"/>
      <c r="HJ43" s="738"/>
      <c r="HK43" s="738"/>
    </row>
    <row r="44" spans="1:219" s="938" customFormat="1" ht="20.25" customHeight="1" thickTop="1" thickBot="1">
      <c r="A44" s="985"/>
      <c r="B44" s="3835"/>
      <c r="C44" s="3847"/>
      <c r="D44" s="3845"/>
      <c r="E44" s="3847"/>
      <c r="F44" s="3764"/>
      <c r="G44" s="3764"/>
      <c r="H44" s="3764"/>
      <c r="I44" s="3764"/>
      <c r="J44" s="3764"/>
      <c r="K44" s="899"/>
      <c r="L44" s="899"/>
      <c r="M44" s="899"/>
      <c r="N44" s="2939"/>
      <c r="O44" s="101">
        <f t="shared" si="3"/>
        <v>0</v>
      </c>
      <c r="P44" s="2943">
        <v>7</v>
      </c>
      <c r="Q44" s="738"/>
      <c r="R44" s="738"/>
      <c r="S44" s="738"/>
      <c r="T44" s="738"/>
      <c r="U44" s="738"/>
      <c r="V44" s="738"/>
      <c r="W44" s="738"/>
      <c r="X44" s="738"/>
      <c r="Y44" s="738"/>
      <c r="Z44" s="738"/>
      <c r="AA44" s="738"/>
      <c r="AB44" s="738"/>
      <c r="AC44" s="738"/>
      <c r="AD44" s="738"/>
      <c r="AE44" s="738"/>
      <c r="AF44" s="738"/>
      <c r="AG44" s="738"/>
      <c r="AH44" s="738"/>
      <c r="AI44" s="738"/>
      <c r="AJ44" s="738"/>
      <c r="AK44" s="738"/>
      <c r="AL44" s="738"/>
      <c r="AM44" s="738"/>
      <c r="AN44" s="738"/>
      <c r="AO44" s="738"/>
      <c r="AP44" s="738"/>
      <c r="AQ44" s="738"/>
      <c r="AR44" s="738"/>
      <c r="AS44" s="738"/>
      <c r="AT44" s="738"/>
      <c r="AU44" s="738"/>
      <c r="AV44" s="738"/>
      <c r="AW44" s="738"/>
      <c r="AX44" s="738"/>
      <c r="AY44" s="738"/>
      <c r="AZ44" s="738"/>
      <c r="BA44" s="738"/>
      <c r="BB44" s="738"/>
      <c r="BC44" s="738"/>
      <c r="BD44" s="738"/>
      <c r="BE44" s="738"/>
      <c r="BF44" s="738"/>
      <c r="BG44" s="738"/>
      <c r="BH44" s="738"/>
      <c r="BI44" s="738"/>
      <c r="BJ44" s="738"/>
      <c r="BK44" s="738"/>
      <c r="BL44" s="738"/>
      <c r="BM44" s="738"/>
      <c r="BN44" s="738"/>
      <c r="BO44" s="738"/>
      <c r="BP44" s="738"/>
      <c r="BQ44" s="738"/>
      <c r="BR44" s="738"/>
      <c r="BS44" s="738"/>
      <c r="BT44" s="738"/>
      <c r="BU44" s="738"/>
      <c r="BV44" s="738"/>
      <c r="BW44" s="738"/>
      <c r="BX44" s="738"/>
      <c r="BY44" s="738"/>
      <c r="BZ44" s="738"/>
      <c r="CA44" s="738"/>
      <c r="CB44" s="738"/>
      <c r="CC44" s="738"/>
      <c r="CD44" s="738"/>
      <c r="CE44" s="738"/>
      <c r="CF44" s="738"/>
      <c r="CG44" s="738"/>
      <c r="CH44" s="738"/>
      <c r="CI44" s="738"/>
      <c r="CJ44" s="738"/>
      <c r="CK44" s="738"/>
      <c r="CL44" s="738"/>
      <c r="CM44" s="738"/>
      <c r="CN44" s="738"/>
      <c r="CO44" s="738"/>
      <c r="CP44" s="738"/>
      <c r="CQ44" s="738"/>
      <c r="CR44" s="738"/>
      <c r="CS44" s="738"/>
      <c r="CT44" s="738"/>
      <c r="CU44" s="738"/>
      <c r="CV44" s="738"/>
      <c r="CW44" s="738"/>
      <c r="CX44" s="738"/>
      <c r="CY44" s="738"/>
      <c r="CZ44" s="738"/>
      <c r="DA44" s="738"/>
      <c r="DB44" s="738"/>
      <c r="DC44" s="738"/>
      <c r="DD44" s="738"/>
      <c r="DE44" s="738"/>
      <c r="DF44" s="738"/>
      <c r="DG44" s="738"/>
      <c r="DH44" s="738"/>
      <c r="DI44" s="738"/>
      <c r="DJ44" s="738"/>
      <c r="DK44" s="738"/>
      <c r="DL44" s="738"/>
      <c r="DM44" s="738"/>
      <c r="DN44" s="738"/>
      <c r="DO44" s="738"/>
      <c r="DP44" s="738"/>
      <c r="DQ44" s="738"/>
      <c r="DR44" s="738"/>
      <c r="DS44" s="738"/>
      <c r="DT44" s="738"/>
      <c r="DU44" s="738"/>
      <c r="DV44" s="738"/>
      <c r="DW44" s="738"/>
      <c r="DX44" s="738"/>
      <c r="DY44" s="738"/>
      <c r="DZ44" s="738"/>
      <c r="EA44" s="738"/>
      <c r="EB44" s="738"/>
      <c r="EC44" s="738"/>
      <c r="ED44" s="738"/>
      <c r="EE44" s="738"/>
      <c r="EF44" s="738"/>
      <c r="EG44" s="738"/>
      <c r="EH44" s="738"/>
      <c r="EI44" s="738"/>
      <c r="EJ44" s="738"/>
      <c r="EK44" s="738"/>
      <c r="EL44" s="738"/>
      <c r="EM44" s="738"/>
      <c r="EN44" s="738"/>
      <c r="EO44" s="738"/>
      <c r="EP44" s="738"/>
      <c r="EQ44" s="738"/>
      <c r="ER44" s="738"/>
      <c r="ES44" s="738"/>
      <c r="ET44" s="738"/>
      <c r="EU44" s="738"/>
      <c r="EV44" s="738"/>
      <c r="EW44" s="738"/>
      <c r="EX44" s="738"/>
      <c r="EY44" s="738"/>
      <c r="EZ44" s="738"/>
      <c r="FA44" s="738"/>
      <c r="FB44" s="738"/>
      <c r="FC44" s="738"/>
      <c r="FD44" s="738"/>
      <c r="FE44" s="738"/>
      <c r="FF44" s="738"/>
      <c r="FG44" s="738"/>
      <c r="FH44" s="738"/>
      <c r="FI44" s="738"/>
      <c r="FJ44" s="738"/>
      <c r="FK44" s="738"/>
      <c r="FL44" s="738"/>
      <c r="FM44" s="738"/>
      <c r="FN44" s="738"/>
      <c r="FO44" s="738"/>
      <c r="FP44" s="738"/>
      <c r="FQ44" s="738"/>
      <c r="FR44" s="738"/>
      <c r="FS44" s="738"/>
      <c r="FT44" s="738"/>
      <c r="FU44" s="738"/>
      <c r="FV44" s="738"/>
      <c r="FW44" s="738"/>
      <c r="FX44" s="738"/>
      <c r="FY44" s="738"/>
      <c r="FZ44" s="738"/>
      <c r="GA44" s="738"/>
      <c r="GB44" s="738"/>
      <c r="GC44" s="738"/>
      <c r="GD44" s="738"/>
      <c r="GE44" s="738"/>
      <c r="GF44" s="738"/>
      <c r="GG44" s="738"/>
      <c r="GH44" s="738"/>
      <c r="GI44" s="738"/>
      <c r="GJ44" s="738"/>
      <c r="GK44" s="738"/>
      <c r="GL44" s="738"/>
      <c r="GM44" s="738"/>
      <c r="GN44" s="738"/>
      <c r="GO44" s="738"/>
      <c r="GP44" s="738"/>
      <c r="GQ44" s="738"/>
      <c r="GR44" s="738"/>
      <c r="GS44" s="738"/>
      <c r="GT44" s="738"/>
      <c r="GU44" s="738"/>
      <c r="GV44" s="738"/>
      <c r="GW44" s="738"/>
      <c r="GX44" s="738"/>
      <c r="GY44" s="738"/>
      <c r="GZ44" s="738"/>
      <c r="HA44" s="738"/>
      <c r="HB44" s="738"/>
      <c r="HC44" s="738"/>
      <c r="HD44" s="738"/>
      <c r="HE44" s="738"/>
      <c r="HF44" s="738"/>
      <c r="HG44" s="738"/>
      <c r="HH44" s="738"/>
      <c r="HI44" s="738"/>
      <c r="HJ44" s="738"/>
      <c r="HK44" s="738"/>
    </row>
    <row r="45" spans="1:219" s="938" customFormat="1" ht="20.25" customHeight="1" thickTop="1" thickBot="1">
      <c r="A45" s="985"/>
      <c r="B45" s="3861" t="s">
        <v>1627</v>
      </c>
      <c r="C45" s="3844"/>
      <c r="D45" s="93"/>
      <c r="E45" s="93"/>
      <c r="F45" s="93"/>
      <c r="G45" s="93"/>
      <c r="H45" s="3764"/>
      <c r="I45" s="3764"/>
      <c r="J45" s="3764"/>
      <c r="K45" s="899"/>
      <c r="L45" s="899"/>
      <c r="M45" s="899"/>
      <c r="N45" s="2939"/>
      <c r="O45" s="101">
        <f t="shared" si="3"/>
        <v>0</v>
      </c>
      <c r="P45" s="2943">
        <v>7</v>
      </c>
      <c r="Q45" s="738"/>
      <c r="R45" s="738"/>
      <c r="S45" s="738"/>
      <c r="T45" s="738"/>
      <c r="U45" s="738"/>
      <c r="V45" s="738"/>
      <c r="W45" s="738"/>
      <c r="X45" s="738"/>
      <c r="Y45" s="738"/>
      <c r="Z45" s="738"/>
      <c r="AA45" s="738"/>
      <c r="AB45" s="738"/>
      <c r="AC45" s="738"/>
      <c r="AD45" s="738"/>
      <c r="AE45" s="738"/>
      <c r="AF45" s="738"/>
      <c r="AG45" s="738"/>
      <c r="AH45" s="738"/>
      <c r="AI45" s="738"/>
      <c r="AJ45" s="738"/>
      <c r="AK45" s="738"/>
      <c r="AL45" s="738"/>
      <c r="AM45" s="738"/>
      <c r="AN45" s="738"/>
      <c r="AO45" s="738"/>
      <c r="AP45" s="738"/>
      <c r="AQ45" s="738"/>
      <c r="AR45" s="738"/>
      <c r="AS45" s="738"/>
      <c r="AT45" s="738"/>
      <c r="AU45" s="738"/>
      <c r="AV45" s="738"/>
      <c r="AW45" s="738"/>
      <c r="AX45" s="738"/>
      <c r="AY45" s="738"/>
      <c r="AZ45" s="738"/>
      <c r="BA45" s="738"/>
      <c r="BB45" s="738"/>
      <c r="BC45" s="738"/>
      <c r="BD45" s="738"/>
      <c r="BE45" s="738"/>
      <c r="BF45" s="738"/>
      <c r="BG45" s="738"/>
      <c r="BH45" s="738"/>
      <c r="BI45" s="738"/>
      <c r="BJ45" s="738"/>
      <c r="BK45" s="738"/>
      <c r="BL45" s="738"/>
      <c r="BM45" s="738"/>
      <c r="BN45" s="738"/>
      <c r="BO45" s="738"/>
      <c r="BP45" s="738"/>
      <c r="BQ45" s="738"/>
      <c r="BR45" s="738"/>
      <c r="BS45" s="738"/>
      <c r="BT45" s="738"/>
      <c r="BU45" s="738"/>
      <c r="BV45" s="738"/>
      <c r="BW45" s="738"/>
      <c r="BX45" s="738"/>
      <c r="BY45" s="738"/>
      <c r="BZ45" s="738"/>
      <c r="CA45" s="738"/>
      <c r="CB45" s="738"/>
      <c r="CC45" s="738"/>
      <c r="CD45" s="738"/>
      <c r="CE45" s="738"/>
      <c r="CF45" s="738"/>
      <c r="CG45" s="738"/>
      <c r="CH45" s="738"/>
      <c r="CI45" s="738"/>
      <c r="CJ45" s="738"/>
      <c r="CK45" s="738"/>
      <c r="CL45" s="738"/>
      <c r="CM45" s="738"/>
      <c r="CN45" s="738"/>
      <c r="CO45" s="738"/>
      <c r="CP45" s="738"/>
      <c r="CQ45" s="738"/>
      <c r="CR45" s="738"/>
      <c r="CS45" s="738"/>
      <c r="CT45" s="738"/>
      <c r="CU45" s="738"/>
      <c r="CV45" s="738"/>
      <c r="CW45" s="738"/>
      <c r="CX45" s="738"/>
      <c r="CY45" s="738"/>
      <c r="CZ45" s="738"/>
      <c r="DA45" s="738"/>
      <c r="DB45" s="738"/>
      <c r="DC45" s="738"/>
      <c r="DD45" s="738"/>
      <c r="DE45" s="738"/>
      <c r="DF45" s="738"/>
      <c r="DG45" s="738"/>
      <c r="DH45" s="738"/>
      <c r="DI45" s="738"/>
      <c r="DJ45" s="738"/>
      <c r="DK45" s="738"/>
      <c r="DL45" s="738"/>
      <c r="DM45" s="738"/>
      <c r="DN45" s="738"/>
      <c r="DO45" s="738"/>
      <c r="DP45" s="738"/>
      <c r="DQ45" s="738"/>
      <c r="DR45" s="738"/>
      <c r="DS45" s="738"/>
      <c r="DT45" s="738"/>
      <c r="DU45" s="738"/>
      <c r="DV45" s="738"/>
      <c r="DW45" s="738"/>
      <c r="DX45" s="738"/>
      <c r="DY45" s="738"/>
      <c r="DZ45" s="738"/>
      <c r="EA45" s="738"/>
      <c r="EB45" s="738"/>
      <c r="EC45" s="738"/>
      <c r="ED45" s="738"/>
      <c r="EE45" s="738"/>
      <c r="EF45" s="738"/>
      <c r="EG45" s="738"/>
      <c r="EH45" s="738"/>
      <c r="EI45" s="738"/>
      <c r="EJ45" s="738"/>
      <c r="EK45" s="738"/>
      <c r="EL45" s="738"/>
      <c r="EM45" s="738"/>
      <c r="EN45" s="738"/>
      <c r="EO45" s="738"/>
      <c r="EP45" s="738"/>
      <c r="EQ45" s="738"/>
      <c r="ER45" s="738"/>
      <c r="ES45" s="738"/>
      <c r="ET45" s="738"/>
      <c r="EU45" s="738"/>
      <c r="EV45" s="738"/>
      <c r="EW45" s="738"/>
      <c r="EX45" s="738"/>
      <c r="EY45" s="738"/>
      <c r="EZ45" s="738"/>
      <c r="FA45" s="738"/>
      <c r="FB45" s="738"/>
      <c r="FC45" s="738"/>
      <c r="FD45" s="738"/>
      <c r="FE45" s="738"/>
      <c r="FF45" s="738"/>
      <c r="FG45" s="738"/>
      <c r="FH45" s="738"/>
      <c r="FI45" s="738"/>
      <c r="FJ45" s="738"/>
      <c r="FK45" s="738"/>
      <c r="FL45" s="738"/>
      <c r="FM45" s="738"/>
      <c r="FN45" s="738"/>
      <c r="FO45" s="738"/>
      <c r="FP45" s="738"/>
      <c r="FQ45" s="738"/>
      <c r="FR45" s="738"/>
      <c r="FS45" s="738"/>
      <c r="FT45" s="738"/>
      <c r="FU45" s="738"/>
      <c r="FV45" s="738"/>
      <c r="FW45" s="738"/>
      <c r="FX45" s="738"/>
      <c r="FY45" s="738"/>
      <c r="FZ45" s="738"/>
      <c r="GA45" s="738"/>
      <c r="GB45" s="738"/>
      <c r="GC45" s="738"/>
      <c r="GD45" s="738"/>
      <c r="GE45" s="738"/>
      <c r="GF45" s="738"/>
      <c r="GG45" s="738"/>
      <c r="GH45" s="738"/>
      <c r="GI45" s="738"/>
      <c r="GJ45" s="738"/>
      <c r="GK45" s="738"/>
      <c r="GL45" s="738"/>
      <c r="GM45" s="738"/>
      <c r="GN45" s="738"/>
      <c r="GO45" s="738"/>
      <c r="GP45" s="738"/>
      <c r="GQ45" s="738"/>
      <c r="GR45" s="738"/>
      <c r="GS45" s="738"/>
      <c r="GT45" s="738"/>
      <c r="GU45" s="738"/>
      <c r="GV45" s="738"/>
      <c r="GW45" s="738"/>
      <c r="GX45" s="738"/>
      <c r="GY45" s="738"/>
      <c r="GZ45" s="738"/>
      <c r="HA45" s="738"/>
      <c r="HB45" s="738"/>
      <c r="HC45" s="738"/>
      <c r="HD45" s="738"/>
      <c r="HE45" s="738"/>
      <c r="HF45" s="738"/>
      <c r="HG45" s="738"/>
      <c r="HH45" s="738"/>
      <c r="HI45" s="738"/>
      <c r="HJ45" s="738"/>
      <c r="HK45" s="738"/>
    </row>
    <row r="46" spans="1:219" s="938" customFormat="1" ht="45.6" thickTop="1">
      <c r="A46" s="985"/>
      <c r="B46" s="316" t="s">
        <v>1977</v>
      </c>
      <c r="C46" s="4030" t="s">
        <v>1978</v>
      </c>
      <c r="D46" s="4216" t="s">
        <v>1979</v>
      </c>
      <c r="E46" s="4026">
        <f>IFERROR(E$48, "-")</f>
        <v>0</v>
      </c>
      <c r="F46" s="4032"/>
      <c r="G46" s="4032"/>
      <c r="H46" s="4049">
        <f>IFERROR((G46-F46),"-")</f>
        <v>0</v>
      </c>
      <c r="I46" s="4019" t="str">
        <f>IFERROR(H46/E46,"-")</f>
        <v>-</v>
      </c>
      <c r="J46" s="3764"/>
      <c r="K46" s="899"/>
      <c r="L46" s="3758" t="s">
        <v>1993</v>
      </c>
      <c r="M46" s="738"/>
      <c r="N46" s="2939"/>
      <c r="O46" s="101" t="str">
        <f t="shared" si="3"/>
        <v>Please complete all cells in row</v>
      </c>
      <c r="P46" s="2943">
        <v>1</v>
      </c>
      <c r="Q46" s="738"/>
      <c r="R46" s="738"/>
      <c r="S46" s="738"/>
      <c r="T46" s="738"/>
      <c r="U46" s="738"/>
      <c r="V46" s="738"/>
      <c r="W46" s="738"/>
      <c r="X46" s="738"/>
      <c r="Y46" s="738"/>
      <c r="Z46" s="738"/>
      <c r="AA46" s="738"/>
      <c r="AB46" s="738"/>
      <c r="AC46" s="738"/>
      <c r="AD46" s="738"/>
      <c r="AE46" s="738"/>
      <c r="AF46" s="738"/>
      <c r="AG46" s="738"/>
      <c r="AH46" s="738"/>
      <c r="AI46" s="738"/>
      <c r="AJ46" s="738"/>
      <c r="AK46" s="738"/>
      <c r="AL46" s="738"/>
      <c r="AM46" s="738"/>
      <c r="AN46" s="738"/>
      <c r="AO46" s="738"/>
      <c r="AP46" s="738"/>
      <c r="AQ46" s="738"/>
      <c r="AR46" s="738"/>
      <c r="AS46" s="738"/>
      <c r="AT46" s="738"/>
      <c r="AU46" s="738"/>
      <c r="AV46" s="738"/>
      <c r="AW46" s="738"/>
      <c r="AX46" s="738"/>
      <c r="AY46" s="738"/>
      <c r="AZ46" s="738"/>
      <c r="BA46" s="738"/>
      <c r="BB46" s="738"/>
      <c r="BC46" s="738"/>
      <c r="BD46" s="738"/>
      <c r="BE46" s="738"/>
      <c r="BF46" s="738"/>
      <c r="BG46" s="738"/>
      <c r="BH46" s="738"/>
      <c r="BI46" s="738"/>
      <c r="BJ46" s="738"/>
      <c r="BK46" s="738"/>
      <c r="BL46" s="738"/>
      <c r="BM46" s="738"/>
      <c r="BN46" s="738"/>
      <c r="BO46" s="738"/>
      <c r="BP46" s="738"/>
      <c r="BQ46" s="738"/>
      <c r="BR46" s="738"/>
      <c r="BS46" s="738"/>
      <c r="BT46" s="738"/>
      <c r="BU46" s="738"/>
      <c r="BV46" s="738"/>
      <c r="BW46" s="738"/>
      <c r="BX46" s="738"/>
      <c r="BY46" s="738"/>
      <c r="BZ46" s="738"/>
      <c r="CA46" s="738"/>
      <c r="CB46" s="738"/>
      <c r="CC46" s="738"/>
      <c r="CD46" s="738"/>
      <c r="CE46" s="738"/>
      <c r="CF46" s="738"/>
      <c r="CG46" s="738"/>
      <c r="CH46" s="738"/>
      <c r="CI46" s="738"/>
      <c r="CJ46" s="738"/>
      <c r="CK46" s="738"/>
      <c r="CL46" s="738"/>
      <c r="CM46" s="738"/>
      <c r="CN46" s="738"/>
      <c r="CO46" s="738"/>
      <c r="CP46" s="738"/>
      <c r="CQ46" s="738"/>
      <c r="CR46" s="738"/>
      <c r="CS46" s="738"/>
      <c r="CT46" s="738"/>
      <c r="CU46" s="738"/>
      <c r="CV46" s="738"/>
      <c r="CW46" s="738"/>
      <c r="CX46" s="738"/>
      <c r="CY46" s="738"/>
      <c r="CZ46" s="738"/>
      <c r="DA46" s="738"/>
      <c r="DB46" s="738"/>
      <c r="DC46" s="738"/>
      <c r="DD46" s="738"/>
      <c r="DE46" s="738"/>
      <c r="DF46" s="738"/>
      <c r="DG46" s="738"/>
      <c r="DH46" s="738"/>
      <c r="DI46" s="738"/>
      <c r="DJ46" s="738"/>
      <c r="DK46" s="738"/>
      <c r="DL46" s="738"/>
      <c r="DM46" s="738"/>
      <c r="DN46" s="738"/>
      <c r="DO46" s="738"/>
      <c r="DP46" s="738"/>
      <c r="DQ46" s="738"/>
      <c r="DR46" s="738"/>
      <c r="DS46" s="738"/>
      <c r="DT46" s="738"/>
      <c r="DU46" s="738"/>
      <c r="DV46" s="738"/>
      <c r="DW46" s="738"/>
      <c r="DX46" s="738"/>
      <c r="DY46" s="738"/>
      <c r="DZ46" s="738"/>
      <c r="EA46" s="738"/>
      <c r="EB46" s="738"/>
      <c r="EC46" s="738"/>
      <c r="ED46" s="738"/>
      <c r="EE46" s="738"/>
      <c r="EF46" s="738"/>
      <c r="EG46" s="738"/>
      <c r="EH46" s="738"/>
      <c r="EI46" s="738"/>
      <c r="EJ46" s="738"/>
      <c r="EK46" s="738"/>
      <c r="EL46" s="738"/>
      <c r="EM46" s="738"/>
      <c r="EN46" s="738"/>
      <c r="EO46" s="738"/>
      <c r="EP46" s="738"/>
      <c r="EQ46" s="738"/>
      <c r="ER46" s="738"/>
      <c r="ES46" s="738"/>
      <c r="ET46" s="738"/>
      <c r="EU46" s="738"/>
      <c r="EV46" s="738"/>
      <c r="EW46" s="738"/>
      <c r="EX46" s="738"/>
      <c r="EY46" s="738"/>
      <c r="EZ46" s="738"/>
      <c r="FA46" s="738"/>
      <c r="FB46" s="738"/>
      <c r="FC46" s="738"/>
      <c r="FD46" s="738"/>
      <c r="FE46" s="738"/>
      <c r="FF46" s="738"/>
      <c r="FG46" s="738"/>
      <c r="FH46" s="738"/>
      <c r="FI46" s="738"/>
      <c r="FJ46" s="738"/>
      <c r="FK46" s="738"/>
      <c r="FL46" s="738"/>
      <c r="FM46" s="738"/>
      <c r="FN46" s="738"/>
      <c r="FO46" s="738"/>
      <c r="FP46" s="738"/>
      <c r="FQ46" s="738"/>
      <c r="FR46" s="738"/>
      <c r="FS46" s="738"/>
      <c r="FT46" s="738"/>
      <c r="FU46" s="738"/>
      <c r="FV46" s="738"/>
      <c r="FW46" s="738"/>
      <c r="FX46" s="738"/>
      <c r="FY46" s="738"/>
      <c r="FZ46" s="738"/>
      <c r="GA46" s="738"/>
      <c r="GB46" s="738"/>
      <c r="GC46" s="738"/>
      <c r="GD46" s="738"/>
      <c r="GE46" s="738"/>
      <c r="GF46" s="738"/>
      <c r="GG46" s="738"/>
      <c r="GH46" s="738"/>
      <c r="GI46" s="738"/>
      <c r="GJ46" s="738"/>
      <c r="GK46" s="738"/>
      <c r="GL46" s="738"/>
      <c r="GM46" s="738"/>
      <c r="GN46" s="738"/>
      <c r="GO46" s="738"/>
      <c r="GP46" s="738"/>
      <c r="GQ46" s="738"/>
      <c r="GR46" s="738"/>
      <c r="GS46" s="738"/>
      <c r="GT46" s="738"/>
      <c r="GU46" s="738"/>
      <c r="GV46" s="738"/>
      <c r="GW46" s="738"/>
      <c r="GX46" s="738"/>
      <c r="GY46" s="738"/>
      <c r="GZ46" s="738"/>
      <c r="HA46" s="738"/>
      <c r="HB46" s="738"/>
      <c r="HC46" s="738"/>
      <c r="HD46" s="738"/>
      <c r="HE46" s="738"/>
      <c r="HF46" s="738"/>
      <c r="HG46" s="738"/>
      <c r="HH46" s="738"/>
      <c r="HI46" s="738"/>
      <c r="HJ46" s="738"/>
      <c r="HK46" s="738"/>
    </row>
    <row r="47" spans="1:219" s="938" customFormat="1" ht="45">
      <c r="A47" s="985"/>
      <c r="B47" s="317" t="s">
        <v>1981</v>
      </c>
      <c r="C47" s="4034" t="s">
        <v>1978</v>
      </c>
      <c r="D47" s="4217" t="s">
        <v>1979</v>
      </c>
      <c r="E47" s="4028">
        <f>IFERROR(E$48, "-")</f>
        <v>0</v>
      </c>
      <c r="F47" s="4036"/>
      <c r="G47" s="4036"/>
      <c r="H47" s="4051">
        <f>IFERROR((F47-G47),"-")</f>
        <v>0</v>
      </c>
      <c r="I47" s="4021" t="str">
        <f t="shared" ref="I47:I48" si="8">IFERROR(H47/E47,"-")</f>
        <v>-</v>
      </c>
      <c r="J47" s="3764"/>
      <c r="K47" s="899"/>
      <c r="L47" s="3766" t="s">
        <v>1995</v>
      </c>
      <c r="M47" s="738"/>
      <c r="N47" s="2939"/>
      <c r="O47" s="101" t="str">
        <f t="shared" si="3"/>
        <v>Please complete all cells in row</v>
      </c>
      <c r="P47" s="2943">
        <v>1</v>
      </c>
      <c r="Q47" s="738"/>
      <c r="R47" s="738"/>
      <c r="S47" s="738"/>
      <c r="T47" s="738"/>
      <c r="U47" s="738"/>
      <c r="V47" s="738"/>
      <c r="W47" s="738"/>
      <c r="X47" s="738"/>
      <c r="Y47" s="738"/>
      <c r="Z47" s="738"/>
      <c r="AA47" s="738"/>
      <c r="AB47" s="738"/>
      <c r="AC47" s="738"/>
      <c r="AD47" s="738"/>
      <c r="AE47" s="738"/>
      <c r="AF47" s="738"/>
      <c r="AG47" s="738"/>
      <c r="AH47" s="738"/>
      <c r="AI47" s="738"/>
      <c r="AJ47" s="738"/>
      <c r="AK47" s="738"/>
      <c r="AL47" s="738"/>
      <c r="AM47" s="738"/>
      <c r="AN47" s="738"/>
      <c r="AO47" s="738"/>
      <c r="AP47" s="738"/>
      <c r="AQ47" s="738"/>
      <c r="AR47" s="738"/>
      <c r="AS47" s="738"/>
      <c r="AT47" s="738"/>
      <c r="AU47" s="738"/>
      <c r="AV47" s="738"/>
      <c r="AW47" s="738"/>
      <c r="AX47" s="738"/>
      <c r="AY47" s="738"/>
      <c r="AZ47" s="738"/>
      <c r="BA47" s="738"/>
      <c r="BB47" s="738"/>
      <c r="BC47" s="738"/>
      <c r="BD47" s="738"/>
      <c r="BE47" s="738"/>
      <c r="BF47" s="738"/>
      <c r="BG47" s="738"/>
      <c r="BH47" s="738"/>
      <c r="BI47" s="738"/>
      <c r="BJ47" s="738"/>
      <c r="BK47" s="738"/>
      <c r="BL47" s="738"/>
      <c r="BM47" s="738"/>
      <c r="BN47" s="738"/>
      <c r="BO47" s="738"/>
      <c r="BP47" s="738"/>
      <c r="BQ47" s="738"/>
      <c r="BR47" s="738"/>
      <c r="BS47" s="738"/>
      <c r="BT47" s="738"/>
      <c r="BU47" s="738"/>
      <c r="BV47" s="738"/>
      <c r="BW47" s="738"/>
      <c r="BX47" s="738"/>
      <c r="BY47" s="738"/>
      <c r="BZ47" s="738"/>
      <c r="CA47" s="738"/>
      <c r="CB47" s="738"/>
      <c r="CC47" s="738"/>
      <c r="CD47" s="738"/>
      <c r="CE47" s="738"/>
      <c r="CF47" s="738"/>
      <c r="CG47" s="738"/>
      <c r="CH47" s="738"/>
      <c r="CI47" s="738"/>
      <c r="CJ47" s="738"/>
      <c r="CK47" s="738"/>
      <c r="CL47" s="738"/>
      <c r="CM47" s="738"/>
      <c r="CN47" s="738"/>
      <c r="CO47" s="738"/>
      <c r="CP47" s="738"/>
      <c r="CQ47" s="738"/>
      <c r="CR47" s="738"/>
      <c r="CS47" s="738"/>
      <c r="CT47" s="738"/>
      <c r="CU47" s="738"/>
      <c r="CV47" s="738"/>
      <c r="CW47" s="738"/>
      <c r="CX47" s="738"/>
      <c r="CY47" s="738"/>
      <c r="CZ47" s="738"/>
      <c r="DA47" s="738"/>
      <c r="DB47" s="738"/>
      <c r="DC47" s="738"/>
      <c r="DD47" s="738"/>
      <c r="DE47" s="738"/>
      <c r="DF47" s="738"/>
      <c r="DG47" s="738"/>
      <c r="DH47" s="738"/>
      <c r="DI47" s="738"/>
      <c r="DJ47" s="738"/>
      <c r="DK47" s="738"/>
      <c r="DL47" s="738"/>
      <c r="DM47" s="738"/>
      <c r="DN47" s="738"/>
      <c r="DO47" s="738"/>
      <c r="DP47" s="738"/>
      <c r="DQ47" s="738"/>
      <c r="DR47" s="738"/>
      <c r="DS47" s="738"/>
      <c r="DT47" s="738"/>
      <c r="DU47" s="738"/>
      <c r="DV47" s="738"/>
      <c r="DW47" s="738"/>
      <c r="DX47" s="738"/>
      <c r="DY47" s="738"/>
      <c r="DZ47" s="738"/>
      <c r="EA47" s="738"/>
      <c r="EB47" s="738"/>
      <c r="EC47" s="738"/>
      <c r="ED47" s="738"/>
      <c r="EE47" s="738"/>
      <c r="EF47" s="738"/>
      <c r="EG47" s="738"/>
      <c r="EH47" s="738"/>
      <c r="EI47" s="738"/>
      <c r="EJ47" s="738"/>
      <c r="EK47" s="738"/>
      <c r="EL47" s="738"/>
      <c r="EM47" s="738"/>
      <c r="EN47" s="738"/>
      <c r="EO47" s="738"/>
      <c r="EP47" s="738"/>
      <c r="EQ47" s="738"/>
      <c r="ER47" s="738"/>
      <c r="ES47" s="738"/>
      <c r="ET47" s="738"/>
      <c r="EU47" s="738"/>
      <c r="EV47" s="738"/>
      <c r="EW47" s="738"/>
      <c r="EX47" s="738"/>
      <c r="EY47" s="738"/>
      <c r="EZ47" s="738"/>
      <c r="FA47" s="738"/>
      <c r="FB47" s="738"/>
      <c r="FC47" s="738"/>
      <c r="FD47" s="738"/>
      <c r="FE47" s="738"/>
      <c r="FF47" s="738"/>
      <c r="FG47" s="738"/>
      <c r="FH47" s="738"/>
      <c r="FI47" s="738"/>
      <c r="FJ47" s="738"/>
      <c r="FK47" s="738"/>
      <c r="FL47" s="738"/>
      <c r="FM47" s="738"/>
      <c r="FN47" s="738"/>
      <c r="FO47" s="738"/>
      <c r="FP47" s="738"/>
      <c r="FQ47" s="738"/>
      <c r="FR47" s="738"/>
      <c r="FS47" s="738"/>
      <c r="FT47" s="738"/>
      <c r="FU47" s="738"/>
      <c r="FV47" s="738"/>
      <c r="FW47" s="738"/>
      <c r="FX47" s="738"/>
      <c r="FY47" s="738"/>
      <c r="FZ47" s="738"/>
      <c r="GA47" s="738"/>
      <c r="GB47" s="738"/>
      <c r="GC47" s="738"/>
      <c r="GD47" s="738"/>
      <c r="GE47" s="738"/>
      <c r="GF47" s="738"/>
      <c r="GG47" s="738"/>
      <c r="GH47" s="738"/>
      <c r="GI47" s="738"/>
      <c r="GJ47" s="738"/>
      <c r="GK47" s="738"/>
      <c r="GL47" s="738"/>
      <c r="GM47" s="738"/>
      <c r="GN47" s="738"/>
      <c r="GO47" s="738"/>
      <c r="GP47" s="738"/>
      <c r="GQ47" s="738"/>
      <c r="GR47" s="738"/>
      <c r="GS47" s="738"/>
      <c r="GT47" s="738"/>
      <c r="GU47" s="738"/>
      <c r="GV47" s="738"/>
      <c r="GW47" s="738"/>
      <c r="GX47" s="738"/>
      <c r="GY47" s="738"/>
      <c r="GZ47" s="738"/>
      <c r="HA47" s="738"/>
      <c r="HB47" s="738"/>
      <c r="HC47" s="738"/>
      <c r="HD47" s="738"/>
      <c r="HE47" s="738"/>
      <c r="HF47" s="738"/>
      <c r="HG47" s="738"/>
      <c r="HH47" s="738"/>
      <c r="HI47" s="738"/>
      <c r="HJ47" s="738"/>
      <c r="HK47" s="738"/>
    </row>
    <row r="48" spans="1:219" s="938" customFormat="1" ht="45.6" thickBot="1">
      <c r="A48" s="985"/>
      <c r="B48" s="4203" t="s">
        <v>1983</v>
      </c>
      <c r="C48" s="4042" t="s">
        <v>1978</v>
      </c>
      <c r="D48" s="4218" t="s">
        <v>1979</v>
      </c>
      <c r="E48" s="4219"/>
      <c r="F48" s="4023">
        <f>IFERROR(SUM(F46:F47),"-")</f>
        <v>0</v>
      </c>
      <c r="G48" s="4023">
        <f>IFERROR(SUM(G46:G47),"-")</f>
        <v>0</v>
      </c>
      <c r="H48" s="4023">
        <f t="shared" ref="H48" si="9">IFERROR((G48-F48),"-")</f>
        <v>0</v>
      </c>
      <c r="I48" s="4024" t="str">
        <f t="shared" si="8"/>
        <v>-</v>
      </c>
      <c r="J48" s="3764"/>
      <c r="K48" s="899"/>
      <c r="L48" s="3767" t="s">
        <v>1997</v>
      </c>
      <c r="M48" s="738"/>
      <c r="N48" s="2939"/>
      <c r="O48" s="101" t="str">
        <f t="shared" si="3"/>
        <v>Please complete all cells in row</v>
      </c>
      <c r="P48" s="2943">
        <v>1</v>
      </c>
      <c r="Q48" s="738"/>
      <c r="R48" s="738"/>
      <c r="S48" s="738"/>
      <c r="T48" s="738"/>
      <c r="U48" s="738"/>
      <c r="V48" s="738"/>
      <c r="W48" s="738"/>
      <c r="X48" s="738"/>
      <c r="Y48" s="738"/>
      <c r="Z48" s="738"/>
      <c r="AA48" s="738"/>
      <c r="AB48" s="738"/>
      <c r="AC48" s="738"/>
      <c r="AD48" s="738"/>
      <c r="AE48" s="738"/>
      <c r="AF48" s="738"/>
      <c r="AG48" s="738"/>
      <c r="AH48" s="738"/>
      <c r="AI48" s="738"/>
      <c r="AJ48" s="738"/>
      <c r="AK48" s="738"/>
      <c r="AL48" s="738"/>
      <c r="AM48" s="738"/>
      <c r="AN48" s="738"/>
      <c r="AO48" s="738"/>
      <c r="AP48" s="738"/>
      <c r="AQ48" s="738"/>
      <c r="AR48" s="738"/>
      <c r="AS48" s="738"/>
      <c r="AT48" s="738"/>
      <c r="AU48" s="738"/>
      <c r="AV48" s="738"/>
      <c r="AW48" s="738"/>
      <c r="AX48" s="738"/>
      <c r="AY48" s="738"/>
      <c r="AZ48" s="738"/>
      <c r="BA48" s="738"/>
      <c r="BB48" s="738"/>
      <c r="BC48" s="738"/>
      <c r="BD48" s="738"/>
      <c r="BE48" s="738"/>
      <c r="BF48" s="738"/>
      <c r="BG48" s="738"/>
      <c r="BH48" s="738"/>
      <c r="BI48" s="738"/>
      <c r="BJ48" s="738"/>
      <c r="BK48" s="738"/>
      <c r="BL48" s="738"/>
      <c r="BM48" s="738"/>
      <c r="BN48" s="738"/>
      <c r="BO48" s="738"/>
      <c r="BP48" s="738"/>
      <c r="BQ48" s="738"/>
      <c r="BR48" s="738"/>
      <c r="BS48" s="738"/>
      <c r="BT48" s="738"/>
      <c r="BU48" s="738"/>
      <c r="BV48" s="738"/>
      <c r="BW48" s="738"/>
      <c r="BX48" s="738"/>
      <c r="BY48" s="738"/>
      <c r="BZ48" s="738"/>
      <c r="CA48" s="738"/>
      <c r="CB48" s="738"/>
      <c r="CC48" s="738"/>
      <c r="CD48" s="738"/>
      <c r="CE48" s="738"/>
      <c r="CF48" s="738"/>
      <c r="CG48" s="738"/>
      <c r="CH48" s="738"/>
      <c r="CI48" s="738"/>
      <c r="CJ48" s="738"/>
      <c r="CK48" s="738"/>
      <c r="CL48" s="738"/>
      <c r="CM48" s="738"/>
      <c r="CN48" s="738"/>
      <c r="CO48" s="738"/>
      <c r="CP48" s="738"/>
      <c r="CQ48" s="738"/>
      <c r="CR48" s="738"/>
      <c r="CS48" s="738"/>
      <c r="CT48" s="738"/>
      <c r="CU48" s="738"/>
      <c r="CV48" s="738"/>
      <c r="CW48" s="738"/>
      <c r="CX48" s="738"/>
      <c r="CY48" s="738"/>
      <c r="CZ48" s="738"/>
      <c r="DA48" s="738"/>
      <c r="DB48" s="738"/>
      <c r="DC48" s="738"/>
      <c r="DD48" s="738"/>
      <c r="DE48" s="738"/>
      <c r="DF48" s="738"/>
      <c r="DG48" s="738"/>
      <c r="DH48" s="738"/>
      <c r="DI48" s="738"/>
      <c r="DJ48" s="738"/>
      <c r="DK48" s="738"/>
      <c r="DL48" s="738"/>
      <c r="DM48" s="738"/>
      <c r="DN48" s="738"/>
      <c r="DO48" s="738"/>
      <c r="DP48" s="738"/>
      <c r="DQ48" s="738"/>
      <c r="DR48" s="738"/>
      <c r="DS48" s="738"/>
      <c r="DT48" s="738"/>
      <c r="DU48" s="738"/>
      <c r="DV48" s="738"/>
      <c r="DW48" s="738"/>
      <c r="DX48" s="738"/>
      <c r="DY48" s="738"/>
      <c r="DZ48" s="738"/>
      <c r="EA48" s="738"/>
      <c r="EB48" s="738"/>
      <c r="EC48" s="738"/>
      <c r="ED48" s="738"/>
      <c r="EE48" s="738"/>
      <c r="EF48" s="738"/>
      <c r="EG48" s="738"/>
      <c r="EH48" s="738"/>
      <c r="EI48" s="738"/>
      <c r="EJ48" s="738"/>
      <c r="EK48" s="738"/>
      <c r="EL48" s="738"/>
      <c r="EM48" s="738"/>
      <c r="EN48" s="738"/>
      <c r="EO48" s="738"/>
      <c r="EP48" s="738"/>
      <c r="EQ48" s="738"/>
      <c r="ER48" s="738"/>
      <c r="ES48" s="738"/>
      <c r="ET48" s="738"/>
      <c r="EU48" s="738"/>
      <c r="EV48" s="738"/>
      <c r="EW48" s="738"/>
      <c r="EX48" s="738"/>
      <c r="EY48" s="738"/>
      <c r="EZ48" s="738"/>
      <c r="FA48" s="738"/>
      <c r="FB48" s="738"/>
      <c r="FC48" s="738"/>
      <c r="FD48" s="738"/>
      <c r="FE48" s="738"/>
      <c r="FF48" s="738"/>
      <c r="FG48" s="738"/>
      <c r="FH48" s="738"/>
      <c r="FI48" s="738"/>
      <c r="FJ48" s="738"/>
      <c r="FK48" s="738"/>
      <c r="FL48" s="738"/>
      <c r="FM48" s="738"/>
      <c r="FN48" s="738"/>
      <c r="FO48" s="738"/>
      <c r="FP48" s="738"/>
      <c r="FQ48" s="738"/>
      <c r="FR48" s="738"/>
      <c r="FS48" s="738"/>
      <c r="FT48" s="738"/>
      <c r="FU48" s="738"/>
      <c r="FV48" s="738"/>
      <c r="FW48" s="738"/>
      <c r="FX48" s="738"/>
      <c r="FY48" s="738"/>
      <c r="FZ48" s="738"/>
      <c r="GA48" s="738"/>
      <c r="GB48" s="738"/>
      <c r="GC48" s="738"/>
      <c r="GD48" s="738"/>
      <c r="GE48" s="738"/>
      <c r="GF48" s="738"/>
      <c r="GG48" s="738"/>
      <c r="GH48" s="738"/>
      <c r="GI48" s="738"/>
      <c r="GJ48" s="738"/>
      <c r="GK48" s="738"/>
      <c r="GL48" s="738"/>
      <c r="GM48" s="738"/>
      <c r="GN48" s="738"/>
      <c r="GO48" s="738"/>
      <c r="GP48" s="738"/>
      <c r="GQ48" s="738"/>
      <c r="GR48" s="738"/>
      <c r="GS48" s="738"/>
      <c r="GT48" s="738"/>
      <c r="GU48" s="738"/>
      <c r="GV48" s="738"/>
      <c r="GW48" s="738"/>
      <c r="GX48" s="738"/>
      <c r="GY48" s="738"/>
      <c r="GZ48" s="738"/>
      <c r="HA48" s="738"/>
      <c r="HB48" s="738"/>
      <c r="HC48" s="738"/>
      <c r="HD48" s="738"/>
      <c r="HE48" s="738"/>
      <c r="HF48" s="738"/>
      <c r="HG48" s="738"/>
      <c r="HH48" s="738"/>
      <c r="HI48" s="738"/>
      <c r="HJ48" s="738"/>
      <c r="HK48" s="738"/>
    </row>
    <row r="49" spans="1:219" s="938" customFormat="1" ht="20.25" customHeight="1" thickTop="1" thickBot="1">
      <c r="A49" s="985"/>
      <c r="B49" s="3835"/>
      <c r="C49" s="54">
        <v>19</v>
      </c>
      <c r="D49" s="54">
        <v>20</v>
      </c>
      <c r="E49" s="3847"/>
      <c r="F49" s="3764"/>
      <c r="G49" s="3764"/>
      <c r="H49" s="3764"/>
      <c r="I49" s="3835"/>
      <c r="J49" s="3835"/>
      <c r="K49" s="900"/>
      <c r="L49" s="899"/>
      <c r="M49" s="899"/>
      <c r="N49" s="2939"/>
      <c r="O49" s="101">
        <f t="shared" si="3"/>
        <v>0</v>
      </c>
      <c r="P49" s="2943">
        <v>6</v>
      </c>
      <c r="Q49" s="738"/>
      <c r="R49" s="738"/>
      <c r="S49" s="738"/>
      <c r="T49" s="738"/>
      <c r="U49" s="738"/>
      <c r="V49" s="738"/>
      <c r="W49" s="738"/>
      <c r="X49" s="738"/>
      <c r="Y49" s="738"/>
      <c r="Z49" s="738"/>
      <c r="AA49" s="738"/>
      <c r="AB49" s="738"/>
      <c r="AC49" s="738"/>
      <c r="AD49" s="738"/>
      <c r="AE49" s="738"/>
      <c r="AF49" s="738"/>
      <c r="AG49" s="738"/>
      <c r="AH49" s="738"/>
      <c r="AI49" s="738"/>
      <c r="AJ49" s="738"/>
      <c r="AK49" s="738"/>
      <c r="AL49" s="738"/>
      <c r="AM49" s="738"/>
      <c r="AN49" s="738"/>
      <c r="AO49" s="738"/>
      <c r="AP49" s="738"/>
      <c r="AQ49" s="738"/>
      <c r="AR49" s="738"/>
      <c r="AS49" s="738"/>
      <c r="AT49" s="738"/>
      <c r="AU49" s="738"/>
      <c r="AV49" s="738"/>
      <c r="AW49" s="738"/>
      <c r="AX49" s="738"/>
      <c r="AY49" s="738"/>
      <c r="AZ49" s="738"/>
      <c r="BA49" s="738"/>
      <c r="BB49" s="738"/>
      <c r="BC49" s="738"/>
      <c r="BD49" s="738"/>
      <c r="BE49" s="738"/>
      <c r="BF49" s="738"/>
      <c r="BG49" s="738"/>
      <c r="BH49" s="738"/>
      <c r="BI49" s="738"/>
      <c r="BJ49" s="738"/>
      <c r="BK49" s="738"/>
      <c r="BL49" s="738"/>
      <c r="BM49" s="738"/>
      <c r="BN49" s="738"/>
      <c r="BO49" s="738"/>
      <c r="BP49" s="738"/>
      <c r="BQ49" s="738"/>
      <c r="BR49" s="738"/>
      <c r="BS49" s="738"/>
      <c r="BT49" s="738"/>
      <c r="BU49" s="738"/>
      <c r="BV49" s="738"/>
      <c r="BW49" s="738"/>
      <c r="BX49" s="738"/>
      <c r="BY49" s="738"/>
      <c r="BZ49" s="738"/>
      <c r="CA49" s="738"/>
      <c r="CB49" s="738"/>
      <c r="CC49" s="738"/>
      <c r="CD49" s="738"/>
      <c r="CE49" s="738"/>
      <c r="CF49" s="738"/>
      <c r="CG49" s="738"/>
      <c r="CH49" s="738"/>
      <c r="CI49" s="738"/>
      <c r="CJ49" s="738"/>
      <c r="CK49" s="738"/>
      <c r="CL49" s="738"/>
      <c r="CM49" s="738"/>
      <c r="CN49" s="738"/>
      <c r="CO49" s="738"/>
      <c r="CP49" s="738"/>
      <c r="CQ49" s="738"/>
      <c r="CR49" s="738"/>
      <c r="CS49" s="738"/>
      <c r="CT49" s="738"/>
      <c r="CU49" s="738"/>
      <c r="CV49" s="738"/>
      <c r="CW49" s="738"/>
      <c r="CX49" s="738"/>
      <c r="CY49" s="738"/>
      <c r="CZ49" s="738"/>
      <c r="DA49" s="738"/>
      <c r="DB49" s="738"/>
      <c r="DC49" s="738"/>
      <c r="DD49" s="738"/>
      <c r="DE49" s="738"/>
      <c r="DF49" s="738"/>
      <c r="DG49" s="738"/>
      <c r="DH49" s="738"/>
      <c r="DI49" s="738"/>
      <c r="DJ49" s="738"/>
      <c r="DK49" s="738"/>
      <c r="DL49" s="738"/>
      <c r="DM49" s="738"/>
      <c r="DN49" s="738"/>
      <c r="DO49" s="738"/>
      <c r="DP49" s="738"/>
      <c r="DQ49" s="738"/>
      <c r="DR49" s="738"/>
      <c r="DS49" s="738"/>
      <c r="DT49" s="738"/>
      <c r="DU49" s="738"/>
      <c r="DV49" s="738"/>
      <c r="DW49" s="738"/>
      <c r="DX49" s="738"/>
      <c r="DY49" s="738"/>
      <c r="DZ49" s="738"/>
      <c r="EA49" s="738"/>
      <c r="EB49" s="738"/>
      <c r="EC49" s="738"/>
      <c r="ED49" s="738"/>
      <c r="EE49" s="738"/>
      <c r="EF49" s="738"/>
      <c r="EG49" s="738"/>
      <c r="EH49" s="738"/>
      <c r="EI49" s="738"/>
      <c r="EJ49" s="738"/>
      <c r="EK49" s="738"/>
      <c r="EL49" s="738"/>
      <c r="EM49" s="738"/>
      <c r="EN49" s="738"/>
      <c r="EO49" s="738"/>
      <c r="EP49" s="738"/>
      <c r="EQ49" s="738"/>
      <c r="ER49" s="738"/>
      <c r="ES49" s="738"/>
      <c r="ET49" s="738"/>
      <c r="EU49" s="738"/>
      <c r="EV49" s="738"/>
      <c r="EW49" s="738"/>
      <c r="EX49" s="738"/>
      <c r="EY49" s="738"/>
      <c r="EZ49" s="738"/>
      <c r="FA49" s="738"/>
      <c r="FB49" s="738"/>
      <c r="FC49" s="738"/>
      <c r="FD49" s="738"/>
      <c r="FE49" s="738"/>
      <c r="FF49" s="738"/>
      <c r="FG49" s="738"/>
      <c r="FH49" s="738"/>
      <c r="FI49" s="738"/>
      <c r="FJ49" s="738"/>
      <c r="FK49" s="738"/>
      <c r="FL49" s="738"/>
      <c r="FM49" s="738"/>
      <c r="FN49" s="738"/>
      <c r="FO49" s="738"/>
      <c r="FP49" s="738"/>
      <c r="FQ49" s="738"/>
      <c r="FR49" s="738"/>
      <c r="FS49" s="738"/>
      <c r="FT49" s="738"/>
      <c r="FU49" s="738"/>
      <c r="FV49" s="738"/>
      <c r="FW49" s="738"/>
      <c r="FX49" s="738"/>
      <c r="FY49" s="738"/>
      <c r="FZ49" s="738"/>
      <c r="GA49" s="738"/>
      <c r="GB49" s="738"/>
      <c r="GC49" s="738"/>
      <c r="GD49" s="738"/>
      <c r="GE49" s="738"/>
      <c r="GF49" s="738"/>
      <c r="GG49" s="738"/>
      <c r="GH49" s="738"/>
      <c r="GI49" s="738"/>
      <c r="GJ49" s="738"/>
      <c r="GK49" s="738"/>
      <c r="GL49" s="738"/>
      <c r="GM49" s="738"/>
      <c r="GN49" s="738"/>
      <c r="GO49" s="738"/>
      <c r="GP49" s="738"/>
      <c r="GQ49" s="738"/>
      <c r="GR49" s="738"/>
      <c r="GS49" s="738"/>
      <c r="GT49" s="738"/>
      <c r="GU49" s="738"/>
      <c r="GV49" s="738"/>
      <c r="GW49" s="738"/>
      <c r="GX49" s="738"/>
      <c r="GY49" s="738"/>
      <c r="GZ49" s="738"/>
      <c r="HA49" s="738"/>
      <c r="HB49" s="738"/>
      <c r="HC49" s="738"/>
      <c r="HD49" s="738"/>
      <c r="HE49" s="738"/>
      <c r="HF49" s="738"/>
      <c r="HG49" s="738"/>
      <c r="HH49" s="738"/>
      <c r="HI49" s="738"/>
      <c r="HJ49" s="738"/>
      <c r="HK49" s="738"/>
    </row>
    <row r="50" spans="1:219" s="938" customFormat="1" ht="41.25" customHeight="1" thickTop="1" thickBot="1">
      <c r="A50" s="985" t="s">
        <v>1332</v>
      </c>
      <c r="B50" s="3831" t="s">
        <v>1985</v>
      </c>
      <c r="C50" s="3832" t="s">
        <v>1563</v>
      </c>
      <c r="D50" s="3833" t="s">
        <v>1986</v>
      </c>
      <c r="E50" s="3847"/>
      <c r="F50" s="3764"/>
      <c r="G50" s="3764"/>
      <c r="H50" s="3764"/>
      <c r="I50" s="3764"/>
      <c r="J50" s="3764"/>
      <c r="K50" s="899"/>
      <c r="L50" s="899"/>
      <c r="M50" s="899"/>
      <c r="N50" s="2939"/>
      <c r="O50" s="101">
        <f t="shared" si="3"/>
        <v>0</v>
      </c>
      <c r="P50" s="2943">
        <v>6</v>
      </c>
      <c r="Q50" s="738"/>
      <c r="R50" s="738"/>
      <c r="S50" s="738"/>
      <c r="T50" s="738"/>
      <c r="U50" s="738"/>
      <c r="V50" s="738"/>
      <c r="W50" s="738"/>
      <c r="X50" s="738"/>
      <c r="Y50" s="738"/>
      <c r="Z50" s="738"/>
      <c r="AA50" s="738"/>
      <c r="AB50" s="738"/>
      <c r="AC50" s="738"/>
      <c r="AD50" s="738"/>
      <c r="AE50" s="738"/>
      <c r="AF50" s="738"/>
      <c r="AG50" s="738"/>
      <c r="AH50" s="738"/>
      <c r="AI50" s="738"/>
      <c r="AJ50" s="738"/>
      <c r="AK50" s="738"/>
      <c r="AL50" s="738"/>
      <c r="AM50" s="738"/>
      <c r="AN50" s="738"/>
      <c r="AO50" s="738"/>
      <c r="AP50" s="738"/>
      <c r="AQ50" s="738"/>
      <c r="AR50" s="738"/>
      <c r="AS50" s="738"/>
      <c r="AT50" s="738"/>
      <c r="AU50" s="738"/>
      <c r="AV50" s="738"/>
      <c r="AW50" s="738"/>
      <c r="AX50" s="738"/>
      <c r="AY50" s="738"/>
      <c r="AZ50" s="738"/>
      <c r="BA50" s="738"/>
      <c r="BB50" s="738"/>
      <c r="BC50" s="738"/>
      <c r="BD50" s="738"/>
      <c r="BE50" s="738"/>
      <c r="BF50" s="738"/>
      <c r="BG50" s="738"/>
      <c r="BH50" s="738"/>
      <c r="BI50" s="738"/>
      <c r="BJ50" s="738"/>
      <c r="BK50" s="738"/>
      <c r="BL50" s="738"/>
      <c r="BM50" s="738"/>
      <c r="BN50" s="738"/>
      <c r="BO50" s="738"/>
      <c r="BP50" s="738"/>
      <c r="BQ50" s="738"/>
      <c r="BR50" s="738"/>
      <c r="BS50" s="738"/>
      <c r="BT50" s="738"/>
      <c r="BU50" s="738"/>
      <c r="BV50" s="738"/>
      <c r="BW50" s="738"/>
      <c r="BX50" s="738"/>
      <c r="BY50" s="738"/>
      <c r="BZ50" s="738"/>
      <c r="CA50" s="738"/>
      <c r="CB50" s="738"/>
      <c r="CC50" s="738"/>
      <c r="CD50" s="738"/>
      <c r="CE50" s="738"/>
      <c r="CF50" s="738"/>
      <c r="CG50" s="738"/>
      <c r="CH50" s="738"/>
      <c r="CI50" s="738"/>
      <c r="CJ50" s="738"/>
      <c r="CK50" s="738"/>
      <c r="CL50" s="738"/>
      <c r="CM50" s="738"/>
      <c r="CN50" s="738"/>
      <c r="CO50" s="738"/>
      <c r="CP50" s="738"/>
      <c r="CQ50" s="738"/>
      <c r="CR50" s="738"/>
      <c r="CS50" s="738"/>
      <c r="CT50" s="738"/>
      <c r="CU50" s="738"/>
      <c r="CV50" s="738"/>
      <c r="CW50" s="738"/>
      <c r="CX50" s="738"/>
      <c r="CY50" s="738"/>
      <c r="CZ50" s="738"/>
      <c r="DA50" s="738"/>
      <c r="DB50" s="738"/>
      <c r="DC50" s="738"/>
      <c r="DD50" s="738"/>
      <c r="DE50" s="738"/>
      <c r="DF50" s="738"/>
      <c r="DG50" s="738"/>
      <c r="DH50" s="738"/>
      <c r="DI50" s="738"/>
      <c r="DJ50" s="738"/>
      <c r="DK50" s="738"/>
      <c r="DL50" s="738"/>
      <c r="DM50" s="738"/>
      <c r="DN50" s="738"/>
      <c r="DO50" s="738"/>
      <c r="DP50" s="738"/>
      <c r="DQ50" s="738"/>
      <c r="DR50" s="738"/>
      <c r="DS50" s="738"/>
      <c r="DT50" s="738"/>
      <c r="DU50" s="738"/>
      <c r="DV50" s="738"/>
      <c r="DW50" s="738"/>
      <c r="DX50" s="738"/>
      <c r="DY50" s="738"/>
      <c r="DZ50" s="738"/>
      <c r="EA50" s="738"/>
      <c r="EB50" s="738"/>
      <c r="EC50" s="738"/>
      <c r="ED50" s="738"/>
      <c r="EE50" s="738"/>
      <c r="EF50" s="738"/>
      <c r="EG50" s="738"/>
      <c r="EH50" s="738"/>
      <c r="EI50" s="738"/>
      <c r="EJ50" s="738"/>
      <c r="EK50" s="738"/>
      <c r="EL50" s="738"/>
      <c r="EM50" s="738"/>
      <c r="EN50" s="738"/>
      <c r="EO50" s="738"/>
      <c r="EP50" s="738"/>
      <c r="EQ50" s="738"/>
      <c r="ER50" s="738"/>
      <c r="ES50" s="738"/>
      <c r="ET50" s="738"/>
      <c r="EU50" s="738"/>
      <c r="EV50" s="738"/>
      <c r="EW50" s="738"/>
      <c r="EX50" s="738"/>
      <c r="EY50" s="738"/>
      <c r="EZ50" s="738"/>
      <c r="FA50" s="738"/>
      <c r="FB50" s="738"/>
      <c r="FC50" s="738"/>
      <c r="FD50" s="738"/>
      <c r="FE50" s="738"/>
      <c r="FF50" s="738"/>
      <c r="FG50" s="738"/>
      <c r="FH50" s="738"/>
      <c r="FI50" s="738"/>
      <c r="FJ50" s="738"/>
      <c r="FK50" s="738"/>
      <c r="FL50" s="738"/>
      <c r="FM50" s="738"/>
      <c r="FN50" s="738"/>
      <c r="FO50" s="738"/>
      <c r="FP50" s="738"/>
      <c r="FQ50" s="738"/>
      <c r="FR50" s="738"/>
      <c r="FS50" s="738"/>
      <c r="FT50" s="738"/>
      <c r="FU50" s="738"/>
      <c r="FV50" s="738"/>
      <c r="FW50" s="738"/>
      <c r="FX50" s="738"/>
      <c r="FY50" s="738"/>
      <c r="FZ50" s="738"/>
      <c r="GA50" s="738"/>
      <c r="GB50" s="738"/>
      <c r="GC50" s="738"/>
      <c r="GD50" s="738"/>
      <c r="GE50" s="738"/>
      <c r="GF50" s="738"/>
      <c r="GG50" s="738"/>
      <c r="GH50" s="738"/>
      <c r="GI50" s="738"/>
      <c r="GJ50" s="738"/>
      <c r="GK50" s="738"/>
      <c r="GL50" s="738"/>
      <c r="GM50" s="738"/>
      <c r="GN50" s="738"/>
      <c r="GO50" s="738"/>
      <c r="GP50" s="738"/>
      <c r="GQ50" s="738"/>
      <c r="GR50" s="738"/>
      <c r="GS50" s="738"/>
      <c r="GT50" s="738"/>
      <c r="GU50" s="738"/>
      <c r="GV50" s="738"/>
      <c r="GW50" s="738"/>
      <c r="GX50" s="738"/>
      <c r="GY50" s="738"/>
      <c r="GZ50" s="738"/>
      <c r="HA50" s="738"/>
      <c r="HB50" s="738"/>
      <c r="HC50" s="738"/>
      <c r="HD50" s="738"/>
      <c r="HE50" s="738"/>
      <c r="HF50" s="738"/>
      <c r="HG50" s="738"/>
      <c r="HH50" s="738"/>
      <c r="HI50" s="738"/>
      <c r="HJ50" s="738"/>
      <c r="HK50" s="738"/>
    </row>
    <row r="51" spans="1:219" s="938" customFormat="1" ht="20.25" customHeight="1" thickTop="1" thickBot="1">
      <c r="A51" s="985"/>
      <c r="B51" s="3835"/>
      <c r="C51" s="3847"/>
      <c r="D51" s="3845"/>
      <c r="E51" s="3847"/>
      <c r="F51" s="3764"/>
      <c r="G51" s="3764"/>
      <c r="H51" s="3764"/>
      <c r="I51" s="3764"/>
      <c r="J51" s="3764"/>
      <c r="K51" s="899"/>
      <c r="L51" s="899"/>
      <c r="M51" s="899"/>
      <c r="N51" s="2939"/>
      <c r="O51" s="101">
        <f t="shared" si="3"/>
        <v>0</v>
      </c>
      <c r="P51" s="2943">
        <v>7</v>
      </c>
      <c r="Q51" s="738"/>
      <c r="R51" s="738"/>
      <c r="S51" s="738"/>
      <c r="T51" s="738"/>
      <c r="U51" s="738"/>
      <c r="V51" s="738"/>
      <c r="W51" s="738"/>
      <c r="X51" s="738"/>
      <c r="Y51" s="738"/>
      <c r="Z51" s="738"/>
      <c r="AA51" s="738"/>
      <c r="AB51" s="738"/>
      <c r="AC51" s="738"/>
      <c r="AD51" s="738"/>
      <c r="AE51" s="738"/>
      <c r="AF51" s="738"/>
      <c r="AG51" s="738"/>
      <c r="AH51" s="738"/>
      <c r="AI51" s="738"/>
      <c r="AJ51" s="738"/>
      <c r="AK51" s="738"/>
      <c r="AL51" s="738"/>
      <c r="AM51" s="738"/>
      <c r="AN51" s="738"/>
      <c r="AO51" s="738"/>
      <c r="AP51" s="738"/>
      <c r="AQ51" s="738"/>
      <c r="AR51" s="738"/>
      <c r="AS51" s="738"/>
      <c r="AT51" s="738"/>
      <c r="AU51" s="738"/>
      <c r="AV51" s="738"/>
      <c r="AW51" s="738"/>
      <c r="AX51" s="738"/>
      <c r="AY51" s="738"/>
      <c r="AZ51" s="738"/>
      <c r="BA51" s="738"/>
      <c r="BB51" s="738"/>
      <c r="BC51" s="738"/>
      <c r="BD51" s="738"/>
      <c r="BE51" s="738"/>
      <c r="BF51" s="738"/>
      <c r="BG51" s="738"/>
      <c r="BH51" s="738"/>
      <c r="BI51" s="738"/>
      <c r="BJ51" s="738"/>
      <c r="BK51" s="738"/>
      <c r="BL51" s="738"/>
      <c r="BM51" s="738"/>
      <c r="BN51" s="738"/>
      <c r="BO51" s="738"/>
      <c r="BP51" s="738"/>
      <c r="BQ51" s="738"/>
      <c r="BR51" s="738"/>
      <c r="BS51" s="738"/>
      <c r="BT51" s="738"/>
      <c r="BU51" s="738"/>
      <c r="BV51" s="738"/>
      <c r="BW51" s="738"/>
      <c r="BX51" s="738"/>
      <c r="BY51" s="738"/>
      <c r="BZ51" s="738"/>
      <c r="CA51" s="738"/>
      <c r="CB51" s="738"/>
      <c r="CC51" s="738"/>
      <c r="CD51" s="738"/>
      <c r="CE51" s="738"/>
      <c r="CF51" s="738"/>
      <c r="CG51" s="738"/>
      <c r="CH51" s="738"/>
      <c r="CI51" s="738"/>
      <c r="CJ51" s="738"/>
      <c r="CK51" s="738"/>
      <c r="CL51" s="738"/>
      <c r="CM51" s="738"/>
      <c r="CN51" s="738"/>
      <c r="CO51" s="738"/>
      <c r="CP51" s="738"/>
      <c r="CQ51" s="738"/>
      <c r="CR51" s="738"/>
      <c r="CS51" s="738"/>
      <c r="CT51" s="738"/>
      <c r="CU51" s="738"/>
      <c r="CV51" s="738"/>
      <c r="CW51" s="738"/>
      <c r="CX51" s="738"/>
      <c r="CY51" s="738"/>
      <c r="CZ51" s="738"/>
      <c r="DA51" s="738"/>
      <c r="DB51" s="738"/>
      <c r="DC51" s="738"/>
      <c r="DD51" s="738"/>
      <c r="DE51" s="738"/>
      <c r="DF51" s="738"/>
      <c r="DG51" s="738"/>
      <c r="DH51" s="738"/>
      <c r="DI51" s="738"/>
      <c r="DJ51" s="738"/>
      <c r="DK51" s="738"/>
      <c r="DL51" s="738"/>
      <c r="DM51" s="738"/>
      <c r="DN51" s="738"/>
      <c r="DO51" s="738"/>
      <c r="DP51" s="738"/>
      <c r="DQ51" s="738"/>
      <c r="DR51" s="738"/>
      <c r="DS51" s="738"/>
      <c r="DT51" s="738"/>
      <c r="DU51" s="738"/>
      <c r="DV51" s="738"/>
      <c r="DW51" s="738"/>
      <c r="DX51" s="738"/>
      <c r="DY51" s="738"/>
      <c r="DZ51" s="738"/>
      <c r="EA51" s="738"/>
      <c r="EB51" s="738"/>
      <c r="EC51" s="738"/>
      <c r="ED51" s="738"/>
      <c r="EE51" s="738"/>
      <c r="EF51" s="738"/>
      <c r="EG51" s="738"/>
      <c r="EH51" s="738"/>
      <c r="EI51" s="738"/>
      <c r="EJ51" s="738"/>
      <c r="EK51" s="738"/>
      <c r="EL51" s="738"/>
      <c r="EM51" s="738"/>
      <c r="EN51" s="738"/>
      <c r="EO51" s="738"/>
      <c r="EP51" s="738"/>
      <c r="EQ51" s="738"/>
      <c r="ER51" s="738"/>
      <c r="ES51" s="738"/>
      <c r="ET51" s="738"/>
      <c r="EU51" s="738"/>
      <c r="EV51" s="738"/>
      <c r="EW51" s="738"/>
      <c r="EX51" s="738"/>
      <c r="EY51" s="738"/>
      <c r="EZ51" s="738"/>
      <c r="FA51" s="738"/>
      <c r="FB51" s="738"/>
      <c r="FC51" s="738"/>
      <c r="FD51" s="738"/>
      <c r="FE51" s="738"/>
      <c r="FF51" s="738"/>
      <c r="FG51" s="738"/>
      <c r="FH51" s="738"/>
      <c r="FI51" s="738"/>
      <c r="FJ51" s="738"/>
      <c r="FK51" s="738"/>
      <c r="FL51" s="738"/>
      <c r="FM51" s="738"/>
      <c r="FN51" s="738"/>
      <c r="FO51" s="738"/>
      <c r="FP51" s="738"/>
      <c r="FQ51" s="738"/>
      <c r="FR51" s="738"/>
      <c r="FS51" s="738"/>
      <c r="FT51" s="738"/>
      <c r="FU51" s="738"/>
      <c r="FV51" s="738"/>
      <c r="FW51" s="738"/>
      <c r="FX51" s="738"/>
      <c r="FY51" s="738"/>
      <c r="FZ51" s="738"/>
      <c r="GA51" s="738"/>
      <c r="GB51" s="738"/>
      <c r="GC51" s="738"/>
      <c r="GD51" s="738"/>
      <c r="GE51" s="738"/>
      <c r="GF51" s="738"/>
      <c r="GG51" s="738"/>
      <c r="GH51" s="738"/>
      <c r="GI51" s="738"/>
      <c r="GJ51" s="738"/>
      <c r="GK51" s="738"/>
      <c r="GL51" s="738"/>
      <c r="GM51" s="738"/>
      <c r="GN51" s="738"/>
      <c r="GO51" s="738"/>
      <c r="GP51" s="738"/>
      <c r="GQ51" s="738"/>
      <c r="GR51" s="738"/>
      <c r="GS51" s="738"/>
      <c r="GT51" s="738"/>
      <c r="GU51" s="738"/>
      <c r="GV51" s="738"/>
      <c r="GW51" s="738"/>
      <c r="GX51" s="738"/>
      <c r="GY51" s="738"/>
      <c r="GZ51" s="738"/>
      <c r="HA51" s="738"/>
      <c r="HB51" s="738"/>
      <c r="HC51" s="738"/>
      <c r="HD51" s="738"/>
      <c r="HE51" s="738"/>
      <c r="HF51" s="738"/>
      <c r="HG51" s="738"/>
      <c r="HH51" s="738"/>
      <c r="HI51" s="738"/>
      <c r="HJ51" s="738"/>
      <c r="HK51" s="738"/>
    </row>
    <row r="52" spans="1:219" ht="16.2" thickTop="1" thickBot="1">
      <c r="B52" s="3861" t="s">
        <v>1987</v>
      </c>
      <c r="C52" s="3847"/>
      <c r="D52" s="3845"/>
      <c r="E52" s="3847"/>
      <c r="F52" s="3764"/>
      <c r="G52" s="3764"/>
      <c r="H52" s="3764"/>
      <c r="I52" s="3764"/>
      <c r="J52" s="3764"/>
      <c r="K52" s="899"/>
      <c r="L52" s="899"/>
      <c r="M52" s="899"/>
      <c r="O52" s="101">
        <f t="shared" si="3"/>
        <v>0</v>
      </c>
      <c r="P52" s="2944">
        <v>7</v>
      </c>
    </row>
    <row r="53" spans="1:219" s="893" customFormat="1" ht="16.2" thickTop="1" thickBot="1">
      <c r="A53" s="3184"/>
      <c r="B53" s="5140" t="s">
        <v>1988</v>
      </c>
      <c r="C53" s="5141"/>
      <c r="D53" s="5142"/>
      <c r="E53" s="3845"/>
      <c r="F53" s="3845"/>
      <c r="G53" s="3845"/>
      <c r="H53" s="3845"/>
      <c r="I53" s="3845"/>
      <c r="J53" s="3845"/>
      <c r="K53" s="899"/>
      <c r="L53" s="897"/>
      <c r="M53" s="899"/>
      <c r="N53" s="2949"/>
      <c r="O53" s="101">
        <f t="shared" si="3"/>
        <v>0</v>
      </c>
      <c r="P53" s="2952">
        <v>7</v>
      </c>
      <c r="Q53" s="898"/>
    </row>
    <row r="54" spans="1:219" s="893" customFormat="1" ht="15.6" thickTop="1">
      <c r="A54" s="3184"/>
      <c r="B54" s="4784" t="s">
        <v>1989</v>
      </c>
      <c r="C54" s="4310" t="s">
        <v>1990</v>
      </c>
      <c r="D54" s="4311">
        <v>19521.955000000002</v>
      </c>
      <c r="E54" s="3845"/>
      <c r="F54" s="3845"/>
      <c r="G54" s="3845"/>
      <c r="H54" s="3845"/>
      <c r="I54" s="3845"/>
      <c r="J54" s="3845"/>
      <c r="K54" s="899"/>
      <c r="L54" s="3758" t="s">
        <v>1999</v>
      </c>
      <c r="M54" s="899"/>
      <c r="N54" s="2949"/>
      <c r="O54" s="101">
        <f t="shared" si="3"/>
        <v>0</v>
      </c>
      <c r="P54" s="2952">
        <v>6</v>
      </c>
      <c r="Q54" s="898"/>
    </row>
    <row r="55" spans="1:219" s="893" customFormat="1" ht="15">
      <c r="A55" s="3184"/>
      <c r="B55" s="4027" t="s">
        <v>1992</v>
      </c>
      <c r="C55" s="4004" t="s">
        <v>1990</v>
      </c>
      <c r="D55" s="3785">
        <v>2419.2485999999999</v>
      </c>
      <c r="E55" s="3845"/>
      <c r="F55" s="3845"/>
      <c r="G55" s="3845"/>
      <c r="H55" s="3845"/>
      <c r="I55" s="3845"/>
      <c r="J55" s="3845"/>
      <c r="K55" s="899"/>
      <c r="L55" s="4670" t="s">
        <v>2002</v>
      </c>
      <c r="M55" s="899"/>
      <c r="N55" s="2949"/>
      <c r="O55" s="101">
        <f t="shared" si="3"/>
        <v>0</v>
      </c>
      <c r="P55" s="2952">
        <v>6</v>
      </c>
      <c r="Q55" s="898"/>
    </row>
    <row r="56" spans="1:219" s="893" customFormat="1" ht="15">
      <c r="A56" s="3184"/>
      <c r="B56" s="4027" t="s">
        <v>1994</v>
      </c>
      <c r="C56" s="4004" t="s">
        <v>1990</v>
      </c>
      <c r="D56" s="3785">
        <v>795.18057999999996</v>
      </c>
      <c r="E56" s="3845"/>
      <c r="F56" s="3845"/>
      <c r="G56" s="3845"/>
      <c r="H56" s="3845"/>
      <c r="I56" s="3845"/>
      <c r="J56" s="3845"/>
      <c r="K56" s="899"/>
      <c r="L56" s="4670" t="s">
        <v>2004</v>
      </c>
      <c r="M56" s="899"/>
      <c r="N56" s="2949"/>
      <c r="O56" s="101">
        <f t="shared" si="3"/>
        <v>0</v>
      </c>
      <c r="P56" s="2952">
        <v>6</v>
      </c>
      <c r="Q56" s="898"/>
    </row>
    <row r="57" spans="1:219" s="893" customFormat="1" ht="15">
      <c r="A57" s="3184"/>
      <c r="B57" s="4027" t="s">
        <v>1996</v>
      </c>
      <c r="C57" s="4004" t="s">
        <v>1990</v>
      </c>
      <c r="D57" s="3785"/>
      <c r="E57" s="3845"/>
      <c r="F57" s="3845"/>
      <c r="G57" s="3845"/>
      <c r="H57" s="3845"/>
      <c r="I57" s="3845"/>
      <c r="J57" s="3845"/>
      <c r="K57" s="899"/>
      <c r="L57" s="4670" t="s">
        <v>2006</v>
      </c>
      <c r="M57" s="899"/>
      <c r="N57" s="2949"/>
      <c r="O57" s="101" t="str">
        <f t="shared" ref="O57:O88" si="10">IF(COUNTBLANK(D57:J57)=P57, 0, rngIncomplete )</f>
        <v>Please complete all cells in row</v>
      </c>
      <c r="P57" s="2952">
        <v>6</v>
      </c>
      <c r="Q57" s="898"/>
    </row>
    <row r="58" spans="1:219" s="893" customFormat="1" ht="15.6" thickBot="1">
      <c r="A58" s="3184"/>
      <c r="B58" s="4027" t="s">
        <v>1998</v>
      </c>
      <c r="C58" s="4004" t="s">
        <v>1990</v>
      </c>
      <c r="D58" s="4199">
        <f>IFERROR(SUM(D54:D57),"-")</f>
        <v>22736.384180000001</v>
      </c>
      <c r="E58" s="3845"/>
      <c r="F58" s="3845"/>
      <c r="G58" s="3845"/>
      <c r="H58" s="3845"/>
      <c r="I58" s="3845"/>
      <c r="J58" s="3845"/>
      <c r="K58" s="899"/>
      <c r="L58" s="4669" t="s">
        <v>2008</v>
      </c>
      <c r="M58" s="899"/>
      <c r="N58" s="2949"/>
      <c r="O58" s="101">
        <f t="shared" si="10"/>
        <v>0</v>
      </c>
      <c r="P58" s="2952">
        <v>6</v>
      </c>
      <c r="Q58" s="898"/>
    </row>
    <row r="59" spans="1:219" s="893" customFormat="1" ht="16.2" thickTop="1" thickBot="1">
      <c r="A59" s="3184"/>
      <c r="B59" s="5136" t="s">
        <v>2000</v>
      </c>
      <c r="C59" s="5137"/>
      <c r="D59" s="5138"/>
      <c r="E59" s="3845"/>
      <c r="F59" s="3845"/>
      <c r="G59" s="3845"/>
      <c r="H59" s="3845"/>
      <c r="I59" s="3845"/>
      <c r="J59" s="3845"/>
      <c r="K59" s="899"/>
      <c r="L59" s="11"/>
      <c r="M59" s="899"/>
      <c r="N59" s="2949"/>
      <c r="O59" s="101">
        <f t="shared" si="10"/>
        <v>0</v>
      </c>
      <c r="P59" s="2952">
        <v>7</v>
      </c>
      <c r="Q59" s="898"/>
    </row>
    <row r="60" spans="1:219" s="893" customFormat="1" ht="15.6" thickTop="1">
      <c r="A60" s="3184"/>
      <c r="B60" s="4027" t="s">
        <v>2001</v>
      </c>
      <c r="C60" s="4004" t="s">
        <v>1990</v>
      </c>
      <c r="D60" s="3785">
        <v>19854.287</v>
      </c>
      <c r="E60" s="3845"/>
      <c r="F60" s="3845"/>
      <c r="G60" s="3845"/>
      <c r="H60" s="3845"/>
      <c r="I60" s="3845"/>
      <c r="J60" s="3845"/>
      <c r="K60" s="899"/>
      <c r="L60" s="3758" t="s">
        <v>2010</v>
      </c>
      <c r="M60" s="899"/>
      <c r="N60" s="2949"/>
      <c r="O60" s="101">
        <f t="shared" si="10"/>
        <v>0</v>
      </c>
      <c r="P60" s="2952">
        <v>6</v>
      </c>
      <c r="Q60" s="898"/>
    </row>
    <row r="61" spans="1:219" s="893" customFormat="1" ht="15">
      <c r="A61" s="3184"/>
      <c r="B61" s="4027" t="s">
        <v>2003</v>
      </c>
      <c r="C61" s="4004" t="s">
        <v>1990</v>
      </c>
      <c r="D61" s="3785"/>
      <c r="E61" s="3845"/>
      <c r="F61" s="3845"/>
      <c r="G61" s="3845"/>
      <c r="H61" s="3845"/>
      <c r="I61" s="3845"/>
      <c r="J61" s="3845"/>
      <c r="K61" s="899"/>
      <c r="L61" s="4670" t="s">
        <v>2013</v>
      </c>
      <c r="M61" s="899"/>
      <c r="N61" s="2949"/>
      <c r="O61" s="101" t="str">
        <f t="shared" si="10"/>
        <v>Please complete all cells in row</v>
      </c>
      <c r="P61" s="2952">
        <v>6</v>
      </c>
      <c r="Q61" s="898"/>
    </row>
    <row r="62" spans="1:219" s="893" customFormat="1" ht="15">
      <c r="A62" s="3184"/>
      <c r="B62" s="4027" t="s">
        <v>2005</v>
      </c>
      <c r="C62" s="4004" t="s">
        <v>1990</v>
      </c>
      <c r="D62" s="3785">
        <v>1.8336813999999999</v>
      </c>
      <c r="E62" s="3845"/>
      <c r="F62" s="3845"/>
      <c r="G62" s="3845"/>
      <c r="H62" s="3845"/>
      <c r="I62" s="3845"/>
      <c r="J62" s="3845"/>
      <c r="K62" s="899"/>
      <c r="L62" s="4670" t="s">
        <v>2016</v>
      </c>
      <c r="M62" s="899"/>
      <c r="N62" s="2949"/>
      <c r="O62" s="101">
        <f t="shared" si="10"/>
        <v>0</v>
      </c>
      <c r="P62" s="2952">
        <v>6</v>
      </c>
      <c r="Q62" s="898"/>
    </row>
    <row r="63" spans="1:219" s="893" customFormat="1" ht="15">
      <c r="A63" s="3184"/>
      <c r="B63" s="4027" t="s">
        <v>2007</v>
      </c>
      <c r="C63" s="4004" t="s">
        <v>1990</v>
      </c>
      <c r="D63" s="3785"/>
      <c r="E63" s="3845"/>
      <c r="F63" s="3845"/>
      <c r="G63" s="3845"/>
      <c r="H63" s="3845"/>
      <c r="I63" s="3845"/>
      <c r="J63" s="3845"/>
      <c r="K63" s="899"/>
      <c r="L63" s="4670" t="s">
        <v>2018</v>
      </c>
      <c r="M63" s="899"/>
      <c r="N63" s="2949"/>
      <c r="O63" s="101" t="str">
        <f t="shared" si="10"/>
        <v>Please complete all cells in row</v>
      </c>
      <c r="P63" s="2952">
        <v>6</v>
      </c>
      <c r="Q63" s="898"/>
    </row>
    <row r="64" spans="1:219" s="893" customFormat="1" ht="15.6" thickBot="1">
      <c r="A64" s="3184"/>
      <c r="B64" s="4027" t="s">
        <v>2009</v>
      </c>
      <c r="C64" s="4004" t="s">
        <v>1990</v>
      </c>
      <c r="D64" s="4199">
        <f>IFERROR(SUM(D60:D63),"-")</f>
        <v>19856.1206814</v>
      </c>
      <c r="E64" s="3845"/>
      <c r="F64" s="3845"/>
      <c r="G64" s="3845"/>
      <c r="H64" s="3845"/>
      <c r="I64" s="3845"/>
      <c r="J64" s="3845"/>
      <c r="K64" s="899"/>
      <c r="L64" s="4669" t="s">
        <v>2020</v>
      </c>
      <c r="M64" s="899"/>
      <c r="N64" s="2949"/>
      <c r="O64" s="101">
        <f t="shared" si="10"/>
        <v>0</v>
      </c>
      <c r="P64" s="2952">
        <v>6</v>
      </c>
      <c r="Q64" s="898"/>
    </row>
    <row r="65" spans="1:17" s="893" customFormat="1" ht="16.2" thickTop="1" thickBot="1">
      <c r="A65" s="3184"/>
      <c r="B65" s="5136" t="s">
        <v>2011</v>
      </c>
      <c r="C65" s="5137"/>
      <c r="D65" s="5138"/>
      <c r="E65" s="3845"/>
      <c r="F65" s="3845"/>
      <c r="G65" s="3845"/>
      <c r="H65" s="3845"/>
      <c r="I65" s="3845"/>
      <c r="J65" s="3845"/>
      <c r="K65" s="899"/>
      <c r="L65" s="899"/>
      <c r="M65" s="899"/>
      <c r="N65" s="2949"/>
      <c r="O65" s="101">
        <f t="shared" si="10"/>
        <v>0</v>
      </c>
      <c r="P65" s="2952">
        <v>7</v>
      </c>
      <c r="Q65" s="898"/>
    </row>
    <row r="66" spans="1:17" s="893" customFormat="1" ht="36" customHeight="1" thickTop="1">
      <c r="A66" s="3184"/>
      <c r="B66" s="4027" t="s">
        <v>2012</v>
      </c>
      <c r="C66" s="4004" t="s">
        <v>1990</v>
      </c>
      <c r="D66" s="3785">
        <v>56.876579</v>
      </c>
      <c r="E66" s="3845"/>
      <c r="F66" s="3845"/>
      <c r="G66" s="3845"/>
      <c r="H66" s="3845"/>
      <c r="I66" s="3845"/>
      <c r="J66" s="3845"/>
      <c r="K66" s="899"/>
      <c r="L66" s="3758" t="s">
        <v>2022</v>
      </c>
      <c r="M66" s="899" t="s">
        <v>2014</v>
      </c>
      <c r="N66" s="2949"/>
      <c r="O66" s="101">
        <f t="shared" si="10"/>
        <v>0</v>
      </c>
      <c r="P66" s="2952">
        <v>6</v>
      </c>
      <c r="Q66" s="898"/>
    </row>
    <row r="67" spans="1:17" s="893" customFormat="1" ht="27" customHeight="1">
      <c r="A67" s="3184"/>
      <c r="B67" s="4027" t="s">
        <v>2015</v>
      </c>
      <c r="C67" s="4004" t="s">
        <v>1990</v>
      </c>
      <c r="D67" s="3785"/>
      <c r="E67" s="3845"/>
      <c r="F67" s="3845"/>
      <c r="G67" s="3845"/>
      <c r="H67" s="3845"/>
      <c r="I67" s="3845"/>
      <c r="J67" s="3845"/>
      <c r="K67" s="899"/>
      <c r="L67" s="4670" t="s">
        <v>2024</v>
      </c>
      <c r="M67" s="899"/>
      <c r="N67" s="2949"/>
      <c r="O67" s="101" t="str">
        <f t="shared" si="10"/>
        <v>Please complete all cells in row</v>
      </c>
      <c r="P67" s="2952">
        <v>6</v>
      </c>
      <c r="Q67" s="898"/>
    </row>
    <row r="68" spans="1:17" s="893" customFormat="1" ht="33.6" customHeight="1">
      <c r="A68" s="3184"/>
      <c r="B68" s="4027" t="s">
        <v>2017</v>
      </c>
      <c r="C68" s="4004" t="s">
        <v>1990</v>
      </c>
      <c r="D68" s="3785">
        <v>6999.4791999999998</v>
      </c>
      <c r="E68" s="3845"/>
      <c r="F68" s="3845"/>
      <c r="G68" s="3845"/>
      <c r="H68" s="3845"/>
      <c r="I68" s="3845"/>
      <c r="J68" s="3845"/>
      <c r="K68" s="899"/>
      <c r="L68" s="4670" t="s">
        <v>2026</v>
      </c>
      <c r="M68" s="899"/>
      <c r="N68" s="2949"/>
      <c r="O68" s="101">
        <f t="shared" si="10"/>
        <v>0</v>
      </c>
      <c r="P68" s="2952">
        <v>6</v>
      </c>
      <c r="Q68" s="898"/>
    </row>
    <row r="69" spans="1:17" s="893" customFormat="1" ht="35.1" customHeight="1">
      <c r="A69" s="3184"/>
      <c r="B69" s="4027" t="s">
        <v>2019</v>
      </c>
      <c r="C69" s="4004" t="s">
        <v>1990</v>
      </c>
      <c r="D69" s="3785"/>
      <c r="E69" s="3845"/>
      <c r="F69" s="3845"/>
      <c r="G69" s="3845"/>
      <c r="H69" s="3845"/>
      <c r="I69" s="3845"/>
      <c r="J69" s="3845"/>
      <c r="K69" s="899"/>
      <c r="L69" s="4670" t="s">
        <v>2029</v>
      </c>
      <c r="M69" s="899"/>
      <c r="N69" s="2949"/>
      <c r="O69" s="101" t="str">
        <f t="shared" si="10"/>
        <v>Please complete all cells in row</v>
      </c>
      <c r="P69" s="2952">
        <v>6</v>
      </c>
      <c r="Q69" s="898"/>
    </row>
    <row r="70" spans="1:17" s="893" customFormat="1" ht="36.6" customHeight="1">
      <c r="A70" s="3184"/>
      <c r="B70" s="4027" t="s">
        <v>2021</v>
      </c>
      <c r="C70" s="4004" t="s">
        <v>1990</v>
      </c>
      <c r="D70" s="3785">
        <v>3518.7761999999998</v>
      </c>
      <c r="E70" s="3845"/>
      <c r="F70" s="3845"/>
      <c r="G70" s="3845"/>
      <c r="H70" s="3845"/>
      <c r="I70" s="3845"/>
      <c r="J70" s="3845"/>
      <c r="K70" s="899"/>
      <c r="L70" s="4670" t="s">
        <v>2031</v>
      </c>
      <c r="M70" s="899"/>
      <c r="N70" s="2949"/>
      <c r="O70" s="101">
        <f t="shared" si="10"/>
        <v>0</v>
      </c>
      <c r="P70" s="2952">
        <v>6</v>
      </c>
      <c r="Q70" s="898"/>
    </row>
    <row r="71" spans="1:17" s="893" customFormat="1" ht="15">
      <c r="A71" s="3184"/>
      <c r="B71" s="4027" t="s">
        <v>2023</v>
      </c>
      <c r="C71" s="4004" t="s">
        <v>1990</v>
      </c>
      <c r="D71" s="3785">
        <v>10093.123</v>
      </c>
      <c r="E71" s="3845"/>
      <c r="F71" s="3845"/>
      <c r="G71" s="3845"/>
      <c r="H71" s="3845"/>
      <c r="I71" s="3845"/>
      <c r="J71" s="3845"/>
      <c r="K71" s="899"/>
      <c r="L71" s="4670" t="s">
        <v>2033</v>
      </c>
      <c r="M71" s="899"/>
      <c r="N71" s="2949"/>
      <c r="O71" s="101">
        <f t="shared" si="10"/>
        <v>0</v>
      </c>
      <c r="P71" s="2952">
        <v>6</v>
      </c>
      <c r="Q71" s="898"/>
    </row>
    <row r="72" spans="1:17" s="893" customFormat="1" ht="15.6" thickBot="1">
      <c r="A72" s="3184"/>
      <c r="B72" s="4027" t="s">
        <v>2025</v>
      </c>
      <c r="C72" s="4004" t="s">
        <v>1990</v>
      </c>
      <c r="D72" s="4199">
        <f>IFERROR(SUM(D66:D71),"-")</f>
        <v>20668.254978999998</v>
      </c>
      <c r="E72" s="3845"/>
      <c r="F72" s="3845"/>
      <c r="G72" s="3845"/>
      <c r="H72" s="3845"/>
      <c r="I72" s="3845"/>
      <c r="J72" s="3845"/>
      <c r="K72" s="899"/>
      <c r="L72" s="4669" t="s">
        <v>2035</v>
      </c>
      <c r="M72" s="899"/>
      <c r="N72" s="2949"/>
      <c r="O72" s="101">
        <f t="shared" si="10"/>
        <v>0</v>
      </c>
      <c r="P72" s="2952">
        <v>6</v>
      </c>
      <c r="Q72" s="898"/>
    </row>
    <row r="73" spans="1:17" s="893" customFormat="1" ht="16.2" thickTop="1" thickBot="1">
      <c r="A73" s="3184"/>
      <c r="B73" s="5136" t="s">
        <v>2027</v>
      </c>
      <c r="C73" s="5137"/>
      <c r="D73" s="5138"/>
      <c r="E73" s="3845"/>
      <c r="F73" s="3845"/>
      <c r="G73" s="3845"/>
      <c r="H73" s="3845"/>
      <c r="I73" s="3845"/>
      <c r="J73" s="3845"/>
      <c r="K73" s="899"/>
      <c r="L73" s="899"/>
      <c r="M73" s="899"/>
      <c r="N73" s="2949"/>
      <c r="O73" s="101">
        <f t="shared" si="10"/>
        <v>0</v>
      </c>
      <c r="P73" s="2952">
        <v>7</v>
      </c>
      <c r="Q73" s="898"/>
    </row>
    <row r="74" spans="1:17" s="893" customFormat="1" ht="15.6" thickTop="1">
      <c r="A74" s="3184"/>
      <c r="B74" s="4027" t="s">
        <v>2028</v>
      </c>
      <c r="C74" s="4004" t="s">
        <v>1990</v>
      </c>
      <c r="D74" s="3785"/>
      <c r="E74" s="3845"/>
      <c r="F74" s="3845"/>
      <c r="G74" s="3845"/>
      <c r="H74" s="3845"/>
      <c r="I74" s="3845"/>
      <c r="J74" s="3845"/>
      <c r="K74" s="899"/>
      <c r="L74" s="3758" t="s">
        <v>2037</v>
      </c>
      <c r="M74" s="899"/>
      <c r="N74" s="2949"/>
      <c r="O74" s="101" t="str">
        <f t="shared" si="10"/>
        <v>Please complete all cells in row</v>
      </c>
      <c r="P74" s="2952">
        <v>6</v>
      </c>
      <c r="Q74" s="898"/>
    </row>
    <row r="75" spans="1:17" s="893" customFormat="1" ht="15">
      <c r="A75" s="3184"/>
      <c r="B75" s="4027" t="s">
        <v>2030</v>
      </c>
      <c r="C75" s="4004" t="s">
        <v>1990</v>
      </c>
      <c r="D75" s="3785"/>
      <c r="E75" s="3845"/>
      <c r="F75" s="3845"/>
      <c r="G75" s="3845"/>
      <c r="H75" s="3845"/>
      <c r="I75" s="3845"/>
      <c r="J75" s="3845"/>
      <c r="K75" s="899"/>
      <c r="L75" s="4670" t="s">
        <v>2039</v>
      </c>
      <c r="M75" s="899"/>
      <c r="N75" s="2949"/>
      <c r="O75" s="101" t="str">
        <f t="shared" si="10"/>
        <v>Please complete all cells in row</v>
      </c>
      <c r="P75" s="2952">
        <v>6</v>
      </c>
      <c r="Q75" s="898"/>
    </row>
    <row r="76" spans="1:17" s="893" customFormat="1" ht="15">
      <c r="A76" s="3184"/>
      <c r="B76" s="4027" t="s">
        <v>2032</v>
      </c>
      <c r="C76" s="4004" t="s">
        <v>1990</v>
      </c>
      <c r="D76" s="3785"/>
      <c r="E76" s="3845"/>
      <c r="F76" s="3845"/>
      <c r="G76" s="3845"/>
      <c r="H76" s="3845"/>
      <c r="I76" s="3845"/>
      <c r="J76" s="3845"/>
      <c r="K76" s="899"/>
      <c r="L76" s="4670" t="s">
        <v>2041</v>
      </c>
      <c r="M76" s="899"/>
      <c r="N76" s="2949"/>
      <c r="O76" s="101" t="str">
        <f t="shared" si="10"/>
        <v>Please complete all cells in row</v>
      </c>
      <c r="P76" s="2952">
        <v>6</v>
      </c>
      <c r="Q76" s="898"/>
    </row>
    <row r="77" spans="1:17" s="893" customFormat="1" ht="15">
      <c r="A77" s="3184"/>
      <c r="B77" s="4027" t="s">
        <v>2034</v>
      </c>
      <c r="C77" s="4004" t="s">
        <v>1990</v>
      </c>
      <c r="D77" s="4199">
        <f>IFERROR(SUM(D74:D76),"-")</f>
        <v>0</v>
      </c>
      <c r="E77" s="3845"/>
      <c r="F77" s="3845"/>
      <c r="G77" s="3845"/>
      <c r="H77" s="3845"/>
      <c r="I77" s="3845"/>
      <c r="J77" s="3845"/>
      <c r="K77" s="899"/>
      <c r="L77" s="4682" t="s">
        <v>2043</v>
      </c>
      <c r="M77" s="899"/>
      <c r="N77" s="2949"/>
      <c r="O77" s="101">
        <f t="shared" si="10"/>
        <v>0</v>
      </c>
      <c r="P77" s="2952">
        <v>6</v>
      </c>
      <c r="Q77" s="898"/>
    </row>
    <row r="78" spans="1:17" ht="15">
      <c r="B78" s="4027" t="s">
        <v>2036</v>
      </c>
      <c r="C78" s="4053" t="s">
        <v>1990</v>
      </c>
      <c r="D78" s="3785">
        <v>61797</v>
      </c>
      <c r="E78" s="3847"/>
      <c r="F78" s="3847"/>
      <c r="G78" s="3764"/>
      <c r="H78" s="3764"/>
      <c r="I78" s="3764"/>
      <c r="J78" s="3764"/>
      <c r="K78" s="899"/>
      <c r="L78" s="4681" t="s">
        <v>2045</v>
      </c>
      <c r="M78" s="899"/>
      <c r="O78" s="101">
        <f t="shared" si="10"/>
        <v>0</v>
      </c>
      <c r="P78" s="2944">
        <v>6</v>
      </c>
    </row>
    <row r="79" spans="1:17" ht="15">
      <c r="B79" s="4027" t="s">
        <v>2038</v>
      </c>
      <c r="C79" s="4053" t="s">
        <v>1990</v>
      </c>
      <c r="D79" s="4199">
        <f>IFERROR(SUM(D58,D64,D72),"-")</f>
        <v>63260.759840399995</v>
      </c>
      <c r="E79" s="3847"/>
      <c r="F79" s="3847"/>
      <c r="G79" s="3764"/>
      <c r="H79" s="3764"/>
      <c r="I79" s="3764"/>
      <c r="J79" s="3764"/>
      <c r="K79" s="899"/>
      <c r="L79" s="4670" t="s">
        <v>2047</v>
      </c>
      <c r="M79" s="899"/>
      <c r="O79" s="101">
        <f t="shared" si="10"/>
        <v>0</v>
      </c>
      <c r="P79" s="2944">
        <v>6</v>
      </c>
    </row>
    <row r="80" spans="1:17" ht="15">
      <c r="B80" s="4027" t="s">
        <v>2040</v>
      </c>
      <c r="C80" s="4053" t="s">
        <v>1990</v>
      </c>
      <c r="D80" s="4199">
        <f>IFERROR(D79-D77,"-")</f>
        <v>63260.759840399995</v>
      </c>
      <c r="E80" s="3847"/>
      <c r="F80" s="3847"/>
      <c r="G80" s="3764"/>
      <c r="H80" s="3764"/>
      <c r="I80" s="3764"/>
      <c r="J80" s="3764"/>
      <c r="K80" s="899"/>
      <c r="L80" s="4670" t="s">
        <v>2049</v>
      </c>
      <c r="M80" s="899"/>
      <c r="O80" s="101">
        <f t="shared" si="10"/>
        <v>0</v>
      </c>
      <c r="P80" s="2944">
        <v>6</v>
      </c>
    </row>
    <row r="81" spans="1:219" ht="15">
      <c r="B81" s="4027" t="s">
        <v>2042</v>
      </c>
      <c r="C81" s="4053" t="s">
        <v>874</v>
      </c>
      <c r="D81" s="4915">
        <f>IFERROR(((D78-D80)/D78),"-")</f>
        <v>-2.3686584144861314E-2</v>
      </c>
      <c r="E81" s="3847"/>
      <c r="F81" s="3847"/>
      <c r="G81" s="3764"/>
      <c r="H81" s="3764"/>
      <c r="I81" s="3764"/>
      <c r="J81" s="3764"/>
      <c r="K81" s="899"/>
      <c r="L81" s="4670" t="s">
        <v>2051</v>
      </c>
      <c r="M81" s="899"/>
      <c r="O81" s="101">
        <f t="shared" si="10"/>
        <v>0</v>
      </c>
      <c r="P81" s="2944">
        <v>6</v>
      </c>
    </row>
    <row r="82" spans="1:219" ht="15">
      <c r="B82" s="4027" t="s">
        <v>2044</v>
      </c>
      <c r="C82" s="4053" t="s">
        <v>1990</v>
      </c>
      <c r="D82" s="3785">
        <v>63260.759000000005</v>
      </c>
      <c r="E82" s="3847"/>
      <c r="F82" s="3847"/>
      <c r="G82" s="3764"/>
      <c r="H82" s="3764"/>
      <c r="I82" s="3764"/>
      <c r="J82" s="3764"/>
      <c r="K82" s="899"/>
      <c r="L82" s="4670" t="s">
        <v>2052</v>
      </c>
      <c r="M82" s="899"/>
      <c r="O82" s="101">
        <f t="shared" si="10"/>
        <v>0</v>
      </c>
      <c r="P82" s="2944">
        <v>6</v>
      </c>
    </row>
    <row r="83" spans="1:219" ht="15">
      <c r="B83" s="4027" t="s">
        <v>2046</v>
      </c>
      <c r="C83" s="4053" t="s">
        <v>1990</v>
      </c>
      <c r="D83" s="3785">
        <v>0</v>
      </c>
      <c r="E83" s="3847"/>
      <c r="F83" s="3847"/>
      <c r="G83" s="3764"/>
      <c r="H83" s="3764"/>
      <c r="I83" s="3764"/>
      <c r="J83" s="3764"/>
      <c r="K83" s="899"/>
      <c r="L83" s="4670" t="s">
        <v>2053</v>
      </c>
      <c r="M83" s="899"/>
      <c r="O83" s="101">
        <f t="shared" si="10"/>
        <v>0</v>
      </c>
      <c r="P83" s="2944">
        <v>6</v>
      </c>
    </row>
    <row r="84" spans="1:219" ht="15.6" thickBot="1">
      <c r="B84" s="4029" t="s">
        <v>2048</v>
      </c>
      <c r="C84" s="4054" t="s">
        <v>1990</v>
      </c>
      <c r="D84" s="3793">
        <v>0</v>
      </c>
      <c r="E84" s="3847"/>
      <c r="F84" s="3847"/>
      <c r="G84" s="3764"/>
      <c r="H84" s="3764"/>
      <c r="I84" s="3764"/>
      <c r="J84" s="3764"/>
      <c r="K84" s="899"/>
      <c r="L84" s="4669" t="s">
        <v>2054</v>
      </c>
      <c r="M84" s="899"/>
      <c r="O84" s="101">
        <f t="shared" si="10"/>
        <v>0</v>
      </c>
      <c r="P84" s="2944">
        <v>6</v>
      </c>
    </row>
    <row r="85" spans="1:219" s="877" customFormat="1" ht="16.2" thickTop="1" thickBot="1">
      <c r="A85" s="3764"/>
      <c r="B85" s="3764"/>
      <c r="C85" s="3764"/>
      <c r="D85" s="3764"/>
      <c r="E85" s="3764"/>
      <c r="F85" s="3847"/>
      <c r="G85" s="3764"/>
      <c r="H85" s="3764"/>
      <c r="I85" s="3764"/>
      <c r="J85" s="3764"/>
      <c r="K85" s="899"/>
      <c r="L85" s="899"/>
      <c r="M85" s="899"/>
      <c r="N85" s="2940"/>
      <c r="O85" s="101">
        <f t="shared" si="10"/>
        <v>0</v>
      </c>
      <c r="P85" s="2944">
        <v>7</v>
      </c>
    </row>
    <row r="86" spans="1:219" s="2690" customFormat="1" ht="16.2" thickTop="1" thickBot="1">
      <c r="A86" s="985"/>
      <c r="B86" s="4695" t="s">
        <v>2050</v>
      </c>
      <c r="C86" s="4693"/>
      <c r="D86" s="4694"/>
      <c r="E86" s="93"/>
      <c r="F86" s="93"/>
      <c r="G86" s="93"/>
      <c r="H86" s="93"/>
      <c r="I86" s="93"/>
      <c r="J86" s="93"/>
      <c r="K86" s="738"/>
      <c r="L86" s="738"/>
      <c r="M86" s="738"/>
      <c r="N86" s="2939"/>
      <c r="O86" s="101">
        <f t="shared" si="10"/>
        <v>0</v>
      </c>
      <c r="P86" s="2943">
        <v>7</v>
      </c>
      <c r="Q86" s="738"/>
      <c r="R86" s="738"/>
      <c r="S86" s="738"/>
      <c r="T86" s="738"/>
      <c r="U86" s="738"/>
      <c r="V86" s="738"/>
      <c r="W86" s="738"/>
      <c r="X86" s="738"/>
      <c r="Y86" s="738"/>
      <c r="Z86" s="738"/>
      <c r="AA86" s="738"/>
      <c r="AB86" s="738"/>
      <c r="AC86" s="738"/>
      <c r="AD86" s="738"/>
      <c r="AE86" s="738"/>
      <c r="AF86" s="738"/>
      <c r="AG86" s="738"/>
      <c r="AH86" s="738"/>
      <c r="AI86" s="738"/>
      <c r="AJ86" s="738"/>
      <c r="AK86" s="738"/>
      <c r="AL86" s="738"/>
      <c r="AM86" s="738"/>
      <c r="AN86" s="738"/>
      <c r="AO86" s="738"/>
      <c r="AP86" s="738"/>
      <c r="AQ86" s="738"/>
      <c r="AR86" s="738"/>
      <c r="AS86" s="738"/>
      <c r="AT86" s="738"/>
      <c r="AU86" s="738"/>
      <c r="AV86" s="738"/>
      <c r="AW86" s="738"/>
      <c r="AX86" s="738"/>
      <c r="AY86" s="738"/>
      <c r="AZ86" s="738"/>
      <c r="BA86" s="738"/>
      <c r="BB86" s="738"/>
      <c r="BC86" s="738"/>
      <c r="BD86" s="738"/>
      <c r="BE86" s="738"/>
      <c r="BF86" s="738"/>
      <c r="BG86" s="738"/>
      <c r="BH86" s="738"/>
      <c r="BI86" s="738"/>
      <c r="BJ86" s="738"/>
      <c r="BK86" s="738"/>
      <c r="BL86" s="738"/>
      <c r="BM86" s="738"/>
      <c r="BN86" s="738"/>
      <c r="BO86" s="738"/>
      <c r="BP86" s="738"/>
      <c r="BQ86" s="738"/>
      <c r="BR86" s="738"/>
      <c r="BS86" s="738"/>
      <c r="BT86" s="738"/>
      <c r="BU86" s="738"/>
      <c r="BV86" s="738"/>
      <c r="BW86" s="738"/>
      <c r="BX86" s="738"/>
      <c r="BY86" s="738"/>
      <c r="BZ86" s="738"/>
      <c r="CA86" s="738"/>
      <c r="CB86" s="738"/>
      <c r="CC86" s="738"/>
      <c r="CD86" s="738"/>
      <c r="CE86" s="738"/>
      <c r="CF86" s="738"/>
      <c r="CG86" s="738"/>
      <c r="CH86" s="738"/>
      <c r="CI86" s="738"/>
      <c r="CJ86" s="738"/>
      <c r="CK86" s="738"/>
      <c r="CL86" s="738"/>
      <c r="CM86" s="738"/>
      <c r="CN86" s="738"/>
      <c r="CO86" s="738"/>
      <c r="CP86" s="738"/>
      <c r="CQ86" s="738"/>
      <c r="CR86" s="738"/>
      <c r="CS86" s="738"/>
      <c r="CT86" s="738"/>
      <c r="CU86" s="738"/>
      <c r="CV86" s="738"/>
      <c r="CW86" s="738"/>
      <c r="CX86" s="738"/>
      <c r="CY86" s="738"/>
      <c r="CZ86" s="738"/>
      <c r="DA86" s="738"/>
      <c r="DB86" s="738"/>
      <c r="DC86" s="738"/>
      <c r="DD86" s="738"/>
      <c r="DE86" s="738"/>
      <c r="DF86" s="738"/>
      <c r="DG86" s="738"/>
      <c r="DH86" s="738"/>
      <c r="DI86" s="738"/>
      <c r="DJ86" s="738"/>
      <c r="DK86" s="738"/>
      <c r="DL86" s="738"/>
      <c r="DM86" s="738"/>
      <c r="DN86" s="738"/>
      <c r="DO86" s="738"/>
      <c r="DP86" s="738"/>
      <c r="DQ86" s="738"/>
      <c r="DR86" s="738"/>
      <c r="DS86" s="738"/>
      <c r="DT86" s="738"/>
      <c r="DU86" s="738"/>
      <c r="DV86" s="738"/>
      <c r="DW86" s="738"/>
      <c r="DX86" s="738"/>
      <c r="DY86" s="738"/>
      <c r="DZ86" s="738"/>
      <c r="EA86" s="738"/>
      <c r="EB86" s="738"/>
      <c r="EC86" s="738"/>
      <c r="ED86" s="738"/>
      <c r="EE86" s="738"/>
      <c r="EF86" s="738"/>
      <c r="EG86" s="738"/>
      <c r="EH86" s="738"/>
      <c r="EI86" s="738"/>
      <c r="EJ86" s="738"/>
      <c r="EK86" s="738"/>
      <c r="EL86" s="738"/>
      <c r="EM86" s="738"/>
      <c r="EN86" s="738"/>
      <c r="EO86" s="738"/>
      <c r="EP86" s="738"/>
      <c r="EQ86" s="738"/>
      <c r="ER86" s="738"/>
      <c r="ES86" s="738"/>
      <c r="ET86" s="738"/>
      <c r="EU86" s="738"/>
      <c r="EV86" s="738"/>
      <c r="EW86" s="738"/>
      <c r="EX86" s="738"/>
      <c r="EY86" s="738"/>
      <c r="EZ86" s="738"/>
      <c r="FA86" s="738"/>
      <c r="FB86" s="738"/>
      <c r="FC86" s="738"/>
      <c r="FD86" s="738"/>
      <c r="FE86" s="738"/>
      <c r="FF86" s="738"/>
      <c r="FG86" s="738"/>
      <c r="FH86" s="738"/>
      <c r="FI86" s="738"/>
      <c r="FJ86" s="738"/>
      <c r="FK86" s="738"/>
      <c r="FL86" s="738"/>
      <c r="FM86" s="738"/>
      <c r="FN86" s="738"/>
      <c r="FO86" s="738"/>
      <c r="FP86" s="738"/>
      <c r="FQ86" s="738"/>
      <c r="FR86" s="738"/>
      <c r="FS86" s="738"/>
      <c r="FT86" s="738"/>
      <c r="FU86" s="738"/>
      <c r="FV86" s="738"/>
      <c r="FW86" s="738"/>
      <c r="FX86" s="738"/>
      <c r="FY86" s="738"/>
      <c r="FZ86" s="738"/>
      <c r="GA86" s="738"/>
      <c r="GB86" s="738"/>
      <c r="GC86" s="738"/>
      <c r="GD86" s="738"/>
      <c r="GE86" s="738"/>
      <c r="GF86" s="738"/>
      <c r="GG86" s="738"/>
      <c r="GH86" s="738"/>
      <c r="GI86" s="738"/>
      <c r="GJ86" s="738"/>
      <c r="GK86" s="738"/>
      <c r="GL86" s="738"/>
      <c r="GM86" s="738"/>
      <c r="GN86" s="738"/>
      <c r="GO86" s="738"/>
      <c r="GP86" s="738"/>
      <c r="GQ86" s="738"/>
      <c r="GR86" s="738"/>
      <c r="GS86" s="738"/>
      <c r="GT86" s="738"/>
      <c r="GU86" s="738"/>
      <c r="GV86" s="738"/>
      <c r="GW86" s="738"/>
      <c r="GX86" s="738"/>
      <c r="GY86" s="738"/>
      <c r="GZ86" s="738"/>
      <c r="HA86" s="738"/>
      <c r="HB86" s="738"/>
      <c r="HC86" s="738"/>
      <c r="HD86" s="738"/>
      <c r="HE86" s="738"/>
      <c r="HF86" s="738"/>
      <c r="HG86" s="738"/>
      <c r="HH86" s="738"/>
      <c r="HI86" s="738"/>
      <c r="HJ86" s="738"/>
      <c r="HK86" s="738"/>
    </row>
    <row r="87" spans="1:219" s="938" customFormat="1" ht="16.2" thickTop="1" thickBot="1">
      <c r="A87" s="985"/>
      <c r="B87" s="5136" t="s">
        <v>1988</v>
      </c>
      <c r="C87" s="5137"/>
      <c r="D87" s="5138"/>
      <c r="E87" s="93"/>
      <c r="F87" s="93"/>
      <c r="G87" s="93"/>
      <c r="H87" s="93"/>
      <c r="I87" s="93"/>
      <c r="J87" s="93"/>
      <c r="K87" s="738"/>
      <c r="L87" s="11"/>
      <c r="M87" s="738"/>
      <c r="N87" s="2939"/>
      <c r="O87" s="101">
        <f t="shared" si="10"/>
        <v>0</v>
      </c>
      <c r="P87" s="2943">
        <v>7</v>
      </c>
      <c r="Q87" s="738"/>
      <c r="R87" s="738"/>
      <c r="S87" s="738"/>
      <c r="T87" s="738"/>
      <c r="U87" s="738"/>
      <c r="V87" s="738"/>
      <c r="W87" s="738"/>
      <c r="X87" s="738"/>
      <c r="Y87" s="738"/>
      <c r="Z87" s="738"/>
      <c r="AA87" s="738"/>
      <c r="AB87" s="738"/>
      <c r="AC87" s="738"/>
      <c r="AD87" s="738"/>
      <c r="AE87" s="738"/>
      <c r="AF87" s="738"/>
      <c r="AG87" s="738"/>
      <c r="AH87" s="738"/>
      <c r="AI87" s="738"/>
      <c r="AJ87" s="738"/>
      <c r="AK87" s="738"/>
      <c r="AL87" s="738"/>
      <c r="AM87" s="738"/>
      <c r="AN87" s="738"/>
      <c r="AO87" s="738"/>
      <c r="AP87" s="738"/>
      <c r="AQ87" s="738"/>
      <c r="AR87" s="738"/>
      <c r="AS87" s="738"/>
      <c r="AT87" s="738"/>
      <c r="AU87" s="738"/>
      <c r="AV87" s="738"/>
      <c r="AW87" s="738"/>
      <c r="AX87" s="738"/>
      <c r="AY87" s="738"/>
      <c r="AZ87" s="738"/>
      <c r="BA87" s="738"/>
      <c r="BB87" s="738"/>
      <c r="BC87" s="738"/>
      <c r="BD87" s="738"/>
      <c r="BE87" s="738"/>
      <c r="BF87" s="738"/>
      <c r="BG87" s="738"/>
      <c r="BH87" s="738"/>
      <c r="BI87" s="738"/>
      <c r="BJ87" s="738"/>
      <c r="BK87" s="738"/>
      <c r="BL87" s="738"/>
      <c r="BM87" s="738"/>
      <c r="BN87" s="738"/>
      <c r="BO87" s="738"/>
      <c r="BP87" s="738"/>
      <c r="BQ87" s="738"/>
      <c r="BR87" s="738"/>
      <c r="BS87" s="738"/>
      <c r="BT87" s="738"/>
      <c r="BU87" s="738"/>
      <c r="BV87" s="738"/>
      <c r="BW87" s="738"/>
      <c r="BX87" s="738"/>
      <c r="BY87" s="738"/>
      <c r="BZ87" s="738"/>
      <c r="CA87" s="738"/>
      <c r="CB87" s="738"/>
      <c r="CC87" s="738"/>
      <c r="CD87" s="738"/>
      <c r="CE87" s="738"/>
      <c r="CF87" s="738"/>
      <c r="CG87" s="738"/>
      <c r="CH87" s="738"/>
      <c r="CI87" s="738"/>
      <c r="CJ87" s="738"/>
      <c r="CK87" s="738"/>
      <c r="CL87" s="738"/>
      <c r="CM87" s="738"/>
      <c r="CN87" s="738"/>
      <c r="CO87" s="738"/>
      <c r="CP87" s="738"/>
      <c r="CQ87" s="738"/>
      <c r="CR87" s="738"/>
      <c r="CS87" s="738"/>
      <c r="CT87" s="738"/>
      <c r="CU87" s="738"/>
      <c r="CV87" s="738"/>
      <c r="CW87" s="738"/>
      <c r="CX87" s="738"/>
      <c r="CY87" s="738"/>
      <c r="CZ87" s="738"/>
      <c r="DA87" s="738"/>
      <c r="DB87" s="738"/>
      <c r="DC87" s="738"/>
      <c r="DD87" s="738"/>
      <c r="DE87" s="738"/>
      <c r="DF87" s="738"/>
      <c r="DG87" s="738"/>
      <c r="DH87" s="738"/>
      <c r="DI87" s="738"/>
      <c r="DJ87" s="738"/>
      <c r="DK87" s="738"/>
      <c r="DL87" s="738"/>
      <c r="DM87" s="738"/>
      <c r="DN87" s="738"/>
      <c r="DO87" s="738"/>
      <c r="DP87" s="738"/>
      <c r="DQ87" s="738"/>
      <c r="DR87" s="738"/>
      <c r="DS87" s="738"/>
      <c r="DT87" s="738"/>
      <c r="DU87" s="738"/>
      <c r="DV87" s="738"/>
      <c r="DW87" s="738"/>
      <c r="DX87" s="738"/>
      <c r="DY87" s="738"/>
      <c r="DZ87" s="738"/>
      <c r="EA87" s="738"/>
      <c r="EB87" s="738"/>
      <c r="EC87" s="738"/>
      <c r="ED87" s="738"/>
      <c r="EE87" s="738"/>
      <c r="EF87" s="738"/>
      <c r="EG87" s="738"/>
      <c r="EH87" s="738"/>
      <c r="EI87" s="738"/>
      <c r="EJ87" s="738"/>
      <c r="EK87" s="738"/>
      <c r="EL87" s="738"/>
      <c r="EM87" s="738"/>
      <c r="EN87" s="738"/>
      <c r="EO87" s="738"/>
      <c r="EP87" s="738"/>
      <c r="EQ87" s="738"/>
      <c r="ER87" s="738"/>
      <c r="ES87" s="738"/>
      <c r="ET87" s="738"/>
      <c r="EU87" s="738"/>
      <c r="EV87" s="738"/>
      <c r="EW87" s="738"/>
      <c r="EX87" s="738"/>
      <c r="EY87" s="738"/>
      <c r="EZ87" s="738"/>
      <c r="FA87" s="738"/>
      <c r="FB87" s="738"/>
      <c r="FC87" s="738"/>
      <c r="FD87" s="738"/>
      <c r="FE87" s="738"/>
      <c r="FF87" s="738"/>
      <c r="FG87" s="738"/>
      <c r="FH87" s="738"/>
      <c r="FI87" s="738"/>
      <c r="FJ87" s="738"/>
      <c r="FK87" s="738"/>
      <c r="FL87" s="738"/>
      <c r="FM87" s="738"/>
      <c r="FN87" s="738"/>
      <c r="FO87" s="738"/>
      <c r="FP87" s="738"/>
      <c r="FQ87" s="738"/>
      <c r="FR87" s="738"/>
      <c r="FS87" s="738"/>
      <c r="FT87" s="738"/>
      <c r="FU87" s="738"/>
      <c r="FV87" s="738"/>
      <c r="FW87" s="738"/>
      <c r="FX87" s="738"/>
      <c r="FY87" s="738"/>
      <c r="FZ87" s="738"/>
      <c r="GA87" s="738"/>
      <c r="GB87" s="738"/>
      <c r="GC87" s="738"/>
      <c r="GD87" s="738"/>
      <c r="GE87" s="738"/>
      <c r="GF87" s="738"/>
      <c r="GG87" s="738"/>
      <c r="GH87" s="738"/>
      <c r="GI87" s="738"/>
      <c r="GJ87" s="738"/>
      <c r="GK87" s="738"/>
      <c r="GL87" s="738"/>
      <c r="GM87" s="738"/>
      <c r="GN87" s="738"/>
      <c r="GO87" s="738"/>
      <c r="GP87" s="738"/>
      <c r="GQ87" s="738"/>
      <c r="GR87" s="738"/>
      <c r="GS87" s="738"/>
      <c r="GT87" s="738"/>
      <c r="GU87" s="738"/>
      <c r="GV87" s="738"/>
      <c r="GW87" s="738"/>
      <c r="GX87" s="738"/>
      <c r="GY87" s="738"/>
      <c r="GZ87" s="738"/>
      <c r="HA87" s="738"/>
      <c r="HB87" s="738"/>
      <c r="HC87" s="738"/>
      <c r="HD87" s="738"/>
      <c r="HE87" s="738"/>
      <c r="HF87" s="738"/>
      <c r="HG87" s="738"/>
      <c r="HH87" s="738"/>
      <c r="HI87" s="738"/>
      <c r="HJ87" s="738"/>
      <c r="HK87" s="738"/>
    </row>
    <row r="88" spans="1:219" s="938" customFormat="1" ht="20.7" customHeight="1" thickTop="1">
      <c r="A88" s="985"/>
      <c r="B88" s="4027" t="s">
        <v>1989</v>
      </c>
      <c r="C88" s="4004" t="s">
        <v>1990</v>
      </c>
      <c r="D88" s="3785"/>
      <c r="E88" s="93"/>
      <c r="F88" s="93"/>
      <c r="G88" s="93"/>
      <c r="H88" s="93"/>
      <c r="I88" s="93"/>
      <c r="J88" s="93"/>
      <c r="K88" s="738"/>
      <c r="L88" s="3758" t="s">
        <v>2055</v>
      </c>
      <c r="M88" s="738"/>
      <c r="N88" s="2939"/>
      <c r="O88" s="101" t="str">
        <f t="shared" si="10"/>
        <v>Please complete all cells in row</v>
      </c>
      <c r="P88" s="2943">
        <v>6</v>
      </c>
      <c r="Q88" s="738"/>
      <c r="R88" s="738"/>
      <c r="S88" s="738"/>
      <c r="T88" s="738"/>
      <c r="U88" s="738"/>
      <c r="V88" s="738"/>
      <c r="W88" s="738"/>
      <c r="X88" s="738"/>
      <c r="Y88" s="738"/>
      <c r="Z88" s="738"/>
      <c r="AA88" s="738"/>
      <c r="AB88" s="738"/>
      <c r="AC88" s="738"/>
      <c r="AD88" s="738"/>
      <c r="AE88" s="738"/>
      <c r="AF88" s="738"/>
      <c r="AG88" s="738"/>
      <c r="AH88" s="738"/>
      <c r="AI88" s="738"/>
      <c r="AJ88" s="738"/>
      <c r="AK88" s="738"/>
      <c r="AL88" s="738"/>
      <c r="AM88" s="738"/>
      <c r="AN88" s="738"/>
      <c r="AO88" s="738"/>
      <c r="AP88" s="738"/>
      <c r="AQ88" s="738"/>
      <c r="AR88" s="738"/>
      <c r="AS88" s="738"/>
      <c r="AT88" s="738"/>
      <c r="AU88" s="738"/>
      <c r="AV88" s="738"/>
      <c r="AW88" s="738"/>
      <c r="AX88" s="738"/>
      <c r="AY88" s="738"/>
      <c r="AZ88" s="738"/>
      <c r="BA88" s="738"/>
      <c r="BB88" s="738"/>
      <c r="BC88" s="738"/>
      <c r="BD88" s="738"/>
      <c r="BE88" s="738"/>
      <c r="BF88" s="738"/>
      <c r="BG88" s="738"/>
      <c r="BH88" s="738"/>
      <c r="BI88" s="738"/>
      <c r="BJ88" s="738"/>
      <c r="BK88" s="738"/>
      <c r="BL88" s="738"/>
      <c r="BM88" s="738"/>
      <c r="BN88" s="738"/>
      <c r="BO88" s="738"/>
      <c r="BP88" s="738"/>
      <c r="BQ88" s="738"/>
      <c r="BR88" s="738"/>
      <c r="BS88" s="738"/>
      <c r="BT88" s="738"/>
      <c r="BU88" s="738"/>
      <c r="BV88" s="738"/>
      <c r="BW88" s="738"/>
      <c r="BX88" s="738"/>
      <c r="BY88" s="738"/>
      <c r="BZ88" s="738"/>
      <c r="CA88" s="738"/>
      <c r="CB88" s="738"/>
      <c r="CC88" s="738"/>
      <c r="CD88" s="738"/>
      <c r="CE88" s="738"/>
      <c r="CF88" s="738"/>
      <c r="CG88" s="738"/>
      <c r="CH88" s="738"/>
      <c r="CI88" s="738"/>
      <c r="CJ88" s="738"/>
      <c r="CK88" s="738"/>
      <c r="CL88" s="738"/>
      <c r="CM88" s="738"/>
      <c r="CN88" s="738"/>
      <c r="CO88" s="738"/>
      <c r="CP88" s="738"/>
      <c r="CQ88" s="738"/>
      <c r="CR88" s="738"/>
      <c r="CS88" s="738"/>
      <c r="CT88" s="738"/>
      <c r="CU88" s="738"/>
      <c r="CV88" s="738"/>
      <c r="CW88" s="738"/>
      <c r="CX88" s="738"/>
      <c r="CY88" s="738"/>
      <c r="CZ88" s="738"/>
      <c r="DA88" s="738"/>
      <c r="DB88" s="738"/>
      <c r="DC88" s="738"/>
      <c r="DD88" s="738"/>
      <c r="DE88" s="738"/>
      <c r="DF88" s="738"/>
      <c r="DG88" s="738"/>
      <c r="DH88" s="738"/>
      <c r="DI88" s="738"/>
      <c r="DJ88" s="738"/>
      <c r="DK88" s="738"/>
      <c r="DL88" s="738"/>
      <c r="DM88" s="738"/>
      <c r="DN88" s="738"/>
      <c r="DO88" s="738"/>
      <c r="DP88" s="738"/>
      <c r="DQ88" s="738"/>
      <c r="DR88" s="738"/>
      <c r="DS88" s="738"/>
      <c r="DT88" s="738"/>
      <c r="DU88" s="738"/>
      <c r="DV88" s="738"/>
      <c r="DW88" s="738"/>
      <c r="DX88" s="738"/>
      <c r="DY88" s="738"/>
      <c r="DZ88" s="738"/>
      <c r="EA88" s="738"/>
      <c r="EB88" s="738"/>
      <c r="EC88" s="738"/>
      <c r="ED88" s="738"/>
      <c r="EE88" s="738"/>
      <c r="EF88" s="738"/>
      <c r="EG88" s="738"/>
      <c r="EH88" s="738"/>
      <c r="EI88" s="738"/>
      <c r="EJ88" s="738"/>
      <c r="EK88" s="738"/>
      <c r="EL88" s="738"/>
      <c r="EM88" s="738"/>
      <c r="EN88" s="738"/>
      <c r="EO88" s="738"/>
      <c r="EP88" s="738"/>
      <c r="EQ88" s="738"/>
      <c r="ER88" s="738"/>
      <c r="ES88" s="738"/>
      <c r="ET88" s="738"/>
      <c r="EU88" s="738"/>
      <c r="EV88" s="738"/>
      <c r="EW88" s="738"/>
      <c r="EX88" s="738"/>
      <c r="EY88" s="738"/>
      <c r="EZ88" s="738"/>
      <c r="FA88" s="738"/>
      <c r="FB88" s="738"/>
      <c r="FC88" s="738"/>
      <c r="FD88" s="738"/>
      <c r="FE88" s="738"/>
      <c r="FF88" s="738"/>
      <c r="FG88" s="738"/>
      <c r="FH88" s="738"/>
      <c r="FI88" s="738"/>
      <c r="FJ88" s="738"/>
      <c r="FK88" s="738"/>
      <c r="FL88" s="738"/>
      <c r="FM88" s="738"/>
      <c r="FN88" s="738"/>
      <c r="FO88" s="738"/>
      <c r="FP88" s="738"/>
      <c r="FQ88" s="738"/>
      <c r="FR88" s="738"/>
      <c r="FS88" s="738"/>
      <c r="FT88" s="738"/>
      <c r="FU88" s="738"/>
      <c r="FV88" s="738"/>
      <c r="FW88" s="738"/>
      <c r="FX88" s="738"/>
      <c r="FY88" s="738"/>
      <c r="FZ88" s="738"/>
      <c r="GA88" s="738"/>
      <c r="GB88" s="738"/>
      <c r="GC88" s="738"/>
      <c r="GD88" s="738"/>
      <c r="GE88" s="738"/>
      <c r="GF88" s="738"/>
      <c r="GG88" s="738"/>
      <c r="GH88" s="738"/>
      <c r="GI88" s="738"/>
      <c r="GJ88" s="738"/>
      <c r="GK88" s="738"/>
      <c r="GL88" s="738"/>
      <c r="GM88" s="738"/>
      <c r="GN88" s="738"/>
      <c r="GO88" s="738"/>
      <c r="GP88" s="738"/>
      <c r="GQ88" s="738"/>
      <c r="GR88" s="738"/>
      <c r="GS88" s="738"/>
      <c r="GT88" s="738"/>
      <c r="GU88" s="738"/>
      <c r="GV88" s="738"/>
      <c r="GW88" s="738"/>
      <c r="GX88" s="738"/>
      <c r="GY88" s="738"/>
      <c r="GZ88" s="738"/>
      <c r="HA88" s="738"/>
      <c r="HB88" s="738"/>
      <c r="HC88" s="738"/>
      <c r="HD88" s="738"/>
      <c r="HE88" s="738"/>
      <c r="HF88" s="738"/>
      <c r="HG88" s="738"/>
      <c r="HH88" s="738"/>
      <c r="HI88" s="738"/>
      <c r="HJ88" s="738"/>
      <c r="HK88" s="738"/>
    </row>
    <row r="89" spans="1:219" s="938" customFormat="1" ht="21.6" customHeight="1">
      <c r="A89" s="985"/>
      <c r="B89" s="4027" t="s">
        <v>1992</v>
      </c>
      <c r="C89" s="4004" t="s">
        <v>1990</v>
      </c>
      <c r="D89" s="3785"/>
      <c r="E89" s="93"/>
      <c r="F89" s="93"/>
      <c r="G89" s="93"/>
      <c r="H89" s="93"/>
      <c r="I89" s="93"/>
      <c r="J89" s="93"/>
      <c r="K89" s="738"/>
      <c r="L89" s="4670" t="s">
        <v>2056</v>
      </c>
      <c r="M89" s="738"/>
      <c r="N89" s="2939"/>
      <c r="O89" s="101" t="str">
        <f t="shared" ref="O89:O119" si="11">IF(COUNTBLANK(D89:J89)=P89, 0, rngIncomplete )</f>
        <v>Please complete all cells in row</v>
      </c>
      <c r="P89" s="2943">
        <v>6</v>
      </c>
      <c r="Q89" s="738"/>
      <c r="R89" s="738"/>
      <c r="S89" s="738"/>
      <c r="T89" s="738"/>
      <c r="U89" s="738"/>
      <c r="V89" s="738"/>
      <c r="W89" s="738"/>
      <c r="X89" s="738"/>
      <c r="Y89" s="738"/>
      <c r="Z89" s="738"/>
      <c r="AA89" s="738"/>
      <c r="AB89" s="738"/>
      <c r="AC89" s="738"/>
      <c r="AD89" s="738"/>
      <c r="AE89" s="738"/>
      <c r="AF89" s="738"/>
      <c r="AG89" s="738"/>
      <c r="AH89" s="738"/>
      <c r="AI89" s="738"/>
      <c r="AJ89" s="738"/>
      <c r="AK89" s="738"/>
      <c r="AL89" s="738"/>
      <c r="AM89" s="738"/>
      <c r="AN89" s="738"/>
      <c r="AO89" s="738"/>
      <c r="AP89" s="738"/>
      <c r="AQ89" s="738"/>
      <c r="AR89" s="738"/>
      <c r="AS89" s="738"/>
      <c r="AT89" s="738"/>
      <c r="AU89" s="738"/>
      <c r="AV89" s="738"/>
      <c r="AW89" s="738"/>
      <c r="AX89" s="738"/>
      <c r="AY89" s="738"/>
      <c r="AZ89" s="738"/>
      <c r="BA89" s="738"/>
      <c r="BB89" s="738"/>
      <c r="BC89" s="738"/>
      <c r="BD89" s="738"/>
      <c r="BE89" s="738"/>
      <c r="BF89" s="738"/>
      <c r="BG89" s="738"/>
      <c r="BH89" s="738"/>
      <c r="BI89" s="738"/>
      <c r="BJ89" s="738"/>
      <c r="BK89" s="738"/>
      <c r="BL89" s="738"/>
      <c r="BM89" s="738"/>
      <c r="BN89" s="738"/>
      <c r="BO89" s="738"/>
      <c r="BP89" s="738"/>
      <c r="BQ89" s="738"/>
      <c r="BR89" s="738"/>
      <c r="BS89" s="738"/>
      <c r="BT89" s="738"/>
      <c r="BU89" s="738"/>
      <c r="BV89" s="738"/>
      <c r="BW89" s="738"/>
      <c r="BX89" s="738"/>
      <c r="BY89" s="738"/>
      <c r="BZ89" s="738"/>
      <c r="CA89" s="738"/>
      <c r="CB89" s="738"/>
      <c r="CC89" s="738"/>
      <c r="CD89" s="738"/>
      <c r="CE89" s="738"/>
      <c r="CF89" s="738"/>
      <c r="CG89" s="738"/>
      <c r="CH89" s="738"/>
      <c r="CI89" s="738"/>
      <c r="CJ89" s="738"/>
      <c r="CK89" s="738"/>
      <c r="CL89" s="738"/>
      <c r="CM89" s="738"/>
      <c r="CN89" s="738"/>
      <c r="CO89" s="738"/>
      <c r="CP89" s="738"/>
      <c r="CQ89" s="738"/>
      <c r="CR89" s="738"/>
      <c r="CS89" s="738"/>
      <c r="CT89" s="738"/>
      <c r="CU89" s="738"/>
      <c r="CV89" s="738"/>
      <c r="CW89" s="738"/>
      <c r="CX89" s="738"/>
      <c r="CY89" s="738"/>
      <c r="CZ89" s="738"/>
      <c r="DA89" s="738"/>
      <c r="DB89" s="738"/>
      <c r="DC89" s="738"/>
      <c r="DD89" s="738"/>
      <c r="DE89" s="738"/>
      <c r="DF89" s="738"/>
      <c r="DG89" s="738"/>
      <c r="DH89" s="738"/>
      <c r="DI89" s="738"/>
      <c r="DJ89" s="738"/>
      <c r="DK89" s="738"/>
      <c r="DL89" s="738"/>
      <c r="DM89" s="738"/>
      <c r="DN89" s="738"/>
      <c r="DO89" s="738"/>
      <c r="DP89" s="738"/>
      <c r="DQ89" s="738"/>
      <c r="DR89" s="738"/>
      <c r="DS89" s="738"/>
      <c r="DT89" s="738"/>
      <c r="DU89" s="738"/>
      <c r="DV89" s="738"/>
      <c r="DW89" s="738"/>
      <c r="DX89" s="738"/>
      <c r="DY89" s="738"/>
      <c r="DZ89" s="738"/>
      <c r="EA89" s="738"/>
      <c r="EB89" s="738"/>
      <c r="EC89" s="738"/>
      <c r="ED89" s="738"/>
      <c r="EE89" s="738"/>
      <c r="EF89" s="738"/>
      <c r="EG89" s="738"/>
      <c r="EH89" s="738"/>
      <c r="EI89" s="738"/>
      <c r="EJ89" s="738"/>
      <c r="EK89" s="738"/>
      <c r="EL89" s="738"/>
      <c r="EM89" s="738"/>
      <c r="EN89" s="738"/>
      <c r="EO89" s="738"/>
      <c r="EP89" s="738"/>
      <c r="EQ89" s="738"/>
      <c r="ER89" s="738"/>
      <c r="ES89" s="738"/>
      <c r="ET89" s="738"/>
      <c r="EU89" s="738"/>
      <c r="EV89" s="738"/>
      <c r="EW89" s="738"/>
      <c r="EX89" s="738"/>
      <c r="EY89" s="738"/>
      <c r="EZ89" s="738"/>
      <c r="FA89" s="738"/>
      <c r="FB89" s="738"/>
      <c r="FC89" s="738"/>
      <c r="FD89" s="738"/>
      <c r="FE89" s="738"/>
      <c r="FF89" s="738"/>
      <c r="FG89" s="738"/>
      <c r="FH89" s="738"/>
      <c r="FI89" s="738"/>
      <c r="FJ89" s="738"/>
      <c r="FK89" s="738"/>
      <c r="FL89" s="738"/>
      <c r="FM89" s="738"/>
      <c r="FN89" s="738"/>
      <c r="FO89" s="738"/>
      <c r="FP89" s="738"/>
      <c r="FQ89" s="738"/>
      <c r="FR89" s="738"/>
      <c r="FS89" s="738"/>
      <c r="FT89" s="738"/>
      <c r="FU89" s="738"/>
      <c r="FV89" s="738"/>
      <c r="FW89" s="738"/>
      <c r="FX89" s="738"/>
      <c r="FY89" s="738"/>
      <c r="FZ89" s="738"/>
      <c r="GA89" s="738"/>
      <c r="GB89" s="738"/>
      <c r="GC89" s="738"/>
      <c r="GD89" s="738"/>
      <c r="GE89" s="738"/>
      <c r="GF89" s="738"/>
      <c r="GG89" s="738"/>
      <c r="GH89" s="738"/>
      <c r="GI89" s="738"/>
      <c r="GJ89" s="738"/>
      <c r="GK89" s="738"/>
      <c r="GL89" s="738"/>
      <c r="GM89" s="738"/>
      <c r="GN89" s="738"/>
      <c r="GO89" s="738"/>
      <c r="GP89" s="738"/>
      <c r="GQ89" s="738"/>
      <c r="GR89" s="738"/>
      <c r="GS89" s="738"/>
      <c r="GT89" s="738"/>
      <c r="GU89" s="738"/>
      <c r="GV89" s="738"/>
      <c r="GW89" s="738"/>
      <c r="GX89" s="738"/>
      <c r="GY89" s="738"/>
      <c r="GZ89" s="738"/>
      <c r="HA89" s="738"/>
      <c r="HB89" s="738"/>
      <c r="HC89" s="738"/>
      <c r="HD89" s="738"/>
      <c r="HE89" s="738"/>
      <c r="HF89" s="738"/>
      <c r="HG89" s="738"/>
      <c r="HH89" s="738"/>
      <c r="HI89" s="738"/>
      <c r="HJ89" s="738"/>
      <c r="HK89" s="738"/>
    </row>
    <row r="90" spans="1:219" s="938" customFormat="1" ht="22.2" customHeight="1">
      <c r="A90" s="985"/>
      <c r="B90" s="4027" t="s">
        <v>1994</v>
      </c>
      <c r="C90" s="4004" t="s">
        <v>1990</v>
      </c>
      <c r="D90" s="3785"/>
      <c r="E90" s="93"/>
      <c r="F90" s="93"/>
      <c r="G90" s="93"/>
      <c r="H90" s="93"/>
      <c r="I90" s="93"/>
      <c r="J90" s="93"/>
      <c r="K90" s="738"/>
      <c r="L90" s="4670" t="s">
        <v>2057</v>
      </c>
      <c r="M90" s="738"/>
      <c r="N90" s="2939"/>
      <c r="O90" s="101" t="str">
        <f t="shared" si="11"/>
        <v>Please complete all cells in row</v>
      </c>
      <c r="P90" s="2943">
        <v>6</v>
      </c>
      <c r="Q90" s="738"/>
      <c r="R90" s="738"/>
      <c r="S90" s="738"/>
      <c r="T90" s="738"/>
      <c r="U90" s="738"/>
      <c r="V90" s="738"/>
      <c r="W90" s="738"/>
      <c r="X90" s="738"/>
      <c r="Y90" s="738"/>
      <c r="Z90" s="738"/>
      <c r="AA90" s="738"/>
      <c r="AB90" s="738"/>
      <c r="AC90" s="738"/>
      <c r="AD90" s="738"/>
      <c r="AE90" s="738"/>
      <c r="AF90" s="738"/>
      <c r="AG90" s="738"/>
      <c r="AH90" s="738"/>
      <c r="AI90" s="738"/>
      <c r="AJ90" s="738"/>
      <c r="AK90" s="738"/>
      <c r="AL90" s="738"/>
      <c r="AM90" s="738"/>
      <c r="AN90" s="738"/>
      <c r="AO90" s="738"/>
      <c r="AP90" s="738"/>
      <c r="AQ90" s="738"/>
      <c r="AR90" s="738"/>
      <c r="AS90" s="738"/>
      <c r="AT90" s="738"/>
      <c r="AU90" s="738"/>
      <c r="AV90" s="738"/>
      <c r="AW90" s="738"/>
      <c r="AX90" s="738"/>
      <c r="AY90" s="738"/>
      <c r="AZ90" s="738"/>
      <c r="BA90" s="738"/>
      <c r="BB90" s="738"/>
      <c r="BC90" s="738"/>
      <c r="BD90" s="738"/>
      <c r="BE90" s="738"/>
      <c r="BF90" s="738"/>
      <c r="BG90" s="738"/>
      <c r="BH90" s="738"/>
      <c r="BI90" s="738"/>
      <c r="BJ90" s="738"/>
      <c r="BK90" s="738"/>
      <c r="BL90" s="738"/>
      <c r="BM90" s="738"/>
      <c r="BN90" s="738"/>
      <c r="BO90" s="738"/>
      <c r="BP90" s="738"/>
      <c r="BQ90" s="738"/>
      <c r="BR90" s="738"/>
      <c r="BS90" s="738"/>
      <c r="BT90" s="738"/>
      <c r="BU90" s="738"/>
      <c r="BV90" s="738"/>
      <c r="BW90" s="738"/>
      <c r="BX90" s="738"/>
      <c r="BY90" s="738"/>
      <c r="BZ90" s="738"/>
      <c r="CA90" s="738"/>
      <c r="CB90" s="738"/>
      <c r="CC90" s="738"/>
      <c r="CD90" s="738"/>
      <c r="CE90" s="738"/>
      <c r="CF90" s="738"/>
      <c r="CG90" s="738"/>
      <c r="CH90" s="738"/>
      <c r="CI90" s="738"/>
      <c r="CJ90" s="738"/>
      <c r="CK90" s="738"/>
      <c r="CL90" s="738"/>
      <c r="CM90" s="738"/>
      <c r="CN90" s="738"/>
      <c r="CO90" s="738"/>
      <c r="CP90" s="738"/>
      <c r="CQ90" s="738"/>
      <c r="CR90" s="738"/>
      <c r="CS90" s="738"/>
      <c r="CT90" s="738"/>
      <c r="CU90" s="738"/>
      <c r="CV90" s="738"/>
      <c r="CW90" s="738"/>
      <c r="CX90" s="738"/>
      <c r="CY90" s="738"/>
      <c r="CZ90" s="738"/>
      <c r="DA90" s="738"/>
      <c r="DB90" s="738"/>
      <c r="DC90" s="738"/>
      <c r="DD90" s="738"/>
      <c r="DE90" s="738"/>
      <c r="DF90" s="738"/>
      <c r="DG90" s="738"/>
      <c r="DH90" s="738"/>
      <c r="DI90" s="738"/>
      <c r="DJ90" s="738"/>
      <c r="DK90" s="738"/>
      <c r="DL90" s="738"/>
      <c r="DM90" s="738"/>
      <c r="DN90" s="738"/>
      <c r="DO90" s="738"/>
      <c r="DP90" s="738"/>
      <c r="DQ90" s="738"/>
      <c r="DR90" s="738"/>
      <c r="DS90" s="738"/>
      <c r="DT90" s="738"/>
      <c r="DU90" s="738"/>
      <c r="DV90" s="738"/>
      <c r="DW90" s="738"/>
      <c r="DX90" s="738"/>
      <c r="DY90" s="738"/>
      <c r="DZ90" s="738"/>
      <c r="EA90" s="738"/>
      <c r="EB90" s="738"/>
      <c r="EC90" s="738"/>
      <c r="ED90" s="738"/>
      <c r="EE90" s="738"/>
      <c r="EF90" s="738"/>
      <c r="EG90" s="738"/>
      <c r="EH90" s="738"/>
      <c r="EI90" s="738"/>
      <c r="EJ90" s="738"/>
      <c r="EK90" s="738"/>
      <c r="EL90" s="738"/>
      <c r="EM90" s="738"/>
      <c r="EN90" s="738"/>
      <c r="EO90" s="738"/>
      <c r="EP90" s="738"/>
      <c r="EQ90" s="738"/>
      <c r="ER90" s="738"/>
      <c r="ES90" s="738"/>
      <c r="ET90" s="738"/>
      <c r="EU90" s="738"/>
      <c r="EV90" s="738"/>
      <c r="EW90" s="738"/>
      <c r="EX90" s="738"/>
      <c r="EY90" s="738"/>
      <c r="EZ90" s="738"/>
      <c r="FA90" s="738"/>
      <c r="FB90" s="738"/>
      <c r="FC90" s="738"/>
      <c r="FD90" s="738"/>
      <c r="FE90" s="738"/>
      <c r="FF90" s="738"/>
      <c r="FG90" s="738"/>
      <c r="FH90" s="738"/>
      <c r="FI90" s="738"/>
      <c r="FJ90" s="738"/>
      <c r="FK90" s="738"/>
      <c r="FL90" s="738"/>
      <c r="FM90" s="738"/>
      <c r="FN90" s="738"/>
      <c r="FO90" s="738"/>
      <c r="FP90" s="738"/>
      <c r="FQ90" s="738"/>
      <c r="FR90" s="738"/>
      <c r="FS90" s="738"/>
      <c r="FT90" s="738"/>
      <c r="FU90" s="738"/>
      <c r="FV90" s="738"/>
      <c r="FW90" s="738"/>
      <c r="FX90" s="738"/>
      <c r="FY90" s="738"/>
      <c r="FZ90" s="738"/>
      <c r="GA90" s="738"/>
      <c r="GB90" s="738"/>
      <c r="GC90" s="738"/>
      <c r="GD90" s="738"/>
      <c r="GE90" s="738"/>
      <c r="GF90" s="738"/>
      <c r="GG90" s="738"/>
      <c r="GH90" s="738"/>
      <c r="GI90" s="738"/>
      <c r="GJ90" s="738"/>
      <c r="GK90" s="738"/>
      <c r="GL90" s="738"/>
      <c r="GM90" s="738"/>
      <c r="GN90" s="738"/>
      <c r="GO90" s="738"/>
      <c r="GP90" s="738"/>
      <c r="GQ90" s="738"/>
      <c r="GR90" s="738"/>
      <c r="GS90" s="738"/>
      <c r="GT90" s="738"/>
      <c r="GU90" s="738"/>
      <c r="GV90" s="738"/>
      <c r="GW90" s="738"/>
      <c r="GX90" s="738"/>
      <c r="GY90" s="738"/>
      <c r="GZ90" s="738"/>
      <c r="HA90" s="738"/>
      <c r="HB90" s="738"/>
      <c r="HC90" s="738"/>
      <c r="HD90" s="738"/>
      <c r="HE90" s="738"/>
      <c r="HF90" s="738"/>
      <c r="HG90" s="738"/>
      <c r="HH90" s="738"/>
      <c r="HI90" s="738"/>
      <c r="HJ90" s="738"/>
      <c r="HK90" s="738"/>
    </row>
    <row r="91" spans="1:219" s="938" customFormat="1" ht="22.2" customHeight="1">
      <c r="A91" s="985"/>
      <c r="B91" s="4027" t="s">
        <v>1996</v>
      </c>
      <c r="C91" s="4004" t="s">
        <v>1990</v>
      </c>
      <c r="D91" s="3785"/>
      <c r="E91" s="93"/>
      <c r="F91" s="93"/>
      <c r="G91" s="93"/>
      <c r="H91" s="93"/>
      <c r="I91" s="93"/>
      <c r="J91" s="93"/>
      <c r="K91" s="738"/>
      <c r="L91" s="4670" t="s">
        <v>2058</v>
      </c>
      <c r="M91" s="738"/>
      <c r="N91" s="2939"/>
      <c r="O91" s="101" t="str">
        <f t="shared" si="11"/>
        <v>Please complete all cells in row</v>
      </c>
      <c r="P91" s="2943">
        <v>6</v>
      </c>
      <c r="Q91" s="738"/>
      <c r="R91" s="738"/>
      <c r="S91" s="738"/>
      <c r="T91" s="738"/>
      <c r="U91" s="738"/>
      <c r="V91" s="738"/>
      <c r="W91" s="738"/>
      <c r="X91" s="738"/>
      <c r="Y91" s="738"/>
      <c r="Z91" s="738"/>
      <c r="AA91" s="738"/>
      <c r="AB91" s="738"/>
      <c r="AC91" s="738"/>
      <c r="AD91" s="738"/>
      <c r="AE91" s="738"/>
      <c r="AF91" s="738"/>
      <c r="AG91" s="738"/>
      <c r="AH91" s="738"/>
      <c r="AI91" s="738"/>
      <c r="AJ91" s="738"/>
      <c r="AK91" s="738"/>
      <c r="AL91" s="738"/>
      <c r="AM91" s="738"/>
      <c r="AN91" s="738"/>
      <c r="AO91" s="738"/>
      <c r="AP91" s="738"/>
      <c r="AQ91" s="738"/>
      <c r="AR91" s="738"/>
      <c r="AS91" s="738"/>
      <c r="AT91" s="738"/>
      <c r="AU91" s="738"/>
      <c r="AV91" s="738"/>
      <c r="AW91" s="738"/>
      <c r="AX91" s="738"/>
      <c r="AY91" s="738"/>
      <c r="AZ91" s="738"/>
      <c r="BA91" s="738"/>
      <c r="BB91" s="738"/>
      <c r="BC91" s="738"/>
      <c r="BD91" s="738"/>
      <c r="BE91" s="738"/>
      <c r="BF91" s="738"/>
      <c r="BG91" s="738"/>
      <c r="BH91" s="738"/>
      <c r="BI91" s="738"/>
      <c r="BJ91" s="738"/>
      <c r="BK91" s="738"/>
      <c r="BL91" s="738"/>
      <c r="BM91" s="738"/>
      <c r="BN91" s="738"/>
      <c r="BO91" s="738"/>
      <c r="BP91" s="738"/>
      <c r="BQ91" s="738"/>
      <c r="BR91" s="738"/>
      <c r="BS91" s="738"/>
      <c r="BT91" s="738"/>
      <c r="BU91" s="738"/>
      <c r="BV91" s="738"/>
      <c r="BW91" s="738"/>
      <c r="BX91" s="738"/>
      <c r="BY91" s="738"/>
      <c r="BZ91" s="738"/>
      <c r="CA91" s="738"/>
      <c r="CB91" s="738"/>
      <c r="CC91" s="738"/>
      <c r="CD91" s="738"/>
      <c r="CE91" s="738"/>
      <c r="CF91" s="738"/>
      <c r="CG91" s="738"/>
      <c r="CH91" s="738"/>
      <c r="CI91" s="738"/>
      <c r="CJ91" s="738"/>
      <c r="CK91" s="738"/>
      <c r="CL91" s="738"/>
      <c r="CM91" s="738"/>
      <c r="CN91" s="738"/>
      <c r="CO91" s="738"/>
      <c r="CP91" s="738"/>
      <c r="CQ91" s="738"/>
      <c r="CR91" s="738"/>
      <c r="CS91" s="738"/>
      <c r="CT91" s="738"/>
      <c r="CU91" s="738"/>
      <c r="CV91" s="738"/>
      <c r="CW91" s="738"/>
      <c r="CX91" s="738"/>
      <c r="CY91" s="738"/>
      <c r="CZ91" s="738"/>
      <c r="DA91" s="738"/>
      <c r="DB91" s="738"/>
      <c r="DC91" s="738"/>
      <c r="DD91" s="738"/>
      <c r="DE91" s="738"/>
      <c r="DF91" s="738"/>
      <c r="DG91" s="738"/>
      <c r="DH91" s="738"/>
      <c r="DI91" s="738"/>
      <c r="DJ91" s="738"/>
      <c r="DK91" s="738"/>
      <c r="DL91" s="738"/>
      <c r="DM91" s="738"/>
      <c r="DN91" s="738"/>
      <c r="DO91" s="738"/>
      <c r="DP91" s="738"/>
      <c r="DQ91" s="738"/>
      <c r="DR91" s="738"/>
      <c r="DS91" s="738"/>
      <c r="DT91" s="738"/>
      <c r="DU91" s="738"/>
      <c r="DV91" s="738"/>
      <c r="DW91" s="738"/>
      <c r="DX91" s="738"/>
      <c r="DY91" s="738"/>
      <c r="DZ91" s="738"/>
      <c r="EA91" s="738"/>
      <c r="EB91" s="738"/>
      <c r="EC91" s="738"/>
      <c r="ED91" s="738"/>
      <c r="EE91" s="738"/>
      <c r="EF91" s="738"/>
      <c r="EG91" s="738"/>
      <c r="EH91" s="738"/>
      <c r="EI91" s="738"/>
      <c r="EJ91" s="738"/>
      <c r="EK91" s="738"/>
      <c r="EL91" s="738"/>
      <c r="EM91" s="738"/>
      <c r="EN91" s="738"/>
      <c r="EO91" s="738"/>
      <c r="EP91" s="738"/>
      <c r="EQ91" s="738"/>
      <c r="ER91" s="738"/>
      <c r="ES91" s="738"/>
      <c r="ET91" s="738"/>
      <c r="EU91" s="738"/>
      <c r="EV91" s="738"/>
      <c r="EW91" s="738"/>
      <c r="EX91" s="738"/>
      <c r="EY91" s="738"/>
      <c r="EZ91" s="738"/>
      <c r="FA91" s="738"/>
      <c r="FB91" s="738"/>
      <c r="FC91" s="738"/>
      <c r="FD91" s="738"/>
      <c r="FE91" s="738"/>
      <c r="FF91" s="738"/>
      <c r="FG91" s="738"/>
      <c r="FH91" s="738"/>
      <c r="FI91" s="738"/>
      <c r="FJ91" s="738"/>
      <c r="FK91" s="738"/>
      <c r="FL91" s="738"/>
      <c r="FM91" s="738"/>
      <c r="FN91" s="738"/>
      <c r="FO91" s="738"/>
      <c r="FP91" s="738"/>
      <c r="FQ91" s="738"/>
      <c r="FR91" s="738"/>
      <c r="FS91" s="738"/>
      <c r="FT91" s="738"/>
      <c r="FU91" s="738"/>
      <c r="FV91" s="738"/>
      <c r="FW91" s="738"/>
      <c r="FX91" s="738"/>
      <c r="FY91" s="738"/>
      <c r="FZ91" s="738"/>
      <c r="GA91" s="738"/>
      <c r="GB91" s="738"/>
      <c r="GC91" s="738"/>
      <c r="GD91" s="738"/>
      <c r="GE91" s="738"/>
      <c r="GF91" s="738"/>
      <c r="GG91" s="738"/>
      <c r="GH91" s="738"/>
      <c r="GI91" s="738"/>
      <c r="GJ91" s="738"/>
      <c r="GK91" s="738"/>
      <c r="GL91" s="738"/>
      <c r="GM91" s="738"/>
      <c r="GN91" s="738"/>
      <c r="GO91" s="738"/>
      <c r="GP91" s="738"/>
      <c r="GQ91" s="738"/>
      <c r="GR91" s="738"/>
      <c r="GS91" s="738"/>
      <c r="GT91" s="738"/>
      <c r="GU91" s="738"/>
      <c r="GV91" s="738"/>
      <c r="GW91" s="738"/>
      <c r="GX91" s="738"/>
      <c r="GY91" s="738"/>
      <c r="GZ91" s="738"/>
      <c r="HA91" s="738"/>
      <c r="HB91" s="738"/>
      <c r="HC91" s="738"/>
      <c r="HD91" s="738"/>
      <c r="HE91" s="738"/>
      <c r="HF91" s="738"/>
      <c r="HG91" s="738"/>
      <c r="HH91" s="738"/>
      <c r="HI91" s="738"/>
      <c r="HJ91" s="738"/>
      <c r="HK91" s="738"/>
    </row>
    <row r="92" spans="1:219" s="938" customFormat="1" ht="22.2" customHeight="1" thickBot="1">
      <c r="A92" s="985"/>
      <c r="B92" s="4027" t="s">
        <v>1998</v>
      </c>
      <c r="C92" s="4004" t="s">
        <v>1990</v>
      </c>
      <c r="D92" s="4199">
        <f>IFERROR(SUM(D88:D91),"-")</f>
        <v>0</v>
      </c>
      <c r="E92" s="93"/>
      <c r="F92" s="93"/>
      <c r="G92" s="93"/>
      <c r="H92" s="93"/>
      <c r="I92" s="93"/>
      <c r="J92" s="93"/>
      <c r="K92" s="738"/>
      <c r="L92" s="4669" t="s">
        <v>2059</v>
      </c>
      <c r="M92" s="738"/>
      <c r="N92" s="2939"/>
      <c r="O92" s="101">
        <f t="shared" si="11"/>
        <v>0</v>
      </c>
      <c r="P92" s="2943">
        <v>6</v>
      </c>
      <c r="Q92" s="738"/>
      <c r="R92" s="738"/>
      <c r="S92" s="738"/>
      <c r="T92" s="738"/>
      <c r="U92" s="738"/>
      <c r="V92" s="738"/>
      <c r="W92" s="738"/>
      <c r="X92" s="738"/>
      <c r="Y92" s="738"/>
      <c r="Z92" s="738"/>
      <c r="AA92" s="738"/>
      <c r="AB92" s="738"/>
      <c r="AC92" s="738"/>
      <c r="AD92" s="738"/>
      <c r="AE92" s="738"/>
      <c r="AF92" s="738"/>
      <c r="AG92" s="738"/>
      <c r="AH92" s="738"/>
      <c r="AI92" s="738"/>
      <c r="AJ92" s="738"/>
      <c r="AK92" s="738"/>
      <c r="AL92" s="738"/>
      <c r="AM92" s="738"/>
      <c r="AN92" s="738"/>
      <c r="AO92" s="738"/>
      <c r="AP92" s="738"/>
      <c r="AQ92" s="738"/>
      <c r="AR92" s="738"/>
      <c r="AS92" s="738"/>
      <c r="AT92" s="738"/>
      <c r="AU92" s="738"/>
      <c r="AV92" s="738"/>
      <c r="AW92" s="738"/>
      <c r="AX92" s="738"/>
      <c r="AY92" s="738"/>
      <c r="AZ92" s="738"/>
      <c r="BA92" s="738"/>
      <c r="BB92" s="738"/>
      <c r="BC92" s="738"/>
      <c r="BD92" s="738"/>
      <c r="BE92" s="738"/>
      <c r="BF92" s="738"/>
      <c r="BG92" s="738"/>
      <c r="BH92" s="738"/>
      <c r="BI92" s="738"/>
      <c r="BJ92" s="738"/>
      <c r="BK92" s="738"/>
      <c r="BL92" s="738"/>
      <c r="BM92" s="738"/>
      <c r="BN92" s="738"/>
      <c r="BO92" s="738"/>
      <c r="BP92" s="738"/>
      <c r="BQ92" s="738"/>
      <c r="BR92" s="738"/>
      <c r="BS92" s="738"/>
      <c r="BT92" s="738"/>
      <c r="BU92" s="738"/>
      <c r="BV92" s="738"/>
      <c r="BW92" s="738"/>
      <c r="BX92" s="738"/>
      <c r="BY92" s="738"/>
      <c r="BZ92" s="738"/>
      <c r="CA92" s="738"/>
      <c r="CB92" s="738"/>
      <c r="CC92" s="738"/>
      <c r="CD92" s="738"/>
      <c r="CE92" s="738"/>
      <c r="CF92" s="738"/>
      <c r="CG92" s="738"/>
      <c r="CH92" s="738"/>
      <c r="CI92" s="738"/>
      <c r="CJ92" s="738"/>
      <c r="CK92" s="738"/>
      <c r="CL92" s="738"/>
      <c r="CM92" s="738"/>
      <c r="CN92" s="738"/>
      <c r="CO92" s="738"/>
      <c r="CP92" s="738"/>
      <c r="CQ92" s="738"/>
      <c r="CR92" s="738"/>
      <c r="CS92" s="738"/>
      <c r="CT92" s="738"/>
      <c r="CU92" s="738"/>
      <c r="CV92" s="738"/>
      <c r="CW92" s="738"/>
      <c r="CX92" s="738"/>
      <c r="CY92" s="738"/>
      <c r="CZ92" s="738"/>
      <c r="DA92" s="738"/>
      <c r="DB92" s="738"/>
      <c r="DC92" s="738"/>
      <c r="DD92" s="738"/>
      <c r="DE92" s="738"/>
      <c r="DF92" s="738"/>
      <c r="DG92" s="738"/>
      <c r="DH92" s="738"/>
      <c r="DI92" s="738"/>
      <c r="DJ92" s="738"/>
      <c r="DK92" s="738"/>
      <c r="DL92" s="738"/>
      <c r="DM92" s="738"/>
      <c r="DN92" s="738"/>
      <c r="DO92" s="738"/>
      <c r="DP92" s="738"/>
      <c r="DQ92" s="738"/>
      <c r="DR92" s="738"/>
      <c r="DS92" s="738"/>
      <c r="DT92" s="738"/>
      <c r="DU92" s="738"/>
      <c r="DV92" s="738"/>
      <c r="DW92" s="738"/>
      <c r="DX92" s="738"/>
      <c r="DY92" s="738"/>
      <c r="DZ92" s="738"/>
      <c r="EA92" s="738"/>
      <c r="EB92" s="738"/>
      <c r="EC92" s="738"/>
      <c r="ED92" s="738"/>
      <c r="EE92" s="738"/>
      <c r="EF92" s="738"/>
      <c r="EG92" s="738"/>
      <c r="EH92" s="738"/>
      <c r="EI92" s="738"/>
      <c r="EJ92" s="738"/>
      <c r="EK92" s="738"/>
      <c r="EL92" s="738"/>
      <c r="EM92" s="738"/>
      <c r="EN92" s="738"/>
      <c r="EO92" s="738"/>
      <c r="EP92" s="738"/>
      <c r="EQ92" s="738"/>
      <c r="ER92" s="738"/>
      <c r="ES92" s="738"/>
      <c r="ET92" s="738"/>
      <c r="EU92" s="738"/>
      <c r="EV92" s="738"/>
      <c r="EW92" s="738"/>
      <c r="EX92" s="738"/>
      <c r="EY92" s="738"/>
      <c r="EZ92" s="738"/>
      <c r="FA92" s="738"/>
      <c r="FB92" s="738"/>
      <c r="FC92" s="738"/>
      <c r="FD92" s="738"/>
      <c r="FE92" s="738"/>
      <c r="FF92" s="738"/>
      <c r="FG92" s="738"/>
      <c r="FH92" s="738"/>
      <c r="FI92" s="738"/>
      <c r="FJ92" s="738"/>
      <c r="FK92" s="738"/>
      <c r="FL92" s="738"/>
      <c r="FM92" s="738"/>
      <c r="FN92" s="738"/>
      <c r="FO92" s="738"/>
      <c r="FP92" s="738"/>
      <c r="FQ92" s="738"/>
      <c r="FR92" s="738"/>
      <c r="FS92" s="738"/>
      <c r="FT92" s="738"/>
      <c r="FU92" s="738"/>
      <c r="FV92" s="738"/>
      <c r="FW92" s="738"/>
      <c r="FX92" s="738"/>
      <c r="FY92" s="738"/>
      <c r="FZ92" s="738"/>
      <c r="GA92" s="738"/>
      <c r="GB92" s="738"/>
      <c r="GC92" s="738"/>
      <c r="GD92" s="738"/>
      <c r="GE92" s="738"/>
      <c r="GF92" s="738"/>
      <c r="GG92" s="738"/>
      <c r="GH92" s="738"/>
      <c r="GI92" s="738"/>
      <c r="GJ92" s="738"/>
      <c r="GK92" s="738"/>
      <c r="GL92" s="738"/>
      <c r="GM92" s="738"/>
      <c r="GN92" s="738"/>
      <c r="GO92" s="738"/>
      <c r="GP92" s="738"/>
      <c r="GQ92" s="738"/>
      <c r="GR92" s="738"/>
      <c r="GS92" s="738"/>
      <c r="GT92" s="738"/>
      <c r="GU92" s="738"/>
      <c r="GV92" s="738"/>
      <c r="GW92" s="738"/>
      <c r="GX92" s="738"/>
      <c r="GY92" s="738"/>
      <c r="GZ92" s="738"/>
      <c r="HA92" s="738"/>
      <c r="HB92" s="738"/>
      <c r="HC92" s="738"/>
      <c r="HD92" s="738"/>
      <c r="HE92" s="738"/>
      <c r="HF92" s="738"/>
      <c r="HG92" s="738"/>
      <c r="HH92" s="738"/>
      <c r="HI92" s="738"/>
      <c r="HJ92" s="738"/>
      <c r="HK92" s="738"/>
    </row>
    <row r="93" spans="1:219" s="938" customFormat="1" ht="16.2" thickTop="1" thickBot="1">
      <c r="A93" s="985"/>
      <c r="B93" s="5136" t="s">
        <v>2000</v>
      </c>
      <c r="C93" s="5137"/>
      <c r="D93" s="5138"/>
      <c r="E93" s="93"/>
      <c r="F93" s="93"/>
      <c r="G93" s="93"/>
      <c r="H93" s="93"/>
      <c r="I93" s="93"/>
      <c r="J93" s="93"/>
      <c r="K93" s="738"/>
      <c r="L93" s="11"/>
      <c r="M93" s="738"/>
      <c r="N93" s="2939"/>
      <c r="O93" s="101">
        <f t="shared" si="11"/>
        <v>0</v>
      </c>
      <c r="P93" s="2943">
        <v>7</v>
      </c>
      <c r="Q93" s="738"/>
      <c r="R93" s="738"/>
      <c r="S93" s="738"/>
      <c r="T93" s="738"/>
      <c r="U93" s="738"/>
      <c r="V93" s="738"/>
      <c r="W93" s="738"/>
      <c r="X93" s="738"/>
      <c r="Y93" s="738"/>
      <c r="Z93" s="738"/>
      <c r="AA93" s="738"/>
      <c r="AB93" s="738"/>
      <c r="AC93" s="738"/>
      <c r="AD93" s="738"/>
      <c r="AE93" s="738"/>
      <c r="AF93" s="738"/>
      <c r="AG93" s="738"/>
      <c r="AH93" s="738"/>
      <c r="AI93" s="738"/>
      <c r="AJ93" s="738"/>
      <c r="AK93" s="738"/>
      <c r="AL93" s="738"/>
      <c r="AM93" s="738"/>
      <c r="AN93" s="738"/>
      <c r="AO93" s="738"/>
      <c r="AP93" s="738"/>
      <c r="AQ93" s="738"/>
      <c r="AR93" s="738"/>
      <c r="AS93" s="738"/>
      <c r="AT93" s="738"/>
      <c r="AU93" s="738"/>
      <c r="AV93" s="738"/>
      <c r="AW93" s="738"/>
      <c r="AX93" s="738"/>
      <c r="AY93" s="738"/>
      <c r="AZ93" s="738"/>
      <c r="BA93" s="738"/>
      <c r="BB93" s="738"/>
      <c r="BC93" s="738"/>
      <c r="BD93" s="738"/>
      <c r="BE93" s="738"/>
      <c r="BF93" s="738"/>
      <c r="BG93" s="738"/>
      <c r="BH93" s="738"/>
      <c r="BI93" s="738"/>
      <c r="BJ93" s="738"/>
      <c r="BK93" s="738"/>
      <c r="BL93" s="738"/>
      <c r="BM93" s="738"/>
      <c r="BN93" s="738"/>
      <c r="BO93" s="738"/>
      <c r="BP93" s="738"/>
      <c r="BQ93" s="738"/>
      <c r="BR93" s="738"/>
      <c r="BS93" s="738"/>
      <c r="BT93" s="738"/>
      <c r="BU93" s="738"/>
      <c r="BV93" s="738"/>
      <c r="BW93" s="738"/>
      <c r="BX93" s="738"/>
      <c r="BY93" s="738"/>
      <c r="BZ93" s="738"/>
      <c r="CA93" s="738"/>
      <c r="CB93" s="738"/>
      <c r="CC93" s="738"/>
      <c r="CD93" s="738"/>
      <c r="CE93" s="738"/>
      <c r="CF93" s="738"/>
      <c r="CG93" s="738"/>
      <c r="CH93" s="738"/>
      <c r="CI93" s="738"/>
      <c r="CJ93" s="738"/>
      <c r="CK93" s="738"/>
      <c r="CL93" s="738"/>
      <c r="CM93" s="738"/>
      <c r="CN93" s="738"/>
      <c r="CO93" s="738"/>
      <c r="CP93" s="738"/>
      <c r="CQ93" s="738"/>
      <c r="CR93" s="738"/>
      <c r="CS93" s="738"/>
      <c r="CT93" s="738"/>
      <c r="CU93" s="738"/>
      <c r="CV93" s="738"/>
      <c r="CW93" s="738"/>
      <c r="CX93" s="738"/>
      <c r="CY93" s="738"/>
      <c r="CZ93" s="738"/>
      <c r="DA93" s="738"/>
      <c r="DB93" s="738"/>
      <c r="DC93" s="738"/>
      <c r="DD93" s="738"/>
      <c r="DE93" s="738"/>
      <c r="DF93" s="738"/>
      <c r="DG93" s="738"/>
      <c r="DH93" s="738"/>
      <c r="DI93" s="738"/>
      <c r="DJ93" s="738"/>
      <c r="DK93" s="738"/>
      <c r="DL93" s="738"/>
      <c r="DM93" s="738"/>
      <c r="DN93" s="738"/>
      <c r="DO93" s="738"/>
      <c r="DP93" s="738"/>
      <c r="DQ93" s="738"/>
      <c r="DR93" s="738"/>
      <c r="DS93" s="738"/>
      <c r="DT93" s="738"/>
      <c r="DU93" s="738"/>
      <c r="DV93" s="738"/>
      <c r="DW93" s="738"/>
      <c r="DX93" s="738"/>
      <c r="DY93" s="738"/>
      <c r="DZ93" s="738"/>
      <c r="EA93" s="738"/>
      <c r="EB93" s="738"/>
      <c r="EC93" s="738"/>
      <c r="ED93" s="738"/>
      <c r="EE93" s="738"/>
      <c r="EF93" s="738"/>
      <c r="EG93" s="738"/>
      <c r="EH93" s="738"/>
      <c r="EI93" s="738"/>
      <c r="EJ93" s="738"/>
      <c r="EK93" s="738"/>
      <c r="EL93" s="738"/>
      <c r="EM93" s="738"/>
      <c r="EN93" s="738"/>
      <c r="EO93" s="738"/>
      <c r="EP93" s="738"/>
      <c r="EQ93" s="738"/>
      <c r="ER93" s="738"/>
      <c r="ES93" s="738"/>
      <c r="ET93" s="738"/>
      <c r="EU93" s="738"/>
      <c r="EV93" s="738"/>
      <c r="EW93" s="738"/>
      <c r="EX93" s="738"/>
      <c r="EY93" s="738"/>
      <c r="EZ93" s="738"/>
      <c r="FA93" s="738"/>
      <c r="FB93" s="738"/>
      <c r="FC93" s="738"/>
      <c r="FD93" s="738"/>
      <c r="FE93" s="738"/>
      <c r="FF93" s="738"/>
      <c r="FG93" s="738"/>
      <c r="FH93" s="738"/>
      <c r="FI93" s="738"/>
      <c r="FJ93" s="738"/>
      <c r="FK93" s="738"/>
      <c r="FL93" s="738"/>
      <c r="FM93" s="738"/>
      <c r="FN93" s="738"/>
      <c r="FO93" s="738"/>
      <c r="FP93" s="738"/>
      <c r="FQ93" s="738"/>
      <c r="FR93" s="738"/>
      <c r="FS93" s="738"/>
      <c r="FT93" s="738"/>
      <c r="FU93" s="738"/>
      <c r="FV93" s="738"/>
      <c r="FW93" s="738"/>
      <c r="FX93" s="738"/>
      <c r="FY93" s="738"/>
      <c r="FZ93" s="738"/>
      <c r="GA93" s="738"/>
      <c r="GB93" s="738"/>
      <c r="GC93" s="738"/>
      <c r="GD93" s="738"/>
      <c r="GE93" s="738"/>
      <c r="GF93" s="738"/>
      <c r="GG93" s="738"/>
      <c r="GH93" s="738"/>
      <c r="GI93" s="738"/>
      <c r="GJ93" s="738"/>
      <c r="GK93" s="738"/>
      <c r="GL93" s="738"/>
      <c r="GM93" s="738"/>
      <c r="GN93" s="738"/>
      <c r="GO93" s="738"/>
      <c r="GP93" s="738"/>
      <c r="GQ93" s="738"/>
      <c r="GR93" s="738"/>
      <c r="GS93" s="738"/>
      <c r="GT93" s="738"/>
      <c r="GU93" s="738"/>
      <c r="GV93" s="738"/>
      <c r="GW93" s="738"/>
      <c r="GX93" s="738"/>
      <c r="GY93" s="738"/>
      <c r="GZ93" s="738"/>
      <c r="HA93" s="738"/>
      <c r="HB93" s="738"/>
      <c r="HC93" s="738"/>
      <c r="HD93" s="738"/>
      <c r="HE93" s="738"/>
      <c r="HF93" s="738"/>
      <c r="HG93" s="738"/>
      <c r="HH93" s="738"/>
      <c r="HI93" s="738"/>
      <c r="HJ93" s="738"/>
      <c r="HK93" s="738"/>
    </row>
    <row r="94" spans="1:219" s="938" customFormat="1" ht="15.6" thickTop="1">
      <c r="A94" s="985"/>
      <c r="B94" s="4027" t="s">
        <v>2001</v>
      </c>
      <c r="C94" s="4004" t="s">
        <v>1990</v>
      </c>
      <c r="D94" s="3785"/>
      <c r="E94" s="93"/>
      <c r="F94" s="93"/>
      <c r="G94" s="93"/>
      <c r="H94" s="93"/>
      <c r="I94" s="93"/>
      <c r="J94" s="93"/>
      <c r="K94" s="738"/>
      <c r="L94" s="3758" t="s">
        <v>2060</v>
      </c>
      <c r="M94" s="738"/>
      <c r="N94" s="2939"/>
      <c r="O94" s="101" t="str">
        <f t="shared" si="11"/>
        <v>Please complete all cells in row</v>
      </c>
      <c r="P94" s="2943">
        <v>6</v>
      </c>
      <c r="Q94" s="738"/>
      <c r="R94" s="738"/>
      <c r="S94" s="738"/>
      <c r="T94" s="738"/>
      <c r="U94" s="738"/>
      <c r="V94" s="738"/>
      <c r="W94" s="738"/>
      <c r="X94" s="738"/>
      <c r="Y94" s="738"/>
      <c r="Z94" s="738"/>
      <c r="AA94" s="738"/>
      <c r="AB94" s="738"/>
      <c r="AC94" s="738"/>
      <c r="AD94" s="738"/>
      <c r="AE94" s="738"/>
      <c r="AF94" s="738"/>
      <c r="AG94" s="738"/>
      <c r="AH94" s="738"/>
      <c r="AI94" s="738"/>
      <c r="AJ94" s="738"/>
      <c r="AK94" s="738"/>
      <c r="AL94" s="738"/>
      <c r="AM94" s="738"/>
      <c r="AN94" s="738"/>
      <c r="AO94" s="738"/>
      <c r="AP94" s="738"/>
      <c r="AQ94" s="738"/>
      <c r="AR94" s="738"/>
      <c r="AS94" s="738"/>
      <c r="AT94" s="738"/>
      <c r="AU94" s="738"/>
      <c r="AV94" s="738"/>
      <c r="AW94" s="738"/>
      <c r="AX94" s="738"/>
      <c r="AY94" s="738"/>
      <c r="AZ94" s="738"/>
      <c r="BA94" s="738"/>
      <c r="BB94" s="738"/>
      <c r="BC94" s="738"/>
      <c r="BD94" s="738"/>
      <c r="BE94" s="738"/>
      <c r="BF94" s="738"/>
      <c r="BG94" s="738"/>
      <c r="BH94" s="738"/>
      <c r="BI94" s="738"/>
      <c r="BJ94" s="738"/>
      <c r="BK94" s="738"/>
      <c r="BL94" s="738"/>
      <c r="BM94" s="738"/>
      <c r="BN94" s="738"/>
      <c r="BO94" s="738"/>
      <c r="BP94" s="738"/>
      <c r="BQ94" s="738"/>
      <c r="BR94" s="738"/>
      <c r="BS94" s="738"/>
      <c r="BT94" s="738"/>
      <c r="BU94" s="738"/>
      <c r="BV94" s="738"/>
      <c r="BW94" s="738"/>
      <c r="BX94" s="738"/>
      <c r="BY94" s="738"/>
      <c r="BZ94" s="738"/>
      <c r="CA94" s="738"/>
      <c r="CB94" s="738"/>
      <c r="CC94" s="738"/>
      <c r="CD94" s="738"/>
      <c r="CE94" s="738"/>
      <c r="CF94" s="738"/>
      <c r="CG94" s="738"/>
      <c r="CH94" s="738"/>
      <c r="CI94" s="738"/>
      <c r="CJ94" s="738"/>
      <c r="CK94" s="738"/>
      <c r="CL94" s="738"/>
      <c r="CM94" s="738"/>
      <c r="CN94" s="738"/>
      <c r="CO94" s="738"/>
      <c r="CP94" s="738"/>
      <c r="CQ94" s="738"/>
      <c r="CR94" s="738"/>
      <c r="CS94" s="738"/>
      <c r="CT94" s="738"/>
      <c r="CU94" s="738"/>
      <c r="CV94" s="738"/>
      <c r="CW94" s="738"/>
      <c r="CX94" s="738"/>
      <c r="CY94" s="738"/>
      <c r="CZ94" s="738"/>
      <c r="DA94" s="738"/>
      <c r="DB94" s="738"/>
      <c r="DC94" s="738"/>
      <c r="DD94" s="738"/>
      <c r="DE94" s="738"/>
      <c r="DF94" s="738"/>
      <c r="DG94" s="738"/>
      <c r="DH94" s="738"/>
      <c r="DI94" s="738"/>
      <c r="DJ94" s="738"/>
      <c r="DK94" s="738"/>
      <c r="DL94" s="738"/>
      <c r="DM94" s="738"/>
      <c r="DN94" s="738"/>
      <c r="DO94" s="738"/>
      <c r="DP94" s="738"/>
      <c r="DQ94" s="738"/>
      <c r="DR94" s="738"/>
      <c r="DS94" s="738"/>
      <c r="DT94" s="738"/>
      <c r="DU94" s="738"/>
      <c r="DV94" s="738"/>
      <c r="DW94" s="738"/>
      <c r="DX94" s="738"/>
      <c r="DY94" s="738"/>
      <c r="DZ94" s="738"/>
      <c r="EA94" s="738"/>
      <c r="EB94" s="738"/>
      <c r="EC94" s="738"/>
      <c r="ED94" s="738"/>
      <c r="EE94" s="738"/>
      <c r="EF94" s="738"/>
      <c r="EG94" s="738"/>
      <c r="EH94" s="738"/>
      <c r="EI94" s="738"/>
      <c r="EJ94" s="738"/>
      <c r="EK94" s="738"/>
      <c r="EL94" s="738"/>
      <c r="EM94" s="738"/>
      <c r="EN94" s="738"/>
      <c r="EO94" s="738"/>
      <c r="EP94" s="738"/>
      <c r="EQ94" s="738"/>
      <c r="ER94" s="738"/>
      <c r="ES94" s="738"/>
      <c r="ET94" s="738"/>
      <c r="EU94" s="738"/>
      <c r="EV94" s="738"/>
      <c r="EW94" s="738"/>
      <c r="EX94" s="738"/>
      <c r="EY94" s="738"/>
      <c r="EZ94" s="738"/>
      <c r="FA94" s="738"/>
      <c r="FB94" s="738"/>
      <c r="FC94" s="738"/>
      <c r="FD94" s="738"/>
      <c r="FE94" s="738"/>
      <c r="FF94" s="738"/>
      <c r="FG94" s="738"/>
      <c r="FH94" s="738"/>
      <c r="FI94" s="738"/>
      <c r="FJ94" s="738"/>
      <c r="FK94" s="738"/>
      <c r="FL94" s="738"/>
      <c r="FM94" s="738"/>
      <c r="FN94" s="738"/>
      <c r="FO94" s="738"/>
      <c r="FP94" s="738"/>
      <c r="FQ94" s="738"/>
      <c r="FR94" s="738"/>
      <c r="FS94" s="738"/>
      <c r="FT94" s="738"/>
      <c r="FU94" s="738"/>
      <c r="FV94" s="738"/>
      <c r="FW94" s="738"/>
      <c r="FX94" s="738"/>
      <c r="FY94" s="738"/>
      <c r="FZ94" s="738"/>
      <c r="GA94" s="738"/>
      <c r="GB94" s="738"/>
      <c r="GC94" s="738"/>
      <c r="GD94" s="738"/>
      <c r="GE94" s="738"/>
      <c r="GF94" s="738"/>
      <c r="GG94" s="738"/>
      <c r="GH94" s="738"/>
      <c r="GI94" s="738"/>
      <c r="GJ94" s="738"/>
      <c r="GK94" s="738"/>
      <c r="GL94" s="738"/>
      <c r="GM94" s="738"/>
      <c r="GN94" s="738"/>
      <c r="GO94" s="738"/>
      <c r="GP94" s="738"/>
      <c r="GQ94" s="738"/>
      <c r="GR94" s="738"/>
      <c r="GS94" s="738"/>
      <c r="GT94" s="738"/>
      <c r="GU94" s="738"/>
      <c r="GV94" s="738"/>
      <c r="GW94" s="738"/>
      <c r="GX94" s="738"/>
      <c r="GY94" s="738"/>
      <c r="GZ94" s="738"/>
      <c r="HA94" s="738"/>
      <c r="HB94" s="738"/>
      <c r="HC94" s="738"/>
      <c r="HD94" s="738"/>
      <c r="HE94" s="738"/>
      <c r="HF94" s="738"/>
      <c r="HG94" s="738"/>
      <c r="HH94" s="738"/>
      <c r="HI94" s="738"/>
      <c r="HJ94" s="738"/>
      <c r="HK94" s="738"/>
    </row>
    <row r="95" spans="1:219" s="938" customFormat="1" ht="15">
      <c r="A95" s="985"/>
      <c r="B95" s="4027" t="s">
        <v>2003</v>
      </c>
      <c r="C95" s="4004" t="s">
        <v>1990</v>
      </c>
      <c r="D95" s="3785"/>
      <c r="E95" s="93"/>
      <c r="F95" s="93"/>
      <c r="G95" s="93"/>
      <c r="H95" s="93"/>
      <c r="I95" s="93"/>
      <c r="J95" s="93"/>
      <c r="K95" s="738"/>
      <c r="L95" s="4670" t="s">
        <v>2061</v>
      </c>
      <c r="M95" s="738"/>
      <c r="N95" s="2939"/>
      <c r="O95" s="101" t="str">
        <f t="shared" si="11"/>
        <v>Please complete all cells in row</v>
      </c>
      <c r="P95" s="2943">
        <v>6</v>
      </c>
      <c r="Q95" s="738"/>
      <c r="R95" s="738"/>
      <c r="S95" s="738"/>
      <c r="T95" s="738"/>
      <c r="U95" s="738"/>
      <c r="V95" s="738"/>
      <c r="W95" s="738"/>
      <c r="X95" s="738"/>
      <c r="Y95" s="738"/>
      <c r="Z95" s="738"/>
      <c r="AA95" s="738"/>
      <c r="AB95" s="738"/>
      <c r="AC95" s="738"/>
      <c r="AD95" s="738"/>
      <c r="AE95" s="738"/>
      <c r="AF95" s="738"/>
      <c r="AG95" s="738"/>
      <c r="AH95" s="738"/>
      <c r="AI95" s="738"/>
      <c r="AJ95" s="738"/>
      <c r="AK95" s="738"/>
      <c r="AL95" s="738"/>
      <c r="AM95" s="738"/>
      <c r="AN95" s="738"/>
      <c r="AO95" s="738"/>
      <c r="AP95" s="738"/>
      <c r="AQ95" s="738"/>
      <c r="AR95" s="738"/>
      <c r="AS95" s="738"/>
      <c r="AT95" s="738"/>
      <c r="AU95" s="738"/>
      <c r="AV95" s="738"/>
      <c r="AW95" s="738"/>
      <c r="AX95" s="738"/>
      <c r="AY95" s="738"/>
      <c r="AZ95" s="738"/>
      <c r="BA95" s="738"/>
      <c r="BB95" s="738"/>
      <c r="BC95" s="738"/>
      <c r="BD95" s="738"/>
      <c r="BE95" s="738"/>
      <c r="BF95" s="738"/>
      <c r="BG95" s="738"/>
      <c r="BH95" s="738"/>
      <c r="BI95" s="738"/>
      <c r="BJ95" s="738"/>
      <c r="BK95" s="738"/>
      <c r="BL95" s="738"/>
      <c r="BM95" s="738"/>
      <c r="BN95" s="738"/>
      <c r="BO95" s="738"/>
      <c r="BP95" s="738"/>
      <c r="BQ95" s="738"/>
      <c r="BR95" s="738"/>
      <c r="BS95" s="738"/>
      <c r="BT95" s="738"/>
      <c r="BU95" s="738"/>
      <c r="BV95" s="738"/>
      <c r="BW95" s="738"/>
      <c r="BX95" s="738"/>
      <c r="BY95" s="738"/>
      <c r="BZ95" s="738"/>
      <c r="CA95" s="738"/>
      <c r="CB95" s="738"/>
      <c r="CC95" s="738"/>
      <c r="CD95" s="738"/>
      <c r="CE95" s="738"/>
      <c r="CF95" s="738"/>
      <c r="CG95" s="738"/>
      <c r="CH95" s="738"/>
      <c r="CI95" s="738"/>
      <c r="CJ95" s="738"/>
      <c r="CK95" s="738"/>
      <c r="CL95" s="738"/>
      <c r="CM95" s="738"/>
      <c r="CN95" s="738"/>
      <c r="CO95" s="738"/>
      <c r="CP95" s="738"/>
      <c r="CQ95" s="738"/>
      <c r="CR95" s="738"/>
      <c r="CS95" s="738"/>
      <c r="CT95" s="738"/>
      <c r="CU95" s="738"/>
      <c r="CV95" s="738"/>
      <c r="CW95" s="738"/>
      <c r="CX95" s="738"/>
      <c r="CY95" s="738"/>
      <c r="CZ95" s="738"/>
      <c r="DA95" s="738"/>
      <c r="DB95" s="738"/>
      <c r="DC95" s="738"/>
      <c r="DD95" s="738"/>
      <c r="DE95" s="738"/>
      <c r="DF95" s="738"/>
      <c r="DG95" s="738"/>
      <c r="DH95" s="738"/>
      <c r="DI95" s="738"/>
      <c r="DJ95" s="738"/>
      <c r="DK95" s="738"/>
      <c r="DL95" s="738"/>
      <c r="DM95" s="738"/>
      <c r="DN95" s="738"/>
      <c r="DO95" s="738"/>
      <c r="DP95" s="738"/>
      <c r="DQ95" s="738"/>
      <c r="DR95" s="738"/>
      <c r="DS95" s="738"/>
      <c r="DT95" s="738"/>
      <c r="DU95" s="738"/>
      <c r="DV95" s="738"/>
      <c r="DW95" s="738"/>
      <c r="DX95" s="738"/>
      <c r="DY95" s="738"/>
      <c r="DZ95" s="738"/>
      <c r="EA95" s="738"/>
      <c r="EB95" s="738"/>
      <c r="EC95" s="738"/>
      <c r="ED95" s="738"/>
      <c r="EE95" s="738"/>
      <c r="EF95" s="738"/>
      <c r="EG95" s="738"/>
      <c r="EH95" s="738"/>
      <c r="EI95" s="738"/>
      <c r="EJ95" s="738"/>
      <c r="EK95" s="738"/>
      <c r="EL95" s="738"/>
      <c r="EM95" s="738"/>
      <c r="EN95" s="738"/>
      <c r="EO95" s="738"/>
      <c r="EP95" s="738"/>
      <c r="EQ95" s="738"/>
      <c r="ER95" s="738"/>
      <c r="ES95" s="738"/>
      <c r="ET95" s="738"/>
      <c r="EU95" s="738"/>
      <c r="EV95" s="738"/>
      <c r="EW95" s="738"/>
      <c r="EX95" s="738"/>
      <c r="EY95" s="738"/>
      <c r="EZ95" s="738"/>
      <c r="FA95" s="738"/>
      <c r="FB95" s="738"/>
      <c r="FC95" s="738"/>
      <c r="FD95" s="738"/>
      <c r="FE95" s="738"/>
      <c r="FF95" s="738"/>
      <c r="FG95" s="738"/>
      <c r="FH95" s="738"/>
      <c r="FI95" s="738"/>
      <c r="FJ95" s="738"/>
      <c r="FK95" s="738"/>
      <c r="FL95" s="738"/>
      <c r="FM95" s="738"/>
      <c r="FN95" s="738"/>
      <c r="FO95" s="738"/>
      <c r="FP95" s="738"/>
      <c r="FQ95" s="738"/>
      <c r="FR95" s="738"/>
      <c r="FS95" s="738"/>
      <c r="FT95" s="738"/>
      <c r="FU95" s="738"/>
      <c r="FV95" s="738"/>
      <c r="FW95" s="738"/>
      <c r="FX95" s="738"/>
      <c r="FY95" s="738"/>
      <c r="FZ95" s="738"/>
      <c r="GA95" s="738"/>
      <c r="GB95" s="738"/>
      <c r="GC95" s="738"/>
      <c r="GD95" s="738"/>
      <c r="GE95" s="738"/>
      <c r="GF95" s="738"/>
      <c r="GG95" s="738"/>
      <c r="GH95" s="738"/>
      <c r="GI95" s="738"/>
      <c r="GJ95" s="738"/>
      <c r="GK95" s="738"/>
      <c r="GL95" s="738"/>
      <c r="GM95" s="738"/>
      <c r="GN95" s="738"/>
      <c r="GO95" s="738"/>
      <c r="GP95" s="738"/>
      <c r="GQ95" s="738"/>
      <c r="GR95" s="738"/>
      <c r="GS95" s="738"/>
      <c r="GT95" s="738"/>
      <c r="GU95" s="738"/>
      <c r="GV95" s="738"/>
      <c r="GW95" s="738"/>
      <c r="GX95" s="738"/>
      <c r="GY95" s="738"/>
      <c r="GZ95" s="738"/>
      <c r="HA95" s="738"/>
      <c r="HB95" s="738"/>
      <c r="HC95" s="738"/>
      <c r="HD95" s="738"/>
      <c r="HE95" s="738"/>
      <c r="HF95" s="738"/>
      <c r="HG95" s="738"/>
      <c r="HH95" s="738"/>
      <c r="HI95" s="738"/>
      <c r="HJ95" s="738"/>
      <c r="HK95" s="738"/>
    </row>
    <row r="96" spans="1:219" s="938" customFormat="1" ht="15">
      <c r="A96" s="985"/>
      <c r="B96" s="4027" t="s">
        <v>2005</v>
      </c>
      <c r="C96" s="4004" t="s">
        <v>1990</v>
      </c>
      <c r="D96" s="3785"/>
      <c r="E96" s="93"/>
      <c r="F96" s="93"/>
      <c r="G96" s="93"/>
      <c r="H96" s="93"/>
      <c r="I96" s="93"/>
      <c r="J96" s="93"/>
      <c r="K96" s="738"/>
      <c r="L96" s="4670" t="s">
        <v>2062</v>
      </c>
      <c r="M96" s="738"/>
      <c r="N96" s="2939"/>
      <c r="O96" s="101" t="str">
        <f t="shared" si="11"/>
        <v>Please complete all cells in row</v>
      </c>
      <c r="P96" s="2943">
        <v>6</v>
      </c>
      <c r="Q96" s="738"/>
      <c r="R96" s="738"/>
      <c r="S96" s="738"/>
      <c r="T96" s="738"/>
      <c r="U96" s="738"/>
      <c r="V96" s="738"/>
      <c r="W96" s="738"/>
      <c r="X96" s="738"/>
      <c r="Y96" s="738"/>
      <c r="Z96" s="738"/>
      <c r="AA96" s="738"/>
      <c r="AB96" s="738"/>
      <c r="AC96" s="738"/>
      <c r="AD96" s="738"/>
      <c r="AE96" s="738"/>
      <c r="AF96" s="738"/>
      <c r="AG96" s="738"/>
      <c r="AH96" s="738"/>
      <c r="AI96" s="738"/>
      <c r="AJ96" s="738"/>
      <c r="AK96" s="738"/>
      <c r="AL96" s="738"/>
      <c r="AM96" s="738"/>
      <c r="AN96" s="738"/>
      <c r="AO96" s="738"/>
      <c r="AP96" s="738"/>
      <c r="AQ96" s="738"/>
      <c r="AR96" s="738"/>
      <c r="AS96" s="738"/>
      <c r="AT96" s="738"/>
      <c r="AU96" s="738"/>
      <c r="AV96" s="738"/>
      <c r="AW96" s="738"/>
      <c r="AX96" s="738"/>
      <c r="AY96" s="738"/>
      <c r="AZ96" s="738"/>
      <c r="BA96" s="738"/>
      <c r="BB96" s="738"/>
      <c r="BC96" s="738"/>
      <c r="BD96" s="738"/>
      <c r="BE96" s="738"/>
      <c r="BF96" s="738"/>
      <c r="BG96" s="738"/>
      <c r="BH96" s="738"/>
      <c r="BI96" s="738"/>
      <c r="BJ96" s="738"/>
      <c r="BK96" s="738"/>
      <c r="BL96" s="738"/>
      <c r="BM96" s="738"/>
      <c r="BN96" s="738"/>
      <c r="BO96" s="738"/>
      <c r="BP96" s="738"/>
      <c r="BQ96" s="738"/>
      <c r="BR96" s="738"/>
      <c r="BS96" s="738"/>
      <c r="BT96" s="738"/>
      <c r="BU96" s="738"/>
      <c r="BV96" s="738"/>
      <c r="BW96" s="738"/>
      <c r="BX96" s="738"/>
      <c r="BY96" s="738"/>
      <c r="BZ96" s="738"/>
      <c r="CA96" s="738"/>
      <c r="CB96" s="738"/>
      <c r="CC96" s="738"/>
      <c r="CD96" s="738"/>
      <c r="CE96" s="738"/>
      <c r="CF96" s="738"/>
      <c r="CG96" s="738"/>
      <c r="CH96" s="738"/>
      <c r="CI96" s="738"/>
      <c r="CJ96" s="738"/>
      <c r="CK96" s="738"/>
      <c r="CL96" s="738"/>
      <c r="CM96" s="738"/>
      <c r="CN96" s="738"/>
      <c r="CO96" s="738"/>
      <c r="CP96" s="738"/>
      <c r="CQ96" s="738"/>
      <c r="CR96" s="738"/>
      <c r="CS96" s="738"/>
      <c r="CT96" s="738"/>
      <c r="CU96" s="738"/>
      <c r="CV96" s="738"/>
      <c r="CW96" s="738"/>
      <c r="CX96" s="738"/>
      <c r="CY96" s="738"/>
      <c r="CZ96" s="738"/>
      <c r="DA96" s="738"/>
      <c r="DB96" s="738"/>
      <c r="DC96" s="738"/>
      <c r="DD96" s="738"/>
      <c r="DE96" s="738"/>
      <c r="DF96" s="738"/>
      <c r="DG96" s="738"/>
      <c r="DH96" s="738"/>
      <c r="DI96" s="738"/>
      <c r="DJ96" s="738"/>
      <c r="DK96" s="738"/>
      <c r="DL96" s="738"/>
      <c r="DM96" s="738"/>
      <c r="DN96" s="738"/>
      <c r="DO96" s="738"/>
      <c r="DP96" s="738"/>
      <c r="DQ96" s="738"/>
      <c r="DR96" s="738"/>
      <c r="DS96" s="738"/>
      <c r="DT96" s="738"/>
      <c r="DU96" s="738"/>
      <c r="DV96" s="738"/>
      <c r="DW96" s="738"/>
      <c r="DX96" s="738"/>
      <c r="DY96" s="738"/>
      <c r="DZ96" s="738"/>
      <c r="EA96" s="738"/>
      <c r="EB96" s="738"/>
      <c r="EC96" s="738"/>
      <c r="ED96" s="738"/>
      <c r="EE96" s="738"/>
      <c r="EF96" s="738"/>
      <c r="EG96" s="738"/>
      <c r="EH96" s="738"/>
      <c r="EI96" s="738"/>
      <c r="EJ96" s="738"/>
      <c r="EK96" s="738"/>
      <c r="EL96" s="738"/>
      <c r="EM96" s="738"/>
      <c r="EN96" s="738"/>
      <c r="EO96" s="738"/>
      <c r="EP96" s="738"/>
      <c r="EQ96" s="738"/>
      <c r="ER96" s="738"/>
      <c r="ES96" s="738"/>
      <c r="ET96" s="738"/>
      <c r="EU96" s="738"/>
      <c r="EV96" s="738"/>
      <c r="EW96" s="738"/>
      <c r="EX96" s="738"/>
      <c r="EY96" s="738"/>
      <c r="EZ96" s="738"/>
      <c r="FA96" s="738"/>
      <c r="FB96" s="738"/>
      <c r="FC96" s="738"/>
      <c r="FD96" s="738"/>
      <c r="FE96" s="738"/>
      <c r="FF96" s="738"/>
      <c r="FG96" s="738"/>
      <c r="FH96" s="738"/>
      <c r="FI96" s="738"/>
      <c r="FJ96" s="738"/>
      <c r="FK96" s="738"/>
      <c r="FL96" s="738"/>
      <c r="FM96" s="738"/>
      <c r="FN96" s="738"/>
      <c r="FO96" s="738"/>
      <c r="FP96" s="738"/>
      <c r="FQ96" s="738"/>
      <c r="FR96" s="738"/>
      <c r="FS96" s="738"/>
      <c r="FT96" s="738"/>
      <c r="FU96" s="738"/>
      <c r="FV96" s="738"/>
      <c r="FW96" s="738"/>
      <c r="FX96" s="738"/>
      <c r="FY96" s="738"/>
      <c r="FZ96" s="738"/>
      <c r="GA96" s="738"/>
      <c r="GB96" s="738"/>
      <c r="GC96" s="738"/>
      <c r="GD96" s="738"/>
      <c r="GE96" s="738"/>
      <c r="GF96" s="738"/>
      <c r="GG96" s="738"/>
      <c r="GH96" s="738"/>
      <c r="GI96" s="738"/>
      <c r="GJ96" s="738"/>
      <c r="GK96" s="738"/>
      <c r="GL96" s="738"/>
      <c r="GM96" s="738"/>
      <c r="GN96" s="738"/>
      <c r="GO96" s="738"/>
      <c r="GP96" s="738"/>
      <c r="GQ96" s="738"/>
      <c r="GR96" s="738"/>
      <c r="GS96" s="738"/>
      <c r="GT96" s="738"/>
      <c r="GU96" s="738"/>
      <c r="GV96" s="738"/>
      <c r="GW96" s="738"/>
      <c r="GX96" s="738"/>
      <c r="GY96" s="738"/>
      <c r="GZ96" s="738"/>
      <c r="HA96" s="738"/>
      <c r="HB96" s="738"/>
      <c r="HC96" s="738"/>
      <c r="HD96" s="738"/>
      <c r="HE96" s="738"/>
      <c r="HF96" s="738"/>
      <c r="HG96" s="738"/>
      <c r="HH96" s="738"/>
      <c r="HI96" s="738"/>
      <c r="HJ96" s="738"/>
      <c r="HK96" s="738"/>
    </row>
    <row r="97" spans="1:219" s="938" customFormat="1" ht="15">
      <c r="A97" s="985"/>
      <c r="B97" s="4027" t="s">
        <v>2007</v>
      </c>
      <c r="C97" s="4004" t="s">
        <v>1990</v>
      </c>
      <c r="D97" s="3785"/>
      <c r="E97" s="93"/>
      <c r="F97" s="93"/>
      <c r="G97" s="93"/>
      <c r="H97" s="93"/>
      <c r="I97" s="93"/>
      <c r="J97" s="93"/>
      <c r="K97" s="738"/>
      <c r="L97" s="4670" t="s">
        <v>2063</v>
      </c>
      <c r="M97" s="738"/>
      <c r="N97" s="2939"/>
      <c r="O97" s="101" t="str">
        <f t="shared" si="11"/>
        <v>Please complete all cells in row</v>
      </c>
      <c r="P97" s="2943">
        <v>6</v>
      </c>
      <c r="Q97" s="738"/>
      <c r="R97" s="738"/>
      <c r="S97" s="738"/>
      <c r="T97" s="738"/>
      <c r="U97" s="738"/>
      <c r="V97" s="738"/>
      <c r="W97" s="738"/>
      <c r="X97" s="738"/>
      <c r="Y97" s="738"/>
      <c r="Z97" s="738"/>
      <c r="AA97" s="738"/>
      <c r="AB97" s="738"/>
      <c r="AC97" s="738"/>
      <c r="AD97" s="738"/>
      <c r="AE97" s="738"/>
      <c r="AF97" s="738"/>
      <c r="AG97" s="738"/>
      <c r="AH97" s="738"/>
      <c r="AI97" s="738"/>
      <c r="AJ97" s="738"/>
      <c r="AK97" s="738"/>
      <c r="AL97" s="738"/>
      <c r="AM97" s="738"/>
      <c r="AN97" s="738"/>
      <c r="AO97" s="738"/>
      <c r="AP97" s="738"/>
      <c r="AQ97" s="738"/>
      <c r="AR97" s="738"/>
      <c r="AS97" s="738"/>
      <c r="AT97" s="738"/>
      <c r="AU97" s="738"/>
      <c r="AV97" s="738"/>
      <c r="AW97" s="738"/>
      <c r="AX97" s="738"/>
      <c r="AY97" s="738"/>
      <c r="AZ97" s="738"/>
      <c r="BA97" s="738"/>
      <c r="BB97" s="738"/>
      <c r="BC97" s="738"/>
      <c r="BD97" s="738"/>
      <c r="BE97" s="738"/>
      <c r="BF97" s="738"/>
      <c r="BG97" s="738"/>
      <c r="BH97" s="738"/>
      <c r="BI97" s="738"/>
      <c r="BJ97" s="738"/>
      <c r="BK97" s="738"/>
      <c r="BL97" s="738"/>
      <c r="BM97" s="738"/>
      <c r="BN97" s="738"/>
      <c r="BO97" s="738"/>
      <c r="BP97" s="738"/>
      <c r="BQ97" s="738"/>
      <c r="BR97" s="738"/>
      <c r="BS97" s="738"/>
      <c r="BT97" s="738"/>
      <c r="BU97" s="738"/>
      <c r="BV97" s="738"/>
      <c r="BW97" s="738"/>
      <c r="BX97" s="738"/>
      <c r="BY97" s="738"/>
      <c r="BZ97" s="738"/>
      <c r="CA97" s="738"/>
      <c r="CB97" s="738"/>
      <c r="CC97" s="738"/>
      <c r="CD97" s="738"/>
      <c r="CE97" s="738"/>
      <c r="CF97" s="738"/>
      <c r="CG97" s="738"/>
      <c r="CH97" s="738"/>
      <c r="CI97" s="738"/>
      <c r="CJ97" s="738"/>
      <c r="CK97" s="738"/>
      <c r="CL97" s="738"/>
      <c r="CM97" s="738"/>
      <c r="CN97" s="738"/>
      <c r="CO97" s="738"/>
      <c r="CP97" s="738"/>
      <c r="CQ97" s="738"/>
      <c r="CR97" s="738"/>
      <c r="CS97" s="738"/>
      <c r="CT97" s="738"/>
      <c r="CU97" s="738"/>
      <c r="CV97" s="738"/>
      <c r="CW97" s="738"/>
      <c r="CX97" s="738"/>
      <c r="CY97" s="738"/>
      <c r="CZ97" s="738"/>
      <c r="DA97" s="738"/>
      <c r="DB97" s="738"/>
      <c r="DC97" s="738"/>
      <c r="DD97" s="738"/>
      <c r="DE97" s="738"/>
      <c r="DF97" s="738"/>
      <c r="DG97" s="738"/>
      <c r="DH97" s="738"/>
      <c r="DI97" s="738"/>
      <c r="DJ97" s="738"/>
      <c r="DK97" s="738"/>
      <c r="DL97" s="738"/>
      <c r="DM97" s="738"/>
      <c r="DN97" s="738"/>
      <c r="DO97" s="738"/>
      <c r="DP97" s="738"/>
      <c r="DQ97" s="738"/>
      <c r="DR97" s="738"/>
      <c r="DS97" s="738"/>
      <c r="DT97" s="738"/>
      <c r="DU97" s="738"/>
      <c r="DV97" s="738"/>
      <c r="DW97" s="738"/>
      <c r="DX97" s="738"/>
      <c r="DY97" s="738"/>
      <c r="DZ97" s="738"/>
      <c r="EA97" s="738"/>
      <c r="EB97" s="738"/>
      <c r="EC97" s="738"/>
      <c r="ED97" s="738"/>
      <c r="EE97" s="738"/>
      <c r="EF97" s="738"/>
      <c r="EG97" s="738"/>
      <c r="EH97" s="738"/>
      <c r="EI97" s="738"/>
      <c r="EJ97" s="738"/>
      <c r="EK97" s="738"/>
      <c r="EL97" s="738"/>
      <c r="EM97" s="738"/>
      <c r="EN97" s="738"/>
      <c r="EO97" s="738"/>
      <c r="EP97" s="738"/>
      <c r="EQ97" s="738"/>
      <c r="ER97" s="738"/>
      <c r="ES97" s="738"/>
      <c r="ET97" s="738"/>
      <c r="EU97" s="738"/>
      <c r="EV97" s="738"/>
      <c r="EW97" s="738"/>
      <c r="EX97" s="738"/>
      <c r="EY97" s="738"/>
      <c r="EZ97" s="738"/>
      <c r="FA97" s="738"/>
      <c r="FB97" s="738"/>
      <c r="FC97" s="738"/>
      <c r="FD97" s="738"/>
      <c r="FE97" s="738"/>
      <c r="FF97" s="738"/>
      <c r="FG97" s="738"/>
      <c r="FH97" s="738"/>
      <c r="FI97" s="738"/>
      <c r="FJ97" s="738"/>
      <c r="FK97" s="738"/>
      <c r="FL97" s="738"/>
      <c r="FM97" s="738"/>
      <c r="FN97" s="738"/>
      <c r="FO97" s="738"/>
      <c r="FP97" s="738"/>
      <c r="FQ97" s="738"/>
      <c r="FR97" s="738"/>
      <c r="FS97" s="738"/>
      <c r="FT97" s="738"/>
      <c r="FU97" s="738"/>
      <c r="FV97" s="738"/>
      <c r="FW97" s="738"/>
      <c r="FX97" s="738"/>
      <c r="FY97" s="738"/>
      <c r="FZ97" s="738"/>
      <c r="GA97" s="738"/>
      <c r="GB97" s="738"/>
      <c r="GC97" s="738"/>
      <c r="GD97" s="738"/>
      <c r="GE97" s="738"/>
      <c r="GF97" s="738"/>
      <c r="GG97" s="738"/>
      <c r="GH97" s="738"/>
      <c r="GI97" s="738"/>
      <c r="GJ97" s="738"/>
      <c r="GK97" s="738"/>
      <c r="GL97" s="738"/>
      <c r="GM97" s="738"/>
      <c r="GN97" s="738"/>
      <c r="GO97" s="738"/>
      <c r="GP97" s="738"/>
      <c r="GQ97" s="738"/>
      <c r="GR97" s="738"/>
      <c r="GS97" s="738"/>
      <c r="GT97" s="738"/>
      <c r="GU97" s="738"/>
      <c r="GV97" s="738"/>
      <c r="GW97" s="738"/>
      <c r="GX97" s="738"/>
      <c r="GY97" s="738"/>
      <c r="GZ97" s="738"/>
      <c r="HA97" s="738"/>
      <c r="HB97" s="738"/>
      <c r="HC97" s="738"/>
      <c r="HD97" s="738"/>
      <c r="HE97" s="738"/>
      <c r="HF97" s="738"/>
      <c r="HG97" s="738"/>
      <c r="HH97" s="738"/>
      <c r="HI97" s="738"/>
      <c r="HJ97" s="738"/>
      <c r="HK97" s="738"/>
    </row>
    <row r="98" spans="1:219" s="938" customFormat="1" ht="15.6" thickBot="1">
      <c r="A98" s="985"/>
      <c r="B98" s="4027" t="s">
        <v>2009</v>
      </c>
      <c r="C98" s="4004" t="s">
        <v>1990</v>
      </c>
      <c r="D98" s="4199">
        <f>IFERROR(SUM(D94:D97),"-")</f>
        <v>0</v>
      </c>
      <c r="E98" s="93"/>
      <c r="F98" s="93"/>
      <c r="G98" s="93"/>
      <c r="H98" s="93"/>
      <c r="I98" s="93"/>
      <c r="J98" s="93"/>
      <c r="K98" s="738"/>
      <c r="L98" s="4669" t="s">
        <v>2064</v>
      </c>
      <c r="M98" s="738"/>
      <c r="N98" s="2939"/>
      <c r="O98" s="101">
        <f t="shared" si="11"/>
        <v>0</v>
      </c>
      <c r="P98" s="2943">
        <v>6</v>
      </c>
      <c r="Q98" s="738"/>
      <c r="R98" s="738"/>
      <c r="S98" s="738"/>
      <c r="T98" s="738"/>
      <c r="U98" s="738"/>
      <c r="V98" s="738"/>
      <c r="W98" s="738"/>
      <c r="X98" s="738"/>
      <c r="Y98" s="738"/>
      <c r="Z98" s="738"/>
      <c r="AA98" s="738"/>
      <c r="AB98" s="738"/>
      <c r="AC98" s="738"/>
      <c r="AD98" s="738"/>
      <c r="AE98" s="738"/>
      <c r="AF98" s="738"/>
      <c r="AG98" s="738"/>
      <c r="AH98" s="738"/>
      <c r="AI98" s="738"/>
      <c r="AJ98" s="738"/>
      <c r="AK98" s="738"/>
      <c r="AL98" s="738"/>
      <c r="AM98" s="738"/>
      <c r="AN98" s="738"/>
      <c r="AO98" s="738"/>
      <c r="AP98" s="738"/>
      <c r="AQ98" s="738"/>
      <c r="AR98" s="738"/>
      <c r="AS98" s="738"/>
      <c r="AT98" s="738"/>
      <c r="AU98" s="738"/>
      <c r="AV98" s="738"/>
      <c r="AW98" s="738"/>
      <c r="AX98" s="738"/>
      <c r="AY98" s="738"/>
      <c r="AZ98" s="738"/>
      <c r="BA98" s="738"/>
      <c r="BB98" s="738"/>
      <c r="BC98" s="738"/>
      <c r="BD98" s="738"/>
      <c r="BE98" s="738"/>
      <c r="BF98" s="738"/>
      <c r="BG98" s="738"/>
      <c r="BH98" s="738"/>
      <c r="BI98" s="738"/>
      <c r="BJ98" s="738"/>
      <c r="BK98" s="738"/>
      <c r="BL98" s="738"/>
      <c r="BM98" s="738"/>
      <c r="BN98" s="738"/>
      <c r="BO98" s="738"/>
      <c r="BP98" s="738"/>
      <c r="BQ98" s="738"/>
      <c r="BR98" s="738"/>
      <c r="BS98" s="738"/>
      <c r="BT98" s="738"/>
      <c r="BU98" s="738"/>
      <c r="BV98" s="738"/>
      <c r="BW98" s="738"/>
      <c r="BX98" s="738"/>
      <c r="BY98" s="738"/>
      <c r="BZ98" s="738"/>
      <c r="CA98" s="738"/>
      <c r="CB98" s="738"/>
      <c r="CC98" s="738"/>
      <c r="CD98" s="738"/>
      <c r="CE98" s="738"/>
      <c r="CF98" s="738"/>
      <c r="CG98" s="738"/>
      <c r="CH98" s="738"/>
      <c r="CI98" s="738"/>
      <c r="CJ98" s="738"/>
      <c r="CK98" s="738"/>
      <c r="CL98" s="738"/>
      <c r="CM98" s="738"/>
      <c r="CN98" s="738"/>
      <c r="CO98" s="738"/>
      <c r="CP98" s="738"/>
      <c r="CQ98" s="738"/>
      <c r="CR98" s="738"/>
      <c r="CS98" s="738"/>
      <c r="CT98" s="738"/>
      <c r="CU98" s="738"/>
      <c r="CV98" s="738"/>
      <c r="CW98" s="738"/>
      <c r="CX98" s="738"/>
      <c r="CY98" s="738"/>
      <c r="CZ98" s="738"/>
      <c r="DA98" s="738"/>
      <c r="DB98" s="738"/>
      <c r="DC98" s="738"/>
      <c r="DD98" s="738"/>
      <c r="DE98" s="738"/>
      <c r="DF98" s="738"/>
      <c r="DG98" s="738"/>
      <c r="DH98" s="738"/>
      <c r="DI98" s="738"/>
      <c r="DJ98" s="738"/>
      <c r="DK98" s="738"/>
      <c r="DL98" s="738"/>
      <c r="DM98" s="738"/>
      <c r="DN98" s="738"/>
      <c r="DO98" s="738"/>
      <c r="DP98" s="738"/>
      <c r="DQ98" s="738"/>
      <c r="DR98" s="738"/>
      <c r="DS98" s="738"/>
      <c r="DT98" s="738"/>
      <c r="DU98" s="738"/>
      <c r="DV98" s="738"/>
      <c r="DW98" s="738"/>
      <c r="DX98" s="738"/>
      <c r="DY98" s="738"/>
      <c r="DZ98" s="738"/>
      <c r="EA98" s="738"/>
      <c r="EB98" s="738"/>
      <c r="EC98" s="738"/>
      <c r="ED98" s="738"/>
      <c r="EE98" s="738"/>
      <c r="EF98" s="738"/>
      <c r="EG98" s="738"/>
      <c r="EH98" s="738"/>
      <c r="EI98" s="738"/>
      <c r="EJ98" s="738"/>
      <c r="EK98" s="738"/>
      <c r="EL98" s="738"/>
      <c r="EM98" s="738"/>
      <c r="EN98" s="738"/>
      <c r="EO98" s="738"/>
      <c r="EP98" s="738"/>
      <c r="EQ98" s="738"/>
      <c r="ER98" s="738"/>
      <c r="ES98" s="738"/>
      <c r="ET98" s="738"/>
      <c r="EU98" s="738"/>
      <c r="EV98" s="738"/>
      <c r="EW98" s="738"/>
      <c r="EX98" s="738"/>
      <c r="EY98" s="738"/>
      <c r="EZ98" s="738"/>
      <c r="FA98" s="738"/>
      <c r="FB98" s="738"/>
      <c r="FC98" s="738"/>
      <c r="FD98" s="738"/>
      <c r="FE98" s="738"/>
      <c r="FF98" s="738"/>
      <c r="FG98" s="738"/>
      <c r="FH98" s="738"/>
      <c r="FI98" s="738"/>
      <c r="FJ98" s="738"/>
      <c r="FK98" s="738"/>
      <c r="FL98" s="738"/>
      <c r="FM98" s="738"/>
      <c r="FN98" s="738"/>
      <c r="FO98" s="738"/>
      <c r="FP98" s="738"/>
      <c r="FQ98" s="738"/>
      <c r="FR98" s="738"/>
      <c r="FS98" s="738"/>
      <c r="FT98" s="738"/>
      <c r="FU98" s="738"/>
      <c r="FV98" s="738"/>
      <c r="FW98" s="738"/>
      <c r="FX98" s="738"/>
      <c r="FY98" s="738"/>
      <c r="FZ98" s="738"/>
      <c r="GA98" s="738"/>
      <c r="GB98" s="738"/>
      <c r="GC98" s="738"/>
      <c r="GD98" s="738"/>
      <c r="GE98" s="738"/>
      <c r="GF98" s="738"/>
      <c r="GG98" s="738"/>
      <c r="GH98" s="738"/>
      <c r="GI98" s="738"/>
      <c r="GJ98" s="738"/>
      <c r="GK98" s="738"/>
      <c r="GL98" s="738"/>
      <c r="GM98" s="738"/>
      <c r="GN98" s="738"/>
      <c r="GO98" s="738"/>
      <c r="GP98" s="738"/>
      <c r="GQ98" s="738"/>
      <c r="GR98" s="738"/>
      <c r="GS98" s="738"/>
      <c r="GT98" s="738"/>
      <c r="GU98" s="738"/>
      <c r="GV98" s="738"/>
      <c r="GW98" s="738"/>
      <c r="GX98" s="738"/>
      <c r="GY98" s="738"/>
      <c r="GZ98" s="738"/>
      <c r="HA98" s="738"/>
      <c r="HB98" s="738"/>
      <c r="HC98" s="738"/>
      <c r="HD98" s="738"/>
      <c r="HE98" s="738"/>
      <c r="HF98" s="738"/>
      <c r="HG98" s="738"/>
      <c r="HH98" s="738"/>
      <c r="HI98" s="738"/>
      <c r="HJ98" s="738"/>
      <c r="HK98" s="738"/>
    </row>
    <row r="99" spans="1:219" s="938" customFormat="1" ht="16.2" thickTop="1" thickBot="1">
      <c r="A99" s="985"/>
      <c r="B99" s="5136" t="s">
        <v>2011</v>
      </c>
      <c r="C99" s="5137"/>
      <c r="D99" s="5138"/>
      <c r="E99" s="93"/>
      <c r="F99" s="93"/>
      <c r="G99" s="93"/>
      <c r="H99" s="93"/>
      <c r="I99" s="93"/>
      <c r="J99" s="93"/>
      <c r="K99" s="738"/>
      <c r="L99" s="11"/>
      <c r="M99" s="738"/>
      <c r="N99" s="2939"/>
      <c r="O99" s="101">
        <f t="shared" si="11"/>
        <v>0</v>
      </c>
      <c r="P99" s="2943">
        <v>7</v>
      </c>
      <c r="Q99" s="738"/>
      <c r="R99" s="738"/>
      <c r="S99" s="738"/>
      <c r="T99" s="738"/>
      <c r="U99" s="738"/>
      <c r="V99" s="738"/>
      <c r="W99" s="738"/>
      <c r="X99" s="738"/>
      <c r="Y99" s="738"/>
      <c r="Z99" s="738"/>
      <c r="AA99" s="738"/>
      <c r="AB99" s="738"/>
      <c r="AC99" s="738"/>
      <c r="AD99" s="738"/>
      <c r="AE99" s="738"/>
      <c r="AF99" s="738"/>
      <c r="AG99" s="738"/>
      <c r="AH99" s="738"/>
      <c r="AI99" s="738"/>
      <c r="AJ99" s="738"/>
      <c r="AK99" s="738"/>
      <c r="AL99" s="738"/>
      <c r="AM99" s="738"/>
      <c r="AN99" s="738"/>
      <c r="AO99" s="738"/>
      <c r="AP99" s="738"/>
      <c r="AQ99" s="738"/>
      <c r="AR99" s="738"/>
      <c r="AS99" s="738"/>
      <c r="AT99" s="738"/>
      <c r="AU99" s="738"/>
      <c r="AV99" s="738"/>
      <c r="AW99" s="738"/>
      <c r="AX99" s="738"/>
      <c r="AY99" s="738"/>
      <c r="AZ99" s="738"/>
      <c r="BA99" s="738"/>
      <c r="BB99" s="738"/>
      <c r="BC99" s="738"/>
      <c r="BD99" s="738"/>
      <c r="BE99" s="738"/>
      <c r="BF99" s="738"/>
      <c r="BG99" s="738"/>
      <c r="BH99" s="738"/>
      <c r="BI99" s="738"/>
      <c r="BJ99" s="738"/>
      <c r="BK99" s="738"/>
      <c r="BL99" s="738"/>
      <c r="BM99" s="738"/>
      <c r="BN99" s="738"/>
      <c r="BO99" s="738"/>
      <c r="BP99" s="738"/>
      <c r="BQ99" s="738"/>
      <c r="BR99" s="738"/>
      <c r="BS99" s="738"/>
      <c r="BT99" s="738"/>
      <c r="BU99" s="738"/>
      <c r="BV99" s="738"/>
      <c r="BW99" s="738"/>
      <c r="BX99" s="738"/>
      <c r="BY99" s="738"/>
      <c r="BZ99" s="738"/>
      <c r="CA99" s="738"/>
      <c r="CB99" s="738"/>
      <c r="CC99" s="738"/>
      <c r="CD99" s="738"/>
      <c r="CE99" s="738"/>
      <c r="CF99" s="738"/>
      <c r="CG99" s="738"/>
      <c r="CH99" s="738"/>
      <c r="CI99" s="738"/>
      <c r="CJ99" s="738"/>
      <c r="CK99" s="738"/>
      <c r="CL99" s="738"/>
      <c r="CM99" s="738"/>
      <c r="CN99" s="738"/>
      <c r="CO99" s="738"/>
      <c r="CP99" s="738"/>
      <c r="CQ99" s="738"/>
      <c r="CR99" s="738"/>
      <c r="CS99" s="738"/>
      <c r="CT99" s="738"/>
      <c r="CU99" s="738"/>
      <c r="CV99" s="738"/>
      <c r="CW99" s="738"/>
      <c r="CX99" s="738"/>
      <c r="CY99" s="738"/>
      <c r="CZ99" s="738"/>
      <c r="DA99" s="738"/>
      <c r="DB99" s="738"/>
      <c r="DC99" s="738"/>
      <c r="DD99" s="738"/>
      <c r="DE99" s="738"/>
      <c r="DF99" s="738"/>
      <c r="DG99" s="738"/>
      <c r="DH99" s="738"/>
      <c r="DI99" s="738"/>
      <c r="DJ99" s="738"/>
      <c r="DK99" s="738"/>
      <c r="DL99" s="738"/>
      <c r="DM99" s="738"/>
      <c r="DN99" s="738"/>
      <c r="DO99" s="738"/>
      <c r="DP99" s="738"/>
      <c r="DQ99" s="738"/>
      <c r="DR99" s="738"/>
      <c r="DS99" s="738"/>
      <c r="DT99" s="738"/>
      <c r="DU99" s="738"/>
      <c r="DV99" s="738"/>
      <c r="DW99" s="738"/>
      <c r="DX99" s="738"/>
      <c r="DY99" s="738"/>
      <c r="DZ99" s="738"/>
      <c r="EA99" s="738"/>
      <c r="EB99" s="738"/>
      <c r="EC99" s="738"/>
      <c r="ED99" s="738"/>
      <c r="EE99" s="738"/>
      <c r="EF99" s="738"/>
      <c r="EG99" s="738"/>
      <c r="EH99" s="738"/>
      <c r="EI99" s="738"/>
      <c r="EJ99" s="738"/>
      <c r="EK99" s="738"/>
      <c r="EL99" s="738"/>
      <c r="EM99" s="738"/>
      <c r="EN99" s="738"/>
      <c r="EO99" s="738"/>
      <c r="EP99" s="738"/>
      <c r="EQ99" s="738"/>
      <c r="ER99" s="738"/>
      <c r="ES99" s="738"/>
      <c r="ET99" s="738"/>
      <c r="EU99" s="738"/>
      <c r="EV99" s="738"/>
      <c r="EW99" s="738"/>
      <c r="EX99" s="738"/>
      <c r="EY99" s="738"/>
      <c r="EZ99" s="738"/>
      <c r="FA99" s="738"/>
      <c r="FB99" s="738"/>
      <c r="FC99" s="738"/>
      <c r="FD99" s="738"/>
      <c r="FE99" s="738"/>
      <c r="FF99" s="738"/>
      <c r="FG99" s="738"/>
      <c r="FH99" s="738"/>
      <c r="FI99" s="738"/>
      <c r="FJ99" s="738"/>
      <c r="FK99" s="738"/>
      <c r="FL99" s="738"/>
      <c r="FM99" s="738"/>
      <c r="FN99" s="738"/>
      <c r="FO99" s="738"/>
      <c r="FP99" s="738"/>
      <c r="FQ99" s="738"/>
      <c r="FR99" s="738"/>
      <c r="FS99" s="738"/>
      <c r="FT99" s="738"/>
      <c r="FU99" s="738"/>
      <c r="FV99" s="738"/>
      <c r="FW99" s="738"/>
      <c r="FX99" s="738"/>
      <c r="FY99" s="738"/>
      <c r="FZ99" s="738"/>
      <c r="GA99" s="738"/>
      <c r="GB99" s="738"/>
      <c r="GC99" s="738"/>
      <c r="GD99" s="738"/>
      <c r="GE99" s="738"/>
      <c r="GF99" s="738"/>
      <c r="GG99" s="738"/>
      <c r="GH99" s="738"/>
      <c r="GI99" s="738"/>
      <c r="GJ99" s="738"/>
      <c r="GK99" s="738"/>
      <c r="GL99" s="738"/>
      <c r="GM99" s="738"/>
      <c r="GN99" s="738"/>
      <c r="GO99" s="738"/>
      <c r="GP99" s="738"/>
      <c r="GQ99" s="738"/>
      <c r="GR99" s="738"/>
      <c r="GS99" s="738"/>
      <c r="GT99" s="738"/>
      <c r="GU99" s="738"/>
      <c r="GV99" s="738"/>
      <c r="GW99" s="738"/>
      <c r="GX99" s="738"/>
      <c r="GY99" s="738"/>
      <c r="GZ99" s="738"/>
      <c r="HA99" s="738"/>
      <c r="HB99" s="738"/>
      <c r="HC99" s="738"/>
      <c r="HD99" s="738"/>
      <c r="HE99" s="738"/>
      <c r="HF99" s="738"/>
      <c r="HG99" s="738"/>
      <c r="HH99" s="738"/>
      <c r="HI99" s="738"/>
      <c r="HJ99" s="738"/>
      <c r="HK99" s="738"/>
    </row>
    <row r="100" spans="1:219" s="938" customFormat="1" ht="30.6" thickTop="1">
      <c r="A100" s="985"/>
      <c r="B100" s="4027" t="s">
        <v>2012</v>
      </c>
      <c r="C100" s="4004" t="s">
        <v>1990</v>
      </c>
      <c r="D100" s="3785"/>
      <c r="E100" s="93"/>
      <c r="F100" s="93"/>
      <c r="G100" s="93"/>
      <c r="H100" s="4838"/>
      <c r="I100" s="4838"/>
      <c r="J100" s="4838"/>
      <c r="K100" s="738"/>
      <c r="L100" s="3758" t="s">
        <v>2065</v>
      </c>
      <c r="M100" s="738"/>
      <c r="N100" s="2939"/>
      <c r="O100" s="101" t="str">
        <f t="shared" si="11"/>
        <v>Please complete all cells in row</v>
      </c>
      <c r="P100" s="2943">
        <v>6</v>
      </c>
      <c r="Q100" s="738"/>
      <c r="R100" s="738"/>
      <c r="S100" s="738"/>
      <c r="T100" s="738"/>
      <c r="U100" s="738"/>
      <c r="V100" s="738"/>
      <c r="W100" s="738"/>
      <c r="X100" s="738"/>
      <c r="Y100" s="738"/>
      <c r="Z100" s="738"/>
      <c r="AA100" s="738"/>
      <c r="AB100" s="738"/>
      <c r="AC100" s="738"/>
      <c r="AD100" s="738"/>
      <c r="AE100" s="738"/>
      <c r="AF100" s="738"/>
      <c r="AG100" s="738"/>
      <c r="AH100" s="738"/>
      <c r="AI100" s="738"/>
      <c r="AJ100" s="738"/>
      <c r="AK100" s="738"/>
      <c r="AL100" s="738"/>
      <c r="AM100" s="738"/>
      <c r="AN100" s="738"/>
      <c r="AO100" s="738"/>
      <c r="AP100" s="738"/>
      <c r="AQ100" s="738"/>
      <c r="AR100" s="738"/>
      <c r="AS100" s="738"/>
      <c r="AT100" s="738"/>
      <c r="AU100" s="738"/>
      <c r="AV100" s="738"/>
      <c r="AW100" s="738"/>
      <c r="AX100" s="738"/>
      <c r="AY100" s="738"/>
      <c r="AZ100" s="738"/>
      <c r="BA100" s="738"/>
      <c r="BB100" s="738"/>
      <c r="BC100" s="738"/>
      <c r="BD100" s="738"/>
      <c r="BE100" s="738"/>
      <c r="BF100" s="738"/>
      <c r="BG100" s="738"/>
      <c r="BH100" s="738"/>
      <c r="BI100" s="738"/>
      <c r="BJ100" s="738"/>
      <c r="BK100" s="738"/>
      <c r="BL100" s="738"/>
      <c r="BM100" s="738"/>
      <c r="BN100" s="738"/>
      <c r="BO100" s="738"/>
      <c r="BP100" s="738"/>
      <c r="BQ100" s="738"/>
      <c r="BR100" s="738"/>
      <c r="BS100" s="738"/>
      <c r="BT100" s="738"/>
      <c r="BU100" s="738"/>
      <c r="BV100" s="738"/>
      <c r="BW100" s="738"/>
      <c r="BX100" s="738"/>
      <c r="BY100" s="738"/>
      <c r="BZ100" s="738"/>
      <c r="CA100" s="738"/>
      <c r="CB100" s="738"/>
      <c r="CC100" s="738"/>
      <c r="CD100" s="738"/>
      <c r="CE100" s="738"/>
      <c r="CF100" s="738"/>
      <c r="CG100" s="738"/>
      <c r="CH100" s="738"/>
      <c r="CI100" s="738"/>
      <c r="CJ100" s="738"/>
      <c r="CK100" s="738"/>
      <c r="CL100" s="738"/>
      <c r="CM100" s="738"/>
      <c r="CN100" s="738"/>
      <c r="CO100" s="738"/>
      <c r="CP100" s="738"/>
      <c r="CQ100" s="738"/>
      <c r="CR100" s="738"/>
      <c r="CS100" s="738"/>
      <c r="CT100" s="738"/>
      <c r="CU100" s="738"/>
      <c r="CV100" s="738"/>
      <c r="CW100" s="738"/>
      <c r="CX100" s="738"/>
      <c r="CY100" s="738"/>
      <c r="CZ100" s="738"/>
      <c r="DA100" s="738"/>
      <c r="DB100" s="738"/>
      <c r="DC100" s="738"/>
      <c r="DD100" s="738"/>
      <c r="DE100" s="738"/>
      <c r="DF100" s="738"/>
      <c r="DG100" s="738"/>
      <c r="DH100" s="738"/>
      <c r="DI100" s="738"/>
      <c r="DJ100" s="738"/>
      <c r="DK100" s="738"/>
      <c r="DL100" s="738"/>
      <c r="DM100" s="738"/>
      <c r="DN100" s="738"/>
      <c r="DO100" s="738"/>
      <c r="DP100" s="738"/>
      <c r="DQ100" s="738"/>
      <c r="DR100" s="738"/>
      <c r="DS100" s="738"/>
      <c r="DT100" s="738"/>
      <c r="DU100" s="738"/>
      <c r="DV100" s="738"/>
      <c r="DW100" s="738"/>
      <c r="DX100" s="738"/>
      <c r="DY100" s="738"/>
      <c r="DZ100" s="738"/>
      <c r="EA100" s="738"/>
      <c r="EB100" s="738"/>
      <c r="EC100" s="738"/>
      <c r="ED100" s="738"/>
      <c r="EE100" s="738"/>
      <c r="EF100" s="738"/>
      <c r="EG100" s="738"/>
      <c r="EH100" s="738"/>
      <c r="EI100" s="738"/>
      <c r="EJ100" s="738"/>
      <c r="EK100" s="738"/>
      <c r="EL100" s="738"/>
      <c r="EM100" s="738"/>
      <c r="EN100" s="738"/>
      <c r="EO100" s="738"/>
      <c r="EP100" s="738"/>
      <c r="EQ100" s="738"/>
      <c r="ER100" s="738"/>
      <c r="ES100" s="738"/>
      <c r="ET100" s="738"/>
      <c r="EU100" s="738"/>
      <c r="EV100" s="738"/>
      <c r="EW100" s="738"/>
      <c r="EX100" s="738"/>
      <c r="EY100" s="738"/>
      <c r="EZ100" s="738"/>
      <c r="FA100" s="738"/>
      <c r="FB100" s="738"/>
      <c r="FC100" s="738"/>
      <c r="FD100" s="738"/>
      <c r="FE100" s="738"/>
      <c r="FF100" s="738"/>
      <c r="FG100" s="738"/>
      <c r="FH100" s="738"/>
      <c r="FI100" s="738"/>
      <c r="FJ100" s="738"/>
      <c r="FK100" s="738"/>
      <c r="FL100" s="738"/>
      <c r="FM100" s="738"/>
      <c r="FN100" s="738"/>
      <c r="FO100" s="738"/>
      <c r="FP100" s="738"/>
      <c r="FQ100" s="738"/>
      <c r="FR100" s="738"/>
      <c r="FS100" s="738"/>
      <c r="FT100" s="738"/>
      <c r="FU100" s="738"/>
      <c r="FV100" s="738"/>
      <c r="FW100" s="738"/>
      <c r="FX100" s="738"/>
      <c r="FY100" s="738"/>
      <c r="FZ100" s="738"/>
      <c r="GA100" s="738"/>
      <c r="GB100" s="738"/>
      <c r="GC100" s="738"/>
      <c r="GD100" s="738"/>
      <c r="GE100" s="738"/>
      <c r="GF100" s="738"/>
      <c r="GG100" s="738"/>
      <c r="GH100" s="738"/>
      <c r="GI100" s="738"/>
      <c r="GJ100" s="738"/>
      <c r="GK100" s="738"/>
      <c r="GL100" s="738"/>
      <c r="GM100" s="738"/>
      <c r="GN100" s="738"/>
      <c r="GO100" s="738"/>
      <c r="GP100" s="738"/>
      <c r="GQ100" s="738"/>
      <c r="GR100" s="738"/>
      <c r="GS100" s="738"/>
      <c r="GT100" s="738"/>
      <c r="GU100" s="738"/>
      <c r="GV100" s="738"/>
      <c r="GW100" s="738"/>
      <c r="GX100" s="738"/>
      <c r="GY100" s="738"/>
      <c r="GZ100" s="738"/>
      <c r="HA100" s="738"/>
      <c r="HB100" s="738"/>
      <c r="HC100" s="738"/>
      <c r="HD100" s="738"/>
      <c r="HE100" s="738"/>
      <c r="HF100" s="738"/>
      <c r="HG100" s="738"/>
      <c r="HH100" s="738"/>
      <c r="HI100" s="738"/>
      <c r="HJ100" s="738"/>
      <c r="HK100" s="738"/>
    </row>
    <row r="101" spans="1:219" s="938" customFormat="1" ht="15">
      <c r="A101" s="985"/>
      <c r="B101" s="4027" t="s">
        <v>2015</v>
      </c>
      <c r="C101" s="4004" t="s">
        <v>1990</v>
      </c>
      <c r="D101" s="3785"/>
      <c r="E101" s="93"/>
      <c r="F101" s="93"/>
      <c r="G101" s="93"/>
      <c r="H101" s="93"/>
      <c r="I101" s="93"/>
      <c r="J101" s="93"/>
      <c r="K101" s="738"/>
      <c r="L101" s="4670" t="s">
        <v>2066</v>
      </c>
      <c r="M101" s="738"/>
      <c r="N101" s="2939"/>
      <c r="O101" s="101" t="str">
        <f t="shared" si="11"/>
        <v>Please complete all cells in row</v>
      </c>
      <c r="P101" s="2943">
        <v>6</v>
      </c>
      <c r="Q101" s="738"/>
      <c r="R101" s="738"/>
      <c r="S101" s="738"/>
      <c r="T101" s="738"/>
      <c r="U101" s="738"/>
      <c r="V101" s="738"/>
      <c r="W101" s="738"/>
      <c r="X101" s="738"/>
      <c r="Y101" s="738"/>
      <c r="Z101" s="738"/>
      <c r="AA101" s="738"/>
      <c r="AB101" s="738"/>
      <c r="AC101" s="738"/>
      <c r="AD101" s="738"/>
      <c r="AE101" s="738"/>
      <c r="AF101" s="738"/>
      <c r="AG101" s="738"/>
      <c r="AH101" s="738"/>
      <c r="AI101" s="738"/>
      <c r="AJ101" s="738"/>
      <c r="AK101" s="738"/>
      <c r="AL101" s="738"/>
      <c r="AM101" s="738"/>
      <c r="AN101" s="738"/>
      <c r="AO101" s="738"/>
      <c r="AP101" s="738"/>
      <c r="AQ101" s="738"/>
      <c r="AR101" s="738"/>
      <c r="AS101" s="738"/>
      <c r="AT101" s="738"/>
      <c r="AU101" s="738"/>
      <c r="AV101" s="738"/>
      <c r="AW101" s="738"/>
      <c r="AX101" s="738"/>
      <c r="AY101" s="738"/>
      <c r="AZ101" s="738"/>
      <c r="BA101" s="738"/>
      <c r="BB101" s="738"/>
      <c r="BC101" s="738"/>
      <c r="BD101" s="738"/>
      <c r="BE101" s="738"/>
      <c r="BF101" s="738"/>
      <c r="BG101" s="738"/>
      <c r="BH101" s="738"/>
      <c r="BI101" s="738"/>
      <c r="BJ101" s="738"/>
      <c r="BK101" s="738"/>
      <c r="BL101" s="738"/>
      <c r="BM101" s="738"/>
      <c r="BN101" s="738"/>
      <c r="BO101" s="738"/>
      <c r="BP101" s="738"/>
      <c r="BQ101" s="738"/>
      <c r="BR101" s="738"/>
      <c r="BS101" s="738"/>
      <c r="BT101" s="738"/>
      <c r="BU101" s="738"/>
      <c r="BV101" s="738"/>
      <c r="BW101" s="738"/>
      <c r="BX101" s="738"/>
      <c r="BY101" s="738"/>
      <c r="BZ101" s="738"/>
      <c r="CA101" s="738"/>
      <c r="CB101" s="738"/>
      <c r="CC101" s="738"/>
      <c r="CD101" s="738"/>
      <c r="CE101" s="738"/>
      <c r="CF101" s="738"/>
      <c r="CG101" s="738"/>
      <c r="CH101" s="738"/>
      <c r="CI101" s="738"/>
      <c r="CJ101" s="738"/>
      <c r="CK101" s="738"/>
      <c r="CL101" s="738"/>
      <c r="CM101" s="738"/>
      <c r="CN101" s="738"/>
      <c r="CO101" s="738"/>
      <c r="CP101" s="738"/>
      <c r="CQ101" s="738"/>
      <c r="CR101" s="738"/>
      <c r="CS101" s="738"/>
      <c r="CT101" s="738"/>
      <c r="CU101" s="738"/>
      <c r="CV101" s="738"/>
      <c r="CW101" s="738"/>
      <c r="CX101" s="738"/>
      <c r="CY101" s="738"/>
      <c r="CZ101" s="738"/>
      <c r="DA101" s="738"/>
      <c r="DB101" s="738"/>
      <c r="DC101" s="738"/>
      <c r="DD101" s="738"/>
      <c r="DE101" s="738"/>
      <c r="DF101" s="738"/>
      <c r="DG101" s="738"/>
      <c r="DH101" s="738"/>
      <c r="DI101" s="738"/>
      <c r="DJ101" s="738"/>
      <c r="DK101" s="738"/>
      <c r="DL101" s="738"/>
      <c r="DM101" s="738"/>
      <c r="DN101" s="738"/>
      <c r="DO101" s="738"/>
      <c r="DP101" s="738"/>
      <c r="DQ101" s="738"/>
      <c r="DR101" s="738"/>
      <c r="DS101" s="738"/>
      <c r="DT101" s="738"/>
      <c r="DU101" s="738"/>
      <c r="DV101" s="738"/>
      <c r="DW101" s="738"/>
      <c r="DX101" s="738"/>
      <c r="DY101" s="738"/>
      <c r="DZ101" s="738"/>
      <c r="EA101" s="738"/>
      <c r="EB101" s="738"/>
      <c r="EC101" s="738"/>
      <c r="ED101" s="738"/>
      <c r="EE101" s="738"/>
      <c r="EF101" s="738"/>
      <c r="EG101" s="738"/>
      <c r="EH101" s="738"/>
      <c r="EI101" s="738"/>
      <c r="EJ101" s="738"/>
      <c r="EK101" s="738"/>
      <c r="EL101" s="738"/>
      <c r="EM101" s="738"/>
      <c r="EN101" s="738"/>
      <c r="EO101" s="738"/>
      <c r="EP101" s="738"/>
      <c r="EQ101" s="738"/>
      <c r="ER101" s="738"/>
      <c r="ES101" s="738"/>
      <c r="ET101" s="738"/>
      <c r="EU101" s="738"/>
      <c r="EV101" s="738"/>
      <c r="EW101" s="738"/>
      <c r="EX101" s="738"/>
      <c r="EY101" s="738"/>
      <c r="EZ101" s="738"/>
      <c r="FA101" s="738"/>
      <c r="FB101" s="738"/>
      <c r="FC101" s="738"/>
      <c r="FD101" s="738"/>
      <c r="FE101" s="738"/>
      <c r="FF101" s="738"/>
      <c r="FG101" s="738"/>
      <c r="FH101" s="738"/>
      <c r="FI101" s="738"/>
      <c r="FJ101" s="738"/>
      <c r="FK101" s="738"/>
      <c r="FL101" s="738"/>
      <c r="FM101" s="738"/>
      <c r="FN101" s="738"/>
      <c r="FO101" s="738"/>
      <c r="FP101" s="738"/>
      <c r="FQ101" s="738"/>
      <c r="FR101" s="738"/>
      <c r="FS101" s="738"/>
      <c r="FT101" s="738"/>
      <c r="FU101" s="738"/>
      <c r="FV101" s="738"/>
      <c r="FW101" s="738"/>
      <c r="FX101" s="738"/>
      <c r="FY101" s="738"/>
      <c r="FZ101" s="738"/>
      <c r="GA101" s="738"/>
      <c r="GB101" s="738"/>
      <c r="GC101" s="738"/>
      <c r="GD101" s="738"/>
      <c r="GE101" s="738"/>
      <c r="GF101" s="738"/>
      <c r="GG101" s="738"/>
      <c r="GH101" s="738"/>
      <c r="GI101" s="738"/>
      <c r="GJ101" s="738"/>
      <c r="GK101" s="738"/>
      <c r="GL101" s="738"/>
      <c r="GM101" s="738"/>
      <c r="GN101" s="738"/>
      <c r="GO101" s="738"/>
      <c r="GP101" s="738"/>
      <c r="GQ101" s="738"/>
      <c r="GR101" s="738"/>
      <c r="GS101" s="738"/>
      <c r="GT101" s="738"/>
      <c r="GU101" s="738"/>
      <c r="GV101" s="738"/>
      <c r="GW101" s="738"/>
      <c r="GX101" s="738"/>
      <c r="GY101" s="738"/>
      <c r="GZ101" s="738"/>
      <c r="HA101" s="738"/>
      <c r="HB101" s="738"/>
      <c r="HC101" s="738"/>
      <c r="HD101" s="738"/>
      <c r="HE101" s="738"/>
      <c r="HF101" s="738"/>
      <c r="HG101" s="738"/>
      <c r="HH101" s="738"/>
      <c r="HI101" s="738"/>
      <c r="HJ101" s="738"/>
      <c r="HK101" s="738"/>
    </row>
    <row r="102" spans="1:219" s="938" customFormat="1" ht="30">
      <c r="A102" s="985"/>
      <c r="B102" s="4027" t="s">
        <v>2017</v>
      </c>
      <c r="C102" s="4004" t="s">
        <v>1990</v>
      </c>
      <c r="D102" s="3785"/>
      <c r="E102" s="93"/>
      <c r="F102" s="93"/>
      <c r="G102" s="93"/>
      <c r="H102" s="93"/>
      <c r="I102" s="93"/>
      <c r="J102" s="93"/>
      <c r="K102" s="738"/>
      <c r="L102" s="4670" t="s">
        <v>2068</v>
      </c>
      <c r="M102" s="738"/>
      <c r="N102" s="2939"/>
      <c r="O102" s="101" t="str">
        <f t="shared" si="11"/>
        <v>Please complete all cells in row</v>
      </c>
      <c r="P102" s="2943">
        <v>6</v>
      </c>
      <c r="Q102" s="738"/>
      <c r="R102" s="738"/>
      <c r="S102" s="738"/>
      <c r="T102" s="738"/>
      <c r="U102" s="738"/>
      <c r="V102" s="738"/>
      <c r="W102" s="738"/>
      <c r="X102" s="738"/>
      <c r="Y102" s="738"/>
      <c r="Z102" s="738"/>
      <c r="AA102" s="738"/>
      <c r="AB102" s="738"/>
      <c r="AC102" s="738"/>
      <c r="AD102" s="738"/>
      <c r="AE102" s="738"/>
      <c r="AF102" s="738"/>
      <c r="AG102" s="738"/>
      <c r="AH102" s="738"/>
      <c r="AI102" s="738"/>
      <c r="AJ102" s="738"/>
      <c r="AK102" s="738"/>
      <c r="AL102" s="738"/>
      <c r="AM102" s="738"/>
      <c r="AN102" s="738"/>
      <c r="AO102" s="738"/>
      <c r="AP102" s="738"/>
      <c r="AQ102" s="738"/>
      <c r="AR102" s="738"/>
      <c r="AS102" s="738"/>
      <c r="AT102" s="738"/>
      <c r="AU102" s="738"/>
      <c r="AV102" s="738"/>
      <c r="AW102" s="738"/>
      <c r="AX102" s="738"/>
      <c r="AY102" s="738"/>
      <c r="AZ102" s="738"/>
      <c r="BA102" s="738"/>
      <c r="BB102" s="738"/>
      <c r="BC102" s="738"/>
      <c r="BD102" s="738"/>
      <c r="BE102" s="738"/>
      <c r="BF102" s="738"/>
      <c r="BG102" s="738"/>
      <c r="BH102" s="738"/>
      <c r="BI102" s="738"/>
      <c r="BJ102" s="738"/>
      <c r="BK102" s="738"/>
      <c r="BL102" s="738"/>
      <c r="BM102" s="738"/>
      <c r="BN102" s="738"/>
      <c r="BO102" s="738"/>
      <c r="BP102" s="738"/>
      <c r="BQ102" s="738"/>
      <c r="BR102" s="738"/>
      <c r="BS102" s="738"/>
      <c r="BT102" s="738"/>
      <c r="BU102" s="738"/>
      <c r="BV102" s="738"/>
      <c r="BW102" s="738"/>
      <c r="BX102" s="738"/>
      <c r="BY102" s="738"/>
      <c r="BZ102" s="738"/>
      <c r="CA102" s="738"/>
      <c r="CB102" s="738"/>
      <c r="CC102" s="738"/>
      <c r="CD102" s="738"/>
      <c r="CE102" s="738"/>
      <c r="CF102" s="738"/>
      <c r="CG102" s="738"/>
      <c r="CH102" s="738"/>
      <c r="CI102" s="738"/>
      <c r="CJ102" s="738"/>
      <c r="CK102" s="738"/>
      <c r="CL102" s="738"/>
      <c r="CM102" s="738"/>
      <c r="CN102" s="738"/>
      <c r="CO102" s="738"/>
      <c r="CP102" s="738"/>
      <c r="CQ102" s="738"/>
      <c r="CR102" s="738"/>
      <c r="CS102" s="738"/>
      <c r="CT102" s="738"/>
      <c r="CU102" s="738"/>
      <c r="CV102" s="738"/>
      <c r="CW102" s="738"/>
      <c r="CX102" s="738"/>
      <c r="CY102" s="738"/>
      <c r="CZ102" s="738"/>
      <c r="DA102" s="738"/>
      <c r="DB102" s="738"/>
      <c r="DC102" s="738"/>
      <c r="DD102" s="738"/>
      <c r="DE102" s="738"/>
      <c r="DF102" s="738"/>
      <c r="DG102" s="738"/>
      <c r="DH102" s="738"/>
      <c r="DI102" s="738"/>
      <c r="DJ102" s="738"/>
      <c r="DK102" s="738"/>
      <c r="DL102" s="738"/>
      <c r="DM102" s="738"/>
      <c r="DN102" s="738"/>
      <c r="DO102" s="738"/>
      <c r="DP102" s="738"/>
      <c r="DQ102" s="738"/>
      <c r="DR102" s="738"/>
      <c r="DS102" s="738"/>
      <c r="DT102" s="738"/>
      <c r="DU102" s="738"/>
      <c r="DV102" s="738"/>
      <c r="DW102" s="738"/>
      <c r="DX102" s="738"/>
      <c r="DY102" s="738"/>
      <c r="DZ102" s="738"/>
      <c r="EA102" s="738"/>
      <c r="EB102" s="738"/>
      <c r="EC102" s="738"/>
      <c r="ED102" s="738"/>
      <c r="EE102" s="738"/>
      <c r="EF102" s="738"/>
      <c r="EG102" s="738"/>
      <c r="EH102" s="738"/>
      <c r="EI102" s="738"/>
      <c r="EJ102" s="738"/>
      <c r="EK102" s="738"/>
      <c r="EL102" s="738"/>
      <c r="EM102" s="738"/>
      <c r="EN102" s="738"/>
      <c r="EO102" s="738"/>
      <c r="EP102" s="738"/>
      <c r="EQ102" s="738"/>
      <c r="ER102" s="738"/>
      <c r="ES102" s="738"/>
      <c r="ET102" s="738"/>
      <c r="EU102" s="738"/>
      <c r="EV102" s="738"/>
      <c r="EW102" s="738"/>
      <c r="EX102" s="738"/>
      <c r="EY102" s="738"/>
      <c r="EZ102" s="738"/>
      <c r="FA102" s="738"/>
      <c r="FB102" s="738"/>
      <c r="FC102" s="738"/>
      <c r="FD102" s="738"/>
      <c r="FE102" s="738"/>
      <c r="FF102" s="738"/>
      <c r="FG102" s="738"/>
      <c r="FH102" s="738"/>
      <c r="FI102" s="738"/>
      <c r="FJ102" s="738"/>
      <c r="FK102" s="738"/>
      <c r="FL102" s="738"/>
      <c r="FM102" s="738"/>
      <c r="FN102" s="738"/>
      <c r="FO102" s="738"/>
      <c r="FP102" s="738"/>
      <c r="FQ102" s="738"/>
      <c r="FR102" s="738"/>
      <c r="FS102" s="738"/>
      <c r="FT102" s="738"/>
      <c r="FU102" s="738"/>
      <c r="FV102" s="738"/>
      <c r="FW102" s="738"/>
      <c r="FX102" s="738"/>
      <c r="FY102" s="738"/>
      <c r="FZ102" s="738"/>
      <c r="GA102" s="738"/>
      <c r="GB102" s="738"/>
      <c r="GC102" s="738"/>
      <c r="GD102" s="738"/>
      <c r="GE102" s="738"/>
      <c r="GF102" s="738"/>
      <c r="GG102" s="738"/>
      <c r="GH102" s="738"/>
      <c r="GI102" s="738"/>
      <c r="GJ102" s="738"/>
      <c r="GK102" s="738"/>
      <c r="GL102" s="738"/>
      <c r="GM102" s="738"/>
      <c r="GN102" s="738"/>
      <c r="GO102" s="738"/>
      <c r="GP102" s="738"/>
      <c r="GQ102" s="738"/>
      <c r="GR102" s="738"/>
      <c r="GS102" s="738"/>
      <c r="GT102" s="738"/>
      <c r="GU102" s="738"/>
      <c r="GV102" s="738"/>
      <c r="GW102" s="738"/>
      <c r="GX102" s="738"/>
      <c r="GY102" s="738"/>
      <c r="GZ102" s="738"/>
      <c r="HA102" s="738"/>
      <c r="HB102" s="738"/>
      <c r="HC102" s="738"/>
      <c r="HD102" s="738"/>
      <c r="HE102" s="738"/>
      <c r="HF102" s="738"/>
      <c r="HG102" s="738"/>
      <c r="HH102" s="738"/>
      <c r="HI102" s="738"/>
      <c r="HJ102" s="738"/>
      <c r="HK102" s="738"/>
    </row>
    <row r="103" spans="1:219" s="938" customFormat="1" ht="26.7" customHeight="1">
      <c r="A103" s="985"/>
      <c r="B103" s="4027" t="s">
        <v>2019</v>
      </c>
      <c r="C103" s="4004" t="s">
        <v>1990</v>
      </c>
      <c r="D103" s="3785"/>
      <c r="E103" s="93"/>
      <c r="F103" s="93"/>
      <c r="G103" s="93"/>
      <c r="H103" s="93"/>
      <c r="I103" s="93"/>
      <c r="J103" s="93"/>
      <c r="K103" s="738"/>
      <c r="L103" s="4670" t="s">
        <v>2069</v>
      </c>
      <c r="M103" s="738"/>
      <c r="N103" s="2939"/>
      <c r="O103" s="101" t="str">
        <f t="shared" si="11"/>
        <v>Please complete all cells in row</v>
      </c>
      <c r="P103" s="2943">
        <v>6</v>
      </c>
      <c r="Q103" s="738"/>
      <c r="R103" s="738"/>
      <c r="S103" s="738"/>
      <c r="T103" s="738"/>
      <c r="U103" s="738"/>
      <c r="V103" s="738"/>
      <c r="W103" s="738"/>
      <c r="X103" s="738"/>
      <c r="Y103" s="738"/>
      <c r="Z103" s="738"/>
      <c r="AA103" s="738"/>
      <c r="AB103" s="738"/>
      <c r="AC103" s="738"/>
      <c r="AD103" s="738"/>
      <c r="AE103" s="738"/>
      <c r="AF103" s="738"/>
      <c r="AG103" s="738"/>
      <c r="AH103" s="738"/>
      <c r="AI103" s="738"/>
      <c r="AJ103" s="738"/>
      <c r="AK103" s="738"/>
      <c r="AL103" s="738"/>
      <c r="AM103" s="738"/>
      <c r="AN103" s="738"/>
      <c r="AO103" s="738"/>
      <c r="AP103" s="738"/>
      <c r="AQ103" s="738"/>
      <c r="AR103" s="738"/>
      <c r="AS103" s="738"/>
      <c r="AT103" s="738"/>
      <c r="AU103" s="738"/>
      <c r="AV103" s="738"/>
      <c r="AW103" s="738"/>
      <c r="AX103" s="738"/>
      <c r="AY103" s="738"/>
      <c r="AZ103" s="738"/>
      <c r="BA103" s="738"/>
      <c r="BB103" s="738"/>
      <c r="BC103" s="738"/>
      <c r="BD103" s="738"/>
      <c r="BE103" s="738"/>
      <c r="BF103" s="738"/>
      <c r="BG103" s="738"/>
      <c r="BH103" s="738"/>
      <c r="BI103" s="738"/>
      <c r="BJ103" s="738"/>
      <c r="BK103" s="738"/>
      <c r="BL103" s="738"/>
      <c r="BM103" s="738"/>
      <c r="BN103" s="738"/>
      <c r="BO103" s="738"/>
      <c r="BP103" s="738"/>
      <c r="BQ103" s="738"/>
      <c r="BR103" s="738"/>
      <c r="BS103" s="738"/>
      <c r="BT103" s="738"/>
      <c r="BU103" s="738"/>
      <c r="BV103" s="738"/>
      <c r="BW103" s="738"/>
      <c r="BX103" s="738"/>
      <c r="BY103" s="738"/>
      <c r="BZ103" s="738"/>
      <c r="CA103" s="738"/>
      <c r="CB103" s="738"/>
      <c r="CC103" s="738"/>
      <c r="CD103" s="738"/>
      <c r="CE103" s="738"/>
      <c r="CF103" s="738"/>
      <c r="CG103" s="738"/>
      <c r="CH103" s="738"/>
      <c r="CI103" s="738"/>
      <c r="CJ103" s="738"/>
      <c r="CK103" s="738"/>
      <c r="CL103" s="738"/>
      <c r="CM103" s="738"/>
      <c r="CN103" s="738"/>
      <c r="CO103" s="738"/>
      <c r="CP103" s="738"/>
      <c r="CQ103" s="738"/>
      <c r="CR103" s="738"/>
      <c r="CS103" s="738"/>
      <c r="CT103" s="738"/>
      <c r="CU103" s="738"/>
      <c r="CV103" s="738"/>
      <c r="CW103" s="738"/>
      <c r="CX103" s="738"/>
      <c r="CY103" s="738"/>
      <c r="CZ103" s="738"/>
      <c r="DA103" s="738"/>
      <c r="DB103" s="738"/>
      <c r="DC103" s="738"/>
      <c r="DD103" s="738"/>
      <c r="DE103" s="738"/>
      <c r="DF103" s="738"/>
      <c r="DG103" s="738"/>
      <c r="DH103" s="738"/>
      <c r="DI103" s="738"/>
      <c r="DJ103" s="738"/>
      <c r="DK103" s="738"/>
      <c r="DL103" s="738"/>
      <c r="DM103" s="738"/>
      <c r="DN103" s="738"/>
      <c r="DO103" s="738"/>
      <c r="DP103" s="738"/>
      <c r="DQ103" s="738"/>
      <c r="DR103" s="738"/>
      <c r="DS103" s="738"/>
      <c r="DT103" s="738"/>
      <c r="DU103" s="738"/>
      <c r="DV103" s="738"/>
      <c r="DW103" s="738"/>
      <c r="DX103" s="738"/>
      <c r="DY103" s="738"/>
      <c r="DZ103" s="738"/>
      <c r="EA103" s="738"/>
      <c r="EB103" s="738"/>
      <c r="EC103" s="738"/>
      <c r="ED103" s="738"/>
      <c r="EE103" s="738"/>
      <c r="EF103" s="738"/>
      <c r="EG103" s="738"/>
      <c r="EH103" s="738"/>
      <c r="EI103" s="738"/>
      <c r="EJ103" s="738"/>
      <c r="EK103" s="738"/>
      <c r="EL103" s="738"/>
      <c r="EM103" s="738"/>
      <c r="EN103" s="738"/>
      <c r="EO103" s="738"/>
      <c r="EP103" s="738"/>
      <c r="EQ103" s="738"/>
      <c r="ER103" s="738"/>
      <c r="ES103" s="738"/>
      <c r="ET103" s="738"/>
      <c r="EU103" s="738"/>
      <c r="EV103" s="738"/>
      <c r="EW103" s="738"/>
      <c r="EX103" s="738"/>
      <c r="EY103" s="738"/>
      <c r="EZ103" s="738"/>
      <c r="FA103" s="738"/>
      <c r="FB103" s="738"/>
      <c r="FC103" s="738"/>
      <c r="FD103" s="738"/>
      <c r="FE103" s="738"/>
      <c r="FF103" s="738"/>
      <c r="FG103" s="738"/>
      <c r="FH103" s="738"/>
      <c r="FI103" s="738"/>
      <c r="FJ103" s="738"/>
      <c r="FK103" s="738"/>
      <c r="FL103" s="738"/>
      <c r="FM103" s="738"/>
      <c r="FN103" s="738"/>
      <c r="FO103" s="738"/>
      <c r="FP103" s="738"/>
      <c r="FQ103" s="738"/>
      <c r="FR103" s="738"/>
      <c r="FS103" s="738"/>
      <c r="FT103" s="738"/>
      <c r="FU103" s="738"/>
      <c r="FV103" s="738"/>
      <c r="FW103" s="738"/>
      <c r="FX103" s="738"/>
      <c r="FY103" s="738"/>
      <c r="FZ103" s="738"/>
      <c r="GA103" s="738"/>
      <c r="GB103" s="738"/>
      <c r="GC103" s="738"/>
      <c r="GD103" s="738"/>
      <c r="GE103" s="738"/>
      <c r="GF103" s="738"/>
      <c r="GG103" s="738"/>
      <c r="GH103" s="738"/>
      <c r="GI103" s="738"/>
      <c r="GJ103" s="738"/>
      <c r="GK103" s="738"/>
      <c r="GL103" s="738"/>
      <c r="GM103" s="738"/>
      <c r="GN103" s="738"/>
      <c r="GO103" s="738"/>
      <c r="GP103" s="738"/>
      <c r="GQ103" s="738"/>
      <c r="GR103" s="738"/>
      <c r="GS103" s="738"/>
      <c r="GT103" s="738"/>
      <c r="GU103" s="738"/>
      <c r="GV103" s="738"/>
      <c r="GW103" s="738"/>
      <c r="GX103" s="738"/>
      <c r="GY103" s="738"/>
      <c r="GZ103" s="738"/>
      <c r="HA103" s="738"/>
      <c r="HB103" s="738"/>
      <c r="HC103" s="738"/>
      <c r="HD103" s="738"/>
      <c r="HE103" s="738"/>
      <c r="HF103" s="738"/>
      <c r="HG103" s="738"/>
      <c r="HH103" s="738"/>
      <c r="HI103" s="738"/>
      <c r="HJ103" s="738"/>
      <c r="HK103" s="738"/>
    </row>
    <row r="104" spans="1:219" s="938" customFormat="1" ht="32.1" customHeight="1">
      <c r="A104" s="985"/>
      <c r="B104" s="4027" t="s">
        <v>2021</v>
      </c>
      <c r="C104" s="4004" t="s">
        <v>1990</v>
      </c>
      <c r="D104" s="3785"/>
      <c r="E104" s="93"/>
      <c r="F104" s="93"/>
      <c r="G104" s="93"/>
      <c r="H104" s="93"/>
      <c r="I104" s="93"/>
      <c r="J104" s="93"/>
      <c r="K104" s="738"/>
      <c r="L104" s="4670" t="s">
        <v>2070</v>
      </c>
      <c r="M104" s="738"/>
      <c r="N104" s="2939"/>
      <c r="O104" s="101" t="str">
        <f t="shared" si="11"/>
        <v>Please complete all cells in row</v>
      </c>
      <c r="P104" s="2943">
        <v>6</v>
      </c>
      <c r="Q104" s="738"/>
      <c r="R104" s="738"/>
      <c r="S104" s="738"/>
      <c r="T104" s="738"/>
      <c r="U104" s="738"/>
      <c r="V104" s="738"/>
      <c r="W104" s="738"/>
      <c r="X104" s="738"/>
      <c r="Y104" s="738"/>
      <c r="Z104" s="738"/>
      <c r="AA104" s="738"/>
      <c r="AB104" s="738"/>
      <c r="AC104" s="738"/>
      <c r="AD104" s="738"/>
      <c r="AE104" s="738"/>
      <c r="AF104" s="738"/>
      <c r="AG104" s="738"/>
      <c r="AH104" s="738"/>
      <c r="AI104" s="738"/>
      <c r="AJ104" s="738"/>
      <c r="AK104" s="738"/>
      <c r="AL104" s="738"/>
      <c r="AM104" s="738"/>
      <c r="AN104" s="738"/>
      <c r="AO104" s="738"/>
      <c r="AP104" s="738"/>
      <c r="AQ104" s="738"/>
      <c r="AR104" s="738"/>
      <c r="AS104" s="738"/>
      <c r="AT104" s="738"/>
      <c r="AU104" s="738"/>
      <c r="AV104" s="738"/>
      <c r="AW104" s="738"/>
      <c r="AX104" s="738"/>
      <c r="AY104" s="738"/>
      <c r="AZ104" s="738"/>
      <c r="BA104" s="738"/>
      <c r="BB104" s="738"/>
      <c r="BC104" s="738"/>
      <c r="BD104" s="738"/>
      <c r="BE104" s="738"/>
      <c r="BF104" s="738"/>
      <c r="BG104" s="738"/>
      <c r="BH104" s="738"/>
      <c r="BI104" s="738"/>
      <c r="BJ104" s="738"/>
      <c r="BK104" s="738"/>
      <c r="BL104" s="738"/>
      <c r="BM104" s="738"/>
      <c r="BN104" s="738"/>
      <c r="BO104" s="738"/>
      <c r="BP104" s="738"/>
      <c r="BQ104" s="738"/>
      <c r="BR104" s="738"/>
      <c r="BS104" s="738"/>
      <c r="BT104" s="738"/>
      <c r="BU104" s="738"/>
      <c r="BV104" s="738"/>
      <c r="BW104" s="738"/>
      <c r="BX104" s="738"/>
      <c r="BY104" s="738"/>
      <c r="BZ104" s="738"/>
      <c r="CA104" s="738"/>
      <c r="CB104" s="738"/>
      <c r="CC104" s="738"/>
      <c r="CD104" s="738"/>
      <c r="CE104" s="738"/>
      <c r="CF104" s="738"/>
      <c r="CG104" s="738"/>
      <c r="CH104" s="738"/>
      <c r="CI104" s="738"/>
      <c r="CJ104" s="738"/>
      <c r="CK104" s="738"/>
      <c r="CL104" s="738"/>
      <c r="CM104" s="738"/>
      <c r="CN104" s="738"/>
      <c r="CO104" s="738"/>
      <c r="CP104" s="738"/>
      <c r="CQ104" s="738"/>
      <c r="CR104" s="738"/>
      <c r="CS104" s="738"/>
      <c r="CT104" s="738"/>
      <c r="CU104" s="738"/>
      <c r="CV104" s="738"/>
      <c r="CW104" s="738"/>
      <c r="CX104" s="738"/>
      <c r="CY104" s="738"/>
      <c r="CZ104" s="738"/>
      <c r="DA104" s="738"/>
      <c r="DB104" s="738"/>
      <c r="DC104" s="738"/>
      <c r="DD104" s="738"/>
      <c r="DE104" s="738"/>
      <c r="DF104" s="738"/>
      <c r="DG104" s="738"/>
      <c r="DH104" s="738"/>
      <c r="DI104" s="738"/>
      <c r="DJ104" s="738"/>
      <c r="DK104" s="738"/>
      <c r="DL104" s="738"/>
      <c r="DM104" s="738"/>
      <c r="DN104" s="738"/>
      <c r="DO104" s="738"/>
      <c r="DP104" s="738"/>
      <c r="DQ104" s="738"/>
      <c r="DR104" s="738"/>
      <c r="DS104" s="738"/>
      <c r="DT104" s="738"/>
      <c r="DU104" s="738"/>
      <c r="DV104" s="738"/>
      <c r="DW104" s="738"/>
      <c r="DX104" s="738"/>
      <c r="DY104" s="738"/>
      <c r="DZ104" s="738"/>
      <c r="EA104" s="738"/>
      <c r="EB104" s="738"/>
      <c r="EC104" s="738"/>
      <c r="ED104" s="738"/>
      <c r="EE104" s="738"/>
      <c r="EF104" s="738"/>
      <c r="EG104" s="738"/>
      <c r="EH104" s="738"/>
      <c r="EI104" s="738"/>
      <c r="EJ104" s="738"/>
      <c r="EK104" s="738"/>
      <c r="EL104" s="738"/>
      <c r="EM104" s="738"/>
      <c r="EN104" s="738"/>
      <c r="EO104" s="738"/>
      <c r="EP104" s="738"/>
      <c r="EQ104" s="738"/>
      <c r="ER104" s="738"/>
      <c r="ES104" s="738"/>
      <c r="ET104" s="738"/>
      <c r="EU104" s="738"/>
      <c r="EV104" s="738"/>
      <c r="EW104" s="738"/>
      <c r="EX104" s="738"/>
      <c r="EY104" s="738"/>
      <c r="EZ104" s="738"/>
      <c r="FA104" s="738"/>
      <c r="FB104" s="738"/>
      <c r="FC104" s="738"/>
      <c r="FD104" s="738"/>
      <c r="FE104" s="738"/>
      <c r="FF104" s="738"/>
      <c r="FG104" s="738"/>
      <c r="FH104" s="738"/>
      <c r="FI104" s="738"/>
      <c r="FJ104" s="738"/>
      <c r="FK104" s="738"/>
      <c r="FL104" s="738"/>
      <c r="FM104" s="738"/>
      <c r="FN104" s="738"/>
      <c r="FO104" s="738"/>
      <c r="FP104" s="738"/>
      <c r="FQ104" s="738"/>
      <c r="FR104" s="738"/>
      <c r="FS104" s="738"/>
      <c r="FT104" s="738"/>
      <c r="FU104" s="738"/>
      <c r="FV104" s="738"/>
      <c r="FW104" s="738"/>
      <c r="FX104" s="738"/>
      <c r="FY104" s="738"/>
      <c r="FZ104" s="738"/>
      <c r="GA104" s="738"/>
      <c r="GB104" s="738"/>
      <c r="GC104" s="738"/>
      <c r="GD104" s="738"/>
      <c r="GE104" s="738"/>
      <c r="GF104" s="738"/>
      <c r="GG104" s="738"/>
      <c r="GH104" s="738"/>
      <c r="GI104" s="738"/>
      <c r="GJ104" s="738"/>
      <c r="GK104" s="738"/>
      <c r="GL104" s="738"/>
      <c r="GM104" s="738"/>
      <c r="GN104" s="738"/>
      <c r="GO104" s="738"/>
      <c r="GP104" s="738"/>
      <c r="GQ104" s="738"/>
      <c r="GR104" s="738"/>
      <c r="GS104" s="738"/>
      <c r="GT104" s="738"/>
      <c r="GU104" s="738"/>
      <c r="GV104" s="738"/>
      <c r="GW104" s="738"/>
      <c r="GX104" s="738"/>
      <c r="GY104" s="738"/>
      <c r="GZ104" s="738"/>
      <c r="HA104" s="738"/>
      <c r="HB104" s="738"/>
      <c r="HC104" s="738"/>
      <c r="HD104" s="738"/>
      <c r="HE104" s="738"/>
      <c r="HF104" s="738"/>
      <c r="HG104" s="738"/>
      <c r="HH104" s="738"/>
      <c r="HI104" s="738"/>
      <c r="HJ104" s="738"/>
      <c r="HK104" s="738"/>
    </row>
    <row r="105" spans="1:219" s="938" customFormat="1" ht="32.1" customHeight="1">
      <c r="A105" s="985"/>
      <c r="B105" s="4027" t="s">
        <v>2023</v>
      </c>
      <c r="C105" s="4004" t="s">
        <v>1990</v>
      </c>
      <c r="D105" s="3785"/>
      <c r="E105" s="93"/>
      <c r="F105" s="93"/>
      <c r="G105" s="93"/>
      <c r="H105" s="93"/>
      <c r="I105" s="93"/>
      <c r="J105" s="93"/>
      <c r="K105" s="738"/>
      <c r="L105" s="4670" t="s">
        <v>2071</v>
      </c>
      <c r="M105" s="738"/>
      <c r="N105" s="2939"/>
      <c r="O105" s="101" t="str">
        <f t="shared" si="11"/>
        <v>Please complete all cells in row</v>
      </c>
      <c r="P105" s="2943">
        <v>6</v>
      </c>
      <c r="Q105" s="738"/>
      <c r="R105" s="738"/>
      <c r="S105" s="738"/>
      <c r="T105" s="738"/>
      <c r="U105" s="738"/>
      <c r="V105" s="738"/>
      <c r="W105" s="738"/>
      <c r="X105" s="738"/>
      <c r="Y105" s="738"/>
      <c r="Z105" s="738"/>
      <c r="AA105" s="738"/>
      <c r="AB105" s="738"/>
      <c r="AC105" s="738"/>
      <c r="AD105" s="738"/>
      <c r="AE105" s="738"/>
      <c r="AF105" s="738"/>
      <c r="AG105" s="738"/>
      <c r="AH105" s="738"/>
      <c r="AI105" s="738"/>
      <c r="AJ105" s="738"/>
      <c r="AK105" s="738"/>
      <c r="AL105" s="738"/>
      <c r="AM105" s="738"/>
      <c r="AN105" s="738"/>
      <c r="AO105" s="738"/>
      <c r="AP105" s="738"/>
      <c r="AQ105" s="738"/>
      <c r="AR105" s="738"/>
      <c r="AS105" s="738"/>
      <c r="AT105" s="738"/>
      <c r="AU105" s="738"/>
      <c r="AV105" s="738"/>
      <c r="AW105" s="738"/>
      <c r="AX105" s="738"/>
      <c r="AY105" s="738"/>
      <c r="AZ105" s="738"/>
      <c r="BA105" s="738"/>
      <c r="BB105" s="738"/>
      <c r="BC105" s="738"/>
      <c r="BD105" s="738"/>
      <c r="BE105" s="738"/>
      <c r="BF105" s="738"/>
      <c r="BG105" s="738"/>
      <c r="BH105" s="738"/>
      <c r="BI105" s="738"/>
      <c r="BJ105" s="738"/>
      <c r="BK105" s="738"/>
      <c r="BL105" s="738"/>
      <c r="BM105" s="738"/>
      <c r="BN105" s="738"/>
      <c r="BO105" s="738"/>
      <c r="BP105" s="738"/>
      <c r="BQ105" s="738"/>
      <c r="BR105" s="738"/>
      <c r="BS105" s="738"/>
      <c r="BT105" s="738"/>
      <c r="BU105" s="738"/>
      <c r="BV105" s="738"/>
      <c r="BW105" s="738"/>
      <c r="BX105" s="738"/>
      <c r="BY105" s="738"/>
      <c r="BZ105" s="738"/>
      <c r="CA105" s="738"/>
      <c r="CB105" s="738"/>
      <c r="CC105" s="738"/>
      <c r="CD105" s="738"/>
      <c r="CE105" s="738"/>
      <c r="CF105" s="738"/>
      <c r="CG105" s="738"/>
      <c r="CH105" s="738"/>
      <c r="CI105" s="738"/>
      <c r="CJ105" s="738"/>
      <c r="CK105" s="738"/>
      <c r="CL105" s="738"/>
      <c r="CM105" s="738"/>
      <c r="CN105" s="738"/>
      <c r="CO105" s="738"/>
      <c r="CP105" s="738"/>
      <c r="CQ105" s="738"/>
      <c r="CR105" s="738"/>
      <c r="CS105" s="738"/>
      <c r="CT105" s="738"/>
      <c r="CU105" s="738"/>
      <c r="CV105" s="738"/>
      <c r="CW105" s="738"/>
      <c r="CX105" s="738"/>
      <c r="CY105" s="738"/>
      <c r="CZ105" s="738"/>
      <c r="DA105" s="738"/>
      <c r="DB105" s="738"/>
      <c r="DC105" s="738"/>
      <c r="DD105" s="738"/>
      <c r="DE105" s="738"/>
      <c r="DF105" s="738"/>
      <c r="DG105" s="738"/>
      <c r="DH105" s="738"/>
      <c r="DI105" s="738"/>
      <c r="DJ105" s="738"/>
      <c r="DK105" s="738"/>
      <c r="DL105" s="738"/>
      <c r="DM105" s="738"/>
      <c r="DN105" s="738"/>
      <c r="DO105" s="738"/>
      <c r="DP105" s="738"/>
      <c r="DQ105" s="738"/>
      <c r="DR105" s="738"/>
      <c r="DS105" s="738"/>
      <c r="DT105" s="738"/>
      <c r="DU105" s="738"/>
      <c r="DV105" s="738"/>
      <c r="DW105" s="738"/>
      <c r="DX105" s="738"/>
      <c r="DY105" s="738"/>
      <c r="DZ105" s="738"/>
      <c r="EA105" s="738"/>
      <c r="EB105" s="738"/>
      <c r="EC105" s="738"/>
      <c r="ED105" s="738"/>
      <c r="EE105" s="738"/>
      <c r="EF105" s="738"/>
      <c r="EG105" s="738"/>
      <c r="EH105" s="738"/>
      <c r="EI105" s="738"/>
      <c r="EJ105" s="738"/>
      <c r="EK105" s="738"/>
      <c r="EL105" s="738"/>
      <c r="EM105" s="738"/>
      <c r="EN105" s="738"/>
      <c r="EO105" s="738"/>
      <c r="EP105" s="738"/>
      <c r="EQ105" s="738"/>
      <c r="ER105" s="738"/>
      <c r="ES105" s="738"/>
      <c r="ET105" s="738"/>
      <c r="EU105" s="738"/>
      <c r="EV105" s="738"/>
      <c r="EW105" s="738"/>
      <c r="EX105" s="738"/>
      <c r="EY105" s="738"/>
      <c r="EZ105" s="738"/>
      <c r="FA105" s="738"/>
      <c r="FB105" s="738"/>
      <c r="FC105" s="738"/>
      <c r="FD105" s="738"/>
      <c r="FE105" s="738"/>
      <c r="FF105" s="738"/>
      <c r="FG105" s="738"/>
      <c r="FH105" s="738"/>
      <c r="FI105" s="738"/>
      <c r="FJ105" s="738"/>
      <c r="FK105" s="738"/>
      <c r="FL105" s="738"/>
      <c r="FM105" s="738"/>
      <c r="FN105" s="738"/>
      <c r="FO105" s="738"/>
      <c r="FP105" s="738"/>
      <c r="FQ105" s="738"/>
      <c r="FR105" s="738"/>
      <c r="FS105" s="738"/>
      <c r="FT105" s="738"/>
      <c r="FU105" s="738"/>
      <c r="FV105" s="738"/>
      <c r="FW105" s="738"/>
      <c r="FX105" s="738"/>
      <c r="FY105" s="738"/>
      <c r="FZ105" s="738"/>
      <c r="GA105" s="738"/>
      <c r="GB105" s="738"/>
      <c r="GC105" s="738"/>
      <c r="GD105" s="738"/>
      <c r="GE105" s="738"/>
      <c r="GF105" s="738"/>
      <c r="GG105" s="738"/>
      <c r="GH105" s="738"/>
      <c r="GI105" s="738"/>
      <c r="GJ105" s="738"/>
      <c r="GK105" s="738"/>
      <c r="GL105" s="738"/>
      <c r="GM105" s="738"/>
      <c r="GN105" s="738"/>
      <c r="GO105" s="738"/>
      <c r="GP105" s="738"/>
      <c r="GQ105" s="738"/>
      <c r="GR105" s="738"/>
      <c r="GS105" s="738"/>
      <c r="GT105" s="738"/>
      <c r="GU105" s="738"/>
      <c r="GV105" s="738"/>
      <c r="GW105" s="738"/>
      <c r="GX105" s="738"/>
      <c r="GY105" s="738"/>
      <c r="GZ105" s="738"/>
      <c r="HA105" s="738"/>
      <c r="HB105" s="738"/>
      <c r="HC105" s="738"/>
      <c r="HD105" s="738"/>
      <c r="HE105" s="738"/>
      <c r="HF105" s="738"/>
      <c r="HG105" s="738"/>
      <c r="HH105" s="738"/>
      <c r="HI105" s="738"/>
      <c r="HJ105" s="738"/>
      <c r="HK105" s="738"/>
    </row>
    <row r="106" spans="1:219" s="938" customFormat="1" ht="15">
      <c r="A106" s="985"/>
      <c r="B106" s="4027" t="s">
        <v>2067</v>
      </c>
      <c r="C106" s="4004" t="s">
        <v>1990</v>
      </c>
      <c r="D106" s="3785"/>
      <c r="E106" s="93"/>
      <c r="F106" s="93"/>
      <c r="G106" s="93"/>
      <c r="H106" s="93"/>
      <c r="I106" s="93"/>
      <c r="J106" s="93"/>
      <c r="K106" s="738"/>
      <c r="L106" s="4670" t="s">
        <v>2072</v>
      </c>
      <c r="M106" s="738"/>
      <c r="N106" s="2939"/>
      <c r="O106" s="101" t="str">
        <f t="shared" si="11"/>
        <v>Please complete all cells in row</v>
      </c>
      <c r="P106" s="2943">
        <v>6</v>
      </c>
      <c r="Q106" s="738"/>
      <c r="R106" s="738"/>
      <c r="S106" s="738"/>
      <c r="T106" s="738"/>
      <c r="U106" s="738"/>
      <c r="V106" s="738"/>
      <c r="W106" s="738"/>
      <c r="X106" s="738"/>
      <c r="Y106" s="738"/>
      <c r="Z106" s="738"/>
      <c r="AA106" s="738"/>
      <c r="AB106" s="738"/>
      <c r="AC106" s="738"/>
      <c r="AD106" s="738"/>
      <c r="AE106" s="738"/>
      <c r="AF106" s="738"/>
      <c r="AG106" s="738"/>
      <c r="AH106" s="738"/>
      <c r="AI106" s="738"/>
      <c r="AJ106" s="738"/>
      <c r="AK106" s="738"/>
      <c r="AL106" s="738"/>
      <c r="AM106" s="738"/>
      <c r="AN106" s="738"/>
      <c r="AO106" s="738"/>
      <c r="AP106" s="738"/>
      <c r="AQ106" s="738"/>
      <c r="AR106" s="738"/>
      <c r="AS106" s="738"/>
      <c r="AT106" s="738"/>
      <c r="AU106" s="738"/>
      <c r="AV106" s="738"/>
      <c r="AW106" s="738"/>
      <c r="AX106" s="738"/>
      <c r="AY106" s="738"/>
      <c r="AZ106" s="738"/>
      <c r="BA106" s="738"/>
      <c r="BB106" s="738"/>
      <c r="BC106" s="738"/>
      <c r="BD106" s="738"/>
      <c r="BE106" s="738"/>
      <c r="BF106" s="738"/>
      <c r="BG106" s="738"/>
      <c r="BH106" s="738"/>
      <c r="BI106" s="738"/>
      <c r="BJ106" s="738"/>
      <c r="BK106" s="738"/>
      <c r="BL106" s="738"/>
      <c r="BM106" s="738"/>
      <c r="BN106" s="738"/>
      <c r="BO106" s="738"/>
      <c r="BP106" s="738"/>
      <c r="BQ106" s="738"/>
      <c r="BR106" s="738"/>
      <c r="BS106" s="738"/>
      <c r="BT106" s="738"/>
      <c r="BU106" s="738"/>
      <c r="BV106" s="738"/>
      <c r="BW106" s="738"/>
      <c r="BX106" s="738"/>
      <c r="BY106" s="738"/>
      <c r="BZ106" s="738"/>
      <c r="CA106" s="738"/>
      <c r="CB106" s="738"/>
      <c r="CC106" s="738"/>
      <c r="CD106" s="738"/>
      <c r="CE106" s="738"/>
      <c r="CF106" s="738"/>
      <c r="CG106" s="738"/>
      <c r="CH106" s="738"/>
      <c r="CI106" s="738"/>
      <c r="CJ106" s="738"/>
      <c r="CK106" s="738"/>
      <c r="CL106" s="738"/>
      <c r="CM106" s="738"/>
      <c r="CN106" s="738"/>
      <c r="CO106" s="738"/>
      <c r="CP106" s="738"/>
      <c r="CQ106" s="738"/>
      <c r="CR106" s="738"/>
      <c r="CS106" s="738"/>
      <c r="CT106" s="738"/>
      <c r="CU106" s="738"/>
      <c r="CV106" s="738"/>
      <c r="CW106" s="738"/>
      <c r="CX106" s="738"/>
      <c r="CY106" s="738"/>
      <c r="CZ106" s="738"/>
      <c r="DA106" s="738"/>
      <c r="DB106" s="738"/>
      <c r="DC106" s="738"/>
      <c r="DD106" s="738"/>
      <c r="DE106" s="738"/>
      <c r="DF106" s="738"/>
      <c r="DG106" s="738"/>
      <c r="DH106" s="738"/>
      <c r="DI106" s="738"/>
      <c r="DJ106" s="738"/>
      <c r="DK106" s="738"/>
      <c r="DL106" s="738"/>
      <c r="DM106" s="738"/>
      <c r="DN106" s="738"/>
      <c r="DO106" s="738"/>
      <c r="DP106" s="738"/>
      <c r="DQ106" s="738"/>
      <c r="DR106" s="738"/>
      <c r="DS106" s="738"/>
      <c r="DT106" s="738"/>
      <c r="DU106" s="738"/>
      <c r="DV106" s="738"/>
      <c r="DW106" s="738"/>
      <c r="DX106" s="738"/>
      <c r="DY106" s="738"/>
      <c r="DZ106" s="738"/>
      <c r="EA106" s="738"/>
      <c r="EB106" s="738"/>
      <c r="EC106" s="738"/>
      <c r="ED106" s="738"/>
      <c r="EE106" s="738"/>
      <c r="EF106" s="738"/>
      <c r="EG106" s="738"/>
      <c r="EH106" s="738"/>
      <c r="EI106" s="738"/>
      <c r="EJ106" s="738"/>
      <c r="EK106" s="738"/>
      <c r="EL106" s="738"/>
      <c r="EM106" s="738"/>
      <c r="EN106" s="738"/>
      <c r="EO106" s="738"/>
      <c r="EP106" s="738"/>
      <c r="EQ106" s="738"/>
      <c r="ER106" s="738"/>
      <c r="ES106" s="738"/>
      <c r="ET106" s="738"/>
      <c r="EU106" s="738"/>
      <c r="EV106" s="738"/>
      <c r="EW106" s="738"/>
      <c r="EX106" s="738"/>
      <c r="EY106" s="738"/>
      <c r="EZ106" s="738"/>
      <c r="FA106" s="738"/>
      <c r="FB106" s="738"/>
      <c r="FC106" s="738"/>
      <c r="FD106" s="738"/>
      <c r="FE106" s="738"/>
      <c r="FF106" s="738"/>
      <c r="FG106" s="738"/>
      <c r="FH106" s="738"/>
      <c r="FI106" s="738"/>
      <c r="FJ106" s="738"/>
      <c r="FK106" s="738"/>
      <c r="FL106" s="738"/>
      <c r="FM106" s="738"/>
      <c r="FN106" s="738"/>
      <c r="FO106" s="738"/>
      <c r="FP106" s="738"/>
      <c r="FQ106" s="738"/>
      <c r="FR106" s="738"/>
      <c r="FS106" s="738"/>
      <c r="FT106" s="738"/>
      <c r="FU106" s="738"/>
      <c r="FV106" s="738"/>
      <c r="FW106" s="738"/>
      <c r="FX106" s="738"/>
      <c r="FY106" s="738"/>
      <c r="FZ106" s="738"/>
      <c r="GA106" s="738"/>
      <c r="GB106" s="738"/>
      <c r="GC106" s="738"/>
      <c r="GD106" s="738"/>
      <c r="GE106" s="738"/>
      <c r="GF106" s="738"/>
      <c r="GG106" s="738"/>
      <c r="GH106" s="738"/>
      <c r="GI106" s="738"/>
      <c r="GJ106" s="738"/>
      <c r="GK106" s="738"/>
      <c r="GL106" s="738"/>
      <c r="GM106" s="738"/>
      <c r="GN106" s="738"/>
      <c r="GO106" s="738"/>
      <c r="GP106" s="738"/>
      <c r="GQ106" s="738"/>
      <c r="GR106" s="738"/>
      <c r="GS106" s="738"/>
      <c r="GT106" s="738"/>
      <c r="GU106" s="738"/>
      <c r="GV106" s="738"/>
      <c r="GW106" s="738"/>
      <c r="GX106" s="738"/>
      <c r="GY106" s="738"/>
      <c r="GZ106" s="738"/>
      <c r="HA106" s="738"/>
      <c r="HB106" s="738"/>
      <c r="HC106" s="738"/>
      <c r="HD106" s="738"/>
      <c r="HE106" s="738"/>
      <c r="HF106" s="738"/>
      <c r="HG106" s="738"/>
      <c r="HH106" s="738"/>
      <c r="HI106" s="738"/>
      <c r="HJ106" s="738"/>
      <c r="HK106" s="738"/>
    </row>
    <row r="107" spans="1:219" s="938" customFormat="1" ht="15.6" thickBot="1">
      <c r="A107" s="985"/>
      <c r="B107" s="4027" t="s">
        <v>2025</v>
      </c>
      <c r="C107" s="4004" t="s">
        <v>1990</v>
      </c>
      <c r="D107" s="4199">
        <f>IFERROR(SUM(D100:D106),"-")</f>
        <v>0</v>
      </c>
      <c r="E107" s="93"/>
      <c r="F107" s="93"/>
      <c r="G107" s="93"/>
      <c r="H107" s="93"/>
      <c r="I107" s="93"/>
      <c r="J107" s="93"/>
      <c r="K107" s="738"/>
      <c r="L107" s="4669" t="s">
        <v>2073</v>
      </c>
      <c r="M107" s="738"/>
      <c r="N107" s="2939"/>
      <c r="O107" s="101">
        <f t="shared" si="11"/>
        <v>0</v>
      </c>
      <c r="P107" s="2943">
        <v>6</v>
      </c>
      <c r="Q107" s="738"/>
      <c r="R107" s="738"/>
      <c r="S107" s="738"/>
      <c r="T107" s="738"/>
      <c r="U107" s="738"/>
      <c r="V107" s="738"/>
      <c r="W107" s="738"/>
      <c r="X107" s="738"/>
      <c r="Y107" s="738"/>
      <c r="Z107" s="738"/>
      <c r="AA107" s="738"/>
      <c r="AB107" s="738"/>
      <c r="AC107" s="738"/>
      <c r="AD107" s="738"/>
      <c r="AE107" s="738"/>
      <c r="AF107" s="738"/>
      <c r="AG107" s="738"/>
      <c r="AH107" s="738"/>
      <c r="AI107" s="738"/>
      <c r="AJ107" s="738"/>
      <c r="AK107" s="738"/>
      <c r="AL107" s="738"/>
      <c r="AM107" s="738"/>
      <c r="AN107" s="738"/>
      <c r="AO107" s="738"/>
      <c r="AP107" s="738"/>
      <c r="AQ107" s="738"/>
      <c r="AR107" s="738"/>
      <c r="AS107" s="738"/>
      <c r="AT107" s="738"/>
      <c r="AU107" s="738"/>
      <c r="AV107" s="738"/>
      <c r="AW107" s="738"/>
      <c r="AX107" s="738"/>
      <c r="AY107" s="738"/>
      <c r="AZ107" s="738"/>
      <c r="BA107" s="738"/>
      <c r="BB107" s="738"/>
      <c r="BC107" s="738"/>
      <c r="BD107" s="738"/>
      <c r="BE107" s="738"/>
      <c r="BF107" s="738"/>
      <c r="BG107" s="738"/>
      <c r="BH107" s="738"/>
      <c r="BI107" s="738"/>
      <c r="BJ107" s="738"/>
      <c r="BK107" s="738"/>
      <c r="BL107" s="738"/>
      <c r="BM107" s="738"/>
      <c r="BN107" s="738"/>
      <c r="BO107" s="738"/>
      <c r="BP107" s="738"/>
      <c r="BQ107" s="738"/>
      <c r="BR107" s="738"/>
      <c r="BS107" s="738"/>
      <c r="BT107" s="738"/>
      <c r="BU107" s="738"/>
      <c r="BV107" s="738"/>
      <c r="BW107" s="738"/>
      <c r="BX107" s="738"/>
      <c r="BY107" s="738"/>
      <c r="BZ107" s="738"/>
      <c r="CA107" s="738"/>
      <c r="CB107" s="738"/>
      <c r="CC107" s="738"/>
      <c r="CD107" s="738"/>
      <c r="CE107" s="738"/>
      <c r="CF107" s="738"/>
      <c r="CG107" s="738"/>
      <c r="CH107" s="738"/>
      <c r="CI107" s="738"/>
      <c r="CJ107" s="738"/>
      <c r="CK107" s="738"/>
      <c r="CL107" s="738"/>
      <c r="CM107" s="738"/>
      <c r="CN107" s="738"/>
      <c r="CO107" s="738"/>
      <c r="CP107" s="738"/>
      <c r="CQ107" s="738"/>
      <c r="CR107" s="738"/>
      <c r="CS107" s="738"/>
      <c r="CT107" s="738"/>
      <c r="CU107" s="738"/>
      <c r="CV107" s="738"/>
      <c r="CW107" s="738"/>
      <c r="CX107" s="738"/>
      <c r="CY107" s="738"/>
      <c r="CZ107" s="738"/>
      <c r="DA107" s="738"/>
      <c r="DB107" s="738"/>
      <c r="DC107" s="738"/>
      <c r="DD107" s="738"/>
      <c r="DE107" s="738"/>
      <c r="DF107" s="738"/>
      <c r="DG107" s="738"/>
      <c r="DH107" s="738"/>
      <c r="DI107" s="738"/>
      <c r="DJ107" s="738"/>
      <c r="DK107" s="738"/>
      <c r="DL107" s="738"/>
      <c r="DM107" s="738"/>
      <c r="DN107" s="738"/>
      <c r="DO107" s="738"/>
      <c r="DP107" s="738"/>
      <c r="DQ107" s="738"/>
      <c r="DR107" s="738"/>
      <c r="DS107" s="738"/>
      <c r="DT107" s="738"/>
      <c r="DU107" s="738"/>
      <c r="DV107" s="738"/>
      <c r="DW107" s="738"/>
      <c r="DX107" s="738"/>
      <c r="DY107" s="738"/>
      <c r="DZ107" s="738"/>
      <c r="EA107" s="738"/>
      <c r="EB107" s="738"/>
      <c r="EC107" s="738"/>
      <c r="ED107" s="738"/>
      <c r="EE107" s="738"/>
      <c r="EF107" s="738"/>
      <c r="EG107" s="738"/>
      <c r="EH107" s="738"/>
      <c r="EI107" s="738"/>
      <c r="EJ107" s="738"/>
      <c r="EK107" s="738"/>
      <c r="EL107" s="738"/>
      <c r="EM107" s="738"/>
      <c r="EN107" s="738"/>
      <c r="EO107" s="738"/>
      <c r="EP107" s="738"/>
      <c r="EQ107" s="738"/>
      <c r="ER107" s="738"/>
      <c r="ES107" s="738"/>
      <c r="ET107" s="738"/>
      <c r="EU107" s="738"/>
      <c r="EV107" s="738"/>
      <c r="EW107" s="738"/>
      <c r="EX107" s="738"/>
      <c r="EY107" s="738"/>
      <c r="EZ107" s="738"/>
      <c r="FA107" s="738"/>
      <c r="FB107" s="738"/>
      <c r="FC107" s="738"/>
      <c r="FD107" s="738"/>
      <c r="FE107" s="738"/>
      <c r="FF107" s="738"/>
      <c r="FG107" s="738"/>
      <c r="FH107" s="738"/>
      <c r="FI107" s="738"/>
      <c r="FJ107" s="738"/>
      <c r="FK107" s="738"/>
      <c r="FL107" s="738"/>
      <c r="FM107" s="738"/>
      <c r="FN107" s="738"/>
      <c r="FO107" s="738"/>
      <c r="FP107" s="738"/>
      <c r="FQ107" s="738"/>
      <c r="FR107" s="738"/>
      <c r="FS107" s="738"/>
      <c r="FT107" s="738"/>
      <c r="FU107" s="738"/>
      <c r="FV107" s="738"/>
      <c r="FW107" s="738"/>
      <c r="FX107" s="738"/>
      <c r="FY107" s="738"/>
      <c r="FZ107" s="738"/>
      <c r="GA107" s="738"/>
      <c r="GB107" s="738"/>
      <c r="GC107" s="738"/>
      <c r="GD107" s="738"/>
      <c r="GE107" s="738"/>
      <c r="GF107" s="738"/>
      <c r="GG107" s="738"/>
      <c r="GH107" s="738"/>
      <c r="GI107" s="738"/>
      <c r="GJ107" s="738"/>
      <c r="GK107" s="738"/>
      <c r="GL107" s="738"/>
      <c r="GM107" s="738"/>
      <c r="GN107" s="738"/>
      <c r="GO107" s="738"/>
      <c r="GP107" s="738"/>
      <c r="GQ107" s="738"/>
      <c r="GR107" s="738"/>
      <c r="GS107" s="738"/>
      <c r="GT107" s="738"/>
      <c r="GU107" s="738"/>
      <c r="GV107" s="738"/>
      <c r="GW107" s="738"/>
      <c r="GX107" s="738"/>
      <c r="GY107" s="738"/>
      <c r="GZ107" s="738"/>
      <c r="HA107" s="738"/>
      <c r="HB107" s="738"/>
      <c r="HC107" s="738"/>
      <c r="HD107" s="738"/>
      <c r="HE107" s="738"/>
      <c r="HF107" s="738"/>
      <c r="HG107" s="738"/>
      <c r="HH107" s="738"/>
      <c r="HI107" s="738"/>
      <c r="HJ107" s="738"/>
      <c r="HK107" s="738"/>
    </row>
    <row r="108" spans="1:219" s="938" customFormat="1" ht="16.2" thickTop="1" thickBot="1">
      <c r="A108" s="985"/>
      <c r="B108" s="5136" t="s">
        <v>2027</v>
      </c>
      <c r="C108" s="5137"/>
      <c r="D108" s="5138"/>
      <c r="E108" s="93"/>
      <c r="F108" s="93"/>
      <c r="G108" s="93"/>
      <c r="H108" s="93"/>
      <c r="I108" s="93"/>
      <c r="J108" s="93"/>
      <c r="K108" s="738"/>
      <c r="L108" s="11"/>
      <c r="M108" s="738"/>
      <c r="N108" s="2939"/>
      <c r="O108" s="101">
        <f t="shared" si="11"/>
        <v>0</v>
      </c>
      <c r="P108" s="2943">
        <v>7</v>
      </c>
      <c r="Q108" s="738"/>
      <c r="R108" s="738"/>
      <c r="S108" s="738"/>
      <c r="T108" s="738"/>
      <c r="U108" s="738"/>
      <c r="V108" s="738"/>
      <c r="W108" s="738"/>
      <c r="X108" s="738"/>
      <c r="Y108" s="738"/>
      <c r="Z108" s="738"/>
      <c r="AA108" s="738"/>
      <c r="AB108" s="738"/>
      <c r="AC108" s="738"/>
      <c r="AD108" s="738"/>
      <c r="AE108" s="738"/>
      <c r="AF108" s="738"/>
      <c r="AG108" s="738"/>
      <c r="AH108" s="738"/>
      <c r="AI108" s="738"/>
      <c r="AJ108" s="738"/>
      <c r="AK108" s="738"/>
      <c r="AL108" s="738"/>
      <c r="AM108" s="738"/>
      <c r="AN108" s="738"/>
      <c r="AO108" s="738"/>
      <c r="AP108" s="738"/>
      <c r="AQ108" s="738"/>
      <c r="AR108" s="738"/>
      <c r="AS108" s="738"/>
      <c r="AT108" s="738"/>
      <c r="AU108" s="738"/>
      <c r="AV108" s="738"/>
      <c r="AW108" s="738"/>
      <c r="AX108" s="738"/>
      <c r="AY108" s="738"/>
      <c r="AZ108" s="738"/>
      <c r="BA108" s="738"/>
      <c r="BB108" s="738"/>
      <c r="BC108" s="738"/>
      <c r="BD108" s="738"/>
      <c r="BE108" s="738"/>
      <c r="BF108" s="738"/>
      <c r="BG108" s="738"/>
      <c r="BH108" s="738"/>
      <c r="BI108" s="738"/>
      <c r="BJ108" s="738"/>
      <c r="BK108" s="738"/>
      <c r="BL108" s="738"/>
      <c r="BM108" s="738"/>
      <c r="BN108" s="738"/>
      <c r="BO108" s="738"/>
      <c r="BP108" s="738"/>
      <c r="BQ108" s="738"/>
      <c r="BR108" s="738"/>
      <c r="BS108" s="738"/>
      <c r="BT108" s="738"/>
      <c r="BU108" s="738"/>
      <c r="BV108" s="738"/>
      <c r="BW108" s="738"/>
      <c r="BX108" s="738"/>
      <c r="BY108" s="738"/>
      <c r="BZ108" s="738"/>
      <c r="CA108" s="738"/>
      <c r="CB108" s="738"/>
      <c r="CC108" s="738"/>
      <c r="CD108" s="738"/>
      <c r="CE108" s="738"/>
      <c r="CF108" s="738"/>
      <c r="CG108" s="738"/>
      <c r="CH108" s="738"/>
      <c r="CI108" s="738"/>
      <c r="CJ108" s="738"/>
      <c r="CK108" s="738"/>
      <c r="CL108" s="738"/>
      <c r="CM108" s="738"/>
      <c r="CN108" s="738"/>
      <c r="CO108" s="738"/>
      <c r="CP108" s="738"/>
      <c r="CQ108" s="738"/>
      <c r="CR108" s="738"/>
      <c r="CS108" s="738"/>
      <c r="CT108" s="738"/>
      <c r="CU108" s="738"/>
      <c r="CV108" s="738"/>
      <c r="CW108" s="738"/>
      <c r="CX108" s="738"/>
      <c r="CY108" s="738"/>
      <c r="CZ108" s="738"/>
      <c r="DA108" s="738"/>
      <c r="DB108" s="738"/>
      <c r="DC108" s="738"/>
      <c r="DD108" s="738"/>
      <c r="DE108" s="738"/>
      <c r="DF108" s="738"/>
      <c r="DG108" s="738"/>
      <c r="DH108" s="738"/>
      <c r="DI108" s="738"/>
      <c r="DJ108" s="738"/>
      <c r="DK108" s="738"/>
      <c r="DL108" s="738"/>
      <c r="DM108" s="738"/>
      <c r="DN108" s="738"/>
      <c r="DO108" s="738"/>
      <c r="DP108" s="738"/>
      <c r="DQ108" s="738"/>
      <c r="DR108" s="738"/>
      <c r="DS108" s="738"/>
      <c r="DT108" s="738"/>
      <c r="DU108" s="738"/>
      <c r="DV108" s="738"/>
      <c r="DW108" s="738"/>
      <c r="DX108" s="738"/>
      <c r="DY108" s="738"/>
      <c r="DZ108" s="738"/>
      <c r="EA108" s="738"/>
      <c r="EB108" s="738"/>
      <c r="EC108" s="738"/>
      <c r="ED108" s="738"/>
      <c r="EE108" s="738"/>
      <c r="EF108" s="738"/>
      <c r="EG108" s="738"/>
      <c r="EH108" s="738"/>
      <c r="EI108" s="738"/>
      <c r="EJ108" s="738"/>
      <c r="EK108" s="738"/>
      <c r="EL108" s="738"/>
      <c r="EM108" s="738"/>
      <c r="EN108" s="738"/>
      <c r="EO108" s="738"/>
      <c r="EP108" s="738"/>
      <c r="EQ108" s="738"/>
      <c r="ER108" s="738"/>
      <c r="ES108" s="738"/>
      <c r="ET108" s="738"/>
      <c r="EU108" s="738"/>
      <c r="EV108" s="738"/>
      <c r="EW108" s="738"/>
      <c r="EX108" s="738"/>
      <c r="EY108" s="738"/>
      <c r="EZ108" s="738"/>
      <c r="FA108" s="738"/>
      <c r="FB108" s="738"/>
      <c r="FC108" s="738"/>
      <c r="FD108" s="738"/>
      <c r="FE108" s="738"/>
      <c r="FF108" s="738"/>
      <c r="FG108" s="738"/>
      <c r="FH108" s="738"/>
      <c r="FI108" s="738"/>
      <c r="FJ108" s="738"/>
      <c r="FK108" s="738"/>
      <c r="FL108" s="738"/>
      <c r="FM108" s="738"/>
      <c r="FN108" s="738"/>
      <c r="FO108" s="738"/>
      <c r="FP108" s="738"/>
      <c r="FQ108" s="738"/>
      <c r="FR108" s="738"/>
      <c r="FS108" s="738"/>
      <c r="FT108" s="738"/>
      <c r="FU108" s="738"/>
      <c r="FV108" s="738"/>
      <c r="FW108" s="738"/>
      <c r="FX108" s="738"/>
      <c r="FY108" s="738"/>
      <c r="FZ108" s="738"/>
      <c r="GA108" s="738"/>
      <c r="GB108" s="738"/>
      <c r="GC108" s="738"/>
      <c r="GD108" s="738"/>
      <c r="GE108" s="738"/>
      <c r="GF108" s="738"/>
      <c r="GG108" s="738"/>
      <c r="GH108" s="738"/>
      <c r="GI108" s="738"/>
      <c r="GJ108" s="738"/>
      <c r="GK108" s="738"/>
      <c r="GL108" s="738"/>
      <c r="GM108" s="738"/>
      <c r="GN108" s="738"/>
      <c r="GO108" s="738"/>
      <c r="GP108" s="738"/>
      <c r="GQ108" s="738"/>
      <c r="GR108" s="738"/>
      <c r="GS108" s="738"/>
      <c r="GT108" s="738"/>
      <c r="GU108" s="738"/>
      <c r="GV108" s="738"/>
      <c r="GW108" s="738"/>
      <c r="GX108" s="738"/>
      <c r="GY108" s="738"/>
      <c r="GZ108" s="738"/>
      <c r="HA108" s="738"/>
      <c r="HB108" s="738"/>
      <c r="HC108" s="738"/>
      <c r="HD108" s="738"/>
      <c r="HE108" s="738"/>
      <c r="HF108" s="738"/>
      <c r="HG108" s="738"/>
      <c r="HH108" s="738"/>
      <c r="HI108" s="738"/>
      <c r="HJ108" s="738"/>
      <c r="HK108" s="738"/>
    </row>
    <row r="109" spans="1:219" s="938" customFormat="1" ht="15.6" thickTop="1">
      <c r="A109" s="985"/>
      <c r="B109" s="4027" t="s">
        <v>2028</v>
      </c>
      <c r="C109" s="4004" t="s">
        <v>1990</v>
      </c>
      <c r="D109" s="3785"/>
      <c r="E109" s="93"/>
      <c r="F109" s="93"/>
      <c r="G109" s="93"/>
      <c r="H109" s="93"/>
      <c r="I109" s="93"/>
      <c r="J109" s="93"/>
      <c r="K109" s="738"/>
      <c r="L109" s="3758" t="s">
        <v>2074</v>
      </c>
      <c r="M109" s="738"/>
      <c r="N109" s="2939"/>
      <c r="O109" s="101" t="str">
        <f t="shared" si="11"/>
        <v>Please complete all cells in row</v>
      </c>
      <c r="P109" s="2943">
        <v>6</v>
      </c>
      <c r="Q109" s="738"/>
      <c r="R109" s="738"/>
      <c r="S109" s="738"/>
      <c r="T109" s="738"/>
      <c r="U109" s="738"/>
      <c r="V109" s="738"/>
      <c r="W109" s="738"/>
      <c r="X109" s="738"/>
      <c r="Y109" s="738"/>
      <c r="Z109" s="738"/>
      <c r="AA109" s="738"/>
      <c r="AB109" s="738"/>
      <c r="AC109" s="738"/>
      <c r="AD109" s="738"/>
      <c r="AE109" s="738"/>
      <c r="AF109" s="738"/>
      <c r="AG109" s="738"/>
      <c r="AH109" s="738"/>
      <c r="AI109" s="738"/>
      <c r="AJ109" s="738"/>
      <c r="AK109" s="738"/>
      <c r="AL109" s="738"/>
      <c r="AM109" s="738"/>
      <c r="AN109" s="738"/>
      <c r="AO109" s="738"/>
      <c r="AP109" s="738"/>
      <c r="AQ109" s="738"/>
      <c r="AR109" s="738"/>
      <c r="AS109" s="738"/>
      <c r="AT109" s="738"/>
      <c r="AU109" s="738"/>
      <c r="AV109" s="738"/>
      <c r="AW109" s="738"/>
      <c r="AX109" s="738"/>
      <c r="AY109" s="738"/>
      <c r="AZ109" s="738"/>
      <c r="BA109" s="738"/>
      <c r="BB109" s="738"/>
      <c r="BC109" s="738"/>
      <c r="BD109" s="738"/>
      <c r="BE109" s="738"/>
      <c r="BF109" s="738"/>
      <c r="BG109" s="738"/>
      <c r="BH109" s="738"/>
      <c r="BI109" s="738"/>
      <c r="BJ109" s="738"/>
      <c r="BK109" s="738"/>
      <c r="BL109" s="738"/>
      <c r="BM109" s="738"/>
      <c r="BN109" s="738"/>
      <c r="BO109" s="738"/>
      <c r="BP109" s="738"/>
      <c r="BQ109" s="738"/>
      <c r="BR109" s="738"/>
      <c r="BS109" s="738"/>
      <c r="BT109" s="738"/>
      <c r="BU109" s="738"/>
      <c r="BV109" s="738"/>
      <c r="BW109" s="738"/>
      <c r="BX109" s="738"/>
      <c r="BY109" s="738"/>
      <c r="BZ109" s="738"/>
      <c r="CA109" s="738"/>
      <c r="CB109" s="738"/>
      <c r="CC109" s="738"/>
      <c r="CD109" s="738"/>
      <c r="CE109" s="738"/>
      <c r="CF109" s="738"/>
      <c r="CG109" s="738"/>
      <c r="CH109" s="738"/>
      <c r="CI109" s="738"/>
      <c r="CJ109" s="738"/>
      <c r="CK109" s="738"/>
      <c r="CL109" s="738"/>
      <c r="CM109" s="738"/>
      <c r="CN109" s="738"/>
      <c r="CO109" s="738"/>
      <c r="CP109" s="738"/>
      <c r="CQ109" s="738"/>
      <c r="CR109" s="738"/>
      <c r="CS109" s="738"/>
      <c r="CT109" s="738"/>
      <c r="CU109" s="738"/>
      <c r="CV109" s="738"/>
      <c r="CW109" s="738"/>
      <c r="CX109" s="738"/>
      <c r="CY109" s="738"/>
      <c r="CZ109" s="738"/>
      <c r="DA109" s="738"/>
      <c r="DB109" s="738"/>
      <c r="DC109" s="738"/>
      <c r="DD109" s="738"/>
      <c r="DE109" s="738"/>
      <c r="DF109" s="738"/>
      <c r="DG109" s="738"/>
      <c r="DH109" s="738"/>
      <c r="DI109" s="738"/>
      <c r="DJ109" s="738"/>
      <c r="DK109" s="738"/>
      <c r="DL109" s="738"/>
      <c r="DM109" s="738"/>
      <c r="DN109" s="738"/>
      <c r="DO109" s="738"/>
      <c r="DP109" s="738"/>
      <c r="DQ109" s="738"/>
      <c r="DR109" s="738"/>
      <c r="DS109" s="738"/>
      <c r="DT109" s="738"/>
      <c r="DU109" s="738"/>
      <c r="DV109" s="738"/>
      <c r="DW109" s="738"/>
      <c r="DX109" s="738"/>
      <c r="DY109" s="738"/>
      <c r="DZ109" s="738"/>
      <c r="EA109" s="738"/>
      <c r="EB109" s="738"/>
      <c r="EC109" s="738"/>
      <c r="ED109" s="738"/>
      <c r="EE109" s="738"/>
      <c r="EF109" s="738"/>
      <c r="EG109" s="738"/>
      <c r="EH109" s="738"/>
      <c r="EI109" s="738"/>
      <c r="EJ109" s="738"/>
      <c r="EK109" s="738"/>
      <c r="EL109" s="738"/>
      <c r="EM109" s="738"/>
      <c r="EN109" s="738"/>
      <c r="EO109" s="738"/>
      <c r="EP109" s="738"/>
      <c r="EQ109" s="738"/>
      <c r="ER109" s="738"/>
      <c r="ES109" s="738"/>
      <c r="ET109" s="738"/>
      <c r="EU109" s="738"/>
      <c r="EV109" s="738"/>
      <c r="EW109" s="738"/>
      <c r="EX109" s="738"/>
      <c r="EY109" s="738"/>
      <c r="EZ109" s="738"/>
      <c r="FA109" s="738"/>
      <c r="FB109" s="738"/>
      <c r="FC109" s="738"/>
      <c r="FD109" s="738"/>
      <c r="FE109" s="738"/>
      <c r="FF109" s="738"/>
      <c r="FG109" s="738"/>
      <c r="FH109" s="738"/>
      <c r="FI109" s="738"/>
      <c r="FJ109" s="738"/>
      <c r="FK109" s="738"/>
      <c r="FL109" s="738"/>
      <c r="FM109" s="738"/>
      <c r="FN109" s="738"/>
      <c r="FO109" s="738"/>
      <c r="FP109" s="738"/>
      <c r="FQ109" s="738"/>
      <c r="FR109" s="738"/>
      <c r="FS109" s="738"/>
      <c r="FT109" s="738"/>
      <c r="FU109" s="738"/>
      <c r="FV109" s="738"/>
      <c r="FW109" s="738"/>
      <c r="FX109" s="738"/>
      <c r="FY109" s="738"/>
      <c r="FZ109" s="738"/>
      <c r="GA109" s="738"/>
      <c r="GB109" s="738"/>
      <c r="GC109" s="738"/>
      <c r="GD109" s="738"/>
      <c r="GE109" s="738"/>
      <c r="GF109" s="738"/>
      <c r="GG109" s="738"/>
      <c r="GH109" s="738"/>
      <c r="GI109" s="738"/>
      <c r="GJ109" s="738"/>
      <c r="GK109" s="738"/>
      <c r="GL109" s="738"/>
      <c r="GM109" s="738"/>
      <c r="GN109" s="738"/>
      <c r="GO109" s="738"/>
      <c r="GP109" s="738"/>
      <c r="GQ109" s="738"/>
      <c r="GR109" s="738"/>
      <c r="GS109" s="738"/>
      <c r="GT109" s="738"/>
      <c r="GU109" s="738"/>
      <c r="GV109" s="738"/>
      <c r="GW109" s="738"/>
      <c r="GX109" s="738"/>
      <c r="GY109" s="738"/>
      <c r="GZ109" s="738"/>
      <c r="HA109" s="738"/>
      <c r="HB109" s="738"/>
      <c r="HC109" s="738"/>
      <c r="HD109" s="738"/>
      <c r="HE109" s="738"/>
      <c r="HF109" s="738"/>
      <c r="HG109" s="738"/>
      <c r="HH109" s="738"/>
      <c r="HI109" s="738"/>
      <c r="HJ109" s="738"/>
      <c r="HK109" s="738"/>
    </row>
    <row r="110" spans="1:219" s="938" customFormat="1" ht="15">
      <c r="A110" s="985"/>
      <c r="B110" s="4027" t="s">
        <v>2030</v>
      </c>
      <c r="C110" s="4004" t="s">
        <v>1990</v>
      </c>
      <c r="D110" s="3785"/>
      <c r="E110" s="93"/>
      <c r="F110" s="93"/>
      <c r="G110" s="93"/>
      <c r="H110" s="93"/>
      <c r="I110" s="93"/>
      <c r="J110" s="93"/>
      <c r="K110" s="738"/>
      <c r="L110" s="4670" t="s">
        <v>2075</v>
      </c>
      <c r="M110" s="738"/>
      <c r="N110" s="2939"/>
      <c r="O110" s="101" t="str">
        <f t="shared" si="11"/>
        <v>Please complete all cells in row</v>
      </c>
      <c r="P110" s="2943">
        <v>6</v>
      </c>
      <c r="Q110" s="738"/>
      <c r="R110" s="738"/>
      <c r="S110" s="738"/>
      <c r="T110" s="738"/>
      <c r="U110" s="738"/>
      <c r="V110" s="738"/>
      <c r="W110" s="738"/>
      <c r="X110" s="738"/>
      <c r="Y110" s="738"/>
      <c r="Z110" s="738"/>
      <c r="AA110" s="738"/>
      <c r="AB110" s="738"/>
      <c r="AC110" s="738"/>
      <c r="AD110" s="738"/>
      <c r="AE110" s="738"/>
      <c r="AF110" s="738"/>
      <c r="AG110" s="738"/>
      <c r="AH110" s="738"/>
      <c r="AI110" s="738"/>
      <c r="AJ110" s="738"/>
      <c r="AK110" s="738"/>
      <c r="AL110" s="738"/>
      <c r="AM110" s="738"/>
      <c r="AN110" s="738"/>
      <c r="AO110" s="738"/>
      <c r="AP110" s="738"/>
      <c r="AQ110" s="738"/>
      <c r="AR110" s="738"/>
      <c r="AS110" s="738"/>
      <c r="AT110" s="738"/>
      <c r="AU110" s="738"/>
      <c r="AV110" s="738"/>
      <c r="AW110" s="738"/>
      <c r="AX110" s="738"/>
      <c r="AY110" s="738"/>
      <c r="AZ110" s="738"/>
      <c r="BA110" s="738"/>
      <c r="BB110" s="738"/>
      <c r="BC110" s="738"/>
      <c r="BD110" s="738"/>
      <c r="BE110" s="738"/>
      <c r="BF110" s="738"/>
      <c r="BG110" s="738"/>
      <c r="BH110" s="738"/>
      <c r="BI110" s="738"/>
      <c r="BJ110" s="738"/>
      <c r="BK110" s="738"/>
      <c r="BL110" s="738"/>
      <c r="BM110" s="738"/>
      <c r="BN110" s="738"/>
      <c r="BO110" s="738"/>
      <c r="BP110" s="738"/>
      <c r="BQ110" s="738"/>
      <c r="BR110" s="738"/>
      <c r="BS110" s="738"/>
      <c r="BT110" s="738"/>
      <c r="BU110" s="738"/>
      <c r="BV110" s="738"/>
      <c r="BW110" s="738"/>
      <c r="BX110" s="738"/>
      <c r="BY110" s="738"/>
      <c r="BZ110" s="738"/>
      <c r="CA110" s="738"/>
      <c r="CB110" s="738"/>
      <c r="CC110" s="738"/>
      <c r="CD110" s="738"/>
      <c r="CE110" s="738"/>
      <c r="CF110" s="738"/>
      <c r="CG110" s="738"/>
      <c r="CH110" s="738"/>
      <c r="CI110" s="738"/>
      <c r="CJ110" s="738"/>
      <c r="CK110" s="738"/>
      <c r="CL110" s="738"/>
      <c r="CM110" s="738"/>
      <c r="CN110" s="738"/>
      <c r="CO110" s="738"/>
      <c r="CP110" s="738"/>
      <c r="CQ110" s="738"/>
      <c r="CR110" s="738"/>
      <c r="CS110" s="738"/>
      <c r="CT110" s="738"/>
      <c r="CU110" s="738"/>
      <c r="CV110" s="738"/>
      <c r="CW110" s="738"/>
      <c r="CX110" s="738"/>
      <c r="CY110" s="738"/>
      <c r="CZ110" s="738"/>
      <c r="DA110" s="738"/>
      <c r="DB110" s="738"/>
      <c r="DC110" s="738"/>
      <c r="DD110" s="738"/>
      <c r="DE110" s="738"/>
      <c r="DF110" s="738"/>
      <c r="DG110" s="738"/>
      <c r="DH110" s="738"/>
      <c r="DI110" s="738"/>
      <c r="DJ110" s="738"/>
      <c r="DK110" s="738"/>
      <c r="DL110" s="738"/>
      <c r="DM110" s="738"/>
      <c r="DN110" s="738"/>
      <c r="DO110" s="738"/>
      <c r="DP110" s="738"/>
      <c r="DQ110" s="738"/>
      <c r="DR110" s="738"/>
      <c r="DS110" s="738"/>
      <c r="DT110" s="738"/>
      <c r="DU110" s="738"/>
      <c r="DV110" s="738"/>
      <c r="DW110" s="738"/>
      <c r="DX110" s="738"/>
      <c r="DY110" s="738"/>
      <c r="DZ110" s="738"/>
      <c r="EA110" s="738"/>
      <c r="EB110" s="738"/>
      <c r="EC110" s="738"/>
      <c r="ED110" s="738"/>
      <c r="EE110" s="738"/>
      <c r="EF110" s="738"/>
      <c r="EG110" s="738"/>
      <c r="EH110" s="738"/>
      <c r="EI110" s="738"/>
      <c r="EJ110" s="738"/>
      <c r="EK110" s="738"/>
      <c r="EL110" s="738"/>
      <c r="EM110" s="738"/>
      <c r="EN110" s="738"/>
      <c r="EO110" s="738"/>
      <c r="EP110" s="738"/>
      <c r="EQ110" s="738"/>
      <c r="ER110" s="738"/>
      <c r="ES110" s="738"/>
      <c r="ET110" s="738"/>
      <c r="EU110" s="738"/>
      <c r="EV110" s="738"/>
      <c r="EW110" s="738"/>
      <c r="EX110" s="738"/>
      <c r="EY110" s="738"/>
      <c r="EZ110" s="738"/>
      <c r="FA110" s="738"/>
      <c r="FB110" s="738"/>
      <c r="FC110" s="738"/>
      <c r="FD110" s="738"/>
      <c r="FE110" s="738"/>
      <c r="FF110" s="738"/>
      <c r="FG110" s="738"/>
      <c r="FH110" s="738"/>
      <c r="FI110" s="738"/>
      <c r="FJ110" s="738"/>
      <c r="FK110" s="738"/>
      <c r="FL110" s="738"/>
      <c r="FM110" s="738"/>
      <c r="FN110" s="738"/>
      <c r="FO110" s="738"/>
      <c r="FP110" s="738"/>
      <c r="FQ110" s="738"/>
      <c r="FR110" s="738"/>
      <c r="FS110" s="738"/>
      <c r="FT110" s="738"/>
      <c r="FU110" s="738"/>
      <c r="FV110" s="738"/>
      <c r="FW110" s="738"/>
      <c r="FX110" s="738"/>
      <c r="FY110" s="738"/>
      <c r="FZ110" s="738"/>
      <c r="GA110" s="738"/>
      <c r="GB110" s="738"/>
      <c r="GC110" s="738"/>
      <c r="GD110" s="738"/>
      <c r="GE110" s="738"/>
      <c r="GF110" s="738"/>
      <c r="GG110" s="738"/>
      <c r="GH110" s="738"/>
      <c r="GI110" s="738"/>
      <c r="GJ110" s="738"/>
      <c r="GK110" s="738"/>
      <c r="GL110" s="738"/>
      <c r="GM110" s="738"/>
      <c r="GN110" s="738"/>
      <c r="GO110" s="738"/>
      <c r="GP110" s="738"/>
      <c r="GQ110" s="738"/>
      <c r="GR110" s="738"/>
      <c r="GS110" s="738"/>
      <c r="GT110" s="738"/>
      <c r="GU110" s="738"/>
      <c r="GV110" s="738"/>
      <c r="GW110" s="738"/>
      <c r="GX110" s="738"/>
      <c r="GY110" s="738"/>
      <c r="GZ110" s="738"/>
      <c r="HA110" s="738"/>
      <c r="HB110" s="738"/>
      <c r="HC110" s="738"/>
      <c r="HD110" s="738"/>
      <c r="HE110" s="738"/>
      <c r="HF110" s="738"/>
      <c r="HG110" s="738"/>
      <c r="HH110" s="738"/>
      <c r="HI110" s="738"/>
      <c r="HJ110" s="738"/>
      <c r="HK110" s="738"/>
    </row>
    <row r="111" spans="1:219" s="938" customFormat="1" ht="15">
      <c r="A111" s="985"/>
      <c r="B111" s="4027" t="s">
        <v>2032</v>
      </c>
      <c r="C111" s="4004" t="s">
        <v>1990</v>
      </c>
      <c r="D111" s="3785"/>
      <c r="E111" s="3764"/>
      <c r="F111" s="3764"/>
      <c r="G111" s="3764"/>
      <c r="H111" s="3764"/>
      <c r="I111" s="3764"/>
      <c r="J111" s="3764"/>
      <c r="K111" s="899"/>
      <c r="L111" s="4785" t="s">
        <v>2076</v>
      </c>
      <c r="M111" s="738"/>
      <c r="N111" s="2939"/>
      <c r="O111" s="101" t="str">
        <f t="shared" si="11"/>
        <v>Please complete all cells in row</v>
      </c>
      <c r="P111" s="2943">
        <v>6</v>
      </c>
      <c r="Q111" s="738"/>
      <c r="R111" s="738"/>
      <c r="S111" s="738"/>
      <c r="T111" s="738"/>
      <c r="U111" s="738"/>
      <c r="V111" s="738"/>
      <c r="W111" s="738"/>
      <c r="X111" s="738"/>
      <c r="Y111" s="738"/>
      <c r="Z111" s="738"/>
      <c r="AA111" s="738"/>
      <c r="AB111" s="738"/>
      <c r="AC111" s="738"/>
      <c r="AD111" s="738"/>
      <c r="AE111" s="738"/>
      <c r="AF111" s="738"/>
      <c r="AG111" s="738"/>
      <c r="AH111" s="738"/>
      <c r="AI111" s="738"/>
      <c r="AJ111" s="738"/>
      <c r="AK111" s="738"/>
      <c r="AL111" s="738"/>
      <c r="AM111" s="738"/>
      <c r="AN111" s="738"/>
      <c r="AO111" s="738"/>
      <c r="AP111" s="738"/>
      <c r="AQ111" s="738"/>
      <c r="AR111" s="738"/>
      <c r="AS111" s="738"/>
      <c r="AT111" s="738"/>
      <c r="AU111" s="738"/>
      <c r="AV111" s="738"/>
      <c r="AW111" s="738"/>
      <c r="AX111" s="738"/>
      <c r="AY111" s="738"/>
      <c r="AZ111" s="738"/>
      <c r="BA111" s="738"/>
      <c r="BB111" s="738"/>
      <c r="BC111" s="738"/>
      <c r="BD111" s="738"/>
      <c r="BE111" s="738"/>
      <c r="BF111" s="738"/>
      <c r="BG111" s="738"/>
      <c r="BH111" s="738"/>
      <c r="BI111" s="738"/>
      <c r="BJ111" s="738"/>
      <c r="BK111" s="738"/>
      <c r="BL111" s="738"/>
      <c r="BM111" s="738"/>
      <c r="BN111" s="738"/>
      <c r="BO111" s="738"/>
      <c r="BP111" s="738"/>
      <c r="BQ111" s="738"/>
      <c r="BR111" s="738"/>
      <c r="BS111" s="738"/>
      <c r="BT111" s="738"/>
      <c r="BU111" s="738"/>
      <c r="BV111" s="738"/>
      <c r="BW111" s="738"/>
      <c r="BX111" s="738"/>
      <c r="BY111" s="738"/>
      <c r="BZ111" s="738"/>
      <c r="CA111" s="738"/>
      <c r="CB111" s="738"/>
      <c r="CC111" s="738"/>
      <c r="CD111" s="738"/>
      <c r="CE111" s="738"/>
      <c r="CF111" s="738"/>
      <c r="CG111" s="738"/>
      <c r="CH111" s="738"/>
      <c r="CI111" s="738"/>
      <c r="CJ111" s="738"/>
      <c r="CK111" s="738"/>
      <c r="CL111" s="738"/>
      <c r="CM111" s="738"/>
      <c r="CN111" s="738"/>
      <c r="CO111" s="738"/>
      <c r="CP111" s="738"/>
      <c r="CQ111" s="738"/>
      <c r="CR111" s="738"/>
      <c r="CS111" s="738"/>
      <c r="CT111" s="738"/>
      <c r="CU111" s="738"/>
      <c r="CV111" s="738"/>
      <c r="CW111" s="738"/>
      <c r="CX111" s="738"/>
      <c r="CY111" s="738"/>
      <c r="CZ111" s="738"/>
      <c r="DA111" s="738"/>
      <c r="DB111" s="738"/>
      <c r="DC111" s="738"/>
      <c r="DD111" s="738"/>
      <c r="DE111" s="738"/>
      <c r="DF111" s="738"/>
      <c r="DG111" s="738"/>
      <c r="DH111" s="738"/>
      <c r="DI111" s="738"/>
      <c r="DJ111" s="738"/>
      <c r="DK111" s="738"/>
      <c r="DL111" s="738"/>
      <c r="DM111" s="738"/>
      <c r="DN111" s="738"/>
      <c r="DO111" s="738"/>
      <c r="DP111" s="738"/>
      <c r="DQ111" s="738"/>
      <c r="DR111" s="738"/>
      <c r="DS111" s="738"/>
      <c r="DT111" s="738"/>
      <c r="DU111" s="738"/>
      <c r="DV111" s="738"/>
      <c r="DW111" s="738"/>
      <c r="DX111" s="738"/>
      <c r="DY111" s="738"/>
      <c r="DZ111" s="738"/>
      <c r="EA111" s="738"/>
      <c r="EB111" s="738"/>
      <c r="EC111" s="738"/>
      <c r="ED111" s="738"/>
      <c r="EE111" s="738"/>
      <c r="EF111" s="738"/>
      <c r="EG111" s="738"/>
      <c r="EH111" s="738"/>
      <c r="EI111" s="738"/>
      <c r="EJ111" s="738"/>
      <c r="EK111" s="738"/>
      <c r="EL111" s="738"/>
      <c r="EM111" s="738"/>
      <c r="EN111" s="738"/>
      <c r="EO111" s="738"/>
      <c r="EP111" s="738"/>
      <c r="EQ111" s="738"/>
      <c r="ER111" s="738"/>
      <c r="ES111" s="738"/>
      <c r="ET111" s="738"/>
      <c r="EU111" s="738"/>
      <c r="EV111" s="738"/>
      <c r="EW111" s="738"/>
      <c r="EX111" s="738"/>
      <c r="EY111" s="738"/>
      <c r="EZ111" s="738"/>
      <c r="FA111" s="738"/>
      <c r="FB111" s="738"/>
      <c r="FC111" s="738"/>
      <c r="FD111" s="738"/>
      <c r="FE111" s="738"/>
      <c r="FF111" s="738"/>
      <c r="FG111" s="738"/>
      <c r="FH111" s="738"/>
      <c r="FI111" s="738"/>
      <c r="FJ111" s="738"/>
      <c r="FK111" s="738"/>
      <c r="FL111" s="738"/>
      <c r="FM111" s="738"/>
      <c r="FN111" s="738"/>
      <c r="FO111" s="738"/>
      <c r="FP111" s="738"/>
      <c r="FQ111" s="738"/>
      <c r="FR111" s="738"/>
      <c r="FS111" s="738"/>
      <c r="FT111" s="738"/>
      <c r="FU111" s="738"/>
      <c r="FV111" s="738"/>
      <c r="FW111" s="738"/>
      <c r="FX111" s="738"/>
      <c r="FY111" s="738"/>
      <c r="FZ111" s="738"/>
      <c r="GA111" s="738"/>
      <c r="GB111" s="738"/>
      <c r="GC111" s="738"/>
      <c r="GD111" s="738"/>
      <c r="GE111" s="738"/>
      <c r="GF111" s="738"/>
      <c r="GG111" s="738"/>
      <c r="GH111" s="738"/>
      <c r="GI111" s="738"/>
      <c r="GJ111" s="738"/>
      <c r="GK111" s="738"/>
      <c r="GL111" s="738"/>
      <c r="GM111" s="738"/>
      <c r="GN111" s="738"/>
      <c r="GO111" s="738"/>
      <c r="GP111" s="738"/>
      <c r="GQ111" s="738"/>
      <c r="GR111" s="738"/>
      <c r="GS111" s="738"/>
      <c r="GT111" s="738"/>
      <c r="GU111" s="738"/>
      <c r="GV111" s="738"/>
      <c r="GW111" s="738"/>
      <c r="GX111" s="738"/>
      <c r="GY111" s="738"/>
      <c r="GZ111" s="738"/>
      <c r="HA111" s="738"/>
      <c r="HB111" s="738"/>
      <c r="HC111" s="738"/>
      <c r="HD111" s="738"/>
      <c r="HE111" s="738"/>
      <c r="HF111" s="738"/>
      <c r="HG111" s="738"/>
      <c r="HH111" s="738"/>
      <c r="HI111" s="738"/>
      <c r="HJ111" s="738"/>
      <c r="HK111" s="738"/>
    </row>
    <row r="112" spans="1:219" s="938" customFormat="1" ht="15">
      <c r="A112" s="985"/>
      <c r="B112" s="4027" t="s">
        <v>2034</v>
      </c>
      <c r="C112" s="4004" t="s">
        <v>1990</v>
      </c>
      <c r="D112" s="4199">
        <f>IFERROR(SUM(D109:D111),"-")</f>
        <v>0</v>
      </c>
      <c r="E112" s="3764"/>
      <c r="F112" s="3764"/>
      <c r="G112" s="3764"/>
      <c r="H112" s="3764"/>
      <c r="I112" s="3764"/>
      <c r="J112" s="3764"/>
      <c r="K112" s="899"/>
      <c r="L112" s="4787" t="s">
        <v>2077</v>
      </c>
      <c r="M112" s="738"/>
      <c r="N112" s="2939"/>
      <c r="O112" s="101">
        <f t="shared" si="11"/>
        <v>0</v>
      </c>
      <c r="P112" s="2943">
        <v>6</v>
      </c>
      <c r="Q112" s="738"/>
      <c r="R112" s="738"/>
      <c r="S112" s="738"/>
      <c r="T112" s="738"/>
      <c r="U112" s="738"/>
      <c r="V112" s="738"/>
      <c r="W112" s="738"/>
      <c r="X112" s="738"/>
      <c r="Y112" s="738"/>
      <c r="Z112" s="738"/>
      <c r="AA112" s="738"/>
      <c r="AB112" s="738"/>
      <c r="AC112" s="738"/>
      <c r="AD112" s="738"/>
      <c r="AE112" s="738"/>
      <c r="AF112" s="738"/>
      <c r="AG112" s="738"/>
      <c r="AH112" s="738"/>
      <c r="AI112" s="738"/>
      <c r="AJ112" s="738"/>
      <c r="AK112" s="738"/>
      <c r="AL112" s="738"/>
      <c r="AM112" s="738"/>
      <c r="AN112" s="738"/>
      <c r="AO112" s="738"/>
      <c r="AP112" s="738"/>
      <c r="AQ112" s="738"/>
      <c r="AR112" s="738"/>
      <c r="AS112" s="738"/>
      <c r="AT112" s="738"/>
      <c r="AU112" s="738"/>
      <c r="AV112" s="738"/>
      <c r="AW112" s="738"/>
      <c r="AX112" s="738"/>
      <c r="AY112" s="738"/>
      <c r="AZ112" s="738"/>
      <c r="BA112" s="738"/>
      <c r="BB112" s="738"/>
      <c r="BC112" s="738"/>
      <c r="BD112" s="738"/>
      <c r="BE112" s="738"/>
      <c r="BF112" s="738"/>
      <c r="BG112" s="738"/>
      <c r="BH112" s="738"/>
      <c r="BI112" s="738"/>
      <c r="BJ112" s="738"/>
      <c r="BK112" s="738"/>
      <c r="BL112" s="738"/>
      <c r="BM112" s="738"/>
      <c r="BN112" s="738"/>
      <c r="BO112" s="738"/>
      <c r="BP112" s="738"/>
      <c r="BQ112" s="738"/>
      <c r="BR112" s="738"/>
      <c r="BS112" s="738"/>
      <c r="BT112" s="738"/>
      <c r="BU112" s="738"/>
      <c r="BV112" s="738"/>
      <c r="BW112" s="738"/>
      <c r="BX112" s="738"/>
      <c r="BY112" s="738"/>
      <c r="BZ112" s="738"/>
      <c r="CA112" s="738"/>
      <c r="CB112" s="738"/>
      <c r="CC112" s="738"/>
      <c r="CD112" s="738"/>
      <c r="CE112" s="738"/>
      <c r="CF112" s="738"/>
      <c r="CG112" s="738"/>
      <c r="CH112" s="738"/>
      <c r="CI112" s="738"/>
      <c r="CJ112" s="738"/>
      <c r="CK112" s="738"/>
      <c r="CL112" s="738"/>
      <c r="CM112" s="738"/>
      <c r="CN112" s="738"/>
      <c r="CO112" s="738"/>
      <c r="CP112" s="738"/>
      <c r="CQ112" s="738"/>
      <c r="CR112" s="738"/>
      <c r="CS112" s="738"/>
      <c r="CT112" s="738"/>
      <c r="CU112" s="738"/>
      <c r="CV112" s="738"/>
      <c r="CW112" s="738"/>
      <c r="CX112" s="738"/>
      <c r="CY112" s="738"/>
      <c r="CZ112" s="738"/>
      <c r="DA112" s="738"/>
      <c r="DB112" s="738"/>
      <c r="DC112" s="738"/>
      <c r="DD112" s="738"/>
      <c r="DE112" s="738"/>
      <c r="DF112" s="738"/>
      <c r="DG112" s="738"/>
      <c r="DH112" s="738"/>
      <c r="DI112" s="738"/>
      <c r="DJ112" s="738"/>
      <c r="DK112" s="738"/>
      <c r="DL112" s="738"/>
      <c r="DM112" s="738"/>
      <c r="DN112" s="738"/>
      <c r="DO112" s="738"/>
      <c r="DP112" s="738"/>
      <c r="DQ112" s="738"/>
      <c r="DR112" s="738"/>
      <c r="DS112" s="738"/>
      <c r="DT112" s="738"/>
      <c r="DU112" s="738"/>
      <c r="DV112" s="738"/>
      <c r="DW112" s="738"/>
      <c r="DX112" s="738"/>
      <c r="DY112" s="738"/>
      <c r="DZ112" s="738"/>
      <c r="EA112" s="738"/>
      <c r="EB112" s="738"/>
      <c r="EC112" s="738"/>
      <c r="ED112" s="738"/>
      <c r="EE112" s="738"/>
      <c r="EF112" s="738"/>
      <c r="EG112" s="738"/>
      <c r="EH112" s="738"/>
      <c r="EI112" s="738"/>
      <c r="EJ112" s="738"/>
      <c r="EK112" s="738"/>
      <c r="EL112" s="738"/>
      <c r="EM112" s="738"/>
      <c r="EN112" s="738"/>
      <c r="EO112" s="738"/>
      <c r="EP112" s="738"/>
      <c r="EQ112" s="738"/>
      <c r="ER112" s="738"/>
      <c r="ES112" s="738"/>
      <c r="ET112" s="738"/>
      <c r="EU112" s="738"/>
      <c r="EV112" s="738"/>
      <c r="EW112" s="738"/>
      <c r="EX112" s="738"/>
      <c r="EY112" s="738"/>
      <c r="EZ112" s="738"/>
      <c r="FA112" s="738"/>
      <c r="FB112" s="738"/>
      <c r="FC112" s="738"/>
      <c r="FD112" s="738"/>
      <c r="FE112" s="738"/>
      <c r="FF112" s="738"/>
      <c r="FG112" s="738"/>
      <c r="FH112" s="738"/>
      <c r="FI112" s="738"/>
      <c r="FJ112" s="738"/>
      <c r="FK112" s="738"/>
      <c r="FL112" s="738"/>
      <c r="FM112" s="738"/>
      <c r="FN112" s="738"/>
      <c r="FO112" s="738"/>
      <c r="FP112" s="738"/>
      <c r="FQ112" s="738"/>
      <c r="FR112" s="738"/>
      <c r="FS112" s="738"/>
      <c r="FT112" s="738"/>
      <c r="FU112" s="738"/>
      <c r="FV112" s="738"/>
      <c r="FW112" s="738"/>
      <c r="FX112" s="738"/>
      <c r="FY112" s="738"/>
      <c r="FZ112" s="738"/>
      <c r="GA112" s="738"/>
      <c r="GB112" s="738"/>
      <c r="GC112" s="738"/>
      <c r="GD112" s="738"/>
      <c r="GE112" s="738"/>
      <c r="GF112" s="738"/>
      <c r="GG112" s="738"/>
      <c r="GH112" s="738"/>
      <c r="GI112" s="738"/>
      <c r="GJ112" s="738"/>
      <c r="GK112" s="738"/>
      <c r="GL112" s="738"/>
      <c r="GM112" s="738"/>
      <c r="GN112" s="738"/>
      <c r="GO112" s="738"/>
      <c r="GP112" s="738"/>
      <c r="GQ112" s="738"/>
      <c r="GR112" s="738"/>
      <c r="GS112" s="738"/>
      <c r="GT112" s="738"/>
      <c r="GU112" s="738"/>
      <c r="GV112" s="738"/>
      <c r="GW112" s="738"/>
      <c r="GX112" s="738"/>
      <c r="GY112" s="738"/>
      <c r="GZ112" s="738"/>
      <c r="HA112" s="738"/>
      <c r="HB112" s="738"/>
      <c r="HC112" s="738"/>
      <c r="HD112" s="738"/>
      <c r="HE112" s="738"/>
      <c r="HF112" s="738"/>
      <c r="HG112" s="738"/>
      <c r="HH112" s="738"/>
      <c r="HI112" s="738"/>
      <c r="HJ112" s="738"/>
      <c r="HK112" s="738"/>
    </row>
    <row r="113" spans="1:219" ht="14.25" customHeight="1">
      <c r="B113" s="4027" t="s">
        <v>2036</v>
      </c>
      <c r="C113" s="4053" t="s">
        <v>1990</v>
      </c>
      <c r="D113" s="3785"/>
      <c r="E113" s="3847"/>
      <c r="F113" s="3847"/>
      <c r="G113" s="3764"/>
      <c r="H113" s="3764"/>
      <c r="I113" s="3764"/>
      <c r="J113" s="3764"/>
      <c r="K113" s="899"/>
      <c r="L113" s="4788" t="s">
        <v>2078</v>
      </c>
      <c r="M113" s="899"/>
      <c r="O113" s="101" t="str">
        <f t="shared" si="11"/>
        <v>Please complete all cells in row</v>
      </c>
      <c r="P113" s="2944">
        <v>6</v>
      </c>
    </row>
    <row r="114" spans="1:219" ht="14.25" customHeight="1">
      <c r="B114" s="4027" t="s">
        <v>2038</v>
      </c>
      <c r="C114" s="4053" t="s">
        <v>1990</v>
      </c>
      <c r="D114" s="4199">
        <f>IFERROR(SUM(D92,D98,D107),"-")</f>
        <v>0</v>
      </c>
      <c r="E114" s="3847"/>
      <c r="F114" s="3847"/>
      <c r="G114" s="3764"/>
      <c r="H114" s="3764"/>
      <c r="I114" s="3764"/>
      <c r="J114" s="3764"/>
      <c r="K114" s="899"/>
      <c r="L114" s="4786" t="s">
        <v>2079</v>
      </c>
      <c r="M114" s="899"/>
      <c r="O114" s="101">
        <f t="shared" si="11"/>
        <v>0</v>
      </c>
      <c r="P114" s="2944">
        <v>6</v>
      </c>
    </row>
    <row r="115" spans="1:219" ht="14.25" customHeight="1">
      <c r="B115" s="4027" t="s">
        <v>2040</v>
      </c>
      <c r="C115" s="4053" t="s">
        <v>1990</v>
      </c>
      <c r="D115" s="4199">
        <f>IFERROR(D114-D112,"-")</f>
        <v>0</v>
      </c>
      <c r="E115" s="3847"/>
      <c r="F115" s="3847"/>
      <c r="G115" s="3764"/>
      <c r="H115" s="3764"/>
      <c r="I115" s="3764"/>
      <c r="J115" s="3764"/>
      <c r="K115" s="899"/>
      <c r="L115" s="4670" t="s">
        <v>2080</v>
      </c>
      <c r="M115" s="899"/>
      <c r="O115" s="101">
        <f t="shared" si="11"/>
        <v>0</v>
      </c>
      <c r="P115" s="2944">
        <v>6</v>
      </c>
    </row>
    <row r="116" spans="1:219" ht="14.25" customHeight="1">
      <c r="B116" s="4027" t="s">
        <v>2042</v>
      </c>
      <c r="C116" s="4053" t="s">
        <v>874</v>
      </c>
      <c r="D116" s="4616" t="str">
        <f>IFERROR(((D113-D115)/D113),"-")</f>
        <v>-</v>
      </c>
      <c r="E116" s="3847"/>
      <c r="F116" s="3847"/>
      <c r="G116" s="3764"/>
      <c r="H116" s="3764"/>
      <c r="I116" s="3764"/>
      <c r="J116" s="3764"/>
      <c r="K116" s="899"/>
      <c r="L116" s="4670" t="s">
        <v>2082</v>
      </c>
      <c r="M116" s="899"/>
      <c r="O116" s="101">
        <f t="shared" si="11"/>
        <v>0</v>
      </c>
      <c r="P116" s="2944">
        <v>6</v>
      </c>
    </row>
    <row r="117" spans="1:219" ht="14.25" customHeight="1">
      <c r="B117" s="4027" t="s">
        <v>2044</v>
      </c>
      <c r="C117" s="4053" t="s">
        <v>1990</v>
      </c>
      <c r="D117" s="3785"/>
      <c r="E117" s="3847"/>
      <c r="F117" s="3847"/>
      <c r="G117" s="3764"/>
      <c r="H117" s="3764"/>
      <c r="I117" s="3764"/>
      <c r="J117" s="3764"/>
      <c r="K117" s="899"/>
      <c r="L117" s="4670" t="s">
        <v>2084</v>
      </c>
      <c r="M117" s="899"/>
      <c r="O117" s="101" t="str">
        <f t="shared" si="11"/>
        <v>Please complete all cells in row</v>
      </c>
      <c r="P117" s="2944">
        <v>6</v>
      </c>
    </row>
    <row r="118" spans="1:219" ht="14.25" customHeight="1">
      <c r="B118" s="4027" t="s">
        <v>2046</v>
      </c>
      <c r="C118" s="4053" t="s">
        <v>1990</v>
      </c>
      <c r="D118" s="3785"/>
      <c r="E118" s="3847"/>
      <c r="F118" s="3847"/>
      <c r="G118" s="3764"/>
      <c r="H118" s="3764"/>
      <c r="I118" s="3764"/>
      <c r="J118" s="3764"/>
      <c r="K118" s="899"/>
      <c r="L118" s="4670" t="s">
        <v>2086</v>
      </c>
      <c r="M118" s="899"/>
      <c r="O118" s="101" t="str">
        <f t="shared" si="11"/>
        <v>Please complete all cells in row</v>
      </c>
      <c r="P118" s="2944">
        <v>6</v>
      </c>
    </row>
    <row r="119" spans="1:219" ht="14.25" customHeight="1" thickBot="1">
      <c r="B119" s="4029" t="s">
        <v>2048</v>
      </c>
      <c r="C119" s="4054" t="s">
        <v>1990</v>
      </c>
      <c r="D119" s="3793"/>
      <c r="E119" s="3847"/>
      <c r="F119" s="3847"/>
      <c r="G119" s="3764"/>
      <c r="H119" s="3764"/>
      <c r="I119" s="3764"/>
      <c r="J119" s="3764"/>
      <c r="K119" s="899"/>
      <c r="L119" s="4669" t="s">
        <v>2087</v>
      </c>
      <c r="M119" s="899"/>
      <c r="O119" s="101" t="str">
        <f t="shared" si="11"/>
        <v>Please complete all cells in row</v>
      </c>
      <c r="P119" s="2944">
        <v>6</v>
      </c>
    </row>
    <row r="120" spans="1:219" ht="14.25" customHeight="1" thickTop="1">
      <c r="B120" s="3849"/>
      <c r="C120" s="3849"/>
      <c r="D120" s="3764"/>
      <c r="E120" s="3847"/>
      <c r="F120" s="3847"/>
      <c r="G120" s="3764"/>
      <c r="H120" s="3764"/>
      <c r="I120" s="3764"/>
      <c r="J120" s="3764"/>
      <c r="K120" s="899"/>
      <c r="L120" s="899"/>
      <c r="M120" s="899"/>
      <c r="O120" s="101">
        <f t="shared" ref="O120:O137" si="12">IF(COUNTBLANK(D120:J120)=P120, 0, rngIncomplete )</f>
        <v>0</v>
      </c>
      <c r="P120" s="2944">
        <v>7</v>
      </c>
    </row>
    <row r="121" spans="1:219" s="963" customFormat="1" ht="24" customHeight="1">
      <c r="A121" s="985"/>
      <c r="B121" s="5135" t="s">
        <v>2081</v>
      </c>
      <c r="C121" s="5135"/>
      <c r="D121" s="5135"/>
      <c r="E121" s="5135"/>
      <c r="F121" s="5135"/>
      <c r="G121" s="5135"/>
      <c r="H121" s="5135"/>
      <c r="I121" s="5135"/>
      <c r="J121" s="5135"/>
      <c r="K121" s="5135"/>
      <c r="L121" s="5135"/>
      <c r="M121" s="5135"/>
      <c r="N121" s="2939"/>
      <c r="O121" s="101">
        <f t="shared" si="12"/>
        <v>0</v>
      </c>
      <c r="P121" s="2943">
        <v>7</v>
      </c>
      <c r="Q121" s="738"/>
      <c r="R121" s="738"/>
      <c r="S121" s="738"/>
      <c r="T121" s="738"/>
      <c r="U121" s="738"/>
      <c r="V121" s="738"/>
      <c r="W121" s="738"/>
      <c r="X121" s="738"/>
      <c r="Y121" s="738"/>
      <c r="Z121" s="872" t="s">
        <v>1677</v>
      </c>
      <c r="AA121" s="738"/>
      <c r="AB121" s="738"/>
      <c r="AC121" s="738"/>
      <c r="AD121" s="738"/>
      <c r="AE121" s="738"/>
      <c r="AF121" s="738"/>
      <c r="AG121" s="738"/>
      <c r="AH121" s="738"/>
      <c r="AI121" s="738"/>
      <c r="AJ121" s="738"/>
      <c r="AK121" s="738"/>
      <c r="AL121" s="738"/>
      <c r="AM121" s="738"/>
      <c r="AN121" s="738"/>
      <c r="AO121" s="738"/>
      <c r="AP121" s="738"/>
      <c r="AQ121" s="738"/>
      <c r="AR121" s="738"/>
      <c r="AS121" s="738"/>
      <c r="AT121" s="738"/>
      <c r="AU121" s="738"/>
      <c r="AV121" s="738"/>
      <c r="AW121" s="738"/>
      <c r="AX121" s="738"/>
      <c r="AY121" s="738"/>
      <c r="AZ121" s="738"/>
      <c r="BA121" s="738"/>
      <c r="BB121" s="738"/>
      <c r="BC121" s="738"/>
      <c r="BD121" s="738"/>
      <c r="BE121" s="738"/>
      <c r="BF121" s="738"/>
      <c r="BG121" s="738"/>
      <c r="BH121" s="738"/>
      <c r="BI121" s="738"/>
      <c r="BJ121" s="738"/>
      <c r="BK121" s="738"/>
      <c r="BL121" s="738"/>
      <c r="BM121" s="738"/>
      <c r="BN121" s="738"/>
      <c r="BO121" s="738"/>
      <c r="BP121" s="738"/>
      <c r="BQ121" s="738"/>
      <c r="BR121" s="738"/>
      <c r="BS121" s="738"/>
      <c r="BT121" s="738"/>
      <c r="BU121" s="738"/>
      <c r="BV121" s="738"/>
      <c r="BW121" s="738"/>
      <c r="BX121" s="738"/>
      <c r="BY121" s="738"/>
      <c r="BZ121" s="738"/>
      <c r="CA121" s="738"/>
      <c r="CB121" s="738"/>
      <c r="CC121" s="738"/>
      <c r="CD121" s="738"/>
      <c r="CE121" s="738"/>
      <c r="CF121" s="738"/>
      <c r="CG121" s="738"/>
      <c r="CH121" s="738"/>
      <c r="CI121" s="738"/>
      <c r="CJ121" s="738"/>
      <c r="CK121" s="738"/>
      <c r="CL121" s="738"/>
      <c r="CM121" s="738"/>
      <c r="CN121" s="738"/>
      <c r="CO121" s="738"/>
      <c r="CP121" s="738"/>
      <c r="CQ121" s="738"/>
      <c r="CR121" s="738"/>
      <c r="CS121" s="738"/>
      <c r="CT121" s="738"/>
      <c r="CU121" s="738"/>
      <c r="CV121" s="738"/>
      <c r="CW121" s="738"/>
      <c r="CX121" s="738"/>
      <c r="CY121" s="738"/>
      <c r="CZ121" s="738"/>
      <c r="DA121" s="738"/>
      <c r="DB121" s="738"/>
      <c r="DC121" s="738"/>
      <c r="DD121" s="738"/>
      <c r="DE121" s="738"/>
      <c r="DF121" s="738"/>
      <c r="DG121" s="738"/>
      <c r="DH121" s="738"/>
      <c r="DI121" s="738"/>
      <c r="DJ121" s="738"/>
      <c r="DK121" s="738"/>
      <c r="DL121" s="738"/>
      <c r="DM121" s="738"/>
      <c r="DN121" s="738"/>
      <c r="DO121" s="738"/>
      <c r="DP121" s="738"/>
      <c r="DQ121" s="738"/>
      <c r="DR121" s="738"/>
      <c r="DS121" s="738"/>
      <c r="DT121" s="738"/>
      <c r="DU121" s="738"/>
      <c r="DV121" s="738"/>
      <c r="DW121" s="738"/>
      <c r="DX121" s="738"/>
      <c r="DY121" s="738"/>
      <c r="DZ121" s="738"/>
      <c r="EA121" s="738"/>
      <c r="EB121" s="738"/>
      <c r="EC121" s="738"/>
      <c r="ED121" s="738"/>
      <c r="EE121" s="738"/>
      <c r="EF121" s="738"/>
      <c r="EG121" s="738"/>
      <c r="EH121" s="738"/>
      <c r="EI121" s="738"/>
      <c r="EJ121" s="738"/>
      <c r="EK121" s="738"/>
      <c r="EL121" s="738"/>
      <c r="EM121" s="738"/>
      <c r="EN121" s="738"/>
      <c r="EO121" s="738"/>
      <c r="EP121" s="738"/>
      <c r="EQ121" s="738"/>
      <c r="ER121" s="738"/>
      <c r="ES121" s="738"/>
      <c r="ET121" s="738"/>
      <c r="EU121" s="738"/>
      <c r="EV121" s="738"/>
      <c r="EW121" s="738"/>
      <c r="EX121" s="738"/>
      <c r="EY121" s="738"/>
      <c r="EZ121" s="738"/>
      <c r="FA121" s="738"/>
      <c r="FB121" s="738"/>
      <c r="FC121" s="738"/>
      <c r="FD121" s="738"/>
      <c r="FE121" s="738"/>
      <c r="FF121" s="738"/>
      <c r="FG121" s="738"/>
      <c r="FH121" s="738"/>
      <c r="FI121" s="738"/>
      <c r="FJ121" s="738"/>
      <c r="FK121" s="738"/>
      <c r="FL121" s="738"/>
      <c r="FM121" s="738"/>
      <c r="FN121" s="738"/>
      <c r="FO121" s="738"/>
      <c r="FP121" s="738"/>
      <c r="FQ121" s="738"/>
      <c r="FR121" s="738"/>
      <c r="FS121" s="738"/>
      <c r="FT121" s="738"/>
      <c r="FU121" s="738"/>
      <c r="FV121" s="738"/>
      <c r="FW121" s="738"/>
      <c r="FX121" s="738"/>
      <c r="FY121" s="738"/>
      <c r="FZ121" s="738"/>
      <c r="GA121" s="738"/>
      <c r="GB121" s="738"/>
      <c r="GC121" s="738"/>
      <c r="GD121" s="738"/>
      <c r="GE121" s="738"/>
      <c r="GF121" s="738"/>
      <c r="GG121" s="738"/>
      <c r="GH121" s="738"/>
      <c r="GI121" s="738"/>
      <c r="GJ121" s="738"/>
      <c r="GK121" s="738"/>
      <c r="GL121" s="738"/>
      <c r="GM121" s="738"/>
      <c r="GN121" s="738"/>
      <c r="GO121" s="738"/>
      <c r="GP121" s="738"/>
      <c r="GQ121" s="738"/>
      <c r="GR121" s="738"/>
      <c r="GS121" s="738"/>
      <c r="GT121" s="738"/>
      <c r="GU121" s="738"/>
      <c r="GV121" s="738"/>
      <c r="GW121" s="738"/>
      <c r="GX121" s="738"/>
      <c r="GY121" s="738"/>
      <c r="GZ121" s="738"/>
      <c r="HA121" s="738"/>
      <c r="HB121" s="738"/>
      <c r="HC121" s="738"/>
      <c r="HD121" s="738"/>
      <c r="HE121" s="738"/>
      <c r="HF121" s="738"/>
      <c r="HG121" s="738"/>
      <c r="HH121" s="738"/>
      <c r="HI121" s="738"/>
      <c r="HJ121" s="738"/>
      <c r="HK121" s="738"/>
    </row>
    <row r="122" spans="1:219" s="2699" customFormat="1" ht="14.25" customHeight="1" thickBot="1">
      <c r="A122" s="985"/>
      <c r="B122" s="3835"/>
      <c r="C122" s="3839">
        <v>21</v>
      </c>
      <c r="D122" s="3839">
        <v>22</v>
      </c>
      <c r="E122" s="93"/>
      <c r="F122" s="93"/>
      <c r="G122" s="93"/>
      <c r="H122" s="93"/>
      <c r="I122" s="93"/>
      <c r="J122" s="93"/>
      <c r="K122" s="738"/>
      <c r="L122" s="738"/>
      <c r="M122" s="738"/>
      <c r="N122" s="2939"/>
      <c r="O122" s="101">
        <f t="shared" si="12"/>
        <v>0</v>
      </c>
      <c r="P122" s="2943">
        <v>6</v>
      </c>
      <c r="Q122" s="738"/>
      <c r="R122" s="738"/>
      <c r="S122" s="738"/>
      <c r="T122" s="738"/>
      <c r="U122" s="738"/>
      <c r="V122" s="882"/>
      <c r="W122" s="738"/>
      <c r="X122" s="738"/>
      <c r="Y122" s="738"/>
      <c r="Z122" s="738"/>
      <c r="AA122" s="738"/>
      <c r="AB122" s="738"/>
      <c r="AC122" s="738"/>
      <c r="AD122" s="738"/>
      <c r="AE122" s="738"/>
      <c r="AF122" s="738"/>
      <c r="AG122" s="738"/>
      <c r="AH122" s="738"/>
      <c r="AI122" s="738"/>
      <c r="AJ122" s="738"/>
      <c r="AK122" s="738"/>
      <c r="AL122" s="738"/>
      <c r="AM122" s="738"/>
      <c r="AN122" s="738"/>
      <c r="AO122" s="738"/>
      <c r="AP122" s="738"/>
      <c r="AQ122" s="738"/>
      <c r="AR122" s="738"/>
      <c r="AS122" s="738"/>
      <c r="AT122" s="738"/>
      <c r="AU122" s="738"/>
      <c r="AV122" s="738"/>
      <c r="AW122" s="738"/>
      <c r="AX122" s="738"/>
      <c r="AY122" s="738"/>
      <c r="AZ122" s="738"/>
      <c r="BA122" s="738"/>
      <c r="BB122" s="738"/>
      <c r="BC122" s="738"/>
      <c r="BD122" s="738"/>
      <c r="BE122" s="738"/>
      <c r="BF122" s="738"/>
      <c r="BG122" s="738"/>
      <c r="BH122" s="738"/>
      <c r="BI122" s="738"/>
      <c r="BJ122" s="738"/>
      <c r="BK122" s="738"/>
      <c r="BL122" s="738"/>
      <c r="BM122" s="738"/>
      <c r="BN122" s="738"/>
      <c r="BO122" s="738"/>
      <c r="BP122" s="738"/>
      <c r="BQ122" s="738"/>
      <c r="BR122" s="738"/>
      <c r="BS122" s="738"/>
      <c r="BT122" s="738"/>
      <c r="BU122" s="738"/>
      <c r="BV122" s="738"/>
      <c r="BW122" s="738"/>
      <c r="BX122" s="738"/>
      <c r="BY122" s="738"/>
      <c r="BZ122" s="738"/>
      <c r="CA122" s="738"/>
      <c r="CB122" s="738"/>
      <c r="CC122" s="738"/>
      <c r="CD122" s="738"/>
      <c r="CE122" s="738"/>
      <c r="CF122" s="738"/>
      <c r="CG122" s="738"/>
      <c r="CH122" s="738"/>
      <c r="CI122" s="738"/>
      <c r="CJ122" s="738"/>
      <c r="CK122" s="738"/>
      <c r="CL122" s="738"/>
      <c r="CM122" s="738"/>
      <c r="CN122" s="738"/>
      <c r="CO122" s="738"/>
      <c r="CP122" s="738"/>
      <c r="CQ122" s="738"/>
      <c r="CR122" s="738"/>
      <c r="CS122" s="738"/>
      <c r="CT122" s="738"/>
      <c r="CU122" s="738"/>
      <c r="CV122" s="738"/>
      <c r="CW122" s="738"/>
      <c r="CX122" s="738"/>
      <c r="CY122" s="738"/>
      <c r="CZ122" s="738"/>
      <c r="DA122" s="738"/>
      <c r="DB122" s="738"/>
      <c r="DC122" s="738"/>
      <c r="DD122" s="738"/>
      <c r="DE122" s="738"/>
      <c r="DF122" s="738"/>
      <c r="DG122" s="738"/>
      <c r="DH122" s="738"/>
      <c r="DI122" s="738"/>
      <c r="DJ122" s="738"/>
      <c r="DK122" s="738"/>
      <c r="DL122" s="738"/>
      <c r="DM122" s="738"/>
      <c r="DN122" s="738"/>
      <c r="DO122" s="738"/>
      <c r="DP122" s="738"/>
      <c r="DQ122" s="738"/>
      <c r="DR122" s="738"/>
      <c r="DS122" s="738"/>
      <c r="DT122" s="738"/>
      <c r="DU122" s="738"/>
      <c r="DV122" s="738"/>
      <c r="DW122" s="738"/>
      <c r="DX122" s="738"/>
      <c r="DY122" s="738"/>
      <c r="DZ122" s="738"/>
      <c r="EA122" s="738"/>
      <c r="EB122" s="738"/>
      <c r="EC122" s="738"/>
      <c r="ED122" s="738"/>
      <c r="EE122" s="738"/>
      <c r="EF122" s="738"/>
      <c r="EG122" s="738"/>
      <c r="EH122" s="738"/>
      <c r="EI122" s="738"/>
      <c r="EJ122" s="738"/>
      <c r="EK122" s="738"/>
      <c r="EL122" s="738"/>
      <c r="EM122" s="738"/>
      <c r="EN122" s="738"/>
      <c r="EO122" s="738"/>
      <c r="EP122" s="738"/>
      <c r="EQ122" s="738"/>
      <c r="ER122" s="738"/>
      <c r="ES122" s="738"/>
      <c r="ET122" s="738"/>
      <c r="EU122" s="738"/>
      <c r="EV122" s="738"/>
      <c r="EW122" s="738"/>
      <c r="EX122" s="738"/>
      <c r="EY122" s="738"/>
      <c r="EZ122" s="738"/>
      <c r="FA122" s="738"/>
      <c r="FB122" s="738"/>
      <c r="FC122" s="738"/>
      <c r="FD122" s="738"/>
      <c r="FE122" s="738"/>
      <c r="FF122" s="738"/>
      <c r="FG122" s="738"/>
      <c r="FH122" s="738"/>
      <c r="FI122" s="738"/>
      <c r="FJ122" s="738"/>
      <c r="FK122" s="738"/>
      <c r="FL122" s="738"/>
      <c r="FM122" s="738"/>
      <c r="FN122" s="738"/>
      <c r="FO122" s="738"/>
      <c r="FP122" s="738"/>
      <c r="FQ122" s="738"/>
      <c r="FR122" s="738"/>
      <c r="FS122" s="738"/>
      <c r="FT122" s="738"/>
      <c r="FU122" s="738"/>
      <c r="FV122" s="738"/>
      <c r="FW122" s="738"/>
      <c r="FX122" s="738"/>
      <c r="FY122" s="738"/>
      <c r="FZ122" s="738"/>
      <c r="GA122" s="738"/>
      <c r="GB122" s="738"/>
      <c r="GC122" s="738"/>
      <c r="GD122" s="738"/>
      <c r="GE122" s="738"/>
      <c r="GF122" s="738"/>
      <c r="GG122" s="738"/>
      <c r="GH122" s="738"/>
      <c r="GI122" s="738"/>
      <c r="GJ122" s="738"/>
      <c r="GK122" s="738"/>
      <c r="GL122" s="738"/>
      <c r="GM122" s="738"/>
      <c r="GN122" s="738"/>
      <c r="GO122" s="738"/>
      <c r="GP122" s="738"/>
      <c r="GQ122" s="738"/>
      <c r="GR122" s="738"/>
      <c r="GS122" s="738"/>
      <c r="GT122" s="738"/>
      <c r="GU122" s="738"/>
      <c r="GV122" s="738"/>
      <c r="GW122" s="738"/>
      <c r="GX122" s="738"/>
      <c r="GY122" s="738"/>
      <c r="GZ122" s="738"/>
      <c r="HA122" s="738"/>
      <c r="HB122" s="738"/>
      <c r="HC122" s="738"/>
      <c r="HD122" s="738"/>
      <c r="HE122" s="738"/>
      <c r="HF122" s="738"/>
      <c r="HG122" s="738"/>
      <c r="HH122" s="738"/>
      <c r="HI122" s="738"/>
      <c r="HJ122" s="738"/>
      <c r="HK122" s="738"/>
    </row>
    <row r="123" spans="1:219" s="2699" customFormat="1" ht="48" customHeight="1" thickTop="1" thickBot="1">
      <c r="A123" s="985"/>
      <c r="B123" s="3831" t="s">
        <v>717</v>
      </c>
      <c r="C123" s="3832" t="s">
        <v>1563</v>
      </c>
      <c r="D123" s="3833" t="s">
        <v>1801</v>
      </c>
      <c r="E123" s="93"/>
      <c r="F123" s="93"/>
      <c r="G123" s="93"/>
      <c r="H123" s="93"/>
      <c r="I123" s="93"/>
      <c r="J123" s="93"/>
      <c r="K123" s="738"/>
      <c r="L123" s="738"/>
      <c r="M123" s="738"/>
      <c r="N123" s="2939"/>
      <c r="O123" s="101">
        <f t="shared" si="12"/>
        <v>0</v>
      </c>
      <c r="P123" s="2943">
        <v>6</v>
      </c>
      <c r="Q123" s="738"/>
      <c r="R123" s="738"/>
      <c r="S123" s="738"/>
      <c r="T123" s="738"/>
      <c r="U123" s="738"/>
      <c r="V123" s="882"/>
      <c r="W123" s="738"/>
      <c r="X123" s="738"/>
      <c r="Y123" s="738"/>
      <c r="Z123" s="738"/>
      <c r="AA123" s="738"/>
      <c r="AB123" s="738"/>
      <c r="AC123" s="738"/>
      <c r="AD123" s="738"/>
      <c r="AE123" s="738"/>
      <c r="AF123" s="738"/>
      <c r="AG123" s="738"/>
      <c r="AH123" s="738"/>
      <c r="AI123" s="738"/>
      <c r="AJ123" s="738"/>
      <c r="AK123" s="738"/>
      <c r="AL123" s="738"/>
      <c r="AM123" s="738"/>
      <c r="AN123" s="738"/>
      <c r="AO123" s="738"/>
      <c r="AP123" s="738"/>
      <c r="AQ123" s="738"/>
      <c r="AR123" s="738"/>
      <c r="AS123" s="738"/>
      <c r="AT123" s="738"/>
      <c r="AU123" s="738"/>
      <c r="AV123" s="738"/>
      <c r="AW123" s="738"/>
      <c r="AX123" s="738"/>
      <c r="AY123" s="738"/>
      <c r="AZ123" s="738"/>
      <c r="BA123" s="738"/>
      <c r="BB123" s="738"/>
      <c r="BC123" s="738"/>
      <c r="BD123" s="738"/>
      <c r="BE123" s="738"/>
      <c r="BF123" s="738"/>
      <c r="BG123" s="738"/>
      <c r="BH123" s="738"/>
      <c r="BI123" s="738"/>
      <c r="BJ123" s="738"/>
      <c r="BK123" s="738"/>
      <c r="BL123" s="738"/>
      <c r="BM123" s="738"/>
      <c r="BN123" s="738"/>
      <c r="BO123" s="738"/>
      <c r="BP123" s="738"/>
      <c r="BQ123" s="738"/>
      <c r="BR123" s="738"/>
      <c r="BS123" s="738"/>
      <c r="BT123" s="738"/>
      <c r="BU123" s="738"/>
      <c r="BV123" s="738"/>
      <c r="BW123" s="738"/>
      <c r="BX123" s="738"/>
      <c r="BY123" s="738"/>
      <c r="BZ123" s="738"/>
      <c r="CA123" s="738"/>
      <c r="CB123" s="738"/>
      <c r="CC123" s="738"/>
      <c r="CD123" s="738"/>
      <c r="CE123" s="738"/>
      <c r="CF123" s="738"/>
      <c r="CG123" s="738"/>
      <c r="CH123" s="738"/>
      <c r="CI123" s="738"/>
      <c r="CJ123" s="738"/>
      <c r="CK123" s="738"/>
      <c r="CL123" s="738"/>
      <c r="CM123" s="738"/>
      <c r="CN123" s="738"/>
      <c r="CO123" s="738"/>
      <c r="CP123" s="738"/>
      <c r="CQ123" s="738"/>
      <c r="CR123" s="738"/>
      <c r="CS123" s="738"/>
      <c r="CT123" s="738"/>
      <c r="CU123" s="738"/>
      <c r="CV123" s="738"/>
      <c r="CW123" s="738"/>
      <c r="CX123" s="738"/>
      <c r="CY123" s="738"/>
      <c r="CZ123" s="738"/>
      <c r="DA123" s="738"/>
      <c r="DB123" s="738"/>
      <c r="DC123" s="738"/>
      <c r="DD123" s="738"/>
      <c r="DE123" s="738"/>
      <c r="DF123" s="738"/>
      <c r="DG123" s="738"/>
      <c r="DH123" s="738"/>
      <c r="DI123" s="738"/>
      <c r="DJ123" s="738"/>
      <c r="DK123" s="738"/>
      <c r="DL123" s="738"/>
      <c r="DM123" s="738"/>
      <c r="DN123" s="738"/>
      <c r="DO123" s="738"/>
      <c r="DP123" s="738"/>
      <c r="DQ123" s="738"/>
      <c r="DR123" s="738"/>
      <c r="DS123" s="738"/>
      <c r="DT123" s="738"/>
      <c r="DU123" s="738"/>
      <c r="DV123" s="738"/>
      <c r="DW123" s="738"/>
      <c r="DX123" s="738"/>
      <c r="DY123" s="738"/>
      <c r="DZ123" s="738"/>
      <c r="EA123" s="738"/>
      <c r="EB123" s="738"/>
      <c r="EC123" s="738"/>
      <c r="ED123" s="738"/>
      <c r="EE123" s="738"/>
      <c r="EF123" s="738"/>
      <c r="EG123" s="738"/>
      <c r="EH123" s="738"/>
      <c r="EI123" s="738"/>
      <c r="EJ123" s="738"/>
      <c r="EK123" s="738"/>
      <c r="EL123" s="738"/>
      <c r="EM123" s="738"/>
      <c r="EN123" s="738"/>
      <c r="EO123" s="738"/>
      <c r="EP123" s="738"/>
      <c r="EQ123" s="738"/>
      <c r="ER123" s="738"/>
      <c r="ES123" s="738"/>
      <c r="ET123" s="738"/>
      <c r="EU123" s="738"/>
      <c r="EV123" s="738"/>
      <c r="EW123" s="738"/>
      <c r="EX123" s="738"/>
      <c r="EY123" s="738"/>
      <c r="EZ123" s="738"/>
      <c r="FA123" s="738"/>
      <c r="FB123" s="738"/>
      <c r="FC123" s="738"/>
      <c r="FD123" s="738"/>
      <c r="FE123" s="738"/>
      <c r="FF123" s="738"/>
      <c r="FG123" s="738"/>
      <c r="FH123" s="738"/>
      <c r="FI123" s="738"/>
      <c r="FJ123" s="738"/>
      <c r="FK123" s="738"/>
      <c r="FL123" s="738"/>
      <c r="FM123" s="738"/>
      <c r="FN123" s="738"/>
      <c r="FO123" s="738"/>
      <c r="FP123" s="738"/>
      <c r="FQ123" s="738"/>
      <c r="FR123" s="738"/>
      <c r="FS123" s="738"/>
      <c r="FT123" s="738"/>
      <c r="FU123" s="738"/>
      <c r="FV123" s="738"/>
      <c r="FW123" s="738"/>
      <c r="FX123" s="738"/>
      <c r="FY123" s="738"/>
      <c r="FZ123" s="738"/>
      <c r="GA123" s="738"/>
      <c r="GB123" s="738"/>
      <c r="GC123" s="738"/>
      <c r="GD123" s="738"/>
      <c r="GE123" s="738"/>
      <c r="GF123" s="738"/>
      <c r="GG123" s="738"/>
      <c r="GH123" s="738"/>
      <c r="GI123" s="738"/>
      <c r="GJ123" s="738"/>
      <c r="GK123" s="738"/>
      <c r="GL123" s="738"/>
      <c r="GM123" s="738"/>
      <c r="GN123" s="738"/>
      <c r="GO123" s="738"/>
      <c r="GP123" s="738"/>
      <c r="GQ123" s="738"/>
      <c r="GR123" s="738"/>
      <c r="GS123" s="738"/>
      <c r="GT123" s="738"/>
      <c r="GU123" s="738"/>
      <c r="GV123" s="738"/>
      <c r="GW123" s="738"/>
      <c r="GX123" s="738"/>
      <c r="GY123" s="738"/>
      <c r="GZ123" s="738"/>
      <c r="HA123" s="738"/>
      <c r="HB123" s="738"/>
      <c r="HC123" s="738"/>
      <c r="HD123" s="738"/>
      <c r="HE123" s="738"/>
      <c r="HF123" s="738"/>
      <c r="HG123" s="738"/>
      <c r="HH123" s="738"/>
      <c r="HI123" s="738"/>
      <c r="HJ123" s="738"/>
      <c r="HK123" s="738"/>
    </row>
    <row r="124" spans="1:219" s="2699" customFormat="1" ht="14.25" customHeight="1" thickTop="1" thickBot="1">
      <c r="A124" s="985"/>
      <c r="B124" s="739"/>
      <c r="C124" s="739"/>
      <c r="D124" s="739"/>
      <c r="E124" s="93"/>
      <c r="F124" s="93"/>
      <c r="G124" s="93"/>
      <c r="H124" s="93"/>
      <c r="I124" s="93"/>
      <c r="J124" s="93"/>
      <c r="K124" s="738"/>
      <c r="L124" s="738"/>
      <c r="M124" s="738"/>
      <c r="N124" s="2939"/>
      <c r="O124" s="101">
        <f t="shared" si="12"/>
        <v>0</v>
      </c>
      <c r="P124" s="2943">
        <v>7</v>
      </c>
      <c r="Q124" s="738"/>
      <c r="R124" s="738"/>
      <c r="S124" s="738"/>
      <c r="T124" s="738"/>
      <c r="U124" s="738"/>
      <c r="V124" s="882"/>
      <c r="W124" s="738"/>
      <c r="X124" s="738"/>
      <c r="Y124" s="738"/>
      <c r="Z124" s="738"/>
      <c r="AA124" s="738"/>
      <c r="AB124" s="738"/>
      <c r="AC124" s="738"/>
      <c r="AD124" s="738"/>
      <c r="AE124" s="738"/>
      <c r="AF124" s="738"/>
      <c r="AG124" s="738"/>
      <c r="AH124" s="738"/>
      <c r="AI124" s="738"/>
      <c r="AJ124" s="738"/>
      <c r="AK124" s="738"/>
      <c r="AL124" s="738"/>
      <c r="AM124" s="738"/>
      <c r="AN124" s="738"/>
      <c r="AO124" s="738"/>
      <c r="AP124" s="738"/>
      <c r="AQ124" s="738"/>
      <c r="AR124" s="738"/>
      <c r="AS124" s="738"/>
      <c r="AT124" s="738"/>
      <c r="AU124" s="738"/>
      <c r="AV124" s="738"/>
      <c r="AW124" s="738"/>
      <c r="AX124" s="738"/>
      <c r="AY124" s="738"/>
      <c r="AZ124" s="738"/>
      <c r="BA124" s="738"/>
      <c r="BB124" s="738"/>
      <c r="BC124" s="738"/>
      <c r="BD124" s="738"/>
      <c r="BE124" s="738"/>
      <c r="BF124" s="738"/>
      <c r="BG124" s="738"/>
      <c r="BH124" s="738"/>
      <c r="BI124" s="738"/>
      <c r="BJ124" s="738"/>
      <c r="BK124" s="738"/>
      <c r="BL124" s="738"/>
      <c r="BM124" s="738"/>
      <c r="BN124" s="738"/>
      <c r="BO124" s="738"/>
      <c r="BP124" s="738"/>
      <c r="BQ124" s="738"/>
      <c r="BR124" s="738"/>
      <c r="BS124" s="738"/>
      <c r="BT124" s="738"/>
      <c r="BU124" s="738"/>
      <c r="BV124" s="738"/>
      <c r="BW124" s="738"/>
      <c r="BX124" s="738"/>
      <c r="BY124" s="738"/>
      <c r="BZ124" s="738"/>
      <c r="CA124" s="738"/>
      <c r="CB124" s="738"/>
      <c r="CC124" s="738"/>
      <c r="CD124" s="738"/>
      <c r="CE124" s="738"/>
      <c r="CF124" s="738"/>
      <c r="CG124" s="738"/>
      <c r="CH124" s="738"/>
      <c r="CI124" s="738"/>
      <c r="CJ124" s="738"/>
      <c r="CK124" s="738"/>
      <c r="CL124" s="738"/>
      <c r="CM124" s="738"/>
      <c r="CN124" s="738"/>
      <c r="CO124" s="738"/>
      <c r="CP124" s="738"/>
      <c r="CQ124" s="738"/>
      <c r="CR124" s="738"/>
      <c r="CS124" s="738"/>
      <c r="CT124" s="738"/>
      <c r="CU124" s="738"/>
      <c r="CV124" s="738"/>
      <c r="CW124" s="738"/>
      <c r="CX124" s="738"/>
      <c r="CY124" s="738"/>
      <c r="CZ124" s="738"/>
      <c r="DA124" s="738"/>
      <c r="DB124" s="738"/>
      <c r="DC124" s="738"/>
      <c r="DD124" s="738"/>
      <c r="DE124" s="738"/>
      <c r="DF124" s="738"/>
      <c r="DG124" s="738"/>
      <c r="DH124" s="738"/>
      <c r="DI124" s="738"/>
      <c r="DJ124" s="738"/>
      <c r="DK124" s="738"/>
      <c r="DL124" s="738"/>
      <c r="DM124" s="738"/>
      <c r="DN124" s="738"/>
      <c r="DO124" s="738"/>
      <c r="DP124" s="738"/>
      <c r="DQ124" s="738"/>
      <c r="DR124" s="738"/>
      <c r="DS124" s="738"/>
      <c r="DT124" s="738"/>
      <c r="DU124" s="738"/>
      <c r="DV124" s="738"/>
      <c r="DW124" s="738"/>
      <c r="DX124" s="738"/>
      <c r="DY124" s="738"/>
      <c r="DZ124" s="738"/>
      <c r="EA124" s="738"/>
      <c r="EB124" s="738"/>
      <c r="EC124" s="738"/>
      <c r="ED124" s="738"/>
      <c r="EE124" s="738"/>
      <c r="EF124" s="738"/>
      <c r="EG124" s="738"/>
      <c r="EH124" s="738"/>
      <c r="EI124" s="738"/>
      <c r="EJ124" s="738"/>
      <c r="EK124" s="738"/>
      <c r="EL124" s="738"/>
      <c r="EM124" s="738"/>
      <c r="EN124" s="738"/>
      <c r="EO124" s="738"/>
      <c r="EP124" s="738"/>
      <c r="EQ124" s="738"/>
      <c r="ER124" s="738"/>
      <c r="ES124" s="738"/>
      <c r="ET124" s="738"/>
      <c r="EU124" s="738"/>
      <c r="EV124" s="738"/>
      <c r="EW124" s="738"/>
      <c r="EX124" s="738"/>
      <c r="EY124" s="738"/>
      <c r="EZ124" s="738"/>
      <c r="FA124" s="738"/>
      <c r="FB124" s="738"/>
      <c r="FC124" s="738"/>
      <c r="FD124" s="738"/>
      <c r="FE124" s="738"/>
      <c r="FF124" s="738"/>
      <c r="FG124" s="738"/>
      <c r="FH124" s="738"/>
      <c r="FI124" s="738"/>
      <c r="FJ124" s="738"/>
      <c r="FK124" s="738"/>
      <c r="FL124" s="738"/>
      <c r="FM124" s="738"/>
      <c r="FN124" s="738"/>
      <c r="FO124" s="738"/>
      <c r="FP124" s="738"/>
      <c r="FQ124" s="738"/>
      <c r="FR124" s="738"/>
      <c r="FS124" s="738"/>
      <c r="FT124" s="738"/>
      <c r="FU124" s="738"/>
      <c r="FV124" s="738"/>
      <c r="FW124" s="738"/>
      <c r="FX124" s="738"/>
      <c r="FY124" s="738"/>
      <c r="FZ124" s="738"/>
      <c r="GA124" s="738"/>
      <c r="GB124" s="738"/>
      <c r="GC124" s="738"/>
      <c r="GD124" s="738"/>
      <c r="GE124" s="738"/>
      <c r="GF124" s="738"/>
      <c r="GG124" s="738"/>
      <c r="GH124" s="738"/>
      <c r="GI124" s="738"/>
      <c r="GJ124" s="738"/>
      <c r="GK124" s="738"/>
      <c r="GL124" s="738"/>
      <c r="GM124" s="738"/>
      <c r="GN124" s="738"/>
      <c r="GO124" s="738"/>
      <c r="GP124" s="738"/>
      <c r="GQ124" s="738"/>
      <c r="GR124" s="738"/>
      <c r="GS124" s="738"/>
      <c r="GT124" s="738"/>
      <c r="GU124" s="738"/>
      <c r="GV124" s="738"/>
      <c r="GW124" s="738"/>
      <c r="GX124" s="738"/>
      <c r="GY124" s="738"/>
      <c r="GZ124" s="738"/>
      <c r="HA124" s="738"/>
      <c r="HB124" s="738"/>
      <c r="HC124" s="738"/>
      <c r="HD124" s="738"/>
      <c r="HE124" s="738"/>
      <c r="HF124" s="738"/>
      <c r="HG124" s="738"/>
      <c r="HH124" s="738"/>
      <c r="HI124" s="738"/>
      <c r="HJ124" s="738"/>
      <c r="HK124" s="738"/>
    </row>
    <row r="125" spans="1:219" ht="15" customHeight="1" thickTop="1" thickBot="1">
      <c r="B125" s="3861" t="s">
        <v>1620</v>
      </c>
      <c r="C125" s="142"/>
      <c r="D125" s="3764"/>
      <c r="E125" s="3847"/>
      <c r="F125" s="3847"/>
      <c r="G125" s="3764"/>
      <c r="H125" s="3764"/>
      <c r="I125" s="3764"/>
      <c r="J125" s="3764"/>
      <c r="K125" s="899"/>
      <c r="L125" s="899"/>
      <c r="M125" s="899"/>
      <c r="O125" s="101">
        <f t="shared" si="12"/>
        <v>0</v>
      </c>
      <c r="P125" s="2944">
        <v>7</v>
      </c>
    </row>
    <row r="126" spans="1:219" ht="30.6" thickTop="1">
      <c r="B126" s="4645" t="s">
        <v>2083</v>
      </c>
      <c r="C126" s="4658" t="s">
        <v>1946</v>
      </c>
      <c r="D126" s="4668" t="str">
        <f>IFERROR(ROUND(F21/(F22*F23),2),"-")</f>
        <v>-</v>
      </c>
      <c r="E126" s="3847"/>
      <c r="F126" s="3847"/>
      <c r="G126" s="3764"/>
      <c r="H126" s="3764"/>
      <c r="I126" s="3764"/>
      <c r="J126" s="3764"/>
      <c r="K126" s="899"/>
      <c r="L126" s="4647" t="s">
        <v>2088</v>
      </c>
      <c r="M126" s="899"/>
      <c r="O126" s="101">
        <f t="shared" si="12"/>
        <v>0</v>
      </c>
      <c r="P126" s="2944">
        <v>6</v>
      </c>
    </row>
    <row r="127" spans="1:219" ht="30">
      <c r="B127" s="317" t="s">
        <v>2090</v>
      </c>
      <c r="C127" s="4061" t="s">
        <v>2085</v>
      </c>
      <c r="D127" s="4199">
        <f>IFERROR(SUM(H133:H137), "")</f>
        <v>0</v>
      </c>
      <c r="E127" s="3847"/>
      <c r="F127" s="3847"/>
      <c r="G127" s="3764"/>
      <c r="H127" s="3764"/>
      <c r="I127" s="3764"/>
      <c r="J127" s="3764"/>
      <c r="K127" s="899"/>
      <c r="L127" s="4670" t="s">
        <v>2089</v>
      </c>
      <c r="M127" s="899"/>
      <c r="O127" s="101">
        <f t="shared" si="12"/>
        <v>0</v>
      </c>
      <c r="P127" s="2944">
        <v>6</v>
      </c>
    </row>
    <row r="128" spans="1:219" ht="30.6" thickBot="1">
      <c r="B128" s="4203" t="s">
        <v>2092</v>
      </c>
      <c r="C128" s="4066" t="s">
        <v>2085</v>
      </c>
      <c r="D128" s="4044">
        <f>IFERROR(F21-D127, "")</f>
        <v>0</v>
      </c>
      <c r="E128" s="3847"/>
      <c r="F128" s="3847"/>
      <c r="G128" s="3764"/>
      <c r="H128" s="3764"/>
      <c r="I128" s="3764"/>
      <c r="J128" s="3764"/>
      <c r="K128" s="899"/>
      <c r="L128" s="4669" t="s">
        <v>2091</v>
      </c>
      <c r="M128" s="899"/>
      <c r="O128" s="101">
        <f t="shared" si="12"/>
        <v>0</v>
      </c>
      <c r="P128" s="2944">
        <v>6</v>
      </c>
    </row>
    <row r="129" spans="1:16" ht="15" customHeight="1" thickTop="1" thickBot="1">
      <c r="B129" s="3764"/>
      <c r="C129" s="3839"/>
      <c r="D129" s="3839">
        <v>23</v>
      </c>
      <c r="E129" s="3839">
        <v>24</v>
      </c>
      <c r="F129" s="3839">
        <v>25</v>
      </c>
      <c r="G129" s="3839">
        <v>26</v>
      </c>
      <c r="H129" s="3839">
        <v>27</v>
      </c>
      <c r="I129" s="3839">
        <v>28</v>
      </c>
      <c r="J129" s="3839">
        <v>29</v>
      </c>
      <c r="K129" s="899"/>
      <c r="L129" s="899"/>
      <c r="M129" s="899"/>
      <c r="O129" s="101">
        <f t="shared" si="12"/>
        <v>0</v>
      </c>
      <c r="P129" s="2944">
        <v>0</v>
      </c>
    </row>
    <row r="130" spans="1:16" ht="91.2" thickTop="1" thickBot="1">
      <c r="A130" s="980" t="s">
        <v>1332</v>
      </c>
      <c r="B130" s="3831" t="s">
        <v>717</v>
      </c>
      <c r="C130" s="3903"/>
      <c r="D130" s="3832" t="s">
        <v>2098</v>
      </c>
      <c r="E130" s="3832" t="s">
        <v>2099</v>
      </c>
      <c r="F130" s="3832" t="s">
        <v>2100</v>
      </c>
      <c r="G130" s="3832" t="s">
        <v>2101</v>
      </c>
      <c r="H130" s="3832" t="s">
        <v>2102</v>
      </c>
      <c r="I130" s="3832" t="s">
        <v>2103</v>
      </c>
      <c r="J130" s="3833" t="s">
        <v>2104</v>
      </c>
      <c r="K130" s="899"/>
      <c r="L130" s="899"/>
      <c r="M130" s="899"/>
      <c r="O130" s="101">
        <f t="shared" si="12"/>
        <v>0</v>
      </c>
      <c r="P130" s="2944">
        <v>0</v>
      </c>
    </row>
    <row r="131" spans="1:16" ht="15" customHeight="1" thickTop="1" thickBot="1">
      <c r="B131" s="3764"/>
      <c r="D131" s="3764"/>
      <c r="E131" s="3764"/>
      <c r="F131" s="3764"/>
      <c r="G131" s="3764"/>
      <c r="H131" s="3764"/>
      <c r="I131" s="3764"/>
      <c r="J131" s="3764"/>
      <c r="K131" s="899"/>
      <c r="L131" s="899"/>
      <c r="M131" s="899"/>
      <c r="O131" s="101">
        <f t="shared" si="12"/>
        <v>0</v>
      </c>
      <c r="P131" s="2944">
        <v>7</v>
      </c>
    </row>
    <row r="132" spans="1:16" ht="15" customHeight="1" thickTop="1" thickBot="1">
      <c r="B132" s="3861" t="s">
        <v>2105</v>
      </c>
      <c r="D132" s="3764"/>
      <c r="E132" s="3764"/>
      <c r="F132" s="3764"/>
      <c r="G132" s="3764"/>
      <c r="H132" s="3764"/>
      <c r="I132" s="3764"/>
      <c r="J132" s="3764"/>
      <c r="K132" s="899"/>
      <c r="L132" s="899"/>
      <c r="M132" s="899"/>
      <c r="O132" s="101">
        <f t="shared" si="12"/>
        <v>0</v>
      </c>
      <c r="P132" s="2944">
        <v>7</v>
      </c>
    </row>
    <row r="133" spans="1:16" ht="15.6" thickTop="1">
      <c r="B133" s="316" t="s">
        <v>2106</v>
      </c>
      <c r="C133" s="4222"/>
      <c r="D133" s="3778"/>
      <c r="E133" s="3778"/>
      <c r="F133" s="3778"/>
      <c r="G133" s="3778"/>
      <c r="H133" s="3778"/>
      <c r="I133" s="3778"/>
      <c r="J133" s="4196">
        <f>IFERROR(ROUND((H133-I133)*(G133/12), 0), "")</f>
        <v>0</v>
      </c>
      <c r="K133" s="899"/>
      <c r="L133" s="3758" t="s">
        <v>2093</v>
      </c>
      <c r="M133" s="899"/>
      <c r="O133" s="101" t="str">
        <f t="shared" si="12"/>
        <v>Please complete all cells in row</v>
      </c>
      <c r="P133" s="2944">
        <v>0</v>
      </c>
    </row>
    <row r="134" spans="1:16" ht="15" customHeight="1">
      <c r="B134" s="317" t="s">
        <v>2107</v>
      </c>
      <c r="C134" s="4223"/>
      <c r="D134" s="3784"/>
      <c r="E134" s="3784"/>
      <c r="F134" s="3784"/>
      <c r="G134" s="3784"/>
      <c r="H134" s="3784"/>
      <c r="I134" s="3784"/>
      <c r="J134" s="4199">
        <f t="shared" ref="J134:J137" si="13">IFERROR(ROUND((H134-I134)*(G134/12), 0), "")</f>
        <v>0</v>
      </c>
      <c r="K134" s="899"/>
      <c r="L134" s="4670" t="s">
        <v>2094</v>
      </c>
      <c r="M134" s="899"/>
      <c r="O134" s="101" t="str">
        <f t="shared" si="12"/>
        <v>Please complete all cells in row</v>
      </c>
      <c r="P134" s="2944">
        <v>0</v>
      </c>
    </row>
    <row r="135" spans="1:16" ht="15" customHeight="1">
      <c r="B135" s="317" t="s">
        <v>2108</v>
      </c>
      <c r="C135" s="4223"/>
      <c r="D135" s="3784"/>
      <c r="E135" s="3784"/>
      <c r="F135" s="3784"/>
      <c r="G135" s="3784"/>
      <c r="H135" s="3784"/>
      <c r="I135" s="3784"/>
      <c r="J135" s="4199">
        <f t="shared" si="13"/>
        <v>0</v>
      </c>
      <c r="K135" s="899"/>
      <c r="L135" s="4670" t="s">
        <v>2095</v>
      </c>
      <c r="M135" s="899"/>
      <c r="O135" s="101" t="str">
        <f t="shared" si="12"/>
        <v>Please complete all cells in row</v>
      </c>
      <c r="P135" s="2944">
        <v>0</v>
      </c>
    </row>
    <row r="136" spans="1:16" ht="15" customHeight="1">
      <c r="B136" s="317" t="s">
        <v>2109</v>
      </c>
      <c r="C136" s="4223"/>
      <c r="D136" s="3784"/>
      <c r="E136" s="3784"/>
      <c r="F136" s="3784"/>
      <c r="G136" s="3784"/>
      <c r="H136" s="3784"/>
      <c r="I136" s="3784"/>
      <c r="J136" s="4199">
        <f t="shared" si="13"/>
        <v>0</v>
      </c>
      <c r="K136" s="899"/>
      <c r="L136" s="4670" t="s">
        <v>2096</v>
      </c>
      <c r="M136" s="899"/>
      <c r="O136" s="101" t="str">
        <f t="shared" si="12"/>
        <v>Please complete all cells in row</v>
      </c>
      <c r="P136" s="2944">
        <v>0</v>
      </c>
    </row>
    <row r="137" spans="1:16" ht="15" customHeight="1" thickBot="1">
      <c r="B137" s="4203" t="s">
        <v>2110</v>
      </c>
      <c r="C137" s="4224"/>
      <c r="D137" s="3792"/>
      <c r="E137" s="3792"/>
      <c r="F137" s="3792"/>
      <c r="G137" s="3792"/>
      <c r="H137" s="3792"/>
      <c r="I137" s="3792"/>
      <c r="J137" s="4044">
        <f t="shared" si="13"/>
        <v>0</v>
      </c>
      <c r="K137" s="899"/>
      <c r="L137" s="4669" t="s">
        <v>2097</v>
      </c>
      <c r="M137" s="899"/>
      <c r="O137" s="101" t="str">
        <f t="shared" si="12"/>
        <v>Please complete all cells in row</v>
      </c>
      <c r="P137" s="2944">
        <v>0</v>
      </c>
    </row>
    <row r="138" spans="1:16" ht="15" customHeight="1" thickTop="1">
      <c r="B138" s="907"/>
      <c r="C138" s="907"/>
      <c r="D138" s="907"/>
      <c r="E138" s="900"/>
      <c r="F138" s="900"/>
      <c r="G138" s="907"/>
      <c r="H138" s="899"/>
      <c r="I138" s="899"/>
      <c r="J138" s="899"/>
      <c r="K138" s="899"/>
      <c r="L138" s="899"/>
      <c r="M138" s="3679" t="s">
        <v>775</v>
      </c>
    </row>
    <row r="139" spans="1:16" s="877" customFormat="1" ht="14.25" customHeight="1">
      <c r="A139" s="980"/>
      <c r="N139" s="2940"/>
      <c r="P139" s="2944"/>
    </row>
    <row r="140" spans="1:16" s="877" customFormat="1" ht="14.25" customHeight="1">
      <c r="A140" s="980"/>
      <c r="N140" s="2940"/>
      <c r="P140" s="2944"/>
    </row>
    <row r="141" spans="1:16" s="877" customFormat="1" ht="14.25" customHeight="1">
      <c r="A141" s="980"/>
      <c r="N141" s="2940"/>
      <c r="P141" s="2944"/>
    </row>
    <row r="142" spans="1:16" s="877" customFormat="1" ht="14.25" customHeight="1">
      <c r="A142" s="980"/>
      <c r="N142" s="2940"/>
      <c r="P142" s="2944"/>
    </row>
    <row r="143" spans="1:16" s="877" customFormat="1" ht="14.25" customHeight="1">
      <c r="A143" s="980"/>
      <c r="N143" s="2940"/>
      <c r="P143" s="2944"/>
    </row>
    <row r="144" spans="1:16" s="877" customFormat="1" ht="14.25" customHeight="1">
      <c r="A144" s="980"/>
      <c r="N144" s="2940"/>
      <c r="P144" s="2944"/>
    </row>
    <row r="145" spans="1:16" s="877" customFormat="1" ht="14.25" customHeight="1">
      <c r="A145" s="980"/>
      <c r="N145" s="2940"/>
      <c r="P145" s="2944"/>
    </row>
    <row r="146" spans="1:16" s="877" customFormat="1" ht="14.25" customHeight="1">
      <c r="A146" s="980"/>
      <c r="N146" s="2940"/>
      <c r="P146" s="2944"/>
    </row>
    <row r="147" spans="1:16" s="877" customFormat="1" ht="14.25" customHeight="1">
      <c r="A147" s="980"/>
      <c r="N147" s="2940"/>
      <c r="P147" s="2944"/>
    </row>
    <row r="148" spans="1:16" s="877" customFormat="1" ht="14.25" customHeight="1">
      <c r="A148" s="980"/>
      <c r="N148" s="2940"/>
      <c r="P148" s="2944"/>
    </row>
    <row r="149" spans="1:16" s="877" customFormat="1" ht="14.25" customHeight="1">
      <c r="A149" s="980"/>
      <c r="N149" s="2940"/>
      <c r="P149" s="2944"/>
    </row>
    <row r="150" spans="1:16" s="877" customFormat="1" ht="14.25" customHeight="1">
      <c r="A150" s="980"/>
      <c r="N150" s="2940"/>
      <c r="P150" s="2944"/>
    </row>
    <row r="151" spans="1:16" s="877" customFormat="1" ht="14.25" customHeight="1">
      <c r="A151" s="980"/>
      <c r="N151" s="2940"/>
      <c r="P151" s="2944"/>
    </row>
    <row r="152" spans="1:16" s="877" customFormat="1" ht="14.25" customHeight="1">
      <c r="A152" s="980"/>
      <c r="N152" s="2940"/>
      <c r="P152" s="2944"/>
    </row>
    <row r="153" spans="1:16" s="877" customFormat="1" ht="14.25" customHeight="1">
      <c r="A153" s="980"/>
      <c r="N153" s="2940"/>
      <c r="P153" s="2944"/>
    </row>
    <row r="154" spans="1:16" s="877" customFormat="1" ht="14.25" customHeight="1">
      <c r="A154" s="980"/>
      <c r="N154" s="2940"/>
      <c r="P154" s="2944"/>
    </row>
    <row r="155" spans="1:16" s="877" customFormat="1" ht="14.25" customHeight="1">
      <c r="A155" s="980"/>
      <c r="N155" s="2940"/>
      <c r="P155" s="2944"/>
    </row>
    <row r="156" spans="1:16" s="877" customFormat="1" ht="14.25" customHeight="1">
      <c r="A156" s="980"/>
      <c r="N156" s="2940"/>
      <c r="P156" s="2944"/>
    </row>
    <row r="157" spans="1:16" s="877" customFormat="1" ht="14.25" customHeight="1">
      <c r="A157" s="980"/>
      <c r="N157" s="2940"/>
      <c r="P157" s="2944"/>
    </row>
    <row r="158" spans="1:16" s="877" customFormat="1" ht="14.25" customHeight="1">
      <c r="A158" s="980"/>
      <c r="N158" s="2940"/>
      <c r="P158" s="2944"/>
    </row>
    <row r="159" spans="1:16" s="877" customFormat="1" ht="14.25" customHeight="1">
      <c r="A159" s="980"/>
      <c r="N159" s="2940"/>
      <c r="P159" s="2944"/>
    </row>
    <row r="160" spans="1:16" s="877" customFormat="1" ht="14.25" customHeight="1">
      <c r="A160" s="980"/>
      <c r="N160" s="2940"/>
      <c r="P160" s="2944"/>
    </row>
    <row r="161" spans="1:16" s="877" customFormat="1" ht="14.25" customHeight="1">
      <c r="A161" s="980"/>
      <c r="N161" s="2940"/>
      <c r="P161" s="2944"/>
    </row>
    <row r="162" spans="1:16" s="877" customFormat="1" ht="14.25" customHeight="1">
      <c r="A162" s="980"/>
      <c r="N162" s="2940"/>
      <c r="P162" s="2944"/>
    </row>
    <row r="163" spans="1:16" s="877" customFormat="1" ht="14.25" customHeight="1">
      <c r="A163" s="980"/>
      <c r="N163" s="2940"/>
      <c r="P163" s="2944"/>
    </row>
    <row r="164" spans="1:16" s="877" customFormat="1" ht="14.25" customHeight="1">
      <c r="A164" s="980"/>
      <c r="N164" s="2940"/>
      <c r="P164" s="2944"/>
    </row>
    <row r="165" spans="1:16" s="877" customFormat="1" ht="14.25" customHeight="1">
      <c r="A165" s="980"/>
      <c r="N165" s="2940"/>
      <c r="P165" s="2944"/>
    </row>
    <row r="166" spans="1:16" s="877" customFormat="1" ht="14.25" customHeight="1">
      <c r="A166" s="980"/>
      <c r="N166" s="2940"/>
      <c r="P166" s="2944"/>
    </row>
    <row r="167" spans="1:16" s="877" customFormat="1" ht="14.25" customHeight="1">
      <c r="A167" s="980"/>
      <c r="N167" s="2940"/>
      <c r="P167" s="2944"/>
    </row>
    <row r="168" spans="1:16" s="877" customFormat="1" ht="14.25" customHeight="1">
      <c r="A168" s="980"/>
      <c r="N168" s="2940"/>
      <c r="P168" s="2944"/>
    </row>
    <row r="169" spans="1:16" s="877" customFormat="1" ht="14.25" customHeight="1">
      <c r="A169" s="980"/>
      <c r="N169" s="2940"/>
      <c r="P169" s="2944"/>
    </row>
    <row r="170" spans="1:16" s="877" customFormat="1" ht="14.25" customHeight="1">
      <c r="A170" s="980"/>
      <c r="N170" s="2940"/>
      <c r="P170" s="2944"/>
    </row>
    <row r="171" spans="1:16" s="877" customFormat="1" ht="14.25" customHeight="1">
      <c r="A171" s="980"/>
      <c r="N171" s="2940"/>
      <c r="P171" s="2944"/>
    </row>
    <row r="172" spans="1:16" s="877" customFormat="1" ht="14.25" customHeight="1">
      <c r="A172" s="980"/>
      <c r="N172" s="2940"/>
      <c r="P172" s="2944"/>
    </row>
    <row r="173" spans="1:16" s="877" customFormat="1" ht="14.25" customHeight="1">
      <c r="A173" s="980"/>
      <c r="N173" s="2940"/>
      <c r="P173" s="2944"/>
    </row>
    <row r="174" spans="1:16" s="877" customFormat="1" ht="14.25" customHeight="1">
      <c r="A174" s="980"/>
      <c r="N174" s="2940"/>
      <c r="P174" s="2944"/>
    </row>
    <row r="175" spans="1:16" s="877" customFormat="1" ht="14.25" customHeight="1">
      <c r="A175" s="980"/>
      <c r="N175" s="2940"/>
      <c r="P175" s="2944"/>
    </row>
    <row r="176" spans="1:16" s="877" customFormat="1" ht="14.25" customHeight="1">
      <c r="A176" s="980"/>
      <c r="N176" s="2940"/>
      <c r="P176" s="2944"/>
    </row>
    <row r="177" spans="1:16" s="877" customFormat="1" ht="14.25" customHeight="1">
      <c r="A177" s="980"/>
      <c r="N177" s="2940"/>
      <c r="P177" s="2944"/>
    </row>
    <row r="178" spans="1:16" s="877" customFormat="1" ht="14.25" customHeight="1">
      <c r="A178" s="980"/>
      <c r="N178" s="2940"/>
      <c r="P178" s="2944"/>
    </row>
    <row r="179" spans="1:16" s="877" customFormat="1" ht="14.25" customHeight="1">
      <c r="A179" s="980"/>
      <c r="N179" s="2940"/>
      <c r="P179" s="2944"/>
    </row>
    <row r="180" spans="1:16" s="877" customFormat="1" ht="14.25" customHeight="1">
      <c r="A180" s="980"/>
      <c r="N180" s="2940"/>
      <c r="P180" s="2944"/>
    </row>
    <row r="181" spans="1:16" s="877" customFormat="1" ht="14.25" customHeight="1">
      <c r="A181" s="980"/>
      <c r="N181" s="2940"/>
      <c r="P181" s="2944"/>
    </row>
    <row r="182" spans="1:16" s="877" customFormat="1" ht="14.25" customHeight="1">
      <c r="A182" s="980"/>
      <c r="N182" s="2940"/>
      <c r="P182" s="2944"/>
    </row>
    <row r="183" spans="1:16" s="877" customFormat="1" ht="14.25" customHeight="1">
      <c r="A183" s="980"/>
      <c r="N183" s="2940"/>
      <c r="P183" s="2944"/>
    </row>
    <row r="184" spans="1:16" s="877" customFormat="1" ht="14.25" customHeight="1">
      <c r="A184" s="980"/>
      <c r="N184" s="2940"/>
      <c r="P184" s="2944"/>
    </row>
    <row r="185" spans="1:16" s="877" customFormat="1" ht="14.25" customHeight="1">
      <c r="A185" s="980"/>
      <c r="N185" s="2940"/>
      <c r="P185" s="2944"/>
    </row>
    <row r="186" spans="1:16" s="877" customFormat="1" ht="14.25" customHeight="1">
      <c r="A186" s="980"/>
      <c r="N186" s="2940"/>
      <c r="P186" s="2944"/>
    </row>
    <row r="187" spans="1:16" s="877" customFormat="1" ht="14.25" customHeight="1">
      <c r="A187" s="980"/>
      <c r="N187" s="2940"/>
      <c r="P187" s="2944"/>
    </row>
    <row r="188" spans="1:16" s="877" customFormat="1" ht="14.25" customHeight="1">
      <c r="A188" s="980"/>
      <c r="N188" s="2940"/>
      <c r="P188" s="2944"/>
    </row>
    <row r="189" spans="1:16" s="877" customFormat="1" ht="14.25" customHeight="1">
      <c r="A189" s="980"/>
      <c r="N189" s="2940"/>
      <c r="P189" s="2944"/>
    </row>
    <row r="190" spans="1:16" s="877" customFormat="1" ht="14.25" customHeight="1">
      <c r="A190" s="980"/>
      <c r="N190" s="2940"/>
      <c r="P190" s="2944"/>
    </row>
    <row r="191" spans="1:16" s="877" customFormat="1" ht="14.25" customHeight="1">
      <c r="A191" s="980"/>
      <c r="N191" s="2940"/>
      <c r="P191" s="2944"/>
    </row>
    <row r="192" spans="1:16" s="877" customFormat="1" ht="14.25" customHeight="1">
      <c r="A192" s="980"/>
      <c r="N192" s="2940"/>
      <c r="P192" s="2944"/>
    </row>
    <row r="193" spans="1:16" s="877" customFormat="1" ht="14.25" customHeight="1">
      <c r="A193" s="980"/>
      <c r="N193" s="2940"/>
      <c r="P193" s="2944"/>
    </row>
    <row r="194" spans="1:16" s="877" customFormat="1" ht="14.25" customHeight="1">
      <c r="A194" s="980"/>
      <c r="N194" s="2940"/>
      <c r="P194" s="2944"/>
    </row>
    <row r="195" spans="1:16" s="877" customFormat="1" ht="14.25" customHeight="1">
      <c r="A195" s="980"/>
      <c r="N195" s="2940"/>
      <c r="P195" s="2944"/>
    </row>
    <row r="196" spans="1:16" s="877" customFormat="1" ht="14.25" customHeight="1">
      <c r="A196" s="980"/>
      <c r="N196" s="2940"/>
      <c r="P196" s="2944"/>
    </row>
    <row r="197" spans="1:16" s="877" customFormat="1" ht="14.25" customHeight="1">
      <c r="A197" s="980"/>
      <c r="N197" s="2940"/>
      <c r="P197" s="2944"/>
    </row>
    <row r="198" spans="1:16" s="877" customFormat="1" ht="14.25" customHeight="1">
      <c r="A198" s="980"/>
      <c r="N198" s="2940"/>
      <c r="P198" s="2944"/>
    </row>
    <row r="199" spans="1:16" s="877" customFormat="1" ht="14.25" customHeight="1">
      <c r="A199" s="980"/>
      <c r="N199" s="2940"/>
      <c r="P199" s="2944"/>
    </row>
    <row r="200" spans="1:16" s="877" customFormat="1" ht="14.25" customHeight="1">
      <c r="A200" s="980"/>
      <c r="N200" s="2940"/>
      <c r="P200" s="2944"/>
    </row>
    <row r="201" spans="1:16" s="877" customFormat="1" ht="14.25" customHeight="1">
      <c r="A201" s="980"/>
      <c r="N201" s="2940"/>
      <c r="P201" s="2944"/>
    </row>
    <row r="202" spans="1:16" s="877" customFormat="1" ht="14.25" customHeight="1">
      <c r="A202" s="980"/>
      <c r="N202" s="2940"/>
      <c r="P202" s="2944"/>
    </row>
    <row r="203" spans="1:16" s="877" customFormat="1" ht="14.25" customHeight="1">
      <c r="A203" s="980"/>
      <c r="N203" s="2940"/>
      <c r="P203" s="2944"/>
    </row>
    <row r="204" spans="1:16" s="877" customFormat="1" ht="14.25" customHeight="1">
      <c r="A204" s="980"/>
      <c r="N204" s="2940"/>
      <c r="P204" s="2944"/>
    </row>
    <row r="205" spans="1:16" s="877" customFormat="1" ht="14.25" customHeight="1">
      <c r="A205" s="980"/>
      <c r="N205" s="2940"/>
      <c r="P205" s="2944"/>
    </row>
    <row r="206" spans="1:16" s="877" customFormat="1" ht="14.25" customHeight="1">
      <c r="A206" s="980"/>
      <c r="N206" s="2940"/>
      <c r="P206" s="2944"/>
    </row>
    <row r="207" spans="1:16" s="877" customFormat="1" ht="14.25" customHeight="1">
      <c r="A207" s="980"/>
      <c r="N207" s="2940"/>
      <c r="P207" s="2944"/>
    </row>
    <row r="208" spans="1:16" s="877" customFormat="1" ht="14.25" customHeight="1">
      <c r="A208" s="980"/>
      <c r="N208" s="2940"/>
      <c r="P208" s="2944"/>
    </row>
    <row r="209" spans="1:16" s="877" customFormat="1" ht="14.25" customHeight="1">
      <c r="A209" s="980"/>
      <c r="N209" s="2940"/>
      <c r="P209" s="2944"/>
    </row>
    <row r="210" spans="1:16" s="877" customFormat="1" ht="14.25" customHeight="1">
      <c r="A210" s="980"/>
      <c r="N210" s="2940"/>
      <c r="P210" s="2944"/>
    </row>
    <row r="211" spans="1:16" s="877" customFormat="1" ht="14.25" customHeight="1">
      <c r="A211" s="980"/>
      <c r="N211" s="2940"/>
      <c r="P211" s="2944"/>
    </row>
    <row r="212" spans="1:16" s="877" customFormat="1" ht="14.25" customHeight="1">
      <c r="A212" s="980"/>
      <c r="N212" s="2940"/>
      <c r="P212" s="2944"/>
    </row>
    <row r="213" spans="1:16" s="877" customFormat="1" ht="14.25" customHeight="1">
      <c r="A213" s="980"/>
      <c r="N213" s="2940"/>
      <c r="P213" s="2944"/>
    </row>
    <row r="214" spans="1:16" s="877" customFormat="1" ht="14.25" customHeight="1">
      <c r="A214" s="980"/>
      <c r="N214" s="2940"/>
      <c r="P214" s="2944"/>
    </row>
    <row r="215" spans="1:16" s="877" customFormat="1" ht="14.25" customHeight="1">
      <c r="A215" s="980"/>
      <c r="N215" s="2940"/>
      <c r="P215" s="2944"/>
    </row>
    <row r="216" spans="1:16" s="877" customFormat="1" ht="14.25" customHeight="1">
      <c r="A216" s="980"/>
      <c r="N216" s="2940"/>
      <c r="P216" s="2944"/>
    </row>
    <row r="217" spans="1:16" s="877" customFormat="1" ht="14.25" customHeight="1">
      <c r="A217" s="980"/>
      <c r="N217" s="2940"/>
      <c r="P217" s="2944"/>
    </row>
    <row r="218" spans="1:16" s="877" customFormat="1" ht="14.25" customHeight="1">
      <c r="A218" s="980"/>
      <c r="N218" s="2940"/>
      <c r="P218" s="2944"/>
    </row>
    <row r="219" spans="1:16" s="877" customFormat="1" ht="14.25" customHeight="1">
      <c r="A219" s="980"/>
      <c r="N219" s="2940"/>
      <c r="P219" s="2944"/>
    </row>
    <row r="220" spans="1:16" s="877" customFormat="1" ht="14.25" customHeight="1">
      <c r="A220" s="980"/>
      <c r="N220" s="2940"/>
      <c r="P220" s="2944"/>
    </row>
    <row r="221" spans="1:16" s="877" customFormat="1" ht="14.25" customHeight="1">
      <c r="A221" s="980"/>
      <c r="N221" s="2940"/>
      <c r="P221" s="2944"/>
    </row>
    <row r="222" spans="1:16" s="877" customFormat="1" ht="14.25" customHeight="1">
      <c r="A222" s="980"/>
      <c r="N222" s="2940"/>
      <c r="P222" s="2944"/>
    </row>
    <row r="223" spans="1:16" s="877" customFormat="1" ht="14.25" customHeight="1">
      <c r="A223" s="980"/>
      <c r="N223" s="2940"/>
      <c r="P223" s="2944"/>
    </row>
    <row r="224" spans="1:16" s="877" customFormat="1" ht="14.25" customHeight="1">
      <c r="A224" s="980"/>
      <c r="N224" s="2940"/>
      <c r="P224" s="2944"/>
    </row>
    <row r="225" spans="1:16" s="877" customFormat="1" ht="14.25" customHeight="1">
      <c r="A225" s="980"/>
      <c r="N225" s="2940"/>
      <c r="P225" s="2944"/>
    </row>
    <row r="226" spans="1:16" s="877" customFormat="1" ht="14.25" customHeight="1">
      <c r="A226" s="980"/>
      <c r="N226" s="2940"/>
      <c r="P226" s="2944"/>
    </row>
    <row r="227" spans="1:16" s="877" customFormat="1" ht="14.25" customHeight="1">
      <c r="A227" s="980"/>
      <c r="N227" s="2940"/>
      <c r="P227" s="2944"/>
    </row>
    <row r="228" spans="1:16" s="877" customFormat="1" ht="14.25" customHeight="1">
      <c r="A228" s="980"/>
      <c r="N228" s="2940"/>
      <c r="P228" s="2944"/>
    </row>
    <row r="229" spans="1:16" s="877" customFormat="1" ht="14.25" customHeight="1">
      <c r="A229" s="980"/>
      <c r="N229" s="2940"/>
      <c r="P229" s="2944"/>
    </row>
    <row r="230" spans="1:16" s="877" customFormat="1" ht="14.25" customHeight="1">
      <c r="A230" s="980"/>
      <c r="N230" s="2940"/>
      <c r="P230" s="2944"/>
    </row>
    <row r="231" spans="1:16" s="877" customFormat="1" ht="14.25" customHeight="1">
      <c r="A231" s="980"/>
      <c r="N231" s="2940"/>
      <c r="P231" s="2944"/>
    </row>
    <row r="232" spans="1:16" s="877" customFormat="1" ht="14.25" customHeight="1">
      <c r="A232" s="980"/>
      <c r="N232" s="2940"/>
      <c r="P232" s="2944"/>
    </row>
    <row r="233" spans="1:16" s="877" customFormat="1" ht="14.25" customHeight="1">
      <c r="A233" s="980"/>
      <c r="N233" s="2940"/>
      <c r="P233" s="2944"/>
    </row>
    <row r="234" spans="1:16" s="877" customFormat="1" ht="14.25" customHeight="1">
      <c r="A234" s="980"/>
      <c r="N234" s="2940"/>
      <c r="P234" s="2944"/>
    </row>
    <row r="235" spans="1:16" s="877" customFormat="1" ht="14.25" customHeight="1">
      <c r="A235" s="980"/>
      <c r="N235" s="2940"/>
      <c r="P235" s="2944"/>
    </row>
    <row r="236" spans="1:16" s="877" customFormat="1" ht="14.25" customHeight="1">
      <c r="A236" s="980"/>
      <c r="N236" s="2940"/>
      <c r="P236" s="2944"/>
    </row>
    <row r="237" spans="1:16" s="877" customFormat="1" ht="14.25" customHeight="1">
      <c r="A237" s="980"/>
      <c r="N237" s="2940"/>
      <c r="P237" s="2944"/>
    </row>
    <row r="238" spans="1:16" s="877" customFormat="1" ht="14.25" customHeight="1">
      <c r="A238" s="980"/>
      <c r="N238" s="2940"/>
      <c r="P238" s="2944"/>
    </row>
    <row r="239" spans="1:16" s="877" customFormat="1" ht="14.25" customHeight="1">
      <c r="A239" s="980"/>
      <c r="N239" s="2940"/>
      <c r="P239" s="2944"/>
    </row>
    <row r="240" spans="1:16" s="877" customFormat="1" ht="14.25" customHeight="1">
      <c r="A240" s="980"/>
      <c r="N240" s="2940"/>
      <c r="P240" s="2944"/>
    </row>
    <row r="241" spans="1:16" s="877" customFormat="1" ht="14.25" customHeight="1">
      <c r="A241" s="980"/>
      <c r="N241" s="2940"/>
      <c r="P241" s="2944"/>
    </row>
    <row r="242" spans="1:16" s="877" customFormat="1" ht="14.25" customHeight="1">
      <c r="A242" s="980"/>
      <c r="N242" s="2940"/>
      <c r="P242" s="2944"/>
    </row>
    <row r="243" spans="1:16" s="877" customFormat="1" ht="14.25" customHeight="1">
      <c r="A243" s="980"/>
      <c r="N243" s="2940"/>
      <c r="P243" s="2944"/>
    </row>
    <row r="244" spans="1:16" s="877" customFormat="1" ht="14.25" customHeight="1">
      <c r="A244" s="980"/>
      <c r="N244" s="2940"/>
      <c r="P244" s="2944"/>
    </row>
    <row r="245" spans="1:16" s="877" customFormat="1" ht="14.25" customHeight="1">
      <c r="A245" s="980"/>
      <c r="N245" s="2940"/>
      <c r="P245" s="2944"/>
    </row>
    <row r="246" spans="1:16" s="877" customFormat="1" ht="14.25" customHeight="1">
      <c r="A246" s="980"/>
      <c r="N246" s="2940"/>
      <c r="P246" s="2944"/>
    </row>
    <row r="247" spans="1:16" s="877" customFormat="1" ht="14.25" customHeight="1">
      <c r="A247" s="980"/>
      <c r="N247" s="2940"/>
      <c r="P247" s="2944"/>
    </row>
    <row r="248" spans="1:16" s="877" customFormat="1" ht="14.25" customHeight="1">
      <c r="A248" s="980"/>
      <c r="N248" s="2940"/>
      <c r="P248" s="2944"/>
    </row>
    <row r="249" spans="1:16" s="877" customFormat="1" ht="14.25" customHeight="1">
      <c r="A249" s="980"/>
      <c r="N249" s="2940"/>
      <c r="P249" s="2944"/>
    </row>
    <row r="250" spans="1:16" s="877" customFormat="1" ht="14.25" customHeight="1">
      <c r="A250" s="980"/>
      <c r="N250" s="2940"/>
      <c r="P250" s="2944"/>
    </row>
    <row r="251" spans="1:16" s="877" customFormat="1" ht="14.25" customHeight="1">
      <c r="A251" s="980"/>
      <c r="N251" s="2940"/>
      <c r="P251" s="2944"/>
    </row>
    <row r="252" spans="1:16" s="877" customFormat="1" ht="14.25" customHeight="1">
      <c r="A252" s="980"/>
      <c r="N252" s="2940"/>
      <c r="P252" s="2944"/>
    </row>
    <row r="253" spans="1:16" s="877" customFormat="1" ht="14.25" customHeight="1">
      <c r="A253" s="980"/>
      <c r="N253" s="2940"/>
      <c r="P253" s="2944"/>
    </row>
    <row r="254" spans="1:16" s="877" customFormat="1" ht="14.25" customHeight="1">
      <c r="A254" s="980"/>
      <c r="N254" s="2940"/>
      <c r="P254" s="2944"/>
    </row>
    <row r="255" spans="1:16" s="877" customFormat="1" ht="14.25" customHeight="1">
      <c r="A255" s="980"/>
      <c r="N255" s="2940"/>
      <c r="P255" s="2944"/>
    </row>
    <row r="256" spans="1:16" s="877" customFormat="1" ht="14.25" customHeight="1">
      <c r="A256" s="980"/>
      <c r="N256" s="2940"/>
      <c r="P256" s="2944"/>
    </row>
    <row r="257" spans="1:16" s="877" customFormat="1" ht="14.25" customHeight="1">
      <c r="A257" s="980"/>
      <c r="N257" s="2940"/>
      <c r="P257" s="2944"/>
    </row>
    <row r="258" spans="1:16" s="877" customFormat="1" ht="14.25" customHeight="1">
      <c r="A258" s="980"/>
      <c r="N258" s="2940"/>
      <c r="P258" s="2944"/>
    </row>
    <row r="259" spans="1:16" s="877" customFormat="1" ht="14.25" customHeight="1">
      <c r="A259" s="980"/>
      <c r="N259" s="2940"/>
      <c r="P259" s="2944"/>
    </row>
    <row r="260" spans="1:16" s="877" customFormat="1" ht="14.25" customHeight="1">
      <c r="A260" s="980"/>
      <c r="N260" s="2940"/>
      <c r="P260" s="2944"/>
    </row>
    <row r="261" spans="1:16" s="877" customFormat="1" ht="14.25" customHeight="1">
      <c r="A261" s="980"/>
      <c r="N261" s="2940"/>
      <c r="P261" s="2944"/>
    </row>
    <row r="262" spans="1:16" s="877" customFormat="1" ht="14.25" customHeight="1">
      <c r="A262" s="980"/>
      <c r="N262" s="2940"/>
      <c r="P262" s="2944"/>
    </row>
    <row r="263" spans="1:16" s="877" customFormat="1" ht="14.25" customHeight="1">
      <c r="A263" s="980"/>
      <c r="N263" s="2940"/>
      <c r="P263" s="2944"/>
    </row>
    <row r="264" spans="1:16" s="877" customFormat="1" ht="14.25" customHeight="1">
      <c r="A264" s="980"/>
      <c r="N264" s="2940"/>
      <c r="P264" s="2944"/>
    </row>
    <row r="265" spans="1:16" s="877" customFormat="1" ht="14.25" customHeight="1">
      <c r="A265" s="980"/>
      <c r="N265" s="2940"/>
      <c r="P265" s="2944"/>
    </row>
    <row r="266" spans="1:16" s="877" customFormat="1" ht="14.25" customHeight="1">
      <c r="A266" s="980"/>
      <c r="N266" s="2940"/>
      <c r="P266" s="2944"/>
    </row>
    <row r="267" spans="1:16" s="877" customFormat="1" ht="14.25" customHeight="1">
      <c r="A267" s="980"/>
      <c r="N267" s="2940"/>
      <c r="P267" s="2944"/>
    </row>
    <row r="268" spans="1:16" s="877" customFormat="1" ht="14.25" customHeight="1">
      <c r="A268" s="980"/>
      <c r="N268" s="2940"/>
      <c r="P268" s="2944"/>
    </row>
    <row r="269" spans="1:16" s="877" customFormat="1" ht="14.25" customHeight="1">
      <c r="A269" s="980"/>
      <c r="N269" s="2940"/>
      <c r="P269" s="2944"/>
    </row>
    <row r="270" spans="1:16" s="877" customFormat="1" ht="14.25" customHeight="1">
      <c r="A270" s="980"/>
      <c r="N270" s="2940"/>
      <c r="P270" s="2944"/>
    </row>
    <row r="271" spans="1:16" s="877" customFormat="1" ht="14.25" customHeight="1">
      <c r="A271" s="980"/>
      <c r="N271" s="2940"/>
      <c r="P271" s="2944"/>
    </row>
    <row r="272" spans="1:16" s="877" customFormat="1" ht="14.25" customHeight="1">
      <c r="A272" s="980"/>
      <c r="N272" s="2940"/>
      <c r="P272" s="2944"/>
    </row>
    <row r="273" spans="1:16" s="877" customFormat="1" ht="14.25" customHeight="1">
      <c r="A273" s="980"/>
      <c r="N273" s="2940"/>
      <c r="P273" s="2944"/>
    </row>
    <row r="274" spans="1:16" s="877" customFormat="1" ht="14.25" customHeight="1">
      <c r="A274" s="980"/>
      <c r="N274" s="2940"/>
      <c r="P274" s="2944"/>
    </row>
    <row r="275" spans="1:16" s="877" customFormat="1" ht="14.25" customHeight="1">
      <c r="A275" s="980"/>
      <c r="N275" s="2940"/>
      <c r="P275" s="2944"/>
    </row>
    <row r="276" spans="1:16" s="877" customFormat="1" ht="14.25" customHeight="1">
      <c r="A276" s="980"/>
      <c r="N276" s="2940"/>
      <c r="P276" s="2944"/>
    </row>
    <row r="277" spans="1:16" s="877" customFormat="1" ht="14.25" customHeight="1">
      <c r="A277" s="980"/>
      <c r="N277" s="2940"/>
      <c r="P277" s="2944"/>
    </row>
    <row r="278" spans="1:16" s="877" customFormat="1" ht="14.25" customHeight="1">
      <c r="A278" s="980"/>
      <c r="N278" s="2940"/>
      <c r="P278" s="2944"/>
    </row>
    <row r="279" spans="1:16" s="877" customFormat="1" ht="14.25" customHeight="1">
      <c r="A279" s="980"/>
      <c r="N279" s="2940"/>
      <c r="P279" s="2944"/>
    </row>
    <row r="280" spans="1:16" s="877" customFormat="1" ht="14.25" customHeight="1">
      <c r="A280" s="980"/>
      <c r="N280" s="2940"/>
      <c r="P280" s="2944"/>
    </row>
    <row r="281" spans="1:16" s="877" customFormat="1" ht="14.25" customHeight="1">
      <c r="A281" s="980"/>
      <c r="N281" s="2940"/>
      <c r="P281" s="2944"/>
    </row>
    <row r="282" spans="1:16" s="877" customFormat="1" ht="14.25" customHeight="1">
      <c r="A282" s="980"/>
      <c r="N282" s="2940"/>
      <c r="P282" s="2944"/>
    </row>
    <row r="283" spans="1:16" s="877" customFormat="1" ht="14.25" customHeight="1">
      <c r="A283" s="980"/>
      <c r="N283" s="2940"/>
      <c r="P283" s="2944"/>
    </row>
    <row r="284" spans="1:16" s="877" customFormat="1" ht="14.25" customHeight="1">
      <c r="A284" s="980"/>
      <c r="N284" s="2940"/>
      <c r="P284" s="2944"/>
    </row>
    <row r="285" spans="1:16" s="877" customFormat="1" ht="14.25" customHeight="1">
      <c r="A285" s="980"/>
      <c r="N285" s="2940"/>
      <c r="P285" s="2944"/>
    </row>
    <row r="286" spans="1:16" s="877" customFormat="1" ht="14.25" customHeight="1">
      <c r="A286" s="980"/>
      <c r="N286" s="2940"/>
      <c r="P286" s="2944"/>
    </row>
    <row r="287" spans="1:16" s="877" customFormat="1" ht="14.25" customHeight="1">
      <c r="A287" s="980"/>
      <c r="N287" s="2940"/>
      <c r="P287" s="2944"/>
    </row>
    <row r="288" spans="1:16" s="877" customFormat="1" ht="14.25" customHeight="1">
      <c r="A288" s="980"/>
      <c r="N288" s="2940"/>
      <c r="P288" s="2944"/>
    </row>
    <row r="289" spans="1:16" s="877" customFormat="1" ht="14.25" customHeight="1">
      <c r="A289" s="980"/>
      <c r="N289" s="2940"/>
      <c r="P289" s="2944"/>
    </row>
    <row r="290" spans="1:16" s="877" customFormat="1" ht="14.25" customHeight="1">
      <c r="A290" s="980"/>
      <c r="N290" s="2940"/>
      <c r="P290" s="2944"/>
    </row>
    <row r="291" spans="1:16" s="877" customFormat="1" ht="14.25" customHeight="1">
      <c r="A291" s="980"/>
      <c r="N291" s="2940"/>
      <c r="P291" s="2944"/>
    </row>
    <row r="292" spans="1:16" s="877" customFormat="1" ht="14.25" customHeight="1">
      <c r="A292" s="980"/>
      <c r="N292" s="2940"/>
      <c r="P292" s="2944"/>
    </row>
    <row r="293" spans="1:16" s="877" customFormat="1" ht="14.25" customHeight="1">
      <c r="A293" s="980"/>
      <c r="N293" s="2940"/>
      <c r="P293" s="2944"/>
    </row>
    <row r="294" spans="1:16" s="877" customFormat="1" ht="14.25" customHeight="1">
      <c r="A294" s="980"/>
      <c r="N294" s="2940"/>
      <c r="P294" s="2944"/>
    </row>
    <row r="295" spans="1:16" s="877" customFormat="1" ht="14.25" customHeight="1">
      <c r="A295" s="980"/>
      <c r="N295" s="2940"/>
      <c r="P295" s="2944"/>
    </row>
    <row r="296" spans="1:16" s="877" customFormat="1" ht="14.25" customHeight="1">
      <c r="A296" s="980"/>
      <c r="N296" s="2940"/>
      <c r="P296" s="2944"/>
    </row>
    <row r="297" spans="1:16" s="877" customFormat="1" ht="14.25" customHeight="1">
      <c r="A297" s="980"/>
      <c r="N297" s="2940"/>
      <c r="P297" s="2944"/>
    </row>
    <row r="298" spans="1:16" s="877" customFormat="1" ht="14.25" customHeight="1">
      <c r="A298" s="980"/>
      <c r="N298" s="2940"/>
      <c r="P298" s="2944"/>
    </row>
    <row r="299" spans="1:16" s="877" customFormat="1" ht="14.25" customHeight="1">
      <c r="A299" s="980"/>
      <c r="N299" s="2940"/>
      <c r="P299" s="2944"/>
    </row>
    <row r="300" spans="1:16" s="877" customFormat="1" ht="14.25" customHeight="1">
      <c r="A300" s="980"/>
      <c r="N300" s="2940"/>
      <c r="P300" s="2944"/>
    </row>
    <row r="301" spans="1:16" s="877" customFormat="1" ht="14.25" customHeight="1">
      <c r="A301" s="980"/>
      <c r="N301" s="2940"/>
      <c r="P301" s="2944"/>
    </row>
    <row r="302" spans="1:16" s="877" customFormat="1" ht="14.25" customHeight="1">
      <c r="A302" s="980"/>
      <c r="N302" s="2940"/>
      <c r="P302" s="2944"/>
    </row>
    <row r="303" spans="1:16" s="877" customFormat="1" ht="14.25" customHeight="1">
      <c r="A303" s="980"/>
      <c r="N303" s="2940"/>
      <c r="P303" s="2944"/>
    </row>
    <row r="304" spans="1:16" s="877" customFormat="1" ht="14.25" customHeight="1">
      <c r="A304" s="980"/>
      <c r="N304" s="2940"/>
      <c r="P304" s="2944"/>
    </row>
    <row r="305" spans="1:16" s="877" customFormat="1" ht="14.25" customHeight="1">
      <c r="A305" s="980"/>
      <c r="N305" s="2940"/>
      <c r="P305" s="2944"/>
    </row>
    <row r="306" spans="1:16" s="877" customFormat="1" ht="14.25" customHeight="1">
      <c r="A306" s="980"/>
      <c r="N306" s="2940"/>
      <c r="P306" s="2944"/>
    </row>
    <row r="307" spans="1:16" s="877" customFormat="1" ht="14.25" customHeight="1">
      <c r="A307" s="980"/>
      <c r="N307" s="2940"/>
      <c r="P307" s="2944"/>
    </row>
    <row r="308" spans="1:16" s="877" customFormat="1" ht="14.25" customHeight="1">
      <c r="A308" s="980"/>
      <c r="N308" s="2940"/>
      <c r="P308" s="2944"/>
    </row>
    <row r="309" spans="1:16" s="877" customFormat="1" ht="14.25" customHeight="1">
      <c r="A309" s="980"/>
      <c r="N309" s="2940"/>
      <c r="P309" s="2944"/>
    </row>
    <row r="310" spans="1:16" s="877" customFormat="1" ht="14.25" customHeight="1">
      <c r="A310" s="980"/>
      <c r="N310" s="2940"/>
      <c r="P310" s="2944"/>
    </row>
    <row r="311" spans="1:16" s="877" customFormat="1" ht="14.25" customHeight="1">
      <c r="A311" s="980"/>
      <c r="N311" s="2940"/>
      <c r="P311" s="2944"/>
    </row>
    <row r="312" spans="1:16" s="877" customFormat="1" ht="14.25" customHeight="1">
      <c r="A312" s="980"/>
      <c r="N312" s="2940"/>
      <c r="P312" s="2944"/>
    </row>
    <row r="313" spans="1:16" s="877" customFormat="1" ht="14.25" customHeight="1">
      <c r="A313" s="980"/>
      <c r="N313" s="2940"/>
      <c r="P313" s="2944"/>
    </row>
    <row r="314" spans="1:16" s="877" customFormat="1" ht="14.25" customHeight="1">
      <c r="A314" s="980"/>
      <c r="N314" s="2940"/>
      <c r="P314" s="2944"/>
    </row>
    <row r="315" spans="1:16" s="877" customFormat="1" ht="14.25" customHeight="1">
      <c r="A315" s="980"/>
      <c r="N315" s="2940"/>
      <c r="P315" s="2944"/>
    </row>
    <row r="316" spans="1:16" s="877" customFormat="1" ht="14.25" customHeight="1">
      <c r="A316" s="980"/>
      <c r="N316" s="2940"/>
      <c r="P316" s="2944"/>
    </row>
    <row r="317" spans="1:16" s="877" customFormat="1" ht="14.25" customHeight="1">
      <c r="A317" s="980"/>
      <c r="N317" s="2940"/>
      <c r="P317" s="2944"/>
    </row>
    <row r="318" spans="1:16" s="877" customFormat="1" ht="14.25" customHeight="1">
      <c r="A318" s="980"/>
      <c r="N318" s="2940"/>
      <c r="P318" s="2944"/>
    </row>
    <row r="319" spans="1:16" s="877" customFormat="1" ht="14.25" customHeight="1">
      <c r="A319" s="980"/>
      <c r="N319" s="2940"/>
      <c r="P319" s="2944"/>
    </row>
    <row r="320" spans="1:16" s="877" customFormat="1" ht="14.25" customHeight="1">
      <c r="A320" s="980"/>
      <c r="N320" s="2940"/>
      <c r="P320" s="2944"/>
    </row>
    <row r="321" spans="1:16" s="877" customFormat="1" ht="14.25" customHeight="1">
      <c r="A321" s="980"/>
      <c r="N321" s="2940"/>
      <c r="P321" s="2944"/>
    </row>
    <row r="322" spans="1:16" s="877" customFormat="1" ht="14.25" customHeight="1">
      <c r="A322" s="980"/>
      <c r="N322" s="2940"/>
      <c r="P322" s="2944"/>
    </row>
    <row r="323" spans="1:16" s="877" customFormat="1" ht="14.25" customHeight="1">
      <c r="A323" s="980"/>
      <c r="N323" s="2940"/>
      <c r="P323" s="2944"/>
    </row>
    <row r="324" spans="1:16" s="877" customFormat="1" ht="14.25" customHeight="1">
      <c r="A324" s="980"/>
      <c r="N324" s="2940"/>
      <c r="P324" s="2944"/>
    </row>
    <row r="325" spans="1:16" s="877" customFormat="1" ht="14.25" customHeight="1">
      <c r="A325" s="980"/>
      <c r="N325" s="2940"/>
      <c r="P325" s="2944"/>
    </row>
    <row r="326" spans="1:16" s="877" customFormat="1" ht="14.25" customHeight="1">
      <c r="A326" s="980"/>
      <c r="N326" s="2940"/>
      <c r="P326" s="2944"/>
    </row>
    <row r="327" spans="1:16" s="877" customFormat="1" ht="14.25" customHeight="1">
      <c r="A327" s="980"/>
      <c r="N327" s="2940"/>
      <c r="P327" s="2944"/>
    </row>
    <row r="328" spans="1:16" s="877" customFormat="1" ht="14.25" customHeight="1">
      <c r="A328" s="980"/>
      <c r="N328" s="2940"/>
      <c r="P328" s="2944"/>
    </row>
    <row r="329" spans="1:16" s="877" customFormat="1" ht="14.25" customHeight="1">
      <c r="A329" s="980"/>
      <c r="N329" s="2940"/>
      <c r="P329" s="2944"/>
    </row>
    <row r="330" spans="1:16" s="877" customFormat="1" ht="14.25" customHeight="1">
      <c r="A330" s="980"/>
      <c r="N330" s="2940"/>
      <c r="P330" s="2944"/>
    </row>
    <row r="331" spans="1:16" s="877" customFormat="1" ht="14.25" customHeight="1">
      <c r="A331" s="980"/>
      <c r="N331" s="2940"/>
      <c r="P331" s="2944"/>
    </row>
    <row r="332" spans="1:16" s="877" customFormat="1" ht="14.25" customHeight="1">
      <c r="A332" s="980"/>
      <c r="N332" s="2940"/>
      <c r="P332" s="2944"/>
    </row>
    <row r="333" spans="1:16" s="877" customFormat="1" ht="14.25" customHeight="1">
      <c r="A333" s="980"/>
      <c r="N333" s="2940"/>
      <c r="P333" s="2944"/>
    </row>
    <row r="334" spans="1:16" s="877" customFormat="1" ht="14.25" customHeight="1">
      <c r="A334" s="980"/>
      <c r="N334" s="2940"/>
      <c r="P334" s="2944"/>
    </row>
    <row r="335" spans="1:16" s="877" customFormat="1" ht="14.25" customHeight="1">
      <c r="A335" s="980"/>
      <c r="N335" s="2940"/>
      <c r="P335" s="2944"/>
    </row>
    <row r="336" spans="1:16" s="877" customFormat="1" ht="14.25" customHeight="1">
      <c r="A336" s="980"/>
      <c r="N336" s="2940"/>
      <c r="P336" s="2944"/>
    </row>
    <row r="337" spans="1:16" s="877" customFormat="1" ht="14.25" customHeight="1">
      <c r="A337" s="980"/>
      <c r="N337" s="2940"/>
      <c r="P337" s="2944"/>
    </row>
    <row r="338" spans="1:16" s="877" customFormat="1" ht="14.25" customHeight="1">
      <c r="A338" s="980"/>
      <c r="N338" s="2940"/>
      <c r="P338" s="2944"/>
    </row>
    <row r="339" spans="1:16" s="877" customFormat="1" ht="14.25" customHeight="1">
      <c r="A339" s="980"/>
      <c r="N339" s="2940"/>
      <c r="P339" s="2944"/>
    </row>
    <row r="340" spans="1:16" s="877" customFormat="1" ht="14.25" customHeight="1">
      <c r="A340" s="980"/>
      <c r="N340" s="2940"/>
      <c r="P340" s="2944"/>
    </row>
    <row r="341" spans="1:16" s="877" customFormat="1" ht="14.25" customHeight="1">
      <c r="A341" s="980"/>
      <c r="N341" s="2940"/>
      <c r="P341" s="2944"/>
    </row>
    <row r="342" spans="1:16" s="877" customFormat="1" ht="14.25" customHeight="1">
      <c r="A342" s="980"/>
      <c r="N342" s="2940"/>
      <c r="P342" s="2944"/>
    </row>
    <row r="343" spans="1:16" s="877" customFormat="1" ht="14.25" customHeight="1">
      <c r="A343" s="980"/>
      <c r="N343" s="2940"/>
      <c r="P343" s="2944"/>
    </row>
    <row r="344" spans="1:16" s="877" customFormat="1" ht="14.25" customHeight="1">
      <c r="A344" s="980"/>
      <c r="N344" s="2940"/>
      <c r="P344" s="2944"/>
    </row>
    <row r="345" spans="1:16" s="877" customFormat="1" ht="14.25" customHeight="1">
      <c r="A345" s="980"/>
      <c r="N345" s="2940"/>
      <c r="P345" s="2944"/>
    </row>
    <row r="346" spans="1:16" s="877" customFormat="1" ht="14.25" customHeight="1">
      <c r="A346" s="980"/>
      <c r="N346" s="2940"/>
      <c r="P346" s="2944"/>
    </row>
    <row r="347" spans="1:16" s="877" customFormat="1" ht="14.25" customHeight="1">
      <c r="A347" s="980"/>
      <c r="N347" s="2940"/>
      <c r="P347" s="2944"/>
    </row>
    <row r="348" spans="1:16" s="877" customFormat="1" ht="14.25" customHeight="1">
      <c r="A348" s="980"/>
      <c r="N348" s="2940"/>
      <c r="P348" s="2944"/>
    </row>
    <row r="349" spans="1:16" s="877" customFormat="1" ht="14.25" customHeight="1">
      <c r="A349" s="980"/>
      <c r="N349" s="2940"/>
      <c r="P349" s="2944"/>
    </row>
    <row r="350" spans="1:16" s="877" customFormat="1" ht="14.25" customHeight="1">
      <c r="A350" s="980"/>
      <c r="N350" s="2940"/>
      <c r="P350" s="2944"/>
    </row>
    <row r="351" spans="1:16" s="877" customFormat="1" ht="14.25" customHeight="1">
      <c r="A351" s="980"/>
      <c r="N351" s="2940"/>
      <c r="P351" s="2944"/>
    </row>
    <row r="352" spans="1:16" s="877" customFormat="1" ht="14.25" customHeight="1">
      <c r="A352" s="980"/>
      <c r="N352" s="2940"/>
      <c r="P352" s="2944"/>
    </row>
    <row r="353" spans="1:16" s="877" customFormat="1" ht="14.25" customHeight="1">
      <c r="A353" s="980"/>
      <c r="N353" s="2940"/>
      <c r="P353" s="2944"/>
    </row>
    <row r="354" spans="1:16" s="877" customFormat="1" ht="14.25" customHeight="1">
      <c r="A354" s="980"/>
      <c r="N354" s="2940"/>
      <c r="P354" s="2944"/>
    </row>
    <row r="355" spans="1:16" s="877" customFormat="1" ht="14.25" customHeight="1">
      <c r="A355" s="980"/>
      <c r="N355" s="2940"/>
      <c r="P355" s="2944"/>
    </row>
    <row r="356" spans="1:16" s="877" customFormat="1" ht="14.25" customHeight="1">
      <c r="A356" s="980"/>
      <c r="N356" s="2940"/>
      <c r="P356" s="2944"/>
    </row>
    <row r="357" spans="1:16" s="877" customFormat="1" ht="14.25" customHeight="1">
      <c r="A357" s="980"/>
      <c r="N357" s="2940"/>
      <c r="P357" s="2944"/>
    </row>
    <row r="358" spans="1:16" s="877" customFormat="1" ht="14.25" customHeight="1">
      <c r="A358" s="980"/>
      <c r="N358" s="2940"/>
      <c r="P358" s="2944"/>
    </row>
    <row r="359" spans="1:16" s="877" customFormat="1" ht="14.25" customHeight="1">
      <c r="A359" s="980"/>
      <c r="N359" s="2940"/>
      <c r="P359" s="2944"/>
    </row>
    <row r="360" spans="1:16" s="877" customFormat="1" ht="14.25" customHeight="1">
      <c r="A360" s="980"/>
      <c r="N360" s="2940"/>
      <c r="P360" s="2944"/>
    </row>
    <row r="361" spans="1:16" s="877" customFormat="1" ht="14.25" customHeight="1">
      <c r="A361" s="980"/>
      <c r="N361" s="2940"/>
      <c r="P361" s="2944"/>
    </row>
    <row r="362" spans="1:16" s="877" customFormat="1" ht="14.25" customHeight="1">
      <c r="A362" s="980"/>
      <c r="N362" s="2940"/>
      <c r="P362" s="2944"/>
    </row>
    <row r="363" spans="1:16" s="877" customFormat="1" ht="14.25" customHeight="1">
      <c r="A363" s="980"/>
      <c r="N363" s="2940"/>
      <c r="P363" s="2944"/>
    </row>
    <row r="364" spans="1:16" s="877" customFormat="1" ht="14.25" customHeight="1">
      <c r="A364" s="980"/>
      <c r="N364" s="2940"/>
      <c r="P364" s="2944"/>
    </row>
    <row r="365" spans="1:16" s="877" customFormat="1" ht="14.25" customHeight="1">
      <c r="A365" s="980"/>
      <c r="N365" s="2940"/>
      <c r="P365" s="2944"/>
    </row>
    <row r="366" spans="1:16" s="877" customFormat="1" ht="14.25" customHeight="1">
      <c r="A366" s="980"/>
      <c r="N366" s="2940"/>
      <c r="P366" s="2944"/>
    </row>
    <row r="367" spans="1:16" s="877" customFormat="1" ht="14.25" customHeight="1">
      <c r="A367" s="980"/>
      <c r="N367" s="2940"/>
      <c r="P367" s="2944"/>
    </row>
    <row r="368" spans="1:16" s="877" customFormat="1" ht="14.25" customHeight="1">
      <c r="A368" s="980"/>
      <c r="N368" s="2940"/>
      <c r="P368" s="2944"/>
    </row>
    <row r="369" spans="1:16" s="877" customFormat="1" ht="14.25" customHeight="1">
      <c r="A369" s="980"/>
      <c r="N369" s="2940"/>
      <c r="P369" s="2944"/>
    </row>
    <row r="370" spans="1:16" s="877" customFormat="1" ht="14.25" customHeight="1">
      <c r="A370" s="980"/>
      <c r="N370" s="2940"/>
      <c r="P370" s="2944"/>
    </row>
    <row r="371" spans="1:16" s="877" customFormat="1" ht="14.25" customHeight="1">
      <c r="A371" s="980"/>
      <c r="N371" s="2940"/>
      <c r="P371" s="2944"/>
    </row>
    <row r="372" spans="1:16" s="877" customFormat="1" ht="14.25" customHeight="1">
      <c r="A372" s="980"/>
      <c r="N372" s="2940"/>
      <c r="P372" s="2944"/>
    </row>
    <row r="373" spans="1:16" s="877" customFormat="1" ht="14.25" customHeight="1">
      <c r="A373" s="980"/>
      <c r="N373" s="2940"/>
      <c r="P373" s="2944"/>
    </row>
    <row r="374" spans="1:16" s="877" customFormat="1" ht="14.25" customHeight="1">
      <c r="A374" s="980"/>
      <c r="N374" s="2940"/>
      <c r="P374" s="2944"/>
    </row>
    <row r="375" spans="1:16" s="877" customFormat="1" ht="14.25" customHeight="1">
      <c r="A375" s="980"/>
      <c r="N375" s="2940"/>
      <c r="P375" s="2944"/>
    </row>
    <row r="376" spans="1:16" s="877" customFormat="1" ht="14.25" customHeight="1">
      <c r="A376" s="980"/>
      <c r="N376" s="2940"/>
      <c r="P376" s="2944"/>
    </row>
    <row r="377" spans="1:16" s="877" customFormat="1" ht="14.25" customHeight="1">
      <c r="A377" s="980"/>
      <c r="N377" s="2940"/>
      <c r="P377" s="2944"/>
    </row>
    <row r="378" spans="1:16" s="877" customFormat="1" ht="14.25" customHeight="1">
      <c r="A378" s="980"/>
      <c r="N378" s="2940"/>
      <c r="P378" s="2944"/>
    </row>
    <row r="379" spans="1:16" s="877" customFormat="1" ht="14.25" customHeight="1">
      <c r="A379" s="980"/>
      <c r="N379" s="2940"/>
      <c r="P379" s="2944"/>
    </row>
    <row r="380" spans="1:16" s="877" customFormat="1" ht="14.25" customHeight="1">
      <c r="A380" s="980"/>
      <c r="N380" s="2940"/>
      <c r="P380" s="2944"/>
    </row>
    <row r="381" spans="1:16" s="877" customFormat="1" ht="14.25" customHeight="1">
      <c r="A381" s="980"/>
      <c r="N381" s="2940"/>
      <c r="P381" s="2944"/>
    </row>
    <row r="382" spans="1:16" s="877" customFormat="1" ht="14.25" customHeight="1">
      <c r="A382" s="980"/>
      <c r="N382" s="2940"/>
      <c r="P382" s="2944"/>
    </row>
    <row r="383" spans="1:16" s="877" customFormat="1" ht="14.25" customHeight="1">
      <c r="A383" s="980"/>
      <c r="N383" s="2940"/>
      <c r="P383" s="2944"/>
    </row>
    <row r="384" spans="1:16" s="877" customFormat="1" ht="14.25" customHeight="1">
      <c r="A384" s="980"/>
      <c r="N384" s="2940"/>
      <c r="P384" s="2944"/>
    </row>
    <row r="385" spans="1:16" s="877" customFormat="1" ht="14.25" customHeight="1">
      <c r="A385" s="980"/>
      <c r="N385" s="2940"/>
      <c r="P385" s="2944"/>
    </row>
    <row r="386" spans="1:16" s="877" customFormat="1" ht="14.25" customHeight="1">
      <c r="A386" s="980"/>
      <c r="N386" s="2940"/>
      <c r="P386" s="2944"/>
    </row>
    <row r="387" spans="1:16" s="877" customFormat="1" ht="14.25" customHeight="1">
      <c r="A387" s="980"/>
      <c r="N387" s="2940"/>
      <c r="P387" s="2944"/>
    </row>
    <row r="388" spans="1:16" s="877" customFormat="1" ht="14.25" customHeight="1">
      <c r="A388" s="980"/>
      <c r="N388" s="2940"/>
      <c r="P388" s="2944"/>
    </row>
    <row r="389" spans="1:16" s="877" customFormat="1" ht="14.25" customHeight="1">
      <c r="A389" s="980"/>
      <c r="N389" s="2940"/>
      <c r="P389" s="2944"/>
    </row>
    <row r="390" spans="1:16" s="877" customFormat="1" ht="14.25" customHeight="1">
      <c r="A390" s="980"/>
      <c r="N390" s="2940"/>
      <c r="P390" s="2944"/>
    </row>
    <row r="391" spans="1:16" s="877" customFormat="1" ht="14.25" customHeight="1">
      <c r="A391" s="980"/>
      <c r="N391" s="2940"/>
      <c r="P391" s="2944"/>
    </row>
    <row r="392" spans="1:16" s="877" customFormat="1" ht="14.25" customHeight="1">
      <c r="A392" s="980"/>
      <c r="N392" s="2940"/>
      <c r="P392" s="2944"/>
    </row>
    <row r="393" spans="1:16" s="877" customFormat="1" ht="14.25" customHeight="1">
      <c r="A393" s="980"/>
      <c r="N393" s="2940"/>
      <c r="P393" s="2944"/>
    </row>
    <row r="394" spans="1:16" s="877" customFormat="1" ht="14.25" customHeight="1">
      <c r="A394" s="980"/>
      <c r="N394" s="2940"/>
      <c r="P394" s="2944"/>
    </row>
    <row r="395" spans="1:16" s="877" customFormat="1" ht="14.25" customHeight="1">
      <c r="A395" s="980"/>
      <c r="N395" s="2940"/>
      <c r="P395" s="2944"/>
    </row>
    <row r="396" spans="1:16" s="877" customFormat="1" ht="14.25" customHeight="1">
      <c r="A396" s="980"/>
      <c r="N396" s="2940"/>
      <c r="P396" s="2944"/>
    </row>
  </sheetData>
  <mergeCells count="10">
    <mergeCell ref="B3:M3"/>
    <mergeCell ref="B53:D53"/>
    <mergeCell ref="B59:D59"/>
    <mergeCell ref="B65:D65"/>
    <mergeCell ref="B73:D73"/>
    <mergeCell ref="B121:M121"/>
    <mergeCell ref="B99:D99"/>
    <mergeCell ref="B108:D108"/>
    <mergeCell ref="B87:D87"/>
    <mergeCell ref="B93:D93"/>
  </mergeCells>
  <phoneticPr fontId="35" type="noConversion"/>
  <conditionalFormatting sqref="O8:O137">
    <cfRule type="cellIs" dxfId="62" priority="7" operator="equal">
      <formula>0</formula>
    </cfRule>
  </conditionalFormatting>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C8A16-81AE-4B3F-B07E-5ED3D773FA80}">
  <sheetPr codeName="Sheet106">
    <pageSetUpPr fitToPage="1"/>
  </sheetPr>
  <dimension ref="A1:DD140"/>
  <sheetViews>
    <sheetView workbookViewId="0">
      <selection activeCell="E13" sqref="E13"/>
    </sheetView>
  </sheetViews>
  <sheetFormatPr defaultColWidth="23.5" defaultRowHeight="14.25" customHeight="1"/>
  <cols>
    <col min="1" max="1" width="1.19921875" style="980" customWidth="1"/>
    <col min="2" max="2" width="51.19921875" style="876" customWidth="1"/>
    <col min="3" max="3" width="20.69921875" style="876" customWidth="1"/>
    <col min="4" max="4" width="18.19921875" style="876" customWidth="1"/>
    <col min="5" max="5" width="15.5" style="876" customWidth="1"/>
    <col min="6" max="6" width="14.69921875" style="876" customWidth="1"/>
    <col min="7" max="7" width="17.19921875" style="876" customWidth="1"/>
    <col min="8" max="8" width="2.59765625" style="876" customWidth="1"/>
    <col min="9" max="9" width="14.09765625" style="877" customWidth="1"/>
    <col min="10" max="10" width="2.59765625" style="877" customWidth="1"/>
    <col min="11" max="11" width="2.09765625" style="2980" customWidth="1"/>
    <col min="12" max="12" width="18.69921875" style="3346" bestFit="1" customWidth="1"/>
    <col min="13" max="13" width="2.09765625" style="2971" customWidth="1"/>
    <col min="14" max="14" width="2.09765625" style="3346" customWidth="1"/>
    <col min="15" max="15" width="8.59765625" style="877" customWidth="1"/>
    <col min="16" max="16" width="13.19921875" style="877" customWidth="1"/>
    <col min="17" max="17" width="8.59765625" style="877" customWidth="1"/>
    <col min="18" max="18" width="52.19921875" style="877" customWidth="1"/>
    <col min="19" max="108" width="23.5" style="877"/>
    <col min="109" max="16384" width="23.5" style="876"/>
  </cols>
  <sheetData>
    <row r="1" spans="1:108" s="871" customFormat="1" ht="23.25" customHeight="1">
      <c r="A1" s="3144" t="s">
        <v>713</v>
      </c>
      <c r="B1" s="3884" t="s">
        <v>2111</v>
      </c>
      <c r="C1" s="3896"/>
      <c r="D1" s="3885"/>
      <c r="E1" s="3886"/>
      <c r="F1" s="3886"/>
      <c r="G1" s="3886"/>
      <c r="H1" s="3886"/>
      <c r="I1" s="3886"/>
      <c r="J1" s="3886"/>
      <c r="K1" s="2977"/>
      <c r="L1" s="3334"/>
      <c r="M1" s="2982"/>
      <c r="N1" s="3334"/>
    </row>
    <row r="2" spans="1:108" s="871" customFormat="1" ht="23.25" customHeight="1">
      <c r="A2" s="3144"/>
      <c r="B2" s="3884" t="str">
        <f>SelectCompany!B4</f>
        <v>South Staffordshire Water</v>
      </c>
      <c r="C2" s="3888"/>
      <c r="D2" s="3888"/>
      <c r="E2" s="3886"/>
      <c r="F2" s="3886"/>
      <c r="G2" s="3886"/>
      <c r="H2" s="3886"/>
      <c r="I2" s="3886"/>
      <c r="J2" s="3886"/>
      <c r="K2" s="2977"/>
      <c r="L2" s="3334"/>
      <c r="M2" s="2982"/>
      <c r="N2" s="3334"/>
    </row>
    <row r="3" spans="1:108" s="938" customFormat="1" ht="36.75" customHeight="1">
      <c r="A3" s="985"/>
      <c r="B3" s="5075" t="s">
        <v>2112</v>
      </c>
      <c r="C3" s="5132"/>
      <c r="D3" s="5132"/>
      <c r="E3" s="5132"/>
      <c r="F3" s="5132"/>
      <c r="G3" s="5132"/>
      <c r="H3" s="5132"/>
      <c r="I3" s="5132"/>
      <c r="J3" s="5132"/>
      <c r="K3" s="2978"/>
      <c r="L3" s="3329" t="s">
        <v>716</v>
      </c>
      <c r="M3" s="2967"/>
      <c r="N3" s="947"/>
      <c r="O3" s="738"/>
      <c r="P3" s="738"/>
      <c r="Q3" s="738"/>
      <c r="R3" s="872"/>
      <c r="S3" s="738"/>
      <c r="T3" s="738"/>
      <c r="U3" s="738"/>
      <c r="V3" s="738"/>
      <c r="W3" s="738"/>
      <c r="X3" s="738"/>
      <c r="Y3" s="738"/>
      <c r="Z3" s="738"/>
      <c r="AA3" s="738"/>
      <c r="AB3" s="738"/>
      <c r="AC3" s="738"/>
      <c r="AD3" s="738"/>
      <c r="AE3" s="738"/>
      <c r="AF3" s="738"/>
      <c r="AG3" s="738"/>
      <c r="AH3" s="738"/>
      <c r="AI3" s="738"/>
      <c r="AJ3" s="738"/>
      <c r="AK3" s="738"/>
      <c r="AL3" s="738"/>
      <c r="AM3" s="738"/>
      <c r="AN3" s="738"/>
      <c r="AO3" s="738"/>
      <c r="AP3" s="738"/>
      <c r="AQ3" s="738"/>
      <c r="AR3" s="738"/>
      <c r="AS3" s="738"/>
      <c r="AT3" s="738"/>
      <c r="AU3" s="738"/>
      <c r="AV3" s="738"/>
      <c r="AW3" s="738"/>
      <c r="AX3" s="738"/>
      <c r="AY3" s="738"/>
      <c r="AZ3" s="738"/>
      <c r="BA3" s="738"/>
      <c r="BB3" s="738"/>
      <c r="BC3" s="738"/>
      <c r="BD3" s="738"/>
      <c r="BE3" s="738"/>
      <c r="BF3" s="738"/>
      <c r="BG3" s="738"/>
      <c r="BH3" s="738"/>
      <c r="BI3" s="738"/>
      <c r="BJ3" s="738"/>
      <c r="BK3" s="738"/>
      <c r="BL3" s="738"/>
      <c r="BM3" s="738"/>
      <c r="BN3" s="738"/>
      <c r="BO3" s="738"/>
      <c r="BP3" s="738"/>
      <c r="BQ3" s="738"/>
      <c r="BR3" s="738"/>
      <c r="BS3" s="738"/>
      <c r="BT3" s="738"/>
      <c r="BU3" s="738"/>
      <c r="BV3" s="738"/>
      <c r="BW3" s="738"/>
      <c r="BX3" s="738"/>
      <c r="BY3" s="738"/>
      <c r="BZ3" s="738"/>
      <c r="CA3" s="738"/>
      <c r="CB3" s="738"/>
      <c r="CC3" s="738"/>
      <c r="CD3" s="738"/>
      <c r="CE3" s="738"/>
      <c r="CF3" s="738"/>
      <c r="CG3" s="738"/>
      <c r="CH3" s="738"/>
      <c r="CI3" s="738"/>
      <c r="CJ3" s="738"/>
      <c r="CK3" s="738"/>
      <c r="CL3" s="738"/>
      <c r="CM3" s="738"/>
      <c r="CN3" s="738"/>
      <c r="CO3" s="738"/>
      <c r="CP3" s="738"/>
      <c r="CQ3" s="738"/>
      <c r="CR3" s="738"/>
      <c r="CS3" s="738"/>
      <c r="CT3" s="738"/>
      <c r="CU3" s="738"/>
      <c r="CV3" s="738"/>
      <c r="CW3" s="738"/>
      <c r="CX3" s="738"/>
      <c r="CY3" s="738"/>
      <c r="CZ3" s="738"/>
      <c r="DA3" s="738"/>
      <c r="DB3" s="738"/>
      <c r="DC3" s="738"/>
      <c r="DD3" s="738"/>
    </row>
    <row r="4" spans="1:108" s="93" customFormat="1" ht="14.25" customHeight="1">
      <c r="A4" s="3682"/>
      <c r="B4" s="465"/>
      <c r="C4" s="465"/>
      <c r="D4" s="465"/>
      <c r="E4" s="3877"/>
      <c r="G4" s="735"/>
      <c r="K4" s="416"/>
      <c r="M4" s="992"/>
    </row>
    <row r="5" spans="1:108" s="93" customFormat="1" ht="14.25" customHeight="1" thickBot="1">
      <c r="A5" s="3682"/>
      <c r="C5" s="3839">
        <v>1</v>
      </c>
      <c r="D5" s="3839">
        <v>2</v>
      </c>
      <c r="E5" s="3839">
        <v>3</v>
      </c>
      <c r="F5" s="3839">
        <v>4</v>
      </c>
      <c r="G5" s="3839">
        <v>5</v>
      </c>
      <c r="K5" s="416"/>
      <c r="M5" s="992"/>
    </row>
    <row r="6" spans="1:108" s="938" customFormat="1" ht="60.75" customHeight="1" thickTop="1" thickBot="1">
      <c r="A6" s="985" t="s">
        <v>725</v>
      </c>
      <c r="B6" s="1231" t="s">
        <v>717</v>
      </c>
      <c r="C6" s="1232" t="s">
        <v>1563</v>
      </c>
      <c r="D6" s="1232" t="s">
        <v>1761</v>
      </c>
      <c r="E6" s="1232" t="s">
        <v>1927</v>
      </c>
      <c r="F6" s="1232" t="s">
        <v>1928</v>
      </c>
      <c r="G6" s="1234" t="s">
        <v>1764</v>
      </c>
      <c r="H6" s="887"/>
      <c r="I6" s="1236" t="s">
        <v>723</v>
      </c>
      <c r="J6" s="738"/>
      <c r="K6" s="3353"/>
      <c r="L6" s="101">
        <f t="shared" ref="L6:L21" si="0">IF(COUNTBLANK(E6:G6)=M6, 0, rngIncomplete )</f>
        <v>0</v>
      </c>
      <c r="M6" s="3354">
        <v>0</v>
      </c>
      <c r="N6" s="3355"/>
      <c r="O6" s="738"/>
      <c r="P6" s="738"/>
      <c r="Q6" s="738"/>
      <c r="R6" s="957"/>
      <c r="S6" s="873"/>
      <c r="T6" s="738"/>
      <c r="U6" s="738"/>
      <c r="V6" s="738"/>
      <c r="W6" s="738"/>
      <c r="X6" s="738"/>
      <c r="Y6" s="738"/>
      <c r="Z6" s="738"/>
      <c r="AA6" s="738"/>
      <c r="AB6" s="738"/>
      <c r="AC6" s="738"/>
      <c r="AD6" s="738"/>
      <c r="AE6" s="738"/>
      <c r="AF6" s="738"/>
      <c r="AG6" s="738"/>
      <c r="AH6" s="738"/>
      <c r="AI6" s="738"/>
      <c r="AJ6" s="738"/>
      <c r="AK6" s="738"/>
      <c r="AL6" s="738"/>
      <c r="AM6" s="738"/>
      <c r="AN6" s="738"/>
      <c r="AO6" s="738"/>
      <c r="AP6" s="738"/>
      <c r="AQ6" s="738"/>
      <c r="AR6" s="738"/>
      <c r="AS6" s="738"/>
      <c r="AT6" s="738"/>
      <c r="AU6" s="738"/>
      <c r="AV6" s="738"/>
      <c r="AW6" s="738"/>
      <c r="AX6" s="738"/>
      <c r="AY6" s="738"/>
      <c r="AZ6" s="738"/>
      <c r="BA6" s="738"/>
      <c r="BB6" s="738"/>
      <c r="BC6" s="738"/>
      <c r="BD6" s="738"/>
      <c r="BE6" s="738"/>
      <c r="BF6" s="738"/>
      <c r="BG6" s="738"/>
      <c r="BH6" s="738"/>
      <c r="BI6" s="738"/>
      <c r="BJ6" s="738"/>
      <c r="BK6" s="738"/>
      <c r="BL6" s="738"/>
      <c r="BM6" s="738"/>
      <c r="BN6" s="738"/>
      <c r="BO6" s="738"/>
      <c r="BP6" s="738"/>
      <c r="BQ6" s="738"/>
      <c r="BR6" s="738"/>
      <c r="BS6" s="738"/>
      <c r="BT6" s="738"/>
      <c r="BU6" s="738"/>
      <c r="BV6" s="738"/>
      <c r="BW6" s="738"/>
      <c r="BX6" s="738"/>
      <c r="BY6" s="738"/>
      <c r="BZ6" s="738"/>
      <c r="CA6" s="738"/>
      <c r="CB6" s="738"/>
      <c r="CC6" s="738"/>
      <c r="CD6" s="738"/>
      <c r="CE6" s="738"/>
      <c r="CF6" s="738"/>
      <c r="CG6" s="738"/>
      <c r="CH6" s="738"/>
      <c r="CI6" s="738"/>
      <c r="CJ6" s="738"/>
      <c r="CK6" s="738"/>
      <c r="CL6" s="738"/>
      <c r="CM6" s="738"/>
      <c r="CN6" s="738"/>
      <c r="CO6" s="738"/>
      <c r="CP6" s="738"/>
      <c r="CQ6" s="738"/>
      <c r="CR6" s="738"/>
      <c r="CS6" s="738"/>
      <c r="CT6" s="738"/>
      <c r="CU6" s="738"/>
      <c r="CV6" s="738"/>
      <c r="CW6" s="738"/>
      <c r="CX6" s="738"/>
      <c r="CY6" s="738"/>
      <c r="CZ6" s="738"/>
      <c r="DA6" s="738"/>
      <c r="DB6" s="738"/>
      <c r="DC6" s="738"/>
      <c r="DD6" s="738"/>
    </row>
    <row r="7" spans="1:108" s="938" customFormat="1" ht="16.8" thickTop="1" thickBot="1">
      <c r="A7" s="985" t="s">
        <v>729</v>
      </c>
      <c r="B7" s="889"/>
      <c r="C7" s="959"/>
      <c r="D7" s="959"/>
      <c r="E7" s="959"/>
      <c r="F7" s="959"/>
      <c r="G7" s="959"/>
      <c r="H7" s="955"/>
      <c r="I7" s="888"/>
      <c r="J7" s="738"/>
      <c r="K7" s="3357"/>
      <c r="L7" s="101">
        <f t="shared" si="0"/>
        <v>0</v>
      </c>
      <c r="M7" s="3354">
        <v>3</v>
      </c>
      <c r="N7" s="947"/>
      <c r="O7" s="738"/>
      <c r="P7" s="738"/>
      <c r="Q7" s="738"/>
      <c r="R7" s="738"/>
      <c r="S7" s="738"/>
      <c r="T7" s="738"/>
      <c r="U7" s="738"/>
      <c r="V7" s="738"/>
      <c r="W7" s="738"/>
      <c r="X7" s="738"/>
      <c r="Y7" s="738"/>
      <c r="Z7" s="738"/>
      <c r="AA7" s="738"/>
      <c r="AB7" s="738"/>
      <c r="AC7" s="738"/>
      <c r="AD7" s="738"/>
      <c r="AE7" s="738"/>
      <c r="AF7" s="738"/>
      <c r="AG7" s="738"/>
      <c r="AH7" s="738"/>
      <c r="AI7" s="738"/>
      <c r="AJ7" s="738"/>
      <c r="AK7" s="738"/>
      <c r="AL7" s="738"/>
      <c r="AM7" s="738"/>
      <c r="AN7" s="738"/>
      <c r="AO7" s="738"/>
      <c r="AP7" s="738"/>
      <c r="AQ7" s="738"/>
      <c r="AR7" s="738"/>
      <c r="AS7" s="738"/>
      <c r="AT7" s="738"/>
      <c r="AU7" s="738"/>
      <c r="AV7" s="738"/>
      <c r="AW7" s="738"/>
      <c r="AX7" s="738"/>
      <c r="AY7" s="738"/>
      <c r="AZ7" s="738"/>
      <c r="BA7" s="738"/>
      <c r="BB7" s="738"/>
      <c r="BC7" s="738"/>
      <c r="BD7" s="738"/>
      <c r="BE7" s="738"/>
      <c r="BF7" s="738"/>
      <c r="BG7" s="738"/>
      <c r="BH7" s="738"/>
      <c r="BI7" s="738"/>
      <c r="BJ7" s="738"/>
      <c r="BK7" s="738"/>
      <c r="BL7" s="738"/>
      <c r="BM7" s="738"/>
      <c r="BN7" s="738"/>
      <c r="BO7" s="738"/>
      <c r="BP7" s="738"/>
      <c r="BQ7" s="738"/>
      <c r="BR7" s="738"/>
      <c r="BS7" s="738"/>
      <c r="BT7" s="738"/>
      <c r="BU7" s="738"/>
      <c r="BV7" s="738"/>
      <c r="BW7" s="738"/>
      <c r="BX7" s="738"/>
      <c r="BY7" s="738"/>
      <c r="BZ7" s="738"/>
      <c r="CA7" s="738"/>
      <c r="CB7" s="738"/>
      <c r="CC7" s="738"/>
      <c r="CD7" s="738"/>
      <c r="CE7" s="738"/>
      <c r="CF7" s="738"/>
      <c r="CG7" s="738"/>
      <c r="CH7" s="738"/>
      <c r="CI7" s="738"/>
      <c r="CJ7" s="738"/>
      <c r="CK7" s="738"/>
      <c r="CL7" s="738"/>
      <c r="CM7" s="738"/>
      <c r="CN7" s="738"/>
      <c r="CO7" s="738"/>
      <c r="CP7" s="738"/>
      <c r="CQ7" s="738"/>
      <c r="CR7" s="738"/>
      <c r="CS7" s="738"/>
      <c r="CT7" s="738"/>
      <c r="CU7" s="738"/>
      <c r="CV7" s="738"/>
      <c r="CW7" s="738"/>
      <c r="CX7" s="738"/>
      <c r="CY7" s="738"/>
      <c r="CZ7" s="738"/>
      <c r="DA7" s="738"/>
      <c r="DB7" s="738"/>
      <c r="DC7" s="738"/>
      <c r="DD7" s="738"/>
    </row>
    <row r="8" spans="1:108" s="893" customFormat="1" ht="16.2" thickTop="1" thickBot="1">
      <c r="A8" s="3184"/>
      <c r="B8" s="1240" t="s">
        <v>1588</v>
      </c>
      <c r="C8" s="900"/>
      <c r="D8" s="906"/>
      <c r="E8" s="900"/>
      <c r="F8" s="907"/>
      <c r="G8" s="907"/>
      <c r="H8" s="899"/>
      <c r="I8" s="888"/>
      <c r="J8" s="738"/>
      <c r="K8" s="2981"/>
      <c r="L8" s="101">
        <f t="shared" si="0"/>
        <v>0</v>
      </c>
      <c r="M8" s="2979">
        <v>3</v>
      </c>
      <c r="N8" s="2976"/>
      <c r="O8" s="899"/>
      <c r="P8" s="899"/>
      <c r="Q8" s="895"/>
      <c r="R8" s="896"/>
      <c r="S8" s="894"/>
      <c r="T8" s="897"/>
      <c r="U8" s="898"/>
      <c r="V8" s="898"/>
      <c r="W8" s="898"/>
      <c r="X8" s="898"/>
      <c r="Y8" s="898"/>
      <c r="Z8" s="898"/>
      <c r="AA8" s="898"/>
      <c r="AB8" s="898"/>
      <c r="AC8" s="898"/>
    </row>
    <row r="9" spans="1:108" ht="30.6" thickTop="1">
      <c r="B9" s="4176" t="s">
        <v>2113</v>
      </c>
      <c r="C9" s="4002" t="s">
        <v>2114</v>
      </c>
      <c r="D9" s="4177" t="s">
        <v>2115</v>
      </c>
      <c r="E9" s="4178">
        <f>IFERROR(E$11,"-")</f>
        <v>8809.9240823204582</v>
      </c>
      <c r="F9" s="4911">
        <v>547</v>
      </c>
      <c r="G9" s="4012">
        <f>IFERROR((F9/E9)*1000,"-")</f>
        <v>62.08907078980468</v>
      </c>
      <c r="H9" s="899"/>
      <c r="I9" s="3758" t="s">
        <v>2116</v>
      </c>
      <c r="J9" s="738"/>
      <c r="K9" s="2981"/>
      <c r="L9" s="101">
        <f t="shared" si="0"/>
        <v>0</v>
      </c>
      <c r="M9" s="2979">
        <v>0</v>
      </c>
      <c r="N9" s="2976"/>
    </row>
    <row r="10" spans="1:108" s="893" customFormat="1" ht="30">
      <c r="A10" s="3184"/>
      <c r="B10" s="4179" t="s">
        <v>2117</v>
      </c>
      <c r="C10" s="4004" t="s">
        <v>2114</v>
      </c>
      <c r="D10" s="4180" t="s">
        <v>2115</v>
      </c>
      <c r="E10" s="4181">
        <f>IFERROR(E$11,"-")</f>
        <v>8809.9240823204582</v>
      </c>
      <c r="F10" s="4921">
        <v>738</v>
      </c>
      <c r="G10" s="4014">
        <f t="shared" ref="G10:G11" si="1">IFERROR((F10/E10)*1000,"-")</f>
        <v>83.769166805988775</v>
      </c>
      <c r="H10" s="899"/>
      <c r="I10" s="3766" t="s">
        <v>2118</v>
      </c>
      <c r="J10" s="738"/>
      <c r="K10" s="2981"/>
      <c r="L10" s="101">
        <f t="shared" si="0"/>
        <v>0</v>
      </c>
      <c r="M10" s="2979">
        <v>0</v>
      </c>
      <c r="N10" s="2976"/>
      <c r="O10" s="899"/>
      <c r="P10" s="899"/>
      <c r="Q10" s="895"/>
      <c r="R10" s="896"/>
      <c r="S10" s="894"/>
      <c r="T10" s="897"/>
      <c r="U10" s="898"/>
      <c r="V10" s="898"/>
      <c r="W10" s="898"/>
      <c r="X10" s="898"/>
      <c r="Y10" s="898"/>
      <c r="Z10" s="898"/>
      <c r="AA10" s="898"/>
      <c r="AB10" s="898"/>
      <c r="AC10" s="898"/>
    </row>
    <row r="11" spans="1:108" s="893" customFormat="1" ht="30.6" thickBot="1">
      <c r="A11" s="3184"/>
      <c r="B11" s="4182" t="s">
        <v>2119</v>
      </c>
      <c r="C11" s="4006" t="s">
        <v>2120</v>
      </c>
      <c r="D11" s="4183" t="s">
        <v>2115</v>
      </c>
      <c r="E11" s="4184">
        <v>8809.9240823204582</v>
      </c>
      <c r="F11" s="4912">
        <f>IFERROR(SUM(F9:F10),"-")</f>
        <v>1285</v>
      </c>
      <c r="G11" s="4016">
        <f t="shared" si="1"/>
        <v>145.85823759579344</v>
      </c>
      <c r="H11" s="899"/>
      <c r="I11" s="3767" t="s">
        <v>2121</v>
      </c>
      <c r="J11" s="738"/>
      <c r="K11" s="2981"/>
      <c r="L11" s="101">
        <f t="shared" si="0"/>
        <v>0</v>
      </c>
      <c r="M11" s="2979">
        <v>0</v>
      </c>
      <c r="N11" s="2976"/>
      <c r="O11" s="899"/>
      <c r="P11" s="899"/>
      <c r="Q11" s="895"/>
      <c r="R11" s="896"/>
      <c r="S11" s="894"/>
      <c r="T11" s="897"/>
      <c r="U11" s="898"/>
      <c r="V11" s="898"/>
      <c r="W11" s="898"/>
      <c r="X11" s="898"/>
      <c r="Y11" s="898"/>
      <c r="Z11" s="898"/>
      <c r="AA11" s="898"/>
      <c r="AB11" s="898"/>
      <c r="AC11" s="898"/>
    </row>
    <row r="12" spans="1:108" s="893" customFormat="1" ht="15" customHeight="1" thickTop="1" thickBot="1">
      <c r="A12" s="3184"/>
      <c r="B12" s="3835"/>
      <c r="C12" s="3847"/>
      <c r="D12" s="3845"/>
      <c r="E12" s="3847"/>
      <c r="F12" s="3764"/>
      <c r="G12" s="3764"/>
      <c r="H12" s="899"/>
      <c r="I12" s="899"/>
      <c r="J12" s="899"/>
      <c r="K12" s="2981"/>
      <c r="L12" s="101">
        <f t="shared" si="0"/>
        <v>0</v>
      </c>
      <c r="M12" s="2979">
        <v>3</v>
      </c>
      <c r="N12" s="2976"/>
      <c r="O12" s="899"/>
      <c r="P12" s="899"/>
      <c r="Q12" s="895"/>
      <c r="R12" s="896"/>
      <c r="S12" s="894"/>
      <c r="T12" s="897"/>
      <c r="U12" s="898"/>
      <c r="V12" s="898"/>
      <c r="W12" s="898"/>
      <c r="X12" s="898"/>
      <c r="Y12" s="898"/>
      <c r="Z12" s="898"/>
      <c r="AA12" s="898"/>
      <c r="AB12" s="898"/>
      <c r="AC12" s="898"/>
    </row>
    <row r="13" spans="1:108" ht="27.75" customHeight="1" thickTop="1" thickBot="1">
      <c r="B13" s="3861" t="s">
        <v>1617</v>
      </c>
      <c r="C13" s="3836"/>
      <c r="D13" s="93"/>
      <c r="E13" s="93"/>
      <c r="F13" s="93"/>
      <c r="G13" s="93"/>
      <c r="H13" s="738"/>
      <c r="I13" s="738"/>
      <c r="J13" s="738"/>
      <c r="K13" s="2978"/>
      <c r="L13" s="101">
        <f t="shared" si="0"/>
        <v>0</v>
      </c>
      <c r="M13" s="2971">
        <v>3</v>
      </c>
    </row>
    <row r="14" spans="1:108" ht="48" customHeight="1" thickTop="1" thickBot="1">
      <c r="B14" s="4185" t="s">
        <v>1617</v>
      </c>
      <c r="C14" s="4186" t="s">
        <v>2122</v>
      </c>
      <c r="D14" s="4187" t="s">
        <v>1936</v>
      </c>
      <c r="E14" s="4622"/>
      <c r="F14" s="4188"/>
      <c r="G14" s="4189" t="str">
        <f t="shared" ref="G14" si="2">IFERROR((F14/E14)*1000,"-")</f>
        <v>-</v>
      </c>
      <c r="H14" s="738"/>
      <c r="I14" s="3763" t="s">
        <v>2123</v>
      </c>
      <c r="J14" s="738"/>
      <c r="K14" s="2978"/>
      <c r="L14" s="101" t="str">
        <f t="shared" si="0"/>
        <v>Please complete all cells in row</v>
      </c>
      <c r="M14" s="2971">
        <v>0</v>
      </c>
    </row>
    <row r="15" spans="1:108" s="893" customFormat="1" ht="15" customHeight="1" thickTop="1">
      <c r="A15" s="3184"/>
      <c r="B15" s="3835"/>
      <c r="C15" s="3835"/>
      <c r="D15" s="3847"/>
      <c r="E15" s="3845"/>
      <c r="F15" s="3847"/>
      <c r="G15" s="3764"/>
      <c r="H15" s="899"/>
      <c r="I15" s="899"/>
      <c r="J15" s="899"/>
      <c r="K15" s="2981"/>
      <c r="L15" s="101">
        <f t="shared" si="0"/>
        <v>0</v>
      </c>
      <c r="M15" s="2979">
        <v>3</v>
      </c>
      <c r="N15" s="2976"/>
      <c r="O15" s="899"/>
      <c r="P15" s="899"/>
      <c r="Q15" s="895"/>
      <c r="R15" s="896"/>
      <c r="S15" s="894"/>
      <c r="T15" s="897"/>
      <c r="U15" s="898"/>
      <c r="V15" s="898"/>
      <c r="W15" s="898"/>
      <c r="X15" s="898"/>
      <c r="Y15" s="898"/>
      <c r="Z15" s="898"/>
      <c r="AA15" s="898"/>
      <c r="AB15" s="898"/>
      <c r="AC15" s="898"/>
    </row>
    <row r="16" spans="1:108" s="893" customFormat="1" ht="15" customHeight="1" thickBot="1">
      <c r="A16" s="3184"/>
      <c r="B16" s="3835"/>
      <c r="C16" s="3839">
        <v>6</v>
      </c>
      <c r="D16" s="3850"/>
      <c r="E16" s="3839">
        <v>7</v>
      </c>
      <c r="F16" s="3839">
        <v>8</v>
      </c>
      <c r="G16" s="3839">
        <v>9</v>
      </c>
      <c r="H16" s="899"/>
      <c r="I16" s="899"/>
      <c r="J16" s="899"/>
      <c r="K16" s="2981"/>
      <c r="L16" s="101">
        <f t="shared" si="0"/>
        <v>0</v>
      </c>
      <c r="M16" s="2979">
        <v>0</v>
      </c>
      <c r="N16" s="2976"/>
      <c r="O16" s="899"/>
      <c r="P16" s="899"/>
      <c r="Q16" s="895"/>
      <c r="R16" s="896"/>
      <c r="S16" s="894"/>
      <c r="T16" s="897"/>
      <c r="U16" s="898"/>
      <c r="V16" s="898"/>
      <c r="W16" s="898"/>
      <c r="X16" s="898"/>
      <c r="Y16" s="898"/>
      <c r="Z16" s="898"/>
      <c r="AA16" s="898"/>
      <c r="AB16" s="898"/>
      <c r="AC16" s="898"/>
    </row>
    <row r="17" spans="1:108" s="939" customFormat="1" ht="106.2" thickTop="1" thickBot="1">
      <c r="A17" s="985" t="s">
        <v>1332</v>
      </c>
      <c r="B17" s="3831" t="s">
        <v>717</v>
      </c>
      <c r="C17" s="3833" t="s">
        <v>1563</v>
      </c>
      <c r="D17" s="334"/>
      <c r="E17" s="3831" t="s">
        <v>2124</v>
      </c>
      <c r="F17" s="3832" t="s">
        <v>2125</v>
      </c>
      <c r="G17" s="3833" t="s">
        <v>2126</v>
      </c>
      <c r="H17" s="738"/>
      <c r="I17" s="738"/>
      <c r="J17" s="738"/>
      <c r="K17" s="2978"/>
      <c r="L17" s="101">
        <f t="shared" si="0"/>
        <v>0</v>
      </c>
      <c r="M17" s="2967">
        <v>0</v>
      </c>
      <c r="N17" s="3358"/>
      <c r="O17" s="881"/>
      <c r="P17" s="881"/>
      <c r="Q17" s="881"/>
      <c r="R17" s="882"/>
      <c r="S17" s="882"/>
      <c r="T17" s="882"/>
      <c r="U17" s="882"/>
      <c r="V17" s="882"/>
      <c r="W17" s="890"/>
      <c r="X17" s="890"/>
      <c r="Y17" s="890"/>
      <c r="Z17" s="890"/>
      <c r="AA17" s="890"/>
      <c r="AB17" s="890"/>
      <c r="AC17" s="890"/>
      <c r="AD17" s="890"/>
      <c r="AE17" s="890"/>
      <c r="AF17" s="890"/>
      <c r="AG17" s="890"/>
      <c r="AH17" s="890"/>
      <c r="AI17" s="890"/>
      <c r="AJ17" s="890"/>
      <c r="AK17" s="890"/>
      <c r="AL17" s="890"/>
      <c r="AM17" s="890"/>
      <c r="AN17" s="890"/>
      <c r="AO17" s="890"/>
      <c r="AP17" s="890"/>
      <c r="AQ17" s="890"/>
      <c r="AR17" s="890"/>
      <c r="AS17" s="890"/>
      <c r="AT17" s="890"/>
      <c r="AU17" s="890"/>
      <c r="AV17" s="890"/>
      <c r="AW17" s="890"/>
      <c r="AX17" s="890"/>
      <c r="AY17" s="890"/>
      <c r="AZ17" s="890"/>
      <c r="BA17" s="890"/>
      <c r="BB17" s="890"/>
      <c r="BC17" s="890"/>
      <c r="BD17" s="890"/>
      <c r="BE17" s="890"/>
      <c r="BF17" s="890"/>
      <c r="BG17" s="890"/>
      <c r="BH17" s="890"/>
      <c r="BI17" s="890"/>
      <c r="BJ17" s="890"/>
      <c r="BK17" s="890"/>
      <c r="BL17" s="890"/>
      <c r="BM17" s="890"/>
      <c r="BN17" s="890"/>
      <c r="BO17" s="890"/>
      <c r="BP17" s="890"/>
      <c r="BQ17" s="890"/>
      <c r="BR17" s="890"/>
      <c r="BS17" s="890"/>
      <c r="BT17" s="890"/>
      <c r="BU17" s="890"/>
      <c r="BV17" s="890"/>
      <c r="BW17" s="890"/>
      <c r="BX17" s="890"/>
      <c r="BY17" s="890"/>
      <c r="BZ17" s="890"/>
      <c r="CA17" s="890"/>
      <c r="CB17" s="890"/>
      <c r="CC17" s="890"/>
      <c r="CD17" s="890"/>
      <c r="CE17" s="890"/>
      <c r="CF17" s="890"/>
      <c r="CG17" s="890"/>
      <c r="CH17" s="890"/>
      <c r="CI17" s="890"/>
      <c r="CJ17" s="890"/>
      <c r="CK17" s="890"/>
      <c r="CL17" s="890"/>
      <c r="CM17" s="890"/>
      <c r="CN17" s="890"/>
      <c r="CO17" s="890"/>
      <c r="CP17" s="890"/>
      <c r="CQ17" s="890"/>
      <c r="CR17" s="890"/>
      <c r="CS17" s="890"/>
      <c r="CT17" s="890"/>
      <c r="CU17" s="890"/>
      <c r="CV17" s="890"/>
      <c r="CW17" s="890"/>
      <c r="CX17" s="890"/>
      <c r="CY17" s="890"/>
      <c r="CZ17" s="890"/>
      <c r="DA17" s="890"/>
      <c r="DB17" s="890"/>
      <c r="DC17" s="890"/>
      <c r="DD17" s="890"/>
    </row>
    <row r="18" spans="1:108" s="938" customFormat="1" ht="16.8" thickTop="1" thickBot="1">
      <c r="A18" s="985"/>
      <c r="B18" s="3851"/>
      <c r="C18" s="3852"/>
      <c r="D18" s="93"/>
      <c r="E18" s="3852"/>
      <c r="F18" s="3852"/>
      <c r="G18" s="3852"/>
      <c r="H18" s="2729"/>
      <c r="I18" s="2729"/>
      <c r="J18" s="2729"/>
      <c r="K18" s="2978"/>
      <c r="L18" s="101">
        <f t="shared" si="0"/>
        <v>0</v>
      </c>
      <c r="M18" s="2967">
        <v>3</v>
      </c>
      <c r="N18" s="947"/>
      <c r="O18" s="881"/>
      <c r="P18" s="881"/>
      <c r="Q18" s="881"/>
      <c r="R18" s="882"/>
      <c r="S18" s="882"/>
      <c r="T18" s="882"/>
      <c r="U18" s="882"/>
      <c r="V18" s="882"/>
      <c r="W18" s="738"/>
      <c r="X18" s="738"/>
      <c r="Y18" s="738"/>
      <c r="Z18" s="738"/>
      <c r="AA18" s="738"/>
      <c r="AB18" s="738"/>
      <c r="AC18" s="738"/>
      <c r="AD18" s="738"/>
      <c r="AE18" s="738"/>
      <c r="AF18" s="738"/>
      <c r="AG18" s="738"/>
      <c r="AH18" s="738"/>
      <c r="AI18" s="738"/>
      <c r="AJ18" s="738"/>
      <c r="AK18" s="738"/>
      <c r="AL18" s="738"/>
      <c r="AM18" s="738"/>
      <c r="AN18" s="738"/>
      <c r="AO18" s="738"/>
      <c r="AP18" s="738"/>
      <c r="AQ18" s="738"/>
      <c r="AR18" s="738"/>
      <c r="AS18" s="738"/>
      <c r="AT18" s="738"/>
      <c r="AU18" s="738"/>
      <c r="AV18" s="738"/>
      <c r="AW18" s="738"/>
      <c r="AX18" s="738"/>
      <c r="AY18" s="738"/>
      <c r="AZ18" s="738"/>
      <c r="BA18" s="738"/>
      <c r="BB18" s="738"/>
      <c r="BC18" s="738"/>
      <c r="BD18" s="738"/>
      <c r="BE18" s="738"/>
      <c r="BF18" s="738"/>
      <c r="BG18" s="738"/>
      <c r="BH18" s="738"/>
      <c r="BI18" s="738"/>
      <c r="BJ18" s="738"/>
      <c r="BK18" s="738"/>
      <c r="BL18" s="738"/>
      <c r="BM18" s="738"/>
      <c r="BN18" s="738"/>
      <c r="BO18" s="738"/>
      <c r="BP18" s="738"/>
      <c r="BQ18" s="738"/>
      <c r="BR18" s="738"/>
      <c r="BS18" s="738"/>
      <c r="BT18" s="738"/>
      <c r="BU18" s="738"/>
      <c r="BV18" s="738"/>
      <c r="BW18" s="738"/>
      <c r="BX18" s="738"/>
      <c r="BY18" s="738"/>
      <c r="BZ18" s="738"/>
      <c r="CA18" s="738"/>
      <c r="CB18" s="738"/>
      <c r="CC18" s="738"/>
      <c r="CD18" s="738"/>
      <c r="CE18" s="738"/>
      <c r="CF18" s="738"/>
      <c r="CG18" s="738"/>
      <c r="CH18" s="738"/>
      <c r="CI18" s="738"/>
      <c r="CJ18" s="738"/>
      <c r="CK18" s="738"/>
      <c r="CL18" s="738"/>
      <c r="CM18" s="738"/>
      <c r="CN18" s="738"/>
      <c r="CO18" s="738"/>
      <c r="CP18" s="738"/>
      <c r="CQ18" s="738"/>
      <c r="CR18" s="738"/>
      <c r="CS18" s="738"/>
      <c r="CT18" s="738"/>
      <c r="CU18" s="738"/>
      <c r="CV18" s="738"/>
      <c r="CW18" s="738"/>
      <c r="CX18" s="738"/>
      <c r="CY18" s="738"/>
      <c r="CZ18" s="738"/>
      <c r="DA18" s="738"/>
      <c r="DB18" s="738"/>
      <c r="DC18" s="738"/>
      <c r="DD18" s="738"/>
    </row>
    <row r="19" spans="1:108" s="938" customFormat="1" ht="20.25" customHeight="1" thickTop="1" thickBot="1">
      <c r="A19" s="985"/>
      <c r="B19" s="3861" t="s">
        <v>1597</v>
      </c>
      <c r="C19" s="3853"/>
      <c r="D19" s="93"/>
      <c r="E19" s="3852"/>
      <c r="F19" s="3852"/>
      <c r="G19" s="3852"/>
      <c r="H19" s="2729"/>
      <c r="I19" s="2729"/>
      <c r="J19" s="2729"/>
      <c r="K19" s="2978"/>
      <c r="L19" s="101">
        <f t="shared" si="0"/>
        <v>0</v>
      </c>
      <c r="M19" s="2967">
        <v>3</v>
      </c>
      <c r="N19" s="947"/>
      <c r="O19" s="881"/>
      <c r="P19" s="881"/>
      <c r="Q19" s="881"/>
      <c r="R19" s="882"/>
      <c r="S19" s="882"/>
      <c r="T19" s="882"/>
      <c r="U19" s="882"/>
      <c r="V19" s="882"/>
      <c r="W19" s="738"/>
      <c r="X19" s="738"/>
      <c r="Y19" s="738"/>
      <c r="Z19" s="738"/>
      <c r="AA19" s="738"/>
      <c r="AB19" s="738"/>
      <c r="AC19" s="738"/>
      <c r="AD19" s="738"/>
      <c r="AE19" s="738"/>
      <c r="AF19" s="738"/>
      <c r="AG19" s="738"/>
      <c r="AH19" s="738"/>
      <c r="AI19" s="738"/>
      <c r="AJ19" s="738"/>
      <c r="AK19" s="738"/>
      <c r="AL19" s="738"/>
      <c r="AM19" s="738"/>
      <c r="AN19" s="738"/>
      <c r="AO19" s="738"/>
      <c r="AP19" s="738"/>
      <c r="AQ19" s="738"/>
      <c r="AR19" s="738"/>
      <c r="AS19" s="738"/>
      <c r="AT19" s="738"/>
      <c r="AU19" s="738"/>
      <c r="AV19" s="738"/>
      <c r="AW19" s="738"/>
      <c r="AX19" s="738"/>
      <c r="AY19" s="738"/>
      <c r="AZ19" s="738"/>
      <c r="BA19" s="738"/>
      <c r="BB19" s="738"/>
      <c r="BC19" s="738"/>
      <c r="BD19" s="738"/>
      <c r="BE19" s="738"/>
      <c r="BF19" s="738"/>
      <c r="BG19" s="738"/>
      <c r="BH19" s="738"/>
      <c r="BI19" s="738"/>
      <c r="BJ19" s="738"/>
      <c r="BK19" s="738"/>
      <c r="BL19" s="738"/>
      <c r="BM19" s="738"/>
      <c r="BN19" s="738"/>
      <c r="BO19" s="738"/>
      <c r="BP19" s="738"/>
      <c r="BQ19" s="738"/>
      <c r="BR19" s="738"/>
      <c r="BS19" s="738"/>
      <c r="BT19" s="738"/>
      <c r="BU19" s="738"/>
      <c r="BV19" s="738"/>
      <c r="BW19" s="738"/>
      <c r="BX19" s="738"/>
      <c r="BY19" s="738"/>
      <c r="BZ19" s="738"/>
      <c r="CA19" s="738"/>
      <c r="CB19" s="738"/>
      <c r="CC19" s="738"/>
      <c r="CD19" s="738"/>
      <c r="CE19" s="738"/>
      <c r="CF19" s="738"/>
      <c r="CG19" s="738"/>
      <c r="CH19" s="738"/>
      <c r="CI19" s="738"/>
      <c r="CJ19" s="738"/>
      <c r="CK19" s="738"/>
      <c r="CL19" s="738"/>
      <c r="CM19" s="738"/>
      <c r="CN19" s="738"/>
      <c r="CO19" s="738"/>
      <c r="CP19" s="738"/>
      <c r="CQ19" s="738"/>
      <c r="CR19" s="738"/>
      <c r="CS19" s="738"/>
      <c r="CT19" s="738"/>
      <c r="CU19" s="738"/>
      <c r="CV19" s="738"/>
      <c r="CW19" s="738"/>
      <c r="CX19" s="738"/>
      <c r="CY19" s="738"/>
      <c r="CZ19" s="738"/>
      <c r="DA19" s="738"/>
      <c r="DB19" s="738"/>
      <c r="DC19" s="738"/>
      <c r="DD19" s="738"/>
    </row>
    <row r="20" spans="1:108" s="938" customFormat="1" ht="46.2" thickTop="1" thickBot="1">
      <c r="A20" s="985"/>
      <c r="B20" s="207" t="s">
        <v>1597</v>
      </c>
      <c r="C20" s="4190" t="s">
        <v>1598</v>
      </c>
      <c r="D20" s="93"/>
      <c r="E20" s="4191">
        <v>596.80999999999995</v>
      </c>
      <c r="F20" s="4192">
        <v>11.72</v>
      </c>
      <c r="G20" s="4905">
        <f>IFERROR(F20/E20,"-")</f>
        <v>1.9637740654479652E-2</v>
      </c>
      <c r="H20" s="738"/>
      <c r="I20" s="3763" t="s">
        <v>2127</v>
      </c>
      <c r="J20" s="738"/>
      <c r="K20" s="2978"/>
      <c r="L20" s="101">
        <f t="shared" si="0"/>
        <v>0</v>
      </c>
      <c r="M20" s="2967">
        <v>0</v>
      </c>
      <c r="N20" s="947"/>
      <c r="O20" s="947"/>
      <c r="P20" s="881"/>
      <c r="Q20" s="881"/>
      <c r="R20" s="882"/>
      <c r="S20" s="882"/>
      <c r="T20" s="882"/>
      <c r="U20" s="882"/>
      <c r="V20" s="882"/>
      <c r="W20" s="738"/>
      <c r="X20" s="738"/>
      <c r="Y20" s="738"/>
      <c r="Z20" s="738"/>
      <c r="AA20" s="738"/>
      <c r="AB20" s="738"/>
      <c r="AC20" s="738"/>
      <c r="AD20" s="738"/>
      <c r="AE20" s="738"/>
      <c r="AF20" s="738"/>
      <c r="AG20" s="738"/>
      <c r="AH20" s="738"/>
      <c r="AI20" s="738"/>
      <c r="AJ20" s="738"/>
      <c r="AK20" s="738"/>
      <c r="AL20" s="738"/>
      <c r="AM20" s="738"/>
      <c r="AN20" s="738"/>
      <c r="AO20" s="738"/>
      <c r="AP20" s="738"/>
      <c r="AQ20" s="738"/>
      <c r="AR20" s="738"/>
      <c r="AS20" s="738"/>
      <c r="AT20" s="738"/>
      <c r="AU20" s="738"/>
      <c r="AV20" s="738"/>
      <c r="AW20" s="738"/>
      <c r="AX20" s="738"/>
      <c r="AY20" s="738"/>
      <c r="AZ20" s="738"/>
      <c r="BA20" s="738"/>
      <c r="BB20" s="738"/>
      <c r="BC20" s="738"/>
      <c r="BD20" s="738"/>
      <c r="BE20" s="738"/>
      <c r="BF20" s="738"/>
      <c r="BG20" s="738"/>
      <c r="BH20" s="738"/>
      <c r="BI20" s="738"/>
      <c r="BJ20" s="738"/>
      <c r="BK20" s="738"/>
      <c r="BL20" s="738"/>
      <c r="BM20" s="738"/>
      <c r="BN20" s="738"/>
      <c r="BO20" s="738"/>
      <c r="BP20" s="738"/>
      <c r="BQ20" s="738"/>
      <c r="BR20" s="738"/>
      <c r="BS20" s="738"/>
      <c r="BT20" s="738"/>
      <c r="BU20" s="738"/>
      <c r="BV20" s="738"/>
      <c r="BW20" s="738"/>
      <c r="BX20" s="738"/>
      <c r="BY20" s="738"/>
      <c r="BZ20" s="738"/>
      <c r="CA20" s="738"/>
      <c r="CB20" s="738"/>
      <c r="CC20" s="738"/>
      <c r="CD20" s="738"/>
      <c r="CE20" s="738"/>
      <c r="CF20" s="738"/>
      <c r="CG20" s="738"/>
      <c r="CH20" s="738"/>
      <c r="CI20" s="738"/>
      <c r="CJ20" s="738"/>
      <c r="CK20" s="738"/>
      <c r="CL20" s="738"/>
      <c r="CM20" s="738"/>
      <c r="CN20" s="738"/>
      <c r="CO20" s="738"/>
      <c r="CP20" s="738"/>
      <c r="CQ20" s="738"/>
      <c r="CR20" s="738"/>
      <c r="CS20" s="738"/>
      <c r="CT20" s="738"/>
      <c r="CU20" s="738"/>
      <c r="CV20" s="738"/>
      <c r="CW20" s="738"/>
      <c r="CX20" s="738"/>
      <c r="CY20" s="738"/>
      <c r="CZ20" s="738"/>
      <c r="DA20" s="738"/>
      <c r="DB20" s="738"/>
      <c r="DC20" s="738"/>
      <c r="DD20" s="738"/>
    </row>
    <row r="21" spans="1:108" ht="26.85" customHeight="1" thickTop="1">
      <c r="B21" s="3836"/>
      <c r="C21" s="3836"/>
      <c r="D21" s="3847"/>
      <c r="E21" s="93"/>
      <c r="F21" s="93"/>
      <c r="G21" s="93"/>
      <c r="H21" s="738"/>
      <c r="I21" s="738"/>
      <c r="J21" s="738"/>
      <c r="K21" s="2978"/>
      <c r="L21" s="101">
        <f t="shared" si="0"/>
        <v>0</v>
      </c>
      <c r="M21" s="2971">
        <v>3</v>
      </c>
    </row>
    <row r="22" spans="1:108" s="877" customFormat="1" ht="14.25" customHeight="1">
      <c r="A22" s="980"/>
      <c r="B22" s="93"/>
      <c r="C22" s="93"/>
      <c r="D22" s="93"/>
      <c r="E22" s="93"/>
      <c r="F22" s="93"/>
      <c r="G22" s="93"/>
      <c r="J22" s="2953" t="s">
        <v>775</v>
      </c>
      <c r="K22" s="2980"/>
      <c r="L22" s="3346"/>
      <c r="M22" s="2971"/>
      <c r="N22" s="3346"/>
    </row>
    <row r="23" spans="1:108" s="877" customFormat="1" ht="14.25" customHeight="1">
      <c r="A23" s="980"/>
      <c r="B23" s="93"/>
      <c r="C23" s="93"/>
      <c r="D23" s="93"/>
      <c r="E23" s="93"/>
      <c r="F23" s="93"/>
      <c r="G23" s="93"/>
      <c r="K23" s="2980"/>
      <c r="L23" s="3346"/>
      <c r="M23" s="2971"/>
      <c r="N23" s="3346"/>
    </row>
    <row r="24" spans="1:108" s="877" customFormat="1" ht="14.25" customHeight="1">
      <c r="A24" s="980"/>
      <c r="B24" s="93"/>
      <c r="C24" s="93"/>
      <c r="D24" s="93"/>
      <c r="E24" s="93"/>
      <c r="F24" s="93"/>
      <c r="G24" s="93"/>
      <c r="K24" s="2980"/>
      <c r="L24" s="3346"/>
      <c r="M24" s="2971"/>
      <c r="N24" s="3346"/>
    </row>
    <row r="25" spans="1:108" s="877" customFormat="1" ht="14.25" customHeight="1">
      <c r="A25" s="980"/>
      <c r="B25" s="93"/>
      <c r="C25" s="93"/>
      <c r="D25" s="93"/>
      <c r="E25" s="93"/>
      <c r="F25" s="93"/>
      <c r="G25" s="93"/>
      <c r="K25" s="2980"/>
      <c r="L25" s="3346"/>
      <c r="M25" s="2971"/>
      <c r="N25" s="3346"/>
    </row>
    <row r="26" spans="1:108" s="877" customFormat="1" ht="14.25" customHeight="1">
      <c r="A26" s="980"/>
      <c r="B26" s="93"/>
      <c r="C26" s="93"/>
      <c r="D26" s="93"/>
      <c r="E26" s="93"/>
      <c r="F26" s="93"/>
      <c r="G26" s="93"/>
      <c r="K26" s="2980"/>
      <c r="L26" s="3346"/>
      <c r="M26" s="2971"/>
      <c r="N26" s="3346"/>
    </row>
    <row r="27" spans="1:108" s="877" customFormat="1" ht="14.25" customHeight="1">
      <c r="A27" s="980"/>
      <c r="B27" s="93"/>
      <c r="C27" s="93"/>
      <c r="D27" s="93"/>
      <c r="E27" s="93"/>
      <c r="F27" s="93"/>
      <c r="G27" s="93"/>
      <c r="K27" s="2980"/>
      <c r="L27" s="3346"/>
      <c r="M27" s="2971"/>
      <c r="N27" s="3346"/>
    </row>
    <row r="28" spans="1:108" s="877" customFormat="1" ht="14.25" customHeight="1">
      <c r="A28" s="980"/>
      <c r="B28" s="93"/>
      <c r="C28" s="93"/>
      <c r="D28" s="93"/>
      <c r="E28" s="93"/>
      <c r="F28" s="93"/>
      <c r="G28" s="93"/>
      <c r="K28" s="2980"/>
      <c r="L28" s="3346"/>
      <c r="M28" s="2971"/>
      <c r="N28" s="3346"/>
    </row>
    <row r="29" spans="1:108" s="877" customFormat="1" ht="14.25" customHeight="1">
      <c r="A29" s="980"/>
      <c r="B29" s="93"/>
      <c r="C29" s="93"/>
      <c r="D29" s="93"/>
      <c r="E29" s="93"/>
      <c r="F29" s="93"/>
      <c r="G29" s="93"/>
      <c r="K29" s="2980"/>
      <c r="L29" s="3346"/>
      <c r="M29" s="2971"/>
      <c r="N29" s="3346"/>
    </row>
    <row r="30" spans="1:108" s="877" customFormat="1" ht="14.25" customHeight="1">
      <c r="A30" s="980"/>
      <c r="B30" s="93"/>
      <c r="C30" s="93"/>
      <c r="D30" s="93"/>
      <c r="E30" s="93"/>
      <c r="F30" s="93"/>
      <c r="G30" s="93"/>
      <c r="K30" s="2980"/>
      <c r="L30" s="3346"/>
      <c r="M30" s="2971"/>
      <c r="N30" s="3346"/>
    </row>
    <row r="31" spans="1:108" s="877" customFormat="1" ht="14.25" customHeight="1">
      <c r="A31" s="980"/>
      <c r="B31" s="93"/>
      <c r="C31" s="93"/>
      <c r="D31" s="93"/>
      <c r="E31" s="93"/>
      <c r="F31" s="93"/>
      <c r="G31" s="93"/>
      <c r="K31" s="2980"/>
      <c r="L31" s="3346"/>
      <c r="M31" s="2971"/>
      <c r="N31" s="3346"/>
    </row>
    <row r="32" spans="1:108" s="877" customFormat="1" ht="14.25" customHeight="1">
      <c r="A32" s="980"/>
      <c r="B32" s="93"/>
      <c r="C32" s="93"/>
      <c r="D32" s="93"/>
      <c r="E32" s="93"/>
      <c r="F32" s="93"/>
      <c r="G32" s="93"/>
      <c r="K32" s="2980"/>
      <c r="L32" s="3346"/>
      <c r="M32" s="2971"/>
      <c r="N32" s="3346"/>
    </row>
    <row r="33" spans="1:14" s="877" customFormat="1" ht="14.25" customHeight="1">
      <c r="A33" s="980"/>
      <c r="B33" s="93"/>
      <c r="C33" s="93"/>
      <c r="D33" s="93"/>
      <c r="E33" s="93"/>
      <c r="F33" s="93"/>
      <c r="G33" s="93"/>
      <c r="K33" s="2980"/>
      <c r="L33" s="3346"/>
      <c r="M33" s="2971"/>
      <c r="N33" s="3346"/>
    </row>
    <row r="34" spans="1:14" s="877" customFormat="1" ht="14.25" customHeight="1">
      <c r="A34" s="980"/>
      <c r="B34" s="93"/>
      <c r="C34" s="93"/>
      <c r="D34" s="93"/>
      <c r="E34" s="93"/>
      <c r="F34" s="93"/>
      <c r="G34" s="93"/>
      <c r="K34" s="2980"/>
      <c r="L34" s="3346"/>
      <c r="M34" s="2971"/>
      <c r="N34" s="3346"/>
    </row>
    <row r="35" spans="1:14" s="877" customFormat="1" ht="14.25" customHeight="1">
      <c r="A35" s="980"/>
      <c r="B35" s="93"/>
      <c r="C35" s="93"/>
      <c r="D35" s="93"/>
      <c r="E35" s="93"/>
      <c r="F35" s="93"/>
      <c r="G35" s="93"/>
      <c r="K35" s="2980"/>
      <c r="L35" s="3346"/>
      <c r="M35" s="2971"/>
      <c r="N35" s="3346"/>
    </row>
    <row r="36" spans="1:14" s="877" customFormat="1" ht="14.25" customHeight="1">
      <c r="A36" s="980"/>
      <c r="B36" s="93"/>
      <c r="C36" s="93"/>
      <c r="D36" s="93"/>
      <c r="E36" s="93"/>
      <c r="F36" s="93"/>
      <c r="G36" s="93"/>
      <c r="K36" s="2980"/>
      <c r="L36" s="3346"/>
      <c r="M36" s="2971"/>
      <c r="N36" s="3346"/>
    </row>
    <row r="37" spans="1:14" s="877" customFormat="1" ht="14.25" customHeight="1">
      <c r="A37" s="980"/>
      <c r="B37" s="93"/>
      <c r="C37" s="93"/>
      <c r="D37" s="93"/>
      <c r="E37" s="93"/>
      <c r="F37" s="93"/>
      <c r="G37" s="93"/>
      <c r="K37" s="2980"/>
      <c r="L37" s="3346"/>
      <c r="M37" s="2971"/>
      <c r="N37" s="3346"/>
    </row>
    <row r="38" spans="1:14" s="877" customFormat="1" ht="14.25" customHeight="1">
      <c r="A38" s="980"/>
      <c r="B38" s="93"/>
      <c r="C38" s="93"/>
      <c r="D38" s="93"/>
      <c r="E38" s="93"/>
      <c r="F38" s="93"/>
      <c r="G38" s="93"/>
      <c r="K38" s="2980"/>
      <c r="L38" s="3346"/>
      <c r="M38" s="2971"/>
      <c r="N38" s="3346"/>
    </row>
    <row r="39" spans="1:14" s="877" customFormat="1" ht="14.25" customHeight="1">
      <c r="A39" s="980"/>
      <c r="B39" s="93"/>
      <c r="C39" s="93"/>
      <c r="D39" s="93"/>
      <c r="E39" s="93"/>
      <c r="F39" s="93"/>
      <c r="G39" s="93"/>
      <c r="K39" s="2980"/>
      <c r="L39" s="3346"/>
      <c r="M39" s="2971"/>
      <c r="N39" s="3346"/>
    </row>
    <row r="40" spans="1:14" s="877" customFormat="1" ht="14.25" customHeight="1">
      <c r="A40" s="980"/>
      <c r="B40" s="93"/>
      <c r="C40" s="93"/>
      <c r="D40" s="93"/>
      <c r="E40" s="93"/>
      <c r="F40" s="93"/>
      <c r="G40" s="93"/>
      <c r="K40" s="2980"/>
      <c r="L40" s="3346"/>
      <c r="M40" s="2971"/>
      <c r="N40" s="3346"/>
    </row>
    <row r="41" spans="1:14" s="877" customFormat="1" ht="14.25" customHeight="1">
      <c r="A41" s="980"/>
      <c r="B41" s="93"/>
      <c r="C41" s="93"/>
      <c r="D41" s="93"/>
      <c r="E41" s="93"/>
      <c r="F41" s="93"/>
      <c r="G41" s="93"/>
      <c r="K41" s="2980"/>
      <c r="L41" s="3346"/>
      <c r="M41" s="2971"/>
      <c r="N41" s="3346"/>
    </row>
    <row r="42" spans="1:14" s="877" customFormat="1" ht="14.25" customHeight="1">
      <c r="A42" s="980"/>
      <c r="B42" s="93"/>
      <c r="C42" s="93"/>
      <c r="D42" s="93"/>
      <c r="E42" s="93"/>
      <c r="F42" s="93"/>
      <c r="G42" s="93"/>
      <c r="K42" s="2980"/>
      <c r="L42" s="3346"/>
      <c r="M42" s="2971"/>
      <c r="N42" s="3346"/>
    </row>
    <row r="43" spans="1:14" s="877" customFormat="1" ht="14.25" customHeight="1">
      <c r="A43" s="980"/>
      <c r="B43" s="93"/>
      <c r="C43" s="93"/>
      <c r="D43" s="93"/>
      <c r="E43" s="93"/>
      <c r="F43" s="93"/>
      <c r="G43" s="93"/>
      <c r="K43" s="2980"/>
      <c r="L43" s="3346"/>
      <c r="M43" s="2971"/>
      <c r="N43" s="3346"/>
    </row>
    <row r="44" spans="1:14" s="877" customFormat="1" ht="14.25" customHeight="1">
      <c r="A44" s="980"/>
      <c r="B44" s="93"/>
      <c r="C44" s="93"/>
      <c r="D44" s="93"/>
      <c r="E44" s="93"/>
      <c r="F44" s="93"/>
      <c r="G44" s="93"/>
      <c r="K44" s="2980"/>
      <c r="L44" s="3346"/>
      <c r="M44" s="2971"/>
      <c r="N44" s="3346"/>
    </row>
    <row r="45" spans="1:14" s="877" customFormat="1" ht="14.25" customHeight="1">
      <c r="A45" s="980"/>
      <c r="B45" s="93"/>
      <c r="C45" s="93"/>
      <c r="D45" s="93"/>
      <c r="E45" s="93"/>
      <c r="F45" s="93"/>
      <c r="G45" s="93"/>
      <c r="K45" s="2980"/>
      <c r="L45" s="3346"/>
      <c r="M45" s="2971"/>
      <c r="N45" s="3346"/>
    </row>
    <row r="46" spans="1:14" s="877" customFormat="1" ht="14.25" customHeight="1">
      <c r="A46" s="980"/>
      <c r="B46" s="93"/>
      <c r="C46" s="93"/>
      <c r="D46" s="93"/>
      <c r="E46" s="93"/>
      <c r="F46" s="93"/>
      <c r="G46" s="93"/>
      <c r="K46" s="2980"/>
      <c r="L46" s="3346"/>
      <c r="M46" s="2971"/>
      <c r="N46" s="3346"/>
    </row>
    <row r="47" spans="1:14" s="877" customFormat="1" ht="14.25" customHeight="1">
      <c r="A47" s="980"/>
      <c r="B47" s="93"/>
      <c r="C47" s="93"/>
      <c r="D47" s="93"/>
      <c r="E47" s="93"/>
      <c r="F47" s="93"/>
      <c r="G47" s="93"/>
      <c r="K47" s="2980"/>
      <c r="L47" s="3346"/>
      <c r="M47" s="2971"/>
      <c r="N47" s="3346"/>
    </row>
    <row r="48" spans="1:14" s="877" customFormat="1" ht="14.25" customHeight="1">
      <c r="A48" s="980"/>
      <c r="K48" s="2980"/>
      <c r="L48" s="3346"/>
      <c r="M48" s="2971"/>
      <c r="N48" s="3346"/>
    </row>
    <row r="49" spans="1:14" s="877" customFormat="1" ht="14.25" customHeight="1">
      <c r="A49" s="980"/>
      <c r="K49" s="2980"/>
      <c r="L49" s="3346"/>
      <c r="M49" s="2971"/>
      <c r="N49" s="3346"/>
    </row>
    <row r="50" spans="1:14" s="877" customFormat="1" ht="14.25" customHeight="1">
      <c r="A50" s="980"/>
      <c r="K50" s="2980"/>
      <c r="L50" s="3346"/>
      <c r="M50" s="2971"/>
      <c r="N50" s="3346"/>
    </row>
    <row r="51" spans="1:14" s="877" customFormat="1" ht="14.25" customHeight="1">
      <c r="A51" s="980"/>
      <c r="K51" s="2980"/>
      <c r="L51" s="3346"/>
      <c r="M51" s="2971"/>
      <c r="N51" s="3346"/>
    </row>
    <row r="52" spans="1:14" s="877" customFormat="1" ht="14.25" customHeight="1">
      <c r="A52" s="980"/>
      <c r="K52" s="2980"/>
      <c r="L52" s="3346"/>
      <c r="M52" s="2971"/>
      <c r="N52" s="3346"/>
    </row>
    <row r="53" spans="1:14" s="877" customFormat="1" ht="14.25" customHeight="1">
      <c r="A53" s="980"/>
      <c r="K53" s="2980"/>
      <c r="L53" s="3346"/>
      <c r="M53" s="2971"/>
      <c r="N53" s="3346"/>
    </row>
    <row r="54" spans="1:14" s="877" customFormat="1" ht="14.25" customHeight="1">
      <c r="A54" s="980"/>
      <c r="K54" s="2980"/>
      <c r="L54" s="3346"/>
      <c r="M54" s="2971"/>
      <c r="N54" s="3346"/>
    </row>
    <row r="55" spans="1:14" s="877" customFormat="1" ht="14.25" customHeight="1">
      <c r="A55" s="980"/>
      <c r="K55" s="2980"/>
      <c r="L55" s="3346"/>
      <c r="M55" s="2971"/>
      <c r="N55" s="3346"/>
    </row>
    <row r="56" spans="1:14" s="877" customFormat="1" ht="14.25" customHeight="1">
      <c r="A56" s="980"/>
      <c r="K56" s="2980"/>
      <c r="L56" s="3346"/>
      <c r="M56" s="2971"/>
      <c r="N56" s="3346"/>
    </row>
    <row r="57" spans="1:14" s="877" customFormat="1" ht="14.25" customHeight="1">
      <c r="A57" s="980"/>
      <c r="K57" s="2980"/>
      <c r="L57" s="3346"/>
      <c r="M57" s="2971"/>
      <c r="N57" s="3346"/>
    </row>
    <row r="58" spans="1:14" s="877" customFormat="1" ht="14.25" customHeight="1">
      <c r="A58" s="980"/>
      <c r="K58" s="2980"/>
      <c r="L58" s="3346"/>
      <c r="M58" s="2971"/>
      <c r="N58" s="3346"/>
    </row>
    <row r="59" spans="1:14" s="877" customFormat="1" ht="14.25" customHeight="1">
      <c r="A59" s="980"/>
      <c r="K59" s="2980"/>
      <c r="L59" s="3346"/>
      <c r="M59" s="2971"/>
      <c r="N59" s="3346"/>
    </row>
    <row r="60" spans="1:14" s="877" customFormat="1" ht="14.25" customHeight="1">
      <c r="A60" s="980"/>
      <c r="K60" s="2980"/>
      <c r="L60" s="3346"/>
      <c r="M60" s="2971"/>
      <c r="N60" s="3346"/>
    </row>
    <row r="61" spans="1:14" s="877" customFormat="1" ht="14.25" customHeight="1">
      <c r="A61" s="980"/>
      <c r="K61" s="2980"/>
      <c r="L61" s="3346"/>
      <c r="M61" s="2971"/>
      <c r="N61" s="3346"/>
    </row>
    <row r="62" spans="1:14" s="877" customFormat="1" ht="14.25" customHeight="1">
      <c r="A62" s="980"/>
      <c r="K62" s="2980"/>
      <c r="L62" s="3346"/>
      <c r="M62" s="2971"/>
      <c r="N62" s="3346"/>
    </row>
    <row r="63" spans="1:14" s="877" customFormat="1" ht="14.25" customHeight="1">
      <c r="A63" s="980"/>
      <c r="K63" s="2980"/>
      <c r="L63" s="3346"/>
      <c r="M63" s="2971"/>
      <c r="N63" s="3346"/>
    </row>
    <row r="64" spans="1:14" s="877" customFormat="1" ht="14.25" customHeight="1">
      <c r="A64" s="980"/>
      <c r="K64" s="2980"/>
      <c r="L64" s="3346"/>
      <c r="M64" s="2971"/>
      <c r="N64" s="3346"/>
    </row>
    <row r="65" spans="1:14" s="877" customFormat="1" ht="14.25" customHeight="1">
      <c r="A65" s="980"/>
      <c r="K65" s="2980"/>
      <c r="L65" s="3346"/>
      <c r="M65" s="2971"/>
      <c r="N65" s="3346"/>
    </row>
    <row r="66" spans="1:14" s="877" customFormat="1" ht="14.25" customHeight="1">
      <c r="A66" s="980"/>
      <c r="K66" s="2980"/>
      <c r="L66" s="3346"/>
      <c r="M66" s="2971"/>
      <c r="N66" s="3346"/>
    </row>
    <row r="67" spans="1:14" s="877" customFormat="1" ht="14.25" customHeight="1">
      <c r="A67" s="980"/>
      <c r="K67" s="2980"/>
      <c r="L67" s="3346"/>
      <c r="M67" s="2971"/>
      <c r="N67" s="3346"/>
    </row>
    <row r="68" spans="1:14" s="877" customFormat="1" ht="14.25" customHeight="1">
      <c r="A68" s="980"/>
      <c r="K68" s="2980"/>
      <c r="L68" s="3346"/>
      <c r="M68" s="2971"/>
      <c r="N68" s="3346"/>
    </row>
    <row r="69" spans="1:14" s="877" customFormat="1" ht="14.25" customHeight="1">
      <c r="A69" s="980"/>
      <c r="K69" s="2980"/>
      <c r="L69" s="3346"/>
      <c r="M69" s="2971"/>
      <c r="N69" s="3346"/>
    </row>
    <row r="70" spans="1:14" s="877" customFormat="1" ht="14.25" customHeight="1">
      <c r="A70" s="980"/>
      <c r="K70" s="2980"/>
      <c r="L70" s="3346"/>
      <c r="M70" s="2971"/>
      <c r="N70" s="3346"/>
    </row>
    <row r="71" spans="1:14" s="877" customFormat="1" ht="14.25" customHeight="1">
      <c r="A71" s="980"/>
      <c r="K71" s="2980"/>
      <c r="L71" s="3346"/>
      <c r="M71" s="2971"/>
      <c r="N71" s="3346"/>
    </row>
    <row r="72" spans="1:14" s="877" customFormat="1" ht="14.25" customHeight="1">
      <c r="A72" s="980"/>
      <c r="K72" s="2980"/>
      <c r="L72" s="3346"/>
      <c r="M72" s="2971"/>
      <c r="N72" s="3346"/>
    </row>
    <row r="73" spans="1:14" s="877" customFormat="1" ht="14.25" customHeight="1">
      <c r="A73" s="980"/>
      <c r="K73" s="2980"/>
      <c r="L73" s="3346"/>
      <c r="M73" s="2971"/>
      <c r="N73" s="3346"/>
    </row>
    <row r="74" spans="1:14" s="877" customFormat="1" ht="14.25" customHeight="1">
      <c r="A74" s="980"/>
      <c r="K74" s="2980"/>
      <c r="L74" s="3346"/>
      <c r="M74" s="2971"/>
      <c r="N74" s="3346"/>
    </row>
    <row r="75" spans="1:14" s="877" customFormat="1" ht="14.25" customHeight="1">
      <c r="A75" s="980"/>
      <c r="K75" s="2980"/>
      <c r="L75" s="3346"/>
      <c r="M75" s="2971"/>
      <c r="N75" s="3346"/>
    </row>
    <row r="76" spans="1:14" s="877" customFormat="1" ht="14.25" customHeight="1">
      <c r="A76" s="980"/>
      <c r="K76" s="2980"/>
      <c r="L76" s="3346"/>
      <c r="M76" s="2971"/>
      <c r="N76" s="3346"/>
    </row>
    <row r="77" spans="1:14" s="877" customFormat="1" ht="14.25" customHeight="1">
      <c r="A77" s="980"/>
      <c r="K77" s="2980"/>
      <c r="L77" s="3346"/>
      <c r="M77" s="2971"/>
      <c r="N77" s="3346"/>
    </row>
    <row r="78" spans="1:14" s="877" customFormat="1" ht="14.25" customHeight="1">
      <c r="A78" s="980"/>
      <c r="K78" s="2980"/>
      <c r="L78" s="3346"/>
      <c r="M78" s="2971"/>
      <c r="N78" s="3346"/>
    </row>
    <row r="79" spans="1:14" s="877" customFormat="1" ht="14.25" customHeight="1">
      <c r="A79" s="980"/>
      <c r="K79" s="2980"/>
      <c r="L79" s="3346"/>
      <c r="M79" s="2971"/>
      <c r="N79" s="3346"/>
    </row>
    <row r="80" spans="1:14" s="877" customFormat="1" ht="14.25" customHeight="1">
      <c r="A80" s="980"/>
      <c r="K80" s="2980"/>
      <c r="L80" s="3346"/>
      <c r="M80" s="2971"/>
      <c r="N80" s="3346"/>
    </row>
    <row r="81" spans="1:14" s="877" customFormat="1" ht="14.25" customHeight="1">
      <c r="A81" s="980"/>
      <c r="K81" s="2980"/>
      <c r="L81" s="3346"/>
      <c r="M81" s="2971"/>
      <c r="N81" s="3346"/>
    </row>
    <row r="82" spans="1:14" s="877" customFormat="1" ht="14.25" customHeight="1">
      <c r="A82" s="980"/>
      <c r="K82" s="2980"/>
      <c r="L82" s="3346"/>
      <c r="M82" s="2971"/>
      <c r="N82" s="3346"/>
    </row>
    <row r="83" spans="1:14" s="877" customFormat="1" ht="14.25" customHeight="1">
      <c r="A83" s="980"/>
      <c r="K83" s="2980"/>
      <c r="L83" s="3346"/>
      <c r="M83" s="2971"/>
      <c r="N83" s="3346"/>
    </row>
    <row r="84" spans="1:14" s="877" customFormat="1" ht="14.25" customHeight="1">
      <c r="A84" s="980"/>
      <c r="K84" s="2980"/>
      <c r="L84" s="3346"/>
      <c r="M84" s="2971"/>
      <c r="N84" s="3346"/>
    </row>
    <row r="85" spans="1:14" s="877" customFormat="1" ht="14.25" customHeight="1">
      <c r="A85" s="980"/>
      <c r="K85" s="2980"/>
      <c r="L85" s="3346"/>
      <c r="M85" s="2971"/>
      <c r="N85" s="3346"/>
    </row>
    <row r="86" spans="1:14" s="877" customFormat="1" ht="14.25" customHeight="1">
      <c r="A86" s="980"/>
      <c r="K86" s="2980"/>
      <c r="L86" s="3346"/>
      <c r="M86" s="2971"/>
      <c r="N86" s="3346"/>
    </row>
    <row r="87" spans="1:14" s="877" customFormat="1" ht="14.25" customHeight="1">
      <c r="A87" s="980"/>
      <c r="K87" s="2980"/>
      <c r="L87" s="3346"/>
      <c r="M87" s="2971"/>
      <c r="N87" s="3346"/>
    </row>
    <row r="88" spans="1:14" s="877" customFormat="1" ht="14.25" customHeight="1">
      <c r="A88" s="980"/>
      <c r="K88" s="2980"/>
      <c r="L88" s="3346"/>
      <c r="M88" s="2971"/>
      <c r="N88" s="3346"/>
    </row>
    <row r="89" spans="1:14" s="877" customFormat="1" ht="14.25" customHeight="1">
      <c r="A89" s="980"/>
      <c r="K89" s="2980"/>
      <c r="L89" s="3346"/>
      <c r="M89" s="2971"/>
      <c r="N89" s="3346"/>
    </row>
    <row r="90" spans="1:14" s="877" customFormat="1" ht="14.25" customHeight="1">
      <c r="A90" s="980"/>
      <c r="K90" s="2980"/>
      <c r="L90" s="3346"/>
      <c r="M90" s="2971"/>
      <c r="N90" s="3346"/>
    </row>
    <row r="91" spans="1:14" s="877" customFormat="1" ht="14.25" customHeight="1">
      <c r="A91" s="980"/>
      <c r="K91" s="2980"/>
      <c r="L91" s="3346"/>
      <c r="M91" s="2971"/>
      <c r="N91" s="3346"/>
    </row>
    <row r="92" spans="1:14" s="877" customFormat="1" ht="14.25" customHeight="1">
      <c r="A92" s="980"/>
      <c r="K92" s="2980"/>
      <c r="L92" s="3346"/>
      <c r="M92" s="2971"/>
      <c r="N92" s="3346"/>
    </row>
    <row r="93" spans="1:14" s="877" customFormat="1" ht="14.25" customHeight="1">
      <c r="A93" s="980"/>
      <c r="K93" s="2980"/>
      <c r="L93" s="3346"/>
      <c r="M93" s="2971"/>
      <c r="N93" s="3346"/>
    </row>
    <row r="94" spans="1:14" s="877" customFormat="1" ht="14.25" customHeight="1">
      <c r="A94" s="980"/>
      <c r="K94" s="2980"/>
      <c r="L94" s="3346"/>
      <c r="M94" s="2971"/>
      <c r="N94" s="3346"/>
    </row>
    <row r="95" spans="1:14" s="877" customFormat="1" ht="14.25" customHeight="1">
      <c r="A95" s="980"/>
      <c r="K95" s="2980"/>
      <c r="L95" s="3346"/>
      <c r="M95" s="2971"/>
      <c r="N95" s="3346"/>
    </row>
    <row r="96" spans="1:14" s="877" customFormat="1" ht="14.25" customHeight="1">
      <c r="A96" s="980"/>
      <c r="K96" s="2980"/>
      <c r="L96" s="3346"/>
      <c r="M96" s="2971"/>
      <c r="N96" s="3346"/>
    </row>
    <row r="97" spans="1:14" s="877" customFormat="1" ht="14.25" customHeight="1">
      <c r="A97" s="980"/>
      <c r="K97" s="2980"/>
      <c r="L97" s="3346"/>
      <c r="M97" s="2971"/>
      <c r="N97" s="3346"/>
    </row>
    <row r="98" spans="1:14" s="877" customFormat="1" ht="14.25" customHeight="1">
      <c r="A98" s="980"/>
      <c r="K98" s="2980"/>
      <c r="L98" s="3346"/>
      <c r="M98" s="2971"/>
      <c r="N98" s="3346"/>
    </row>
    <row r="99" spans="1:14" s="877" customFormat="1" ht="14.25" customHeight="1">
      <c r="A99" s="980"/>
      <c r="K99" s="2980"/>
      <c r="L99" s="3346"/>
      <c r="M99" s="2971"/>
      <c r="N99" s="3346"/>
    </row>
    <row r="100" spans="1:14" s="877" customFormat="1" ht="14.25" customHeight="1">
      <c r="A100" s="980"/>
      <c r="K100" s="2980"/>
      <c r="L100" s="3346"/>
      <c r="M100" s="2971"/>
      <c r="N100" s="3346"/>
    </row>
    <row r="101" spans="1:14" s="877" customFormat="1" ht="14.25" customHeight="1">
      <c r="A101" s="980"/>
      <c r="K101" s="2980"/>
      <c r="L101" s="3346"/>
      <c r="M101" s="2971"/>
      <c r="N101" s="3346"/>
    </row>
    <row r="102" spans="1:14" s="877" customFormat="1" ht="14.25" customHeight="1">
      <c r="A102" s="980"/>
      <c r="K102" s="2980"/>
      <c r="L102" s="3346"/>
      <c r="M102" s="2971"/>
      <c r="N102" s="3346"/>
    </row>
    <row r="103" spans="1:14" s="877" customFormat="1" ht="14.25" customHeight="1">
      <c r="A103" s="980"/>
      <c r="K103" s="2980"/>
      <c r="L103" s="3346"/>
      <c r="M103" s="2971"/>
      <c r="N103" s="3346"/>
    </row>
    <row r="104" spans="1:14" s="877" customFormat="1" ht="14.25" customHeight="1">
      <c r="A104" s="980"/>
      <c r="K104" s="2980"/>
      <c r="L104" s="3346"/>
      <c r="M104" s="2971"/>
      <c r="N104" s="3346"/>
    </row>
    <row r="105" spans="1:14" s="877" customFormat="1" ht="14.25" customHeight="1">
      <c r="A105" s="980"/>
      <c r="K105" s="2980"/>
      <c r="L105" s="3346"/>
      <c r="M105" s="2971"/>
      <c r="N105" s="3346"/>
    </row>
    <row r="106" spans="1:14" s="877" customFormat="1" ht="14.25" customHeight="1">
      <c r="A106" s="980"/>
      <c r="K106" s="2980"/>
      <c r="L106" s="3346"/>
      <c r="M106" s="2971"/>
      <c r="N106" s="3346"/>
    </row>
    <row r="107" spans="1:14" s="877" customFormat="1" ht="14.25" customHeight="1">
      <c r="A107" s="980"/>
      <c r="K107" s="2980"/>
      <c r="L107" s="3346"/>
      <c r="M107" s="2971"/>
      <c r="N107" s="3346"/>
    </row>
    <row r="108" spans="1:14" s="877" customFormat="1" ht="14.25" customHeight="1">
      <c r="A108" s="980"/>
      <c r="K108" s="2980"/>
      <c r="L108" s="3346"/>
      <c r="M108" s="2971"/>
      <c r="N108" s="3346"/>
    </row>
    <row r="109" spans="1:14" s="877" customFormat="1" ht="14.25" customHeight="1">
      <c r="A109" s="980"/>
      <c r="K109" s="2980"/>
      <c r="L109" s="3346"/>
      <c r="M109" s="2971"/>
      <c r="N109" s="3346"/>
    </row>
    <row r="110" spans="1:14" s="877" customFormat="1" ht="14.25" customHeight="1">
      <c r="A110" s="980"/>
      <c r="K110" s="2980"/>
      <c r="L110" s="3346"/>
      <c r="M110" s="2971"/>
      <c r="N110" s="3346"/>
    </row>
    <row r="111" spans="1:14" s="877" customFormat="1" ht="14.25" customHeight="1">
      <c r="A111" s="980"/>
      <c r="K111" s="2980"/>
      <c r="L111" s="3346"/>
      <c r="M111" s="2971"/>
      <c r="N111" s="3346"/>
    </row>
    <row r="112" spans="1:14" s="877" customFormat="1" ht="14.25" customHeight="1">
      <c r="A112" s="980"/>
      <c r="K112" s="2980"/>
      <c r="L112" s="3346"/>
      <c r="M112" s="2971"/>
      <c r="N112" s="3346"/>
    </row>
    <row r="113" spans="1:14" s="877" customFormat="1" ht="14.25" customHeight="1">
      <c r="A113" s="980"/>
      <c r="K113" s="2980"/>
      <c r="L113" s="3346"/>
      <c r="M113" s="2971"/>
      <c r="N113" s="3346"/>
    </row>
    <row r="114" spans="1:14" s="877" customFormat="1" ht="14.25" customHeight="1">
      <c r="A114" s="980"/>
      <c r="K114" s="2980"/>
      <c r="L114" s="3346"/>
      <c r="M114" s="2971"/>
      <c r="N114" s="3346"/>
    </row>
    <row r="115" spans="1:14" s="877" customFormat="1" ht="14.25" customHeight="1">
      <c r="A115" s="980"/>
      <c r="K115" s="2980"/>
      <c r="L115" s="3346"/>
      <c r="M115" s="2971"/>
      <c r="N115" s="3346"/>
    </row>
    <row r="116" spans="1:14" s="877" customFormat="1" ht="14.25" customHeight="1">
      <c r="A116" s="980"/>
      <c r="K116" s="2980"/>
      <c r="L116" s="3346"/>
      <c r="M116" s="2971"/>
      <c r="N116" s="3346"/>
    </row>
    <row r="117" spans="1:14" s="877" customFormat="1" ht="14.25" customHeight="1">
      <c r="A117" s="980"/>
      <c r="K117" s="2980"/>
      <c r="L117" s="3346"/>
      <c r="M117" s="2971"/>
      <c r="N117" s="3346"/>
    </row>
    <row r="118" spans="1:14" s="877" customFormat="1" ht="14.25" customHeight="1">
      <c r="A118" s="980"/>
      <c r="K118" s="2980"/>
      <c r="L118" s="3346"/>
      <c r="M118" s="2971"/>
      <c r="N118" s="3346"/>
    </row>
    <row r="119" spans="1:14" s="877" customFormat="1" ht="14.25" customHeight="1">
      <c r="A119" s="980"/>
      <c r="K119" s="2980"/>
      <c r="L119" s="3346"/>
      <c r="M119" s="2971"/>
      <c r="N119" s="3346"/>
    </row>
    <row r="120" spans="1:14" s="877" customFormat="1" ht="14.25" customHeight="1">
      <c r="A120" s="980"/>
      <c r="K120" s="2980"/>
      <c r="L120" s="3346"/>
      <c r="M120" s="2971"/>
      <c r="N120" s="3346"/>
    </row>
    <row r="121" spans="1:14" s="877" customFormat="1" ht="14.25" customHeight="1">
      <c r="A121" s="980"/>
      <c r="K121" s="2980"/>
      <c r="L121" s="3346"/>
      <c r="M121" s="2971"/>
      <c r="N121" s="3346"/>
    </row>
    <row r="122" spans="1:14" s="877" customFormat="1" ht="14.25" customHeight="1">
      <c r="A122" s="980"/>
      <c r="K122" s="2980"/>
      <c r="L122" s="3346"/>
      <c r="M122" s="2971"/>
      <c r="N122" s="3346"/>
    </row>
    <row r="123" spans="1:14" s="877" customFormat="1" ht="14.25" customHeight="1">
      <c r="A123" s="980"/>
      <c r="K123" s="2980"/>
      <c r="L123" s="3346"/>
      <c r="M123" s="2971"/>
      <c r="N123" s="3346"/>
    </row>
    <row r="124" spans="1:14" s="877" customFormat="1" ht="14.25" customHeight="1">
      <c r="A124" s="980"/>
      <c r="K124" s="2980"/>
      <c r="L124" s="3346"/>
      <c r="M124" s="2971"/>
      <c r="N124" s="3346"/>
    </row>
    <row r="125" spans="1:14" s="877" customFormat="1" ht="14.25" customHeight="1">
      <c r="A125" s="980"/>
      <c r="K125" s="2980"/>
      <c r="L125" s="3346"/>
      <c r="M125" s="2971"/>
      <c r="N125" s="3346"/>
    </row>
    <row r="126" spans="1:14" s="877" customFormat="1" ht="14.25" customHeight="1">
      <c r="A126" s="980"/>
      <c r="K126" s="2980"/>
      <c r="L126" s="3346"/>
      <c r="M126" s="2971"/>
      <c r="N126" s="3346"/>
    </row>
    <row r="127" spans="1:14" s="877" customFormat="1" ht="14.25" customHeight="1">
      <c r="A127" s="980"/>
      <c r="K127" s="2980"/>
      <c r="L127" s="3346"/>
      <c r="M127" s="2971"/>
      <c r="N127" s="3346"/>
    </row>
    <row r="128" spans="1:14" s="877" customFormat="1" ht="14.25" customHeight="1">
      <c r="A128" s="980"/>
      <c r="K128" s="2980"/>
      <c r="L128" s="3346"/>
      <c r="M128" s="2971"/>
      <c r="N128" s="3346"/>
    </row>
    <row r="129" spans="1:14" s="877" customFormat="1" ht="14.25" customHeight="1">
      <c r="A129" s="980"/>
      <c r="K129" s="2980"/>
      <c r="L129" s="3346"/>
      <c r="M129" s="2971"/>
      <c r="N129" s="3346"/>
    </row>
    <row r="130" spans="1:14" s="877" customFormat="1" ht="14.25" customHeight="1">
      <c r="A130" s="980"/>
      <c r="K130" s="2980"/>
      <c r="L130" s="3346"/>
      <c r="M130" s="2971"/>
      <c r="N130" s="3346"/>
    </row>
    <row r="131" spans="1:14" s="877" customFormat="1" ht="14.25" customHeight="1">
      <c r="A131" s="980"/>
      <c r="K131" s="2980"/>
      <c r="L131" s="3346"/>
      <c r="M131" s="2971"/>
      <c r="N131" s="3346"/>
    </row>
    <row r="132" spans="1:14" s="877" customFormat="1" ht="14.25" customHeight="1">
      <c r="A132" s="980"/>
      <c r="K132" s="2980"/>
      <c r="L132" s="3346"/>
      <c r="M132" s="2971"/>
      <c r="N132" s="3346"/>
    </row>
    <row r="133" spans="1:14" s="877" customFormat="1" ht="14.25" customHeight="1">
      <c r="A133" s="980"/>
      <c r="K133" s="2980"/>
      <c r="L133" s="3346"/>
      <c r="M133" s="2971"/>
      <c r="N133" s="3346"/>
    </row>
    <row r="134" spans="1:14" s="877" customFormat="1" ht="14.25" customHeight="1">
      <c r="A134" s="980"/>
      <c r="K134" s="2980"/>
      <c r="L134" s="3346"/>
      <c r="M134" s="2971"/>
      <c r="N134" s="3346"/>
    </row>
    <row r="135" spans="1:14" s="877" customFormat="1" ht="14.25" customHeight="1">
      <c r="A135" s="980"/>
      <c r="K135" s="2980"/>
      <c r="L135" s="3346"/>
      <c r="M135" s="2971"/>
      <c r="N135" s="3346"/>
    </row>
    <row r="136" spans="1:14" s="877" customFormat="1" ht="14.25" customHeight="1">
      <c r="A136" s="980"/>
      <c r="K136" s="2980"/>
      <c r="L136" s="3346"/>
      <c r="M136" s="2971"/>
      <c r="N136" s="3346"/>
    </row>
    <row r="137" spans="1:14" s="877" customFormat="1" ht="14.25" customHeight="1">
      <c r="A137" s="980"/>
      <c r="K137" s="2980"/>
      <c r="L137" s="3346"/>
      <c r="M137" s="2971"/>
      <c r="N137" s="3346"/>
    </row>
    <row r="138" spans="1:14" s="877" customFormat="1" ht="14.25" customHeight="1">
      <c r="A138" s="980"/>
      <c r="K138" s="2980"/>
      <c r="L138" s="3346"/>
      <c r="M138" s="2971"/>
      <c r="N138" s="3346"/>
    </row>
    <row r="139" spans="1:14" s="877" customFormat="1" ht="14.25" customHeight="1">
      <c r="A139" s="980"/>
      <c r="K139" s="2980"/>
      <c r="L139" s="3346"/>
      <c r="M139" s="2971"/>
      <c r="N139" s="3346"/>
    </row>
    <row r="140" spans="1:14" s="877" customFormat="1" ht="14.25" customHeight="1">
      <c r="A140" s="980"/>
      <c r="K140" s="2980"/>
      <c r="L140" s="3346"/>
      <c r="M140" s="2971"/>
      <c r="N140" s="3346"/>
    </row>
  </sheetData>
  <mergeCells count="1">
    <mergeCell ref="B3:J3"/>
  </mergeCells>
  <conditionalFormatting sqref="L6:L21">
    <cfRule type="cellIs" dxfId="61" priority="1" operator="equal">
      <formula>0</formula>
    </cfRule>
  </conditionalFormatting>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020A87-4B09-4DF4-A8C8-4D0FD5FB8F7D}">
  <sheetPr codeName="Sheet107">
    <pageSetUpPr fitToPage="1"/>
  </sheetPr>
  <dimension ref="A1:HL554"/>
  <sheetViews>
    <sheetView topLeftCell="A3" workbookViewId="0">
      <selection activeCell="E13" sqref="E13"/>
    </sheetView>
  </sheetViews>
  <sheetFormatPr defaultColWidth="9.69921875" defaultRowHeight="14.25" customHeight="1"/>
  <cols>
    <col min="1" max="1" width="1.19921875" style="980" customWidth="1"/>
    <col min="2" max="2" width="51.19921875" style="876" customWidth="1"/>
    <col min="3" max="3" width="18.19921875" style="876" customWidth="1"/>
    <col min="4" max="4" width="15.5" style="876" customWidth="1"/>
    <col min="5" max="5" width="14.69921875" style="876" customWidth="1"/>
    <col min="6" max="6" width="17.19921875" style="876" customWidth="1"/>
    <col min="7" max="7" width="19.5" style="876" customWidth="1"/>
    <col min="8" max="8" width="2.59765625" style="877" customWidth="1"/>
    <col min="9" max="9" width="14.09765625" style="877" customWidth="1"/>
    <col min="10" max="10" width="2.59765625" style="877" customWidth="1"/>
    <col min="11" max="11" width="1.69921875" style="2980" customWidth="1"/>
    <col min="12" max="12" width="18.69921875" style="3346" bestFit="1" customWidth="1"/>
    <col min="13" max="13" width="1.69921875" style="2971" customWidth="1"/>
    <col min="14" max="14" width="1.69921875" style="3346" customWidth="1"/>
    <col min="15" max="220" width="9.69921875" style="877"/>
    <col min="221" max="16384" width="9.69921875" style="876"/>
  </cols>
  <sheetData>
    <row r="1" spans="1:220" s="871" customFormat="1" ht="23.25" customHeight="1">
      <c r="A1" s="3144" t="s">
        <v>713</v>
      </c>
      <c r="B1" s="3884" t="s">
        <v>2128</v>
      </c>
      <c r="C1" s="3885"/>
      <c r="D1" s="3886"/>
      <c r="E1" s="3886"/>
      <c r="F1" s="3886"/>
      <c r="G1" s="3886"/>
      <c r="H1" s="3886"/>
      <c r="I1" s="3886"/>
      <c r="J1" s="3886"/>
      <c r="K1" s="2977"/>
      <c r="L1" s="3334"/>
      <c r="M1" s="2982"/>
      <c r="N1" s="3334"/>
    </row>
    <row r="2" spans="1:220" s="871" customFormat="1" ht="23.25" customHeight="1">
      <c r="A2" s="3144"/>
      <c r="B2" s="3884" t="str">
        <f>SelectCompany!B4</f>
        <v>South Staffordshire Water</v>
      </c>
      <c r="C2" s="3888"/>
      <c r="D2" s="3886"/>
      <c r="E2" s="3886"/>
      <c r="F2" s="3886"/>
      <c r="G2" s="3886"/>
      <c r="H2" s="3886"/>
      <c r="I2" s="3886"/>
      <c r="J2" s="3886"/>
      <c r="K2" s="2977"/>
      <c r="L2" s="3334"/>
      <c r="M2" s="2982"/>
      <c r="N2" s="3334"/>
    </row>
    <row r="3" spans="1:220" s="938" customFormat="1" ht="36.75" customHeight="1">
      <c r="A3" s="985"/>
      <c r="B3" s="5075" t="s">
        <v>2129</v>
      </c>
      <c r="C3" s="5132"/>
      <c r="D3" s="5132"/>
      <c r="E3" s="5132"/>
      <c r="F3" s="5132"/>
      <c r="G3" s="5132"/>
      <c r="H3" s="5132"/>
      <c r="I3" s="5132"/>
      <c r="J3" s="5132"/>
      <c r="K3" s="2978"/>
      <c r="L3" s="3329" t="s">
        <v>716</v>
      </c>
      <c r="M3" s="2967"/>
      <c r="N3" s="947"/>
      <c r="O3" s="738"/>
      <c r="P3" s="738"/>
      <c r="Q3" s="738"/>
      <c r="R3" s="738"/>
      <c r="S3" s="738"/>
      <c r="T3" s="738"/>
      <c r="U3" s="738"/>
      <c r="V3" s="738"/>
      <c r="W3" s="738"/>
      <c r="X3" s="738"/>
      <c r="Y3" s="738"/>
      <c r="Z3" s="738"/>
      <c r="AA3" s="738"/>
      <c r="AB3" s="738"/>
      <c r="AC3" s="738"/>
      <c r="AD3" s="738"/>
      <c r="AE3" s="738"/>
      <c r="AF3" s="738"/>
      <c r="AG3" s="738"/>
      <c r="AH3" s="738"/>
      <c r="AI3" s="738"/>
      <c r="AJ3" s="738"/>
      <c r="AK3" s="738"/>
      <c r="AL3" s="738"/>
      <c r="AM3" s="738"/>
      <c r="AN3" s="738"/>
      <c r="AO3" s="738"/>
      <c r="AP3" s="738"/>
      <c r="AQ3" s="738"/>
      <c r="AR3" s="738"/>
      <c r="AS3" s="738"/>
      <c r="AT3" s="738"/>
      <c r="AU3" s="738"/>
      <c r="AV3" s="738"/>
      <c r="AW3" s="738"/>
      <c r="AX3" s="738"/>
      <c r="AY3" s="738"/>
      <c r="AZ3" s="738"/>
      <c r="BA3" s="738"/>
      <c r="BB3" s="738"/>
      <c r="BC3" s="738"/>
      <c r="BD3" s="738"/>
      <c r="BE3" s="738"/>
      <c r="BF3" s="738"/>
      <c r="BG3" s="738"/>
      <c r="BH3" s="738"/>
      <c r="BI3" s="738"/>
      <c r="BJ3" s="738"/>
      <c r="BK3" s="738"/>
      <c r="BL3" s="738"/>
      <c r="BM3" s="738"/>
      <c r="BN3" s="738"/>
      <c r="BO3" s="738"/>
      <c r="BP3" s="738"/>
      <c r="BQ3" s="738"/>
      <c r="BR3" s="738"/>
      <c r="BS3" s="738"/>
      <c r="BT3" s="738"/>
      <c r="BU3" s="738"/>
      <c r="BV3" s="738"/>
      <c r="BW3" s="738"/>
      <c r="BX3" s="738"/>
      <c r="BY3" s="738"/>
      <c r="BZ3" s="738"/>
      <c r="CA3" s="738"/>
      <c r="CB3" s="738"/>
      <c r="CC3" s="738"/>
      <c r="CD3" s="738"/>
      <c r="CE3" s="738"/>
      <c r="CF3" s="738"/>
      <c r="CG3" s="738"/>
      <c r="CH3" s="738"/>
      <c r="CI3" s="738"/>
      <c r="CJ3" s="738"/>
      <c r="CK3" s="738"/>
      <c r="CL3" s="738"/>
      <c r="CM3" s="738"/>
      <c r="CN3" s="738"/>
      <c r="CO3" s="738"/>
      <c r="CP3" s="738"/>
      <c r="CQ3" s="738"/>
      <c r="CR3" s="738"/>
      <c r="CS3" s="738"/>
      <c r="CT3" s="738"/>
      <c r="CU3" s="738"/>
      <c r="CV3" s="738"/>
      <c r="CW3" s="738"/>
      <c r="CX3" s="738"/>
      <c r="CY3" s="738"/>
      <c r="CZ3" s="738"/>
      <c r="DA3" s="738"/>
      <c r="DB3" s="738"/>
      <c r="DC3" s="738"/>
      <c r="DD3" s="738"/>
      <c r="DE3" s="738"/>
      <c r="DF3" s="738"/>
      <c r="DG3" s="738"/>
      <c r="DH3" s="738"/>
      <c r="DI3" s="738"/>
      <c r="DJ3" s="738"/>
      <c r="DK3" s="738"/>
      <c r="DL3" s="738"/>
      <c r="DM3" s="738"/>
      <c r="DN3" s="738"/>
      <c r="DO3" s="738"/>
      <c r="DP3" s="738"/>
      <c r="DQ3" s="738"/>
      <c r="DR3" s="738"/>
      <c r="DS3" s="738"/>
      <c r="DT3" s="738"/>
      <c r="DU3" s="738"/>
      <c r="DV3" s="738"/>
      <c r="DW3" s="738"/>
      <c r="DX3" s="738"/>
      <c r="DY3" s="738"/>
      <c r="DZ3" s="738"/>
      <c r="EA3" s="738"/>
      <c r="EB3" s="738"/>
      <c r="EC3" s="738"/>
      <c r="ED3" s="738"/>
      <c r="EE3" s="738"/>
      <c r="EF3" s="738"/>
      <c r="EG3" s="738"/>
      <c r="EH3" s="738"/>
      <c r="EI3" s="738"/>
      <c r="EJ3" s="738"/>
      <c r="EK3" s="738"/>
      <c r="EL3" s="738"/>
      <c r="EM3" s="738"/>
      <c r="EN3" s="738"/>
      <c r="EO3" s="738"/>
      <c r="EP3" s="738"/>
      <c r="EQ3" s="738"/>
      <c r="ER3" s="738"/>
      <c r="ES3" s="738"/>
      <c r="ET3" s="738"/>
      <c r="EU3" s="738"/>
      <c r="EV3" s="738"/>
      <c r="EW3" s="738"/>
      <c r="EX3" s="738"/>
      <c r="EY3" s="738"/>
      <c r="EZ3" s="738"/>
      <c r="FA3" s="738"/>
      <c r="FB3" s="738"/>
      <c r="FC3" s="738"/>
      <c r="FD3" s="738"/>
      <c r="FE3" s="738"/>
      <c r="FF3" s="738"/>
      <c r="FG3" s="738"/>
      <c r="FH3" s="738"/>
      <c r="FI3" s="738"/>
      <c r="FJ3" s="738"/>
      <c r="FK3" s="738"/>
      <c r="FL3" s="738"/>
      <c r="FM3" s="738"/>
      <c r="FN3" s="738"/>
      <c r="FO3" s="738"/>
      <c r="FP3" s="738"/>
      <c r="FQ3" s="738"/>
      <c r="FR3" s="738"/>
      <c r="FS3" s="738"/>
      <c r="FT3" s="738"/>
      <c r="FU3" s="738"/>
      <c r="FV3" s="738"/>
      <c r="FW3" s="738"/>
      <c r="FX3" s="738"/>
      <c r="FY3" s="738"/>
      <c r="FZ3" s="738"/>
      <c r="GA3" s="738"/>
      <c r="GB3" s="738"/>
      <c r="GC3" s="738"/>
      <c r="GD3" s="738"/>
      <c r="GE3" s="738"/>
      <c r="GF3" s="738"/>
      <c r="GG3" s="738"/>
      <c r="GH3" s="738"/>
      <c r="GI3" s="738"/>
      <c r="GJ3" s="738"/>
      <c r="GK3" s="738"/>
      <c r="GL3" s="738"/>
      <c r="GM3" s="738"/>
      <c r="GN3" s="738"/>
      <c r="GO3" s="738"/>
      <c r="GP3" s="738"/>
      <c r="GQ3" s="738"/>
      <c r="GR3" s="738"/>
      <c r="GS3" s="738"/>
      <c r="GT3" s="738"/>
      <c r="GU3" s="738"/>
      <c r="GV3" s="738"/>
      <c r="GW3" s="738"/>
      <c r="GX3" s="738"/>
      <c r="GY3" s="738"/>
      <c r="GZ3" s="738"/>
      <c r="HA3" s="738"/>
      <c r="HB3" s="738"/>
      <c r="HC3" s="738"/>
      <c r="HD3" s="738"/>
      <c r="HE3" s="738"/>
      <c r="HF3" s="738"/>
      <c r="HG3" s="738"/>
      <c r="HH3" s="738"/>
      <c r="HI3" s="738"/>
      <c r="HJ3" s="738"/>
      <c r="HK3" s="738"/>
      <c r="HL3" s="738"/>
    </row>
    <row r="4" spans="1:220" s="93" customFormat="1" ht="14.25" customHeight="1">
      <c r="A4" s="3682"/>
      <c r="B4" s="465"/>
      <c r="C4" s="465"/>
      <c r="D4" s="3877"/>
      <c r="F4" s="735"/>
      <c r="K4" s="416"/>
      <c r="M4" s="992"/>
    </row>
    <row r="5" spans="1:220" s="93" customFormat="1" ht="14.25" customHeight="1" thickBot="1">
      <c r="A5" s="3682"/>
      <c r="C5" s="3839">
        <v>1</v>
      </c>
      <c r="D5" s="3839">
        <v>2</v>
      </c>
      <c r="E5" s="3839">
        <v>3</v>
      </c>
      <c r="F5" s="3839">
        <v>4</v>
      </c>
      <c r="G5" s="3839">
        <v>5</v>
      </c>
      <c r="K5" s="416"/>
      <c r="M5" s="992"/>
    </row>
    <row r="6" spans="1:220" s="938" customFormat="1" ht="60.75" customHeight="1" thickTop="1" thickBot="1">
      <c r="A6" s="985" t="s">
        <v>725</v>
      </c>
      <c r="B6" s="1231" t="s">
        <v>717</v>
      </c>
      <c r="C6" s="1232" t="s">
        <v>1563</v>
      </c>
      <c r="D6" s="1232" t="s">
        <v>1761</v>
      </c>
      <c r="E6" s="1232" t="s">
        <v>1927</v>
      </c>
      <c r="F6" s="1232" t="s">
        <v>1928</v>
      </c>
      <c r="G6" s="1234" t="s">
        <v>1764</v>
      </c>
      <c r="H6" s="887"/>
      <c r="I6" s="1236" t="s">
        <v>723</v>
      </c>
      <c r="J6" s="738"/>
      <c r="K6" s="3353"/>
      <c r="L6" s="3352"/>
      <c r="M6" s="3354"/>
      <c r="N6" s="3355"/>
      <c r="O6" s="873"/>
      <c r="P6" s="738"/>
      <c r="Q6" s="738"/>
      <c r="R6" s="738"/>
      <c r="S6" s="738"/>
      <c r="T6" s="738"/>
      <c r="U6" s="738"/>
      <c r="V6" s="738"/>
      <c r="W6" s="738"/>
      <c r="X6" s="738"/>
      <c r="Y6" s="738"/>
      <c r="Z6" s="738"/>
      <c r="AA6" s="738"/>
      <c r="AB6" s="738"/>
      <c r="AC6" s="738"/>
      <c r="AD6" s="738"/>
      <c r="AE6" s="738"/>
      <c r="AF6" s="738"/>
      <c r="AG6" s="738"/>
      <c r="AH6" s="738"/>
      <c r="AI6" s="738"/>
      <c r="AJ6" s="738"/>
      <c r="AK6" s="738"/>
      <c r="AL6" s="738"/>
      <c r="AM6" s="738"/>
      <c r="AN6" s="738"/>
      <c r="AO6" s="738"/>
      <c r="AP6" s="738"/>
      <c r="AQ6" s="738"/>
      <c r="AR6" s="738"/>
      <c r="AS6" s="738"/>
      <c r="AT6" s="738"/>
      <c r="AU6" s="738"/>
      <c r="AV6" s="738"/>
      <c r="AW6" s="738"/>
      <c r="AX6" s="738"/>
      <c r="AY6" s="738"/>
      <c r="AZ6" s="738"/>
      <c r="BA6" s="738"/>
      <c r="BB6" s="738"/>
      <c r="BC6" s="738"/>
      <c r="BD6" s="738"/>
      <c r="BE6" s="738"/>
      <c r="BF6" s="738"/>
      <c r="BG6" s="738"/>
      <c r="BH6" s="738"/>
      <c r="BI6" s="738"/>
      <c r="BJ6" s="738"/>
      <c r="BK6" s="738"/>
      <c r="BL6" s="738"/>
      <c r="BM6" s="738"/>
      <c r="BN6" s="738"/>
      <c r="BO6" s="738"/>
      <c r="BP6" s="738"/>
      <c r="BQ6" s="738"/>
      <c r="BR6" s="738"/>
      <c r="BS6" s="738"/>
      <c r="BT6" s="738"/>
      <c r="BU6" s="738"/>
      <c r="BV6" s="738"/>
      <c r="BW6" s="738"/>
      <c r="BX6" s="738"/>
      <c r="BY6" s="738"/>
      <c r="BZ6" s="738"/>
      <c r="CA6" s="738"/>
      <c r="CB6" s="738"/>
      <c r="CC6" s="738"/>
      <c r="CD6" s="738"/>
      <c r="CE6" s="738"/>
      <c r="CF6" s="738"/>
      <c r="CG6" s="738"/>
      <c r="CH6" s="738"/>
      <c r="CI6" s="738"/>
      <c r="CJ6" s="738"/>
      <c r="CK6" s="738"/>
      <c r="CL6" s="738"/>
      <c r="CM6" s="738"/>
      <c r="CN6" s="738"/>
      <c r="CO6" s="738"/>
      <c r="CP6" s="738"/>
      <c r="CQ6" s="738"/>
      <c r="CR6" s="738"/>
      <c r="CS6" s="738"/>
      <c r="CT6" s="738"/>
      <c r="CU6" s="738"/>
      <c r="CV6" s="738"/>
      <c r="CW6" s="738"/>
      <c r="CX6" s="738"/>
      <c r="CY6" s="738"/>
      <c r="CZ6" s="738"/>
      <c r="DA6" s="738"/>
      <c r="DB6" s="738"/>
      <c r="DC6" s="738"/>
      <c r="DD6" s="738"/>
      <c r="DE6" s="738"/>
      <c r="DF6" s="738"/>
      <c r="DG6" s="738"/>
      <c r="DH6" s="738"/>
      <c r="DI6" s="738"/>
      <c r="DJ6" s="738"/>
      <c r="DK6" s="738"/>
      <c r="DL6" s="738"/>
      <c r="DM6" s="738"/>
      <c r="DN6" s="738"/>
      <c r="DO6" s="738"/>
      <c r="DP6" s="738"/>
      <c r="DQ6" s="738"/>
      <c r="DR6" s="738"/>
      <c r="DS6" s="738"/>
      <c r="DT6" s="738"/>
      <c r="DU6" s="738"/>
      <c r="DV6" s="738"/>
      <c r="DW6" s="738"/>
      <c r="DX6" s="738"/>
      <c r="DY6" s="738"/>
      <c r="DZ6" s="738"/>
      <c r="EA6" s="738"/>
      <c r="EB6" s="738"/>
      <c r="EC6" s="738"/>
      <c r="ED6" s="738"/>
      <c r="EE6" s="738"/>
      <c r="EF6" s="738"/>
      <c r="EG6" s="738"/>
      <c r="EH6" s="738"/>
      <c r="EI6" s="738"/>
      <c r="EJ6" s="738"/>
      <c r="EK6" s="738"/>
      <c r="EL6" s="738"/>
      <c r="EM6" s="738"/>
      <c r="EN6" s="738"/>
      <c r="EO6" s="738"/>
      <c r="EP6" s="738"/>
      <c r="EQ6" s="738"/>
      <c r="ER6" s="738"/>
      <c r="ES6" s="738"/>
      <c r="ET6" s="738"/>
      <c r="EU6" s="738"/>
      <c r="EV6" s="738"/>
      <c r="EW6" s="738"/>
      <c r="EX6" s="738"/>
      <c r="EY6" s="738"/>
      <c r="EZ6" s="738"/>
      <c r="FA6" s="738"/>
      <c r="FB6" s="738"/>
      <c r="FC6" s="738"/>
      <c r="FD6" s="738"/>
      <c r="FE6" s="738"/>
      <c r="FF6" s="738"/>
      <c r="FG6" s="738"/>
      <c r="FH6" s="738"/>
      <c r="FI6" s="738"/>
      <c r="FJ6" s="738"/>
      <c r="FK6" s="738"/>
      <c r="FL6" s="738"/>
      <c r="FM6" s="738"/>
      <c r="FN6" s="738"/>
      <c r="FO6" s="738"/>
      <c r="FP6" s="738"/>
      <c r="FQ6" s="738"/>
      <c r="FR6" s="738"/>
      <c r="FS6" s="738"/>
      <c r="FT6" s="738"/>
      <c r="FU6" s="738"/>
      <c r="FV6" s="738"/>
      <c r="FW6" s="738"/>
      <c r="FX6" s="738"/>
      <c r="FY6" s="738"/>
      <c r="FZ6" s="738"/>
      <c r="GA6" s="738"/>
      <c r="GB6" s="738"/>
      <c r="GC6" s="738"/>
      <c r="GD6" s="738"/>
      <c r="GE6" s="738"/>
      <c r="GF6" s="738"/>
      <c r="GG6" s="738"/>
      <c r="GH6" s="738"/>
      <c r="GI6" s="738"/>
      <c r="GJ6" s="738"/>
      <c r="GK6" s="738"/>
      <c r="GL6" s="738"/>
      <c r="GM6" s="738"/>
      <c r="GN6" s="738"/>
      <c r="GO6" s="738"/>
      <c r="GP6" s="738"/>
      <c r="GQ6" s="738"/>
      <c r="GR6" s="738"/>
      <c r="GS6" s="738"/>
      <c r="GT6" s="738"/>
      <c r="GU6" s="738"/>
      <c r="GV6" s="738"/>
      <c r="GW6" s="738"/>
      <c r="GX6" s="738"/>
      <c r="GY6" s="738"/>
      <c r="GZ6" s="738"/>
      <c r="HA6" s="738"/>
      <c r="HB6" s="738"/>
      <c r="HC6" s="738"/>
      <c r="HD6" s="738"/>
      <c r="HE6" s="738"/>
      <c r="HF6" s="738"/>
      <c r="HG6" s="738"/>
      <c r="HH6" s="738"/>
      <c r="HI6" s="738"/>
      <c r="HJ6" s="738"/>
      <c r="HK6" s="738"/>
      <c r="HL6" s="738"/>
    </row>
    <row r="7" spans="1:220" s="938" customFormat="1" ht="16.8" thickTop="1" thickBot="1">
      <c r="A7" s="985" t="s">
        <v>729</v>
      </c>
      <c r="B7" s="889"/>
      <c r="C7" s="959"/>
      <c r="D7" s="959"/>
      <c r="E7" s="959"/>
      <c r="F7" s="959"/>
      <c r="G7" s="959"/>
      <c r="H7" s="955"/>
      <c r="I7" s="888"/>
      <c r="J7" s="738"/>
      <c r="K7" s="3357"/>
      <c r="L7" s="3356"/>
      <c r="M7" s="3354"/>
      <c r="N7" s="947"/>
      <c r="O7" s="738"/>
      <c r="P7" s="738"/>
      <c r="Q7" s="738"/>
      <c r="R7" s="738"/>
      <c r="S7" s="738"/>
      <c r="T7" s="738"/>
      <c r="U7" s="738"/>
      <c r="V7" s="738"/>
      <c r="W7" s="738"/>
      <c r="X7" s="738"/>
      <c r="Y7" s="738"/>
      <c r="Z7" s="738"/>
      <c r="AA7" s="738"/>
      <c r="AB7" s="738"/>
      <c r="AC7" s="738"/>
      <c r="AD7" s="738"/>
      <c r="AE7" s="738"/>
      <c r="AF7" s="738"/>
      <c r="AG7" s="738"/>
      <c r="AH7" s="738"/>
      <c r="AI7" s="738"/>
      <c r="AJ7" s="738"/>
      <c r="AK7" s="738"/>
      <c r="AL7" s="738"/>
      <c r="AM7" s="738"/>
      <c r="AN7" s="738"/>
      <c r="AO7" s="738"/>
      <c r="AP7" s="738"/>
      <c r="AQ7" s="738"/>
      <c r="AR7" s="738"/>
      <c r="AS7" s="738"/>
      <c r="AT7" s="738"/>
      <c r="AU7" s="738"/>
      <c r="AV7" s="738"/>
      <c r="AW7" s="738"/>
      <c r="AX7" s="738"/>
      <c r="AY7" s="738"/>
      <c r="AZ7" s="738"/>
      <c r="BA7" s="738"/>
      <c r="BB7" s="738"/>
      <c r="BC7" s="738"/>
      <c r="BD7" s="738"/>
      <c r="BE7" s="738"/>
      <c r="BF7" s="738"/>
      <c r="BG7" s="738"/>
      <c r="BH7" s="738"/>
      <c r="BI7" s="738"/>
      <c r="BJ7" s="738"/>
      <c r="BK7" s="738"/>
      <c r="BL7" s="738"/>
      <c r="BM7" s="738"/>
      <c r="BN7" s="738"/>
      <c r="BO7" s="738"/>
      <c r="BP7" s="738"/>
      <c r="BQ7" s="738"/>
      <c r="BR7" s="738"/>
      <c r="BS7" s="738"/>
      <c r="BT7" s="738"/>
      <c r="BU7" s="738"/>
      <c r="BV7" s="738"/>
      <c r="BW7" s="738"/>
      <c r="BX7" s="738"/>
      <c r="BY7" s="738"/>
      <c r="BZ7" s="738"/>
      <c r="CA7" s="738"/>
      <c r="CB7" s="738"/>
      <c r="CC7" s="738"/>
      <c r="CD7" s="738"/>
      <c r="CE7" s="738"/>
      <c r="CF7" s="738"/>
      <c r="CG7" s="738"/>
      <c r="CH7" s="738"/>
      <c r="CI7" s="738"/>
      <c r="CJ7" s="738"/>
      <c r="CK7" s="738"/>
      <c r="CL7" s="738"/>
      <c r="CM7" s="738"/>
      <c r="CN7" s="738"/>
      <c r="CO7" s="738"/>
      <c r="CP7" s="738"/>
      <c r="CQ7" s="738"/>
      <c r="CR7" s="738"/>
      <c r="CS7" s="738"/>
      <c r="CT7" s="738"/>
      <c r="CU7" s="738"/>
      <c r="CV7" s="738"/>
      <c r="CW7" s="738"/>
      <c r="CX7" s="738"/>
      <c r="CY7" s="738"/>
      <c r="CZ7" s="738"/>
      <c r="DA7" s="738"/>
      <c r="DB7" s="738"/>
      <c r="DC7" s="738"/>
      <c r="DD7" s="738"/>
      <c r="DE7" s="738"/>
      <c r="DF7" s="738"/>
      <c r="DG7" s="738"/>
      <c r="DH7" s="738"/>
      <c r="DI7" s="738"/>
      <c r="DJ7" s="738"/>
      <c r="DK7" s="738"/>
      <c r="DL7" s="738"/>
      <c r="DM7" s="738"/>
      <c r="DN7" s="738"/>
      <c r="DO7" s="738"/>
      <c r="DP7" s="738"/>
      <c r="DQ7" s="738"/>
      <c r="DR7" s="738"/>
      <c r="DS7" s="738"/>
      <c r="DT7" s="738"/>
      <c r="DU7" s="738"/>
      <c r="DV7" s="738"/>
      <c r="DW7" s="738"/>
      <c r="DX7" s="738"/>
      <c r="DY7" s="738"/>
      <c r="DZ7" s="738"/>
      <c r="EA7" s="738"/>
      <c r="EB7" s="738"/>
      <c r="EC7" s="738"/>
      <c r="ED7" s="738"/>
      <c r="EE7" s="738"/>
      <c r="EF7" s="738"/>
      <c r="EG7" s="738"/>
      <c r="EH7" s="738"/>
      <c r="EI7" s="738"/>
      <c r="EJ7" s="738"/>
      <c r="EK7" s="738"/>
      <c r="EL7" s="738"/>
      <c r="EM7" s="738"/>
      <c r="EN7" s="738"/>
      <c r="EO7" s="738"/>
      <c r="EP7" s="738"/>
      <c r="EQ7" s="738"/>
      <c r="ER7" s="738"/>
      <c r="ES7" s="738"/>
      <c r="ET7" s="738"/>
      <c r="EU7" s="738"/>
      <c r="EV7" s="738"/>
      <c r="EW7" s="738"/>
      <c r="EX7" s="738"/>
      <c r="EY7" s="738"/>
      <c r="EZ7" s="738"/>
      <c r="FA7" s="738"/>
      <c r="FB7" s="738"/>
      <c r="FC7" s="738"/>
      <c r="FD7" s="738"/>
      <c r="FE7" s="738"/>
      <c r="FF7" s="738"/>
      <c r="FG7" s="738"/>
      <c r="FH7" s="738"/>
      <c r="FI7" s="738"/>
      <c r="FJ7" s="738"/>
      <c r="FK7" s="738"/>
      <c r="FL7" s="738"/>
      <c r="FM7" s="738"/>
      <c r="FN7" s="738"/>
      <c r="FO7" s="738"/>
      <c r="FP7" s="738"/>
      <c r="FQ7" s="738"/>
      <c r="FR7" s="738"/>
      <c r="FS7" s="738"/>
      <c r="FT7" s="738"/>
      <c r="FU7" s="738"/>
      <c r="FV7" s="738"/>
      <c r="FW7" s="738"/>
      <c r="FX7" s="738"/>
      <c r="FY7" s="738"/>
      <c r="FZ7" s="738"/>
      <c r="GA7" s="738"/>
      <c r="GB7" s="738"/>
      <c r="GC7" s="738"/>
      <c r="GD7" s="738"/>
      <c r="GE7" s="738"/>
      <c r="GF7" s="738"/>
      <c r="GG7" s="738"/>
      <c r="GH7" s="738"/>
      <c r="GI7" s="738"/>
      <c r="GJ7" s="738"/>
      <c r="GK7" s="738"/>
      <c r="GL7" s="738"/>
      <c r="GM7" s="738"/>
      <c r="GN7" s="738"/>
      <c r="GO7" s="738"/>
      <c r="GP7" s="738"/>
      <c r="GQ7" s="738"/>
      <c r="GR7" s="738"/>
      <c r="GS7" s="738"/>
      <c r="GT7" s="738"/>
      <c r="GU7" s="738"/>
      <c r="GV7" s="738"/>
      <c r="GW7" s="738"/>
      <c r="GX7" s="738"/>
      <c r="GY7" s="738"/>
      <c r="GZ7" s="738"/>
      <c r="HA7" s="738"/>
      <c r="HB7" s="738"/>
      <c r="HC7" s="738"/>
      <c r="HD7" s="738"/>
      <c r="HE7" s="738"/>
      <c r="HF7" s="738"/>
      <c r="HG7" s="738"/>
      <c r="HH7" s="738"/>
      <c r="HI7" s="738"/>
      <c r="HJ7" s="738"/>
      <c r="HK7" s="738"/>
      <c r="HL7" s="738"/>
    </row>
    <row r="8" spans="1:220" s="893" customFormat="1" ht="16.2" thickTop="1" thickBot="1">
      <c r="A8" s="3184"/>
      <c r="B8" s="1240" t="s">
        <v>1579</v>
      </c>
      <c r="C8" s="900"/>
      <c r="D8" s="906"/>
      <c r="E8" s="900"/>
      <c r="F8" s="907"/>
      <c r="G8" s="907"/>
      <c r="H8" s="899"/>
      <c r="I8" s="888"/>
      <c r="J8" s="738"/>
      <c r="K8" s="2981"/>
      <c r="L8" s="101">
        <f t="shared" ref="L8:L18" si="0">IF(COUNTBLANK(E8:G8)=M8, 0, rngIncomplete )</f>
        <v>0</v>
      </c>
      <c r="M8" s="2979">
        <v>3</v>
      </c>
      <c r="N8" s="2976"/>
      <c r="O8" s="894"/>
      <c r="P8" s="897"/>
      <c r="Q8" s="898"/>
      <c r="R8" s="898"/>
      <c r="S8" s="898"/>
      <c r="T8" s="898"/>
      <c r="U8" s="898"/>
      <c r="V8" s="898"/>
      <c r="W8" s="898"/>
      <c r="X8" s="898"/>
      <c r="Y8" s="898"/>
      <c r="Z8" s="898"/>
      <c r="AA8" s="898"/>
      <c r="AB8" s="898"/>
      <c r="AC8" s="898"/>
      <c r="AD8" s="898"/>
      <c r="AE8" s="898"/>
      <c r="AF8" s="898"/>
      <c r="AG8" s="898"/>
      <c r="AH8" s="898"/>
      <c r="AI8" s="898"/>
      <c r="AJ8" s="898"/>
      <c r="AK8" s="898"/>
      <c r="AL8" s="898"/>
      <c r="AM8" s="898"/>
      <c r="AN8" s="898"/>
    </row>
    <row r="9" spans="1:220" ht="60.6" thickTop="1">
      <c r="B9" s="4018" t="s">
        <v>2130</v>
      </c>
      <c r="C9" s="4002" t="s">
        <v>2131</v>
      </c>
      <c r="D9" s="4002" t="s">
        <v>2132</v>
      </c>
      <c r="E9" s="4911">
        <v>29</v>
      </c>
      <c r="F9" s="4911">
        <v>1</v>
      </c>
      <c r="G9" s="4019">
        <f>IFERROR(((E9-F9)/E9)*100,"-")</f>
        <v>96.551724137931032</v>
      </c>
      <c r="H9" s="899"/>
      <c r="I9" s="3758" t="s">
        <v>2133</v>
      </c>
      <c r="J9" s="738"/>
      <c r="K9" s="2981"/>
      <c r="L9" s="101">
        <f t="shared" si="0"/>
        <v>0</v>
      </c>
      <c r="M9" s="2979">
        <v>0</v>
      </c>
      <c r="N9" s="2976"/>
    </row>
    <row r="10" spans="1:220" ht="75">
      <c r="B10" s="4020" t="s">
        <v>2134</v>
      </c>
      <c r="C10" s="4004" t="s">
        <v>2131</v>
      </c>
      <c r="D10" s="4004" t="s">
        <v>2135</v>
      </c>
      <c r="E10" s="4173"/>
      <c r="F10" s="4173"/>
      <c r="G10" s="4021" t="str">
        <f t="shared" ref="G10:G11" si="1">IFERROR(((E10-F10)/E10)*100,"-")</f>
        <v>-</v>
      </c>
      <c r="H10" s="899"/>
      <c r="I10" s="3766" t="s">
        <v>2136</v>
      </c>
      <c r="J10" s="738"/>
      <c r="K10" s="2981"/>
      <c r="L10" s="101" t="str">
        <f t="shared" si="0"/>
        <v>Please complete all cells in row</v>
      </c>
      <c r="M10" s="2979">
        <v>0</v>
      </c>
      <c r="N10" s="2976"/>
    </row>
    <row r="11" spans="1:220" s="893" customFormat="1" ht="60.6" thickBot="1">
      <c r="A11" s="3184"/>
      <c r="B11" s="4022" t="s">
        <v>1579</v>
      </c>
      <c r="C11" s="4006" t="s">
        <v>2131</v>
      </c>
      <c r="D11" s="4006" t="s">
        <v>2137</v>
      </c>
      <c r="E11" s="4912">
        <f>IFERROR(SUM(E9:E10),"-")</f>
        <v>29</v>
      </c>
      <c r="F11" s="4912">
        <f>IFERROR(SUM(F9:F10),"-")</f>
        <v>1</v>
      </c>
      <c r="G11" s="4024">
        <f t="shared" si="1"/>
        <v>96.551724137931032</v>
      </c>
      <c r="H11" s="899"/>
      <c r="I11" s="3765" t="s">
        <v>2138</v>
      </c>
      <c r="J11" s="738"/>
      <c r="K11" s="2981"/>
      <c r="L11" s="101">
        <f t="shared" si="0"/>
        <v>0</v>
      </c>
      <c r="M11" s="2979">
        <v>0</v>
      </c>
      <c r="N11" s="2976"/>
      <c r="O11" s="894"/>
      <c r="P11" s="897"/>
      <c r="Q11" s="898"/>
      <c r="R11" s="898"/>
      <c r="S11" s="898"/>
      <c r="T11" s="898"/>
      <c r="U11" s="898"/>
      <c r="V11" s="898"/>
      <c r="W11" s="898"/>
      <c r="X11" s="898"/>
      <c r="Y11" s="898"/>
      <c r="Z11" s="898"/>
      <c r="AA11" s="898"/>
      <c r="AB11" s="898"/>
      <c r="AC11" s="898"/>
      <c r="AD11" s="898"/>
      <c r="AE11" s="898"/>
      <c r="AF11" s="898"/>
      <c r="AG11" s="898"/>
      <c r="AH11" s="898"/>
      <c r="AI11" s="898"/>
      <c r="AJ11" s="898"/>
      <c r="AK11" s="898"/>
      <c r="AL11" s="898"/>
      <c r="AM11" s="898"/>
      <c r="AN11" s="898"/>
    </row>
    <row r="12" spans="1:220" s="893" customFormat="1" ht="15" customHeight="1" thickTop="1" thickBot="1">
      <c r="A12" s="3184"/>
      <c r="B12" s="3844"/>
      <c r="C12" s="3847"/>
      <c r="D12" s="3845"/>
      <c r="E12" s="3847"/>
      <c r="F12" s="3764"/>
      <c r="G12" s="3764"/>
      <c r="H12" s="899"/>
      <c r="I12" s="899"/>
      <c r="J12" s="899"/>
      <c r="K12" s="2981"/>
      <c r="L12" s="101">
        <f t="shared" si="0"/>
        <v>0</v>
      </c>
      <c r="M12" s="2979">
        <v>3</v>
      </c>
      <c r="N12" s="2976"/>
      <c r="O12" s="894"/>
      <c r="P12" s="897"/>
      <c r="Q12" s="898"/>
      <c r="R12" s="898"/>
      <c r="S12" s="898"/>
      <c r="T12" s="898"/>
      <c r="U12" s="898"/>
      <c r="V12" s="898"/>
      <c r="W12" s="898"/>
      <c r="X12" s="898"/>
      <c r="Y12" s="898"/>
      <c r="Z12" s="898"/>
      <c r="AA12" s="898"/>
      <c r="AB12" s="898"/>
      <c r="AC12" s="898"/>
      <c r="AD12" s="898"/>
      <c r="AE12" s="898"/>
      <c r="AF12" s="898"/>
      <c r="AG12" s="898"/>
      <c r="AH12" s="898"/>
      <c r="AI12" s="898"/>
      <c r="AJ12" s="898"/>
      <c r="AK12" s="898"/>
      <c r="AL12" s="898"/>
      <c r="AM12" s="898"/>
      <c r="AN12" s="898"/>
    </row>
    <row r="13" spans="1:220" ht="27.75" customHeight="1" thickTop="1" thickBot="1">
      <c r="B13" s="3861" t="s">
        <v>2139</v>
      </c>
      <c r="C13" s="3836"/>
      <c r="D13" s="93"/>
      <c r="E13" s="93"/>
      <c r="F13" s="93"/>
      <c r="G13" s="93"/>
      <c r="H13" s="738"/>
      <c r="I13" s="738"/>
      <c r="J13" s="738"/>
      <c r="K13" s="2978"/>
      <c r="L13" s="101">
        <f t="shared" si="0"/>
        <v>0</v>
      </c>
      <c r="M13" s="2971">
        <v>3</v>
      </c>
    </row>
    <row r="14" spans="1:220" ht="15.6" thickTop="1">
      <c r="B14" s="316" t="s">
        <v>2140</v>
      </c>
      <c r="C14" s="4030" t="s">
        <v>1575</v>
      </c>
      <c r="D14" s="4031"/>
      <c r="E14" s="4031"/>
      <c r="F14" s="4174">
        <v>0.46</v>
      </c>
      <c r="G14" s="4033"/>
      <c r="H14" s="738"/>
      <c r="I14" s="3758" t="s">
        <v>2141</v>
      </c>
      <c r="J14" s="738"/>
      <c r="K14" s="2978"/>
      <c r="L14" s="101">
        <f t="shared" si="0"/>
        <v>0</v>
      </c>
      <c r="M14" s="2971">
        <v>2</v>
      </c>
    </row>
    <row r="15" spans="1:220" ht="15">
      <c r="B15" s="317" t="s">
        <v>2142</v>
      </c>
      <c r="C15" s="4034" t="s">
        <v>1575</v>
      </c>
      <c r="D15" s="4035"/>
      <c r="E15" s="4035"/>
      <c r="F15" s="4175">
        <v>7.0000000000000007E-2</v>
      </c>
      <c r="G15" s="4037"/>
      <c r="H15" s="738"/>
      <c r="I15" s="3766" t="s">
        <v>2143</v>
      </c>
      <c r="J15" s="738"/>
      <c r="K15" s="2978"/>
      <c r="L15" s="101">
        <f t="shared" si="0"/>
        <v>0</v>
      </c>
      <c r="M15" s="2971">
        <v>2</v>
      </c>
    </row>
    <row r="16" spans="1:220" ht="15">
      <c r="B16" s="317" t="s">
        <v>9812</v>
      </c>
      <c r="C16" s="4034" t="s">
        <v>1575</v>
      </c>
      <c r="D16" s="4038"/>
      <c r="E16" s="4035"/>
      <c r="F16" s="4175">
        <v>0</v>
      </c>
      <c r="G16" s="4037"/>
      <c r="H16" s="738"/>
      <c r="I16" s="3766" t="s">
        <v>2144</v>
      </c>
      <c r="J16" s="738"/>
      <c r="K16" s="2978"/>
      <c r="L16" s="101">
        <f t="shared" si="0"/>
        <v>0</v>
      </c>
      <c r="M16" s="2971">
        <v>2</v>
      </c>
    </row>
    <row r="17" spans="1:220" s="893" customFormat="1" ht="15">
      <c r="A17" s="3184"/>
      <c r="B17" s="4039" t="s">
        <v>2145</v>
      </c>
      <c r="C17" s="4034" t="s">
        <v>1575</v>
      </c>
      <c r="D17" s="4040"/>
      <c r="E17" s="4035"/>
      <c r="F17" s="4175">
        <v>0.6</v>
      </c>
      <c r="G17" s="4037"/>
      <c r="H17" s="899"/>
      <c r="I17" s="3766" t="s">
        <v>2146</v>
      </c>
      <c r="J17" s="738"/>
      <c r="K17" s="2981"/>
      <c r="L17" s="101">
        <f t="shared" si="0"/>
        <v>0</v>
      </c>
      <c r="M17" s="2979">
        <v>2</v>
      </c>
      <c r="N17" s="2976"/>
      <c r="O17" s="894"/>
      <c r="P17" s="897"/>
      <c r="Q17" s="898"/>
      <c r="R17" s="898"/>
      <c r="S17" s="898"/>
      <c r="T17" s="898"/>
      <c r="U17" s="898"/>
      <c r="V17" s="898"/>
      <c r="W17" s="898"/>
      <c r="X17" s="898"/>
      <c r="Y17" s="898"/>
      <c r="Z17" s="898"/>
      <c r="AA17" s="898"/>
      <c r="AB17" s="898"/>
      <c r="AC17" s="898"/>
      <c r="AD17" s="898"/>
      <c r="AE17" s="898"/>
      <c r="AF17" s="898"/>
      <c r="AG17" s="898"/>
      <c r="AH17" s="898"/>
      <c r="AI17" s="898"/>
      <c r="AJ17" s="898"/>
      <c r="AK17" s="898"/>
      <c r="AL17" s="898"/>
      <c r="AM17" s="898"/>
      <c r="AN17" s="898"/>
    </row>
    <row r="18" spans="1:220" s="939" customFormat="1" ht="15.6" thickBot="1">
      <c r="A18" s="985"/>
      <c r="B18" s="4041" t="s">
        <v>2139</v>
      </c>
      <c r="C18" s="4042" t="s">
        <v>1575</v>
      </c>
      <c r="D18" s="4043"/>
      <c r="E18" s="4043"/>
      <c r="F18" s="4043"/>
      <c r="G18" s="4044">
        <f>SUM(F14:F17)</f>
        <v>1.1299999999999999</v>
      </c>
      <c r="H18" s="738"/>
      <c r="I18" s="3767" t="s">
        <v>2147</v>
      </c>
      <c r="J18" s="738"/>
      <c r="K18" s="2978"/>
      <c r="L18" s="101">
        <f t="shared" si="0"/>
        <v>0</v>
      </c>
      <c r="M18" s="2967">
        <v>2</v>
      </c>
      <c r="N18" s="3358"/>
      <c r="O18" s="882"/>
      <c r="P18" s="882"/>
      <c r="Q18" s="882"/>
      <c r="R18" s="882"/>
      <c r="S18" s="890"/>
      <c r="T18" s="901"/>
      <c r="U18" s="956"/>
      <c r="V18" s="956"/>
      <c r="W18" s="956"/>
      <c r="X18" s="890"/>
      <c r="Y18" s="890"/>
      <c r="Z18" s="958"/>
      <c r="AA18" s="958"/>
      <c r="AB18" s="958"/>
      <c r="AC18" s="958"/>
      <c r="AD18" s="958"/>
      <c r="AE18" s="890"/>
      <c r="AF18" s="890"/>
      <c r="AG18" s="890"/>
      <c r="AH18" s="890"/>
      <c r="AI18" s="890"/>
      <c r="AJ18" s="890"/>
      <c r="AK18" s="890"/>
      <c r="AL18" s="890"/>
      <c r="AM18" s="890"/>
      <c r="AN18" s="890"/>
      <c r="AO18" s="890"/>
      <c r="AP18" s="890"/>
      <c r="AQ18" s="890"/>
      <c r="AR18" s="890"/>
      <c r="AS18" s="890"/>
      <c r="AT18" s="890"/>
      <c r="AU18" s="890"/>
      <c r="AV18" s="890"/>
      <c r="AW18" s="890"/>
      <c r="AX18" s="890"/>
      <c r="AY18" s="890"/>
      <c r="AZ18" s="890"/>
      <c r="BA18" s="890"/>
      <c r="BB18" s="890"/>
      <c r="BC18" s="890"/>
      <c r="BD18" s="890"/>
      <c r="BE18" s="890"/>
      <c r="BF18" s="890"/>
      <c r="BG18" s="890"/>
      <c r="BH18" s="890"/>
      <c r="BI18" s="890"/>
      <c r="BJ18" s="890"/>
      <c r="BK18" s="890"/>
      <c r="BL18" s="890"/>
      <c r="BM18" s="890"/>
      <c r="BN18" s="890"/>
      <c r="BO18" s="890"/>
      <c r="BP18" s="890"/>
      <c r="BQ18" s="890"/>
      <c r="BR18" s="890"/>
      <c r="BS18" s="890"/>
      <c r="BT18" s="890"/>
      <c r="BU18" s="890"/>
      <c r="BV18" s="890"/>
      <c r="BW18" s="890"/>
      <c r="BX18" s="890"/>
      <c r="BY18" s="890"/>
      <c r="BZ18" s="890"/>
      <c r="CA18" s="890"/>
      <c r="CB18" s="890"/>
      <c r="CC18" s="890"/>
      <c r="CD18" s="890"/>
      <c r="CE18" s="890"/>
      <c r="CF18" s="890"/>
      <c r="CG18" s="890"/>
      <c r="CH18" s="890"/>
      <c r="CI18" s="890"/>
      <c r="CJ18" s="890"/>
      <c r="CK18" s="890"/>
      <c r="CL18" s="890"/>
      <c r="CM18" s="890"/>
      <c r="CN18" s="890"/>
      <c r="CO18" s="890"/>
      <c r="CP18" s="890"/>
      <c r="CQ18" s="890"/>
      <c r="CR18" s="890"/>
      <c r="CS18" s="890"/>
      <c r="CT18" s="890"/>
      <c r="CU18" s="890"/>
      <c r="CV18" s="890"/>
      <c r="CW18" s="890"/>
      <c r="CX18" s="890"/>
      <c r="CY18" s="890"/>
      <c r="CZ18" s="890"/>
      <c r="DA18" s="890"/>
      <c r="DB18" s="890"/>
      <c r="DC18" s="890"/>
      <c r="DD18" s="890"/>
      <c r="DE18" s="890"/>
      <c r="DF18" s="890"/>
      <c r="DG18" s="890"/>
      <c r="DH18" s="890"/>
      <c r="DI18" s="890"/>
      <c r="DJ18" s="890"/>
      <c r="DK18" s="890"/>
      <c r="DL18" s="890"/>
      <c r="DM18" s="890"/>
      <c r="DN18" s="890"/>
      <c r="DO18" s="890"/>
      <c r="DP18" s="890"/>
      <c r="DQ18" s="890"/>
      <c r="DR18" s="890"/>
      <c r="DS18" s="890"/>
      <c r="DT18" s="890"/>
      <c r="DU18" s="890"/>
      <c r="DV18" s="890"/>
      <c r="DW18" s="890"/>
      <c r="DX18" s="890"/>
      <c r="DY18" s="890"/>
      <c r="DZ18" s="890"/>
      <c r="EA18" s="890"/>
      <c r="EB18" s="890"/>
      <c r="EC18" s="890"/>
      <c r="ED18" s="890"/>
      <c r="EE18" s="890"/>
      <c r="EF18" s="890"/>
      <c r="EG18" s="890"/>
      <c r="EH18" s="890"/>
      <c r="EI18" s="890"/>
      <c r="EJ18" s="890"/>
      <c r="EK18" s="890"/>
      <c r="EL18" s="890"/>
      <c r="EM18" s="890"/>
      <c r="EN18" s="890"/>
      <c r="EO18" s="890"/>
      <c r="EP18" s="890"/>
      <c r="EQ18" s="890"/>
      <c r="ER18" s="890"/>
      <c r="ES18" s="890"/>
      <c r="ET18" s="890"/>
      <c r="EU18" s="890"/>
      <c r="EV18" s="890"/>
      <c r="EW18" s="890"/>
      <c r="EX18" s="890"/>
      <c r="EY18" s="890"/>
      <c r="EZ18" s="890"/>
      <c r="FA18" s="890"/>
      <c r="FB18" s="890"/>
      <c r="FC18" s="890"/>
      <c r="FD18" s="890"/>
      <c r="FE18" s="890"/>
      <c r="FF18" s="890"/>
      <c r="FG18" s="890"/>
      <c r="FH18" s="890"/>
      <c r="FI18" s="890"/>
      <c r="FJ18" s="890"/>
      <c r="FK18" s="890"/>
      <c r="FL18" s="890"/>
      <c r="FM18" s="890"/>
      <c r="FN18" s="890"/>
      <c r="FO18" s="890"/>
      <c r="FP18" s="890"/>
      <c r="FQ18" s="890"/>
      <c r="FR18" s="890"/>
      <c r="FS18" s="890"/>
      <c r="FT18" s="890"/>
      <c r="FU18" s="890"/>
      <c r="FV18" s="890"/>
      <c r="FW18" s="890"/>
      <c r="FX18" s="890"/>
      <c r="FY18" s="890"/>
      <c r="FZ18" s="890"/>
      <c r="GA18" s="890"/>
      <c r="GB18" s="890"/>
      <c r="GC18" s="890"/>
      <c r="GD18" s="890"/>
      <c r="GE18" s="890"/>
      <c r="GF18" s="890"/>
      <c r="GG18" s="890"/>
      <c r="GH18" s="890"/>
      <c r="GI18" s="890"/>
      <c r="GJ18" s="890"/>
      <c r="GK18" s="890"/>
      <c r="GL18" s="890"/>
      <c r="GM18" s="890"/>
      <c r="GN18" s="890"/>
      <c r="GO18" s="890"/>
      <c r="GP18" s="890"/>
      <c r="GQ18" s="890"/>
      <c r="GR18" s="890"/>
      <c r="GS18" s="890"/>
      <c r="GT18" s="890"/>
      <c r="GU18" s="890"/>
      <c r="GV18" s="890"/>
      <c r="GW18" s="890"/>
      <c r="GX18" s="890"/>
      <c r="GY18" s="890"/>
      <c r="GZ18" s="890"/>
      <c r="HA18" s="890"/>
      <c r="HB18" s="890"/>
      <c r="HC18" s="890"/>
      <c r="HD18" s="890"/>
      <c r="HE18" s="890"/>
      <c r="HF18" s="890"/>
      <c r="HG18" s="890"/>
      <c r="HH18" s="890"/>
      <c r="HI18" s="890"/>
      <c r="HJ18" s="890"/>
      <c r="HK18" s="890"/>
      <c r="HL18" s="890"/>
    </row>
    <row r="19" spans="1:220" s="877" customFormat="1" ht="14.25" customHeight="1" thickTop="1">
      <c r="A19" s="980"/>
      <c r="B19" s="952"/>
      <c r="C19" s="900"/>
      <c r="D19" s="738"/>
      <c r="E19" s="738"/>
      <c r="F19" s="738"/>
      <c r="G19" s="738"/>
      <c r="H19" s="738"/>
      <c r="I19" s="738"/>
      <c r="J19" s="2936" t="s">
        <v>775</v>
      </c>
      <c r="K19" s="2978"/>
      <c r="L19" s="947"/>
      <c r="M19" s="2971"/>
      <c r="N19" s="3346"/>
    </row>
    <row r="20" spans="1:220" s="877" customFormat="1" ht="14.25" customHeight="1">
      <c r="A20" s="980"/>
      <c r="K20" s="2980"/>
      <c r="L20" s="3346"/>
      <c r="M20" s="2971"/>
      <c r="N20" s="3346"/>
    </row>
    <row r="21" spans="1:220" s="877" customFormat="1" ht="14.25" customHeight="1">
      <c r="A21" s="980"/>
      <c r="K21" s="2980"/>
      <c r="L21" s="3346"/>
      <c r="M21" s="2971"/>
      <c r="N21" s="3346"/>
    </row>
    <row r="22" spans="1:220" s="877" customFormat="1" ht="14.25" customHeight="1">
      <c r="A22" s="980"/>
      <c r="K22" s="2980"/>
      <c r="L22" s="3346"/>
      <c r="M22" s="2971"/>
      <c r="N22" s="3346"/>
    </row>
    <row r="23" spans="1:220" s="877" customFormat="1" ht="14.25" customHeight="1">
      <c r="A23" s="980"/>
      <c r="K23" s="2980"/>
      <c r="L23" s="3346"/>
      <c r="M23" s="2971"/>
      <c r="N23" s="3346"/>
    </row>
    <row r="24" spans="1:220" s="877" customFormat="1" ht="14.25" customHeight="1">
      <c r="A24" s="980"/>
      <c r="K24" s="2980"/>
      <c r="L24" s="3346"/>
      <c r="M24" s="2971"/>
      <c r="N24" s="3346"/>
    </row>
    <row r="25" spans="1:220" s="877" customFormat="1" ht="14.25" customHeight="1">
      <c r="A25" s="980"/>
      <c r="K25" s="2980"/>
      <c r="L25" s="3346"/>
      <c r="M25" s="2971"/>
      <c r="N25" s="3346"/>
    </row>
    <row r="26" spans="1:220" s="877" customFormat="1" ht="14.25" customHeight="1">
      <c r="A26" s="980"/>
      <c r="K26" s="2980"/>
      <c r="L26" s="3346"/>
      <c r="M26" s="2971"/>
      <c r="N26" s="3346"/>
    </row>
    <row r="27" spans="1:220" s="877" customFormat="1" ht="14.25" customHeight="1">
      <c r="A27" s="980"/>
      <c r="K27" s="2980"/>
      <c r="L27" s="3346"/>
      <c r="M27" s="2971"/>
      <c r="N27" s="3346"/>
    </row>
    <row r="28" spans="1:220" s="877" customFormat="1" ht="14.25" customHeight="1">
      <c r="A28" s="980"/>
      <c r="K28" s="2980"/>
      <c r="L28" s="3346"/>
      <c r="M28" s="2971"/>
      <c r="N28" s="3346"/>
    </row>
    <row r="29" spans="1:220" s="877" customFormat="1" ht="14.25" customHeight="1">
      <c r="A29" s="980"/>
      <c r="K29" s="2980"/>
      <c r="L29" s="3346"/>
      <c r="M29" s="2971"/>
      <c r="N29" s="3346"/>
    </row>
    <row r="30" spans="1:220" s="877" customFormat="1" ht="14.25" customHeight="1">
      <c r="A30" s="980"/>
      <c r="K30" s="2980"/>
      <c r="L30" s="3346"/>
      <c r="M30" s="2971"/>
      <c r="N30" s="3346"/>
    </row>
    <row r="31" spans="1:220" s="877" customFormat="1" ht="14.25" customHeight="1">
      <c r="A31" s="980"/>
      <c r="K31" s="2980"/>
      <c r="L31" s="3346"/>
      <c r="M31" s="2971"/>
      <c r="N31" s="3346"/>
    </row>
    <row r="32" spans="1:220" s="877" customFormat="1" ht="14.25" customHeight="1">
      <c r="A32" s="980"/>
      <c r="K32" s="2980"/>
      <c r="L32" s="3346"/>
      <c r="M32" s="2971"/>
      <c r="N32" s="3346"/>
    </row>
    <row r="33" spans="1:14" s="877" customFormat="1" ht="14.25" customHeight="1">
      <c r="A33" s="980"/>
      <c r="K33" s="2980"/>
      <c r="L33" s="3346"/>
      <c r="M33" s="2971"/>
      <c r="N33" s="3346"/>
    </row>
    <row r="34" spans="1:14" s="877" customFormat="1" ht="14.25" customHeight="1">
      <c r="A34" s="980"/>
      <c r="K34" s="2980"/>
      <c r="L34" s="3346"/>
      <c r="M34" s="2971"/>
      <c r="N34" s="3346"/>
    </row>
    <row r="35" spans="1:14" s="877" customFormat="1" ht="14.25" customHeight="1">
      <c r="A35" s="980"/>
      <c r="K35" s="2980"/>
      <c r="L35" s="3346"/>
      <c r="M35" s="2971"/>
      <c r="N35" s="3346"/>
    </row>
    <row r="36" spans="1:14" s="877" customFormat="1" ht="14.25" customHeight="1">
      <c r="A36" s="980"/>
      <c r="K36" s="2980"/>
      <c r="L36" s="3346"/>
      <c r="M36" s="2971"/>
      <c r="N36" s="3346"/>
    </row>
    <row r="37" spans="1:14" s="877" customFormat="1" ht="14.25" customHeight="1">
      <c r="A37" s="980"/>
      <c r="K37" s="2980"/>
      <c r="L37" s="3346"/>
      <c r="M37" s="2971"/>
      <c r="N37" s="3346"/>
    </row>
    <row r="38" spans="1:14" s="877" customFormat="1" ht="14.25" customHeight="1">
      <c r="A38" s="980"/>
      <c r="K38" s="2980"/>
      <c r="L38" s="3346"/>
      <c r="M38" s="2971"/>
      <c r="N38" s="3346"/>
    </row>
    <row r="39" spans="1:14" s="877" customFormat="1" ht="14.25" customHeight="1">
      <c r="A39" s="980"/>
      <c r="K39" s="2980"/>
      <c r="L39" s="3346"/>
      <c r="M39" s="2971"/>
      <c r="N39" s="3346"/>
    </row>
    <row r="40" spans="1:14" s="877" customFormat="1" ht="14.25" customHeight="1">
      <c r="A40" s="980"/>
      <c r="K40" s="2980"/>
      <c r="L40" s="3346"/>
      <c r="M40" s="2971"/>
      <c r="N40" s="3346"/>
    </row>
    <row r="41" spans="1:14" s="877" customFormat="1" ht="14.25" customHeight="1">
      <c r="A41" s="980"/>
      <c r="K41" s="2980"/>
      <c r="L41" s="3346"/>
      <c r="M41" s="2971"/>
      <c r="N41" s="3346"/>
    </row>
    <row r="42" spans="1:14" s="877" customFormat="1" ht="14.25" customHeight="1">
      <c r="A42" s="980"/>
      <c r="K42" s="2980"/>
      <c r="L42" s="3346"/>
      <c r="M42" s="2971"/>
      <c r="N42" s="3346"/>
    </row>
    <row r="43" spans="1:14" s="877" customFormat="1" ht="14.25" customHeight="1">
      <c r="A43" s="980"/>
      <c r="K43" s="2980"/>
      <c r="L43" s="3346"/>
      <c r="M43" s="2971"/>
      <c r="N43" s="3346"/>
    </row>
    <row r="44" spans="1:14" s="877" customFormat="1" ht="14.25" customHeight="1">
      <c r="A44" s="980"/>
      <c r="K44" s="2980"/>
      <c r="L44" s="3346"/>
      <c r="M44" s="2971"/>
      <c r="N44" s="3346"/>
    </row>
    <row r="45" spans="1:14" s="877" customFormat="1" ht="14.25" customHeight="1">
      <c r="A45" s="980"/>
      <c r="K45" s="2980"/>
      <c r="L45" s="3346"/>
      <c r="M45" s="2971"/>
      <c r="N45" s="3346"/>
    </row>
    <row r="46" spans="1:14" s="877" customFormat="1" ht="14.25" customHeight="1">
      <c r="A46" s="980"/>
      <c r="K46" s="2980"/>
      <c r="L46" s="3346"/>
      <c r="M46" s="2971"/>
      <c r="N46" s="3346"/>
    </row>
    <row r="47" spans="1:14" s="877" customFormat="1" ht="14.25" customHeight="1">
      <c r="A47" s="980"/>
      <c r="K47" s="2980"/>
      <c r="L47" s="3346"/>
      <c r="M47" s="2971"/>
      <c r="N47" s="3346"/>
    </row>
    <row r="48" spans="1:14" s="877" customFormat="1" ht="14.25" customHeight="1">
      <c r="A48" s="980"/>
      <c r="K48" s="2980"/>
      <c r="L48" s="3346"/>
      <c r="M48" s="2971"/>
      <c r="N48" s="3346"/>
    </row>
    <row r="49" spans="1:14" s="877" customFormat="1" ht="14.25" customHeight="1">
      <c r="A49" s="980"/>
      <c r="K49" s="2980"/>
      <c r="L49" s="3346"/>
      <c r="M49" s="2971"/>
      <c r="N49" s="3346"/>
    </row>
    <row r="50" spans="1:14" s="877" customFormat="1" ht="14.25" customHeight="1">
      <c r="A50" s="980"/>
      <c r="K50" s="2980"/>
      <c r="L50" s="3346"/>
      <c r="M50" s="2971"/>
      <c r="N50" s="3346"/>
    </row>
    <row r="51" spans="1:14" s="877" customFormat="1" ht="14.25" customHeight="1">
      <c r="A51" s="980"/>
      <c r="K51" s="2980"/>
      <c r="L51" s="3346"/>
      <c r="M51" s="2971"/>
      <c r="N51" s="3346"/>
    </row>
    <row r="52" spans="1:14" s="877" customFormat="1" ht="14.25" customHeight="1">
      <c r="A52" s="980"/>
      <c r="K52" s="2980"/>
      <c r="L52" s="3346"/>
      <c r="M52" s="2971"/>
      <c r="N52" s="3346"/>
    </row>
    <row r="53" spans="1:14" s="877" customFormat="1" ht="14.25" customHeight="1">
      <c r="A53" s="980"/>
      <c r="K53" s="2980"/>
      <c r="L53" s="3346"/>
      <c r="M53" s="2971"/>
      <c r="N53" s="3346"/>
    </row>
    <row r="54" spans="1:14" s="877" customFormat="1" ht="14.25" customHeight="1">
      <c r="A54" s="980"/>
      <c r="K54" s="2980"/>
      <c r="L54" s="3346"/>
      <c r="M54" s="2971"/>
      <c r="N54" s="3346"/>
    </row>
    <row r="55" spans="1:14" s="877" customFormat="1" ht="14.25" customHeight="1">
      <c r="A55" s="980"/>
      <c r="K55" s="2980"/>
      <c r="L55" s="3346"/>
      <c r="M55" s="2971"/>
      <c r="N55" s="3346"/>
    </row>
    <row r="56" spans="1:14" s="877" customFormat="1" ht="14.25" customHeight="1">
      <c r="A56" s="980"/>
      <c r="K56" s="2980"/>
      <c r="L56" s="3346"/>
      <c r="M56" s="2971"/>
      <c r="N56" s="3346"/>
    </row>
    <row r="57" spans="1:14" s="877" customFormat="1" ht="14.25" customHeight="1">
      <c r="A57" s="980"/>
      <c r="K57" s="2980"/>
      <c r="L57" s="3346"/>
      <c r="M57" s="2971"/>
      <c r="N57" s="3346"/>
    </row>
    <row r="58" spans="1:14" s="877" customFormat="1" ht="14.25" customHeight="1">
      <c r="A58" s="980"/>
      <c r="K58" s="2980"/>
      <c r="L58" s="3346"/>
      <c r="M58" s="2971"/>
      <c r="N58" s="3346"/>
    </row>
    <row r="59" spans="1:14" s="877" customFormat="1" ht="14.25" customHeight="1">
      <c r="A59" s="980"/>
      <c r="K59" s="2980"/>
      <c r="L59" s="3346"/>
      <c r="M59" s="2971"/>
      <c r="N59" s="3346"/>
    </row>
    <row r="60" spans="1:14" s="877" customFormat="1" ht="14.25" customHeight="1">
      <c r="A60" s="980"/>
      <c r="K60" s="2980"/>
      <c r="L60" s="3346"/>
      <c r="M60" s="2971"/>
      <c r="N60" s="3346"/>
    </row>
    <row r="61" spans="1:14" s="877" customFormat="1" ht="14.25" customHeight="1">
      <c r="A61" s="980"/>
      <c r="K61" s="2980"/>
      <c r="L61" s="3346"/>
      <c r="M61" s="2971"/>
      <c r="N61" s="3346"/>
    </row>
    <row r="62" spans="1:14" s="877" customFormat="1" ht="14.25" customHeight="1">
      <c r="A62" s="980"/>
      <c r="K62" s="2980"/>
      <c r="L62" s="3346"/>
      <c r="M62" s="2971"/>
      <c r="N62" s="3346"/>
    </row>
    <row r="63" spans="1:14" s="877" customFormat="1" ht="14.25" customHeight="1">
      <c r="A63" s="980"/>
      <c r="K63" s="2980"/>
      <c r="L63" s="3346"/>
      <c r="M63" s="2971"/>
      <c r="N63" s="3346"/>
    </row>
    <row r="64" spans="1:14" s="877" customFormat="1" ht="14.25" customHeight="1">
      <c r="A64" s="980"/>
      <c r="K64" s="2980"/>
      <c r="L64" s="3346"/>
      <c r="M64" s="2971"/>
      <c r="N64" s="3346"/>
    </row>
    <row r="65" spans="1:14" s="877" customFormat="1" ht="14.25" customHeight="1">
      <c r="A65" s="980"/>
      <c r="K65" s="2980"/>
      <c r="L65" s="3346"/>
      <c r="M65" s="2971"/>
      <c r="N65" s="3346"/>
    </row>
    <row r="66" spans="1:14" s="877" customFormat="1" ht="14.25" customHeight="1">
      <c r="A66" s="980"/>
      <c r="K66" s="2980"/>
      <c r="L66" s="3346"/>
      <c r="M66" s="2971"/>
      <c r="N66" s="3346"/>
    </row>
    <row r="67" spans="1:14" s="877" customFormat="1" ht="14.25" customHeight="1">
      <c r="A67" s="980"/>
      <c r="K67" s="2980"/>
      <c r="L67" s="3346"/>
      <c r="M67" s="2971"/>
      <c r="N67" s="3346"/>
    </row>
    <row r="68" spans="1:14" s="877" customFormat="1" ht="14.25" customHeight="1">
      <c r="A68" s="980"/>
      <c r="K68" s="2980"/>
      <c r="L68" s="3346"/>
      <c r="M68" s="2971"/>
      <c r="N68" s="3346"/>
    </row>
    <row r="69" spans="1:14" s="877" customFormat="1" ht="14.25" customHeight="1">
      <c r="A69" s="980"/>
      <c r="K69" s="2980"/>
      <c r="L69" s="3346"/>
      <c r="M69" s="2971"/>
      <c r="N69" s="3346"/>
    </row>
    <row r="70" spans="1:14" s="877" customFormat="1" ht="14.25" customHeight="1">
      <c r="A70" s="980"/>
      <c r="K70" s="2980"/>
      <c r="L70" s="3346"/>
      <c r="M70" s="2971"/>
      <c r="N70" s="3346"/>
    </row>
    <row r="71" spans="1:14" s="877" customFormat="1" ht="14.25" customHeight="1">
      <c r="A71" s="980"/>
      <c r="K71" s="2980"/>
      <c r="L71" s="3346"/>
      <c r="M71" s="2971"/>
      <c r="N71" s="3346"/>
    </row>
    <row r="72" spans="1:14" s="877" customFormat="1" ht="14.25" customHeight="1">
      <c r="A72" s="980"/>
      <c r="K72" s="2980"/>
      <c r="L72" s="3346"/>
      <c r="M72" s="2971"/>
      <c r="N72" s="3346"/>
    </row>
    <row r="73" spans="1:14" s="877" customFormat="1" ht="14.25" customHeight="1">
      <c r="A73" s="980"/>
      <c r="K73" s="2980"/>
      <c r="L73" s="3346"/>
      <c r="M73" s="2971"/>
      <c r="N73" s="3346"/>
    </row>
    <row r="74" spans="1:14" s="877" customFormat="1" ht="14.25" customHeight="1">
      <c r="A74" s="980"/>
      <c r="K74" s="2980"/>
      <c r="L74" s="3346"/>
      <c r="M74" s="2971"/>
      <c r="N74" s="3346"/>
    </row>
    <row r="75" spans="1:14" s="877" customFormat="1" ht="14.25" customHeight="1">
      <c r="A75" s="980"/>
      <c r="K75" s="2980"/>
      <c r="L75" s="3346"/>
      <c r="M75" s="2971"/>
      <c r="N75" s="3346"/>
    </row>
    <row r="76" spans="1:14" s="877" customFormat="1" ht="14.25" customHeight="1">
      <c r="A76" s="980"/>
      <c r="K76" s="2980"/>
      <c r="L76" s="3346"/>
      <c r="M76" s="2971"/>
      <c r="N76" s="3346"/>
    </row>
    <row r="77" spans="1:14" s="877" customFormat="1" ht="14.25" customHeight="1">
      <c r="A77" s="980"/>
      <c r="K77" s="2980"/>
      <c r="L77" s="3346"/>
      <c r="M77" s="2971"/>
      <c r="N77" s="3346"/>
    </row>
    <row r="78" spans="1:14" s="877" customFormat="1" ht="14.25" customHeight="1">
      <c r="A78" s="980"/>
      <c r="K78" s="2980"/>
      <c r="L78" s="3346"/>
      <c r="M78" s="2971"/>
      <c r="N78" s="3346"/>
    </row>
    <row r="79" spans="1:14" s="877" customFormat="1" ht="14.25" customHeight="1">
      <c r="A79" s="980"/>
      <c r="K79" s="2980"/>
      <c r="L79" s="3346"/>
      <c r="M79" s="2971"/>
      <c r="N79" s="3346"/>
    </row>
    <row r="80" spans="1:14" s="877" customFormat="1" ht="14.25" customHeight="1">
      <c r="A80" s="980"/>
      <c r="K80" s="2980"/>
      <c r="L80" s="3346"/>
      <c r="M80" s="2971"/>
      <c r="N80" s="3346"/>
    </row>
    <row r="81" spans="1:14" s="877" customFormat="1" ht="14.25" customHeight="1">
      <c r="A81" s="980"/>
      <c r="K81" s="2980"/>
      <c r="L81" s="3346"/>
      <c r="M81" s="2971"/>
      <c r="N81" s="3346"/>
    </row>
    <row r="82" spans="1:14" s="877" customFormat="1" ht="14.25" customHeight="1">
      <c r="A82" s="980"/>
      <c r="K82" s="2980"/>
      <c r="L82" s="3346"/>
      <c r="M82" s="2971"/>
      <c r="N82" s="3346"/>
    </row>
    <row r="83" spans="1:14" s="877" customFormat="1" ht="14.25" customHeight="1">
      <c r="A83" s="980"/>
      <c r="K83" s="2980"/>
      <c r="L83" s="3346"/>
      <c r="M83" s="2971"/>
      <c r="N83" s="3346"/>
    </row>
    <row r="84" spans="1:14" s="877" customFormat="1" ht="14.25" customHeight="1">
      <c r="A84" s="980"/>
      <c r="K84" s="2980"/>
      <c r="L84" s="3346"/>
      <c r="M84" s="2971"/>
      <c r="N84" s="3346"/>
    </row>
    <row r="85" spans="1:14" s="877" customFormat="1" ht="14.25" customHeight="1">
      <c r="A85" s="980"/>
      <c r="K85" s="2980"/>
      <c r="L85" s="3346"/>
      <c r="M85" s="2971"/>
      <c r="N85" s="3346"/>
    </row>
    <row r="86" spans="1:14" s="877" customFormat="1" ht="14.25" customHeight="1">
      <c r="A86" s="980"/>
      <c r="K86" s="2980"/>
      <c r="L86" s="3346"/>
      <c r="M86" s="2971"/>
      <c r="N86" s="3346"/>
    </row>
    <row r="87" spans="1:14" s="877" customFormat="1" ht="14.25" customHeight="1">
      <c r="A87" s="980"/>
      <c r="K87" s="2980"/>
      <c r="L87" s="3346"/>
      <c r="M87" s="2971"/>
      <c r="N87" s="3346"/>
    </row>
    <row r="88" spans="1:14" s="877" customFormat="1" ht="14.25" customHeight="1">
      <c r="A88" s="980"/>
      <c r="K88" s="2980"/>
      <c r="L88" s="3346"/>
      <c r="M88" s="2971"/>
      <c r="N88" s="3346"/>
    </row>
    <row r="89" spans="1:14" s="877" customFormat="1" ht="14.25" customHeight="1">
      <c r="A89" s="980"/>
      <c r="K89" s="2980"/>
      <c r="L89" s="3346"/>
      <c r="M89" s="2971"/>
      <c r="N89" s="3346"/>
    </row>
    <row r="90" spans="1:14" s="877" customFormat="1" ht="14.25" customHeight="1">
      <c r="A90" s="980"/>
      <c r="K90" s="2980"/>
      <c r="L90" s="3346"/>
      <c r="M90" s="2971"/>
      <c r="N90" s="3346"/>
    </row>
    <row r="91" spans="1:14" s="877" customFormat="1" ht="14.25" customHeight="1">
      <c r="A91" s="980"/>
      <c r="K91" s="2980"/>
      <c r="L91" s="3346"/>
      <c r="M91" s="2971"/>
      <c r="N91" s="3346"/>
    </row>
    <row r="92" spans="1:14" s="877" customFormat="1" ht="14.25" customHeight="1">
      <c r="A92" s="980"/>
      <c r="K92" s="2980"/>
      <c r="L92" s="3346"/>
      <c r="M92" s="2971"/>
      <c r="N92" s="3346"/>
    </row>
    <row r="93" spans="1:14" s="877" customFormat="1" ht="14.25" customHeight="1">
      <c r="A93" s="980"/>
      <c r="K93" s="2980"/>
      <c r="L93" s="3346"/>
      <c r="M93" s="2971"/>
      <c r="N93" s="3346"/>
    </row>
    <row r="94" spans="1:14" s="877" customFormat="1" ht="14.25" customHeight="1">
      <c r="A94" s="980"/>
      <c r="K94" s="2980"/>
      <c r="L94" s="3346"/>
      <c r="M94" s="2971"/>
      <c r="N94" s="3346"/>
    </row>
    <row r="95" spans="1:14" s="877" customFormat="1" ht="14.25" customHeight="1">
      <c r="A95" s="980"/>
      <c r="K95" s="2980"/>
      <c r="L95" s="3346"/>
      <c r="M95" s="2971"/>
      <c r="N95" s="3346"/>
    </row>
    <row r="96" spans="1:14" s="877" customFormat="1" ht="14.25" customHeight="1">
      <c r="A96" s="980"/>
      <c r="K96" s="2980"/>
      <c r="L96" s="3346"/>
      <c r="M96" s="2971"/>
      <c r="N96" s="3346"/>
    </row>
    <row r="97" spans="1:14" s="877" customFormat="1" ht="14.25" customHeight="1">
      <c r="A97" s="980"/>
      <c r="K97" s="2980"/>
      <c r="L97" s="3346"/>
      <c r="M97" s="2971"/>
      <c r="N97" s="3346"/>
    </row>
    <row r="98" spans="1:14" s="877" customFormat="1" ht="14.25" customHeight="1">
      <c r="A98" s="980"/>
      <c r="K98" s="2980"/>
      <c r="L98" s="3346"/>
      <c r="M98" s="2971"/>
      <c r="N98" s="3346"/>
    </row>
    <row r="99" spans="1:14" s="877" customFormat="1" ht="14.25" customHeight="1">
      <c r="A99" s="980"/>
      <c r="K99" s="2980"/>
      <c r="L99" s="3346"/>
      <c r="M99" s="2971"/>
      <c r="N99" s="3346"/>
    </row>
    <row r="100" spans="1:14" s="877" customFormat="1" ht="14.25" customHeight="1">
      <c r="A100" s="980"/>
      <c r="K100" s="2980"/>
      <c r="L100" s="3346"/>
      <c r="M100" s="2971"/>
      <c r="N100" s="3346"/>
    </row>
    <row r="101" spans="1:14" s="877" customFormat="1" ht="14.25" customHeight="1">
      <c r="A101" s="980"/>
      <c r="K101" s="2980"/>
      <c r="L101" s="3346"/>
      <c r="M101" s="2971"/>
      <c r="N101" s="3346"/>
    </row>
    <row r="102" spans="1:14" s="877" customFormat="1" ht="14.25" customHeight="1">
      <c r="A102" s="980"/>
      <c r="K102" s="2980"/>
      <c r="L102" s="3346"/>
      <c r="M102" s="2971"/>
      <c r="N102" s="3346"/>
    </row>
    <row r="103" spans="1:14" s="877" customFormat="1" ht="14.25" customHeight="1">
      <c r="A103" s="980"/>
      <c r="K103" s="2980"/>
      <c r="L103" s="3346"/>
      <c r="M103" s="2971"/>
      <c r="N103" s="3346"/>
    </row>
    <row r="104" spans="1:14" s="877" customFormat="1" ht="14.25" customHeight="1">
      <c r="A104" s="980"/>
      <c r="K104" s="2980"/>
      <c r="L104" s="3346"/>
      <c r="M104" s="2971"/>
      <c r="N104" s="3346"/>
    </row>
    <row r="105" spans="1:14" s="877" customFormat="1" ht="14.25" customHeight="1">
      <c r="A105" s="980"/>
      <c r="K105" s="2980"/>
      <c r="L105" s="3346"/>
      <c r="M105" s="2971"/>
      <c r="N105" s="3346"/>
    </row>
    <row r="106" spans="1:14" s="877" customFormat="1" ht="14.25" customHeight="1">
      <c r="A106" s="980"/>
      <c r="K106" s="2980"/>
      <c r="L106" s="3346"/>
      <c r="M106" s="2971"/>
      <c r="N106" s="3346"/>
    </row>
    <row r="107" spans="1:14" s="877" customFormat="1" ht="14.25" customHeight="1">
      <c r="A107" s="980"/>
      <c r="K107" s="2980"/>
      <c r="L107" s="3346"/>
      <c r="M107" s="2971"/>
      <c r="N107" s="3346"/>
    </row>
    <row r="108" spans="1:14" s="877" customFormat="1" ht="14.25" customHeight="1">
      <c r="A108" s="980"/>
      <c r="K108" s="2980"/>
      <c r="L108" s="3346"/>
      <c r="M108" s="2971"/>
      <c r="N108" s="3346"/>
    </row>
    <row r="109" spans="1:14" s="877" customFormat="1" ht="14.25" customHeight="1">
      <c r="A109" s="980"/>
      <c r="K109" s="2980"/>
      <c r="L109" s="3346"/>
      <c r="M109" s="2971"/>
      <c r="N109" s="3346"/>
    </row>
    <row r="110" spans="1:14" s="877" customFormat="1" ht="14.25" customHeight="1">
      <c r="A110" s="980"/>
      <c r="K110" s="2980"/>
      <c r="L110" s="3346"/>
      <c r="M110" s="2971"/>
      <c r="N110" s="3346"/>
    </row>
    <row r="111" spans="1:14" s="877" customFormat="1" ht="14.25" customHeight="1">
      <c r="A111" s="980"/>
      <c r="K111" s="2980"/>
      <c r="L111" s="3346"/>
      <c r="M111" s="2971"/>
      <c r="N111" s="3346"/>
    </row>
    <row r="112" spans="1:14" s="877" customFormat="1" ht="14.25" customHeight="1">
      <c r="A112" s="980"/>
      <c r="K112" s="2980"/>
      <c r="L112" s="3346"/>
      <c r="M112" s="2971"/>
      <c r="N112" s="3346"/>
    </row>
    <row r="113" spans="1:14" s="877" customFormat="1" ht="14.25" customHeight="1">
      <c r="A113" s="980"/>
      <c r="K113" s="2980"/>
      <c r="L113" s="3346"/>
      <c r="M113" s="2971"/>
      <c r="N113" s="3346"/>
    </row>
    <row r="114" spans="1:14" s="877" customFormat="1" ht="14.25" customHeight="1">
      <c r="A114" s="980"/>
      <c r="K114" s="2980"/>
      <c r="L114" s="3346"/>
      <c r="M114" s="2971"/>
      <c r="N114" s="3346"/>
    </row>
    <row r="115" spans="1:14" s="877" customFormat="1" ht="14.25" customHeight="1">
      <c r="A115" s="980"/>
      <c r="K115" s="2980"/>
      <c r="L115" s="3346"/>
      <c r="M115" s="2971"/>
      <c r="N115" s="3346"/>
    </row>
    <row r="116" spans="1:14" s="877" customFormat="1" ht="14.25" customHeight="1">
      <c r="A116" s="980"/>
      <c r="K116" s="2980"/>
      <c r="L116" s="3346"/>
      <c r="M116" s="2971"/>
      <c r="N116" s="3346"/>
    </row>
    <row r="117" spans="1:14" s="877" customFormat="1" ht="14.25" customHeight="1">
      <c r="A117" s="980"/>
      <c r="K117" s="2980"/>
      <c r="L117" s="3346"/>
      <c r="M117" s="2971"/>
      <c r="N117" s="3346"/>
    </row>
    <row r="118" spans="1:14" s="877" customFormat="1" ht="14.25" customHeight="1">
      <c r="A118" s="980"/>
      <c r="K118" s="2980"/>
      <c r="L118" s="3346"/>
      <c r="M118" s="2971"/>
      <c r="N118" s="3346"/>
    </row>
    <row r="119" spans="1:14" s="877" customFormat="1" ht="14.25" customHeight="1">
      <c r="A119" s="980"/>
      <c r="K119" s="2980"/>
      <c r="L119" s="3346"/>
      <c r="M119" s="2971"/>
      <c r="N119" s="3346"/>
    </row>
    <row r="120" spans="1:14" s="877" customFormat="1" ht="14.25" customHeight="1">
      <c r="A120" s="980"/>
      <c r="K120" s="2980"/>
      <c r="L120" s="3346"/>
      <c r="M120" s="2971"/>
      <c r="N120" s="3346"/>
    </row>
    <row r="121" spans="1:14" s="877" customFormat="1" ht="14.25" customHeight="1">
      <c r="A121" s="980"/>
      <c r="K121" s="2980"/>
      <c r="L121" s="3346"/>
      <c r="M121" s="2971"/>
      <c r="N121" s="3346"/>
    </row>
    <row r="122" spans="1:14" s="877" customFormat="1" ht="14.25" customHeight="1">
      <c r="A122" s="980"/>
      <c r="K122" s="2980"/>
      <c r="L122" s="3346"/>
      <c r="M122" s="2971"/>
      <c r="N122" s="3346"/>
    </row>
    <row r="123" spans="1:14" s="877" customFormat="1" ht="14.25" customHeight="1">
      <c r="A123" s="980"/>
      <c r="K123" s="2980"/>
      <c r="L123" s="3346"/>
      <c r="M123" s="2971"/>
      <c r="N123" s="3346"/>
    </row>
    <row r="124" spans="1:14" s="877" customFormat="1" ht="14.25" customHeight="1">
      <c r="A124" s="980"/>
      <c r="K124" s="2980"/>
      <c r="L124" s="3346"/>
      <c r="M124" s="2971"/>
      <c r="N124" s="3346"/>
    </row>
    <row r="125" spans="1:14" s="877" customFormat="1" ht="14.25" customHeight="1">
      <c r="A125" s="980"/>
      <c r="K125" s="2980"/>
      <c r="L125" s="3346"/>
      <c r="M125" s="2971"/>
      <c r="N125" s="3346"/>
    </row>
    <row r="126" spans="1:14" s="877" customFormat="1" ht="14.25" customHeight="1">
      <c r="A126" s="980"/>
      <c r="K126" s="2980"/>
      <c r="L126" s="3346"/>
      <c r="M126" s="2971"/>
      <c r="N126" s="3346"/>
    </row>
    <row r="127" spans="1:14" s="877" customFormat="1" ht="14.25" customHeight="1">
      <c r="A127" s="980"/>
      <c r="K127" s="2980"/>
      <c r="L127" s="3346"/>
      <c r="M127" s="2971"/>
      <c r="N127" s="3346"/>
    </row>
    <row r="128" spans="1:14" s="877" customFormat="1" ht="14.25" customHeight="1">
      <c r="A128" s="980"/>
      <c r="K128" s="2980"/>
      <c r="L128" s="3346"/>
      <c r="M128" s="2971"/>
      <c r="N128" s="3346"/>
    </row>
    <row r="129" spans="1:14" s="877" customFormat="1" ht="14.25" customHeight="1">
      <c r="A129" s="980"/>
      <c r="K129" s="2980"/>
      <c r="L129" s="3346"/>
      <c r="M129" s="2971"/>
      <c r="N129" s="3346"/>
    </row>
    <row r="130" spans="1:14" s="877" customFormat="1" ht="14.25" customHeight="1">
      <c r="A130" s="980"/>
      <c r="K130" s="2980"/>
      <c r="L130" s="3346"/>
      <c r="M130" s="2971"/>
      <c r="N130" s="3346"/>
    </row>
    <row r="131" spans="1:14" s="877" customFormat="1" ht="14.25" customHeight="1">
      <c r="A131" s="980"/>
      <c r="K131" s="2980"/>
      <c r="L131" s="3346"/>
      <c r="M131" s="2971"/>
      <c r="N131" s="3346"/>
    </row>
    <row r="132" spans="1:14" s="877" customFormat="1" ht="14.25" customHeight="1">
      <c r="A132" s="980"/>
      <c r="K132" s="2980"/>
      <c r="L132" s="3346"/>
      <c r="M132" s="2971"/>
      <c r="N132" s="3346"/>
    </row>
    <row r="133" spans="1:14" s="877" customFormat="1" ht="14.25" customHeight="1">
      <c r="A133" s="980"/>
      <c r="K133" s="2980"/>
      <c r="L133" s="3346"/>
      <c r="M133" s="2971"/>
      <c r="N133" s="3346"/>
    </row>
    <row r="134" spans="1:14" s="877" customFormat="1" ht="14.25" customHeight="1">
      <c r="A134" s="980"/>
      <c r="K134" s="2980"/>
      <c r="L134" s="3346"/>
      <c r="M134" s="2971"/>
      <c r="N134" s="3346"/>
    </row>
    <row r="135" spans="1:14" s="877" customFormat="1" ht="14.25" customHeight="1">
      <c r="A135" s="980"/>
      <c r="K135" s="2980"/>
      <c r="L135" s="3346"/>
      <c r="M135" s="2971"/>
      <c r="N135" s="3346"/>
    </row>
    <row r="136" spans="1:14" s="877" customFormat="1" ht="14.25" customHeight="1">
      <c r="A136" s="980"/>
      <c r="K136" s="2980"/>
      <c r="L136" s="3346"/>
      <c r="M136" s="2971"/>
      <c r="N136" s="3346"/>
    </row>
    <row r="137" spans="1:14" s="877" customFormat="1" ht="14.25" customHeight="1">
      <c r="A137" s="980"/>
      <c r="K137" s="2980"/>
      <c r="L137" s="3346"/>
      <c r="M137" s="2971"/>
      <c r="N137" s="3346"/>
    </row>
    <row r="138" spans="1:14" s="877" customFormat="1" ht="14.25" customHeight="1">
      <c r="A138" s="980"/>
      <c r="K138" s="2980"/>
      <c r="L138" s="3346"/>
      <c r="M138" s="2971"/>
      <c r="N138" s="3346"/>
    </row>
    <row r="139" spans="1:14" s="877" customFormat="1" ht="14.25" customHeight="1">
      <c r="A139" s="980"/>
      <c r="K139" s="2980"/>
      <c r="L139" s="3346"/>
      <c r="M139" s="2971"/>
      <c r="N139" s="3346"/>
    </row>
    <row r="140" spans="1:14" s="877" customFormat="1" ht="14.25" customHeight="1">
      <c r="A140" s="980"/>
      <c r="K140" s="2980"/>
      <c r="L140" s="3346"/>
      <c r="M140" s="2971"/>
      <c r="N140" s="3346"/>
    </row>
    <row r="141" spans="1:14" s="877" customFormat="1" ht="14.25" customHeight="1">
      <c r="A141" s="980"/>
      <c r="K141" s="2980"/>
      <c r="L141" s="3346"/>
      <c r="M141" s="2971"/>
      <c r="N141" s="3346"/>
    </row>
    <row r="142" spans="1:14" s="877" customFormat="1" ht="14.25" customHeight="1">
      <c r="A142" s="980"/>
      <c r="K142" s="2980"/>
      <c r="L142" s="3346"/>
      <c r="M142" s="2971"/>
      <c r="N142" s="3346"/>
    </row>
    <row r="143" spans="1:14" s="877" customFormat="1" ht="14.25" customHeight="1">
      <c r="A143" s="980"/>
      <c r="K143" s="2980"/>
      <c r="L143" s="3346"/>
      <c r="M143" s="2971"/>
      <c r="N143" s="3346"/>
    </row>
    <row r="144" spans="1:14" s="877" customFormat="1" ht="14.25" customHeight="1">
      <c r="A144" s="980"/>
      <c r="K144" s="2980"/>
      <c r="L144" s="3346"/>
      <c r="M144" s="2971"/>
      <c r="N144" s="3346"/>
    </row>
    <row r="145" spans="1:14" s="877" customFormat="1" ht="14.25" customHeight="1">
      <c r="A145" s="980"/>
      <c r="K145" s="2980"/>
      <c r="L145" s="3346"/>
      <c r="M145" s="2971"/>
      <c r="N145" s="3346"/>
    </row>
    <row r="146" spans="1:14" s="877" customFormat="1" ht="14.25" customHeight="1">
      <c r="A146" s="980"/>
      <c r="K146" s="2980"/>
      <c r="L146" s="3346"/>
      <c r="M146" s="2971"/>
      <c r="N146" s="3346"/>
    </row>
    <row r="147" spans="1:14" s="877" customFormat="1" ht="14.25" customHeight="1">
      <c r="A147" s="980"/>
      <c r="K147" s="2980"/>
      <c r="L147" s="3346"/>
      <c r="M147" s="2971"/>
      <c r="N147" s="3346"/>
    </row>
    <row r="148" spans="1:14" s="877" customFormat="1" ht="14.25" customHeight="1">
      <c r="A148" s="980"/>
      <c r="K148" s="2980"/>
      <c r="L148" s="3346"/>
      <c r="M148" s="2971"/>
      <c r="N148" s="3346"/>
    </row>
    <row r="149" spans="1:14" s="877" customFormat="1" ht="14.25" customHeight="1">
      <c r="A149" s="980"/>
      <c r="K149" s="2980"/>
      <c r="L149" s="3346"/>
      <c r="M149" s="2971"/>
      <c r="N149" s="3346"/>
    </row>
    <row r="150" spans="1:14" s="877" customFormat="1" ht="14.25" customHeight="1">
      <c r="A150" s="980"/>
      <c r="K150" s="2980"/>
      <c r="L150" s="3346"/>
      <c r="M150" s="2971"/>
      <c r="N150" s="3346"/>
    </row>
    <row r="151" spans="1:14" s="877" customFormat="1" ht="14.25" customHeight="1">
      <c r="A151" s="980"/>
      <c r="K151" s="2980"/>
      <c r="L151" s="3346"/>
      <c r="M151" s="2971"/>
      <c r="N151" s="3346"/>
    </row>
    <row r="152" spans="1:14" s="877" customFormat="1" ht="14.25" customHeight="1">
      <c r="A152" s="980"/>
      <c r="K152" s="2980"/>
      <c r="L152" s="3346"/>
      <c r="M152" s="2971"/>
      <c r="N152" s="3346"/>
    </row>
    <row r="153" spans="1:14" s="877" customFormat="1" ht="14.25" customHeight="1">
      <c r="A153" s="980"/>
      <c r="K153" s="2980"/>
      <c r="L153" s="3346"/>
      <c r="M153" s="2971"/>
      <c r="N153" s="3346"/>
    </row>
    <row r="154" spans="1:14" s="877" customFormat="1" ht="14.25" customHeight="1">
      <c r="A154" s="980"/>
      <c r="K154" s="2980"/>
      <c r="L154" s="3346"/>
      <c r="M154" s="2971"/>
      <c r="N154" s="3346"/>
    </row>
    <row r="155" spans="1:14" s="877" customFormat="1" ht="14.25" customHeight="1">
      <c r="A155" s="980"/>
      <c r="K155" s="2980"/>
      <c r="L155" s="3346"/>
      <c r="M155" s="2971"/>
      <c r="N155" s="3346"/>
    </row>
    <row r="156" spans="1:14" s="877" customFormat="1" ht="14.25" customHeight="1">
      <c r="A156" s="980"/>
      <c r="K156" s="2980"/>
      <c r="L156" s="3346"/>
      <c r="M156" s="2971"/>
      <c r="N156" s="3346"/>
    </row>
    <row r="157" spans="1:14" s="877" customFormat="1" ht="14.25" customHeight="1">
      <c r="A157" s="980"/>
      <c r="K157" s="2980"/>
      <c r="L157" s="3346"/>
      <c r="M157" s="2971"/>
      <c r="N157" s="3346"/>
    </row>
    <row r="158" spans="1:14" s="877" customFormat="1" ht="14.25" customHeight="1">
      <c r="A158" s="980"/>
      <c r="K158" s="2980"/>
      <c r="L158" s="3346"/>
      <c r="M158" s="2971"/>
      <c r="N158" s="3346"/>
    </row>
    <row r="159" spans="1:14" s="877" customFormat="1" ht="14.25" customHeight="1">
      <c r="A159" s="980"/>
      <c r="K159" s="2980"/>
      <c r="L159" s="3346"/>
      <c r="M159" s="2971"/>
      <c r="N159" s="3346"/>
    </row>
    <row r="160" spans="1:14" s="877" customFormat="1" ht="14.25" customHeight="1">
      <c r="A160" s="980"/>
      <c r="K160" s="2980"/>
      <c r="L160" s="3346"/>
      <c r="M160" s="2971"/>
      <c r="N160" s="3346"/>
    </row>
    <row r="161" spans="1:14" s="877" customFormat="1" ht="14.25" customHeight="1">
      <c r="A161" s="980"/>
      <c r="K161" s="2980"/>
      <c r="L161" s="3346"/>
      <c r="M161" s="2971"/>
      <c r="N161" s="3346"/>
    </row>
    <row r="162" spans="1:14" s="877" customFormat="1" ht="14.25" customHeight="1">
      <c r="A162" s="980"/>
      <c r="K162" s="2980"/>
      <c r="L162" s="3346"/>
      <c r="M162" s="2971"/>
      <c r="N162" s="3346"/>
    </row>
    <row r="163" spans="1:14" s="877" customFormat="1" ht="14.25" customHeight="1">
      <c r="A163" s="980"/>
      <c r="K163" s="2980"/>
      <c r="L163" s="3346"/>
      <c r="M163" s="2971"/>
      <c r="N163" s="3346"/>
    </row>
    <row r="164" spans="1:14" s="877" customFormat="1" ht="14.25" customHeight="1">
      <c r="A164" s="980"/>
      <c r="K164" s="2980"/>
      <c r="L164" s="3346"/>
      <c r="M164" s="2971"/>
      <c r="N164" s="3346"/>
    </row>
    <row r="165" spans="1:14" s="877" customFormat="1" ht="14.25" customHeight="1">
      <c r="A165" s="980"/>
      <c r="K165" s="2980"/>
      <c r="L165" s="3346"/>
      <c r="M165" s="2971"/>
      <c r="N165" s="3346"/>
    </row>
    <row r="166" spans="1:14" s="877" customFormat="1" ht="14.25" customHeight="1">
      <c r="A166" s="980"/>
      <c r="K166" s="2980"/>
      <c r="L166" s="3346"/>
      <c r="M166" s="2971"/>
      <c r="N166" s="3346"/>
    </row>
    <row r="167" spans="1:14" s="877" customFormat="1" ht="14.25" customHeight="1">
      <c r="A167" s="980"/>
      <c r="K167" s="2980"/>
      <c r="L167" s="3346"/>
      <c r="M167" s="2971"/>
      <c r="N167" s="3346"/>
    </row>
    <row r="168" spans="1:14" s="877" customFormat="1" ht="14.25" customHeight="1">
      <c r="A168" s="980"/>
      <c r="K168" s="2980"/>
      <c r="L168" s="3346"/>
      <c r="M168" s="2971"/>
      <c r="N168" s="3346"/>
    </row>
    <row r="169" spans="1:14" s="877" customFormat="1" ht="14.25" customHeight="1">
      <c r="A169" s="980"/>
      <c r="K169" s="2980"/>
      <c r="L169" s="3346"/>
      <c r="M169" s="2971"/>
      <c r="N169" s="3346"/>
    </row>
    <row r="170" spans="1:14" s="877" customFormat="1" ht="14.25" customHeight="1">
      <c r="A170" s="980"/>
      <c r="K170" s="2980"/>
      <c r="L170" s="3346"/>
      <c r="M170" s="2971"/>
      <c r="N170" s="3346"/>
    </row>
    <row r="171" spans="1:14" s="877" customFormat="1" ht="14.25" customHeight="1">
      <c r="A171" s="980"/>
      <c r="K171" s="2980"/>
      <c r="L171" s="3346"/>
      <c r="M171" s="2971"/>
      <c r="N171" s="3346"/>
    </row>
    <row r="172" spans="1:14" s="877" customFormat="1" ht="14.25" customHeight="1">
      <c r="A172" s="980"/>
      <c r="K172" s="2980"/>
      <c r="L172" s="3346"/>
      <c r="M172" s="2971"/>
      <c r="N172" s="3346"/>
    </row>
    <row r="173" spans="1:14" s="877" customFormat="1" ht="14.25" customHeight="1">
      <c r="A173" s="980"/>
      <c r="K173" s="2980"/>
      <c r="L173" s="3346"/>
      <c r="M173" s="2971"/>
      <c r="N173" s="3346"/>
    </row>
    <row r="174" spans="1:14" s="877" customFormat="1" ht="14.25" customHeight="1">
      <c r="A174" s="980"/>
      <c r="K174" s="2980"/>
      <c r="L174" s="3346"/>
      <c r="M174" s="2971"/>
      <c r="N174" s="3346"/>
    </row>
    <row r="175" spans="1:14" s="877" customFormat="1" ht="14.25" customHeight="1">
      <c r="A175" s="980"/>
      <c r="K175" s="2980"/>
      <c r="L175" s="3346"/>
      <c r="M175" s="2971"/>
      <c r="N175" s="3346"/>
    </row>
    <row r="176" spans="1:14" s="877" customFormat="1" ht="14.25" customHeight="1">
      <c r="A176" s="980"/>
      <c r="K176" s="2980"/>
      <c r="L176" s="3346"/>
      <c r="M176" s="2971"/>
      <c r="N176" s="3346"/>
    </row>
    <row r="177" spans="1:14" s="877" customFormat="1" ht="14.25" customHeight="1">
      <c r="A177" s="980"/>
      <c r="K177" s="2980"/>
      <c r="L177" s="3346"/>
      <c r="M177" s="2971"/>
      <c r="N177" s="3346"/>
    </row>
    <row r="178" spans="1:14" s="877" customFormat="1" ht="14.25" customHeight="1">
      <c r="A178" s="980"/>
      <c r="K178" s="2980"/>
      <c r="L178" s="3346"/>
      <c r="M178" s="2971"/>
      <c r="N178" s="3346"/>
    </row>
    <row r="179" spans="1:14" s="877" customFormat="1" ht="14.25" customHeight="1">
      <c r="A179" s="980"/>
      <c r="K179" s="2980"/>
      <c r="L179" s="3346"/>
      <c r="M179" s="2971"/>
      <c r="N179" s="3346"/>
    </row>
    <row r="180" spans="1:14" s="877" customFormat="1" ht="14.25" customHeight="1">
      <c r="A180" s="980"/>
      <c r="K180" s="2980"/>
      <c r="L180" s="3346"/>
      <c r="M180" s="2971"/>
      <c r="N180" s="3346"/>
    </row>
    <row r="181" spans="1:14" s="877" customFormat="1" ht="14.25" customHeight="1">
      <c r="A181" s="980"/>
      <c r="K181" s="2980"/>
      <c r="L181" s="3346"/>
      <c r="M181" s="2971"/>
      <c r="N181" s="3346"/>
    </row>
    <row r="182" spans="1:14" s="877" customFormat="1" ht="14.25" customHeight="1">
      <c r="A182" s="980"/>
      <c r="K182" s="2980"/>
      <c r="L182" s="3346"/>
      <c r="M182" s="2971"/>
      <c r="N182" s="3346"/>
    </row>
    <row r="183" spans="1:14" s="877" customFormat="1" ht="14.25" customHeight="1">
      <c r="A183" s="980"/>
      <c r="K183" s="2980"/>
      <c r="L183" s="3346"/>
      <c r="M183" s="2971"/>
      <c r="N183" s="3346"/>
    </row>
    <row r="184" spans="1:14" s="877" customFormat="1" ht="14.25" customHeight="1">
      <c r="A184" s="980"/>
      <c r="K184" s="2980"/>
      <c r="L184" s="3346"/>
      <c r="M184" s="2971"/>
      <c r="N184" s="3346"/>
    </row>
    <row r="185" spans="1:14" s="877" customFormat="1" ht="14.25" customHeight="1">
      <c r="A185" s="980"/>
      <c r="K185" s="2980"/>
      <c r="L185" s="3346"/>
      <c r="M185" s="2971"/>
      <c r="N185" s="3346"/>
    </row>
    <row r="186" spans="1:14" s="877" customFormat="1" ht="14.25" customHeight="1">
      <c r="A186" s="980"/>
      <c r="K186" s="2980"/>
      <c r="L186" s="3346"/>
      <c r="M186" s="2971"/>
      <c r="N186" s="3346"/>
    </row>
    <row r="187" spans="1:14" s="877" customFormat="1" ht="14.25" customHeight="1">
      <c r="A187" s="980"/>
      <c r="K187" s="2980"/>
      <c r="L187" s="3346"/>
      <c r="M187" s="2971"/>
      <c r="N187" s="3346"/>
    </row>
    <row r="188" spans="1:14" s="877" customFormat="1" ht="14.25" customHeight="1">
      <c r="A188" s="980"/>
      <c r="K188" s="2980"/>
      <c r="L188" s="3346"/>
      <c r="M188" s="2971"/>
      <c r="N188" s="3346"/>
    </row>
    <row r="189" spans="1:14" s="877" customFormat="1" ht="14.25" customHeight="1">
      <c r="A189" s="980"/>
      <c r="K189" s="2980"/>
      <c r="L189" s="3346"/>
      <c r="M189" s="2971"/>
      <c r="N189" s="3346"/>
    </row>
    <row r="190" spans="1:14" s="877" customFormat="1" ht="14.25" customHeight="1">
      <c r="A190" s="980"/>
      <c r="K190" s="2980"/>
      <c r="L190" s="3346"/>
      <c r="M190" s="2971"/>
      <c r="N190" s="3346"/>
    </row>
    <row r="191" spans="1:14" s="877" customFormat="1" ht="14.25" customHeight="1">
      <c r="A191" s="980"/>
      <c r="K191" s="2980"/>
      <c r="L191" s="3346"/>
      <c r="M191" s="2971"/>
      <c r="N191" s="3346"/>
    </row>
    <row r="192" spans="1:14" s="877" customFormat="1" ht="14.25" customHeight="1">
      <c r="A192" s="980"/>
      <c r="K192" s="2980"/>
      <c r="L192" s="3346"/>
      <c r="M192" s="2971"/>
      <c r="N192" s="3346"/>
    </row>
    <row r="193" spans="1:14" s="877" customFormat="1" ht="14.25" customHeight="1">
      <c r="A193" s="980"/>
      <c r="K193" s="2980"/>
      <c r="L193" s="3346"/>
      <c r="M193" s="2971"/>
      <c r="N193" s="3346"/>
    </row>
    <row r="194" spans="1:14" s="877" customFormat="1" ht="14.25" customHeight="1">
      <c r="A194" s="980"/>
      <c r="K194" s="2980"/>
      <c r="L194" s="3346"/>
      <c r="M194" s="2971"/>
      <c r="N194" s="3346"/>
    </row>
    <row r="195" spans="1:14" s="877" customFormat="1" ht="14.25" customHeight="1">
      <c r="A195" s="980"/>
      <c r="K195" s="2980"/>
      <c r="L195" s="3346"/>
      <c r="M195" s="2971"/>
      <c r="N195" s="3346"/>
    </row>
    <row r="196" spans="1:14" s="877" customFormat="1" ht="14.25" customHeight="1">
      <c r="A196" s="980"/>
      <c r="K196" s="2980"/>
      <c r="L196" s="3346"/>
      <c r="M196" s="2971"/>
      <c r="N196" s="3346"/>
    </row>
    <row r="197" spans="1:14" s="877" customFormat="1" ht="14.25" customHeight="1">
      <c r="A197" s="980"/>
      <c r="K197" s="2980"/>
      <c r="L197" s="3346"/>
      <c r="M197" s="2971"/>
      <c r="N197" s="3346"/>
    </row>
    <row r="198" spans="1:14" s="877" customFormat="1" ht="14.25" customHeight="1">
      <c r="A198" s="980"/>
      <c r="K198" s="2980"/>
      <c r="L198" s="3346"/>
      <c r="M198" s="2971"/>
      <c r="N198" s="3346"/>
    </row>
    <row r="199" spans="1:14" s="877" customFormat="1" ht="14.25" customHeight="1">
      <c r="A199" s="980"/>
      <c r="K199" s="2980"/>
      <c r="L199" s="3346"/>
      <c r="M199" s="2971"/>
      <c r="N199" s="3346"/>
    </row>
    <row r="200" spans="1:14" s="877" customFormat="1" ht="14.25" customHeight="1">
      <c r="A200" s="980"/>
      <c r="K200" s="2980"/>
      <c r="L200" s="3346"/>
      <c r="M200" s="2971"/>
      <c r="N200" s="3346"/>
    </row>
    <row r="201" spans="1:14" s="877" customFormat="1" ht="14.25" customHeight="1">
      <c r="A201" s="980"/>
      <c r="K201" s="2980"/>
      <c r="L201" s="3346"/>
      <c r="M201" s="2971"/>
      <c r="N201" s="3346"/>
    </row>
    <row r="202" spans="1:14" s="877" customFormat="1" ht="14.25" customHeight="1">
      <c r="A202" s="980"/>
      <c r="K202" s="2980"/>
      <c r="L202" s="3346"/>
      <c r="M202" s="2971"/>
      <c r="N202" s="3346"/>
    </row>
    <row r="203" spans="1:14" s="877" customFormat="1" ht="14.25" customHeight="1">
      <c r="A203" s="980"/>
      <c r="K203" s="2980"/>
      <c r="L203" s="3346"/>
      <c r="M203" s="2971"/>
      <c r="N203" s="3346"/>
    </row>
    <row r="204" spans="1:14" s="877" customFormat="1" ht="14.25" customHeight="1">
      <c r="A204" s="980"/>
      <c r="K204" s="2980"/>
      <c r="L204" s="3346"/>
      <c r="M204" s="2971"/>
      <c r="N204" s="3346"/>
    </row>
    <row r="205" spans="1:14" s="877" customFormat="1" ht="14.25" customHeight="1">
      <c r="A205" s="980"/>
      <c r="K205" s="2980"/>
      <c r="L205" s="3346"/>
      <c r="M205" s="2971"/>
      <c r="N205" s="3346"/>
    </row>
    <row r="206" spans="1:14" s="877" customFormat="1" ht="14.25" customHeight="1">
      <c r="A206" s="980"/>
      <c r="K206" s="2980"/>
      <c r="L206" s="3346"/>
      <c r="M206" s="2971"/>
      <c r="N206" s="3346"/>
    </row>
    <row r="207" spans="1:14" s="877" customFormat="1" ht="14.25" customHeight="1">
      <c r="A207" s="980"/>
      <c r="K207" s="2980"/>
      <c r="L207" s="3346"/>
      <c r="M207" s="2971"/>
      <c r="N207" s="3346"/>
    </row>
    <row r="208" spans="1:14" s="877" customFormat="1" ht="14.25" customHeight="1">
      <c r="A208" s="980"/>
      <c r="K208" s="2980"/>
      <c r="L208" s="3346"/>
      <c r="M208" s="2971"/>
      <c r="N208" s="3346"/>
    </row>
    <row r="209" spans="1:14" s="877" customFormat="1" ht="14.25" customHeight="1">
      <c r="A209" s="980"/>
      <c r="K209" s="2980"/>
      <c r="L209" s="3346"/>
      <c r="M209" s="2971"/>
      <c r="N209" s="3346"/>
    </row>
    <row r="210" spans="1:14" s="877" customFormat="1" ht="14.25" customHeight="1">
      <c r="A210" s="980"/>
      <c r="K210" s="2980"/>
      <c r="L210" s="3346"/>
      <c r="M210" s="2971"/>
      <c r="N210" s="3346"/>
    </row>
    <row r="211" spans="1:14" s="877" customFormat="1" ht="14.25" customHeight="1">
      <c r="A211" s="980"/>
      <c r="K211" s="2980"/>
      <c r="L211" s="3346"/>
      <c r="M211" s="2971"/>
      <c r="N211" s="3346"/>
    </row>
    <row r="212" spans="1:14" s="877" customFormat="1" ht="14.25" customHeight="1">
      <c r="A212" s="980"/>
      <c r="K212" s="2980"/>
      <c r="L212" s="3346"/>
      <c r="M212" s="2971"/>
      <c r="N212" s="3346"/>
    </row>
    <row r="213" spans="1:14" s="877" customFormat="1" ht="14.25" customHeight="1">
      <c r="A213" s="980"/>
      <c r="K213" s="2980"/>
      <c r="L213" s="3346"/>
      <c r="M213" s="2971"/>
      <c r="N213" s="3346"/>
    </row>
    <row r="214" spans="1:14" s="877" customFormat="1" ht="14.25" customHeight="1">
      <c r="A214" s="980"/>
      <c r="K214" s="2980"/>
      <c r="L214" s="3346"/>
      <c r="M214" s="2971"/>
      <c r="N214" s="3346"/>
    </row>
    <row r="215" spans="1:14" s="877" customFormat="1" ht="14.25" customHeight="1">
      <c r="A215" s="980"/>
      <c r="K215" s="2980"/>
      <c r="L215" s="3346"/>
      <c r="M215" s="2971"/>
      <c r="N215" s="3346"/>
    </row>
    <row r="216" spans="1:14" s="877" customFormat="1" ht="14.25" customHeight="1">
      <c r="A216" s="980"/>
      <c r="K216" s="2980"/>
      <c r="L216" s="3346"/>
      <c r="M216" s="2971"/>
      <c r="N216" s="3346"/>
    </row>
    <row r="217" spans="1:14" s="877" customFormat="1" ht="14.25" customHeight="1">
      <c r="A217" s="980"/>
      <c r="K217" s="2980"/>
      <c r="L217" s="3346"/>
      <c r="M217" s="2971"/>
      <c r="N217" s="3346"/>
    </row>
    <row r="218" spans="1:14" s="877" customFormat="1" ht="14.25" customHeight="1">
      <c r="A218" s="980"/>
      <c r="K218" s="2980"/>
      <c r="L218" s="3346"/>
      <c r="M218" s="2971"/>
      <c r="N218" s="3346"/>
    </row>
    <row r="219" spans="1:14" s="877" customFormat="1" ht="14.25" customHeight="1">
      <c r="A219" s="980"/>
      <c r="K219" s="2980"/>
      <c r="L219" s="3346"/>
      <c r="M219" s="2971"/>
      <c r="N219" s="3346"/>
    </row>
    <row r="220" spans="1:14" s="877" customFormat="1" ht="14.25" customHeight="1">
      <c r="A220" s="980"/>
      <c r="K220" s="2980"/>
      <c r="L220" s="3346"/>
      <c r="M220" s="2971"/>
      <c r="N220" s="3346"/>
    </row>
    <row r="221" spans="1:14" s="877" customFormat="1" ht="14.25" customHeight="1">
      <c r="A221" s="980"/>
      <c r="K221" s="2980"/>
      <c r="L221" s="3346"/>
      <c r="M221" s="2971"/>
      <c r="N221" s="3346"/>
    </row>
    <row r="222" spans="1:14" s="877" customFormat="1" ht="14.25" customHeight="1">
      <c r="A222" s="980"/>
      <c r="K222" s="2980"/>
      <c r="L222" s="3346"/>
      <c r="M222" s="2971"/>
      <c r="N222" s="3346"/>
    </row>
    <row r="223" spans="1:14" s="877" customFormat="1" ht="14.25" customHeight="1">
      <c r="A223" s="980"/>
      <c r="K223" s="2980"/>
      <c r="L223" s="3346"/>
      <c r="M223" s="2971"/>
      <c r="N223" s="3346"/>
    </row>
    <row r="224" spans="1:14" s="877" customFormat="1" ht="14.25" customHeight="1">
      <c r="A224" s="980"/>
      <c r="K224" s="2980"/>
      <c r="L224" s="3346"/>
      <c r="M224" s="2971"/>
      <c r="N224" s="3346"/>
    </row>
    <row r="225" spans="1:14" s="877" customFormat="1" ht="14.25" customHeight="1">
      <c r="A225" s="980"/>
      <c r="K225" s="2980"/>
      <c r="L225" s="3346"/>
      <c r="M225" s="2971"/>
      <c r="N225" s="3346"/>
    </row>
    <row r="226" spans="1:14" s="877" customFormat="1" ht="14.25" customHeight="1">
      <c r="A226" s="980"/>
      <c r="K226" s="2980"/>
      <c r="L226" s="3346"/>
      <c r="M226" s="2971"/>
      <c r="N226" s="3346"/>
    </row>
    <row r="227" spans="1:14" s="877" customFormat="1" ht="14.25" customHeight="1">
      <c r="A227" s="980"/>
      <c r="K227" s="2980"/>
      <c r="L227" s="3346"/>
      <c r="M227" s="2971"/>
      <c r="N227" s="3346"/>
    </row>
    <row r="228" spans="1:14" s="877" customFormat="1" ht="14.25" customHeight="1">
      <c r="A228" s="980"/>
      <c r="K228" s="2980"/>
      <c r="L228" s="3346"/>
      <c r="M228" s="2971"/>
      <c r="N228" s="3346"/>
    </row>
    <row r="229" spans="1:14" s="877" customFormat="1" ht="14.25" customHeight="1">
      <c r="A229" s="980"/>
      <c r="K229" s="2980"/>
      <c r="L229" s="3346"/>
      <c r="M229" s="2971"/>
      <c r="N229" s="3346"/>
    </row>
    <row r="230" spans="1:14" s="877" customFormat="1" ht="14.25" customHeight="1">
      <c r="A230" s="980"/>
      <c r="K230" s="2980"/>
      <c r="L230" s="3346"/>
      <c r="M230" s="2971"/>
      <c r="N230" s="3346"/>
    </row>
    <row r="231" spans="1:14" s="877" customFormat="1" ht="14.25" customHeight="1">
      <c r="A231" s="980"/>
      <c r="K231" s="2980"/>
      <c r="L231" s="3346"/>
      <c r="M231" s="2971"/>
      <c r="N231" s="3346"/>
    </row>
    <row r="232" spans="1:14" s="877" customFormat="1" ht="14.25" customHeight="1">
      <c r="A232" s="980"/>
      <c r="K232" s="2980"/>
      <c r="L232" s="3346"/>
      <c r="M232" s="2971"/>
      <c r="N232" s="3346"/>
    </row>
    <row r="233" spans="1:14" s="877" customFormat="1" ht="14.25" customHeight="1">
      <c r="A233" s="980"/>
      <c r="K233" s="2980"/>
      <c r="L233" s="3346"/>
      <c r="M233" s="2971"/>
      <c r="N233" s="3346"/>
    </row>
    <row r="234" spans="1:14" s="877" customFormat="1" ht="14.25" customHeight="1">
      <c r="A234" s="980"/>
      <c r="K234" s="2980"/>
      <c r="L234" s="3346"/>
      <c r="M234" s="2971"/>
      <c r="N234" s="3346"/>
    </row>
    <row r="235" spans="1:14" s="877" customFormat="1" ht="14.25" customHeight="1">
      <c r="A235" s="980"/>
      <c r="K235" s="2980"/>
      <c r="L235" s="3346"/>
      <c r="M235" s="2971"/>
      <c r="N235" s="3346"/>
    </row>
    <row r="236" spans="1:14" s="877" customFormat="1" ht="14.25" customHeight="1">
      <c r="A236" s="980"/>
      <c r="K236" s="2980"/>
      <c r="L236" s="3346"/>
      <c r="M236" s="2971"/>
      <c r="N236" s="3346"/>
    </row>
    <row r="237" spans="1:14" s="877" customFormat="1" ht="14.25" customHeight="1">
      <c r="A237" s="980"/>
      <c r="K237" s="2980"/>
      <c r="L237" s="3346"/>
      <c r="M237" s="2971"/>
      <c r="N237" s="3346"/>
    </row>
    <row r="238" spans="1:14" s="877" customFormat="1" ht="14.25" customHeight="1">
      <c r="A238" s="980"/>
      <c r="K238" s="2980"/>
      <c r="L238" s="3346"/>
      <c r="M238" s="2971"/>
      <c r="N238" s="3346"/>
    </row>
    <row r="239" spans="1:14" s="877" customFormat="1" ht="14.25" customHeight="1">
      <c r="A239" s="980"/>
      <c r="K239" s="2980"/>
      <c r="L239" s="3346"/>
      <c r="M239" s="2971"/>
      <c r="N239" s="3346"/>
    </row>
    <row r="240" spans="1:14" s="877" customFormat="1" ht="14.25" customHeight="1">
      <c r="A240" s="980"/>
      <c r="K240" s="2980"/>
      <c r="L240" s="3346"/>
      <c r="M240" s="2971"/>
      <c r="N240" s="3346"/>
    </row>
    <row r="241" spans="1:14" s="877" customFormat="1" ht="14.25" customHeight="1">
      <c r="A241" s="980"/>
      <c r="K241" s="2980"/>
      <c r="L241" s="3346"/>
      <c r="M241" s="2971"/>
      <c r="N241" s="3346"/>
    </row>
    <row r="242" spans="1:14" s="877" customFormat="1" ht="14.25" customHeight="1">
      <c r="A242" s="980"/>
      <c r="K242" s="2980"/>
      <c r="L242" s="3346"/>
      <c r="M242" s="2971"/>
      <c r="N242" s="3346"/>
    </row>
    <row r="243" spans="1:14" s="877" customFormat="1" ht="14.25" customHeight="1">
      <c r="A243" s="980"/>
      <c r="K243" s="2980"/>
      <c r="L243" s="3346"/>
      <c r="M243" s="2971"/>
      <c r="N243" s="3346"/>
    </row>
    <row r="244" spans="1:14" s="877" customFormat="1" ht="14.25" customHeight="1">
      <c r="A244" s="980"/>
      <c r="K244" s="2980"/>
      <c r="L244" s="3346"/>
      <c r="M244" s="2971"/>
      <c r="N244" s="3346"/>
    </row>
    <row r="245" spans="1:14" s="877" customFormat="1" ht="14.25" customHeight="1">
      <c r="A245" s="980"/>
      <c r="K245" s="2980"/>
      <c r="L245" s="3346"/>
      <c r="M245" s="2971"/>
      <c r="N245" s="3346"/>
    </row>
    <row r="246" spans="1:14" s="877" customFormat="1" ht="14.25" customHeight="1">
      <c r="A246" s="980"/>
      <c r="K246" s="2980"/>
      <c r="L246" s="3346"/>
      <c r="M246" s="2971"/>
      <c r="N246" s="3346"/>
    </row>
    <row r="247" spans="1:14" s="877" customFormat="1" ht="14.25" customHeight="1">
      <c r="A247" s="980"/>
      <c r="K247" s="2980"/>
      <c r="L247" s="3346"/>
      <c r="M247" s="2971"/>
      <c r="N247" s="3346"/>
    </row>
    <row r="248" spans="1:14" s="877" customFormat="1" ht="14.25" customHeight="1">
      <c r="A248" s="980"/>
      <c r="K248" s="2980"/>
      <c r="L248" s="3346"/>
      <c r="M248" s="2971"/>
      <c r="N248" s="3346"/>
    </row>
    <row r="249" spans="1:14" s="877" customFormat="1" ht="14.25" customHeight="1">
      <c r="A249" s="980"/>
      <c r="K249" s="2980"/>
      <c r="L249" s="3346"/>
      <c r="M249" s="2971"/>
      <c r="N249" s="3346"/>
    </row>
    <row r="250" spans="1:14" s="877" customFormat="1" ht="14.25" customHeight="1">
      <c r="A250" s="980"/>
      <c r="K250" s="2980"/>
      <c r="L250" s="3346"/>
      <c r="M250" s="2971"/>
      <c r="N250" s="3346"/>
    </row>
    <row r="251" spans="1:14" s="877" customFormat="1" ht="14.25" customHeight="1">
      <c r="A251" s="980"/>
      <c r="K251" s="2980"/>
      <c r="L251" s="3346"/>
      <c r="M251" s="2971"/>
      <c r="N251" s="3346"/>
    </row>
    <row r="252" spans="1:14" s="877" customFormat="1" ht="14.25" customHeight="1">
      <c r="A252" s="980"/>
      <c r="K252" s="2980"/>
      <c r="L252" s="3346"/>
      <c r="M252" s="2971"/>
      <c r="N252" s="3346"/>
    </row>
    <row r="253" spans="1:14" s="877" customFormat="1" ht="14.25" customHeight="1">
      <c r="A253" s="980"/>
      <c r="K253" s="2980"/>
      <c r="L253" s="3346"/>
      <c r="M253" s="2971"/>
      <c r="N253" s="3346"/>
    </row>
    <row r="254" spans="1:14" s="877" customFormat="1" ht="14.25" customHeight="1">
      <c r="A254" s="980"/>
      <c r="K254" s="2980"/>
      <c r="L254" s="3346"/>
      <c r="M254" s="2971"/>
      <c r="N254" s="3346"/>
    </row>
    <row r="255" spans="1:14" s="877" customFormat="1" ht="14.25" customHeight="1">
      <c r="A255" s="980"/>
      <c r="K255" s="2980"/>
      <c r="L255" s="3346"/>
      <c r="M255" s="2971"/>
      <c r="N255" s="3346"/>
    </row>
    <row r="256" spans="1:14" s="877" customFormat="1" ht="14.25" customHeight="1">
      <c r="A256" s="980"/>
      <c r="K256" s="2980"/>
      <c r="L256" s="3346"/>
      <c r="M256" s="2971"/>
      <c r="N256" s="3346"/>
    </row>
    <row r="257" spans="1:14" s="877" customFormat="1" ht="14.25" customHeight="1">
      <c r="A257" s="980"/>
      <c r="K257" s="2980"/>
      <c r="L257" s="3346"/>
      <c r="M257" s="2971"/>
      <c r="N257" s="3346"/>
    </row>
    <row r="258" spans="1:14" s="877" customFormat="1" ht="14.25" customHeight="1">
      <c r="A258" s="980"/>
      <c r="K258" s="2980"/>
      <c r="L258" s="3346"/>
      <c r="M258" s="2971"/>
      <c r="N258" s="3346"/>
    </row>
    <row r="259" spans="1:14" s="877" customFormat="1" ht="14.25" customHeight="1">
      <c r="A259" s="980"/>
      <c r="K259" s="2980"/>
      <c r="L259" s="3346"/>
      <c r="M259" s="2971"/>
      <c r="N259" s="3346"/>
    </row>
    <row r="260" spans="1:14" s="877" customFormat="1" ht="14.25" customHeight="1">
      <c r="A260" s="980"/>
      <c r="K260" s="2980"/>
      <c r="L260" s="3346"/>
      <c r="M260" s="2971"/>
      <c r="N260" s="3346"/>
    </row>
    <row r="261" spans="1:14" s="877" customFormat="1" ht="14.25" customHeight="1">
      <c r="A261" s="980"/>
      <c r="K261" s="2980"/>
      <c r="L261" s="3346"/>
      <c r="M261" s="2971"/>
      <c r="N261" s="3346"/>
    </row>
    <row r="262" spans="1:14" s="877" customFormat="1" ht="14.25" customHeight="1">
      <c r="A262" s="980"/>
      <c r="K262" s="2980"/>
      <c r="L262" s="3346"/>
      <c r="M262" s="2971"/>
      <c r="N262" s="3346"/>
    </row>
    <row r="263" spans="1:14" s="877" customFormat="1" ht="14.25" customHeight="1">
      <c r="A263" s="980"/>
      <c r="K263" s="2980"/>
      <c r="L263" s="3346"/>
      <c r="M263" s="2971"/>
      <c r="N263" s="3346"/>
    </row>
    <row r="264" spans="1:14" s="877" customFormat="1" ht="14.25" customHeight="1">
      <c r="A264" s="980"/>
      <c r="K264" s="2980"/>
      <c r="L264" s="3346"/>
      <c r="M264" s="2971"/>
      <c r="N264" s="3346"/>
    </row>
    <row r="265" spans="1:14" s="877" customFormat="1" ht="14.25" customHeight="1">
      <c r="A265" s="980"/>
      <c r="K265" s="2980"/>
      <c r="L265" s="3346"/>
      <c r="M265" s="2971"/>
      <c r="N265" s="3346"/>
    </row>
    <row r="266" spans="1:14" s="877" customFormat="1" ht="14.25" customHeight="1">
      <c r="A266" s="980"/>
      <c r="K266" s="2980"/>
      <c r="L266" s="3346"/>
      <c r="M266" s="2971"/>
      <c r="N266" s="3346"/>
    </row>
    <row r="267" spans="1:14" s="877" customFormat="1" ht="14.25" customHeight="1">
      <c r="A267" s="980"/>
      <c r="K267" s="2980"/>
      <c r="L267" s="3346"/>
      <c r="M267" s="2971"/>
      <c r="N267" s="3346"/>
    </row>
    <row r="268" spans="1:14" s="877" customFormat="1" ht="14.25" customHeight="1">
      <c r="A268" s="980"/>
      <c r="K268" s="2980"/>
      <c r="L268" s="3346"/>
      <c r="M268" s="2971"/>
      <c r="N268" s="3346"/>
    </row>
    <row r="269" spans="1:14" s="877" customFormat="1" ht="14.25" customHeight="1">
      <c r="A269" s="980"/>
      <c r="K269" s="2980"/>
      <c r="L269" s="3346"/>
      <c r="M269" s="2971"/>
      <c r="N269" s="3346"/>
    </row>
    <row r="270" spans="1:14" s="877" customFormat="1" ht="14.25" customHeight="1">
      <c r="A270" s="980"/>
      <c r="K270" s="2980"/>
      <c r="L270" s="3346"/>
      <c r="M270" s="2971"/>
      <c r="N270" s="3346"/>
    </row>
    <row r="271" spans="1:14" s="877" customFormat="1" ht="14.25" customHeight="1">
      <c r="A271" s="980"/>
      <c r="K271" s="2980"/>
      <c r="L271" s="3346"/>
      <c r="M271" s="2971"/>
      <c r="N271" s="3346"/>
    </row>
    <row r="272" spans="1:14" s="877" customFormat="1" ht="14.25" customHeight="1">
      <c r="A272" s="980"/>
      <c r="K272" s="2980"/>
      <c r="L272" s="3346"/>
      <c r="M272" s="2971"/>
      <c r="N272" s="3346"/>
    </row>
    <row r="273" spans="1:14" s="877" customFormat="1" ht="14.25" customHeight="1">
      <c r="A273" s="980"/>
      <c r="K273" s="2980"/>
      <c r="L273" s="3346"/>
      <c r="M273" s="2971"/>
      <c r="N273" s="3346"/>
    </row>
    <row r="274" spans="1:14" s="877" customFormat="1" ht="14.25" customHeight="1">
      <c r="A274" s="980"/>
      <c r="K274" s="2980"/>
      <c r="L274" s="3346"/>
      <c r="M274" s="2971"/>
      <c r="N274" s="3346"/>
    </row>
    <row r="275" spans="1:14" s="877" customFormat="1" ht="14.25" customHeight="1">
      <c r="A275" s="980"/>
      <c r="K275" s="2980"/>
      <c r="L275" s="3346"/>
      <c r="M275" s="2971"/>
      <c r="N275" s="3346"/>
    </row>
    <row r="276" spans="1:14" s="877" customFormat="1" ht="14.25" customHeight="1">
      <c r="A276" s="980"/>
      <c r="K276" s="2980"/>
      <c r="L276" s="3346"/>
      <c r="M276" s="2971"/>
      <c r="N276" s="3346"/>
    </row>
    <row r="277" spans="1:14" s="877" customFormat="1" ht="14.25" customHeight="1">
      <c r="A277" s="980"/>
      <c r="K277" s="2980"/>
      <c r="L277" s="3346"/>
      <c r="M277" s="2971"/>
      <c r="N277" s="3346"/>
    </row>
    <row r="278" spans="1:14" s="877" customFormat="1" ht="14.25" customHeight="1">
      <c r="A278" s="980"/>
      <c r="K278" s="2980"/>
      <c r="L278" s="3346"/>
      <c r="M278" s="2971"/>
      <c r="N278" s="3346"/>
    </row>
    <row r="279" spans="1:14" s="877" customFormat="1" ht="14.25" customHeight="1">
      <c r="A279" s="980"/>
      <c r="K279" s="2980"/>
      <c r="L279" s="3346"/>
      <c r="M279" s="2971"/>
      <c r="N279" s="3346"/>
    </row>
    <row r="280" spans="1:14" s="877" customFormat="1" ht="14.25" customHeight="1">
      <c r="A280" s="980"/>
      <c r="K280" s="2980"/>
      <c r="L280" s="3346"/>
      <c r="M280" s="2971"/>
      <c r="N280" s="3346"/>
    </row>
    <row r="281" spans="1:14" s="877" customFormat="1" ht="14.25" customHeight="1">
      <c r="A281" s="980"/>
      <c r="K281" s="2980"/>
      <c r="L281" s="3346"/>
      <c r="M281" s="2971"/>
      <c r="N281" s="3346"/>
    </row>
    <row r="282" spans="1:14" s="877" customFormat="1" ht="14.25" customHeight="1">
      <c r="A282" s="980"/>
      <c r="K282" s="2980"/>
      <c r="L282" s="3346"/>
      <c r="M282" s="2971"/>
      <c r="N282" s="3346"/>
    </row>
    <row r="283" spans="1:14" s="877" customFormat="1" ht="14.25" customHeight="1">
      <c r="A283" s="980"/>
      <c r="K283" s="2980"/>
      <c r="L283" s="3346"/>
      <c r="M283" s="2971"/>
      <c r="N283" s="3346"/>
    </row>
    <row r="284" spans="1:14" s="877" customFormat="1" ht="14.25" customHeight="1">
      <c r="A284" s="980"/>
      <c r="K284" s="2980"/>
      <c r="L284" s="3346"/>
      <c r="M284" s="2971"/>
      <c r="N284" s="3346"/>
    </row>
    <row r="285" spans="1:14" s="877" customFormat="1" ht="14.25" customHeight="1">
      <c r="A285" s="980"/>
      <c r="K285" s="2980"/>
      <c r="L285" s="3346"/>
      <c r="M285" s="2971"/>
      <c r="N285" s="3346"/>
    </row>
    <row r="286" spans="1:14" s="877" customFormat="1" ht="14.25" customHeight="1">
      <c r="A286" s="980"/>
      <c r="K286" s="2980"/>
      <c r="L286" s="3346"/>
      <c r="M286" s="2971"/>
      <c r="N286" s="3346"/>
    </row>
    <row r="287" spans="1:14" s="877" customFormat="1" ht="14.25" customHeight="1">
      <c r="A287" s="980"/>
      <c r="K287" s="2980"/>
      <c r="L287" s="3346"/>
      <c r="M287" s="2971"/>
      <c r="N287" s="3346"/>
    </row>
    <row r="288" spans="1:14" s="877" customFormat="1" ht="14.25" customHeight="1">
      <c r="A288" s="980"/>
      <c r="K288" s="2980"/>
      <c r="L288" s="3346"/>
      <c r="M288" s="2971"/>
      <c r="N288" s="3346"/>
    </row>
    <row r="289" spans="1:14" s="877" customFormat="1" ht="14.25" customHeight="1">
      <c r="A289" s="980"/>
      <c r="K289" s="2980"/>
      <c r="L289" s="3346"/>
      <c r="M289" s="2971"/>
      <c r="N289" s="3346"/>
    </row>
    <row r="290" spans="1:14" s="877" customFormat="1" ht="14.25" customHeight="1">
      <c r="A290" s="980"/>
      <c r="K290" s="2980"/>
      <c r="L290" s="3346"/>
      <c r="M290" s="2971"/>
      <c r="N290" s="3346"/>
    </row>
    <row r="291" spans="1:14" s="877" customFormat="1" ht="14.25" customHeight="1">
      <c r="A291" s="980"/>
      <c r="K291" s="2980"/>
      <c r="L291" s="3346"/>
      <c r="M291" s="2971"/>
      <c r="N291" s="3346"/>
    </row>
    <row r="292" spans="1:14" s="877" customFormat="1" ht="14.25" customHeight="1">
      <c r="A292" s="980"/>
      <c r="K292" s="2980"/>
      <c r="L292" s="3346"/>
      <c r="M292" s="2971"/>
      <c r="N292" s="3346"/>
    </row>
    <row r="293" spans="1:14" s="877" customFormat="1" ht="14.25" customHeight="1">
      <c r="A293" s="980"/>
      <c r="K293" s="2980"/>
      <c r="L293" s="3346"/>
      <c r="M293" s="2971"/>
      <c r="N293" s="3346"/>
    </row>
    <row r="294" spans="1:14" s="877" customFormat="1" ht="14.25" customHeight="1">
      <c r="A294" s="980"/>
      <c r="K294" s="2980"/>
      <c r="L294" s="3346"/>
      <c r="M294" s="2971"/>
      <c r="N294" s="3346"/>
    </row>
    <row r="295" spans="1:14" s="877" customFormat="1" ht="14.25" customHeight="1">
      <c r="A295" s="980"/>
      <c r="K295" s="2980"/>
      <c r="L295" s="3346"/>
      <c r="M295" s="2971"/>
      <c r="N295" s="3346"/>
    </row>
    <row r="296" spans="1:14" s="877" customFormat="1" ht="14.25" customHeight="1">
      <c r="A296" s="980"/>
      <c r="K296" s="2980"/>
      <c r="L296" s="3346"/>
      <c r="M296" s="2971"/>
      <c r="N296" s="3346"/>
    </row>
    <row r="297" spans="1:14" s="877" customFormat="1" ht="14.25" customHeight="1">
      <c r="A297" s="980"/>
      <c r="K297" s="2980"/>
      <c r="L297" s="3346"/>
      <c r="M297" s="2971"/>
      <c r="N297" s="3346"/>
    </row>
    <row r="298" spans="1:14" s="877" customFormat="1" ht="14.25" customHeight="1">
      <c r="A298" s="980"/>
      <c r="K298" s="2980"/>
      <c r="L298" s="3346"/>
      <c r="M298" s="2971"/>
      <c r="N298" s="3346"/>
    </row>
    <row r="299" spans="1:14" s="877" customFormat="1" ht="14.25" customHeight="1">
      <c r="A299" s="980"/>
      <c r="K299" s="2980"/>
      <c r="L299" s="3346"/>
      <c r="M299" s="2971"/>
      <c r="N299" s="3346"/>
    </row>
    <row r="300" spans="1:14" s="877" customFormat="1" ht="14.25" customHeight="1">
      <c r="A300" s="980"/>
      <c r="K300" s="2980"/>
      <c r="L300" s="3346"/>
      <c r="M300" s="2971"/>
      <c r="N300" s="3346"/>
    </row>
    <row r="301" spans="1:14" s="877" customFormat="1" ht="14.25" customHeight="1">
      <c r="A301" s="980"/>
      <c r="K301" s="2980"/>
      <c r="L301" s="3346"/>
      <c r="M301" s="2971"/>
      <c r="N301" s="3346"/>
    </row>
    <row r="302" spans="1:14" s="877" customFormat="1" ht="14.25" customHeight="1">
      <c r="A302" s="980"/>
      <c r="K302" s="2980"/>
      <c r="L302" s="3346"/>
      <c r="M302" s="2971"/>
      <c r="N302" s="3346"/>
    </row>
    <row r="303" spans="1:14" s="877" customFormat="1" ht="14.25" customHeight="1">
      <c r="A303" s="980"/>
      <c r="K303" s="2980"/>
      <c r="L303" s="3346"/>
      <c r="M303" s="2971"/>
      <c r="N303" s="3346"/>
    </row>
    <row r="304" spans="1:14" s="877" customFormat="1" ht="14.25" customHeight="1">
      <c r="A304" s="980"/>
      <c r="K304" s="2980"/>
      <c r="L304" s="3346"/>
      <c r="M304" s="2971"/>
      <c r="N304" s="3346"/>
    </row>
    <row r="305" spans="1:14" s="877" customFormat="1" ht="14.25" customHeight="1">
      <c r="A305" s="980"/>
      <c r="K305" s="2980"/>
      <c r="L305" s="3346"/>
      <c r="M305" s="2971"/>
      <c r="N305" s="3346"/>
    </row>
    <row r="306" spans="1:14" s="877" customFormat="1" ht="14.25" customHeight="1">
      <c r="A306" s="980"/>
      <c r="K306" s="2980"/>
      <c r="L306" s="3346"/>
      <c r="M306" s="2971"/>
      <c r="N306" s="3346"/>
    </row>
    <row r="307" spans="1:14" s="877" customFormat="1" ht="14.25" customHeight="1">
      <c r="A307" s="980"/>
      <c r="K307" s="2980"/>
      <c r="L307" s="3346"/>
      <c r="M307" s="2971"/>
      <c r="N307" s="3346"/>
    </row>
    <row r="308" spans="1:14" s="877" customFormat="1" ht="14.25" customHeight="1">
      <c r="A308" s="980"/>
      <c r="K308" s="2980"/>
      <c r="L308" s="3346"/>
      <c r="M308" s="2971"/>
      <c r="N308" s="3346"/>
    </row>
    <row r="309" spans="1:14" s="877" customFormat="1" ht="14.25" customHeight="1">
      <c r="A309" s="980"/>
      <c r="K309" s="2980"/>
      <c r="L309" s="3346"/>
      <c r="M309" s="2971"/>
      <c r="N309" s="3346"/>
    </row>
    <row r="310" spans="1:14" s="877" customFormat="1" ht="14.25" customHeight="1">
      <c r="A310" s="980"/>
      <c r="K310" s="2980"/>
      <c r="L310" s="3346"/>
      <c r="M310" s="2971"/>
      <c r="N310" s="3346"/>
    </row>
    <row r="311" spans="1:14" s="877" customFormat="1" ht="14.25" customHeight="1">
      <c r="A311" s="980"/>
      <c r="K311" s="2980"/>
      <c r="L311" s="3346"/>
      <c r="M311" s="2971"/>
      <c r="N311" s="3346"/>
    </row>
    <row r="312" spans="1:14" s="877" customFormat="1" ht="14.25" customHeight="1">
      <c r="A312" s="980"/>
      <c r="K312" s="2980"/>
      <c r="L312" s="3346"/>
      <c r="M312" s="2971"/>
      <c r="N312" s="3346"/>
    </row>
    <row r="313" spans="1:14" s="877" customFormat="1" ht="14.25" customHeight="1">
      <c r="A313" s="980"/>
      <c r="K313" s="2980"/>
      <c r="L313" s="3346"/>
      <c r="M313" s="2971"/>
      <c r="N313" s="3346"/>
    </row>
    <row r="314" spans="1:14" s="877" customFormat="1" ht="14.25" customHeight="1">
      <c r="A314" s="980"/>
      <c r="K314" s="2980"/>
      <c r="L314" s="3346"/>
      <c r="M314" s="2971"/>
      <c r="N314" s="3346"/>
    </row>
    <row r="315" spans="1:14" s="877" customFormat="1" ht="14.25" customHeight="1">
      <c r="A315" s="980"/>
      <c r="K315" s="2980"/>
      <c r="L315" s="3346"/>
      <c r="M315" s="2971"/>
      <c r="N315" s="3346"/>
    </row>
    <row r="316" spans="1:14" s="877" customFormat="1" ht="14.25" customHeight="1">
      <c r="A316" s="980"/>
      <c r="K316" s="2980"/>
      <c r="L316" s="3346"/>
      <c r="M316" s="2971"/>
      <c r="N316" s="3346"/>
    </row>
    <row r="317" spans="1:14" s="877" customFormat="1" ht="14.25" customHeight="1">
      <c r="A317" s="980"/>
      <c r="K317" s="2980"/>
      <c r="L317" s="3346"/>
      <c r="M317" s="2971"/>
      <c r="N317" s="3346"/>
    </row>
    <row r="318" spans="1:14" s="877" customFormat="1" ht="14.25" customHeight="1">
      <c r="A318" s="980"/>
      <c r="K318" s="2980"/>
      <c r="L318" s="3346"/>
      <c r="M318" s="2971"/>
      <c r="N318" s="3346"/>
    </row>
    <row r="319" spans="1:14" s="877" customFormat="1" ht="14.25" customHeight="1">
      <c r="A319" s="980"/>
      <c r="K319" s="2980"/>
      <c r="L319" s="3346"/>
      <c r="M319" s="2971"/>
      <c r="N319" s="3346"/>
    </row>
    <row r="320" spans="1:14" s="877" customFormat="1" ht="14.25" customHeight="1">
      <c r="A320" s="980"/>
      <c r="K320" s="2980"/>
      <c r="L320" s="3346"/>
      <c r="M320" s="2971"/>
      <c r="N320" s="3346"/>
    </row>
    <row r="321" spans="1:14" s="877" customFormat="1" ht="14.25" customHeight="1">
      <c r="A321" s="980"/>
      <c r="K321" s="2980"/>
      <c r="L321" s="3346"/>
      <c r="M321" s="2971"/>
      <c r="N321" s="3346"/>
    </row>
    <row r="322" spans="1:14" s="877" customFormat="1" ht="14.25" customHeight="1">
      <c r="A322" s="980"/>
      <c r="K322" s="2980"/>
      <c r="L322" s="3346"/>
      <c r="M322" s="2971"/>
      <c r="N322" s="3346"/>
    </row>
    <row r="323" spans="1:14" s="877" customFormat="1" ht="14.25" customHeight="1">
      <c r="A323" s="980"/>
      <c r="K323" s="2980"/>
      <c r="L323" s="3346"/>
      <c r="M323" s="2971"/>
      <c r="N323" s="3346"/>
    </row>
    <row r="324" spans="1:14" s="877" customFormat="1" ht="14.25" customHeight="1">
      <c r="A324" s="980"/>
      <c r="K324" s="2980"/>
      <c r="L324" s="3346"/>
      <c r="M324" s="2971"/>
      <c r="N324" s="3346"/>
    </row>
    <row r="325" spans="1:14" s="877" customFormat="1" ht="14.25" customHeight="1">
      <c r="A325" s="980"/>
      <c r="K325" s="2980"/>
      <c r="L325" s="3346"/>
      <c r="M325" s="2971"/>
      <c r="N325" s="3346"/>
    </row>
    <row r="326" spans="1:14" s="877" customFormat="1" ht="14.25" customHeight="1">
      <c r="A326" s="980"/>
      <c r="K326" s="2980"/>
      <c r="L326" s="3346"/>
      <c r="M326" s="2971"/>
      <c r="N326" s="3346"/>
    </row>
    <row r="327" spans="1:14" s="877" customFormat="1" ht="14.25" customHeight="1">
      <c r="A327" s="980"/>
      <c r="K327" s="2980"/>
      <c r="L327" s="3346"/>
      <c r="M327" s="2971"/>
      <c r="N327" s="3346"/>
    </row>
    <row r="328" spans="1:14" s="877" customFormat="1" ht="14.25" customHeight="1">
      <c r="A328" s="980"/>
      <c r="K328" s="2980"/>
      <c r="L328" s="3346"/>
      <c r="M328" s="2971"/>
      <c r="N328" s="3346"/>
    </row>
    <row r="329" spans="1:14" s="877" customFormat="1" ht="14.25" customHeight="1">
      <c r="A329" s="980"/>
      <c r="K329" s="2980"/>
      <c r="L329" s="3346"/>
      <c r="M329" s="2971"/>
      <c r="N329" s="3346"/>
    </row>
    <row r="330" spans="1:14" s="877" customFormat="1" ht="14.25" customHeight="1">
      <c r="A330" s="980"/>
      <c r="K330" s="2980"/>
      <c r="L330" s="3346"/>
      <c r="M330" s="2971"/>
      <c r="N330" s="3346"/>
    </row>
    <row r="331" spans="1:14" s="877" customFormat="1" ht="14.25" customHeight="1">
      <c r="A331" s="980"/>
      <c r="K331" s="2980"/>
      <c r="L331" s="3346"/>
      <c r="M331" s="2971"/>
      <c r="N331" s="3346"/>
    </row>
    <row r="332" spans="1:14" s="877" customFormat="1" ht="14.25" customHeight="1">
      <c r="A332" s="980"/>
      <c r="K332" s="2980"/>
      <c r="L332" s="3346"/>
      <c r="M332" s="2971"/>
      <c r="N332" s="3346"/>
    </row>
    <row r="333" spans="1:14" s="877" customFormat="1" ht="14.25" customHeight="1">
      <c r="A333" s="980"/>
      <c r="K333" s="2980"/>
      <c r="L333" s="3346"/>
      <c r="M333" s="2971"/>
      <c r="N333" s="3346"/>
    </row>
    <row r="334" spans="1:14" s="877" customFormat="1" ht="14.25" customHeight="1">
      <c r="A334" s="980"/>
      <c r="K334" s="2980"/>
      <c r="L334" s="3346"/>
      <c r="M334" s="2971"/>
      <c r="N334" s="3346"/>
    </row>
    <row r="335" spans="1:14" s="877" customFormat="1" ht="14.25" customHeight="1">
      <c r="A335" s="980"/>
      <c r="K335" s="2980"/>
      <c r="L335" s="3346"/>
      <c r="M335" s="2971"/>
      <c r="N335" s="3346"/>
    </row>
    <row r="336" spans="1:14" s="877" customFormat="1" ht="14.25" customHeight="1">
      <c r="A336" s="980"/>
      <c r="K336" s="2980"/>
      <c r="L336" s="3346"/>
      <c r="M336" s="2971"/>
      <c r="N336" s="3346"/>
    </row>
    <row r="337" spans="1:14" s="877" customFormat="1" ht="14.25" customHeight="1">
      <c r="A337" s="980"/>
      <c r="K337" s="2980"/>
      <c r="L337" s="3346"/>
      <c r="M337" s="2971"/>
      <c r="N337" s="3346"/>
    </row>
    <row r="338" spans="1:14" s="877" customFormat="1" ht="14.25" customHeight="1">
      <c r="A338" s="980"/>
      <c r="K338" s="2980"/>
      <c r="L338" s="3346"/>
      <c r="M338" s="2971"/>
      <c r="N338" s="3346"/>
    </row>
    <row r="339" spans="1:14" s="877" customFormat="1" ht="14.25" customHeight="1">
      <c r="A339" s="980"/>
      <c r="K339" s="2980"/>
      <c r="L339" s="3346"/>
      <c r="M339" s="2971"/>
      <c r="N339" s="3346"/>
    </row>
    <row r="340" spans="1:14" s="877" customFormat="1" ht="14.25" customHeight="1">
      <c r="A340" s="980"/>
      <c r="K340" s="2980"/>
      <c r="L340" s="3346"/>
      <c r="M340" s="2971"/>
      <c r="N340" s="3346"/>
    </row>
    <row r="341" spans="1:14" s="877" customFormat="1" ht="14.25" customHeight="1">
      <c r="A341" s="980"/>
      <c r="K341" s="2980"/>
      <c r="L341" s="3346"/>
      <c r="M341" s="2971"/>
      <c r="N341" s="3346"/>
    </row>
    <row r="342" spans="1:14" s="877" customFormat="1" ht="14.25" customHeight="1">
      <c r="A342" s="980"/>
      <c r="K342" s="2980"/>
      <c r="L342" s="3346"/>
      <c r="M342" s="2971"/>
      <c r="N342" s="3346"/>
    </row>
    <row r="343" spans="1:14" s="877" customFormat="1" ht="14.25" customHeight="1">
      <c r="A343" s="980"/>
      <c r="K343" s="2980"/>
      <c r="L343" s="3346"/>
      <c r="M343" s="2971"/>
      <c r="N343" s="3346"/>
    </row>
    <row r="344" spans="1:14" s="877" customFormat="1" ht="14.25" customHeight="1">
      <c r="A344" s="980"/>
      <c r="K344" s="2980"/>
      <c r="L344" s="3346"/>
      <c r="M344" s="2971"/>
      <c r="N344" s="3346"/>
    </row>
    <row r="345" spans="1:14" s="877" customFormat="1" ht="14.25" customHeight="1">
      <c r="A345" s="980"/>
      <c r="K345" s="2980"/>
      <c r="L345" s="3346"/>
      <c r="M345" s="2971"/>
      <c r="N345" s="3346"/>
    </row>
    <row r="346" spans="1:14" s="877" customFormat="1" ht="14.25" customHeight="1">
      <c r="A346" s="980"/>
      <c r="K346" s="2980"/>
      <c r="L346" s="3346"/>
      <c r="M346" s="2971"/>
      <c r="N346" s="3346"/>
    </row>
    <row r="347" spans="1:14" s="877" customFormat="1" ht="14.25" customHeight="1">
      <c r="A347" s="980"/>
      <c r="K347" s="2980"/>
      <c r="L347" s="3346"/>
      <c r="M347" s="2971"/>
      <c r="N347" s="3346"/>
    </row>
    <row r="348" spans="1:14" s="877" customFormat="1" ht="14.25" customHeight="1">
      <c r="A348" s="980"/>
      <c r="K348" s="2980"/>
      <c r="L348" s="3346"/>
      <c r="M348" s="2971"/>
      <c r="N348" s="3346"/>
    </row>
    <row r="349" spans="1:14" s="877" customFormat="1" ht="14.25" customHeight="1">
      <c r="A349" s="980"/>
      <c r="K349" s="2980"/>
      <c r="L349" s="3346"/>
      <c r="M349" s="2971"/>
      <c r="N349" s="3346"/>
    </row>
    <row r="350" spans="1:14" s="877" customFormat="1" ht="14.25" customHeight="1">
      <c r="A350" s="980"/>
      <c r="K350" s="2980"/>
      <c r="L350" s="3346"/>
      <c r="M350" s="2971"/>
      <c r="N350" s="3346"/>
    </row>
    <row r="351" spans="1:14" s="877" customFormat="1" ht="14.25" customHeight="1">
      <c r="A351" s="980"/>
      <c r="K351" s="2980"/>
      <c r="L351" s="3346"/>
      <c r="M351" s="2971"/>
      <c r="N351" s="3346"/>
    </row>
    <row r="352" spans="1:14" s="877" customFormat="1" ht="14.25" customHeight="1">
      <c r="A352" s="980"/>
      <c r="K352" s="2980"/>
      <c r="L352" s="3346"/>
      <c r="M352" s="2971"/>
      <c r="N352" s="3346"/>
    </row>
    <row r="353" spans="1:14" s="877" customFormat="1" ht="14.25" customHeight="1">
      <c r="A353" s="980"/>
      <c r="K353" s="2980"/>
      <c r="L353" s="3346"/>
      <c r="M353" s="2971"/>
      <c r="N353" s="3346"/>
    </row>
    <row r="354" spans="1:14" s="877" customFormat="1" ht="14.25" customHeight="1">
      <c r="A354" s="980"/>
      <c r="K354" s="2980"/>
      <c r="L354" s="3346"/>
      <c r="M354" s="2971"/>
      <c r="N354" s="3346"/>
    </row>
    <row r="355" spans="1:14" s="877" customFormat="1" ht="14.25" customHeight="1">
      <c r="A355" s="980"/>
      <c r="K355" s="2980"/>
      <c r="L355" s="3346"/>
      <c r="M355" s="2971"/>
      <c r="N355" s="3346"/>
    </row>
    <row r="356" spans="1:14" s="877" customFormat="1" ht="14.25" customHeight="1">
      <c r="A356" s="980"/>
      <c r="K356" s="2980"/>
      <c r="L356" s="3346"/>
      <c r="M356" s="2971"/>
      <c r="N356" s="3346"/>
    </row>
    <row r="357" spans="1:14" s="877" customFormat="1" ht="14.25" customHeight="1">
      <c r="A357" s="980"/>
      <c r="K357" s="2980"/>
      <c r="L357" s="3346"/>
      <c r="M357" s="2971"/>
      <c r="N357" s="3346"/>
    </row>
    <row r="358" spans="1:14" s="877" customFormat="1" ht="14.25" customHeight="1">
      <c r="A358" s="980"/>
      <c r="K358" s="2980"/>
      <c r="L358" s="3346"/>
      <c r="M358" s="2971"/>
      <c r="N358" s="3346"/>
    </row>
    <row r="359" spans="1:14" s="877" customFormat="1" ht="14.25" customHeight="1">
      <c r="A359" s="980"/>
      <c r="K359" s="2980"/>
      <c r="L359" s="3346"/>
      <c r="M359" s="2971"/>
      <c r="N359" s="3346"/>
    </row>
    <row r="360" spans="1:14" s="877" customFormat="1" ht="14.25" customHeight="1">
      <c r="A360" s="980"/>
      <c r="K360" s="2980"/>
      <c r="L360" s="3346"/>
      <c r="M360" s="2971"/>
      <c r="N360" s="3346"/>
    </row>
    <row r="361" spans="1:14" s="877" customFormat="1" ht="14.25" customHeight="1">
      <c r="A361" s="980"/>
      <c r="K361" s="2980"/>
      <c r="L361" s="3346"/>
      <c r="M361" s="2971"/>
      <c r="N361" s="3346"/>
    </row>
    <row r="362" spans="1:14" s="877" customFormat="1" ht="14.25" customHeight="1">
      <c r="A362" s="980"/>
      <c r="K362" s="2980"/>
      <c r="L362" s="3346"/>
      <c r="M362" s="2971"/>
      <c r="N362" s="3346"/>
    </row>
    <row r="363" spans="1:14" s="877" customFormat="1" ht="14.25" customHeight="1">
      <c r="A363" s="980"/>
      <c r="K363" s="2980"/>
      <c r="L363" s="3346"/>
      <c r="M363" s="2971"/>
      <c r="N363" s="3346"/>
    </row>
    <row r="364" spans="1:14" s="877" customFormat="1" ht="14.25" customHeight="1">
      <c r="A364" s="980"/>
      <c r="K364" s="2980"/>
      <c r="L364" s="3346"/>
      <c r="M364" s="2971"/>
      <c r="N364" s="3346"/>
    </row>
    <row r="365" spans="1:14" s="877" customFormat="1" ht="14.25" customHeight="1">
      <c r="A365" s="980"/>
      <c r="K365" s="2980"/>
      <c r="L365" s="3346"/>
      <c r="M365" s="2971"/>
      <c r="N365" s="3346"/>
    </row>
    <row r="366" spans="1:14" s="877" customFormat="1" ht="14.25" customHeight="1">
      <c r="A366" s="980"/>
      <c r="K366" s="2980"/>
      <c r="L366" s="3346"/>
      <c r="M366" s="2971"/>
      <c r="N366" s="3346"/>
    </row>
    <row r="367" spans="1:14" s="877" customFormat="1" ht="14.25" customHeight="1">
      <c r="A367" s="980"/>
      <c r="K367" s="2980"/>
      <c r="L367" s="3346"/>
      <c r="M367" s="2971"/>
      <c r="N367" s="3346"/>
    </row>
    <row r="368" spans="1:14" s="877" customFormat="1" ht="14.25" customHeight="1">
      <c r="A368" s="980"/>
      <c r="K368" s="2980"/>
      <c r="L368" s="3346"/>
      <c r="M368" s="2971"/>
      <c r="N368" s="3346"/>
    </row>
    <row r="369" spans="1:14" s="877" customFormat="1" ht="14.25" customHeight="1">
      <c r="A369" s="980"/>
      <c r="K369" s="2980"/>
      <c r="L369" s="3346"/>
      <c r="M369" s="2971"/>
      <c r="N369" s="3346"/>
    </row>
    <row r="370" spans="1:14" s="877" customFormat="1" ht="14.25" customHeight="1">
      <c r="A370" s="980"/>
      <c r="K370" s="2980"/>
      <c r="L370" s="3346"/>
      <c r="M370" s="2971"/>
      <c r="N370" s="3346"/>
    </row>
    <row r="371" spans="1:14" s="877" customFormat="1" ht="14.25" customHeight="1">
      <c r="A371" s="980"/>
      <c r="K371" s="2980"/>
      <c r="L371" s="3346"/>
      <c r="M371" s="2971"/>
      <c r="N371" s="3346"/>
    </row>
    <row r="372" spans="1:14" s="877" customFormat="1" ht="14.25" customHeight="1">
      <c r="A372" s="980"/>
      <c r="K372" s="2980"/>
      <c r="L372" s="3346"/>
      <c r="M372" s="2971"/>
      <c r="N372" s="3346"/>
    </row>
    <row r="373" spans="1:14" s="877" customFormat="1" ht="14.25" customHeight="1">
      <c r="A373" s="980"/>
      <c r="K373" s="2980"/>
      <c r="L373" s="3346"/>
      <c r="M373" s="2971"/>
      <c r="N373" s="3346"/>
    </row>
    <row r="374" spans="1:14" s="877" customFormat="1" ht="14.25" customHeight="1">
      <c r="A374" s="980"/>
      <c r="K374" s="2980"/>
      <c r="L374" s="3346"/>
      <c r="M374" s="2971"/>
      <c r="N374" s="3346"/>
    </row>
    <row r="375" spans="1:14" s="877" customFormat="1" ht="14.25" customHeight="1">
      <c r="A375" s="980"/>
      <c r="K375" s="2980"/>
      <c r="L375" s="3346"/>
      <c r="M375" s="2971"/>
      <c r="N375" s="3346"/>
    </row>
    <row r="376" spans="1:14" s="877" customFormat="1" ht="14.25" customHeight="1">
      <c r="A376" s="980"/>
      <c r="K376" s="2980"/>
      <c r="L376" s="3346"/>
      <c r="M376" s="2971"/>
      <c r="N376" s="3346"/>
    </row>
    <row r="377" spans="1:14" s="877" customFormat="1" ht="14.25" customHeight="1">
      <c r="A377" s="980"/>
      <c r="K377" s="2980"/>
      <c r="L377" s="3346"/>
      <c r="M377" s="2971"/>
      <c r="N377" s="3346"/>
    </row>
    <row r="378" spans="1:14" s="877" customFormat="1" ht="14.25" customHeight="1">
      <c r="A378" s="980"/>
      <c r="K378" s="2980"/>
      <c r="L378" s="3346"/>
      <c r="M378" s="2971"/>
      <c r="N378" s="3346"/>
    </row>
    <row r="379" spans="1:14" s="877" customFormat="1" ht="14.25" customHeight="1">
      <c r="A379" s="980"/>
      <c r="K379" s="2980"/>
      <c r="L379" s="3346"/>
      <c r="M379" s="2971"/>
      <c r="N379" s="3346"/>
    </row>
    <row r="380" spans="1:14" s="877" customFormat="1" ht="14.25" customHeight="1">
      <c r="A380" s="980"/>
      <c r="K380" s="2980"/>
      <c r="L380" s="3346"/>
      <c r="M380" s="2971"/>
      <c r="N380" s="3346"/>
    </row>
    <row r="381" spans="1:14" s="877" customFormat="1" ht="14.25" customHeight="1">
      <c r="A381" s="980"/>
      <c r="K381" s="2980"/>
      <c r="L381" s="3346"/>
      <c r="M381" s="2971"/>
      <c r="N381" s="3346"/>
    </row>
    <row r="382" spans="1:14" s="877" customFormat="1" ht="14.25" customHeight="1">
      <c r="A382" s="980"/>
      <c r="K382" s="2980"/>
      <c r="L382" s="3346"/>
      <c r="M382" s="2971"/>
      <c r="N382" s="3346"/>
    </row>
    <row r="383" spans="1:14" s="877" customFormat="1" ht="14.25" customHeight="1">
      <c r="A383" s="980"/>
      <c r="K383" s="2980"/>
      <c r="L383" s="3346"/>
      <c r="M383" s="2971"/>
      <c r="N383" s="3346"/>
    </row>
    <row r="384" spans="1:14" s="877" customFormat="1" ht="14.25" customHeight="1">
      <c r="A384" s="980"/>
      <c r="K384" s="2980"/>
      <c r="L384" s="3346"/>
      <c r="M384" s="2971"/>
      <c r="N384" s="3346"/>
    </row>
    <row r="385" spans="1:14" s="877" customFormat="1" ht="14.25" customHeight="1">
      <c r="A385" s="980"/>
      <c r="K385" s="2980"/>
      <c r="L385" s="3346"/>
      <c r="M385" s="2971"/>
      <c r="N385" s="3346"/>
    </row>
    <row r="386" spans="1:14" s="877" customFormat="1" ht="14.25" customHeight="1">
      <c r="A386" s="980"/>
      <c r="K386" s="2980"/>
      <c r="L386" s="3346"/>
      <c r="M386" s="2971"/>
      <c r="N386" s="3346"/>
    </row>
    <row r="387" spans="1:14" s="877" customFormat="1" ht="14.25" customHeight="1">
      <c r="A387" s="980"/>
      <c r="K387" s="2980"/>
      <c r="L387" s="3346"/>
      <c r="M387" s="2971"/>
      <c r="N387" s="3346"/>
    </row>
    <row r="388" spans="1:14" s="877" customFormat="1" ht="14.25" customHeight="1">
      <c r="A388" s="980"/>
      <c r="K388" s="2980"/>
      <c r="L388" s="3346"/>
      <c r="M388" s="2971"/>
      <c r="N388" s="3346"/>
    </row>
    <row r="389" spans="1:14" s="877" customFormat="1" ht="14.25" customHeight="1">
      <c r="A389" s="980"/>
      <c r="K389" s="2980"/>
      <c r="L389" s="3346"/>
      <c r="M389" s="2971"/>
      <c r="N389" s="3346"/>
    </row>
    <row r="390" spans="1:14" s="877" customFormat="1" ht="14.25" customHeight="1">
      <c r="A390" s="980"/>
      <c r="K390" s="2980"/>
      <c r="L390" s="3346"/>
      <c r="M390" s="2971"/>
      <c r="N390" s="3346"/>
    </row>
    <row r="391" spans="1:14" s="877" customFormat="1" ht="14.25" customHeight="1">
      <c r="A391" s="980"/>
      <c r="K391" s="2980"/>
      <c r="L391" s="3346"/>
      <c r="M391" s="2971"/>
      <c r="N391" s="3346"/>
    </row>
    <row r="392" spans="1:14" s="877" customFormat="1" ht="14.25" customHeight="1">
      <c r="A392" s="980"/>
      <c r="K392" s="2980"/>
      <c r="L392" s="3346"/>
      <c r="M392" s="2971"/>
      <c r="N392" s="3346"/>
    </row>
    <row r="393" spans="1:14" s="877" customFormat="1" ht="14.25" customHeight="1">
      <c r="A393" s="980"/>
      <c r="K393" s="2980"/>
      <c r="L393" s="3346"/>
      <c r="M393" s="2971"/>
      <c r="N393" s="3346"/>
    </row>
    <row r="394" spans="1:14" s="877" customFormat="1" ht="14.25" customHeight="1">
      <c r="A394" s="980"/>
      <c r="K394" s="2980"/>
      <c r="L394" s="3346"/>
      <c r="M394" s="2971"/>
      <c r="N394" s="3346"/>
    </row>
    <row r="395" spans="1:14" s="877" customFormat="1" ht="14.25" customHeight="1">
      <c r="A395" s="980"/>
      <c r="K395" s="2980"/>
      <c r="L395" s="3346"/>
      <c r="M395" s="2971"/>
      <c r="N395" s="3346"/>
    </row>
    <row r="396" spans="1:14" s="877" customFormat="1" ht="14.25" customHeight="1">
      <c r="A396" s="980"/>
      <c r="K396" s="2980"/>
      <c r="L396" s="3346"/>
      <c r="M396" s="2971"/>
      <c r="N396" s="3346"/>
    </row>
    <row r="397" spans="1:14" s="877" customFormat="1" ht="14.25" customHeight="1">
      <c r="A397" s="980"/>
      <c r="K397" s="2980"/>
      <c r="L397" s="3346"/>
      <c r="M397" s="2971"/>
      <c r="N397" s="3346"/>
    </row>
    <row r="398" spans="1:14" s="877" customFormat="1" ht="14.25" customHeight="1">
      <c r="A398" s="980"/>
      <c r="K398" s="2980"/>
      <c r="L398" s="3346"/>
      <c r="M398" s="2971"/>
      <c r="N398" s="3346"/>
    </row>
    <row r="399" spans="1:14" s="877" customFormat="1" ht="14.25" customHeight="1">
      <c r="A399" s="980"/>
      <c r="K399" s="2980"/>
      <c r="L399" s="3346"/>
      <c r="M399" s="2971"/>
      <c r="N399" s="3346"/>
    </row>
    <row r="400" spans="1:14" s="877" customFormat="1" ht="14.25" customHeight="1">
      <c r="A400" s="980"/>
      <c r="K400" s="2980"/>
      <c r="L400" s="3346"/>
      <c r="M400" s="2971"/>
      <c r="N400" s="3346"/>
    </row>
    <row r="401" spans="1:14" s="877" customFormat="1" ht="14.25" customHeight="1">
      <c r="A401" s="980"/>
      <c r="K401" s="2980"/>
      <c r="L401" s="3346"/>
      <c r="M401" s="2971"/>
      <c r="N401" s="3346"/>
    </row>
    <row r="402" spans="1:14" s="877" customFormat="1" ht="14.25" customHeight="1">
      <c r="A402" s="980"/>
      <c r="K402" s="2980"/>
      <c r="L402" s="3346"/>
      <c r="M402" s="2971"/>
      <c r="N402" s="3346"/>
    </row>
    <row r="403" spans="1:14" s="877" customFormat="1" ht="14.25" customHeight="1">
      <c r="A403" s="980"/>
      <c r="K403" s="2980"/>
      <c r="L403" s="3346"/>
      <c r="M403" s="2971"/>
      <c r="N403" s="3346"/>
    </row>
    <row r="404" spans="1:14" s="877" customFormat="1" ht="14.25" customHeight="1">
      <c r="A404" s="980"/>
      <c r="K404" s="2980"/>
      <c r="L404" s="3346"/>
      <c r="M404" s="2971"/>
      <c r="N404" s="3346"/>
    </row>
    <row r="405" spans="1:14" s="877" customFormat="1" ht="14.25" customHeight="1">
      <c r="A405" s="980"/>
      <c r="K405" s="2980"/>
      <c r="L405" s="3346"/>
      <c r="M405" s="2971"/>
      <c r="N405" s="3346"/>
    </row>
    <row r="406" spans="1:14" s="877" customFormat="1" ht="14.25" customHeight="1">
      <c r="A406" s="980"/>
      <c r="K406" s="2980"/>
      <c r="L406" s="3346"/>
      <c r="M406" s="2971"/>
      <c r="N406" s="3346"/>
    </row>
    <row r="407" spans="1:14" s="877" customFormat="1" ht="14.25" customHeight="1">
      <c r="A407" s="980"/>
      <c r="K407" s="2980"/>
      <c r="L407" s="3346"/>
      <c r="M407" s="2971"/>
      <c r="N407" s="3346"/>
    </row>
    <row r="408" spans="1:14" s="877" customFormat="1" ht="14.25" customHeight="1">
      <c r="A408" s="980"/>
      <c r="K408" s="2980"/>
      <c r="L408" s="3346"/>
      <c r="M408" s="2971"/>
      <c r="N408" s="3346"/>
    </row>
    <row r="409" spans="1:14" s="877" customFormat="1" ht="14.25" customHeight="1">
      <c r="A409" s="980"/>
      <c r="K409" s="2980"/>
      <c r="L409" s="3346"/>
      <c r="M409" s="2971"/>
      <c r="N409" s="3346"/>
    </row>
    <row r="410" spans="1:14" s="877" customFormat="1" ht="14.25" customHeight="1">
      <c r="A410" s="980"/>
      <c r="K410" s="2980"/>
      <c r="L410" s="3346"/>
      <c r="M410" s="2971"/>
      <c r="N410" s="3346"/>
    </row>
    <row r="411" spans="1:14" s="877" customFormat="1" ht="14.25" customHeight="1">
      <c r="A411" s="980"/>
      <c r="K411" s="2980"/>
      <c r="L411" s="3346"/>
      <c r="M411" s="2971"/>
      <c r="N411" s="3346"/>
    </row>
    <row r="412" spans="1:14" s="877" customFormat="1" ht="14.25" customHeight="1">
      <c r="A412" s="980"/>
      <c r="K412" s="2980"/>
      <c r="L412" s="3346"/>
      <c r="M412" s="2971"/>
      <c r="N412" s="3346"/>
    </row>
    <row r="413" spans="1:14" s="877" customFormat="1" ht="14.25" customHeight="1">
      <c r="A413" s="980"/>
      <c r="K413" s="2980"/>
      <c r="L413" s="3346"/>
      <c r="M413" s="2971"/>
      <c r="N413" s="3346"/>
    </row>
    <row r="414" spans="1:14" s="877" customFormat="1" ht="14.25" customHeight="1">
      <c r="A414" s="980"/>
      <c r="K414" s="2980"/>
      <c r="L414" s="3346"/>
      <c r="M414" s="2971"/>
      <c r="N414" s="3346"/>
    </row>
    <row r="415" spans="1:14" s="877" customFormat="1" ht="14.25" customHeight="1">
      <c r="A415" s="980"/>
      <c r="K415" s="2980"/>
      <c r="L415" s="3346"/>
      <c r="M415" s="2971"/>
      <c r="N415" s="3346"/>
    </row>
    <row r="416" spans="1:14" s="877" customFormat="1" ht="14.25" customHeight="1">
      <c r="A416" s="980"/>
      <c r="K416" s="2980"/>
      <c r="L416" s="3346"/>
      <c r="M416" s="2971"/>
      <c r="N416" s="3346"/>
    </row>
    <row r="417" spans="1:14" s="877" customFormat="1" ht="14.25" customHeight="1">
      <c r="A417" s="980"/>
      <c r="K417" s="2980"/>
      <c r="L417" s="3346"/>
      <c r="M417" s="2971"/>
      <c r="N417" s="3346"/>
    </row>
    <row r="418" spans="1:14" s="877" customFormat="1" ht="14.25" customHeight="1">
      <c r="A418" s="980"/>
      <c r="K418" s="2980"/>
      <c r="L418" s="3346"/>
      <c r="M418" s="2971"/>
      <c r="N418" s="3346"/>
    </row>
    <row r="419" spans="1:14" s="877" customFormat="1" ht="14.25" customHeight="1">
      <c r="A419" s="980"/>
      <c r="K419" s="2980"/>
      <c r="L419" s="3346"/>
      <c r="M419" s="2971"/>
      <c r="N419" s="3346"/>
    </row>
    <row r="420" spans="1:14" s="877" customFormat="1" ht="14.25" customHeight="1">
      <c r="A420" s="980"/>
      <c r="K420" s="2980"/>
      <c r="L420" s="3346"/>
      <c r="M420" s="2971"/>
      <c r="N420" s="3346"/>
    </row>
    <row r="421" spans="1:14" s="877" customFormat="1" ht="14.25" customHeight="1">
      <c r="A421" s="980"/>
      <c r="K421" s="2980"/>
      <c r="L421" s="3346"/>
      <c r="M421" s="2971"/>
      <c r="N421" s="3346"/>
    </row>
    <row r="422" spans="1:14" s="877" customFormat="1" ht="14.25" customHeight="1">
      <c r="A422" s="980"/>
      <c r="K422" s="2980"/>
      <c r="L422" s="3346"/>
      <c r="M422" s="2971"/>
      <c r="N422" s="3346"/>
    </row>
    <row r="423" spans="1:14" s="877" customFormat="1" ht="14.25" customHeight="1">
      <c r="A423" s="980"/>
      <c r="K423" s="2980"/>
      <c r="L423" s="3346"/>
      <c r="M423" s="2971"/>
      <c r="N423" s="3346"/>
    </row>
    <row r="424" spans="1:14" s="877" customFormat="1" ht="14.25" customHeight="1">
      <c r="A424" s="980"/>
      <c r="K424" s="2980"/>
      <c r="L424" s="3346"/>
      <c r="M424" s="2971"/>
      <c r="N424" s="3346"/>
    </row>
    <row r="425" spans="1:14" s="877" customFormat="1" ht="14.25" customHeight="1">
      <c r="A425" s="980"/>
      <c r="K425" s="2980"/>
      <c r="L425" s="3346"/>
      <c r="M425" s="2971"/>
      <c r="N425" s="3346"/>
    </row>
    <row r="426" spans="1:14" s="877" customFormat="1" ht="14.25" customHeight="1">
      <c r="A426" s="980"/>
      <c r="K426" s="2980"/>
      <c r="L426" s="3346"/>
      <c r="M426" s="2971"/>
      <c r="N426" s="3346"/>
    </row>
    <row r="427" spans="1:14" s="877" customFormat="1" ht="14.25" customHeight="1">
      <c r="A427" s="980"/>
      <c r="K427" s="2980"/>
      <c r="L427" s="3346"/>
      <c r="M427" s="2971"/>
      <c r="N427" s="3346"/>
    </row>
    <row r="428" spans="1:14" s="877" customFormat="1" ht="14.25" customHeight="1">
      <c r="A428" s="980"/>
      <c r="K428" s="2980"/>
      <c r="L428" s="3346"/>
      <c r="M428" s="2971"/>
      <c r="N428" s="3346"/>
    </row>
    <row r="429" spans="1:14" s="877" customFormat="1" ht="14.25" customHeight="1">
      <c r="A429" s="980"/>
      <c r="K429" s="2980"/>
      <c r="L429" s="3346"/>
      <c r="M429" s="2971"/>
      <c r="N429" s="3346"/>
    </row>
    <row r="430" spans="1:14" s="877" customFormat="1" ht="14.25" customHeight="1">
      <c r="A430" s="980"/>
      <c r="K430" s="2980"/>
      <c r="L430" s="3346"/>
      <c r="M430" s="2971"/>
      <c r="N430" s="3346"/>
    </row>
    <row r="431" spans="1:14" s="877" customFormat="1" ht="14.25" customHeight="1">
      <c r="A431" s="980"/>
      <c r="K431" s="2980"/>
      <c r="L431" s="3346"/>
      <c r="M431" s="2971"/>
      <c r="N431" s="3346"/>
    </row>
    <row r="432" spans="1:14" s="877" customFormat="1" ht="14.25" customHeight="1">
      <c r="A432" s="980"/>
      <c r="K432" s="2980"/>
      <c r="L432" s="3346"/>
      <c r="M432" s="2971"/>
      <c r="N432" s="3346"/>
    </row>
    <row r="433" spans="1:14" s="877" customFormat="1" ht="14.25" customHeight="1">
      <c r="A433" s="980"/>
      <c r="K433" s="2980"/>
      <c r="L433" s="3346"/>
      <c r="M433" s="2971"/>
      <c r="N433" s="3346"/>
    </row>
    <row r="434" spans="1:14" s="877" customFormat="1" ht="14.25" customHeight="1">
      <c r="A434" s="980"/>
      <c r="K434" s="2980"/>
      <c r="L434" s="3346"/>
      <c r="M434" s="2971"/>
      <c r="N434" s="3346"/>
    </row>
    <row r="435" spans="1:14" s="877" customFormat="1" ht="14.25" customHeight="1">
      <c r="A435" s="980"/>
      <c r="K435" s="2980"/>
      <c r="L435" s="3346"/>
      <c r="M435" s="2971"/>
      <c r="N435" s="3346"/>
    </row>
    <row r="436" spans="1:14" s="877" customFormat="1" ht="14.25" customHeight="1">
      <c r="A436" s="980"/>
      <c r="K436" s="2980"/>
      <c r="L436" s="3346"/>
      <c r="M436" s="2971"/>
      <c r="N436" s="3346"/>
    </row>
    <row r="437" spans="1:14" s="877" customFormat="1" ht="14.25" customHeight="1">
      <c r="A437" s="980"/>
      <c r="K437" s="2980"/>
      <c r="L437" s="3346"/>
      <c r="M437" s="2971"/>
      <c r="N437" s="3346"/>
    </row>
    <row r="438" spans="1:14" s="877" customFormat="1" ht="14.25" customHeight="1">
      <c r="A438" s="980"/>
      <c r="K438" s="2980"/>
      <c r="L438" s="3346"/>
      <c r="M438" s="2971"/>
      <c r="N438" s="3346"/>
    </row>
    <row r="439" spans="1:14" s="877" customFormat="1" ht="14.25" customHeight="1">
      <c r="A439" s="980"/>
      <c r="K439" s="2980"/>
      <c r="L439" s="3346"/>
      <c r="M439" s="2971"/>
      <c r="N439" s="3346"/>
    </row>
    <row r="440" spans="1:14" s="877" customFormat="1" ht="14.25" customHeight="1">
      <c r="A440" s="980"/>
      <c r="K440" s="2980"/>
      <c r="L440" s="3346"/>
      <c r="M440" s="2971"/>
      <c r="N440" s="3346"/>
    </row>
    <row r="441" spans="1:14" s="877" customFormat="1" ht="14.25" customHeight="1">
      <c r="A441" s="980"/>
      <c r="K441" s="2980"/>
      <c r="L441" s="3346"/>
      <c r="M441" s="2971"/>
      <c r="N441" s="3346"/>
    </row>
    <row r="442" spans="1:14" s="877" customFormat="1" ht="14.25" customHeight="1">
      <c r="A442" s="980"/>
      <c r="K442" s="2980"/>
      <c r="L442" s="3346"/>
      <c r="M442" s="2971"/>
      <c r="N442" s="3346"/>
    </row>
    <row r="443" spans="1:14" s="877" customFormat="1" ht="14.25" customHeight="1">
      <c r="A443" s="980"/>
      <c r="K443" s="2980"/>
      <c r="L443" s="3346"/>
      <c r="M443" s="2971"/>
      <c r="N443" s="3346"/>
    </row>
    <row r="444" spans="1:14" s="877" customFormat="1" ht="14.25" customHeight="1">
      <c r="A444" s="980"/>
      <c r="K444" s="2980"/>
      <c r="L444" s="3346"/>
      <c r="M444" s="2971"/>
      <c r="N444" s="3346"/>
    </row>
    <row r="445" spans="1:14" s="877" customFormat="1" ht="14.25" customHeight="1">
      <c r="A445" s="980"/>
      <c r="K445" s="2980"/>
      <c r="L445" s="3346"/>
      <c r="M445" s="2971"/>
      <c r="N445" s="3346"/>
    </row>
    <row r="446" spans="1:14" s="877" customFormat="1" ht="14.25" customHeight="1">
      <c r="A446" s="980"/>
      <c r="K446" s="2980"/>
      <c r="L446" s="3346"/>
      <c r="M446" s="2971"/>
      <c r="N446" s="3346"/>
    </row>
    <row r="447" spans="1:14" s="877" customFormat="1" ht="14.25" customHeight="1">
      <c r="A447" s="980"/>
      <c r="K447" s="2980"/>
      <c r="L447" s="3346"/>
      <c r="M447" s="2971"/>
      <c r="N447" s="3346"/>
    </row>
    <row r="448" spans="1:14" s="877" customFormat="1" ht="14.25" customHeight="1">
      <c r="A448" s="980"/>
      <c r="K448" s="2980"/>
      <c r="L448" s="3346"/>
      <c r="M448" s="2971"/>
      <c r="N448" s="3346"/>
    </row>
    <row r="449" spans="1:14" s="877" customFormat="1" ht="14.25" customHeight="1">
      <c r="A449" s="980"/>
      <c r="K449" s="2980"/>
      <c r="L449" s="3346"/>
      <c r="M449" s="2971"/>
      <c r="N449" s="3346"/>
    </row>
    <row r="450" spans="1:14" s="877" customFormat="1" ht="14.25" customHeight="1">
      <c r="A450" s="980"/>
      <c r="K450" s="2980"/>
      <c r="L450" s="3346"/>
      <c r="M450" s="2971"/>
      <c r="N450" s="3346"/>
    </row>
    <row r="451" spans="1:14" s="877" customFormat="1" ht="14.25" customHeight="1">
      <c r="A451" s="980"/>
      <c r="K451" s="2980"/>
      <c r="L451" s="3346"/>
      <c r="M451" s="2971"/>
      <c r="N451" s="3346"/>
    </row>
    <row r="452" spans="1:14" s="877" customFormat="1" ht="14.25" customHeight="1">
      <c r="A452" s="980"/>
      <c r="K452" s="2980"/>
      <c r="L452" s="3346"/>
      <c r="M452" s="2971"/>
      <c r="N452" s="3346"/>
    </row>
    <row r="453" spans="1:14" s="877" customFormat="1" ht="14.25" customHeight="1">
      <c r="A453" s="980"/>
      <c r="K453" s="2980"/>
      <c r="L453" s="3346"/>
      <c r="M453" s="2971"/>
      <c r="N453" s="3346"/>
    </row>
    <row r="454" spans="1:14" s="877" customFormat="1" ht="14.25" customHeight="1">
      <c r="A454" s="980"/>
      <c r="K454" s="2980"/>
      <c r="L454" s="3346"/>
      <c r="M454" s="2971"/>
      <c r="N454" s="3346"/>
    </row>
    <row r="455" spans="1:14" s="877" customFormat="1" ht="14.25" customHeight="1">
      <c r="A455" s="980"/>
      <c r="K455" s="2980"/>
      <c r="L455" s="3346"/>
      <c r="M455" s="2971"/>
      <c r="N455" s="3346"/>
    </row>
    <row r="456" spans="1:14" s="877" customFormat="1" ht="14.25" customHeight="1">
      <c r="A456" s="980"/>
      <c r="K456" s="2980"/>
      <c r="L456" s="3346"/>
      <c r="M456" s="2971"/>
      <c r="N456" s="3346"/>
    </row>
    <row r="457" spans="1:14" s="877" customFormat="1" ht="14.25" customHeight="1">
      <c r="A457" s="980"/>
      <c r="K457" s="2980"/>
      <c r="L457" s="3346"/>
      <c r="M457" s="2971"/>
      <c r="N457" s="3346"/>
    </row>
    <row r="458" spans="1:14" s="877" customFormat="1" ht="14.25" customHeight="1">
      <c r="A458" s="980"/>
      <c r="K458" s="2980"/>
      <c r="L458" s="3346"/>
      <c r="M458" s="2971"/>
      <c r="N458" s="3346"/>
    </row>
    <row r="459" spans="1:14" s="877" customFormat="1" ht="14.25" customHeight="1">
      <c r="A459" s="980"/>
      <c r="K459" s="2980"/>
      <c r="L459" s="3346"/>
      <c r="M459" s="2971"/>
      <c r="N459" s="3346"/>
    </row>
    <row r="460" spans="1:14" s="877" customFormat="1" ht="14.25" customHeight="1">
      <c r="A460" s="980"/>
      <c r="K460" s="2980"/>
      <c r="L460" s="3346"/>
      <c r="M460" s="2971"/>
      <c r="N460" s="3346"/>
    </row>
    <row r="461" spans="1:14" s="877" customFormat="1" ht="14.25" customHeight="1">
      <c r="A461" s="980"/>
      <c r="K461" s="2980"/>
      <c r="L461" s="3346"/>
      <c r="M461" s="2971"/>
      <c r="N461" s="3346"/>
    </row>
    <row r="462" spans="1:14" s="877" customFormat="1" ht="14.25" customHeight="1">
      <c r="A462" s="980"/>
      <c r="K462" s="2980"/>
      <c r="L462" s="3346"/>
      <c r="M462" s="2971"/>
      <c r="N462" s="3346"/>
    </row>
    <row r="463" spans="1:14" s="877" customFormat="1" ht="14.25" customHeight="1">
      <c r="A463" s="980"/>
      <c r="K463" s="2980"/>
      <c r="L463" s="3346"/>
      <c r="M463" s="2971"/>
      <c r="N463" s="3346"/>
    </row>
    <row r="464" spans="1:14" s="877" customFormat="1" ht="14.25" customHeight="1">
      <c r="A464" s="980"/>
      <c r="K464" s="2980"/>
      <c r="L464" s="3346"/>
      <c r="M464" s="2971"/>
      <c r="N464" s="3346"/>
    </row>
    <row r="465" spans="1:14" s="877" customFormat="1" ht="14.25" customHeight="1">
      <c r="A465" s="980"/>
      <c r="K465" s="2980"/>
      <c r="L465" s="3346"/>
      <c r="M465" s="2971"/>
      <c r="N465" s="3346"/>
    </row>
    <row r="466" spans="1:14" s="877" customFormat="1" ht="14.25" customHeight="1">
      <c r="A466" s="980"/>
      <c r="K466" s="2980"/>
      <c r="L466" s="3346"/>
      <c r="M466" s="2971"/>
      <c r="N466" s="3346"/>
    </row>
    <row r="467" spans="1:14" s="877" customFormat="1" ht="14.25" customHeight="1">
      <c r="A467" s="980"/>
      <c r="K467" s="2980"/>
      <c r="L467" s="3346"/>
      <c r="M467" s="2971"/>
      <c r="N467" s="3346"/>
    </row>
    <row r="468" spans="1:14" s="877" customFormat="1" ht="14.25" customHeight="1">
      <c r="A468" s="980"/>
      <c r="K468" s="2980"/>
      <c r="L468" s="3346"/>
      <c r="M468" s="2971"/>
      <c r="N468" s="3346"/>
    </row>
    <row r="469" spans="1:14" s="877" customFormat="1" ht="14.25" customHeight="1">
      <c r="A469" s="980"/>
      <c r="K469" s="2980"/>
      <c r="L469" s="3346"/>
      <c r="M469" s="2971"/>
      <c r="N469" s="3346"/>
    </row>
    <row r="470" spans="1:14" s="877" customFormat="1" ht="14.25" customHeight="1">
      <c r="A470" s="980"/>
      <c r="K470" s="2980"/>
      <c r="L470" s="3346"/>
      <c r="M470" s="2971"/>
      <c r="N470" s="3346"/>
    </row>
    <row r="471" spans="1:14" s="877" customFormat="1" ht="14.25" customHeight="1">
      <c r="A471" s="980"/>
      <c r="K471" s="2980"/>
      <c r="L471" s="3346"/>
      <c r="M471" s="2971"/>
      <c r="N471" s="3346"/>
    </row>
    <row r="472" spans="1:14" s="877" customFormat="1" ht="14.25" customHeight="1">
      <c r="A472" s="980"/>
      <c r="K472" s="2980"/>
      <c r="L472" s="3346"/>
      <c r="M472" s="2971"/>
      <c r="N472" s="3346"/>
    </row>
    <row r="473" spans="1:14" s="877" customFormat="1" ht="14.25" customHeight="1">
      <c r="A473" s="980"/>
      <c r="K473" s="2980"/>
      <c r="L473" s="3346"/>
      <c r="M473" s="2971"/>
      <c r="N473" s="3346"/>
    </row>
    <row r="474" spans="1:14" s="877" customFormat="1" ht="14.25" customHeight="1">
      <c r="A474" s="980"/>
      <c r="K474" s="2980"/>
      <c r="L474" s="3346"/>
      <c r="M474" s="2971"/>
      <c r="N474" s="3346"/>
    </row>
    <row r="475" spans="1:14" s="877" customFormat="1" ht="14.25" customHeight="1">
      <c r="A475" s="980"/>
      <c r="K475" s="2980"/>
      <c r="L475" s="3346"/>
      <c r="M475" s="2971"/>
      <c r="N475" s="3346"/>
    </row>
    <row r="476" spans="1:14" s="877" customFormat="1" ht="14.25" customHeight="1">
      <c r="A476" s="980"/>
      <c r="K476" s="2980"/>
      <c r="L476" s="3346"/>
      <c r="M476" s="2971"/>
      <c r="N476" s="3346"/>
    </row>
    <row r="477" spans="1:14" s="877" customFormat="1" ht="14.25" customHeight="1">
      <c r="A477" s="980"/>
      <c r="K477" s="2980"/>
      <c r="L477" s="3346"/>
      <c r="M477" s="2971"/>
      <c r="N477" s="3346"/>
    </row>
    <row r="478" spans="1:14" s="877" customFormat="1" ht="14.25" customHeight="1">
      <c r="A478" s="980"/>
      <c r="K478" s="2980"/>
      <c r="L478" s="3346"/>
      <c r="M478" s="2971"/>
      <c r="N478" s="3346"/>
    </row>
    <row r="479" spans="1:14" s="877" customFormat="1" ht="14.25" customHeight="1">
      <c r="A479" s="980"/>
      <c r="K479" s="2980"/>
      <c r="L479" s="3346"/>
      <c r="M479" s="2971"/>
      <c r="N479" s="3346"/>
    </row>
    <row r="480" spans="1:14" s="877" customFormat="1" ht="14.25" customHeight="1">
      <c r="A480" s="980"/>
      <c r="K480" s="2980"/>
      <c r="L480" s="3346"/>
      <c r="M480" s="2971"/>
      <c r="N480" s="3346"/>
    </row>
    <row r="481" spans="1:14" s="877" customFormat="1" ht="14.25" customHeight="1">
      <c r="A481" s="980"/>
      <c r="K481" s="2980"/>
      <c r="L481" s="3346"/>
      <c r="M481" s="2971"/>
      <c r="N481" s="3346"/>
    </row>
    <row r="482" spans="1:14" s="877" customFormat="1" ht="14.25" customHeight="1">
      <c r="A482" s="980"/>
      <c r="K482" s="2980"/>
      <c r="L482" s="3346"/>
      <c r="M482" s="2971"/>
      <c r="N482" s="3346"/>
    </row>
    <row r="483" spans="1:14" s="877" customFormat="1" ht="14.25" customHeight="1">
      <c r="A483" s="980"/>
      <c r="K483" s="2980"/>
      <c r="L483" s="3346"/>
      <c r="M483" s="2971"/>
      <c r="N483" s="3346"/>
    </row>
    <row r="484" spans="1:14" s="877" customFormat="1" ht="14.25" customHeight="1">
      <c r="A484" s="980"/>
      <c r="K484" s="2980"/>
      <c r="L484" s="3346"/>
      <c r="M484" s="2971"/>
      <c r="N484" s="3346"/>
    </row>
    <row r="485" spans="1:14" s="877" customFormat="1" ht="14.25" customHeight="1">
      <c r="A485" s="980"/>
      <c r="K485" s="2980"/>
      <c r="L485" s="3346"/>
      <c r="M485" s="2971"/>
      <c r="N485" s="3346"/>
    </row>
    <row r="486" spans="1:14" s="877" customFormat="1" ht="14.25" customHeight="1">
      <c r="A486" s="980"/>
      <c r="K486" s="2980"/>
      <c r="L486" s="3346"/>
      <c r="M486" s="2971"/>
      <c r="N486" s="3346"/>
    </row>
    <row r="487" spans="1:14" s="877" customFormat="1" ht="14.25" customHeight="1">
      <c r="A487" s="980"/>
      <c r="K487" s="2980"/>
      <c r="L487" s="3346"/>
      <c r="M487" s="2971"/>
      <c r="N487" s="3346"/>
    </row>
    <row r="488" spans="1:14" s="877" customFormat="1" ht="14.25" customHeight="1">
      <c r="A488" s="980"/>
      <c r="K488" s="2980"/>
      <c r="L488" s="3346"/>
      <c r="M488" s="2971"/>
      <c r="N488" s="3346"/>
    </row>
    <row r="489" spans="1:14" s="877" customFormat="1" ht="14.25" customHeight="1">
      <c r="A489" s="980"/>
      <c r="K489" s="2980"/>
      <c r="L489" s="3346"/>
      <c r="M489" s="2971"/>
      <c r="N489" s="3346"/>
    </row>
    <row r="490" spans="1:14" s="877" customFormat="1" ht="14.25" customHeight="1">
      <c r="A490" s="980"/>
      <c r="K490" s="2980"/>
      <c r="L490" s="3346"/>
      <c r="M490" s="2971"/>
      <c r="N490" s="3346"/>
    </row>
    <row r="491" spans="1:14" s="877" customFormat="1" ht="14.25" customHeight="1">
      <c r="A491" s="980"/>
      <c r="K491" s="2980"/>
      <c r="L491" s="3346"/>
      <c r="M491" s="2971"/>
      <c r="N491" s="3346"/>
    </row>
    <row r="492" spans="1:14" s="877" customFormat="1" ht="14.25" customHeight="1">
      <c r="A492" s="980"/>
      <c r="K492" s="2980"/>
      <c r="L492" s="3346"/>
      <c r="M492" s="2971"/>
      <c r="N492" s="3346"/>
    </row>
    <row r="493" spans="1:14" s="877" customFormat="1" ht="14.25" customHeight="1">
      <c r="A493" s="980"/>
      <c r="K493" s="2980"/>
      <c r="L493" s="3346"/>
      <c r="M493" s="2971"/>
      <c r="N493" s="3346"/>
    </row>
    <row r="494" spans="1:14" s="877" customFormat="1" ht="14.25" customHeight="1">
      <c r="A494" s="980"/>
      <c r="K494" s="2980"/>
      <c r="L494" s="3346"/>
      <c r="M494" s="2971"/>
      <c r="N494" s="3346"/>
    </row>
    <row r="495" spans="1:14" s="877" customFormat="1" ht="14.25" customHeight="1">
      <c r="A495" s="980"/>
      <c r="K495" s="2980"/>
      <c r="L495" s="3346"/>
      <c r="M495" s="2971"/>
      <c r="N495" s="3346"/>
    </row>
    <row r="496" spans="1:14" s="877" customFormat="1" ht="14.25" customHeight="1">
      <c r="A496" s="980"/>
      <c r="K496" s="2980"/>
      <c r="L496" s="3346"/>
      <c r="M496" s="2971"/>
      <c r="N496" s="3346"/>
    </row>
    <row r="497" spans="1:14" s="877" customFormat="1" ht="14.25" customHeight="1">
      <c r="A497" s="980"/>
      <c r="K497" s="2980"/>
      <c r="L497" s="3346"/>
      <c r="M497" s="2971"/>
      <c r="N497" s="3346"/>
    </row>
    <row r="498" spans="1:14" s="877" customFormat="1" ht="14.25" customHeight="1">
      <c r="A498" s="980"/>
      <c r="K498" s="2980"/>
      <c r="L498" s="3346"/>
      <c r="M498" s="2971"/>
      <c r="N498" s="3346"/>
    </row>
    <row r="499" spans="1:14" s="877" customFormat="1" ht="14.25" customHeight="1">
      <c r="A499" s="980"/>
      <c r="K499" s="2980"/>
      <c r="L499" s="3346"/>
      <c r="M499" s="2971"/>
      <c r="N499" s="3346"/>
    </row>
    <row r="500" spans="1:14" s="877" customFormat="1" ht="14.25" customHeight="1">
      <c r="A500" s="980"/>
      <c r="K500" s="2980"/>
      <c r="L500" s="3346"/>
      <c r="M500" s="2971"/>
      <c r="N500" s="3346"/>
    </row>
    <row r="501" spans="1:14" s="877" customFormat="1" ht="14.25" customHeight="1">
      <c r="A501" s="980"/>
      <c r="K501" s="2980"/>
      <c r="L501" s="3346"/>
      <c r="M501" s="2971"/>
      <c r="N501" s="3346"/>
    </row>
    <row r="502" spans="1:14" s="877" customFormat="1" ht="14.25" customHeight="1">
      <c r="A502" s="980"/>
      <c r="K502" s="2980"/>
      <c r="L502" s="3346"/>
      <c r="M502" s="2971"/>
      <c r="N502" s="3346"/>
    </row>
    <row r="503" spans="1:14" s="877" customFormat="1" ht="14.25" customHeight="1">
      <c r="A503" s="980"/>
      <c r="K503" s="2980"/>
      <c r="L503" s="3346"/>
      <c r="M503" s="2971"/>
      <c r="N503" s="3346"/>
    </row>
    <row r="504" spans="1:14" s="877" customFormat="1" ht="14.25" customHeight="1">
      <c r="A504" s="980"/>
      <c r="K504" s="2980"/>
      <c r="L504" s="3346"/>
      <c r="M504" s="2971"/>
      <c r="N504" s="3346"/>
    </row>
    <row r="505" spans="1:14" s="877" customFormat="1" ht="14.25" customHeight="1">
      <c r="A505" s="980"/>
      <c r="K505" s="2980"/>
      <c r="L505" s="3346"/>
      <c r="M505" s="2971"/>
      <c r="N505" s="3346"/>
    </row>
    <row r="506" spans="1:14" s="877" customFormat="1" ht="14.25" customHeight="1">
      <c r="A506" s="980"/>
      <c r="K506" s="2980"/>
      <c r="L506" s="3346"/>
      <c r="M506" s="2971"/>
      <c r="N506" s="3346"/>
    </row>
    <row r="507" spans="1:14" s="877" customFormat="1" ht="14.25" customHeight="1">
      <c r="A507" s="980"/>
      <c r="K507" s="2980"/>
      <c r="L507" s="3346"/>
      <c r="M507" s="2971"/>
      <c r="N507" s="3346"/>
    </row>
    <row r="508" spans="1:14" s="877" customFormat="1" ht="14.25" customHeight="1">
      <c r="A508" s="980"/>
      <c r="K508" s="2980"/>
      <c r="L508" s="3346"/>
      <c r="M508" s="2971"/>
      <c r="N508" s="3346"/>
    </row>
    <row r="509" spans="1:14" s="877" customFormat="1" ht="14.25" customHeight="1">
      <c r="A509" s="980"/>
      <c r="K509" s="2980"/>
      <c r="L509" s="3346"/>
      <c r="M509" s="2971"/>
      <c r="N509" s="3346"/>
    </row>
    <row r="510" spans="1:14" s="877" customFormat="1" ht="14.25" customHeight="1">
      <c r="A510" s="980"/>
      <c r="K510" s="2980"/>
      <c r="L510" s="3346"/>
      <c r="M510" s="2971"/>
      <c r="N510" s="3346"/>
    </row>
    <row r="511" spans="1:14" s="877" customFormat="1" ht="14.25" customHeight="1">
      <c r="A511" s="980"/>
      <c r="K511" s="2980"/>
      <c r="L511" s="3346"/>
      <c r="M511" s="2971"/>
      <c r="N511" s="3346"/>
    </row>
    <row r="512" spans="1:14" s="877" customFormat="1" ht="14.25" customHeight="1">
      <c r="A512" s="980"/>
      <c r="K512" s="2980"/>
      <c r="L512" s="3346"/>
      <c r="M512" s="2971"/>
      <c r="N512" s="3346"/>
    </row>
    <row r="513" spans="1:14" s="877" customFormat="1" ht="14.25" customHeight="1">
      <c r="A513" s="980"/>
      <c r="K513" s="2980"/>
      <c r="L513" s="3346"/>
      <c r="M513" s="2971"/>
      <c r="N513" s="3346"/>
    </row>
    <row r="514" spans="1:14" s="877" customFormat="1" ht="14.25" customHeight="1">
      <c r="A514" s="980"/>
      <c r="K514" s="2980"/>
      <c r="L514" s="3346"/>
      <c r="M514" s="2971"/>
      <c r="N514" s="3346"/>
    </row>
    <row r="515" spans="1:14" s="877" customFormat="1" ht="14.25" customHeight="1">
      <c r="A515" s="980"/>
      <c r="K515" s="2980"/>
      <c r="L515" s="3346"/>
      <c r="M515" s="2971"/>
      <c r="N515" s="3346"/>
    </row>
    <row r="516" spans="1:14" s="877" customFormat="1" ht="14.25" customHeight="1">
      <c r="A516" s="980"/>
      <c r="K516" s="2980"/>
      <c r="L516" s="3346"/>
      <c r="M516" s="2971"/>
      <c r="N516" s="3346"/>
    </row>
    <row r="517" spans="1:14" s="877" customFormat="1" ht="14.25" customHeight="1">
      <c r="A517" s="980"/>
      <c r="K517" s="2980"/>
      <c r="L517" s="3346"/>
      <c r="M517" s="2971"/>
      <c r="N517" s="3346"/>
    </row>
    <row r="518" spans="1:14" s="877" customFormat="1" ht="14.25" customHeight="1">
      <c r="A518" s="980"/>
      <c r="K518" s="2980"/>
      <c r="L518" s="3346"/>
      <c r="M518" s="2971"/>
      <c r="N518" s="3346"/>
    </row>
    <row r="519" spans="1:14" s="877" customFormat="1" ht="14.25" customHeight="1">
      <c r="A519" s="980"/>
      <c r="K519" s="2980"/>
      <c r="L519" s="3346"/>
      <c r="M519" s="2971"/>
      <c r="N519" s="3346"/>
    </row>
    <row r="520" spans="1:14" s="877" customFormat="1" ht="14.25" customHeight="1">
      <c r="A520" s="980"/>
      <c r="K520" s="2980"/>
      <c r="L520" s="3346"/>
      <c r="M520" s="2971"/>
      <c r="N520" s="3346"/>
    </row>
    <row r="521" spans="1:14" s="877" customFormat="1" ht="14.25" customHeight="1">
      <c r="A521" s="980"/>
      <c r="K521" s="2980"/>
      <c r="L521" s="3346"/>
      <c r="M521" s="2971"/>
      <c r="N521" s="3346"/>
    </row>
    <row r="522" spans="1:14" s="877" customFormat="1" ht="14.25" customHeight="1">
      <c r="A522" s="980"/>
      <c r="K522" s="2980"/>
      <c r="L522" s="3346"/>
      <c r="M522" s="2971"/>
      <c r="N522" s="3346"/>
    </row>
    <row r="523" spans="1:14" s="877" customFormat="1" ht="14.25" customHeight="1">
      <c r="A523" s="980"/>
      <c r="K523" s="2980"/>
      <c r="L523" s="3346"/>
      <c r="M523" s="2971"/>
      <c r="N523" s="3346"/>
    </row>
    <row r="524" spans="1:14" s="877" customFormat="1" ht="14.25" customHeight="1">
      <c r="A524" s="980"/>
      <c r="K524" s="2980"/>
      <c r="L524" s="3346"/>
      <c r="M524" s="2971"/>
      <c r="N524" s="3346"/>
    </row>
    <row r="525" spans="1:14" s="877" customFormat="1" ht="14.25" customHeight="1">
      <c r="A525" s="980"/>
      <c r="K525" s="2980"/>
      <c r="L525" s="3346"/>
      <c r="M525" s="2971"/>
      <c r="N525" s="3346"/>
    </row>
    <row r="526" spans="1:14" s="877" customFormat="1" ht="14.25" customHeight="1">
      <c r="A526" s="980"/>
      <c r="K526" s="2980"/>
      <c r="L526" s="3346"/>
      <c r="M526" s="2971"/>
      <c r="N526" s="3346"/>
    </row>
    <row r="527" spans="1:14" s="877" customFormat="1" ht="14.25" customHeight="1">
      <c r="A527" s="980"/>
      <c r="K527" s="2980"/>
      <c r="L527" s="3346"/>
      <c r="M527" s="2971"/>
      <c r="N527" s="3346"/>
    </row>
    <row r="528" spans="1:14" s="877" customFormat="1" ht="14.25" customHeight="1">
      <c r="A528" s="980"/>
      <c r="K528" s="2980"/>
      <c r="L528" s="3346"/>
      <c r="M528" s="2971"/>
      <c r="N528" s="3346"/>
    </row>
    <row r="529" spans="1:14" s="877" customFormat="1" ht="14.25" customHeight="1">
      <c r="A529" s="980"/>
      <c r="K529" s="2980"/>
      <c r="L529" s="3346"/>
      <c r="M529" s="2971"/>
      <c r="N529" s="3346"/>
    </row>
    <row r="530" spans="1:14" s="877" customFormat="1" ht="14.25" customHeight="1">
      <c r="A530" s="980"/>
      <c r="K530" s="2980"/>
      <c r="L530" s="3346"/>
      <c r="M530" s="2971"/>
      <c r="N530" s="3346"/>
    </row>
    <row r="531" spans="1:14" s="877" customFormat="1" ht="14.25" customHeight="1">
      <c r="A531" s="980"/>
      <c r="K531" s="2980"/>
      <c r="L531" s="3346"/>
      <c r="M531" s="2971"/>
      <c r="N531" s="3346"/>
    </row>
    <row r="532" spans="1:14" s="877" customFormat="1" ht="14.25" customHeight="1">
      <c r="A532" s="980"/>
      <c r="K532" s="2980"/>
      <c r="L532" s="3346"/>
      <c r="M532" s="2971"/>
      <c r="N532" s="3346"/>
    </row>
    <row r="533" spans="1:14" s="877" customFormat="1" ht="14.25" customHeight="1">
      <c r="A533" s="980"/>
      <c r="K533" s="2980"/>
      <c r="L533" s="3346"/>
      <c r="M533" s="2971"/>
      <c r="N533" s="3346"/>
    </row>
    <row r="534" spans="1:14" s="877" customFormat="1" ht="14.25" customHeight="1">
      <c r="A534" s="980"/>
      <c r="K534" s="2980"/>
      <c r="L534" s="3346"/>
      <c r="M534" s="2971"/>
      <c r="N534" s="3346"/>
    </row>
    <row r="535" spans="1:14" s="877" customFormat="1" ht="14.25" customHeight="1">
      <c r="A535" s="980"/>
      <c r="K535" s="2980"/>
      <c r="L535" s="3346"/>
      <c r="M535" s="2971"/>
      <c r="N535" s="3346"/>
    </row>
    <row r="536" spans="1:14" s="877" customFormat="1" ht="14.25" customHeight="1">
      <c r="A536" s="980"/>
      <c r="K536" s="2980"/>
      <c r="L536" s="3346"/>
      <c r="M536" s="2971"/>
      <c r="N536" s="3346"/>
    </row>
    <row r="537" spans="1:14" s="877" customFormat="1" ht="14.25" customHeight="1">
      <c r="A537" s="980"/>
      <c r="K537" s="2980"/>
      <c r="L537" s="3346"/>
      <c r="M537" s="2971"/>
      <c r="N537" s="3346"/>
    </row>
    <row r="538" spans="1:14" s="877" customFormat="1" ht="14.25" customHeight="1">
      <c r="A538" s="980"/>
      <c r="K538" s="2980"/>
      <c r="L538" s="3346"/>
      <c r="M538" s="2971"/>
      <c r="N538" s="3346"/>
    </row>
    <row r="539" spans="1:14" s="877" customFormat="1" ht="14.25" customHeight="1">
      <c r="A539" s="980"/>
      <c r="K539" s="2980"/>
      <c r="L539" s="3346"/>
      <c r="M539" s="2971"/>
      <c r="N539" s="3346"/>
    </row>
    <row r="540" spans="1:14" s="877" customFormat="1" ht="14.25" customHeight="1">
      <c r="A540" s="980"/>
      <c r="K540" s="2980"/>
      <c r="L540" s="3346"/>
      <c r="M540" s="2971"/>
      <c r="N540" s="3346"/>
    </row>
    <row r="541" spans="1:14" s="877" customFormat="1" ht="14.25" customHeight="1">
      <c r="A541" s="980"/>
      <c r="K541" s="2980"/>
      <c r="L541" s="3346"/>
      <c r="M541" s="2971"/>
      <c r="N541" s="3346"/>
    </row>
    <row r="542" spans="1:14" s="877" customFormat="1" ht="14.25" customHeight="1">
      <c r="A542" s="980"/>
      <c r="K542" s="2980"/>
      <c r="L542" s="3346"/>
      <c r="M542" s="2971"/>
      <c r="N542" s="3346"/>
    </row>
    <row r="543" spans="1:14" s="877" customFormat="1" ht="14.25" customHeight="1">
      <c r="A543" s="980"/>
      <c r="K543" s="2980"/>
      <c r="L543" s="3346"/>
      <c r="M543" s="2971"/>
      <c r="N543" s="3346"/>
    </row>
    <row r="544" spans="1:14" s="877" customFormat="1" ht="14.25" customHeight="1">
      <c r="A544" s="980"/>
      <c r="K544" s="2980"/>
      <c r="L544" s="3346"/>
      <c r="M544" s="2971"/>
      <c r="N544" s="3346"/>
    </row>
    <row r="545" spans="1:14" s="877" customFormat="1" ht="14.25" customHeight="1">
      <c r="A545" s="980"/>
      <c r="K545" s="2980"/>
      <c r="L545" s="3346"/>
      <c r="M545" s="2971"/>
      <c r="N545" s="3346"/>
    </row>
    <row r="546" spans="1:14" s="877" customFormat="1" ht="14.25" customHeight="1">
      <c r="A546" s="980"/>
      <c r="K546" s="2980"/>
      <c r="L546" s="3346"/>
      <c r="M546" s="2971"/>
      <c r="N546" s="3346"/>
    </row>
    <row r="547" spans="1:14" s="877" customFormat="1" ht="14.25" customHeight="1">
      <c r="A547" s="980"/>
      <c r="K547" s="2980"/>
      <c r="L547" s="3346"/>
      <c r="M547" s="2971"/>
      <c r="N547" s="3346"/>
    </row>
    <row r="548" spans="1:14" s="877" customFormat="1" ht="14.25" customHeight="1">
      <c r="A548" s="980"/>
      <c r="K548" s="2980"/>
      <c r="L548" s="3346"/>
      <c r="M548" s="2971"/>
      <c r="N548" s="3346"/>
    </row>
    <row r="549" spans="1:14" s="877" customFormat="1" ht="14.25" customHeight="1">
      <c r="A549" s="980"/>
      <c r="K549" s="2980"/>
      <c r="L549" s="3346"/>
      <c r="M549" s="2971"/>
      <c r="N549" s="3346"/>
    </row>
    <row r="550" spans="1:14" s="877" customFormat="1" ht="14.25" customHeight="1">
      <c r="A550" s="980"/>
      <c r="K550" s="2980"/>
      <c r="L550" s="3346"/>
      <c r="M550" s="2971"/>
      <c r="N550" s="3346"/>
    </row>
    <row r="551" spans="1:14" s="877" customFormat="1" ht="14.25" customHeight="1">
      <c r="A551" s="980"/>
      <c r="K551" s="2980"/>
      <c r="L551" s="3346"/>
      <c r="M551" s="2971"/>
      <c r="N551" s="3346"/>
    </row>
    <row r="552" spans="1:14" s="877" customFormat="1" ht="14.25" customHeight="1">
      <c r="A552" s="980"/>
      <c r="K552" s="2980"/>
      <c r="L552" s="3346"/>
      <c r="M552" s="2971"/>
      <c r="N552" s="3346"/>
    </row>
    <row r="553" spans="1:14" s="877" customFormat="1" ht="14.25" customHeight="1">
      <c r="A553" s="980"/>
      <c r="K553" s="2980"/>
      <c r="L553" s="3346"/>
      <c r="M553" s="2971"/>
      <c r="N553" s="3346"/>
    </row>
    <row r="554" spans="1:14" s="877" customFormat="1" ht="14.25" customHeight="1">
      <c r="A554" s="980"/>
      <c r="K554" s="2980"/>
      <c r="L554" s="3346"/>
      <c r="M554" s="2971"/>
      <c r="N554" s="3346"/>
    </row>
  </sheetData>
  <mergeCells count="1">
    <mergeCell ref="B3:J3"/>
  </mergeCells>
  <conditionalFormatting sqref="L8:L18">
    <cfRule type="cellIs" dxfId="60" priority="1" operator="equal">
      <formula>0</formula>
    </cfRule>
  </conditionalFormatting>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A0ABB-16B5-47E6-A3AA-7BB5CBF80DFF}">
  <sheetPr codeName="Sheet108">
    <pageSetUpPr fitToPage="1"/>
  </sheetPr>
  <dimension ref="A1:HQ258"/>
  <sheetViews>
    <sheetView workbookViewId="0"/>
  </sheetViews>
  <sheetFormatPr defaultColWidth="23.5" defaultRowHeight="14.25" customHeight="1"/>
  <cols>
    <col min="1" max="1" width="1.19921875" style="985" customWidth="1"/>
    <col min="2" max="2" width="51.19921875" style="951" customWidth="1"/>
    <col min="3" max="3" width="18.19921875" style="951" customWidth="1"/>
    <col min="4" max="4" width="15.5" style="951" customWidth="1"/>
    <col min="5" max="5" width="14.69921875" style="951" customWidth="1"/>
    <col min="6" max="6" width="17.19921875" style="951" customWidth="1"/>
    <col min="7" max="7" width="19.5" style="951" customWidth="1"/>
    <col min="8" max="8" width="14.09765625" style="951" customWidth="1"/>
    <col min="9" max="9" width="22.19921875" style="951" customWidth="1"/>
    <col min="10" max="10" width="19.69921875" style="951" customWidth="1"/>
    <col min="11" max="11" width="2.59765625" style="951" customWidth="1"/>
    <col min="12" max="12" width="10.09765625" style="950" customWidth="1"/>
    <col min="13" max="13" width="2.59765625" style="950" customWidth="1"/>
    <col min="14" max="14" width="1.69921875" style="2961" customWidth="1"/>
    <col min="15" max="15" width="18.69921875" style="950" bestFit="1" customWidth="1"/>
    <col min="16" max="16" width="1.69921875" style="2967" customWidth="1"/>
    <col min="17" max="17" width="1.69921875" style="950" customWidth="1"/>
    <col min="18" max="18" width="23.5" style="3356"/>
    <col min="19" max="225" width="23.5" style="950"/>
    <col min="226" max="16384" width="23.5" style="951"/>
  </cols>
  <sheetData>
    <row r="1" spans="1:39" s="967" customFormat="1" ht="23.25" customHeight="1">
      <c r="A1" s="3150" t="s">
        <v>713</v>
      </c>
      <c r="B1" s="3884" t="s">
        <v>2148</v>
      </c>
      <c r="C1" s="3897"/>
      <c r="D1" s="3898"/>
      <c r="E1" s="3898"/>
      <c r="F1" s="3898"/>
      <c r="G1" s="3898"/>
      <c r="H1" s="3898"/>
      <c r="I1" s="3898"/>
      <c r="J1" s="3899"/>
      <c r="K1" s="3898"/>
      <c r="L1" s="3898"/>
      <c r="M1" s="3898"/>
      <c r="N1" s="2960"/>
      <c r="P1" s="2966"/>
      <c r="R1" s="3680"/>
    </row>
    <row r="2" spans="1:39" s="967" customFormat="1" ht="23.25" customHeight="1">
      <c r="A2" s="3150"/>
      <c r="B2" s="3884" t="str">
        <f>SelectCompany!B4</f>
        <v>South Staffordshire Water</v>
      </c>
      <c r="C2" s="3900"/>
      <c r="D2" s="3898"/>
      <c r="E2" s="3898"/>
      <c r="F2" s="3898"/>
      <c r="G2" s="3898"/>
      <c r="H2" s="3898"/>
      <c r="I2" s="3898"/>
      <c r="J2" s="3898"/>
      <c r="K2" s="3898"/>
      <c r="L2" s="3898"/>
      <c r="M2" s="3898"/>
      <c r="N2" s="2960"/>
      <c r="P2" s="2966"/>
      <c r="R2" s="3680"/>
    </row>
    <row r="3" spans="1:39" ht="36.75" customHeight="1">
      <c r="B3" s="5075" t="s">
        <v>2149</v>
      </c>
      <c r="C3" s="5132"/>
      <c r="D3" s="5132"/>
      <c r="E3" s="5132"/>
      <c r="F3" s="5132"/>
      <c r="G3" s="5132"/>
      <c r="H3" s="5132"/>
      <c r="I3" s="5132"/>
      <c r="J3" s="5132"/>
      <c r="K3" s="5132"/>
      <c r="L3" s="5139"/>
      <c r="M3" s="5139"/>
      <c r="O3" s="3329" t="s">
        <v>716</v>
      </c>
    </row>
    <row r="4" spans="1:39" s="950" customFormat="1" ht="14.25" customHeight="1">
      <c r="A4" s="985"/>
      <c r="B4" s="2730"/>
      <c r="C4" s="2730"/>
      <c r="D4" s="2731"/>
      <c r="F4" s="2732"/>
      <c r="N4" s="2961"/>
      <c r="P4" s="2967"/>
      <c r="R4" s="3356"/>
    </row>
    <row r="5" spans="1:39" s="93" customFormat="1" ht="14.25" customHeight="1" thickBot="1">
      <c r="A5" s="3682"/>
      <c r="C5" s="3839">
        <v>1</v>
      </c>
      <c r="D5" s="3839">
        <v>2</v>
      </c>
      <c r="E5" s="3839">
        <v>3</v>
      </c>
      <c r="F5" s="3839">
        <v>4</v>
      </c>
      <c r="G5" s="3839">
        <v>5</v>
      </c>
      <c r="H5" s="3839">
        <v>6</v>
      </c>
      <c r="I5" s="3839">
        <v>7</v>
      </c>
      <c r="J5" s="3839">
        <v>8</v>
      </c>
      <c r="N5" s="416"/>
      <c r="P5" s="992"/>
      <c r="R5" s="561"/>
    </row>
    <row r="6" spans="1:39" ht="60.75" customHeight="1" thickTop="1" thickBot="1">
      <c r="A6" s="985" t="s">
        <v>1278</v>
      </c>
      <c r="B6" s="1231" t="s">
        <v>717</v>
      </c>
      <c r="C6" s="1232" t="s">
        <v>718</v>
      </c>
      <c r="D6" s="1232" t="s">
        <v>719</v>
      </c>
      <c r="E6" s="1232" t="s">
        <v>2150</v>
      </c>
      <c r="F6" s="1232" t="s">
        <v>1281</v>
      </c>
      <c r="G6" s="1232" t="s">
        <v>1282</v>
      </c>
      <c r="H6" s="1232" t="s">
        <v>1283</v>
      </c>
      <c r="I6" s="1232" t="s">
        <v>1284</v>
      </c>
      <c r="J6" s="1234" t="s">
        <v>1285</v>
      </c>
      <c r="K6" s="964"/>
      <c r="L6" s="1236" t="s">
        <v>723</v>
      </c>
      <c r="M6" s="964"/>
    </row>
    <row r="7" spans="1:39" s="962" customFormat="1" ht="20.85" customHeight="1" thickTop="1" thickBot="1">
      <c r="A7" s="3149" t="s">
        <v>729</v>
      </c>
      <c r="B7" s="2959"/>
      <c r="C7" s="907"/>
      <c r="D7" s="907"/>
      <c r="E7" s="907"/>
      <c r="F7" s="907"/>
      <c r="G7" s="907"/>
      <c r="H7" s="907"/>
      <c r="I7" s="907"/>
      <c r="J7" s="907"/>
      <c r="K7" s="907"/>
      <c r="M7" s="907"/>
      <c r="N7" s="2962"/>
      <c r="P7" s="2968"/>
      <c r="Q7" s="907"/>
      <c r="R7" s="2975"/>
      <c r="S7" s="892"/>
      <c r="T7" s="892"/>
      <c r="U7" s="892"/>
      <c r="V7" s="892"/>
      <c r="W7" s="892"/>
      <c r="X7" s="892"/>
      <c r="Y7" s="892"/>
      <c r="Z7" s="892"/>
      <c r="AA7" s="892"/>
      <c r="AB7" s="892"/>
      <c r="AC7" s="892"/>
      <c r="AD7" s="892"/>
      <c r="AE7" s="892"/>
      <c r="AF7" s="892"/>
      <c r="AG7" s="892"/>
      <c r="AH7" s="892"/>
      <c r="AI7" s="892"/>
      <c r="AJ7" s="892"/>
      <c r="AK7" s="892"/>
      <c r="AL7" s="892"/>
      <c r="AM7" s="892"/>
    </row>
    <row r="8" spans="1:39" ht="16.2" thickTop="1" thickBot="1">
      <c r="B8" s="1240" t="s">
        <v>9805</v>
      </c>
      <c r="C8" s="900"/>
      <c r="D8" s="906"/>
      <c r="E8" s="900"/>
      <c r="F8" s="907"/>
      <c r="G8" s="907"/>
      <c r="H8" s="966"/>
      <c r="I8" s="966"/>
      <c r="J8" s="966"/>
      <c r="K8" s="907"/>
      <c r="L8" s="965"/>
      <c r="M8" s="907"/>
      <c r="N8" s="2962"/>
      <c r="O8" s="101">
        <f t="shared" ref="O8:O39" si="0">IF(COUNTBLANK(E8:J8)=P8, 0, rngIncomplete )</f>
        <v>0</v>
      </c>
      <c r="P8" s="2967">
        <v>6</v>
      </c>
    </row>
    <row r="9" spans="1:39" ht="15.6" thickTop="1">
      <c r="B9" s="202" t="s">
        <v>2151</v>
      </c>
      <c r="C9" s="418" t="s">
        <v>1990</v>
      </c>
      <c r="D9" s="96">
        <v>2</v>
      </c>
      <c r="E9" s="4126"/>
      <c r="F9" s="3778"/>
      <c r="G9" s="3812"/>
      <c r="H9" s="4127"/>
      <c r="I9" s="4127"/>
      <c r="J9" s="4128"/>
      <c r="K9" s="907"/>
      <c r="L9" s="3758" t="s">
        <v>2152</v>
      </c>
      <c r="M9" s="907"/>
      <c r="O9" s="101" t="str">
        <f t="shared" si="0"/>
        <v>Please complete all cells in row</v>
      </c>
      <c r="P9" s="2967">
        <v>5</v>
      </c>
    </row>
    <row r="10" spans="1:39" s="962" customFormat="1" ht="15">
      <c r="A10" s="3149"/>
      <c r="B10" s="205" t="s">
        <v>2153</v>
      </c>
      <c r="C10" s="138" t="s">
        <v>1990</v>
      </c>
      <c r="D10" s="102">
        <v>2</v>
      </c>
      <c r="E10" s="4129"/>
      <c r="F10" s="4130">
        <f>IFERROR(F9,"-")</f>
        <v>0</v>
      </c>
      <c r="G10" s="3822"/>
      <c r="H10" s="4131"/>
      <c r="I10" s="4131"/>
      <c r="J10" s="4132"/>
      <c r="K10" s="907"/>
      <c r="L10" s="3768" t="s">
        <v>2154</v>
      </c>
      <c r="M10" s="907"/>
      <c r="N10" s="2963"/>
      <c r="O10" s="101">
        <f t="shared" si="0"/>
        <v>0</v>
      </c>
      <c r="P10" s="2968">
        <v>5</v>
      </c>
      <c r="Q10" s="907"/>
      <c r="R10" s="2975"/>
      <c r="S10" s="892"/>
      <c r="T10" s="892"/>
      <c r="U10" s="892"/>
      <c r="V10" s="892"/>
      <c r="W10" s="892"/>
      <c r="X10" s="892"/>
      <c r="Y10" s="892"/>
      <c r="Z10" s="892"/>
      <c r="AA10" s="892"/>
      <c r="AB10" s="892"/>
      <c r="AC10" s="892"/>
      <c r="AD10" s="892"/>
      <c r="AE10" s="892"/>
      <c r="AF10" s="892"/>
      <c r="AG10" s="892"/>
      <c r="AH10" s="892"/>
      <c r="AI10" s="892"/>
      <c r="AJ10" s="892"/>
      <c r="AK10" s="892"/>
      <c r="AL10" s="892"/>
      <c r="AM10" s="892"/>
    </row>
    <row r="11" spans="1:39" ht="15">
      <c r="B11" s="205" t="s">
        <v>2155</v>
      </c>
      <c r="C11" s="4685" t="s">
        <v>1990</v>
      </c>
      <c r="D11" s="102">
        <v>2</v>
      </c>
      <c r="E11" s="4129"/>
      <c r="F11" s="3784"/>
      <c r="G11" s="3822"/>
      <c r="H11" s="4131"/>
      <c r="I11" s="4131"/>
      <c r="J11" s="4132"/>
      <c r="K11" s="907"/>
      <c r="L11" s="3768" t="s">
        <v>2156</v>
      </c>
      <c r="M11" s="907"/>
      <c r="O11" s="101" t="str">
        <f t="shared" si="0"/>
        <v>Please complete all cells in row</v>
      </c>
      <c r="P11" s="2967">
        <v>5</v>
      </c>
    </row>
    <row r="12" spans="1:39" ht="15">
      <c r="B12" s="205" t="s">
        <v>2157</v>
      </c>
      <c r="C12" s="138" t="s">
        <v>1990</v>
      </c>
      <c r="D12" s="102">
        <v>2</v>
      </c>
      <c r="E12" s="4129"/>
      <c r="F12" s="4130">
        <f>IFERROR(F11,"-")</f>
        <v>0</v>
      </c>
      <c r="G12" s="3822"/>
      <c r="H12" s="4131"/>
      <c r="I12" s="4131"/>
      <c r="J12" s="4132"/>
      <c r="K12" s="907"/>
      <c r="L12" s="3768" t="s">
        <v>2158</v>
      </c>
      <c r="M12" s="907"/>
      <c r="O12" s="101">
        <f t="shared" si="0"/>
        <v>0</v>
      </c>
      <c r="P12" s="2967">
        <v>5</v>
      </c>
    </row>
    <row r="13" spans="1:39" s="962" customFormat="1" ht="15.6" thickBot="1">
      <c r="A13" s="3149"/>
      <c r="B13" s="206" t="s">
        <v>2159</v>
      </c>
      <c r="C13" s="419" t="s">
        <v>874</v>
      </c>
      <c r="D13" s="139">
        <v>2</v>
      </c>
      <c r="E13" s="4133"/>
      <c r="F13" s="4134">
        <f>IFERROR((F10-F12)/F10,0)</f>
        <v>0</v>
      </c>
      <c r="G13" s="3815"/>
      <c r="H13" s="4135"/>
      <c r="I13" s="4135"/>
      <c r="J13" s="4136"/>
      <c r="K13" s="907"/>
      <c r="L13" s="3765" t="s">
        <v>2160</v>
      </c>
      <c r="M13" s="907"/>
      <c r="N13" s="2963"/>
      <c r="O13" s="101">
        <f t="shared" si="0"/>
        <v>0</v>
      </c>
      <c r="P13" s="2968">
        <v>5</v>
      </c>
      <c r="Q13" s="907"/>
      <c r="R13" s="2975"/>
      <c r="S13" s="892"/>
      <c r="T13" s="892"/>
      <c r="U13" s="892"/>
      <c r="V13" s="892"/>
      <c r="W13" s="892"/>
      <c r="X13" s="892"/>
      <c r="Y13" s="892"/>
      <c r="Z13" s="892"/>
      <c r="AA13" s="892"/>
      <c r="AB13" s="892"/>
      <c r="AC13" s="892"/>
      <c r="AD13" s="892"/>
      <c r="AE13" s="892"/>
      <c r="AF13" s="892"/>
      <c r="AG13" s="892"/>
      <c r="AH13" s="892"/>
      <c r="AI13" s="892"/>
      <c r="AJ13" s="892"/>
      <c r="AK13" s="892"/>
      <c r="AL13" s="892"/>
      <c r="AM13" s="892"/>
    </row>
    <row r="14" spans="1:39" s="962" customFormat="1" ht="27.75" customHeight="1" thickTop="1" thickBot="1">
      <c r="A14" s="3149"/>
      <c r="B14" s="561"/>
      <c r="C14" s="561"/>
      <c r="D14" s="3854"/>
      <c r="E14" s="561"/>
      <c r="F14" s="3855"/>
      <c r="G14" s="3855"/>
      <c r="H14" s="3855"/>
      <c r="I14" s="3855"/>
      <c r="J14" s="3855"/>
      <c r="K14" s="907"/>
      <c r="L14" s="3764"/>
      <c r="M14" s="907"/>
      <c r="N14" s="2963"/>
      <c r="O14" s="101">
        <f t="shared" si="0"/>
        <v>0</v>
      </c>
      <c r="P14" s="2968">
        <v>6</v>
      </c>
      <c r="Q14" s="907"/>
      <c r="R14" s="2975"/>
      <c r="S14" s="892"/>
      <c r="T14" s="892"/>
      <c r="U14" s="892"/>
      <c r="V14" s="892"/>
      <c r="W14" s="892"/>
      <c r="X14" s="892"/>
      <c r="Y14" s="892"/>
      <c r="Z14" s="892"/>
      <c r="AA14" s="892"/>
      <c r="AB14" s="892"/>
      <c r="AC14" s="892"/>
      <c r="AD14" s="892"/>
      <c r="AE14" s="892"/>
      <c r="AF14" s="892"/>
      <c r="AG14" s="892"/>
      <c r="AH14" s="892"/>
      <c r="AI14" s="892"/>
      <c r="AJ14" s="892"/>
      <c r="AK14" s="892"/>
      <c r="AL14" s="892"/>
      <c r="AM14" s="892"/>
    </row>
    <row r="15" spans="1:39" s="962" customFormat="1" ht="15" customHeight="1" thickTop="1" thickBot="1">
      <c r="A15" s="3149"/>
      <c r="B15" s="3861" t="s">
        <v>2161</v>
      </c>
      <c r="C15" s="561"/>
      <c r="D15" s="3854"/>
      <c r="E15" s="561"/>
      <c r="F15" s="3855"/>
      <c r="G15" s="3855"/>
      <c r="H15" s="3855"/>
      <c r="I15" s="3855"/>
      <c r="J15" s="3855"/>
      <c r="K15" s="907"/>
      <c r="L15" s="3764"/>
      <c r="M15" s="907"/>
      <c r="N15" s="2962"/>
      <c r="O15" s="101">
        <f t="shared" si="0"/>
        <v>0</v>
      </c>
      <c r="P15" s="2969">
        <v>6</v>
      </c>
      <c r="Q15" s="907"/>
      <c r="R15" s="2975"/>
      <c r="S15" s="892"/>
      <c r="T15" s="892"/>
      <c r="U15" s="892"/>
      <c r="V15" s="892"/>
      <c r="W15" s="892"/>
      <c r="X15" s="892"/>
      <c r="Y15" s="892"/>
      <c r="Z15" s="892"/>
      <c r="AA15" s="892"/>
      <c r="AB15" s="892"/>
      <c r="AC15" s="892"/>
      <c r="AD15" s="892"/>
      <c r="AE15" s="892"/>
      <c r="AF15" s="892"/>
      <c r="AG15" s="892"/>
      <c r="AH15" s="892"/>
      <c r="AI15" s="892"/>
      <c r="AJ15" s="892"/>
      <c r="AK15" s="892"/>
      <c r="AL15" s="892"/>
      <c r="AM15" s="892"/>
    </row>
    <row r="16" spans="1:39" s="962" customFormat="1" ht="15.6" thickTop="1">
      <c r="A16" s="3149"/>
      <c r="B16" s="202" t="s">
        <v>2162</v>
      </c>
      <c r="C16" s="418" t="s">
        <v>731</v>
      </c>
      <c r="D16" s="96">
        <v>2</v>
      </c>
      <c r="E16" s="4137"/>
      <c r="F16" s="4138"/>
      <c r="G16" s="4127"/>
      <c r="H16" s="4127"/>
      <c r="I16" s="4127"/>
      <c r="J16" s="4128"/>
      <c r="K16" s="907"/>
      <c r="L16" s="3758" t="s">
        <v>2163</v>
      </c>
      <c r="M16" s="907"/>
      <c r="N16" s="2962"/>
      <c r="O16" s="101" t="str">
        <f t="shared" si="0"/>
        <v>Please complete all cells in row</v>
      </c>
      <c r="P16" s="2969">
        <v>5</v>
      </c>
      <c r="Q16" s="907"/>
      <c r="R16" s="2975"/>
      <c r="S16" s="892"/>
      <c r="T16" s="892"/>
      <c r="U16" s="892"/>
      <c r="V16" s="892"/>
      <c r="W16" s="892"/>
      <c r="X16" s="892"/>
      <c r="Y16" s="892"/>
      <c r="Z16" s="892"/>
      <c r="AA16" s="892"/>
      <c r="AB16" s="892"/>
      <c r="AC16" s="892"/>
      <c r="AD16" s="892"/>
      <c r="AE16" s="892"/>
      <c r="AF16" s="892"/>
      <c r="AG16" s="892"/>
      <c r="AH16" s="892"/>
      <c r="AI16" s="892"/>
      <c r="AJ16" s="892"/>
      <c r="AK16" s="892"/>
      <c r="AL16" s="892"/>
      <c r="AM16" s="892"/>
    </row>
    <row r="17" spans="1:225" s="966" customFormat="1" ht="15">
      <c r="A17" s="985"/>
      <c r="B17" s="205" t="s">
        <v>2164</v>
      </c>
      <c r="C17" s="138" t="s">
        <v>731</v>
      </c>
      <c r="D17" s="102">
        <v>2</v>
      </c>
      <c r="E17" s="4139"/>
      <c r="F17" s="4140">
        <f>IFERROR(F16,"-")</f>
        <v>0</v>
      </c>
      <c r="G17" s="4131"/>
      <c r="H17" s="4131"/>
      <c r="I17" s="4131"/>
      <c r="J17" s="4132"/>
      <c r="L17" s="3768" t="s">
        <v>2165</v>
      </c>
      <c r="N17" s="2962"/>
      <c r="O17" s="101">
        <f t="shared" si="0"/>
        <v>0</v>
      </c>
      <c r="P17" s="2969">
        <v>5</v>
      </c>
      <c r="Q17" s="969"/>
      <c r="R17" s="3356"/>
    </row>
    <row r="18" spans="1:225" s="966" customFormat="1" ht="15">
      <c r="A18" s="985"/>
      <c r="B18" s="205" t="s">
        <v>2155</v>
      </c>
      <c r="C18" s="138" t="s">
        <v>1990</v>
      </c>
      <c r="D18" s="102">
        <v>2</v>
      </c>
      <c r="E18" s="4139"/>
      <c r="F18" s="4141"/>
      <c r="G18" s="4131"/>
      <c r="H18" s="4131"/>
      <c r="I18" s="4131"/>
      <c r="J18" s="4132"/>
      <c r="L18" s="3768" t="s">
        <v>2166</v>
      </c>
      <c r="N18" s="2962"/>
      <c r="O18" s="101" t="str">
        <f t="shared" si="0"/>
        <v>Please complete all cells in row</v>
      </c>
      <c r="P18" s="2969">
        <v>5</v>
      </c>
      <c r="R18" s="3356"/>
    </row>
    <row r="19" spans="1:225" s="966" customFormat="1" ht="15">
      <c r="A19" s="985"/>
      <c r="B19" s="205" t="s">
        <v>2167</v>
      </c>
      <c r="C19" s="138" t="s">
        <v>1990</v>
      </c>
      <c r="D19" s="102">
        <v>2</v>
      </c>
      <c r="E19" s="4139"/>
      <c r="F19" s="4140">
        <f>IFERROR(F18,"-")</f>
        <v>0</v>
      </c>
      <c r="G19" s="4131"/>
      <c r="H19" s="4131"/>
      <c r="I19" s="4131"/>
      <c r="J19" s="4132"/>
      <c r="L19" s="3768" t="s">
        <v>2168</v>
      </c>
      <c r="N19" s="2962"/>
      <c r="O19" s="101">
        <f t="shared" si="0"/>
        <v>0</v>
      </c>
      <c r="P19" s="2969">
        <v>5</v>
      </c>
      <c r="R19" s="3356"/>
    </row>
    <row r="20" spans="1:225" s="966" customFormat="1" ht="15">
      <c r="A20" s="985"/>
      <c r="B20" s="205" t="s">
        <v>2169</v>
      </c>
      <c r="C20" s="138" t="s">
        <v>9899</v>
      </c>
      <c r="D20" s="102">
        <v>2</v>
      </c>
      <c r="E20" s="4139"/>
      <c r="F20" s="4142">
        <f>IFERROR(F19/F17,0)</f>
        <v>0</v>
      </c>
      <c r="G20" s="4131"/>
      <c r="H20" s="4131"/>
      <c r="I20" s="4131"/>
      <c r="J20" s="4132"/>
      <c r="L20" s="3768" t="s">
        <v>2170</v>
      </c>
      <c r="N20" s="2962"/>
      <c r="O20" s="101">
        <f t="shared" si="0"/>
        <v>0</v>
      </c>
      <c r="P20" s="2969">
        <v>5</v>
      </c>
      <c r="Q20" s="952"/>
      <c r="R20" s="3356"/>
    </row>
    <row r="21" spans="1:225" s="966" customFormat="1" ht="15">
      <c r="A21" s="3150"/>
      <c r="B21" s="205" t="s">
        <v>1964</v>
      </c>
      <c r="C21" s="138" t="s">
        <v>9899</v>
      </c>
      <c r="D21" s="102">
        <v>2</v>
      </c>
      <c r="E21" s="4143">
        <v>385.56</v>
      </c>
      <c r="F21" s="4131"/>
      <c r="G21" s="4131"/>
      <c r="H21" s="4131"/>
      <c r="I21" s="4131"/>
      <c r="J21" s="4132"/>
      <c r="L21" s="3768" t="s">
        <v>2171</v>
      </c>
      <c r="N21" s="2962"/>
      <c r="O21" s="101">
        <f t="shared" si="0"/>
        <v>0</v>
      </c>
      <c r="P21" s="2969">
        <v>5</v>
      </c>
      <c r="Q21" s="953"/>
      <c r="R21" s="3356"/>
    </row>
    <row r="22" spans="1:225" s="966" customFormat="1" ht="15">
      <c r="A22" s="985"/>
      <c r="B22" s="205" t="s">
        <v>2172</v>
      </c>
      <c r="C22" s="138" t="s">
        <v>9899</v>
      </c>
      <c r="D22" s="102">
        <v>2</v>
      </c>
      <c r="E22" s="4139"/>
      <c r="F22" s="4144">
        <f>$E$21*F17</f>
        <v>0</v>
      </c>
      <c r="G22" s="4131"/>
      <c r="H22" s="4131"/>
      <c r="I22" s="4131"/>
      <c r="J22" s="4132"/>
      <c r="L22" s="3768" t="s">
        <v>2173</v>
      </c>
      <c r="N22" s="2962"/>
      <c r="O22" s="101">
        <f t="shared" si="0"/>
        <v>0</v>
      </c>
      <c r="P22" s="2969">
        <v>5</v>
      </c>
      <c r="Q22" s="953"/>
      <c r="R22" s="3356"/>
    </row>
    <row r="23" spans="1:225" s="966" customFormat="1" ht="15.6" thickBot="1">
      <c r="A23" s="3150"/>
      <c r="B23" s="206" t="s">
        <v>2159</v>
      </c>
      <c r="C23" s="419" t="s">
        <v>874</v>
      </c>
      <c r="D23" s="139">
        <v>2</v>
      </c>
      <c r="E23" s="4145"/>
      <c r="F23" s="4620">
        <f>IFERROR((F22-F19)/F22,0)</f>
        <v>0</v>
      </c>
      <c r="G23" s="4147"/>
      <c r="H23" s="4147"/>
      <c r="I23" s="4147"/>
      <c r="J23" s="4148"/>
      <c r="L23" s="3765" t="s">
        <v>2174</v>
      </c>
      <c r="N23" s="2962"/>
      <c r="O23" s="101">
        <f t="shared" si="0"/>
        <v>0</v>
      </c>
      <c r="P23" s="2969">
        <v>5</v>
      </c>
      <c r="Q23" s="953"/>
      <c r="R23" s="3356"/>
    </row>
    <row r="24" spans="1:225" s="966" customFormat="1" ht="24.75" customHeight="1" thickTop="1" thickBot="1">
      <c r="A24" s="985"/>
      <c r="B24" s="561"/>
      <c r="C24" s="561"/>
      <c r="D24" s="3854"/>
      <c r="E24" s="561"/>
      <c r="F24" s="561"/>
      <c r="G24" s="561"/>
      <c r="H24" s="561"/>
      <c r="I24" s="561"/>
      <c r="J24" s="561"/>
      <c r="L24" s="561"/>
      <c r="N24" s="2962"/>
      <c r="O24" s="101">
        <f t="shared" si="0"/>
        <v>0</v>
      </c>
      <c r="P24" s="2969">
        <v>6</v>
      </c>
      <c r="Q24" s="970"/>
      <c r="R24" s="3356"/>
    </row>
    <row r="25" spans="1:225" s="966" customFormat="1" ht="45.75" customHeight="1" thickTop="1" thickBot="1">
      <c r="A25" s="985"/>
      <c r="B25" s="3861" t="s">
        <v>2175</v>
      </c>
      <c r="C25" s="561"/>
      <c r="D25" s="3854"/>
      <c r="E25" s="561"/>
      <c r="F25" s="561"/>
      <c r="G25" s="561"/>
      <c r="H25" s="561"/>
      <c r="I25" s="561"/>
      <c r="J25" s="561"/>
      <c r="K25" s="968"/>
      <c r="L25" s="409"/>
      <c r="M25" s="968"/>
      <c r="N25" s="2962"/>
      <c r="O25" s="101">
        <f t="shared" si="0"/>
        <v>0</v>
      </c>
      <c r="P25" s="2969">
        <v>6</v>
      </c>
      <c r="Q25" s="970"/>
      <c r="R25" s="3356"/>
    </row>
    <row r="26" spans="1:225" ht="15.6" thickTop="1">
      <c r="B26" s="202" t="s">
        <v>2151</v>
      </c>
      <c r="C26" s="418" t="s">
        <v>1990</v>
      </c>
      <c r="D26" s="96">
        <v>2</v>
      </c>
      <c r="E26" s="4137"/>
      <c r="F26" s="4149"/>
      <c r="G26" s="4150"/>
      <c r="H26" s="4150"/>
      <c r="I26" s="4150"/>
      <c r="J26" s="4151"/>
      <c r="K26" s="950"/>
      <c r="L26" s="3758" t="s">
        <v>2176</v>
      </c>
      <c r="O26" s="101" t="str">
        <f t="shared" si="0"/>
        <v>Please complete all cells in row</v>
      </c>
      <c r="P26" s="2967">
        <v>5</v>
      </c>
    </row>
    <row r="27" spans="1:225" ht="15">
      <c r="B27" s="205" t="s">
        <v>2153</v>
      </c>
      <c r="C27" s="138" t="s">
        <v>1990</v>
      </c>
      <c r="D27" s="102">
        <v>2</v>
      </c>
      <c r="E27" s="4139"/>
      <c r="F27" s="4140">
        <f>IFERROR(F26,"-")</f>
        <v>0</v>
      </c>
      <c r="G27" s="4131"/>
      <c r="H27" s="4131"/>
      <c r="I27" s="4131"/>
      <c r="J27" s="4132"/>
      <c r="K27" s="950"/>
      <c r="L27" s="3768" t="s">
        <v>2177</v>
      </c>
      <c r="O27" s="101">
        <f t="shared" si="0"/>
        <v>0</v>
      </c>
      <c r="P27" s="2967">
        <v>5</v>
      </c>
    </row>
    <row r="28" spans="1:225" ht="15">
      <c r="B28" s="205" t="s">
        <v>2155</v>
      </c>
      <c r="C28" s="138" t="s">
        <v>1990</v>
      </c>
      <c r="D28" s="102">
        <v>2</v>
      </c>
      <c r="E28" s="4139"/>
      <c r="F28" s="4141"/>
      <c r="G28" s="4131"/>
      <c r="H28" s="4131"/>
      <c r="I28" s="4131"/>
      <c r="J28" s="4132"/>
      <c r="K28" s="950"/>
      <c r="L28" s="3768" t="s">
        <v>2178</v>
      </c>
      <c r="O28" s="101" t="str">
        <f t="shared" si="0"/>
        <v>Please complete all cells in row</v>
      </c>
      <c r="P28" s="2967">
        <v>5</v>
      </c>
    </row>
    <row r="29" spans="1:225" ht="15">
      <c r="B29" s="205" t="s">
        <v>2157</v>
      </c>
      <c r="C29" s="138" t="s">
        <v>1990</v>
      </c>
      <c r="D29" s="102">
        <v>2</v>
      </c>
      <c r="E29" s="4139"/>
      <c r="F29" s="4140">
        <f>IFERROR(F28,"-")</f>
        <v>0</v>
      </c>
      <c r="G29" s="4131"/>
      <c r="H29" s="4131"/>
      <c r="I29" s="4131"/>
      <c r="J29" s="4132"/>
      <c r="K29" s="950"/>
      <c r="L29" s="3768" t="s">
        <v>2179</v>
      </c>
      <c r="O29" s="101">
        <f t="shared" si="0"/>
        <v>0</v>
      </c>
      <c r="P29" s="2967">
        <v>5</v>
      </c>
    </row>
    <row r="30" spans="1:225" s="962" customFormat="1" ht="15.6" thickBot="1">
      <c r="A30" s="3149"/>
      <c r="B30" s="206" t="s">
        <v>2159</v>
      </c>
      <c r="C30" s="419" t="s">
        <v>874</v>
      </c>
      <c r="D30" s="139">
        <v>2</v>
      </c>
      <c r="E30" s="4145"/>
      <c r="F30" s="4146">
        <f>IFERROR((F27-F29)/F27,0)</f>
        <v>0</v>
      </c>
      <c r="G30" s="4135"/>
      <c r="H30" s="4135"/>
      <c r="I30" s="4135"/>
      <c r="J30" s="4136"/>
      <c r="K30" s="907"/>
      <c r="L30" s="3769" t="s">
        <v>2180</v>
      </c>
      <c r="M30" s="907"/>
      <c r="N30" s="2964"/>
      <c r="O30" s="101">
        <f t="shared" si="0"/>
        <v>0</v>
      </c>
      <c r="P30" s="2969">
        <v>5</v>
      </c>
      <c r="Q30" s="907"/>
      <c r="R30" s="2975"/>
      <c r="S30" s="892"/>
      <c r="T30" s="892"/>
      <c r="U30" s="892"/>
      <c r="V30" s="892"/>
      <c r="W30" s="892"/>
      <c r="X30" s="892"/>
      <c r="Y30" s="892"/>
      <c r="Z30" s="892"/>
      <c r="AA30" s="892"/>
      <c r="AB30" s="892"/>
      <c r="AC30" s="892"/>
      <c r="AD30" s="892"/>
      <c r="AE30" s="892"/>
      <c r="AF30" s="892"/>
      <c r="AG30" s="892"/>
      <c r="AH30" s="892"/>
      <c r="AI30" s="892"/>
      <c r="AJ30" s="892"/>
      <c r="AK30" s="892"/>
      <c r="AL30" s="892"/>
      <c r="AM30" s="892"/>
    </row>
    <row r="31" spans="1:225" s="971" customFormat="1" ht="14.25" customHeight="1" thickTop="1" thickBot="1">
      <c r="A31" s="985"/>
      <c r="B31" s="561"/>
      <c r="C31" s="561"/>
      <c r="D31" s="3854"/>
      <c r="E31" s="561"/>
      <c r="F31" s="561"/>
      <c r="G31" s="561"/>
      <c r="H31" s="561"/>
      <c r="I31" s="561"/>
      <c r="J31" s="561"/>
      <c r="K31" s="972"/>
      <c r="L31" s="972"/>
      <c r="M31" s="972"/>
      <c r="N31" s="2965"/>
      <c r="O31" s="101">
        <f t="shared" si="0"/>
        <v>0</v>
      </c>
      <c r="P31" s="2970">
        <v>6</v>
      </c>
      <c r="Q31" s="973"/>
      <c r="R31" s="3681"/>
      <c r="S31" s="901"/>
      <c r="T31" s="956"/>
      <c r="U31" s="956"/>
      <c r="V31" s="956"/>
      <c r="W31" s="972"/>
      <c r="X31" s="972"/>
      <c r="Y31" s="2733"/>
      <c r="Z31" s="2733"/>
      <c r="AA31" s="2733"/>
      <c r="AB31" s="2733"/>
      <c r="AC31" s="2733"/>
      <c r="AD31" s="972"/>
      <c r="AE31" s="972"/>
      <c r="AF31" s="972"/>
      <c r="AG31" s="972"/>
      <c r="AH31" s="972"/>
      <c r="AI31" s="972"/>
      <c r="AJ31" s="972"/>
      <c r="AK31" s="972"/>
      <c r="AL31" s="972"/>
      <c r="AM31" s="972"/>
      <c r="AN31" s="972"/>
      <c r="AO31" s="972"/>
      <c r="AP31" s="972"/>
      <c r="AQ31" s="972"/>
      <c r="AR31" s="972"/>
      <c r="AS31" s="972"/>
      <c r="AT31" s="972"/>
      <c r="AU31" s="972"/>
      <c r="AV31" s="972"/>
      <c r="AW31" s="972"/>
      <c r="AX31" s="972"/>
      <c r="AY31" s="972"/>
      <c r="AZ31" s="972"/>
      <c r="BA31" s="972"/>
      <c r="BB31" s="972"/>
      <c r="BC31" s="972"/>
      <c r="BD31" s="972"/>
      <c r="BE31" s="972"/>
      <c r="BF31" s="972"/>
      <c r="BG31" s="972"/>
      <c r="BH31" s="972"/>
      <c r="BI31" s="972"/>
      <c r="BJ31" s="972"/>
      <c r="BK31" s="972"/>
      <c r="BL31" s="972"/>
      <c r="BM31" s="972"/>
      <c r="BN31" s="972"/>
      <c r="BO31" s="972"/>
      <c r="BP31" s="972"/>
      <c r="BQ31" s="972"/>
      <c r="BR31" s="972"/>
      <c r="BS31" s="972"/>
      <c r="BT31" s="972"/>
      <c r="BU31" s="972"/>
      <c r="BV31" s="972"/>
      <c r="BW31" s="972"/>
      <c r="BX31" s="972"/>
      <c r="BY31" s="972"/>
      <c r="BZ31" s="972"/>
      <c r="CA31" s="972"/>
      <c r="CB31" s="972"/>
      <c r="CC31" s="972"/>
      <c r="CD31" s="972"/>
      <c r="CE31" s="972"/>
      <c r="CF31" s="972"/>
      <c r="CG31" s="972"/>
      <c r="CH31" s="972"/>
      <c r="CI31" s="972"/>
      <c r="CJ31" s="972"/>
      <c r="CK31" s="972"/>
      <c r="CL31" s="972"/>
      <c r="CM31" s="972"/>
      <c r="CN31" s="972"/>
      <c r="CO31" s="972"/>
      <c r="CP31" s="972"/>
      <c r="CQ31" s="972"/>
      <c r="CR31" s="972"/>
      <c r="CS31" s="972"/>
      <c r="CT31" s="972"/>
      <c r="CU31" s="972"/>
      <c r="CV31" s="972"/>
      <c r="CW31" s="972"/>
      <c r="CX31" s="972"/>
      <c r="CY31" s="972"/>
      <c r="CZ31" s="972"/>
      <c r="DA31" s="972"/>
      <c r="DB31" s="972"/>
      <c r="DC31" s="972"/>
      <c r="DD31" s="972"/>
      <c r="DE31" s="972"/>
      <c r="DF31" s="972"/>
      <c r="DG31" s="972"/>
      <c r="DH31" s="972"/>
      <c r="DI31" s="972"/>
      <c r="DJ31" s="972"/>
      <c r="DK31" s="972"/>
      <c r="DL31" s="972"/>
      <c r="DM31" s="972"/>
      <c r="DN31" s="972"/>
      <c r="DO31" s="972"/>
      <c r="DP31" s="972"/>
      <c r="DQ31" s="972"/>
      <c r="DR31" s="972"/>
      <c r="DS31" s="972"/>
      <c r="DT31" s="972"/>
      <c r="DU31" s="972"/>
      <c r="DV31" s="972"/>
      <c r="DW31" s="972"/>
      <c r="DX31" s="972"/>
      <c r="DY31" s="972"/>
      <c r="DZ31" s="972"/>
      <c r="EA31" s="972"/>
      <c r="EB31" s="972"/>
      <c r="EC31" s="972"/>
      <c r="ED31" s="972"/>
      <c r="EE31" s="972"/>
      <c r="EF31" s="972"/>
      <c r="EG31" s="972"/>
      <c r="EH31" s="972"/>
      <c r="EI31" s="972"/>
      <c r="EJ31" s="972"/>
      <c r="EK31" s="972"/>
      <c r="EL31" s="972"/>
      <c r="EM31" s="972"/>
      <c r="EN31" s="972"/>
      <c r="EO31" s="972"/>
      <c r="EP31" s="972"/>
      <c r="EQ31" s="972"/>
      <c r="ER31" s="972"/>
      <c r="ES31" s="972"/>
      <c r="ET31" s="972"/>
      <c r="EU31" s="972"/>
      <c r="EV31" s="972"/>
      <c r="EW31" s="972"/>
      <c r="EX31" s="972"/>
      <c r="EY31" s="972"/>
      <c r="EZ31" s="972"/>
      <c r="FA31" s="972"/>
      <c r="FB31" s="972"/>
      <c r="FC31" s="972"/>
      <c r="FD31" s="972"/>
      <c r="FE31" s="972"/>
      <c r="FF31" s="972"/>
      <c r="FG31" s="972"/>
      <c r="FH31" s="972"/>
      <c r="FI31" s="972"/>
      <c r="FJ31" s="972"/>
      <c r="FK31" s="972"/>
      <c r="FL31" s="972"/>
      <c r="FM31" s="972"/>
      <c r="FN31" s="972"/>
      <c r="FO31" s="972"/>
      <c r="FP31" s="972"/>
      <c r="FQ31" s="972"/>
      <c r="FR31" s="972"/>
      <c r="FS31" s="972"/>
      <c r="FT31" s="972"/>
      <c r="FU31" s="972"/>
      <c r="FV31" s="972"/>
      <c r="FW31" s="972"/>
      <c r="FX31" s="972"/>
      <c r="FY31" s="972"/>
      <c r="FZ31" s="972"/>
      <c r="GA31" s="972"/>
      <c r="GB31" s="972"/>
      <c r="GC31" s="972"/>
      <c r="GD31" s="972"/>
      <c r="GE31" s="972"/>
      <c r="GF31" s="972"/>
      <c r="GG31" s="972"/>
      <c r="GH31" s="972"/>
      <c r="GI31" s="972"/>
      <c r="GJ31" s="972"/>
      <c r="GK31" s="972"/>
      <c r="GL31" s="972"/>
      <c r="GM31" s="972"/>
      <c r="GN31" s="972"/>
      <c r="GO31" s="972"/>
      <c r="GP31" s="972"/>
      <c r="GQ31" s="972"/>
      <c r="GR31" s="972"/>
      <c r="GS31" s="972"/>
      <c r="GT31" s="972"/>
      <c r="GU31" s="972"/>
      <c r="GV31" s="972"/>
      <c r="GW31" s="972"/>
      <c r="GX31" s="972"/>
      <c r="GY31" s="972"/>
      <c r="GZ31" s="972"/>
      <c r="HA31" s="972"/>
      <c r="HB31" s="972"/>
      <c r="HC31" s="972"/>
      <c r="HD31" s="972"/>
      <c r="HE31" s="972"/>
      <c r="HF31" s="972"/>
      <c r="HG31" s="972"/>
      <c r="HH31" s="972"/>
      <c r="HI31" s="972"/>
      <c r="HJ31" s="972"/>
      <c r="HK31" s="972"/>
      <c r="HL31" s="972"/>
      <c r="HM31" s="972"/>
      <c r="HN31" s="972"/>
      <c r="HO31" s="972"/>
      <c r="HP31" s="972"/>
      <c r="HQ31" s="972"/>
    </row>
    <row r="32" spans="1:225" s="971" customFormat="1" ht="23.25" customHeight="1" thickTop="1" thickBot="1">
      <c r="A32" s="985"/>
      <c r="B32" s="3861" t="s">
        <v>9806</v>
      </c>
      <c r="C32" s="561"/>
      <c r="D32" s="3854"/>
      <c r="E32" s="561"/>
      <c r="F32" s="561"/>
      <c r="G32" s="561"/>
      <c r="H32" s="561"/>
      <c r="I32" s="561"/>
      <c r="J32" s="561"/>
      <c r="L32" s="972"/>
      <c r="M32" s="972"/>
      <c r="N32" s="2965"/>
      <c r="O32" s="101">
        <f t="shared" si="0"/>
        <v>0</v>
      </c>
      <c r="P32" s="2970">
        <v>6</v>
      </c>
      <c r="Q32" s="973"/>
      <c r="R32" s="3681"/>
      <c r="S32" s="901"/>
      <c r="T32" s="956"/>
      <c r="U32" s="956"/>
      <c r="V32" s="956"/>
      <c r="W32" s="972"/>
      <c r="X32" s="972"/>
      <c r="Y32" s="2733"/>
      <c r="Z32" s="2733"/>
      <c r="AA32" s="2733"/>
      <c r="AB32" s="2733"/>
      <c r="AC32" s="2733"/>
      <c r="AD32" s="972"/>
      <c r="AE32" s="972"/>
      <c r="AF32" s="972"/>
      <c r="AG32" s="972"/>
      <c r="AH32" s="972"/>
      <c r="AI32" s="972"/>
      <c r="AJ32" s="972"/>
      <c r="AK32" s="972"/>
      <c r="AL32" s="972"/>
      <c r="AM32" s="972"/>
      <c r="AN32" s="972"/>
      <c r="AO32" s="972"/>
      <c r="AP32" s="972"/>
      <c r="AQ32" s="972"/>
      <c r="AR32" s="972"/>
      <c r="AS32" s="972"/>
      <c r="AT32" s="972"/>
      <c r="AU32" s="972"/>
      <c r="AV32" s="972"/>
      <c r="AW32" s="972"/>
      <c r="AX32" s="972"/>
      <c r="AY32" s="972"/>
      <c r="AZ32" s="972"/>
      <c r="BA32" s="972"/>
      <c r="BB32" s="972"/>
      <c r="BC32" s="972"/>
      <c r="BD32" s="972"/>
      <c r="BE32" s="972"/>
      <c r="BF32" s="972"/>
      <c r="BG32" s="972"/>
      <c r="BH32" s="972"/>
      <c r="BI32" s="972"/>
      <c r="BJ32" s="972"/>
      <c r="BK32" s="972"/>
      <c r="BL32" s="972"/>
      <c r="BM32" s="972"/>
      <c r="BN32" s="972"/>
      <c r="BO32" s="972"/>
      <c r="BP32" s="972"/>
      <c r="BQ32" s="972"/>
      <c r="BR32" s="972"/>
      <c r="BS32" s="972"/>
      <c r="BT32" s="972"/>
      <c r="BU32" s="972"/>
      <c r="BV32" s="972"/>
      <c r="BW32" s="972"/>
      <c r="BX32" s="972"/>
      <c r="BY32" s="972"/>
      <c r="BZ32" s="972"/>
      <c r="CA32" s="972"/>
      <c r="CB32" s="972"/>
      <c r="CC32" s="972"/>
      <c r="CD32" s="972"/>
      <c r="CE32" s="972"/>
      <c r="CF32" s="972"/>
      <c r="CG32" s="972"/>
      <c r="CH32" s="972"/>
      <c r="CI32" s="972"/>
      <c r="CJ32" s="972"/>
      <c r="CK32" s="972"/>
      <c r="CL32" s="972"/>
      <c r="CM32" s="972"/>
      <c r="CN32" s="972"/>
      <c r="CO32" s="972"/>
      <c r="CP32" s="972"/>
      <c r="CQ32" s="972"/>
      <c r="CR32" s="972"/>
      <c r="CS32" s="972"/>
      <c r="CT32" s="972"/>
      <c r="CU32" s="972"/>
      <c r="CV32" s="972"/>
      <c r="CW32" s="972"/>
      <c r="CX32" s="972"/>
      <c r="CY32" s="972"/>
      <c r="CZ32" s="972"/>
      <c r="DA32" s="972"/>
      <c r="DB32" s="972"/>
      <c r="DC32" s="972"/>
      <c r="DD32" s="972"/>
      <c r="DE32" s="972"/>
      <c r="DF32" s="972"/>
      <c r="DG32" s="972"/>
      <c r="DH32" s="972"/>
      <c r="DI32" s="972"/>
      <c r="DJ32" s="972"/>
      <c r="DK32" s="972"/>
      <c r="DL32" s="972"/>
      <c r="DM32" s="972"/>
      <c r="DN32" s="972"/>
      <c r="DO32" s="972"/>
      <c r="DP32" s="972"/>
      <c r="DQ32" s="972"/>
      <c r="DR32" s="972"/>
      <c r="DS32" s="972"/>
      <c r="DT32" s="972"/>
      <c r="DU32" s="972"/>
      <c r="DV32" s="972"/>
      <c r="DW32" s="972"/>
      <c r="DX32" s="972"/>
      <c r="DY32" s="972"/>
      <c r="DZ32" s="972"/>
      <c r="EA32" s="972"/>
      <c r="EB32" s="972"/>
      <c r="EC32" s="972"/>
      <c r="ED32" s="972"/>
      <c r="EE32" s="972"/>
      <c r="EF32" s="972"/>
      <c r="EG32" s="972"/>
      <c r="EH32" s="972"/>
      <c r="EI32" s="972"/>
      <c r="EJ32" s="972"/>
      <c r="EK32" s="972"/>
      <c r="EL32" s="972"/>
      <c r="EM32" s="972"/>
      <c r="EN32" s="972"/>
      <c r="EO32" s="972"/>
      <c r="EP32" s="972"/>
      <c r="EQ32" s="972"/>
      <c r="ER32" s="972"/>
      <c r="ES32" s="972"/>
      <c r="ET32" s="972"/>
      <c r="EU32" s="972"/>
      <c r="EV32" s="972"/>
      <c r="EW32" s="972"/>
      <c r="EX32" s="972"/>
      <c r="EY32" s="972"/>
      <c r="EZ32" s="972"/>
      <c r="FA32" s="972"/>
      <c r="FB32" s="972"/>
      <c r="FC32" s="972"/>
      <c r="FD32" s="972"/>
      <c r="FE32" s="972"/>
      <c r="FF32" s="972"/>
      <c r="FG32" s="972"/>
      <c r="FH32" s="972"/>
      <c r="FI32" s="972"/>
      <c r="FJ32" s="972"/>
      <c r="FK32" s="972"/>
      <c r="FL32" s="972"/>
      <c r="FM32" s="972"/>
      <c r="FN32" s="972"/>
      <c r="FO32" s="972"/>
      <c r="FP32" s="972"/>
      <c r="FQ32" s="972"/>
      <c r="FR32" s="972"/>
      <c r="FS32" s="972"/>
      <c r="FT32" s="972"/>
      <c r="FU32" s="972"/>
      <c r="FV32" s="972"/>
      <c r="FW32" s="972"/>
      <c r="FX32" s="972"/>
      <c r="FY32" s="972"/>
      <c r="FZ32" s="972"/>
      <c r="GA32" s="972"/>
      <c r="GB32" s="972"/>
      <c r="GC32" s="972"/>
      <c r="GD32" s="972"/>
      <c r="GE32" s="972"/>
      <c r="GF32" s="972"/>
      <c r="GG32" s="972"/>
      <c r="GH32" s="972"/>
      <c r="GI32" s="972"/>
      <c r="GJ32" s="972"/>
      <c r="GK32" s="972"/>
      <c r="GL32" s="972"/>
      <c r="GM32" s="972"/>
      <c r="GN32" s="972"/>
      <c r="GO32" s="972"/>
      <c r="GP32" s="972"/>
      <c r="GQ32" s="972"/>
      <c r="GR32" s="972"/>
      <c r="GS32" s="972"/>
      <c r="GT32" s="972"/>
      <c r="GU32" s="972"/>
      <c r="GV32" s="972"/>
      <c r="GW32" s="972"/>
      <c r="GX32" s="972"/>
      <c r="GY32" s="972"/>
      <c r="GZ32" s="972"/>
      <c r="HA32" s="972"/>
      <c r="HB32" s="972"/>
      <c r="HC32" s="972"/>
      <c r="HD32" s="972"/>
      <c r="HE32" s="972"/>
      <c r="HF32" s="972"/>
      <c r="HG32" s="972"/>
      <c r="HH32" s="972"/>
      <c r="HI32" s="972"/>
      <c r="HJ32" s="972"/>
      <c r="HK32" s="972"/>
      <c r="HL32" s="972"/>
      <c r="HM32" s="972"/>
      <c r="HN32" s="972"/>
      <c r="HO32" s="972"/>
      <c r="HP32" s="972"/>
      <c r="HQ32" s="972"/>
    </row>
    <row r="33" spans="1:225" s="971" customFormat="1" ht="15.6" thickTop="1">
      <c r="A33" s="985"/>
      <c r="B33" s="202" t="s">
        <v>2151</v>
      </c>
      <c r="C33" s="418" t="s">
        <v>1990</v>
      </c>
      <c r="D33" s="96">
        <v>2</v>
      </c>
      <c r="E33" s="4137"/>
      <c r="F33" s="4152"/>
      <c r="G33" s="4153"/>
      <c r="H33" s="4153"/>
      <c r="I33" s="4153"/>
      <c r="J33" s="4154"/>
      <c r="K33" s="950"/>
      <c r="L33" s="3758" t="s">
        <v>2181</v>
      </c>
      <c r="M33" s="972"/>
      <c r="N33" s="2965"/>
      <c r="O33" s="101" t="str">
        <f t="shared" si="0"/>
        <v>Please complete all cells in row</v>
      </c>
      <c r="P33" s="2970">
        <v>5</v>
      </c>
      <c r="Q33" s="973"/>
      <c r="R33" s="3681"/>
      <c r="S33" s="901"/>
      <c r="T33" s="956"/>
      <c r="U33" s="956"/>
      <c r="V33" s="956"/>
      <c r="W33" s="972"/>
      <c r="X33" s="972"/>
      <c r="Y33" s="2733"/>
      <c r="Z33" s="2733"/>
      <c r="AA33" s="2733"/>
      <c r="AB33" s="2733"/>
      <c r="AC33" s="2733"/>
      <c r="AD33" s="972"/>
      <c r="AE33" s="972"/>
      <c r="AF33" s="972"/>
      <c r="AG33" s="972"/>
      <c r="AH33" s="972"/>
      <c r="AI33" s="972"/>
      <c r="AJ33" s="972"/>
      <c r="AK33" s="972"/>
      <c r="AL33" s="972"/>
      <c r="AM33" s="972"/>
      <c r="AN33" s="972"/>
      <c r="AO33" s="972"/>
      <c r="AP33" s="972"/>
      <c r="AQ33" s="972"/>
      <c r="AR33" s="972"/>
      <c r="AS33" s="972"/>
      <c r="AT33" s="972"/>
      <c r="AU33" s="972"/>
      <c r="AV33" s="972"/>
      <c r="AW33" s="972"/>
      <c r="AX33" s="972"/>
      <c r="AY33" s="972"/>
      <c r="AZ33" s="972"/>
      <c r="BA33" s="972"/>
      <c r="BB33" s="972"/>
      <c r="BC33" s="972"/>
      <c r="BD33" s="972"/>
      <c r="BE33" s="972"/>
      <c r="BF33" s="972"/>
      <c r="BG33" s="972"/>
      <c r="BH33" s="972"/>
      <c r="BI33" s="972"/>
      <c r="BJ33" s="972"/>
      <c r="BK33" s="972"/>
      <c r="BL33" s="972"/>
      <c r="BM33" s="972"/>
      <c r="BN33" s="972"/>
      <c r="BO33" s="972"/>
      <c r="BP33" s="972"/>
      <c r="BQ33" s="972"/>
      <c r="BR33" s="972"/>
      <c r="BS33" s="972"/>
      <c r="BT33" s="972"/>
      <c r="BU33" s="972"/>
      <c r="BV33" s="972"/>
      <c r="BW33" s="972"/>
      <c r="BX33" s="972"/>
      <c r="BY33" s="972"/>
      <c r="BZ33" s="972"/>
      <c r="CA33" s="972"/>
      <c r="CB33" s="972"/>
      <c r="CC33" s="972"/>
      <c r="CD33" s="972"/>
      <c r="CE33" s="972"/>
      <c r="CF33" s="972"/>
      <c r="CG33" s="972"/>
      <c r="CH33" s="972"/>
      <c r="CI33" s="972"/>
      <c r="CJ33" s="972"/>
      <c r="CK33" s="972"/>
      <c r="CL33" s="972"/>
      <c r="CM33" s="972"/>
      <c r="CN33" s="972"/>
      <c r="CO33" s="972"/>
      <c r="CP33" s="972"/>
      <c r="CQ33" s="972"/>
      <c r="CR33" s="972"/>
      <c r="CS33" s="972"/>
      <c r="CT33" s="972"/>
      <c r="CU33" s="972"/>
      <c r="CV33" s="972"/>
      <c r="CW33" s="972"/>
      <c r="CX33" s="972"/>
      <c r="CY33" s="972"/>
      <c r="CZ33" s="972"/>
      <c r="DA33" s="972"/>
      <c r="DB33" s="972"/>
      <c r="DC33" s="972"/>
      <c r="DD33" s="972"/>
      <c r="DE33" s="972"/>
      <c r="DF33" s="972"/>
      <c r="DG33" s="972"/>
      <c r="DH33" s="972"/>
      <c r="DI33" s="972"/>
      <c r="DJ33" s="972"/>
      <c r="DK33" s="972"/>
      <c r="DL33" s="972"/>
      <c r="DM33" s="972"/>
      <c r="DN33" s="972"/>
      <c r="DO33" s="972"/>
      <c r="DP33" s="972"/>
      <c r="DQ33" s="972"/>
      <c r="DR33" s="972"/>
      <c r="DS33" s="972"/>
      <c r="DT33" s="972"/>
      <c r="DU33" s="972"/>
      <c r="DV33" s="972"/>
      <c r="DW33" s="972"/>
      <c r="DX33" s="972"/>
      <c r="DY33" s="972"/>
      <c r="DZ33" s="972"/>
      <c r="EA33" s="972"/>
      <c r="EB33" s="972"/>
      <c r="EC33" s="972"/>
      <c r="ED33" s="972"/>
      <c r="EE33" s="972"/>
      <c r="EF33" s="972"/>
      <c r="EG33" s="972"/>
      <c r="EH33" s="972"/>
      <c r="EI33" s="972"/>
      <c r="EJ33" s="972"/>
      <c r="EK33" s="972"/>
      <c r="EL33" s="972"/>
      <c r="EM33" s="972"/>
      <c r="EN33" s="972"/>
      <c r="EO33" s="972"/>
      <c r="EP33" s="972"/>
      <c r="EQ33" s="972"/>
      <c r="ER33" s="972"/>
      <c r="ES33" s="972"/>
      <c r="ET33" s="972"/>
      <c r="EU33" s="972"/>
      <c r="EV33" s="972"/>
      <c r="EW33" s="972"/>
      <c r="EX33" s="972"/>
      <c r="EY33" s="972"/>
      <c r="EZ33" s="972"/>
      <c r="FA33" s="972"/>
      <c r="FB33" s="972"/>
      <c r="FC33" s="972"/>
      <c r="FD33" s="972"/>
      <c r="FE33" s="972"/>
      <c r="FF33" s="972"/>
      <c r="FG33" s="972"/>
      <c r="FH33" s="972"/>
      <c r="FI33" s="972"/>
      <c r="FJ33" s="972"/>
      <c r="FK33" s="972"/>
      <c r="FL33" s="972"/>
      <c r="FM33" s="972"/>
      <c r="FN33" s="972"/>
      <c r="FO33" s="972"/>
      <c r="FP33" s="972"/>
      <c r="FQ33" s="972"/>
      <c r="FR33" s="972"/>
      <c r="FS33" s="972"/>
      <c r="FT33" s="972"/>
      <c r="FU33" s="972"/>
      <c r="FV33" s="972"/>
      <c r="FW33" s="972"/>
      <c r="FX33" s="972"/>
      <c r="FY33" s="972"/>
      <c r="FZ33" s="972"/>
      <c r="GA33" s="972"/>
      <c r="GB33" s="972"/>
      <c r="GC33" s="972"/>
      <c r="GD33" s="972"/>
      <c r="GE33" s="972"/>
      <c r="GF33" s="972"/>
      <c r="GG33" s="972"/>
      <c r="GH33" s="972"/>
      <c r="GI33" s="972"/>
      <c r="GJ33" s="972"/>
      <c r="GK33" s="972"/>
      <c r="GL33" s="972"/>
      <c r="GM33" s="972"/>
      <c r="GN33" s="972"/>
      <c r="GO33" s="972"/>
      <c r="GP33" s="972"/>
      <c r="GQ33" s="972"/>
      <c r="GR33" s="972"/>
      <c r="GS33" s="972"/>
      <c r="GT33" s="972"/>
      <c r="GU33" s="972"/>
      <c r="GV33" s="972"/>
      <c r="GW33" s="972"/>
      <c r="GX33" s="972"/>
      <c r="GY33" s="972"/>
      <c r="GZ33" s="972"/>
      <c r="HA33" s="972"/>
      <c r="HB33" s="972"/>
      <c r="HC33" s="972"/>
      <c r="HD33" s="972"/>
      <c r="HE33" s="972"/>
      <c r="HF33" s="972"/>
      <c r="HG33" s="972"/>
      <c r="HH33" s="972"/>
      <c r="HI33" s="972"/>
      <c r="HJ33" s="972"/>
      <c r="HK33" s="972"/>
      <c r="HL33" s="972"/>
      <c r="HM33" s="972"/>
      <c r="HN33" s="972"/>
      <c r="HO33" s="972"/>
      <c r="HP33" s="972"/>
      <c r="HQ33" s="972"/>
    </row>
    <row r="34" spans="1:225" s="971" customFormat="1" ht="15">
      <c r="A34" s="985"/>
      <c r="B34" s="205" t="s">
        <v>2153</v>
      </c>
      <c r="C34" s="138" t="s">
        <v>1990</v>
      </c>
      <c r="D34" s="102">
        <v>2</v>
      </c>
      <c r="E34" s="4139"/>
      <c r="F34" s="4140">
        <f>IFERROR(F33,"-")</f>
        <v>0</v>
      </c>
      <c r="G34" s="4131"/>
      <c r="H34" s="4131"/>
      <c r="I34" s="4131"/>
      <c r="J34" s="4132"/>
      <c r="K34" s="950"/>
      <c r="L34" s="3768" t="s">
        <v>2182</v>
      </c>
      <c r="M34" s="972"/>
      <c r="N34" s="2965"/>
      <c r="O34" s="101">
        <f t="shared" si="0"/>
        <v>0</v>
      </c>
      <c r="P34" s="2970">
        <v>5</v>
      </c>
      <c r="Q34" s="973"/>
      <c r="R34" s="3681"/>
      <c r="S34" s="901"/>
      <c r="T34" s="956"/>
      <c r="U34" s="956"/>
      <c r="V34" s="956"/>
      <c r="W34" s="972"/>
      <c r="X34" s="972"/>
      <c r="Y34" s="2733"/>
      <c r="Z34" s="2733"/>
      <c r="AA34" s="2733"/>
      <c r="AB34" s="2733"/>
      <c r="AC34" s="2733"/>
      <c r="AD34" s="972"/>
      <c r="AE34" s="972"/>
      <c r="AF34" s="972"/>
      <c r="AG34" s="972"/>
      <c r="AH34" s="972"/>
      <c r="AI34" s="972"/>
      <c r="AJ34" s="972"/>
      <c r="AK34" s="972"/>
      <c r="AL34" s="972"/>
      <c r="AM34" s="972"/>
      <c r="AN34" s="972"/>
      <c r="AO34" s="972"/>
      <c r="AP34" s="972"/>
      <c r="AQ34" s="972"/>
      <c r="AR34" s="972"/>
      <c r="AS34" s="972"/>
      <c r="AT34" s="972"/>
      <c r="AU34" s="972"/>
      <c r="AV34" s="972"/>
      <c r="AW34" s="972"/>
      <c r="AX34" s="972"/>
      <c r="AY34" s="972"/>
      <c r="AZ34" s="972"/>
      <c r="BA34" s="972"/>
      <c r="BB34" s="972"/>
      <c r="BC34" s="972"/>
      <c r="BD34" s="972"/>
      <c r="BE34" s="972"/>
      <c r="BF34" s="972"/>
      <c r="BG34" s="972"/>
      <c r="BH34" s="972"/>
      <c r="BI34" s="972"/>
      <c r="BJ34" s="972"/>
      <c r="BK34" s="972"/>
      <c r="BL34" s="972"/>
      <c r="BM34" s="972"/>
      <c r="BN34" s="972"/>
      <c r="BO34" s="972"/>
      <c r="BP34" s="972"/>
      <c r="BQ34" s="972"/>
      <c r="BR34" s="972"/>
      <c r="BS34" s="972"/>
      <c r="BT34" s="972"/>
      <c r="BU34" s="972"/>
      <c r="BV34" s="972"/>
      <c r="BW34" s="972"/>
      <c r="BX34" s="972"/>
      <c r="BY34" s="972"/>
      <c r="BZ34" s="972"/>
      <c r="CA34" s="972"/>
      <c r="CB34" s="972"/>
      <c r="CC34" s="972"/>
      <c r="CD34" s="972"/>
      <c r="CE34" s="972"/>
      <c r="CF34" s="972"/>
      <c r="CG34" s="972"/>
      <c r="CH34" s="972"/>
      <c r="CI34" s="972"/>
      <c r="CJ34" s="972"/>
      <c r="CK34" s="972"/>
      <c r="CL34" s="972"/>
      <c r="CM34" s="972"/>
      <c r="CN34" s="972"/>
      <c r="CO34" s="972"/>
      <c r="CP34" s="972"/>
      <c r="CQ34" s="972"/>
      <c r="CR34" s="972"/>
      <c r="CS34" s="972"/>
      <c r="CT34" s="972"/>
      <c r="CU34" s="972"/>
      <c r="CV34" s="972"/>
      <c r="CW34" s="972"/>
      <c r="CX34" s="972"/>
      <c r="CY34" s="972"/>
      <c r="CZ34" s="972"/>
      <c r="DA34" s="972"/>
      <c r="DB34" s="972"/>
      <c r="DC34" s="972"/>
      <c r="DD34" s="972"/>
      <c r="DE34" s="972"/>
      <c r="DF34" s="972"/>
      <c r="DG34" s="972"/>
      <c r="DH34" s="972"/>
      <c r="DI34" s="972"/>
      <c r="DJ34" s="972"/>
      <c r="DK34" s="972"/>
      <c r="DL34" s="972"/>
      <c r="DM34" s="972"/>
      <c r="DN34" s="972"/>
      <c r="DO34" s="972"/>
      <c r="DP34" s="972"/>
      <c r="DQ34" s="972"/>
      <c r="DR34" s="972"/>
      <c r="DS34" s="972"/>
      <c r="DT34" s="972"/>
      <c r="DU34" s="972"/>
      <c r="DV34" s="972"/>
      <c r="DW34" s="972"/>
      <c r="DX34" s="972"/>
      <c r="DY34" s="972"/>
      <c r="DZ34" s="972"/>
      <c r="EA34" s="972"/>
      <c r="EB34" s="972"/>
      <c r="EC34" s="972"/>
      <c r="ED34" s="972"/>
      <c r="EE34" s="972"/>
      <c r="EF34" s="972"/>
      <c r="EG34" s="972"/>
      <c r="EH34" s="972"/>
      <c r="EI34" s="972"/>
      <c r="EJ34" s="972"/>
      <c r="EK34" s="972"/>
      <c r="EL34" s="972"/>
      <c r="EM34" s="972"/>
      <c r="EN34" s="972"/>
      <c r="EO34" s="972"/>
      <c r="EP34" s="972"/>
      <c r="EQ34" s="972"/>
      <c r="ER34" s="972"/>
      <c r="ES34" s="972"/>
      <c r="ET34" s="972"/>
      <c r="EU34" s="972"/>
      <c r="EV34" s="972"/>
      <c r="EW34" s="972"/>
      <c r="EX34" s="972"/>
      <c r="EY34" s="972"/>
      <c r="EZ34" s="972"/>
      <c r="FA34" s="972"/>
      <c r="FB34" s="972"/>
      <c r="FC34" s="972"/>
      <c r="FD34" s="972"/>
      <c r="FE34" s="972"/>
      <c r="FF34" s="972"/>
      <c r="FG34" s="972"/>
      <c r="FH34" s="972"/>
      <c r="FI34" s="972"/>
      <c r="FJ34" s="972"/>
      <c r="FK34" s="972"/>
      <c r="FL34" s="972"/>
      <c r="FM34" s="972"/>
      <c r="FN34" s="972"/>
      <c r="FO34" s="972"/>
      <c r="FP34" s="972"/>
      <c r="FQ34" s="972"/>
      <c r="FR34" s="972"/>
      <c r="FS34" s="972"/>
      <c r="FT34" s="972"/>
      <c r="FU34" s="972"/>
      <c r="FV34" s="972"/>
      <c r="FW34" s="972"/>
      <c r="FX34" s="972"/>
      <c r="FY34" s="972"/>
      <c r="FZ34" s="972"/>
      <c r="GA34" s="972"/>
      <c r="GB34" s="972"/>
      <c r="GC34" s="972"/>
      <c r="GD34" s="972"/>
      <c r="GE34" s="972"/>
      <c r="GF34" s="972"/>
      <c r="GG34" s="972"/>
      <c r="GH34" s="972"/>
      <c r="GI34" s="972"/>
      <c r="GJ34" s="972"/>
      <c r="GK34" s="972"/>
      <c r="GL34" s="972"/>
      <c r="GM34" s="972"/>
      <c r="GN34" s="972"/>
      <c r="GO34" s="972"/>
      <c r="GP34" s="972"/>
      <c r="GQ34" s="972"/>
      <c r="GR34" s="972"/>
      <c r="GS34" s="972"/>
      <c r="GT34" s="972"/>
      <c r="GU34" s="972"/>
      <c r="GV34" s="972"/>
      <c r="GW34" s="972"/>
      <c r="GX34" s="972"/>
      <c r="GY34" s="972"/>
      <c r="GZ34" s="972"/>
      <c r="HA34" s="972"/>
      <c r="HB34" s="972"/>
      <c r="HC34" s="972"/>
      <c r="HD34" s="972"/>
      <c r="HE34" s="972"/>
      <c r="HF34" s="972"/>
      <c r="HG34" s="972"/>
      <c r="HH34" s="972"/>
      <c r="HI34" s="972"/>
      <c r="HJ34" s="972"/>
      <c r="HK34" s="972"/>
      <c r="HL34" s="972"/>
      <c r="HM34" s="972"/>
      <c r="HN34" s="972"/>
      <c r="HO34" s="972"/>
      <c r="HP34" s="972"/>
      <c r="HQ34" s="972"/>
    </row>
    <row r="35" spans="1:225" s="971" customFormat="1" ht="15">
      <c r="A35" s="985"/>
      <c r="B35" s="205" t="s">
        <v>2155</v>
      </c>
      <c r="C35" s="138" t="s">
        <v>1990</v>
      </c>
      <c r="D35" s="102">
        <v>2</v>
      </c>
      <c r="E35" s="4139"/>
      <c r="F35" s="4141"/>
      <c r="G35" s="4131"/>
      <c r="H35" s="4131"/>
      <c r="I35" s="4131"/>
      <c r="J35" s="4132"/>
      <c r="K35" s="950"/>
      <c r="L35" s="3768" t="s">
        <v>2183</v>
      </c>
      <c r="M35" s="972"/>
      <c r="N35" s="2965"/>
      <c r="O35" s="101" t="str">
        <f t="shared" si="0"/>
        <v>Please complete all cells in row</v>
      </c>
      <c r="P35" s="2970">
        <v>5</v>
      </c>
      <c r="Q35" s="973"/>
      <c r="R35" s="3681"/>
      <c r="S35" s="901"/>
      <c r="T35" s="956"/>
      <c r="U35" s="956"/>
      <c r="V35" s="956"/>
      <c r="W35" s="972"/>
      <c r="X35" s="972"/>
      <c r="Y35" s="2733"/>
      <c r="Z35" s="2733"/>
      <c r="AA35" s="2733"/>
      <c r="AB35" s="2733"/>
      <c r="AC35" s="2733"/>
      <c r="AD35" s="972"/>
      <c r="AE35" s="972"/>
      <c r="AF35" s="972"/>
      <c r="AG35" s="972"/>
      <c r="AH35" s="972"/>
      <c r="AI35" s="972"/>
      <c r="AJ35" s="972"/>
      <c r="AK35" s="972"/>
      <c r="AL35" s="972"/>
      <c r="AM35" s="972"/>
      <c r="AN35" s="972"/>
      <c r="AO35" s="972"/>
      <c r="AP35" s="972"/>
      <c r="AQ35" s="972"/>
      <c r="AR35" s="972"/>
      <c r="AS35" s="972"/>
      <c r="AT35" s="972"/>
      <c r="AU35" s="972"/>
      <c r="AV35" s="972"/>
      <c r="AW35" s="972"/>
      <c r="AX35" s="972"/>
      <c r="AY35" s="972"/>
      <c r="AZ35" s="972"/>
      <c r="BA35" s="972"/>
      <c r="BB35" s="972"/>
      <c r="BC35" s="972"/>
      <c r="BD35" s="972"/>
      <c r="BE35" s="972"/>
      <c r="BF35" s="972"/>
      <c r="BG35" s="972"/>
      <c r="BH35" s="972"/>
      <c r="BI35" s="972"/>
      <c r="BJ35" s="972"/>
      <c r="BK35" s="972"/>
      <c r="BL35" s="972"/>
      <c r="BM35" s="972"/>
      <c r="BN35" s="972"/>
      <c r="BO35" s="972"/>
      <c r="BP35" s="972"/>
      <c r="BQ35" s="972"/>
      <c r="BR35" s="972"/>
      <c r="BS35" s="972"/>
      <c r="BT35" s="972"/>
      <c r="BU35" s="972"/>
      <c r="BV35" s="972"/>
      <c r="BW35" s="972"/>
      <c r="BX35" s="972"/>
      <c r="BY35" s="972"/>
      <c r="BZ35" s="972"/>
      <c r="CA35" s="972"/>
      <c r="CB35" s="972"/>
      <c r="CC35" s="972"/>
      <c r="CD35" s="972"/>
      <c r="CE35" s="972"/>
      <c r="CF35" s="972"/>
      <c r="CG35" s="972"/>
      <c r="CH35" s="972"/>
      <c r="CI35" s="972"/>
      <c r="CJ35" s="972"/>
      <c r="CK35" s="972"/>
      <c r="CL35" s="972"/>
      <c r="CM35" s="972"/>
      <c r="CN35" s="972"/>
      <c r="CO35" s="972"/>
      <c r="CP35" s="972"/>
      <c r="CQ35" s="972"/>
      <c r="CR35" s="972"/>
      <c r="CS35" s="972"/>
      <c r="CT35" s="972"/>
      <c r="CU35" s="972"/>
      <c r="CV35" s="972"/>
      <c r="CW35" s="972"/>
      <c r="CX35" s="972"/>
      <c r="CY35" s="972"/>
      <c r="CZ35" s="972"/>
      <c r="DA35" s="972"/>
      <c r="DB35" s="972"/>
      <c r="DC35" s="972"/>
      <c r="DD35" s="972"/>
      <c r="DE35" s="972"/>
      <c r="DF35" s="972"/>
      <c r="DG35" s="972"/>
      <c r="DH35" s="972"/>
      <c r="DI35" s="972"/>
      <c r="DJ35" s="972"/>
      <c r="DK35" s="972"/>
      <c r="DL35" s="972"/>
      <c r="DM35" s="972"/>
      <c r="DN35" s="972"/>
      <c r="DO35" s="972"/>
      <c r="DP35" s="972"/>
      <c r="DQ35" s="972"/>
      <c r="DR35" s="972"/>
      <c r="DS35" s="972"/>
      <c r="DT35" s="972"/>
      <c r="DU35" s="972"/>
      <c r="DV35" s="972"/>
      <c r="DW35" s="972"/>
      <c r="DX35" s="972"/>
      <c r="DY35" s="972"/>
      <c r="DZ35" s="972"/>
      <c r="EA35" s="972"/>
      <c r="EB35" s="972"/>
      <c r="EC35" s="972"/>
      <c r="ED35" s="972"/>
      <c r="EE35" s="972"/>
      <c r="EF35" s="972"/>
      <c r="EG35" s="972"/>
      <c r="EH35" s="972"/>
      <c r="EI35" s="972"/>
      <c r="EJ35" s="972"/>
      <c r="EK35" s="972"/>
      <c r="EL35" s="972"/>
      <c r="EM35" s="972"/>
      <c r="EN35" s="972"/>
      <c r="EO35" s="972"/>
      <c r="EP35" s="972"/>
      <c r="EQ35" s="972"/>
      <c r="ER35" s="972"/>
      <c r="ES35" s="972"/>
      <c r="ET35" s="972"/>
      <c r="EU35" s="972"/>
      <c r="EV35" s="972"/>
      <c r="EW35" s="972"/>
      <c r="EX35" s="972"/>
      <c r="EY35" s="972"/>
      <c r="EZ35" s="972"/>
      <c r="FA35" s="972"/>
      <c r="FB35" s="972"/>
      <c r="FC35" s="972"/>
      <c r="FD35" s="972"/>
      <c r="FE35" s="972"/>
      <c r="FF35" s="972"/>
      <c r="FG35" s="972"/>
      <c r="FH35" s="972"/>
      <c r="FI35" s="972"/>
      <c r="FJ35" s="972"/>
      <c r="FK35" s="972"/>
      <c r="FL35" s="972"/>
      <c r="FM35" s="972"/>
      <c r="FN35" s="972"/>
      <c r="FO35" s="972"/>
      <c r="FP35" s="972"/>
      <c r="FQ35" s="972"/>
      <c r="FR35" s="972"/>
      <c r="FS35" s="972"/>
      <c r="FT35" s="972"/>
      <c r="FU35" s="972"/>
      <c r="FV35" s="972"/>
      <c r="FW35" s="972"/>
      <c r="FX35" s="972"/>
      <c r="FY35" s="972"/>
      <c r="FZ35" s="972"/>
      <c r="GA35" s="972"/>
      <c r="GB35" s="972"/>
      <c r="GC35" s="972"/>
      <c r="GD35" s="972"/>
      <c r="GE35" s="972"/>
      <c r="GF35" s="972"/>
      <c r="GG35" s="972"/>
      <c r="GH35" s="972"/>
      <c r="GI35" s="972"/>
      <c r="GJ35" s="972"/>
      <c r="GK35" s="972"/>
      <c r="GL35" s="972"/>
      <c r="GM35" s="972"/>
      <c r="GN35" s="972"/>
      <c r="GO35" s="972"/>
      <c r="GP35" s="972"/>
      <c r="GQ35" s="972"/>
      <c r="GR35" s="972"/>
      <c r="GS35" s="972"/>
      <c r="GT35" s="972"/>
      <c r="GU35" s="972"/>
      <c r="GV35" s="972"/>
      <c r="GW35" s="972"/>
      <c r="GX35" s="972"/>
      <c r="GY35" s="972"/>
      <c r="GZ35" s="972"/>
      <c r="HA35" s="972"/>
      <c r="HB35" s="972"/>
      <c r="HC35" s="972"/>
      <c r="HD35" s="972"/>
      <c r="HE35" s="972"/>
      <c r="HF35" s="972"/>
      <c r="HG35" s="972"/>
      <c r="HH35" s="972"/>
      <c r="HI35" s="972"/>
      <c r="HJ35" s="972"/>
      <c r="HK35" s="972"/>
      <c r="HL35" s="972"/>
      <c r="HM35" s="972"/>
      <c r="HN35" s="972"/>
      <c r="HO35" s="972"/>
      <c r="HP35" s="972"/>
      <c r="HQ35" s="972"/>
    </row>
    <row r="36" spans="1:225" s="971" customFormat="1" ht="15">
      <c r="A36" s="985"/>
      <c r="B36" s="205" t="s">
        <v>2157</v>
      </c>
      <c r="C36" s="138" t="s">
        <v>1990</v>
      </c>
      <c r="D36" s="102">
        <v>2</v>
      </c>
      <c r="E36" s="4139"/>
      <c r="F36" s="4140">
        <f>IFERROR(F35,"-")</f>
        <v>0</v>
      </c>
      <c r="G36" s="4131"/>
      <c r="H36" s="4131"/>
      <c r="I36" s="4131"/>
      <c r="J36" s="4132"/>
      <c r="K36" s="950"/>
      <c r="L36" s="3768" t="s">
        <v>2184</v>
      </c>
      <c r="M36" s="972"/>
      <c r="N36" s="2965"/>
      <c r="O36" s="101">
        <f t="shared" si="0"/>
        <v>0</v>
      </c>
      <c r="P36" s="2970">
        <v>5</v>
      </c>
      <c r="Q36" s="973"/>
      <c r="R36" s="3681"/>
      <c r="S36" s="901"/>
      <c r="T36" s="956"/>
      <c r="U36" s="956"/>
      <c r="V36" s="956"/>
      <c r="W36" s="972"/>
      <c r="X36" s="972"/>
      <c r="Y36" s="2733"/>
      <c r="Z36" s="2733"/>
      <c r="AA36" s="2733"/>
      <c r="AB36" s="2733"/>
      <c r="AC36" s="2733"/>
      <c r="AD36" s="972"/>
      <c r="AE36" s="972"/>
      <c r="AF36" s="972"/>
      <c r="AG36" s="972"/>
      <c r="AH36" s="972"/>
      <c r="AI36" s="972"/>
      <c r="AJ36" s="972"/>
      <c r="AK36" s="972"/>
      <c r="AL36" s="972"/>
      <c r="AM36" s="972"/>
      <c r="AN36" s="972"/>
      <c r="AO36" s="972"/>
      <c r="AP36" s="972"/>
      <c r="AQ36" s="972"/>
      <c r="AR36" s="972"/>
      <c r="AS36" s="972"/>
      <c r="AT36" s="972"/>
      <c r="AU36" s="972"/>
      <c r="AV36" s="972"/>
      <c r="AW36" s="972"/>
      <c r="AX36" s="972"/>
      <c r="AY36" s="972"/>
      <c r="AZ36" s="972"/>
      <c r="BA36" s="972"/>
      <c r="BB36" s="972"/>
      <c r="BC36" s="972"/>
      <c r="BD36" s="972"/>
      <c r="BE36" s="972"/>
      <c r="BF36" s="972"/>
      <c r="BG36" s="972"/>
      <c r="BH36" s="972"/>
      <c r="BI36" s="972"/>
      <c r="BJ36" s="972"/>
      <c r="BK36" s="972"/>
      <c r="BL36" s="972"/>
      <c r="BM36" s="972"/>
      <c r="BN36" s="972"/>
      <c r="BO36" s="972"/>
      <c r="BP36" s="972"/>
      <c r="BQ36" s="972"/>
      <c r="BR36" s="972"/>
      <c r="BS36" s="972"/>
      <c r="BT36" s="972"/>
      <c r="BU36" s="972"/>
      <c r="BV36" s="972"/>
      <c r="BW36" s="972"/>
      <c r="BX36" s="972"/>
      <c r="BY36" s="972"/>
      <c r="BZ36" s="972"/>
      <c r="CA36" s="972"/>
      <c r="CB36" s="972"/>
      <c r="CC36" s="972"/>
      <c r="CD36" s="972"/>
      <c r="CE36" s="972"/>
      <c r="CF36" s="972"/>
      <c r="CG36" s="972"/>
      <c r="CH36" s="972"/>
      <c r="CI36" s="972"/>
      <c r="CJ36" s="972"/>
      <c r="CK36" s="972"/>
      <c r="CL36" s="972"/>
      <c r="CM36" s="972"/>
      <c r="CN36" s="972"/>
      <c r="CO36" s="972"/>
      <c r="CP36" s="972"/>
      <c r="CQ36" s="972"/>
      <c r="CR36" s="972"/>
      <c r="CS36" s="972"/>
      <c r="CT36" s="972"/>
      <c r="CU36" s="972"/>
      <c r="CV36" s="972"/>
      <c r="CW36" s="972"/>
      <c r="CX36" s="972"/>
      <c r="CY36" s="972"/>
      <c r="CZ36" s="972"/>
      <c r="DA36" s="972"/>
      <c r="DB36" s="972"/>
      <c r="DC36" s="972"/>
      <c r="DD36" s="972"/>
      <c r="DE36" s="972"/>
      <c r="DF36" s="972"/>
      <c r="DG36" s="972"/>
      <c r="DH36" s="972"/>
      <c r="DI36" s="972"/>
      <c r="DJ36" s="972"/>
      <c r="DK36" s="972"/>
      <c r="DL36" s="972"/>
      <c r="DM36" s="972"/>
      <c r="DN36" s="972"/>
      <c r="DO36" s="972"/>
      <c r="DP36" s="972"/>
      <c r="DQ36" s="972"/>
      <c r="DR36" s="972"/>
      <c r="DS36" s="972"/>
      <c r="DT36" s="972"/>
      <c r="DU36" s="972"/>
      <c r="DV36" s="972"/>
      <c r="DW36" s="972"/>
      <c r="DX36" s="972"/>
      <c r="DY36" s="972"/>
      <c r="DZ36" s="972"/>
      <c r="EA36" s="972"/>
      <c r="EB36" s="972"/>
      <c r="EC36" s="972"/>
      <c r="ED36" s="972"/>
      <c r="EE36" s="972"/>
      <c r="EF36" s="972"/>
      <c r="EG36" s="972"/>
      <c r="EH36" s="972"/>
      <c r="EI36" s="972"/>
      <c r="EJ36" s="972"/>
      <c r="EK36" s="972"/>
      <c r="EL36" s="972"/>
      <c r="EM36" s="972"/>
      <c r="EN36" s="972"/>
      <c r="EO36" s="972"/>
      <c r="EP36" s="972"/>
      <c r="EQ36" s="972"/>
      <c r="ER36" s="972"/>
      <c r="ES36" s="972"/>
      <c r="ET36" s="972"/>
      <c r="EU36" s="972"/>
      <c r="EV36" s="972"/>
      <c r="EW36" s="972"/>
      <c r="EX36" s="972"/>
      <c r="EY36" s="972"/>
      <c r="EZ36" s="972"/>
      <c r="FA36" s="972"/>
      <c r="FB36" s="972"/>
      <c r="FC36" s="972"/>
      <c r="FD36" s="972"/>
      <c r="FE36" s="972"/>
      <c r="FF36" s="972"/>
      <c r="FG36" s="972"/>
      <c r="FH36" s="972"/>
      <c r="FI36" s="972"/>
      <c r="FJ36" s="972"/>
      <c r="FK36" s="972"/>
      <c r="FL36" s="972"/>
      <c r="FM36" s="972"/>
      <c r="FN36" s="972"/>
      <c r="FO36" s="972"/>
      <c r="FP36" s="972"/>
      <c r="FQ36" s="972"/>
      <c r="FR36" s="972"/>
      <c r="FS36" s="972"/>
      <c r="FT36" s="972"/>
      <c r="FU36" s="972"/>
      <c r="FV36" s="972"/>
      <c r="FW36" s="972"/>
      <c r="FX36" s="972"/>
      <c r="FY36" s="972"/>
      <c r="FZ36" s="972"/>
      <c r="GA36" s="972"/>
      <c r="GB36" s="972"/>
      <c r="GC36" s="972"/>
      <c r="GD36" s="972"/>
      <c r="GE36" s="972"/>
      <c r="GF36" s="972"/>
      <c r="GG36" s="972"/>
      <c r="GH36" s="972"/>
      <c r="GI36" s="972"/>
      <c r="GJ36" s="972"/>
      <c r="GK36" s="972"/>
      <c r="GL36" s="972"/>
      <c r="GM36" s="972"/>
      <c r="GN36" s="972"/>
      <c r="GO36" s="972"/>
      <c r="GP36" s="972"/>
      <c r="GQ36" s="972"/>
      <c r="GR36" s="972"/>
      <c r="GS36" s="972"/>
      <c r="GT36" s="972"/>
      <c r="GU36" s="972"/>
      <c r="GV36" s="972"/>
      <c r="GW36" s="972"/>
      <c r="GX36" s="972"/>
      <c r="GY36" s="972"/>
      <c r="GZ36" s="972"/>
      <c r="HA36" s="972"/>
      <c r="HB36" s="972"/>
      <c r="HC36" s="972"/>
      <c r="HD36" s="972"/>
      <c r="HE36" s="972"/>
      <c r="HF36" s="972"/>
      <c r="HG36" s="972"/>
      <c r="HH36" s="972"/>
      <c r="HI36" s="972"/>
      <c r="HJ36" s="972"/>
      <c r="HK36" s="972"/>
      <c r="HL36" s="972"/>
      <c r="HM36" s="972"/>
      <c r="HN36" s="972"/>
      <c r="HO36" s="972"/>
      <c r="HP36" s="972"/>
      <c r="HQ36" s="972"/>
    </row>
    <row r="37" spans="1:225" s="971" customFormat="1" ht="15.6" thickBot="1">
      <c r="A37" s="985"/>
      <c r="B37" s="206" t="s">
        <v>2159</v>
      </c>
      <c r="C37" s="419" t="s">
        <v>874</v>
      </c>
      <c r="D37" s="139">
        <v>2</v>
      </c>
      <c r="E37" s="4145"/>
      <c r="F37" s="4146">
        <f>IFERROR((F34-F36)/F34,0)</f>
        <v>0</v>
      </c>
      <c r="G37" s="4135"/>
      <c r="H37" s="4135"/>
      <c r="I37" s="4135"/>
      <c r="J37" s="4136"/>
      <c r="K37" s="950"/>
      <c r="L37" s="3765" t="s">
        <v>2185</v>
      </c>
      <c r="M37" s="972"/>
      <c r="N37" s="2965"/>
      <c r="O37" s="101">
        <f t="shared" si="0"/>
        <v>0</v>
      </c>
      <c r="P37" s="2970">
        <v>5</v>
      </c>
      <c r="Q37" s="973"/>
      <c r="R37" s="3681"/>
      <c r="S37" s="901"/>
      <c r="T37" s="956"/>
      <c r="U37" s="956"/>
      <c r="V37" s="956"/>
      <c r="W37" s="972"/>
      <c r="X37" s="972"/>
      <c r="Y37" s="2733"/>
      <c r="Z37" s="2733"/>
      <c r="AA37" s="2733"/>
      <c r="AB37" s="2733"/>
      <c r="AC37" s="2733"/>
      <c r="AD37" s="972"/>
      <c r="AE37" s="972"/>
      <c r="AF37" s="972"/>
      <c r="AG37" s="972"/>
      <c r="AH37" s="972"/>
      <c r="AI37" s="972"/>
      <c r="AJ37" s="972"/>
      <c r="AK37" s="972"/>
      <c r="AL37" s="972"/>
      <c r="AM37" s="972"/>
      <c r="AN37" s="972"/>
      <c r="AO37" s="972"/>
      <c r="AP37" s="972"/>
      <c r="AQ37" s="972"/>
      <c r="AR37" s="972"/>
      <c r="AS37" s="972"/>
      <c r="AT37" s="972"/>
      <c r="AU37" s="972"/>
      <c r="AV37" s="972"/>
      <c r="AW37" s="972"/>
      <c r="AX37" s="972"/>
      <c r="AY37" s="972"/>
      <c r="AZ37" s="972"/>
      <c r="BA37" s="972"/>
      <c r="BB37" s="972"/>
      <c r="BC37" s="972"/>
      <c r="BD37" s="972"/>
      <c r="BE37" s="972"/>
      <c r="BF37" s="972"/>
      <c r="BG37" s="972"/>
      <c r="BH37" s="972"/>
      <c r="BI37" s="972"/>
      <c r="BJ37" s="972"/>
      <c r="BK37" s="972"/>
      <c r="BL37" s="972"/>
      <c r="BM37" s="972"/>
      <c r="BN37" s="972"/>
      <c r="BO37" s="972"/>
      <c r="BP37" s="972"/>
      <c r="BQ37" s="972"/>
      <c r="BR37" s="972"/>
      <c r="BS37" s="972"/>
      <c r="BT37" s="972"/>
      <c r="BU37" s="972"/>
      <c r="BV37" s="972"/>
      <c r="BW37" s="972"/>
      <c r="BX37" s="972"/>
      <c r="BY37" s="972"/>
      <c r="BZ37" s="972"/>
      <c r="CA37" s="972"/>
      <c r="CB37" s="972"/>
      <c r="CC37" s="972"/>
      <c r="CD37" s="972"/>
      <c r="CE37" s="972"/>
      <c r="CF37" s="972"/>
      <c r="CG37" s="972"/>
      <c r="CH37" s="972"/>
      <c r="CI37" s="972"/>
      <c r="CJ37" s="972"/>
      <c r="CK37" s="972"/>
      <c r="CL37" s="972"/>
      <c r="CM37" s="972"/>
      <c r="CN37" s="972"/>
      <c r="CO37" s="972"/>
      <c r="CP37" s="972"/>
      <c r="CQ37" s="972"/>
      <c r="CR37" s="972"/>
      <c r="CS37" s="972"/>
      <c r="CT37" s="972"/>
      <c r="CU37" s="972"/>
      <c r="CV37" s="972"/>
      <c r="CW37" s="972"/>
      <c r="CX37" s="972"/>
      <c r="CY37" s="972"/>
      <c r="CZ37" s="972"/>
      <c r="DA37" s="972"/>
      <c r="DB37" s="972"/>
      <c r="DC37" s="972"/>
      <c r="DD37" s="972"/>
      <c r="DE37" s="972"/>
      <c r="DF37" s="972"/>
      <c r="DG37" s="972"/>
      <c r="DH37" s="972"/>
      <c r="DI37" s="972"/>
      <c r="DJ37" s="972"/>
      <c r="DK37" s="972"/>
      <c r="DL37" s="972"/>
      <c r="DM37" s="972"/>
      <c r="DN37" s="972"/>
      <c r="DO37" s="972"/>
      <c r="DP37" s="972"/>
      <c r="DQ37" s="972"/>
      <c r="DR37" s="972"/>
      <c r="DS37" s="972"/>
      <c r="DT37" s="972"/>
      <c r="DU37" s="972"/>
      <c r="DV37" s="972"/>
      <c r="DW37" s="972"/>
      <c r="DX37" s="972"/>
      <c r="DY37" s="972"/>
      <c r="DZ37" s="972"/>
      <c r="EA37" s="972"/>
      <c r="EB37" s="972"/>
      <c r="EC37" s="972"/>
      <c r="ED37" s="972"/>
      <c r="EE37" s="972"/>
      <c r="EF37" s="972"/>
      <c r="EG37" s="972"/>
      <c r="EH37" s="972"/>
      <c r="EI37" s="972"/>
      <c r="EJ37" s="972"/>
      <c r="EK37" s="972"/>
      <c r="EL37" s="972"/>
      <c r="EM37" s="972"/>
      <c r="EN37" s="972"/>
      <c r="EO37" s="972"/>
      <c r="EP37" s="972"/>
      <c r="EQ37" s="972"/>
      <c r="ER37" s="972"/>
      <c r="ES37" s="972"/>
      <c r="ET37" s="972"/>
      <c r="EU37" s="972"/>
      <c r="EV37" s="972"/>
      <c r="EW37" s="972"/>
      <c r="EX37" s="972"/>
      <c r="EY37" s="972"/>
      <c r="EZ37" s="972"/>
      <c r="FA37" s="972"/>
      <c r="FB37" s="972"/>
      <c r="FC37" s="972"/>
      <c r="FD37" s="972"/>
      <c r="FE37" s="972"/>
      <c r="FF37" s="972"/>
      <c r="FG37" s="972"/>
      <c r="FH37" s="972"/>
      <c r="FI37" s="972"/>
      <c r="FJ37" s="972"/>
      <c r="FK37" s="972"/>
      <c r="FL37" s="972"/>
      <c r="FM37" s="972"/>
      <c r="FN37" s="972"/>
      <c r="FO37" s="972"/>
      <c r="FP37" s="972"/>
      <c r="FQ37" s="972"/>
      <c r="FR37" s="972"/>
      <c r="FS37" s="972"/>
      <c r="FT37" s="972"/>
      <c r="FU37" s="972"/>
      <c r="FV37" s="972"/>
      <c r="FW37" s="972"/>
      <c r="FX37" s="972"/>
      <c r="FY37" s="972"/>
      <c r="FZ37" s="972"/>
      <c r="GA37" s="972"/>
      <c r="GB37" s="972"/>
      <c r="GC37" s="972"/>
      <c r="GD37" s="972"/>
      <c r="GE37" s="972"/>
      <c r="GF37" s="972"/>
      <c r="GG37" s="972"/>
      <c r="GH37" s="972"/>
      <c r="GI37" s="972"/>
      <c r="GJ37" s="972"/>
      <c r="GK37" s="972"/>
      <c r="GL37" s="972"/>
      <c r="GM37" s="972"/>
      <c r="GN37" s="972"/>
      <c r="GO37" s="972"/>
      <c r="GP37" s="972"/>
      <c r="GQ37" s="972"/>
      <c r="GR37" s="972"/>
      <c r="GS37" s="972"/>
      <c r="GT37" s="972"/>
      <c r="GU37" s="972"/>
      <c r="GV37" s="972"/>
      <c r="GW37" s="972"/>
      <c r="GX37" s="972"/>
      <c r="GY37" s="972"/>
      <c r="GZ37" s="972"/>
      <c r="HA37" s="972"/>
      <c r="HB37" s="972"/>
      <c r="HC37" s="972"/>
      <c r="HD37" s="972"/>
      <c r="HE37" s="972"/>
      <c r="HF37" s="972"/>
      <c r="HG37" s="972"/>
      <c r="HH37" s="972"/>
      <c r="HI37" s="972"/>
      <c r="HJ37" s="972"/>
      <c r="HK37" s="972"/>
      <c r="HL37" s="972"/>
      <c r="HM37" s="972"/>
      <c r="HN37" s="972"/>
      <c r="HO37" s="972"/>
      <c r="HP37" s="972"/>
      <c r="HQ37" s="972"/>
    </row>
    <row r="38" spans="1:225" s="971" customFormat="1" ht="14.25" customHeight="1" thickTop="1" thickBot="1">
      <c r="A38" s="985"/>
      <c r="B38" s="78"/>
      <c r="C38" s="561"/>
      <c r="D38" s="561"/>
      <c r="E38" s="561"/>
      <c r="F38" s="561"/>
      <c r="G38" s="561"/>
      <c r="H38" s="561"/>
      <c r="I38" s="93"/>
      <c r="J38" s="93"/>
      <c r="K38" s="972"/>
      <c r="L38" s="334"/>
      <c r="M38" s="972"/>
      <c r="N38" s="2965"/>
      <c r="O38" s="101">
        <f t="shared" si="0"/>
        <v>0</v>
      </c>
      <c r="P38" s="2970">
        <v>6</v>
      </c>
      <c r="Q38" s="973"/>
      <c r="R38" s="3681"/>
      <c r="S38" s="901"/>
      <c r="T38" s="956"/>
      <c r="U38" s="956"/>
      <c r="V38" s="956"/>
      <c r="W38" s="972"/>
      <c r="X38" s="972"/>
      <c r="Y38" s="2733"/>
      <c r="Z38" s="2733"/>
      <c r="AA38" s="2733"/>
      <c r="AB38" s="2733"/>
      <c r="AC38" s="2733"/>
      <c r="AD38" s="972"/>
      <c r="AE38" s="972"/>
      <c r="AF38" s="972"/>
      <c r="AG38" s="972"/>
      <c r="AH38" s="972"/>
      <c r="AI38" s="972"/>
      <c r="AJ38" s="972"/>
      <c r="AK38" s="972"/>
      <c r="AL38" s="972"/>
      <c r="AM38" s="972"/>
      <c r="AN38" s="972"/>
      <c r="AO38" s="972"/>
      <c r="AP38" s="972"/>
      <c r="AQ38" s="972"/>
      <c r="AR38" s="972"/>
      <c r="AS38" s="972"/>
      <c r="AT38" s="972"/>
      <c r="AU38" s="972"/>
      <c r="AV38" s="972"/>
      <c r="AW38" s="972"/>
      <c r="AX38" s="972"/>
      <c r="AY38" s="972"/>
      <c r="AZ38" s="972"/>
      <c r="BA38" s="972"/>
      <c r="BB38" s="972"/>
      <c r="BC38" s="972"/>
      <c r="BD38" s="972"/>
      <c r="BE38" s="972"/>
      <c r="BF38" s="972"/>
      <c r="BG38" s="972"/>
      <c r="BH38" s="972"/>
      <c r="BI38" s="972"/>
      <c r="BJ38" s="972"/>
      <c r="BK38" s="972"/>
      <c r="BL38" s="972"/>
      <c r="BM38" s="972"/>
      <c r="BN38" s="972"/>
      <c r="BO38" s="972"/>
      <c r="BP38" s="972"/>
      <c r="BQ38" s="972"/>
      <c r="BR38" s="972"/>
      <c r="BS38" s="972"/>
      <c r="BT38" s="972"/>
      <c r="BU38" s="972"/>
      <c r="BV38" s="972"/>
      <c r="BW38" s="972"/>
      <c r="BX38" s="972"/>
      <c r="BY38" s="972"/>
      <c r="BZ38" s="972"/>
      <c r="CA38" s="972"/>
      <c r="CB38" s="972"/>
      <c r="CC38" s="972"/>
      <c r="CD38" s="972"/>
      <c r="CE38" s="972"/>
      <c r="CF38" s="972"/>
      <c r="CG38" s="972"/>
      <c r="CH38" s="972"/>
      <c r="CI38" s="972"/>
      <c r="CJ38" s="972"/>
      <c r="CK38" s="972"/>
      <c r="CL38" s="972"/>
      <c r="CM38" s="972"/>
      <c r="CN38" s="972"/>
      <c r="CO38" s="972"/>
      <c r="CP38" s="972"/>
      <c r="CQ38" s="972"/>
      <c r="CR38" s="972"/>
      <c r="CS38" s="972"/>
      <c r="CT38" s="972"/>
      <c r="CU38" s="972"/>
      <c r="CV38" s="972"/>
      <c r="CW38" s="972"/>
      <c r="CX38" s="972"/>
      <c r="CY38" s="972"/>
      <c r="CZ38" s="972"/>
      <c r="DA38" s="972"/>
      <c r="DB38" s="972"/>
      <c r="DC38" s="972"/>
      <c r="DD38" s="972"/>
      <c r="DE38" s="972"/>
      <c r="DF38" s="972"/>
      <c r="DG38" s="972"/>
      <c r="DH38" s="972"/>
      <c r="DI38" s="972"/>
      <c r="DJ38" s="972"/>
      <c r="DK38" s="972"/>
      <c r="DL38" s="972"/>
      <c r="DM38" s="972"/>
      <c r="DN38" s="972"/>
      <c r="DO38" s="972"/>
      <c r="DP38" s="972"/>
      <c r="DQ38" s="972"/>
      <c r="DR38" s="972"/>
      <c r="DS38" s="972"/>
      <c r="DT38" s="972"/>
      <c r="DU38" s="972"/>
      <c r="DV38" s="972"/>
      <c r="DW38" s="972"/>
      <c r="DX38" s="972"/>
      <c r="DY38" s="972"/>
      <c r="DZ38" s="972"/>
      <c r="EA38" s="972"/>
      <c r="EB38" s="972"/>
      <c r="EC38" s="972"/>
      <c r="ED38" s="972"/>
      <c r="EE38" s="972"/>
      <c r="EF38" s="972"/>
      <c r="EG38" s="972"/>
      <c r="EH38" s="972"/>
      <c r="EI38" s="972"/>
      <c r="EJ38" s="972"/>
      <c r="EK38" s="972"/>
      <c r="EL38" s="972"/>
      <c r="EM38" s="972"/>
      <c r="EN38" s="972"/>
      <c r="EO38" s="972"/>
      <c r="EP38" s="972"/>
      <c r="EQ38" s="972"/>
      <c r="ER38" s="972"/>
      <c r="ES38" s="972"/>
      <c r="ET38" s="972"/>
      <c r="EU38" s="972"/>
      <c r="EV38" s="972"/>
      <c r="EW38" s="972"/>
      <c r="EX38" s="972"/>
      <c r="EY38" s="972"/>
      <c r="EZ38" s="972"/>
      <c r="FA38" s="972"/>
      <c r="FB38" s="972"/>
      <c r="FC38" s="972"/>
      <c r="FD38" s="972"/>
      <c r="FE38" s="972"/>
      <c r="FF38" s="972"/>
      <c r="FG38" s="972"/>
      <c r="FH38" s="972"/>
      <c r="FI38" s="972"/>
      <c r="FJ38" s="972"/>
      <c r="FK38" s="972"/>
      <c r="FL38" s="972"/>
      <c r="FM38" s="972"/>
      <c r="FN38" s="972"/>
      <c r="FO38" s="972"/>
      <c r="FP38" s="972"/>
      <c r="FQ38" s="972"/>
      <c r="FR38" s="972"/>
      <c r="FS38" s="972"/>
      <c r="FT38" s="972"/>
      <c r="FU38" s="972"/>
      <c r="FV38" s="972"/>
      <c r="FW38" s="972"/>
      <c r="FX38" s="972"/>
      <c r="FY38" s="972"/>
      <c r="FZ38" s="972"/>
      <c r="GA38" s="972"/>
      <c r="GB38" s="972"/>
      <c r="GC38" s="972"/>
      <c r="GD38" s="972"/>
      <c r="GE38" s="972"/>
      <c r="GF38" s="972"/>
      <c r="GG38" s="972"/>
      <c r="GH38" s="972"/>
      <c r="GI38" s="972"/>
      <c r="GJ38" s="972"/>
      <c r="GK38" s="972"/>
      <c r="GL38" s="972"/>
      <c r="GM38" s="972"/>
      <c r="GN38" s="972"/>
      <c r="GO38" s="972"/>
      <c r="GP38" s="972"/>
      <c r="GQ38" s="972"/>
      <c r="GR38" s="972"/>
      <c r="GS38" s="972"/>
      <c r="GT38" s="972"/>
      <c r="GU38" s="972"/>
      <c r="GV38" s="972"/>
      <c r="GW38" s="972"/>
      <c r="GX38" s="972"/>
      <c r="GY38" s="972"/>
      <c r="GZ38" s="972"/>
      <c r="HA38" s="972"/>
      <c r="HB38" s="972"/>
      <c r="HC38" s="972"/>
      <c r="HD38" s="972"/>
      <c r="HE38" s="972"/>
      <c r="HF38" s="972"/>
      <c r="HG38" s="972"/>
      <c r="HH38" s="972"/>
      <c r="HI38" s="972"/>
      <c r="HJ38" s="972"/>
      <c r="HK38" s="972"/>
      <c r="HL38" s="972"/>
      <c r="HM38" s="972"/>
      <c r="HN38" s="972"/>
      <c r="HO38" s="972"/>
      <c r="HP38" s="972"/>
      <c r="HQ38" s="972"/>
    </row>
    <row r="39" spans="1:225" s="971" customFormat="1" ht="23.25" customHeight="1" thickTop="1" thickBot="1">
      <c r="A39" s="985"/>
      <c r="B39" s="3861" t="s">
        <v>9807</v>
      </c>
      <c r="C39" s="561"/>
      <c r="D39" s="3854"/>
      <c r="E39" s="561"/>
      <c r="F39" s="561"/>
      <c r="G39" s="561"/>
      <c r="H39" s="561"/>
      <c r="I39" s="561"/>
      <c r="J39" s="561"/>
      <c r="K39" s="972"/>
      <c r="L39" s="334"/>
      <c r="M39" s="972"/>
      <c r="N39" s="2965"/>
      <c r="O39" s="101">
        <f t="shared" si="0"/>
        <v>0</v>
      </c>
      <c r="P39" s="2970">
        <v>6</v>
      </c>
      <c r="Q39" s="973"/>
      <c r="R39" s="3681"/>
      <c r="S39" s="901"/>
      <c r="T39" s="956"/>
      <c r="U39" s="956"/>
      <c r="V39" s="956"/>
      <c r="W39" s="972"/>
      <c r="X39" s="972"/>
      <c r="Y39" s="2733"/>
      <c r="Z39" s="2733"/>
      <c r="AA39" s="2733"/>
      <c r="AB39" s="2733"/>
      <c r="AC39" s="2733"/>
      <c r="AD39" s="972"/>
      <c r="AE39" s="972"/>
      <c r="AF39" s="972"/>
      <c r="AG39" s="972"/>
      <c r="AH39" s="972"/>
      <c r="AI39" s="972"/>
      <c r="AJ39" s="972"/>
      <c r="AK39" s="972"/>
      <c r="AL39" s="972"/>
      <c r="AM39" s="972"/>
      <c r="AN39" s="972"/>
      <c r="AO39" s="972"/>
      <c r="AP39" s="972"/>
      <c r="AQ39" s="972"/>
      <c r="AR39" s="972"/>
      <c r="AS39" s="972"/>
      <c r="AT39" s="972"/>
      <c r="AU39" s="972"/>
      <c r="AV39" s="972"/>
      <c r="AW39" s="972"/>
      <c r="AX39" s="972"/>
      <c r="AY39" s="972"/>
      <c r="AZ39" s="972"/>
      <c r="BA39" s="972"/>
      <c r="BB39" s="972"/>
      <c r="BC39" s="972"/>
      <c r="BD39" s="972"/>
      <c r="BE39" s="972"/>
      <c r="BF39" s="972"/>
      <c r="BG39" s="972"/>
      <c r="BH39" s="972"/>
      <c r="BI39" s="972"/>
      <c r="BJ39" s="972"/>
      <c r="BK39" s="972"/>
      <c r="BL39" s="972"/>
      <c r="BM39" s="972"/>
      <c r="BN39" s="972"/>
      <c r="BO39" s="972"/>
      <c r="BP39" s="972"/>
      <c r="BQ39" s="972"/>
      <c r="BR39" s="972"/>
      <c r="BS39" s="972"/>
      <c r="BT39" s="972"/>
      <c r="BU39" s="972"/>
      <c r="BV39" s="972"/>
      <c r="BW39" s="972"/>
      <c r="BX39" s="972"/>
      <c r="BY39" s="972"/>
      <c r="BZ39" s="972"/>
      <c r="CA39" s="972"/>
      <c r="CB39" s="972"/>
      <c r="CC39" s="972"/>
      <c r="CD39" s="972"/>
      <c r="CE39" s="972"/>
      <c r="CF39" s="972"/>
      <c r="CG39" s="972"/>
      <c r="CH39" s="972"/>
      <c r="CI39" s="972"/>
      <c r="CJ39" s="972"/>
      <c r="CK39" s="972"/>
      <c r="CL39" s="972"/>
      <c r="CM39" s="972"/>
      <c r="CN39" s="972"/>
      <c r="CO39" s="972"/>
      <c r="CP39" s="972"/>
      <c r="CQ39" s="972"/>
      <c r="CR39" s="972"/>
      <c r="CS39" s="972"/>
      <c r="CT39" s="972"/>
      <c r="CU39" s="972"/>
      <c r="CV39" s="972"/>
      <c r="CW39" s="972"/>
      <c r="CX39" s="972"/>
      <c r="CY39" s="972"/>
      <c r="CZ39" s="972"/>
      <c r="DA39" s="972"/>
      <c r="DB39" s="972"/>
      <c r="DC39" s="972"/>
      <c r="DD39" s="972"/>
      <c r="DE39" s="972"/>
      <c r="DF39" s="972"/>
      <c r="DG39" s="972"/>
      <c r="DH39" s="972"/>
      <c r="DI39" s="972"/>
      <c r="DJ39" s="972"/>
      <c r="DK39" s="972"/>
      <c r="DL39" s="972"/>
      <c r="DM39" s="972"/>
      <c r="DN39" s="972"/>
      <c r="DO39" s="972"/>
      <c r="DP39" s="972"/>
      <c r="DQ39" s="972"/>
      <c r="DR39" s="972"/>
      <c r="DS39" s="972"/>
      <c r="DT39" s="972"/>
      <c r="DU39" s="972"/>
      <c r="DV39" s="972"/>
      <c r="DW39" s="972"/>
      <c r="DX39" s="972"/>
      <c r="DY39" s="972"/>
      <c r="DZ39" s="972"/>
      <c r="EA39" s="972"/>
      <c r="EB39" s="972"/>
      <c r="EC39" s="972"/>
      <c r="ED39" s="972"/>
      <c r="EE39" s="972"/>
      <c r="EF39" s="972"/>
      <c r="EG39" s="972"/>
      <c r="EH39" s="972"/>
      <c r="EI39" s="972"/>
      <c r="EJ39" s="972"/>
      <c r="EK39" s="972"/>
      <c r="EL39" s="972"/>
      <c r="EM39" s="972"/>
      <c r="EN39" s="972"/>
      <c r="EO39" s="972"/>
      <c r="EP39" s="972"/>
      <c r="EQ39" s="972"/>
      <c r="ER39" s="972"/>
      <c r="ES39" s="972"/>
      <c r="ET39" s="972"/>
      <c r="EU39" s="972"/>
      <c r="EV39" s="972"/>
      <c r="EW39" s="972"/>
      <c r="EX39" s="972"/>
      <c r="EY39" s="972"/>
      <c r="EZ39" s="972"/>
      <c r="FA39" s="972"/>
      <c r="FB39" s="972"/>
      <c r="FC39" s="972"/>
      <c r="FD39" s="972"/>
      <c r="FE39" s="972"/>
      <c r="FF39" s="972"/>
      <c r="FG39" s="972"/>
      <c r="FH39" s="972"/>
      <c r="FI39" s="972"/>
      <c r="FJ39" s="972"/>
      <c r="FK39" s="972"/>
      <c r="FL39" s="972"/>
      <c r="FM39" s="972"/>
      <c r="FN39" s="972"/>
      <c r="FO39" s="972"/>
      <c r="FP39" s="972"/>
      <c r="FQ39" s="972"/>
      <c r="FR39" s="972"/>
      <c r="FS39" s="972"/>
      <c r="FT39" s="972"/>
      <c r="FU39" s="972"/>
      <c r="FV39" s="972"/>
      <c r="FW39" s="972"/>
      <c r="FX39" s="972"/>
      <c r="FY39" s="972"/>
      <c r="FZ39" s="972"/>
      <c r="GA39" s="972"/>
      <c r="GB39" s="972"/>
      <c r="GC39" s="972"/>
      <c r="GD39" s="972"/>
      <c r="GE39" s="972"/>
      <c r="GF39" s="972"/>
      <c r="GG39" s="972"/>
      <c r="GH39" s="972"/>
      <c r="GI39" s="972"/>
      <c r="GJ39" s="972"/>
      <c r="GK39" s="972"/>
      <c r="GL39" s="972"/>
      <c r="GM39" s="972"/>
      <c r="GN39" s="972"/>
      <c r="GO39" s="972"/>
      <c r="GP39" s="972"/>
      <c r="GQ39" s="972"/>
      <c r="GR39" s="972"/>
      <c r="GS39" s="972"/>
      <c r="GT39" s="972"/>
      <c r="GU39" s="972"/>
      <c r="GV39" s="972"/>
      <c r="GW39" s="972"/>
      <c r="GX39" s="972"/>
      <c r="GY39" s="972"/>
      <c r="GZ39" s="972"/>
      <c r="HA39" s="972"/>
      <c r="HB39" s="972"/>
      <c r="HC39" s="972"/>
      <c r="HD39" s="972"/>
      <c r="HE39" s="972"/>
      <c r="HF39" s="972"/>
      <c r="HG39" s="972"/>
      <c r="HH39" s="972"/>
      <c r="HI39" s="972"/>
      <c r="HJ39" s="972"/>
      <c r="HK39" s="972"/>
      <c r="HL39" s="972"/>
      <c r="HM39" s="972"/>
      <c r="HN39" s="972"/>
      <c r="HO39" s="972"/>
      <c r="HP39" s="972"/>
      <c r="HQ39" s="972"/>
    </row>
    <row r="40" spans="1:225" s="971" customFormat="1" ht="15.6" thickTop="1">
      <c r="A40" s="985"/>
      <c r="B40" s="202" t="s">
        <v>2186</v>
      </c>
      <c r="C40" s="418" t="s">
        <v>1216</v>
      </c>
      <c r="D40" s="96">
        <v>3</v>
      </c>
      <c r="E40" s="4137"/>
      <c r="F40" s="4149"/>
      <c r="G40" s="4150"/>
      <c r="H40" s="4150"/>
      <c r="I40" s="4150"/>
      <c r="J40" s="4151"/>
      <c r="K40" s="950"/>
      <c r="L40" s="3758" t="s">
        <v>2187</v>
      </c>
      <c r="M40" s="972"/>
      <c r="N40" s="2965"/>
      <c r="O40" s="101" t="str">
        <f t="shared" ref="O40:O65" si="1">IF(COUNTBLANK(E40:J40)=P40, 0, rngIncomplete )</f>
        <v>Please complete all cells in row</v>
      </c>
      <c r="P40" s="2970">
        <v>5</v>
      </c>
      <c r="Q40" s="973"/>
      <c r="R40" s="3681"/>
      <c r="S40" s="901"/>
      <c r="T40" s="956"/>
      <c r="U40" s="956"/>
      <c r="V40" s="956"/>
      <c r="W40" s="972"/>
      <c r="X40" s="972"/>
      <c r="Y40" s="2733"/>
      <c r="Z40" s="2733"/>
      <c r="AA40" s="2733"/>
      <c r="AB40" s="2733"/>
      <c r="AC40" s="2733"/>
      <c r="AD40" s="972"/>
      <c r="AE40" s="972"/>
      <c r="AF40" s="972"/>
      <c r="AG40" s="972"/>
      <c r="AH40" s="972"/>
      <c r="AI40" s="972"/>
      <c r="AJ40" s="972"/>
      <c r="AK40" s="972"/>
      <c r="AL40" s="972"/>
      <c r="AM40" s="972"/>
      <c r="AN40" s="972"/>
      <c r="AO40" s="972"/>
      <c r="AP40" s="972"/>
      <c r="AQ40" s="972"/>
      <c r="AR40" s="972"/>
      <c r="AS40" s="972"/>
      <c r="AT40" s="972"/>
      <c r="AU40" s="972"/>
      <c r="AV40" s="972"/>
      <c r="AW40" s="972"/>
      <c r="AX40" s="972"/>
      <c r="AY40" s="972"/>
      <c r="AZ40" s="972"/>
      <c r="BA40" s="972"/>
      <c r="BB40" s="972"/>
      <c r="BC40" s="972"/>
      <c r="BD40" s="972"/>
      <c r="BE40" s="972"/>
      <c r="BF40" s="972"/>
      <c r="BG40" s="972"/>
      <c r="BH40" s="972"/>
      <c r="BI40" s="972"/>
      <c r="BJ40" s="972"/>
      <c r="BK40" s="972"/>
      <c r="BL40" s="972"/>
      <c r="BM40" s="972"/>
      <c r="BN40" s="972"/>
      <c r="BO40" s="972"/>
      <c r="BP40" s="972"/>
      <c r="BQ40" s="972"/>
      <c r="BR40" s="972"/>
      <c r="BS40" s="972"/>
      <c r="BT40" s="972"/>
      <c r="BU40" s="972"/>
      <c r="BV40" s="972"/>
      <c r="BW40" s="972"/>
      <c r="BX40" s="972"/>
      <c r="BY40" s="972"/>
      <c r="BZ40" s="972"/>
      <c r="CA40" s="972"/>
      <c r="CB40" s="972"/>
      <c r="CC40" s="972"/>
      <c r="CD40" s="972"/>
      <c r="CE40" s="972"/>
      <c r="CF40" s="972"/>
      <c r="CG40" s="972"/>
      <c r="CH40" s="972"/>
      <c r="CI40" s="972"/>
      <c r="CJ40" s="972"/>
      <c r="CK40" s="972"/>
      <c r="CL40" s="972"/>
      <c r="CM40" s="972"/>
      <c r="CN40" s="972"/>
      <c r="CO40" s="972"/>
      <c r="CP40" s="972"/>
      <c r="CQ40" s="972"/>
      <c r="CR40" s="972"/>
      <c r="CS40" s="972"/>
      <c r="CT40" s="972"/>
      <c r="CU40" s="972"/>
      <c r="CV40" s="972"/>
      <c r="CW40" s="972"/>
      <c r="CX40" s="972"/>
      <c r="CY40" s="972"/>
      <c r="CZ40" s="972"/>
      <c r="DA40" s="972"/>
      <c r="DB40" s="972"/>
      <c r="DC40" s="972"/>
      <c r="DD40" s="972"/>
      <c r="DE40" s="972"/>
      <c r="DF40" s="972"/>
      <c r="DG40" s="972"/>
      <c r="DH40" s="972"/>
      <c r="DI40" s="972"/>
      <c r="DJ40" s="972"/>
      <c r="DK40" s="972"/>
      <c r="DL40" s="972"/>
      <c r="DM40" s="972"/>
      <c r="DN40" s="972"/>
      <c r="DO40" s="972"/>
      <c r="DP40" s="972"/>
      <c r="DQ40" s="972"/>
      <c r="DR40" s="972"/>
      <c r="DS40" s="972"/>
      <c r="DT40" s="972"/>
      <c r="DU40" s="972"/>
      <c r="DV40" s="972"/>
      <c r="DW40" s="972"/>
      <c r="DX40" s="972"/>
      <c r="DY40" s="972"/>
      <c r="DZ40" s="972"/>
      <c r="EA40" s="972"/>
      <c r="EB40" s="972"/>
      <c r="EC40" s="972"/>
      <c r="ED40" s="972"/>
      <c r="EE40" s="972"/>
      <c r="EF40" s="972"/>
      <c r="EG40" s="972"/>
      <c r="EH40" s="972"/>
      <c r="EI40" s="972"/>
      <c r="EJ40" s="972"/>
      <c r="EK40" s="972"/>
      <c r="EL40" s="972"/>
      <c r="EM40" s="972"/>
      <c r="EN40" s="972"/>
      <c r="EO40" s="972"/>
      <c r="EP40" s="972"/>
      <c r="EQ40" s="972"/>
      <c r="ER40" s="972"/>
      <c r="ES40" s="972"/>
      <c r="ET40" s="972"/>
      <c r="EU40" s="972"/>
      <c r="EV40" s="972"/>
      <c r="EW40" s="972"/>
      <c r="EX40" s="972"/>
      <c r="EY40" s="972"/>
      <c r="EZ40" s="972"/>
      <c r="FA40" s="972"/>
      <c r="FB40" s="972"/>
      <c r="FC40" s="972"/>
      <c r="FD40" s="972"/>
      <c r="FE40" s="972"/>
      <c r="FF40" s="972"/>
      <c r="FG40" s="972"/>
      <c r="FH40" s="972"/>
      <c r="FI40" s="972"/>
      <c r="FJ40" s="972"/>
      <c r="FK40" s="972"/>
      <c r="FL40" s="972"/>
      <c r="FM40" s="972"/>
      <c r="FN40" s="972"/>
      <c r="FO40" s="972"/>
      <c r="FP40" s="972"/>
      <c r="FQ40" s="972"/>
      <c r="FR40" s="972"/>
      <c r="FS40" s="972"/>
      <c r="FT40" s="972"/>
      <c r="FU40" s="972"/>
      <c r="FV40" s="972"/>
      <c r="FW40" s="972"/>
      <c r="FX40" s="972"/>
      <c r="FY40" s="972"/>
      <c r="FZ40" s="972"/>
      <c r="GA40" s="972"/>
      <c r="GB40" s="972"/>
      <c r="GC40" s="972"/>
      <c r="GD40" s="972"/>
      <c r="GE40" s="972"/>
      <c r="GF40" s="972"/>
      <c r="GG40" s="972"/>
      <c r="GH40" s="972"/>
      <c r="GI40" s="972"/>
      <c r="GJ40" s="972"/>
      <c r="GK40" s="972"/>
      <c r="GL40" s="972"/>
      <c r="GM40" s="972"/>
      <c r="GN40" s="972"/>
      <c r="GO40" s="972"/>
      <c r="GP40" s="972"/>
      <c r="GQ40" s="972"/>
      <c r="GR40" s="972"/>
      <c r="GS40" s="972"/>
      <c r="GT40" s="972"/>
      <c r="GU40" s="972"/>
      <c r="GV40" s="972"/>
      <c r="GW40" s="972"/>
      <c r="GX40" s="972"/>
      <c r="GY40" s="972"/>
      <c r="GZ40" s="972"/>
      <c r="HA40" s="972"/>
      <c r="HB40" s="972"/>
      <c r="HC40" s="972"/>
      <c r="HD40" s="972"/>
      <c r="HE40" s="972"/>
      <c r="HF40" s="972"/>
      <c r="HG40" s="972"/>
      <c r="HH40" s="972"/>
      <c r="HI40" s="972"/>
      <c r="HJ40" s="972"/>
      <c r="HK40" s="972"/>
      <c r="HL40" s="972"/>
      <c r="HM40" s="972"/>
      <c r="HN40" s="972"/>
      <c r="HO40" s="972"/>
      <c r="HP40" s="972"/>
      <c r="HQ40" s="972"/>
    </row>
    <row r="41" spans="1:225" s="971" customFormat="1" ht="30">
      <c r="A41" s="985"/>
      <c r="B41" s="205" t="s">
        <v>2188</v>
      </c>
      <c r="C41" s="138" t="s">
        <v>1216</v>
      </c>
      <c r="D41" s="102">
        <v>3</v>
      </c>
      <c r="E41" s="4139"/>
      <c r="F41" s="4155"/>
      <c r="G41" s="4156"/>
      <c r="H41" s="4156"/>
      <c r="I41" s="4156"/>
      <c r="J41" s="4157"/>
      <c r="K41" s="950"/>
      <c r="L41" s="3768" t="s">
        <v>2189</v>
      </c>
      <c r="M41" s="972"/>
      <c r="N41" s="2965"/>
      <c r="O41" s="101" t="str">
        <f t="shared" si="1"/>
        <v>Please complete all cells in row</v>
      </c>
      <c r="P41" s="2970">
        <v>5</v>
      </c>
      <c r="Q41" s="973"/>
      <c r="R41" s="3681"/>
      <c r="S41" s="901"/>
      <c r="T41" s="956"/>
      <c r="U41" s="956"/>
      <c r="V41" s="956"/>
      <c r="W41" s="972"/>
      <c r="X41" s="972"/>
      <c r="Y41" s="2733"/>
      <c r="Z41" s="2733"/>
      <c r="AA41" s="2733"/>
      <c r="AB41" s="2733"/>
      <c r="AC41" s="2733"/>
      <c r="AD41" s="972"/>
      <c r="AE41" s="972"/>
      <c r="AF41" s="972"/>
      <c r="AG41" s="972"/>
      <c r="AH41" s="972"/>
      <c r="AI41" s="972"/>
      <c r="AJ41" s="972"/>
      <c r="AK41" s="972"/>
      <c r="AL41" s="972"/>
      <c r="AM41" s="972"/>
      <c r="AN41" s="972"/>
      <c r="AO41" s="972"/>
      <c r="AP41" s="972"/>
      <c r="AQ41" s="972"/>
      <c r="AR41" s="972"/>
      <c r="AS41" s="972"/>
      <c r="AT41" s="972"/>
      <c r="AU41" s="972"/>
      <c r="AV41" s="972"/>
      <c r="AW41" s="972"/>
      <c r="AX41" s="972"/>
      <c r="AY41" s="972"/>
      <c r="AZ41" s="972"/>
      <c r="BA41" s="972"/>
      <c r="BB41" s="972"/>
      <c r="BC41" s="972"/>
      <c r="BD41" s="972"/>
      <c r="BE41" s="972"/>
      <c r="BF41" s="972"/>
      <c r="BG41" s="972"/>
      <c r="BH41" s="972"/>
      <c r="BI41" s="972"/>
      <c r="BJ41" s="972"/>
      <c r="BK41" s="972"/>
      <c r="BL41" s="972"/>
      <c r="BM41" s="972"/>
      <c r="BN41" s="972"/>
      <c r="BO41" s="972"/>
      <c r="BP41" s="972"/>
      <c r="BQ41" s="972"/>
      <c r="BR41" s="972"/>
      <c r="BS41" s="972"/>
      <c r="BT41" s="972"/>
      <c r="BU41" s="972"/>
      <c r="BV41" s="972"/>
      <c r="BW41" s="972"/>
      <c r="BX41" s="972"/>
      <c r="BY41" s="972"/>
      <c r="BZ41" s="972"/>
      <c r="CA41" s="972"/>
      <c r="CB41" s="972"/>
      <c r="CC41" s="972"/>
      <c r="CD41" s="972"/>
      <c r="CE41" s="972"/>
      <c r="CF41" s="972"/>
      <c r="CG41" s="972"/>
      <c r="CH41" s="972"/>
      <c r="CI41" s="972"/>
      <c r="CJ41" s="972"/>
      <c r="CK41" s="972"/>
      <c r="CL41" s="972"/>
      <c r="CM41" s="972"/>
      <c r="CN41" s="972"/>
      <c r="CO41" s="972"/>
      <c r="CP41" s="972"/>
      <c r="CQ41" s="972"/>
      <c r="CR41" s="972"/>
      <c r="CS41" s="972"/>
      <c r="CT41" s="972"/>
      <c r="CU41" s="972"/>
      <c r="CV41" s="972"/>
      <c r="CW41" s="972"/>
      <c r="CX41" s="972"/>
      <c r="CY41" s="972"/>
      <c r="CZ41" s="972"/>
      <c r="DA41" s="972"/>
      <c r="DB41" s="972"/>
      <c r="DC41" s="972"/>
      <c r="DD41" s="972"/>
      <c r="DE41" s="972"/>
      <c r="DF41" s="972"/>
      <c r="DG41" s="972"/>
      <c r="DH41" s="972"/>
      <c r="DI41" s="972"/>
      <c r="DJ41" s="972"/>
      <c r="DK41" s="972"/>
      <c r="DL41" s="972"/>
      <c r="DM41" s="972"/>
      <c r="DN41" s="972"/>
      <c r="DO41" s="972"/>
      <c r="DP41" s="972"/>
      <c r="DQ41" s="972"/>
      <c r="DR41" s="972"/>
      <c r="DS41" s="972"/>
      <c r="DT41" s="972"/>
      <c r="DU41" s="972"/>
      <c r="DV41" s="972"/>
      <c r="DW41" s="972"/>
      <c r="DX41" s="972"/>
      <c r="DY41" s="972"/>
      <c r="DZ41" s="972"/>
      <c r="EA41" s="972"/>
      <c r="EB41" s="972"/>
      <c r="EC41" s="972"/>
      <c r="ED41" s="972"/>
      <c r="EE41" s="972"/>
      <c r="EF41" s="972"/>
      <c r="EG41" s="972"/>
      <c r="EH41" s="972"/>
      <c r="EI41" s="972"/>
      <c r="EJ41" s="972"/>
      <c r="EK41" s="972"/>
      <c r="EL41" s="972"/>
      <c r="EM41" s="972"/>
      <c r="EN41" s="972"/>
      <c r="EO41" s="972"/>
      <c r="EP41" s="972"/>
      <c r="EQ41" s="972"/>
      <c r="ER41" s="972"/>
      <c r="ES41" s="972"/>
      <c r="ET41" s="972"/>
      <c r="EU41" s="972"/>
      <c r="EV41" s="972"/>
      <c r="EW41" s="972"/>
      <c r="EX41" s="972"/>
      <c r="EY41" s="972"/>
      <c r="EZ41" s="972"/>
      <c r="FA41" s="972"/>
      <c r="FB41" s="972"/>
      <c r="FC41" s="972"/>
      <c r="FD41" s="972"/>
      <c r="FE41" s="972"/>
      <c r="FF41" s="972"/>
      <c r="FG41" s="972"/>
      <c r="FH41" s="972"/>
      <c r="FI41" s="972"/>
      <c r="FJ41" s="972"/>
      <c r="FK41" s="972"/>
      <c r="FL41" s="972"/>
      <c r="FM41" s="972"/>
      <c r="FN41" s="972"/>
      <c r="FO41" s="972"/>
      <c r="FP41" s="972"/>
      <c r="FQ41" s="972"/>
      <c r="FR41" s="972"/>
      <c r="FS41" s="972"/>
      <c r="FT41" s="972"/>
      <c r="FU41" s="972"/>
      <c r="FV41" s="972"/>
      <c r="FW41" s="972"/>
      <c r="FX41" s="972"/>
      <c r="FY41" s="972"/>
      <c r="FZ41" s="972"/>
      <c r="GA41" s="972"/>
      <c r="GB41" s="972"/>
      <c r="GC41" s="972"/>
      <c r="GD41" s="972"/>
      <c r="GE41" s="972"/>
      <c r="GF41" s="972"/>
      <c r="GG41" s="972"/>
      <c r="GH41" s="972"/>
      <c r="GI41" s="972"/>
      <c r="GJ41" s="972"/>
      <c r="GK41" s="972"/>
      <c r="GL41" s="972"/>
      <c r="GM41" s="972"/>
      <c r="GN41" s="972"/>
      <c r="GO41" s="972"/>
      <c r="GP41" s="972"/>
      <c r="GQ41" s="972"/>
      <c r="GR41" s="972"/>
      <c r="GS41" s="972"/>
      <c r="GT41" s="972"/>
      <c r="GU41" s="972"/>
      <c r="GV41" s="972"/>
      <c r="GW41" s="972"/>
      <c r="GX41" s="972"/>
      <c r="GY41" s="972"/>
      <c r="GZ41" s="972"/>
      <c r="HA41" s="972"/>
      <c r="HB41" s="972"/>
      <c r="HC41" s="972"/>
      <c r="HD41" s="972"/>
      <c r="HE41" s="972"/>
      <c r="HF41" s="972"/>
      <c r="HG41" s="972"/>
      <c r="HH41" s="972"/>
      <c r="HI41" s="972"/>
      <c r="HJ41" s="972"/>
      <c r="HK41" s="972"/>
      <c r="HL41" s="972"/>
      <c r="HM41" s="972"/>
      <c r="HN41" s="972"/>
      <c r="HO41" s="972"/>
      <c r="HP41" s="972"/>
      <c r="HQ41" s="972"/>
    </row>
    <row r="42" spans="1:225" s="971" customFormat="1" ht="30">
      <c r="A42" s="985"/>
      <c r="B42" s="205" t="s">
        <v>2190</v>
      </c>
      <c r="C42" s="138" t="s">
        <v>874</v>
      </c>
      <c r="D42" s="102">
        <v>2</v>
      </c>
      <c r="E42" s="4139"/>
      <c r="F42" s="4158">
        <f>IFERROR(F41/F40,0)</f>
        <v>0</v>
      </c>
      <c r="G42" s="4159"/>
      <c r="H42" s="4159"/>
      <c r="I42" s="4159"/>
      <c r="J42" s="4160"/>
      <c r="K42" s="950"/>
      <c r="L42" s="3768" t="s">
        <v>2191</v>
      </c>
      <c r="M42" s="972"/>
      <c r="N42" s="2965"/>
      <c r="O42" s="101">
        <f t="shared" si="1"/>
        <v>0</v>
      </c>
      <c r="P42" s="2970">
        <v>5</v>
      </c>
      <c r="Q42" s="973"/>
      <c r="R42" s="3681"/>
      <c r="S42" s="901"/>
      <c r="T42" s="956"/>
      <c r="U42" s="956"/>
      <c r="V42" s="956"/>
      <c r="W42" s="972"/>
      <c r="X42" s="972"/>
      <c r="Y42" s="2733"/>
      <c r="Z42" s="2733"/>
      <c r="AA42" s="2733"/>
      <c r="AB42" s="2733"/>
      <c r="AC42" s="2733"/>
      <c r="AD42" s="972"/>
      <c r="AE42" s="972"/>
      <c r="AF42" s="972"/>
      <c r="AG42" s="972"/>
      <c r="AH42" s="972"/>
      <c r="AI42" s="972"/>
      <c r="AJ42" s="972"/>
      <c r="AK42" s="972"/>
      <c r="AL42" s="972"/>
      <c r="AM42" s="972"/>
      <c r="AN42" s="972"/>
      <c r="AO42" s="972"/>
      <c r="AP42" s="972"/>
      <c r="AQ42" s="972"/>
      <c r="AR42" s="972"/>
      <c r="AS42" s="972"/>
      <c r="AT42" s="972"/>
      <c r="AU42" s="972"/>
      <c r="AV42" s="972"/>
      <c r="AW42" s="972"/>
      <c r="AX42" s="972"/>
      <c r="AY42" s="972"/>
      <c r="AZ42" s="972"/>
      <c r="BA42" s="972"/>
      <c r="BB42" s="972"/>
      <c r="BC42" s="972"/>
      <c r="BD42" s="972"/>
      <c r="BE42" s="972"/>
      <c r="BF42" s="972"/>
      <c r="BG42" s="972"/>
      <c r="BH42" s="972"/>
      <c r="BI42" s="972"/>
      <c r="BJ42" s="972"/>
      <c r="BK42" s="972"/>
      <c r="BL42" s="972"/>
      <c r="BM42" s="972"/>
      <c r="BN42" s="972"/>
      <c r="BO42" s="972"/>
      <c r="BP42" s="972"/>
      <c r="BQ42" s="972"/>
      <c r="BR42" s="972"/>
      <c r="BS42" s="972"/>
      <c r="BT42" s="972"/>
      <c r="BU42" s="972"/>
      <c r="BV42" s="972"/>
      <c r="BW42" s="972"/>
      <c r="BX42" s="972"/>
      <c r="BY42" s="972"/>
      <c r="BZ42" s="972"/>
      <c r="CA42" s="972"/>
      <c r="CB42" s="972"/>
      <c r="CC42" s="972"/>
      <c r="CD42" s="972"/>
      <c r="CE42" s="972"/>
      <c r="CF42" s="972"/>
      <c r="CG42" s="972"/>
      <c r="CH42" s="972"/>
      <c r="CI42" s="972"/>
      <c r="CJ42" s="972"/>
      <c r="CK42" s="972"/>
      <c r="CL42" s="972"/>
      <c r="CM42" s="972"/>
      <c r="CN42" s="972"/>
      <c r="CO42" s="972"/>
      <c r="CP42" s="972"/>
      <c r="CQ42" s="972"/>
      <c r="CR42" s="972"/>
      <c r="CS42" s="972"/>
      <c r="CT42" s="972"/>
      <c r="CU42" s="972"/>
      <c r="CV42" s="972"/>
      <c r="CW42" s="972"/>
      <c r="CX42" s="972"/>
      <c r="CY42" s="972"/>
      <c r="CZ42" s="972"/>
      <c r="DA42" s="972"/>
      <c r="DB42" s="972"/>
      <c r="DC42" s="972"/>
      <c r="DD42" s="972"/>
      <c r="DE42" s="972"/>
      <c r="DF42" s="972"/>
      <c r="DG42" s="972"/>
      <c r="DH42" s="972"/>
      <c r="DI42" s="972"/>
      <c r="DJ42" s="972"/>
      <c r="DK42" s="972"/>
      <c r="DL42" s="972"/>
      <c r="DM42" s="972"/>
      <c r="DN42" s="972"/>
      <c r="DO42" s="972"/>
      <c r="DP42" s="972"/>
      <c r="DQ42" s="972"/>
      <c r="DR42" s="972"/>
      <c r="DS42" s="972"/>
      <c r="DT42" s="972"/>
      <c r="DU42" s="972"/>
      <c r="DV42" s="972"/>
      <c r="DW42" s="972"/>
      <c r="DX42" s="972"/>
      <c r="DY42" s="972"/>
      <c r="DZ42" s="972"/>
      <c r="EA42" s="972"/>
      <c r="EB42" s="972"/>
      <c r="EC42" s="972"/>
      <c r="ED42" s="972"/>
      <c r="EE42" s="972"/>
      <c r="EF42" s="972"/>
      <c r="EG42" s="972"/>
      <c r="EH42" s="972"/>
      <c r="EI42" s="972"/>
      <c r="EJ42" s="972"/>
      <c r="EK42" s="972"/>
      <c r="EL42" s="972"/>
      <c r="EM42" s="972"/>
      <c r="EN42" s="972"/>
      <c r="EO42" s="972"/>
      <c r="EP42" s="972"/>
      <c r="EQ42" s="972"/>
      <c r="ER42" s="972"/>
      <c r="ES42" s="972"/>
      <c r="ET42" s="972"/>
      <c r="EU42" s="972"/>
      <c r="EV42" s="972"/>
      <c r="EW42" s="972"/>
      <c r="EX42" s="972"/>
      <c r="EY42" s="972"/>
      <c r="EZ42" s="972"/>
      <c r="FA42" s="972"/>
      <c r="FB42" s="972"/>
      <c r="FC42" s="972"/>
      <c r="FD42" s="972"/>
      <c r="FE42" s="972"/>
      <c r="FF42" s="972"/>
      <c r="FG42" s="972"/>
      <c r="FH42" s="972"/>
      <c r="FI42" s="972"/>
      <c r="FJ42" s="972"/>
      <c r="FK42" s="972"/>
      <c r="FL42" s="972"/>
      <c r="FM42" s="972"/>
      <c r="FN42" s="972"/>
      <c r="FO42" s="972"/>
      <c r="FP42" s="972"/>
      <c r="FQ42" s="972"/>
      <c r="FR42" s="972"/>
      <c r="FS42" s="972"/>
      <c r="FT42" s="972"/>
      <c r="FU42" s="972"/>
      <c r="FV42" s="972"/>
      <c r="FW42" s="972"/>
      <c r="FX42" s="972"/>
      <c r="FY42" s="972"/>
      <c r="FZ42" s="972"/>
      <c r="GA42" s="972"/>
      <c r="GB42" s="972"/>
      <c r="GC42" s="972"/>
      <c r="GD42" s="972"/>
      <c r="GE42" s="972"/>
      <c r="GF42" s="972"/>
      <c r="GG42" s="972"/>
      <c r="GH42" s="972"/>
      <c r="GI42" s="972"/>
      <c r="GJ42" s="972"/>
      <c r="GK42" s="972"/>
      <c r="GL42" s="972"/>
      <c r="GM42" s="972"/>
      <c r="GN42" s="972"/>
      <c r="GO42" s="972"/>
      <c r="GP42" s="972"/>
      <c r="GQ42" s="972"/>
      <c r="GR42" s="972"/>
      <c r="GS42" s="972"/>
      <c r="GT42" s="972"/>
      <c r="GU42" s="972"/>
      <c r="GV42" s="972"/>
      <c r="GW42" s="972"/>
      <c r="GX42" s="972"/>
      <c r="GY42" s="972"/>
      <c r="GZ42" s="972"/>
      <c r="HA42" s="972"/>
      <c r="HB42" s="972"/>
      <c r="HC42" s="972"/>
      <c r="HD42" s="972"/>
      <c r="HE42" s="972"/>
      <c r="HF42" s="972"/>
      <c r="HG42" s="972"/>
      <c r="HH42" s="972"/>
      <c r="HI42" s="972"/>
      <c r="HJ42" s="972"/>
      <c r="HK42" s="972"/>
      <c r="HL42" s="972"/>
      <c r="HM42" s="972"/>
      <c r="HN42" s="972"/>
      <c r="HO42" s="972"/>
      <c r="HP42" s="972"/>
      <c r="HQ42" s="972"/>
    </row>
    <row r="43" spans="1:225" s="971" customFormat="1" ht="15">
      <c r="A43" s="985"/>
      <c r="B43" s="205" t="s">
        <v>2192</v>
      </c>
      <c r="C43" s="138" t="s">
        <v>874</v>
      </c>
      <c r="D43" s="102">
        <v>2</v>
      </c>
      <c r="E43" s="4139"/>
      <c r="F43" s="4155"/>
      <c r="G43" s="4159"/>
      <c r="H43" s="4159"/>
      <c r="I43" s="4159"/>
      <c r="J43" s="4160"/>
      <c r="K43" s="950"/>
      <c r="L43" s="3768" t="s">
        <v>2193</v>
      </c>
      <c r="M43" s="972"/>
      <c r="N43" s="2965"/>
      <c r="O43" s="101" t="str">
        <f t="shared" si="1"/>
        <v>Please complete all cells in row</v>
      </c>
      <c r="P43" s="2970">
        <v>5</v>
      </c>
      <c r="Q43" s="973"/>
      <c r="R43" s="3681"/>
      <c r="S43" s="901"/>
      <c r="T43" s="956"/>
      <c r="U43" s="956"/>
      <c r="V43" s="956"/>
      <c r="W43" s="972"/>
      <c r="X43" s="972"/>
      <c r="Y43" s="2733"/>
      <c r="Z43" s="2733"/>
      <c r="AA43" s="2733"/>
      <c r="AB43" s="2733"/>
      <c r="AC43" s="2733"/>
      <c r="AD43" s="972"/>
      <c r="AE43" s="972"/>
      <c r="AF43" s="972"/>
      <c r="AG43" s="972"/>
      <c r="AH43" s="972"/>
      <c r="AI43" s="972"/>
      <c r="AJ43" s="972"/>
      <c r="AK43" s="972"/>
      <c r="AL43" s="972"/>
      <c r="AM43" s="972"/>
      <c r="AN43" s="972"/>
      <c r="AO43" s="972"/>
      <c r="AP43" s="972"/>
      <c r="AQ43" s="972"/>
      <c r="AR43" s="972"/>
      <c r="AS43" s="972"/>
      <c r="AT43" s="972"/>
      <c r="AU43" s="972"/>
      <c r="AV43" s="972"/>
      <c r="AW43" s="972"/>
      <c r="AX43" s="972"/>
      <c r="AY43" s="972"/>
      <c r="AZ43" s="972"/>
      <c r="BA43" s="972"/>
      <c r="BB43" s="972"/>
      <c r="BC43" s="972"/>
      <c r="BD43" s="972"/>
      <c r="BE43" s="972"/>
      <c r="BF43" s="972"/>
      <c r="BG43" s="972"/>
      <c r="BH43" s="972"/>
      <c r="BI43" s="972"/>
      <c r="BJ43" s="972"/>
      <c r="BK43" s="972"/>
      <c r="BL43" s="972"/>
      <c r="BM43" s="972"/>
      <c r="BN43" s="972"/>
      <c r="BO43" s="972"/>
      <c r="BP43" s="972"/>
      <c r="BQ43" s="972"/>
      <c r="BR43" s="972"/>
      <c r="BS43" s="972"/>
      <c r="BT43" s="972"/>
      <c r="BU43" s="972"/>
      <c r="BV43" s="972"/>
      <c r="BW43" s="972"/>
      <c r="BX43" s="972"/>
      <c r="BY43" s="972"/>
      <c r="BZ43" s="972"/>
      <c r="CA43" s="972"/>
      <c r="CB43" s="972"/>
      <c r="CC43" s="972"/>
      <c r="CD43" s="972"/>
      <c r="CE43" s="972"/>
      <c r="CF43" s="972"/>
      <c r="CG43" s="972"/>
      <c r="CH43" s="972"/>
      <c r="CI43" s="972"/>
      <c r="CJ43" s="972"/>
      <c r="CK43" s="972"/>
      <c r="CL43" s="972"/>
      <c r="CM43" s="972"/>
      <c r="CN43" s="972"/>
      <c r="CO43" s="972"/>
      <c r="CP43" s="972"/>
      <c r="CQ43" s="972"/>
      <c r="CR43" s="972"/>
      <c r="CS43" s="972"/>
      <c r="CT43" s="972"/>
      <c r="CU43" s="972"/>
      <c r="CV43" s="972"/>
      <c r="CW43" s="972"/>
      <c r="CX43" s="972"/>
      <c r="CY43" s="972"/>
      <c r="CZ43" s="972"/>
      <c r="DA43" s="972"/>
      <c r="DB43" s="972"/>
      <c r="DC43" s="972"/>
      <c r="DD43" s="972"/>
      <c r="DE43" s="972"/>
      <c r="DF43" s="972"/>
      <c r="DG43" s="972"/>
      <c r="DH43" s="972"/>
      <c r="DI43" s="972"/>
      <c r="DJ43" s="972"/>
      <c r="DK43" s="972"/>
      <c r="DL43" s="972"/>
      <c r="DM43" s="972"/>
      <c r="DN43" s="972"/>
      <c r="DO43" s="972"/>
      <c r="DP43" s="972"/>
      <c r="DQ43" s="972"/>
      <c r="DR43" s="972"/>
      <c r="DS43" s="972"/>
      <c r="DT43" s="972"/>
      <c r="DU43" s="972"/>
      <c r="DV43" s="972"/>
      <c r="DW43" s="972"/>
      <c r="DX43" s="972"/>
      <c r="DY43" s="972"/>
      <c r="DZ43" s="972"/>
      <c r="EA43" s="972"/>
      <c r="EB43" s="972"/>
      <c r="EC43" s="972"/>
      <c r="ED43" s="972"/>
      <c r="EE43" s="972"/>
      <c r="EF43" s="972"/>
      <c r="EG43" s="972"/>
      <c r="EH43" s="972"/>
      <c r="EI43" s="972"/>
      <c r="EJ43" s="972"/>
      <c r="EK43" s="972"/>
      <c r="EL43" s="972"/>
      <c r="EM43" s="972"/>
      <c r="EN43" s="972"/>
      <c r="EO43" s="972"/>
      <c r="EP43" s="972"/>
      <c r="EQ43" s="972"/>
      <c r="ER43" s="972"/>
      <c r="ES43" s="972"/>
      <c r="ET43" s="972"/>
      <c r="EU43" s="972"/>
      <c r="EV43" s="972"/>
      <c r="EW43" s="972"/>
      <c r="EX43" s="972"/>
      <c r="EY43" s="972"/>
      <c r="EZ43" s="972"/>
      <c r="FA43" s="972"/>
      <c r="FB43" s="972"/>
      <c r="FC43" s="972"/>
      <c r="FD43" s="972"/>
      <c r="FE43" s="972"/>
      <c r="FF43" s="972"/>
      <c r="FG43" s="972"/>
      <c r="FH43" s="972"/>
      <c r="FI43" s="972"/>
      <c r="FJ43" s="972"/>
      <c r="FK43" s="972"/>
      <c r="FL43" s="972"/>
      <c r="FM43" s="972"/>
      <c r="FN43" s="972"/>
      <c r="FO43" s="972"/>
      <c r="FP43" s="972"/>
      <c r="FQ43" s="972"/>
      <c r="FR43" s="972"/>
      <c r="FS43" s="972"/>
      <c r="FT43" s="972"/>
      <c r="FU43" s="972"/>
      <c r="FV43" s="972"/>
      <c r="FW43" s="972"/>
      <c r="FX43" s="972"/>
      <c r="FY43" s="972"/>
      <c r="FZ43" s="972"/>
      <c r="GA43" s="972"/>
      <c r="GB43" s="972"/>
      <c r="GC43" s="972"/>
      <c r="GD43" s="972"/>
      <c r="GE43" s="972"/>
      <c r="GF43" s="972"/>
      <c r="GG43" s="972"/>
      <c r="GH43" s="972"/>
      <c r="GI43" s="972"/>
      <c r="GJ43" s="972"/>
      <c r="GK43" s="972"/>
      <c r="GL43" s="972"/>
      <c r="GM43" s="972"/>
      <c r="GN43" s="972"/>
      <c r="GO43" s="972"/>
      <c r="GP43" s="972"/>
      <c r="GQ43" s="972"/>
      <c r="GR43" s="972"/>
      <c r="GS43" s="972"/>
      <c r="GT43" s="972"/>
      <c r="GU43" s="972"/>
      <c r="GV43" s="972"/>
      <c r="GW43" s="972"/>
      <c r="GX43" s="972"/>
      <c r="GY43" s="972"/>
      <c r="GZ43" s="972"/>
      <c r="HA43" s="972"/>
      <c r="HB43" s="972"/>
      <c r="HC43" s="972"/>
      <c r="HD43" s="972"/>
      <c r="HE43" s="972"/>
      <c r="HF43" s="972"/>
      <c r="HG43" s="972"/>
      <c r="HH43" s="972"/>
      <c r="HI43" s="972"/>
      <c r="HJ43" s="972"/>
      <c r="HK43" s="972"/>
      <c r="HL43" s="972"/>
      <c r="HM43" s="972"/>
      <c r="HN43" s="972"/>
      <c r="HO43" s="972"/>
      <c r="HP43" s="972"/>
      <c r="HQ43" s="972"/>
    </row>
    <row r="44" spans="1:225" s="971" customFormat="1" ht="30">
      <c r="A44" s="985"/>
      <c r="B44" s="205" t="s">
        <v>2194</v>
      </c>
      <c r="C44" s="138" t="s">
        <v>1575</v>
      </c>
      <c r="D44" s="102">
        <v>0</v>
      </c>
      <c r="E44" s="4139"/>
      <c r="F44" s="4155"/>
      <c r="G44" s="4156"/>
      <c r="H44" s="4156"/>
      <c r="I44" s="4156"/>
      <c r="J44" s="4157"/>
      <c r="K44" s="950"/>
      <c r="L44" s="3768" t="s">
        <v>2195</v>
      </c>
      <c r="M44" s="972"/>
      <c r="N44" s="2965"/>
      <c r="O44" s="101" t="str">
        <f t="shared" si="1"/>
        <v>Please complete all cells in row</v>
      </c>
      <c r="P44" s="2970">
        <v>5</v>
      </c>
      <c r="Q44" s="973"/>
      <c r="R44" s="3681"/>
      <c r="S44" s="901"/>
      <c r="T44" s="956"/>
      <c r="U44" s="956"/>
      <c r="V44" s="956"/>
      <c r="W44" s="972"/>
      <c r="X44" s="972"/>
      <c r="Y44" s="2733"/>
      <c r="Z44" s="2733"/>
      <c r="AA44" s="2733"/>
      <c r="AB44" s="2733"/>
      <c r="AC44" s="2733"/>
      <c r="AD44" s="972"/>
      <c r="AE44" s="972"/>
      <c r="AF44" s="972"/>
      <c r="AG44" s="972"/>
      <c r="AH44" s="972"/>
      <c r="AI44" s="972"/>
      <c r="AJ44" s="972"/>
      <c r="AK44" s="972"/>
      <c r="AL44" s="972"/>
      <c r="AM44" s="972"/>
      <c r="AN44" s="972"/>
      <c r="AO44" s="972"/>
      <c r="AP44" s="972"/>
      <c r="AQ44" s="972"/>
      <c r="AR44" s="972"/>
      <c r="AS44" s="972"/>
      <c r="AT44" s="972"/>
      <c r="AU44" s="972"/>
      <c r="AV44" s="972"/>
      <c r="AW44" s="972"/>
      <c r="AX44" s="972"/>
      <c r="AY44" s="972"/>
      <c r="AZ44" s="972"/>
      <c r="BA44" s="972"/>
      <c r="BB44" s="972"/>
      <c r="BC44" s="972"/>
      <c r="BD44" s="972"/>
      <c r="BE44" s="972"/>
      <c r="BF44" s="972"/>
      <c r="BG44" s="972"/>
      <c r="BH44" s="972"/>
      <c r="BI44" s="972"/>
      <c r="BJ44" s="972"/>
      <c r="BK44" s="972"/>
      <c r="BL44" s="972"/>
      <c r="BM44" s="972"/>
      <c r="BN44" s="972"/>
      <c r="BO44" s="972"/>
      <c r="BP44" s="972"/>
      <c r="BQ44" s="972"/>
      <c r="BR44" s="972"/>
      <c r="BS44" s="972"/>
      <c r="BT44" s="972"/>
      <c r="BU44" s="972"/>
      <c r="BV44" s="972"/>
      <c r="BW44" s="972"/>
      <c r="BX44" s="972"/>
      <c r="BY44" s="972"/>
      <c r="BZ44" s="972"/>
      <c r="CA44" s="972"/>
      <c r="CB44" s="972"/>
      <c r="CC44" s="972"/>
      <c r="CD44" s="972"/>
      <c r="CE44" s="972"/>
      <c r="CF44" s="972"/>
      <c r="CG44" s="972"/>
      <c r="CH44" s="972"/>
      <c r="CI44" s="972"/>
      <c r="CJ44" s="972"/>
      <c r="CK44" s="972"/>
      <c r="CL44" s="972"/>
      <c r="CM44" s="972"/>
      <c r="CN44" s="972"/>
      <c r="CO44" s="972"/>
      <c r="CP44" s="972"/>
      <c r="CQ44" s="972"/>
      <c r="CR44" s="972"/>
      <c r="CS44" s="972"/>
      <c r="CT44" s="972"/>
      <c r="CU44" s="972"/>
      <c r="CV44" s="972"/>
      <c r="CW44" s="972"/>
      <c r="CX44" s="972"/>
      <c r="CY44" s="972"/>
      <c r="CZ44" s="972"/>
      <c r="DA44" s="972"/>
      <c r="DB44" s="972"/>
      <c r="DC44" s="972"/>
      <c r="DD44" s="972"/>
      <c r="DE44" s="972"/>
      <c r="DF44" s="972"/>
      <c r="DG44" s="972"/>
      <c r="DH44" s="972"/>
      <c r="DI44" s="972"/>
      <c r="DJ44" s="972"/>
      <c r="DK44" s="972"/>
      <c r="DL44" s="972"/>
      <c r="DM44" s="972"/>
      <c r="DN44" s="972"/>
      <c r="DO44" s="972"/>
      <c r="DP44" s="972"/>
      <c r="DQ44" s="972"/>
      <c r="DR44" s="972"/>
      <c r="DS44" s="972"/>
      <c r="DT44" s="972"/>
      <c r="DU44" s="972"/>
      <c r="DV44" s="972"/>
      <c r="DW44" s="972"/>
      <c r="DX44" s="972"/>
      <c r="DY44" s="972"/>
      <c r="DZ44" s="972"/>
      <c r="EA44" s="972"/>
      <c r="EB44" s="972"/>
      <c r="EC44" s="972"/>
      <c r="ED44" s="972"/>
      <c r="EE44" s="972"/>
      <c r="EF44" s="972"/>
      <c r="EG44" s="972"/>
      <c r="EH44" s="972"/>
      <c r="EI44" s="972"/>
      <c r="EJ44" s="972"/>
      <c r="EK44" s="972"/>
      <c r="EL44" s="972"/>
      <c r="EM44" s="972"/>
      <c r="EN44" s="972"/>
      <c r="EO44" s="972"/>
      <c r="EP44" s="972"/>
      <c r="EQ44" s="972"/>
      <c r="ER44" s="972"/>
      <c r="ES44" s="972"/>
      <c r="ET44" s="972"/>
      <c r="EU44" s="972"/>
      <c r="EV44" s="972"/>
      <c r="EW44" s="972"/>
      <c r="EX44" s="972"/>
      <c r="EY44" s="972"/>
      <c r="EZ44" s="972"/>
      <c r="FA44" s="972"/>
      <c r="FB44" s="972"/>
      <c r="FC44" s="972"/>
      <c r="FD44" s="972"/>
      <c r="FE44" s="972"/>
      <c r="FF44" s="972"/>
      <c r="FG44" s="972"/>
      <c r="FH44" s="972"/>
      <c r="FI44" s="972"/>
      <c r="FJ44" s="972"/>
      <c r="FK44" s="972"/>
      <c r="FL44" s="972"/>
      <c r="FM44" s="972"/>
      <c r="FN44" s="972"/>
      <c r="FO44" s="972"/>
      <c r="FP44" s="972"/>
      <c r="FQ44" s="972"/>
      <c r="FR44" s="972"/>
      <c r="FS44" s="972"/>
      <c r="FT44" s="972"/>
      <c r="FU44" s="972"/>
      <c r="FV44" s="972"/>
      <c r="FW44" s="972"/>
      <c r="FX44" s="972"/>
      <c r="FY44" s="972"/>
      <c r="FZ44" s="972"/>
      <c r="GA44" s="972"/>
      <c r="GB44" s="972"/>
      <c r="GC44" s="972"/>
      <c r="GD44" s="972"/>
      <c r="GE44" s="972"/>
      <c r="GF44" s="972"/>
      <c r="GG44" s="972"/>
      <c r="GH44" s="972"/>
      <c r="GI44" s="972"/>
      <c r="GJ44" s="972"/>
      <c r="GK44" s="972"/>
      <c r="GL44" s="972"/>
      <c r="GM44" s="972"/>
      <c r="GN44" s="972"/>
      <c r="GO44" s="972"/>
      <c r="GP44" s="972"/>
      <c r="GQ44" s="972"/>
      <c r="GR44" s="972"/>
      <c r="GS44" s="972"/>
      <c r="GT44" s="972"/>
      <c r="GU44" s="972"/>
      <c r="GV44" s="972"/>
      <c r="GW44" s="972"/>
      <c r="GX44" s="972"/>
      <c r="GY44" s="972"/>
      <c r="GZ44" s="972"/>
      <c r="HA44" s="972"/>
      <c r="HB44" s="972"/>
      <c r="HC44" s="972"/>
      <c r="HD44" s="972"/>
      <c r="HE44" s="972"/>
      <c r="HF44" s="972"/>
      <c r="HG44" s="972"/>
      <c r="HH44" s="972"/>
      <c r="HI44" s="972"/>
      <c r="HJ44" s="972"/>
      <c r="HK44" s="972"/>
      <c r="HL44" s="972"/>
      <c r="HM44" s="972"/>
      <c r="HN44" s="972"/>
      <c r="HO44" s="972"/>
      <c r="HP44" s="972"/>
      <c r="HQ44" s="972"/>
    </row>
    <row r="45" spans="1:225" s="971" customFormat="1" ht="15">
      <c r="A45" s="985"/>
      <c r="B45" s="205" t="s">
        <v>2196</v>
      </c>
      <c r="C45" s="138" t="s">
        <v>2197</v>
      </c>
      <c r="D45" s="102">
        <v>0</v>
      </c>
      <c r="E45" s="4139"/>
      <c r="F45" s="4155"/>
      <c r="G45" s="4156"/>
      <c r="H45" s="4156"/>
      <c r="I45" s="4156"/>
      <c r="J45" s="4157"/>
      <c r="K45" s="950"/>
      <c r="L45" s="3768" t="s">
        <v>2198</v>
      </c>
      <c r="M45" s="972"/>
      <c r="N45" s="2965"/>
      <c r="O45" s="101" t="str">
        <f t="shared" si="1"/>
        <v>Please complete all cells in row</v>
      </c>
      <c r="P45" s="2970">
        <v>5</v>
      </c>
      <c r="Q45" s="973"/>
      <c r="R45" s="3681"/>
      <c r="S45" s="901"/>
      <c r="T45" s="956"/>
      <c r="U45" s="956"/>
      <c r="V45" s="956"/>
      <c r="W45" s="972"/>
      <c r="X45" s="972"/>
      <c r="Y45" s="2733"/>
      <c r="Z45" s="2733"/>
      <c r="AA45" s="2733"/>
      <c r="AB45" s="2733"/>
      <c r="AC45" s="2733"/>
      <c r="AD45" s="972"/>
      <c r="AE45" s="972"/>
      <c r="AF45" s="972"/>
      <c r="AG45" s="972"/>
      <c r="AH45" s="972"/>
      <c r="AI45" s="972"/>
      <c r="AJ45" s="972"/>
      <c r="AK45" s="972"/>
      <c r="AL45" s="972"/>
      <c r="AM45" s="972"/>
      <c r="AN45" s="972"/>
      <c r="AO45" s="972"/>
      <c r="AP45" s="972"/>
      <c r="AQ45" s="972"/>
      <c r="AR45" s="972"/>
      <c r="AS45" s="972"/>
      <c r="AT45" s="972"/>
      <c r="AU45" s="972"/>
      <c r="AV45" s="972"/>
      <c r="AW45" s="972"/>
      <c r="AX45" s="972"/>
      <c r="AY45" s="972"/>
      <c r="AZ45" s="972"/>
      <c r="BA45" s="972"/>
      <c r="BB45" s="972"/>
      <c r="BC45" s="972"/>
      <c r="BD45" s="972"/>
      <c r="BE45" s="972"/>
      <c r="BF45" s="972"/>
      <c r="BG45" s="972"/>
      <c r="BH45" s="972"/>
      <c r="BI45" s="972"/>
      <c r="BJ45" s="972"/>
      <c r="BK45" s="972"/>
      <c r="BL45" s="972"/>
      <c r="BM45" s="972"/>
      <c r="BN45" s="972"/>
      <c r="BO45" s="972"/>
      <c r="BP45" s="972"/>
      <c r="BQ45" s="972"/>
      <c r="BR45" s="972"/>
      <c r="BS45" s="972"/>
      <c r="BT45" s="972"/>
      <c r="BU45" s="972"/>
      <c r="BV45" s="972"/>
      <c r="BW45" s="972"/>
      <c r="BX45" s="972"/>
      <c r="BY45" s="972"/>
      <c r="BZ45" s="972"/>
      <c r="CA45" s="972"/>
      <c r="CB45" s="972"/>
      <c r="CC45" s="972"/>
      <c r="CD45" s="972"/>
      <c r="CE45" s="972"/>
      <c r="CF45" s="972"/>
      <c r="CG45" s="972"/>
      <c r="CH45" s="972"/>
      <c r="CI45" s="972"/>
      <c r="CJ45" s="972"/>
      <c r="CK45" s="972"/>
      <c r="CL45" s="972"/>
      <c r="CM45" s="972"/>
      <c r="CN45" s="972"/>
      <c r="CO45" s="972"/>
      <c r="CP45" s="972"/>
      <c r="CQ45" s="972"/>
      <c r="CR45" s="972"/>
      <c r="CS45" s="972"/>
      <c r="CT45" s="972"/>
      <c r="CU45" s="972"/>
      <c r="CV45" s="972"/>
      <c r="CW45" s="972"/>
      <c r="CX45" s="972"/>
      <c r="CY45" s="972"/>
      <c r="CZ45" s="972"/>
      <c r="DA45" s="972"/>
      <c r="DB45" s="972"/>
      <c r="DC45" s="972"/>
      <c r="DD45" s="972"/>
      <c r="DE45" s="972"/>
      <c r="DF45" s="972"/>
      <c r="DG45" s="972"/>
      <c r="DH45" s="972"/>
      <c r="DI45" s="972"/>
      <c r="DJ45" s="972"/>
      <c r="DK45" s="972"/>
      <c r="DL45" s="972"/>
      <c r="DM45" s="972"/>
      <c r="DN45" s="972"/>
      <c r="DO45" s="972"/>
      <c r="DP45" s="972"/>
      <c r="DQ45" s="972"/>
      <c r="DR45" s="972"/>
      <c r="DS45" s="972"/>
      <c r="DT45" s="972"/>
      <c r="DU45" s="972"/>
      <c r="DV45" s="972"/>
      <c r="DW45" s="972"/>
      <c r="DX45" s="972"/>
      <c r="DY45" s="972"/>
      <c r="DZ45" s="972"/>
      <c r="EA45" s="972"/>
      <c r="EB45" s="972"/>
      <c r="EC45" s="972"/>
      <c r="ED45" s="972"/>
      <c r="EE45" s="972"/>
      <c r="EF45" s="972"/>
      <c r="EG45" s="972"/>
      <c r="EH45" s="972"/>
      <c r="EI45" s="972"/>
      <c r="EJ45" s="972"/>
      <c r="EK45" s="972"/>
      <c r="EL45" s="972"/>
      <c r="EM45" s="972"/>
      <c r="EN45" s="972"/>
      <c r="EO45" s="972"/>
      <c r="EP45" s="972"/>
      <c r="EQ45" s="972"/>
      <c r="ER45" s="972"/>
      <c r="ES45" s="972"/>
      <c r="ET45" s="972"/>
      <c r="EU45" s="972"/>
      <c r="EV45" s="972"/>
      <c r="EW45" s="972"/>
      <c r="EX45" s="972"/>
      <c r="EY45" s="972"/>
      <c r="EZ45" s="972"/>
      <c r="FA45" s="972"/>
      <c r="FB45" s="972"/>
      <c r="FC45" s="972"/>
      <c r="FD45" s="972"/>
      <c r="FE45" s="972"/>
      <c r="FF45" s="972"/>
      <c r="FG45" s="972"/>
      <c r="FH45" s="972"/>
      <c r="FI45" s="972"/>
      <c r="FJ45" s="972"/>
      <c r="FK45" s="972"/>
      <c r="FL45" s="972"/>
      <c r="FM45" s="972"/>
      <c r="FN45" s="972"/>
      <c r="FO45" s="972"/>
      <c r="FP45" s="972"/>
      <c r="FQ45" s="972"/>
      <c r="FR45" s="972"/>
      <c r="FS45" s="972"/>
      <c r="FT45" s="972"/>
      <c r="FU45" s="972"/>
      <c r="FV45" s="972"/>
      <c r="FW45" s="972"/>
      <c r="FX45" s="972"/>
      <c r="FY45" s="972"/>
      <c r="FZ45" s="972"/>
      <c r="GA45" s="972"/>
      <c r="GB45" s="972"/>
      <c r="GC45" s="972"/>
      <c r="GD45" s="972"/>
      <c r="GE45" s="972"/>
      <c r="GF45" s="972"/>
      <c r="GG45" s="972"/>
      <c r="GH45" s="972"/>
      <c r="GI45" s="972"/>
      <c r="GJ45" s="972"/>
      <c r="GK45" s="972"/>
      <c r="GL45" s="972"/>
      <c r="GM45" s="972"/>
      <c r="GN45" s="972"/>
      <c r="GO45" s="972"/>
      <c r="GP45" s="972"/>
      <c r="GQ45" s="972"/>
      <c r="GR45" s="972"/>
      <c r="GS45" s="972"/>
      <c r="GT45" s="972"/>
      <c r="GU45" s="972"/>
      <c r="GV45" s="972"/>
      <c r="GW45" s="972"/>
      <c r="GX45" s="972"/>
      <c r="GY45" s="972"/>
      <c r="GZ45" s="972"/>
      <c r="HA45" s="972"/>
      <c r="HB45" s="972"/>
      <c r="HC45" s="972"/>
      <c r="HD45" s="972"/>
      <c r="HE45" s="972"/>
      <c r="HF45" s="972"/>
      <c r="HG45" s="972"/>
      <c r="HH45" s="972"/>
      <c r="HI45" s="972"/>
      <c r="HJ45" s="972"/>
      <c r="HK45" s="972"/>
      <c r="HL45" s="972"/>
      <c r="HM45" s="972"/>
      <c r="HN45" s="972"/>
      <c r="HO45" s="972"/>
      <c r="HP45" s="972"/>
      <c r="HQ45" s="972"/>
    </row>
    <row r="46" spans="1:225" s="971" customFormat="1" ht="15">
      <c r="A46" s="985"/>
      <c r="B46" s="205" t="s">
        <v>2199</v>
      </c>
      <c r="C46" s="138" t="s">
        <v>2197</v>
      </c>
      <c r="D46" s="102">
        <v>0</v>
      </c>
      <c r="E46" s="4139"/>
      <c r="F46" s="4155"/>
      <c r="G46" s="4156"/>
      <c r="H46" s="4156"/>
      <c r="I46" s="4156"/>
      <c r="J46" s="4157"/>
      <c r="K46" s="950"/>
      <c r="L46" s="3768" t="s">
        <v>2200</v>
      </c>
      <c r="M46" s="972"/>
      <c r="N46" s="2965"/>
      <c r="O46" s="101" t="str">
        <f t="shared" si="1"/>
        <v>Please complete all cells in row</v>
      </c>
      <c r="P46" s="2970">
        <v>5</v>
      </c>
      <c r="Q46" s="973"/>
      <c r="R46" s="3681"/>
      <c r="S46" s="901"/>
      <c r="T46" s="956"/>
      <c r="U46" s="956"/>
      <c r="V46" s="956"/>
      <c r="W46" s="972"/>
      <c r="X46" s="972"/>
      <c r="Y46" s="2733"/>
      <c r="Z46" s="2733"/>
      <c r="AA46" s="2733"/>
      <c r="AB46" s="2733"/>
      <c r="AC46" s="2733"/>
      <c r="AD46" s="972"/>
      <c r="AE46" s="972"/>
      <c r="AF46" s="972"/>
      <c r="AG46" s="972"/>
      <c r="AH46" s="972"/>
      <c r="AI46" s="972"/>
      <c r="AJ46" s="972"/>
      <c r="AK46" s="972"/>
      <c r="AL46" s="972"/>
      <c r="AM46" s="972"/>
      <c r="AN46" s="972"/>
      <c r="AO46" s="972"/>
      <c r="AP46" s="972"/>
      <c r="AQ46" s="972"/>
      <c r="AR46" s="972"/>
      <c r="AS46" s="972"/>
      <c r="AT46" s="972"/>
      <c r="AU46" s="972"/>
      <c r="AV46" s="972"/>
      <c r="AW46" s="972"/>
      <c r="AX46" s="972"/>
      <c r="AY46" s="972"/>
      <c r="AZ46" s="972"/>
      <c r="BA46" s="972"/>
      <c r="BB46" s="972"/>
      <c r="BC46" s="972"/>
      <c r="BD46" s="972"/>
      <c r="BE46" s="972"/>
      <c r="BF46" s="972"/>
      <c r="BG46" s="972"/>
      <c r="BH46" s="972"/>
      <c r="BI46" s="972"/>
      <c r="BJ46" s="972"/>
      <c r="BK46" s="972"/>
      <c r="BL46" s="972"/>
      <c r="BM46" s="972"/>
      <c r="BN46" s="972"/>
      <c r="BO46" s="972"/>
      <c r="BP46" s="972"/>
      <c r="BQ46" s="972"/>
      <c r="BR46" s="972"/>
      <c r="BS46" s="972"/>
      <c r="BT46" s="972"/>
      <c r="BU46" s="972"/>
      <c r="BV46" s="972"/>
      <c r="BW46" s="972"/>
      <c r="BX46" s="972"/>
      <c r="BY46" s="972"/>
      <c r="BZ46" s="972"/>
      <c r="CA46" s="972"/>
      <c r="CB46" s="972"/>
      <c r="CC46" s="972"/>
      <c r="CD46" s="972"/>
      <c r="CE46" s="972"/>
      <c r="CF46" s="972"/>
      <c r="CG46" s="972"/>
      <c r="CH46" s="972"/>
      <c r="CI46" s="972"/>
      <c r="CJ46" s="972"/>
      <c r="CK46" s="972"/>
      <c r="CL46" s="972"/>
      <c r="CM46" s="972"/>
      <c r="CN46" s="972"/>
      <c r="CO46" s="972"/>
      <c r="CP46" s="972"/>
      <c r="CQ46" s="972"/>
      <c r="CR46" s="972"/>
      <c r="CS46" s="972"/>
      <c r="CT46" s="972"/>
      <c r="CU46" s="972"/>
      <c r="CV46" s="972"/>
      <c r="CW46" s="972"/>
      <c r="CX46" s="972"/>
      <c r="CY46" s="972"/>
      <c r="CZ46" s="972"/>
      <c r="DA46" s="972"/>
      <c r="DB46" s="972"/>
      <c r="DC46" s="972"/>
      <c r="DD46" s="972"/>
      <c r="DE46" s="972"/>
      <c r="DF46" s="972"/>
      <c r="DG46" s="972"/>
      <c r="DH46" s="972"/>
      <c r="DI46" s="972"/>
      <c r="DJ46" s="972"/>
      <c r="DK46" s="972"/>
      <c r="DL46" s="972"/>
      <c r="DM46" s="972"/>
      <c r="DN46" s="972"/>
      <c r="DO46" s="972"/>
      <c r="DP46" s="972"/>
      <c r="DQ46" s="972"/>
      <c r="DR46" s="972"/>
      <c r="DS46" s="972"/>
      <c r="DT46" s="972"/>
      <c r="DU46" s="972"/>
      <c r="DV46" s="972"/>
      <c r="DW46" s="972"/>
      <c r="DX46" s="972"/>
      <c r="DY46" s="972"/>
      <c r="DZ46" s="972"/>
      <c r="EA46" s="972"/>
      <c r="EB46" s="972"/>
      <c r="EC46" s="972"/>
      <c r="ED46" s="972"/>
      <c r="EE46" s="972"/>
      <c r="EF46" s="972"/>
      <c r="EG46" s="972"/>
      <c r="EH46" s="972"/>
      <c r="EI46" s="972"/>
      <c r="EJ46" s="972"/>
      <c r="EK46" s="972"/>
      <c r="EL46" s="972"/>
      <c r="EM46" s="972"/>
      <c r="EN46" s="972"/>
      <c r="EO46" s="972"/>
      <c r="EP46" s="972"/>
      <c r="EQ46" s="972"/>
      <c r="ER46" s="972"/>
      <c r="ES46" s="972"/>
      <c r="ET46" s="972"/>
      <c r="EU46" s="972"/>
      <c r="EV46" s="972"/>
      <c r="EW46" s="972"/>
      <c r="EX46" s="972"/>
      <c r="EY46" s="972"/>
      <c r="EZ46" s="972"/>
      <c r="FA46" s="972"/>
      <c r="FB46" s="972"/>
      <c r="FC46" s="972"/>
      <c r="FD46" s="972"/>
      <c r="FE46" s="972"/>
      <c r="FF46" s="972"/>
      <c r="FG46" s="972"/>
      <c r="FH46" s="972"/>
      <c r="FI46" s="972"/>
      <c r="FJ46" s="972"/>
      <c r="FK46" s="972"/>
      <c r="FL46" s="972"/>
      <c r="FM46" s="972"/>
      <c r="FN46" s="972"/>
      <c r="FO46" s="972"/>
      <c r="FP46" s="972"/>
      <c r="FQ46" s="972"/>
      <c r="FR46" s="972"/>
      <c r="FS46" s="972"/>
      <c r="FT46" s="972"/>
      <c r="FU46" s="972"/>
      <c r="FV46" s="972"/>
      <c r="FW46" s="972"/>
      <c r="FX46" s="972"/>
      <c r="FY46" s="972"/>
      <c r="FZ46" s="972"/>
      <c r="GA46" s="972"/>
      <c r="GB46" s="972"/>
      <c r="GC46" s="972"/>
      <c r="GD46" s="972"/>
      <c r="GE46" s="972"/>
      <c r="GF46" s="972"/>
      <c r="GG46" s="972"/>
      <c r="GH46" s="972"/>
      <c r="GI46" s="972"/>
      <c r="GJ46" s="972"/>
      <c r="GK46" s="972"/>
      <c r="GL46" s="972"/>
      <c r="GM46" s="972"/>
      <c r="GN46" s="972"/>
      <c r="GO46" s="972"/>
      <c r="GP46" s="972"/>
      <c r="GQ46" s="972"/>
      <c r="GR46" s="972"/>
      <c r="GS46" s="972"/>
      <c r="GT46" s="972"/>
      <c r="GU46" s="972"/>
      <c r="GV46" s="972"/>
      <c r="GW46" s="972"/>
      <c r="GX46" s="972"/>
      <c r="GY46" s="972"/>
      <c r="GZ46" s="972"/>
      <c r="HA46" s="972"/>
      <c r="HB46" s="972"/>
      <c r="HC46" s="972"/>
      <c r="HD46" s="972"/>
      <c r="HE46" s="972"/>
      <c r="HF46" s="972"/>
      <c r="HG46" s="972"/>
      <c r="HH46" s="972"/>
      <c r="HI46" s="972"/>
      <c r="HJ46" s="972"/>
      <c r="HK46" s="972"/>
      <c r="HL46" s="972"/>
      <c r="HM46" s="972"/>
      <c r="HN46" s="972"/>
      <c r="HO46" s="972"/>
      <c r="HP46" s="972"/>
      <c r="HQ46" s="972"/>
    </row>
    <row r="47" spans="1:225" s="971" customFormat="1" ht="15">
      <c r="A47" s="985"/>
      <c r="B47" s="205" t="s">
        <v>2201</v>
      </c>
      <c r="C47" s="138" t="s">
        <v>1575</v>
      </c>
      <c r="D47" s="102">
        <v>0</v>
      </c>
      <c r="E47" s="4161">
        <v>1440</v>
      </c>
      <c r="F47" s="4869"/>
      <c r="G47" s="4156"/>
      <c r="H47" s="4156"/>
      <c r="I47" s="4156"/>
      <c r="J47" s="4157"/>
      <c r="K47" s="950"/>
      <c r="L47" s="3768" t="s">
        <v>2202</v>
      </c>
      <c r="M47" s="972"/>
      <c r="N47" s="2965"/>
      <c r="O47" s="101">
        <f t="shared" si="1"/>
        <v>0</v>
      </c>
      <c r="P47" s="2970">
        <v>5</v>
      </c>
      <c r="Q47" s="973"/>
      <c r="R47" s="3681"/>
      <c r="S47" s="901"/>
      <c r="T47" s="956"/>
      <c r="U47" s="956"/>
      <c r="V47" s="956"/>
      <c r="W47" s="972"/>
      <c r="X47" s="972"/>
      <c r="Y47" s="2733"/>
      <c r="Z47" s="2733"/>
      <c r="AA47" s="2733"/>
      <c r="AB47" s="2733"/>
      <c r="AC47" s="2733"/>
      <c r="AD47" s="972"/>
      <c r="AE47" s="972"/>
      <c r="AF47" s="972"/>
      <c r="AG47" s="972"/>
      <c r="AH47" s="972"/>
      <c r="AI47" s="972"/>
      <c r="AJ47" s="972"/>
      <c r="AK47" s="972"/>
      <c r="AL47" s="972"/>
      <c r="AM47" s="972"/>
      <c r="AN47" s="972"/>
      <c r="AO47" s="972"/>
      <c r="AP47" s="972"/>
      <c r="AQ47" s="972"/>
      <c r="AR47" s="972"/>
      <c r="AS47" s="972"/>
      <c r="AT47" s="972"/>
      <c r="AU47" s="972"/>
      <c r="AV47" s="972"/>
      <c r="AW47" s="972"/>
      <c r="AX47" s="972"/>
      <c r="AY47" s="972"/>
      <c r="AZ47" s="972"/>
      <c r="BA47" s="972"/>
      <c r="BB47" s="972"/>
      <c r="BC47" s="972"/>
      <c r="BD47" s="972"/>
      <c r="BE47" s="972"/>
      <c r="BF47" s="972"/>
      <c r="BG47" s="972"/>
      <c r="BH47" s="972"/>
      <c r="BI47" s="972"/>
      <c r="BJ47" s="972"/>
      <c r="BK47" s="972"/>
      <c r="BL47" s="972"/>
      <c r="BM47" s="972"/>
      <c r="BN47" s="972"/>
      <c r="BO47" s="972"/>
      <c r="BP47" s="972"/>
      <c r="BQ47" s="972"/>
      <c r="BR47" s="972"/>
      <c r="BS47" s="972"/>
      <c r="BT47" s="972"/>
      <c r="BU47" s="972"/>
      <c r="BV47" s="972"/>
      <c r="BW47" s="972"/>
      <c r="BX47" s="972"/>
      <c r="BY47" s="972"/>
      <c r="BZ47" s="972"/>
      <c r="CA47" s="972"/>
      <c r="CB47" s="972"/>
      <c r="CC47" s="972"/>
      <c r="CD47" s="972"/>
      <c r="CE47" s="972"/>
      <c r="CF47" s="972"/>
      <c r="CG47" s="972"/>
      <c r="CH47" s="972"/>
      <c r="CI47" s="972"/>
      <c r="CJ47" s="972"/>
      <c r="CK47" s="972"/>
      <c r="CL47" s="972"/>
      <c r="CM47" s="972"/>
      <c r="CN47" s="972"/>
      <c r="CO47" s="972"/>
      <c r="CP47" s="972"/>
      <c r="CQ47" s="972"/>
      <c r="CR47" s="972"/>
      <c r="CS47" s="972"/>
      <c r="CT47" s="972"/>
      <c r="CU47" s="972"/>
      <c r="CV47" s="972"/>
      <c r="CW47" s="972"/>
      <c r="CX47" s="972"/>
      <c r="CY47" s="972"/>
      <c r="CZ47" s="972"/>
      <c r="DA47" s="972"/>
      <c r="DB47" s="972"/>
      <c r="DC47" s="972"/>
      <c r="DD47" s="972"/>
      <c r="DE47" s="972"/>
      <c r="DF47" s="972"/>
      <c r="DG47" s="972"/>
      <c r="DH47" s="972"/>
      <c r="DI47" s="972"/>
      <c r="DJ47" s="972"/>
      <c r="DK47" s="972"/>
      <c r="DL47" s="972"/>
      <c r="DM47" s="972"/>
      <c r="DN47" s="972"/>
      <c r="DO47" s="972"/>
      <c r="DP47" s="972"/>
      <c r="DQ47" s="972"/>
      <c r="DR47" s="972"/>
      <c r="DS47" s="972"/>
      <c r="DT47" s="972"/>
      <c r="DU47" s="972"/>
      <c r="DV47" s="972"/>
      <c r="DW47" s="972"/>
      <c r="DX47" s="972"/>
      <c r="DY47" s="972"/>
      <c r="DZ47" s="972"/>
      <c r="EA47" s="972"/>
      <c r="EB47" s="972"/>
      <c r="EC47" s="972"/>
      <c r="ED47" s="972"/>
      <c r="EE47" s="972"/>
      <c r="EF47" s="972"/>
      <c r="EG47" s="972"/>
      <c r="EH47" s="972"/>
      <c r="EI47" s="972"/>
      <c r="EJ47" s="972"/>
      <c r="EK47" s="972"/>
      <c r="EL47" s="972"/>
      <c r="EM47" s="972"/>
      <c r="EN47" s="972"/>
      <c r="EO47" s="972"/>
      <c r="EP47" s="972"/>
      <c r="EQ47" s="972"/>
      <c r="ER47" s="972"/>
      <c r="ES47" s="972"/>
      <c r="ET47" s="972"/>
      <c r="EU47" s="972"/>
      <c r="EV47" s="972"/>
      <c r="EW47" s="972"/>
      <c r="EX47" s="972"/>
      <c r="EY47" s="972"/>
      <c r="EZ47" s="972"/>
      <c r="FA47" s="972"/>
      <c r="FB47" s="972"/>
      <c r="FC47" s="972"/>
      <c r="FD47" s="972"/>
      <c r="FE47" s="972"/>
      <c r="FF47" s="972"/>
      <c r="FG47" s="972"/>
      <c r="FH47" s="972"/>
      <c r="FI47" s="972"/>
      <c r="FJ47" s="972"/>
      <c r="FK47" s="972"/>
      <c r="FL47" s="972"/>
      <c r="FM47" s="972"/>
      <c r="FN47" s="972"/>
      <c r="FO47" s="972"/>
      <c r="FP47" s="972"/>
      <c r="FQ47" s="972"/>
      <c r="FR47" s="972"/>
      <c r="FS47" s="972"/>
      <c r="FT47" s="972"/>
      <c r="FU47" s="972"/>
      <c r="FV47" s="972"/>
      <c r="FW47" s="972"/>
      <c r="FX47" s="972"/>
      <c r="FY47" s="972"/>
      <c r="FZ47" s="972"/>
      <c r="GA47" s="972"/>
      <c r="GB47" s="972"/>
      <c r="GC47" s="972"/>
      <c r="GD47" s="972"/>
      <c r="GE47" s="972"/>
      <c r="GF47" s="972"/>
      <c r="GG47" s="972"/>
      <c r="GH47" s="972"/>
      <c r="GI47" s="972"/>
      <c r="GJ47" s="972"/>
      <c r="GK47" s="972"/>
      <c r="GL47" s="972"/>
      <c r="GM47" s="972"/>
      <c r="GN47" s="972"/>
      <c r="GO47" s="972"/>
      <c r="GP47" s="972"/>
      <c r="GQ47" s="972"/>
      <c r="GR47" s="972"/>
      <c r="GS47" s="972"/>
      <c r="GT47" s="972"/>
      <c r="GU47" s="972"/>
      <c r="GV47" s="972"/>
      <c r="GW47" s="972"/>
      <c r="GX47" s="972"/>
      <c r="GY47" s="972"/>
      <c r="GZ47" s="972"/>
      <c r="HA47" s="972"/>
      <c r="HB47" s="972"/>
      <c r="HC47" s="972"/>
      <c r="HD47" s="972"/>
      <c r="HE47" s="972"/>
      <c r="HF47" s="972"/>
      <c r="HG47" s="972"/>
      <c r="HH47" s="972"/>
      <c r="HI47" s="972"/>
      <c r="HJ47" s="972"/>
      <c r="HK47" s="972"/>
      <c r="HL47" s="972"/>
      <c r="HM47" s="972"/>
      <c r="HN47" s="972"/>
      <c r="HO47" s="972"/>
      <c r="HP47" s="972"/>
      <c r="HQ47" s="972"/>
    </row>
    <row r="48" spans="1:225" s="971" customFormat="1" ht="30">
      <c r="A48" s="985"/>
      <c r="B48" s="205" t="s">
        <v>2203</v>
      </c>
      <c r="C48" s="138" t="s">
        <v>2197</v>
      </c>
      <c r="D48" s="102">
        <v>0</v>
      </c>
      <c r="E48" s="4139"/>
      <c r="F48" s="4162">
        <f>F46/$E$47</f>
        <v>0</v>
      </c>
      <c r="G48" s="4163"/>
      <c r="H48" s="4163"/>
      <c r="I48" s="4163"/>
      <c r="J48" s="4164"/>
      <c r="K48" s="950"/>
      <c r="L48" s="3768" t="s">
        <v>2204</v>
      </c>
      <c r="M48" s="972"/>
      <c r="N48" s="2965"/>
      <c r="O48" s="101">
        <f t="shared" si="1"/>
        <v>0</v>
      </c>
      <c r="P48" s="2970">
        <v>5</v>
      </c>
      <c r="Q48" s="973"/>
      <c r="R48" s="3681"/>
      <c r="S48" s="901"/>
      <c r="T48" s="956"/>
      <c r="U48" s="956"/>
      <c r="V48" s="956"/>
      <c r="W48" s="972"/>
      <c r="X48" s="972"/>
      <c r="Y48" s="2733"/>
      <c r="Z48" s="2733"/>
      <c r="AA48" s="2733"/>
      <c r="AB48" s="2733"/>
      <c r="AC48" s="2733"/>
      <c r="AD48" s="972"/>
      <c r="AE48" s="972"/>
      <c r="AF48" s="972"/>
      <c r="AG48" s="972"/>
      <c r="AH48" s="972"/>
      <c r="AI48" s="972"/>
      <c r="AJ48" s="972"/>
      <c r="AK48" s="972"/>
      <c r="AL48" s="972"/>
      <c r="AM48" s="972"/>
      <c r="AN48" s="972"/>
      <c r="AO48" s="972"/>
      <c r="AP48" s="972"/>
      <c r="AQ48" s="972"/>
      <c r="AR48" s="972"/>
      <c r="AS48" s="972"/>
      <c r="AT48" s="972"/>
      <c r="AU48" s="972"/>
      <c r="AV48" s="972"/>
      <c r="AW48" s="972"/>
      <c r="AX48" s="972"/>
      <c r="AY48" s="972"/>
      <c r="AZ48" s="972"/>
      <c r="BA48" s="972"/>
      <c r="BB48" s="972"/>
      <c r="BC48" s="972"/>
      <c r="BD48" s="972"/>
      <c r="BE48" s="972"/>
      <c r="BF48" s="972"/>
      <c r="BG48" s="972"/>
      <c r="BH48" s="972"/>
      <c r="BI48" s="972"/>
      <c r="BJ48" s="972"/>
      <c r="BK48" s="972"/>
      <c r="BL48" s="972"/>
      <c r="BM48" s="972"/>
      <c r="BN48" s="972"/>
      <c r="BO48" s="972"/>
      <c r="BP48" s="972"/>
      <c r="BQ48" s="972"/>
      <c r="BR48" s="972"/>
      <c r="BS48" s="972"/>
      <c r="BT48" s="972"/>
      <c r="BU48" s="972"/>
      <c r="BV48" s="972"/>
      <c r="BW48" s="972"/>
      <c r="BX48" s="972"/>
      <c r="BY48" s="972"/>
      <c r="BZ48" s="972"/>
      <c r="CA48" s="972"/>
      <c r="CB48" s="972"/>
      <c r="CC48" s="972"/>
      <c r="CD48" s="972"/>
      <c r="CE48" s="972"/>
      <c r="CF48" s="972"/>
      <c r="CG48" s="972"/>
      <c r="CH48" s="972"/>
      <c r="CI48" s="972"/>
      <c r="CJ48" s="972"/>
      <c r="CK48" s="972"/>
      <c r="CL48" s="972"/>
      <c r="CM48" s="972"/>
      <c r="CN48" s="972"/>
      <c r="CO48" s="972"/>
      <c r="CP48" s="972"/>
      <c r="CQ48" s="972"/>
      <c r="CR48" s="972"/>
      <c r="CS48" s="972"/>
      <c r="CT48" s="972"/>
      <c r="CU48" s="972"/>
      <c r="CV48" s="972"/>
      <c r="CW48" s="972"/>
      <c r="CX48" s="972"/>
      <c r="CY48" s="972"/>
      <c r="CZ48" s="972"/>
      <c r="DA48" s="972"/>
      <c r="DB48" s="972"/>
      <c r="DC48" s="972"/>
      <c r="DD48" s="972"/>
      <c r="DE48" s="972"/>
      <c r="DF48" s="972"/>
      <c r="DG48" s="972"/>
      <c r="DH48" s="972"/>
      <c r="DI48" s="972"/>
      <c r="DJ48" s="972"/>
      <c r="DK48" s="972"/>
      <c r="DL48" s="972"/>
      <c r="DM48" s="972"/>
      <c r="DN48" s="972"/>
      <c r="DO48" s="972"/>
      <c r="DP48" s="972"/>
      <c r="DQ48" s="972"/>
      <c r="DR48" s="972"/>
      <c r="DS48" s="972"/>
      <c r="DT48" s="972"/>
      <c r="DU48" s="972"/>
      <c r="DV48" s="972"/>
      <c r="DW48" s="972"/>
      <c r="DX48" s="972"/>
      <c r="DY48" s="972"/>
      <c r="DZ48" s="972"/>
      <c r="EA48" s="972"/>
      <c r="EB48" s="972"/>
      <c r="EC48" s="972"/>
      <c r="ED48" s="972"/>
      <c r="EE48" s="972"/>
      <c r="EF48" s="972"/>
      <c r="EG48" s="972"/>
      <c r="EH48" s="972"/>
      <c r="EI48" s="972"/>
      <c r="EJ48" s="972"/>
      <c r="EK48" s="972"/>
      <c r="EL48" s="972"/>
      <c r="EM48" s="972"/>
      <c r="EN48" s="972"/>
      <c r="EO48" s="972"/>
      <c r="EP48" s="972"/>
      <c r="EQ48" s="972"/>
      <c r="ER48" s="972"/>
      <c r="ES48" s="972"/>
      <c r="ET48" s="972"/>
      <c r="EU48" s="972"/>
      <c r="EV48" s="972"/>
      <c r="EW48" s="972"/>
      <c r="EX48" s="972"/>
      <c r="EY48" s="972"/>
      <c r="EZ48" s="972"/>
      <c r="FA48" s="972"/>
      <c r="FB48" s="972"/>
      <c r="FC48" s="972"/>
      <c r="FD48" s="972"/>
      <c r="FE48" s="972"/>
      <c r="FF48" s="972"/>
      <c r="FG48" s="972"/>
      <c r="FH48" s="972"/>
      <c r="FI48" s="972"/>
      <c r="FJ48" s="972"/>
      <c r="FK48" s="972"/>
      <c r="FL48" s="972"/>
      <c r="FM48" s="972"/>
      <c r="FN48" s="972"/>
      <c r="FO48" s="972"/>
      <c r="FP48" s="972"/>
      <c r="FQ48" s="972"/>
      <c r="FR48" s="972"/>
      <c r="FS48" s="972"/>
      <c r="FT48" s="972"/>
      <c r="FU48" s="972"/>
      <c r="FV48" s="972"/>
      <c r="FW48" s="972"/>
      <c r="FX48" s="972"/>
      <c r="FY48" s="972"/>
      <c r="FZ48" s="972"/>
      <c r="GA48" s="972"/>
      <c r="GB48" s="972"/>
      <c r="GC48" s="972"/>
      <c r="GD48" s="972"/>
      <c r="GE48" s="972"/>
      <c r="GF48" s="972"/>
      <c r="GG48" s="972"/>
      <c r="GH48" s="972"/>
      <c r="GI48" s="972"/>
      <c r="GJ48" s="972"/>
      <c r="GK48" s="972"/>
      <c r="GL48" s="972"/>
      <c r="GM48" s="972"/>
      <c r="GN48" s="972"/>
      <c r="GO48" s="972"/>
      <c r="GP48" s="972"/>
      <c r="GQ48" s="972"/>
      <c r="GR48" s="972"/>
      <c r="GS48" s="972"/>
      <c r="GT48" s="972"/>
      <c r="GU48" s="972"/>
      <c r="GV48" s="972"/>
      <c r="GW48" s="972"/>
      <c r="GX48" s="972"/>
      <c r="GY48" s="972"/>
      <c r="GZ48" s="972"/>
      <c r="HA48" s="972"/>
      <c r="HB48" s="972"/>
      <c r="HC48" s="972"/>
      <c r="HD48" s="972"/>
      <c r="HE48" s="972"/>
      <c r="HF48" s="972"/>
      <c r="HG48" s="972"/>
      <c r="HH48" s="972"/>
      <c r="HI48" s="972"/>
      <c r="HJ48" s="972"/>
      <c r="HK48" s="972"/>
      <c r="HL48" s="972"/>
      <c r="HM48" s="972"/>
      <c r="HN48" s="972"/>
      <c r="HO48" s="972"/>
      <c r="HP48" s="972"/>
      <c r="HQ48" s="972"/>
    </row>
    <row r="49" spans="1:225" s="971" customFormat="1" ht="15.6" thickBot="1">
      <c r="A49" s="985"/>
      <c r="B49" s="206" t="s">
        <v>2205</v>
      </c>
      <c r="C49" s="419" t="s">
        <v>2206</v>
      </c>
      <c r="D49" s="139">
        <v>0</v>
      </c>
      <c r="E49" s="4145"/>
      <c r="F49" s="4165">
        <f>IFERROR(F48/(F41*1000),0)</f>
        <v>0</v>
      </c>
      <c r="G49" s="4166"/>
      <c r="H49" s="4166"/>
      <c r="I49" s="4166"/>
      <c r="J49" s="4167"/>
      <c r="K49" s="950"/>
      <c r="L49" s="3765" t="s">
        <v>2207</v>
      </c>
      <c r="M49" s="972"/>
      <c r="N49" s="2965"/>
      <c r="O49" s="101">
        <f t="shared" si="1"/>
        <v>0</v>
      </c>
      <c r="P49" s="2970">
        <v>5</v>
      </c>
      <c r="Q49" s="973"/>
      <c r="R49" s="3681"/>
      <c r="S49" s="901"/>
      <c r="T49" s="956"/>
      <c r="U49" s="956"/>
      <c r="V49" s="956"/>
      <c r="W49" s="972"/>
      <c r="X49" s="972"/>
      <c r="Y49" s="2733"/>
      <c r="Z49" s="2733"/>
      <c r="AA49" s="2733"/>
      <c r="AB49" s="2733"/>
      <c r="AC49" s="2733"/>
      <c r="AD49" s="972"/>
      <c r="AE49" s="972"/>
      <c r="AF49" s="972"/>
      <c r="AG49" s="972"/>
      <c r="AH49" s="972"/>
      <c r="AI49" s="972"/>
      <c r="AJ49" s="972"/>
      <c r="AK49" s="972"/>
      <c r="AL49" s="972"/>
      <c r="AM49" s="972"/>
      <c r="AN49" s="972"/>
      <c r="AO49" s="972"/>
      <c r="AP49" s="972"/>
      <c r="AQ49" s="972"/>
      <c r="AR49" s="972"/>
      <c r="AS49" s="972"/>
      <c r="AT49" s="972"/>
      <c r="AU49" s="972"/>
      <c r="AV49" s="972"/>
      <c r="AW49" s="972"/>
      <c r="AX49" s="972"/>
      <c r="AY49" s="972"/>
      <c r="AZ49" s="972"/>
      <c r="BA49" s="972"/>
      <c r="BB49" s="972"/>
      <c r="BC49" s="972"/>
      <c r="BD49" s="972"/>
      <c r="BE49" s="972"/>
      <c r="BF49" s="972"/>
      <c r="BG49" s="972"/>
      <c r="BH49" s="972"/>
      <c r="BI49" s="972"/>
      <c r="BJ49" s="972"/>
      <c r="BK49" s="972"/>
      <c r="BL49" s="972"/>
      <c r="BM49" s="972"/>
      <c r="BN49" s="972"/>
      <c r="BO49" s="972"/>
      <c r="BP49" s="972"/>
      <c r="BQ49" s="972"/>
      <c r="BR49" s="972"/>
      <c r="BS49" s="972"/>
      <c r="BT49" s="972"/>
      <c r="BU49" s="972"/>
      <c r="BV49" s="972"/>
      <c r="BW49" s="972"/>
      <c r="BX49" s="972"/>
      <c r="BY49" s="972"/>
      <c r="BZ49" s="972"/>
      <c r="CA49" s="972"/>
      <c r="CB49" s="972"/>
      <c r="CC49" s="972"/>
      <c r="CD49" s="972"/>
      <c r="CE49" s="972"/>
      <c r="CF49" s="972"/>
      <c r="CG49" s="972"/>
      <c r="CH49" s="972"/>
      <c r="CI49" s="972"/>
      <c r="CJ49" s="972"/>
      <c r="CK49" s="972"/>
      <c r="CL49" s="972"/>
      <c r="CM49" s="972"/>
      <c r="CN49" s="972"/>
      <c r="CO49" s="972"/>
      <c r="CP49" s="972"/>
      <c r="CQ49" s="972"/>
      <c r="CR49" s="972"/>
      <c r="CS49" s="972"/>
      <c r="CT49" s="972"/>
      <c r="CU49" s="972"/>
      <c r="CV49" s="972"/>
      <c r="CW49" s="972"/>
      <c r="CX49" s="972"/>
      <c r="CY49" s="972"/>
      <c r="CZ49" s="972"/>
      <c r="DA49" s="972"/>
      <c r="DB49" s="972"/>
      <c r="DC49" s="972"/>
      <c r="DD49" s="972"/>
      <c r="DE49" s="972"/>
      <c r="DF49" s="972"/>
      <c r="DG49" s="972"/>
      <c r="DH49" s="972"/>
      <c r="DI49" s="972"/>
      <c r="DJ49" s="972"/>
      <c r="DK49" s="972"/>
      <c r="DL49" s="972"/>
      <c r="DM49" s="972"/>
      <c r="DN49" s="972"/>
      <c r="DO49" s="972"/>
      <c r="DP49" s="972"/>
      <c r="DQ49" s="972"/>
      <c r="DR49" s="972"/>
      <c r="DS49" s="972"/>
      <c r="DT49" s="972"/>
      <c r="DU49" s="972"/>
      <c r="DV49" s="972"/>
      <c r="DW49" s="972"/>
      <c r="DX49" s="972"/>
      <c r="DY49" s="972"/>
      <c r="DZ49" s="972"/>
      <c r="EA49" s="972"/>
      <c r="EB49" s="972"/>
      <c r="EC49" s="972"/>
      <c r="ED49" s="972"/>
      <c r="EE49" s="972"/>
      <c r="EF49" s="972"/>
      <c r="EG49" s="972"/>
      <c r="EH49" s="972"/>
      <c r="EI49" s="972"/>
      <c r="EJ49" s="972"/>
      <c r="EK49" s="972"/>
      <c r="EL49" s="972"/>
      <c r="EM49" s="972"/>
      <c r="EN49" s="972"/>
      <c r="EO49" s="972"/>
      <c r="EP49" s="972"/>
      <c r="EQ49" s="972"/>
      <c r="ER49" s="972"/>
      <c r="ES49" s="972"/>
      <c r="ET49" s="972"/>
      <c r="EU49" s="972"/>
      <c r="EV49" s="972"/>
      <c r="EW49" s="972"/>
      <c r="EX49" s="972"/>
      <c r="EY49" s="972"/>
      <c r="EZ49" s="972"/>
      <c r="FA49" s="972"/>
      <c r="FB49" s="972"/>
      <c r="FC49" s="972"/>
      <c r="FD49" s="972"/>
      <c r="FE49" s="972"/>
      <c r="FF49" s="972"/>
      <c r="FG49" s="972"/>
      <c r="FH49" s="972"/>
      <c r="FI49" s="972"/>
      <c r="FJ49" s="972"/>
      <c r="FK49" s="972"/>
      <c r="FL49" s="972"/>
      <c r="FM49" s="972"/>
      <c r="FN49" s="972"/>
      <c r="FO49" s="972"/>
      <c r="FP49" s="972"/>
      <c r="FQ49" s="972"/>
      <c r="FR49" s="972"/>
      <c r="FS49" s="972"/>
      <c r="FT49" s="972"/>
      <c r="FU49" s="972"/>
      <c r="FV49" s="972"/>
      <c r="FW49" s="972"/>
      <c r="FX49" s="972"/>
      <c r="FY49" s="972"/>
      <c r="FZ49" s="972"/>
      <c r="GA49" s="972"/>
      <c r="GB49" s="972"/>
      <c r="GC49" s="972"/>
      <c r="GD49" s="972"/>
      <c r="GE49" s="972"/>
      <c r="GF49" s="972"/>
      <c r="GG49" s="972"/>
      <c r="GH49" s="972"/>
      <c r="GI49" s="972"/>
      <c r="GJ49" s="972"/>
      <c r="GK49" s="972"/>
      <c r="GL49" s="972"/>
      <c r="GM49" s="972"/>
      <c r="GN49" s="972"/>
      <c r="GO49" s="972"/>
      <c r="GP49" s="972"/>
      <c r="GQ49" s="972"/>
      <c r="GR49" s="972"/>
      <c r="GS49" s="972"/>
      <c r="GT49" s="972"/>
      <c r="GU49" s="972"/>
      <c r="GV49" s="972"/>
      <c r="GW49" s="972"/>
      <c r="GX49" s="972"/>
      <c r="GY49" s="972"/>
      <c r="GZ49" s="972"/>
      <c r="HA49" s="972"/>
      <c r="HB49" s="972"/>
      <c r="HC49" s="972"/>
      <c r="HD49" s="972"/>
      <c r="HE49" s="972"/>
      <c r="HF49" s="972"/>
      <c r="HG49" s="972"/>
      <c r="HH49" s="972"/>
      <c r="HI49" s="972"/>
      <c r="HJ49" s="972"/>
      <c r="HK49" s="972"/>
      <c r="HL49" s="972"/>
      <c r="HM49" s="972"/>
      <c r="HN49" s="972"/>
      <c r="HO49" s="972"/>
      <c r="HP49" s="972"/>
      <c r="HQ49" s="972"/>
    </row>
    <row r="50" spans="1:225" s="971" customFormat="1" ht="14.25" customHeight="1" thickTop="1" thickBot="1">
      <c r="A50" s="985"/>
      <c r="B50" s="3835"/>
      <c r="C50" s="561"/>
      <c r="D50" s="3854"/>
      <c r="E50" s="561"/>
      <c r="F50" s="561"/>
      <c r="G50" s="561"/>
      <c r="H50" s="561"/>
      <c r="I50" s="561"/>
      <c r="J50" s="561"/>
      <c r="K50" s="972"/>
      <c r="L50" s="334"/>
      <c r="M50" s="972"/>
      <c r="N50" s="2965"/>
      <c r="O50" s="101">
        <f t="shared" si="1"/>
        <v>0</v>
      </c>
      <c r="P50" s="2970">
        <v>6</v>
      </c>
      <c r="Q50" s="973"/>
      <c r="R50" s="3681"/>
      <c r="S50" s="901"/>
      <c r="T50" s="956"/>
      <c r="U50" s="956"/>
      <c r="V50" s="956"/>
      <c r="W50" s="972"/>
      <c r="X50" s="972"/>
      <c r="Y50" s="2733"/>
      <c r="Z50" s="2733"/>
      <c r="AA50" s="2733"/>
      <c r="AB50" s="2733"/>
      <c r="AC50" s="2733"/>
      <c r="AD50" s="972"/>
      <c r="AE50" s="972"/>
      <c r="AF50" s="972"/>
      <c r="AG50" s="972"/>
      <c r="AH50" s="972"/>
      <c r="AI50" s="972"/>
      <c r="AJ50" s="972"/>
      <c r="AK50" s="972"/>
      <c r="AL50" s="972"/>
      <c r="AM50" s="972"/>
      <c r="AN50" s="972"/>
      <c r="AO50" s="972"/>
      <c r="AP50" s="972"/>
      <c r="AQ50" s="972"/>
      <c r="AR50" s="972"/>
      <c r="AS50" s="972"/>
      <c r="AT50" s="972"/>
      <c r="AU50" s="972"/>
      <c r="AV50" s="972"/>
      <c r="AW50" s="972"/>
      <c r="AX50" s="972"/>
      <c r="AY50" s="972"/>
      <c r="AZ50" s="972"/>
      <c r="BA50" s="972"/>
      <c r="BB50" s="972"/>
      <c r="BC50" s="972"/>
      <c r="BD50" s="972"/>
      <c r="BE50" s="972"/>
      <c r="BF50" s="972"/>
      <c r="BG50" s="972"/>
      <c r="BH50" s="972"/>
      <c r="BI50" s="972"/>
      <c r="BJ50" s="972"/>
      <c r="BK50" s="972"/>
      <c r="BL50" s="972"/>
      <c r="BM50" s="972"/>
      <c r="BN50" s="972"/>
      <c r="BO50" s="972"/>
      <c r="BP50" s="972"/>
      <c r="BQ50" s="972"/>
      <c r="BR50" s="972"/>
      <c r="BS50" s="972"/>
      <c r="BT50" s="972"/>
      <c r="BU50" s="972"/>
      <c r="BV50" s="972"/>
      <c r="BW50" s="972"/>
      <c r="BX50" s="972"/>
      <c r="BY50" s="972"/>
      <c r="BZ50" s="972"/>
      <c r="CA50" s="972"/>
      <c r="CB50" s="972"/>
      <c r="CC50" s="972"/>
      <c r="CD50" s="972"/>
      <c r="CE50" s="972"/>
      <c r="CF50" s="972"/>
      <c r="CG50" s="972"/>
      <c r="CH50" s="972"/>
      <c r="CI50" s="972"/>
      <c r="CJ50" s="972"/>
      <c r="CK50" s="972"/>
      <c r="CL50" s="972"/>
      <c r="CM50" s="972"/>
      <c r="CN50" s="972"/>
      <c r="CO50" s="972"/>
      <c r="CP50" s="972"/>
      <c r="CQ50" s="972"/>
      <c r="CR50" s="972"/>
      <c r="CS50" s="972"/>
      <c r="CT50" s="972"/>
      <c r="CU50" s="972"/>
      <c r="CV50" s="972"/>
      <c r="CW50" s="972"/>
      <c r="CX50" s="972"/>
      <c r="CY50" s="972"/>
      <c r="CZ50" s="972"/>
      <c r="DA50" s="972"/>
      <c r="DB50" s="972"/>
      <c r="DC50" s="972"/>
      <c r="DD50" s="972"/>
      <c r="DE50" s="972"/>
      <c r="DF50" s="972"/>
      <c r="DG50" s="972"/>
      <c r="DH50" s="972"/>
      <c r="DI50" s="972"/>
      <c r="DJ50" s="972"/>
      <c r="DK50" s="972"/>
      <c r="DL50" s="972"/>
      <c r="DM50" s="972"/>
      <c r="DN50" s="972"/>
      <c r="DO50" s="972"/>
      <c r="DP50" s="972"/>
      <c r="DQ50" s="972"/>
      <c r="DR50" s="972"/>
      <c r="DS50" s="972"/>
      <c r="DT50" s="972"/>
      <c r="DU50" s="972"/>
      <c r="DV50" s="972"/>
      <c r="DW50" s="972"/>
      <c r="DX50" s="972"/>
      <c r="DY50" s="972"/>
      <c r="DZ50" s="972"/>
      <c r="EA50" s="972"/>
      <c r="EB50" s="972"/>
      <c r="EC50" s="972"/>
      <c r="ED50" s="972"/>
      <c r="EE50" s="972"/>
      <c r="EF50" s="972"/>
      <c r="EG50" s="972"/>
      <c r="EH50" s="972"/>
      <c r="EI50" s="972"/>
      <c r="EJ50" s="972"/>
      <c r="EK50" s="972"/>
      <c r="EL50" s="972"/>
      <c r="EM50" s="972"/>
      <c r="EN50" s="972"/>
      <c r="EO50" s="972"/>
      <c r="EP50" s="972"/>
      <c r="EQ50" s="972"/>
      <c r="ER50" s="972"/>
      <c r="ES50" s="972"/>
      <c r="ET50" s="972"/>
      <c r="EU50" s="972"/>
      <c r="EV50" s="972"/>
      <c r="EW50" s="972"/>
      <c r="EX50" s="972"/>
      <c r="EY50" s="972"/>
      <c r="EZ50" s="972"/>
      <c r="FA50" s="972"/>
      <c r="FB50" s="972"/>
      <c r="FC50" s="972"/>
      <c r="FD50" s="972"/>
      <c r="FE50" s="972"/>
      <c r="FF50" s="972"/>
      <c r="FG50" s="972"/>
      <c r="FH50" s="972"/>
      <c r="FI50" s="972"/>
      <c r="FJ50" s="972"/>
      <c r="FK50" s="972"/>
      <c r="FL50" s="972"/>
      <c r="FM50" s="972"/>
      <c r="FN50" s="972"/>
      <c r="FO50" s="972"/>
      <c r="FP50" s="972"/>
      <c r="FQ50" s="972"/>
      <c r="FR50" s="972"/>
      <c r="FS50" s="972"/>
      <c r="FT50" s="972"/>
      <c r="FU50" s="972"/>
      <c r="FV50" s="972"/>
      <c r="FW50" s="972"/>
      <c r="FX50" s="972"/>
      <c r="FY50" s="972"/>
      <c r="FZ50" s="972"/>
      <c r="GA50" s="972"/>
      <c r="GB50" s="972"/>
      <c r="GC50" s="972"/>
      <c r="GD50" s="972"/>
      <c r="GE50" s="972"/>
      <c r="GF50" s="972"/>
      <c r="GG50" s="972"/>
      <c r="GH50" s="972"/>
      <c r="GI50" s="972"/>
      <c r="GJ50" s="972"/>
      <c r="GK50" s="972"/>
      <c r="GL50" s="972"/>
      <c r="GM50" s="972"/>
      <c r="GN50" s="972"/>
      <c r="GO50" s="972"/>
      <c r="GP50" s="972"/>
      <c r="GQ50" s="972"/>
      <c r="GR50" s="972"/>
      <c r="GS50" s="972"/>
      <c r="GT50" s="972"/>
      <c r="GU50" s="972"/>
      <c r="GV50" s="972"/>
      <c r="GW50" s="972"/>
      <c r="GX50" s="972"/>
      <c r="GY50" s="972"/>
      <c r="GZ50" s="972"/>
      <c r="HA50" s="972"/>
      <c r="HB50" s="972"/>
      <c r="HC50" s="972"/>
      <c r="HD50" s="972"/>
      <c r="HE50" s="972"/>
      <c r="HF50" s="972"/>
      <c r="HG50" s="972"/>
      <c r="HH50" s="972"/>
      <c r="HI50" s="972"/>
      <c r="HJ50" s="972"/>
      <c r="HK50" s="972"/>
      <c r="HL50" s="972"/>
      <c r="HM50" s="972"/>
      <c r="HN50" s="972"/>
      <c r="HO50" s="972"/>
      <c r="HP50" s="972"/>
      <c r="HQ50" s="972"/>
    </row>
    <row r="51" spans="1:225" s="971" customFormat="1" ht="29.25" customHeight="1" thickTop="1" thickBot="1">
      <c r="A51" s="985"/>
      <c r="B51" s="3861" t="s">
        <v>9808</v>
      </c>
      <c r="C51" s="561"/>
      <c r="D51" s="3854"/>
      <c r="E51" s="561"/>
      <c r="F51" s="561"/>
      <c r="G51" s="561"/>
      <c r="H51" s="561"/>
      <c r="I51" s="561"/>
      <c r="J51" s="561"/>
      <c r="K51" s="972"/>
      <c r="L51" s="334"/>
      <c r="M51" s="972"/>
      <c r="N51" s="2965"/>
      <c r="O51" s="101">
        <f t="shared" si="1"/>
        <v>0</v>
      </c>
      <c r="P51" s="2970">
        <v>6</v>
      </c>
      <c r="Q51" s="973"/>
      <c r="R51" s="3681"/>
      <c r="S51" s="901"/>
      <c r="T51" s="956"/>
      <c r="U51" s="956"/>
      <c r="V51" s="956"/>
      <c r="W51" s="972"/>
      <c r="X51" s="972"/>
      <c r="Y51" s="2733"/>
      <c r="Z51" s="2733"/>
      <c r="AA51" s="2733"/>
      <c r="AB51" s="2733"/>
      <c r="AC51" s="2733"/>
      <c r="AD51" s="972"/>
      <c r="AE51" s="972"/>
      <c r="AF51" s="972"/>
      <c r="AG51" s="972"/>
      <c r="AH51" s="972"/>
      <c r="AI51" s="972"/>
      <c r="AJ51" s="972"/>
      <c r="AK51" s="972"/>
      <c r="AL51" s="972"/>
      <c r="AM51" s="972"/>
      <c r="AN51" s="972"/>
      <c r="AO51" s="972"/>
      <c r="AP51" s="972"/>
      <c r="AQ51" s="972"/>
      <c r="AR51" s="972"/>
      <c r="AS51" s="972"/>
      <c r="AT51" s="972"/>
      <c r="AU51" s="972"/>
      <c r="AV51" s="972"/>
      <c r="AW51" s="972"/>
      <c r="AX51" s="972"/>
      <c r="AY51" s="972"/>
      <c r="AZ51" s="972"/>
      <c r="BA51" s="972"/>
      <c r="BB51" s="972"/>
      <c r="BC51" s="972"/>
      <c r="BD51" s="972"/>
      <c r="BE51" s="972"/>
      <c r="BF51" s="972"/>
      <c r="BG51" s="972"/>
      <c r="BH51" s="972"/>
      <c r="BI51" s="972"/>
      <c r="BJ51" s="972"/>
      <c r="BK51" s="972"/>
      <c r="BL51" s="972"/>
      <c r="BM51" s="972"/>
      <c r="BN51" s="972"/>
      <c r="BO51" s="972"/>
      <c r="BP51" s="972"/>
      <c r="BQ51" s="972"/>
      <c r="BR51" s="972"/>
      <c r="BS51" s="972"/>
      <c r="BT51" s="972"/>
      <c r="BU51" s="972"/>
      <c r="BV51" s="972"/>
      <c r="BW51" s="972"/>
      <c r="BX51" s="972"/>
      <c r="BY51" s="972"/>
      <c r="BZ51" s="972"/>
      <c r="CA51" s="972"/>
      <c r="CB51" s="972"/>
      <c r="CC51" s="972"/>
      <c r="CD51" s="972"/>
      <c r="CE51" s="972"/>
      <c r="CF51" s="972"/>
      <c r="CG51" s="972"/>
      <c r="CH51" s="972"/>
      <c r="CI51" s="972"/>
      <c r="CJ51" s="972"/>
      <c r="CK51" s="972"/>
      <c r="CL51" s="972"/>
      <c r="CM51" s="972"/>
      <c r="CN51" s="972"/>
      <c r="CO51" s="972"/>
      <c r="CP51" s="972"/>
      <c r="CQ51" s="972"/>
      <c r="CR51" s="972"/>
      <c r="CS51" s="972"/>
      <c r="CT51" s="972"/>
      <c r="CU51" s="972"/>
      <c r="CV51" s="972"/>
      <c r="CW51" s="972"/>
      <c r="CX51" s="972"/>
      <c r="CY51" s="972"/>
      <c r="CZ51" s="972"/>
      <c r="DA51" s="972"/>
      <c r="DB51" s="972"/>
      <c r="DC51" s="972"/>
      <c r="DD51" s="972"/>
      <c r="DE51" s="972"/>
      <c r="DF51" s="972"/>
      <c r="DG51" s="972"/>
      <c r="DH51" s="972"/>
      <c r="DI51" s="972"/>
      <c r="DJ51" s="972"/>
      <c r="DK51" s="972"/>
      <c r="DL51" s="972"/>
      <c r="DM51" s="972"/>
      <c r="DN51" s="972"/>
      <c r="DO51" s="972"/>
      <c r="DP51" s="972"/>
      <c r="DQ51" s="972"/>
      <c r="DR51" s="972"/>
      <c r="DS51" s="972"/>
      <c r="DT51" s="972"/>
      <c r="DU51" s="972"/>
      <c r="DV51" s="972"/>
      <c r="DW51" s="972"/>
      <c r="DX51" s="972"/>
      <c r="DY51" s="972"/>
      <c r="DZ51" s="972"/>
      <c r="EA51" s="972"/>
      <c r="EB51" s="972"/>
      <c r="EC51" s="972"/>
      <c r="ED51" s="972"/>
      <c r="EE51" s="972"/>
      <c r="EF51" s="972"/>
      <c r="EG51" s="972"/>
      <c r="EH51" s="972"/>
      <c r="EI51" s="972"/>
      <c r="EJ51" s="972"/>
      <c r="EK51" s="972"/>
      <c r="EL51" s="972"/>
      <c r="EM51" s="972"/>
      <c r="EN51" s="972"/>
      <c r="EO51" s="972"/>
      <c r="EP51" s="972"/>
      <c r="EQ51" s="972"/>
      <c r="ER51" s="972"/>
      <c r="ES51" s="972"/>
      <c r="ET51" s="972"/>
      <c r="EU51" s="972"/>
      <c r="EV51" s="972"/>
      <c r="EW51" s="972"/>
      <c r="EX51" s="972"/>
      <c r="EY51" s="972"/>
      <c r="EZ51" s="972"/>
      <c r="FA51" s="972"/>
      <c r="FB51" s="972"/>
      <c r="FC51" s="972"/>
      <c r="FD51" s="972"/>
      <c r="FE51" s="972"/>
      <c r="FF51" s="972"/>
      <c r="FG51" s="972"/>
      <c r="FH51" s="972"/>
      <c r="FI51" s="972"/>
      <c r="FJ51" s="972"/>
      <c r="FK51" s="972"/>
      <c r="FL51" s="972"/>
      <c r="FM51" s="972"/>
      <c r="FN51" s="972"/>
      <c r="FO51" s="972"/>
      <c r="FP51" s="972"/>
      <c r="FQ51" s="972"/>
      <c r="FR51" s="972"/>
      <c r="FS51" s="972"/>
      <c r="FT51" s="972"/>
      <c r="FU51" s="972"/>
      <c r="FV51" s="972"/>
      <c r="FW51" s="972"/>
      <c r="FX51" s="972"/>
      <c r="FY51" s="972"/>
      <c r="FZ51" s="972"/>
      <c r="GA51" s="972"/>
      <c r="GB51" s="972"/>
      <c r="GC51" s="972"/>
      <c r="GD51" s="972"/>
      <c r="GE51" s="972"/>
      <c r="GF51" s="972"/>
      <c r="GG51" s="972"/>
      <c r="GH51" s="972"/>
      <c r="GI51" s="972"/>
      <c r="GJ51" s="972"/>
      <c r="GK51" s="972"/>
      <c r="GL51" s="972"/>
      <c r="GM51" s="972"/>
      <c r="GN51" s="972"/>
      <c r="GO51" s="972"/>
      <c r="GP51" s="972"/>
      <c r="GQ51" s="972"/>
      <c r="GR51" s="972"/>
      <c r="GS51" s="972"/>
      <c r="GT51" s="972"/>
      <c r="GU51" s="972"/>
      <c r="GV51" s="972"/>
      <c r="GW51" s="972"/>
      <c r="GX51" s="972"/>
      <c r="GY51" s="972"/>
      <c r="GZ51" s="972"/>
      <c r="HA51" s="972"/>
      <c r="HB51" s="972"/>
      <c r="HC51" s="972"/>
      <c r="HD51" s="972"/>
      <c r="HE51" s="972"/>
      <c r="HF51" s="972"/>
      <c r="HG51" s="972"/>
      <c r="HH51" s="972"/>
      <c r="HI51" s="972"/>
      <c r="HJ51" s="972"/>
      <c r="HK51" s="972"/>
      <c r="HL51" s="972"/>
      <c r="HM51" s="972"/>
      <c r="HN51" s="972"/>
      <c r="HO51" s="972"/>
      <c r="HP51" s="972"/>
      <c r="HQ51" s="972"/>
    </row>
    <row r="52" spans="1:225" s="971" customFormat="1" ht="15.6" thickTop="1">
      <c r="A52" s="985"/>
      <c r="B52" s="202" t="s">
        <v>2208</v>
      </c>
      <c r="C52" s="418" t="s">
        <v>1575</v>
      </c>
      <c r="D52" s="96">
        <v>0</v>
      </c>
      <c r="E52" s="4137"/>
      <c r="F52" s="4168"/>
      <c r="G52" s="4169"/>
      <c r="H52" s="4169"/>
      <c r="I52" s="4169"/>
      <c r="J52" s="4170"/>
      <c r="K52" s="950"/>
      <c r="L52" s="3758" t="s">
        <v>2209</v>
      </c>
      <c r="M52" s="972"/>
      <c r="N52" s="2965"/>
      <c r="O52" s="101" t="str">
        <f t="shared" si="1"/>
        <v>Please complete all cells in row</v>
      </c>
      <c r="P52" s="2970">
        <v>5</v>
      </c>
      <c r="Q52" s="973"/>
      <c r="R52" s="3681"/>
      <c r="S52" s="901"/>
      <c r="T52" s="956"/>
      <c r="U52" s="956"/>
      <c r="V52" s="956"/>
      <c r="W52" s="972"/>
      <c r="X52" s="972"/>
      <c r="Y52" s="2733"/>
      <c r="Z52" s="2733"/>
      <c r="AA52" s="2733"/>
      <c r="AB52" s="2733"/>
      <c r="AC52" s="2733"/>
      <c r="AD52" s="972"/>
      <c r="AE52" s="972"/>
      <c r="AF52" s="972"/>
      <c r="AG52" s="972"/>
      <c r="AH52" s="972"/>
      <c r="AI52" s="972"/>
      <c r="AJ52" s="972"/>
      <c r="AK52" s="972"/>
      <c r="AL52" s="972"/>
      <c r="AM52" s="972"/>
      <c r="AN52" s="972"/>
      <c r="AO52" s="972"/>
      <c r="AP52" s="972"/>
      <c r="AQ52" s="972"/>
      <c r="AR52" s="972"/>
      <c r="AS52" s="972"/>
      <c r="AT52" s="972"/>
      <c r="AU52" s="972"/>
      <c r="AV52" s="972"/>
      <c r="AW52" s="972"/>
      <c r="AX52" s="972"/>
      <c r="AY52" s="972"/>
      <c r="AZ52" s="972"/>
      <c r="BA52" s="972"/>
      <c r="BB52" s="972"/>
      <c r="BC52" s="972"/>
      <c r="BD52" s="972"/>
      <c r="BE52" s="972"/>
      <c r="BF52" s="972"/>
      <c r="BG52" s="972"/>
      <c r="BH52" s="972"/>
      <c r="BI52" s="972"/>
      <c r="BJ52" s="972"/>
      <c r="BK52" s="972"/>
      <c r="BL52" s="972"/>
      <c r="BM52" s="972"/>
      <c r="BN52" s="972"/>
      <c r="BO52" s="972"/>
      <c r="BP52" s="972"/>
      <c r="BQ52" s="972"/>
      <c r="BR52" s="972"/>
      <c r="BS52" s="972"/>
      <c r="BT52" s="972"/>
      <c r="BU52" s="972"/>
      <c r="BV52" s="972"/>
      <c r="BW52" s="972"/>
      <c r="BX52" s="972"/>
      <c r="BY52" s="972"/>
      <c r="BZ52" s="972"/>
      <c r="CA52" s="972"/>
      <c r="CB52" s="972"/>
      <c r="CC52" s="972"/>
      <c r="CD52" s="972"/>
      <c r="CE52" s="972"/>
      <c r="CF52" s="972"/>
      <c r="CG52" s="972"/>
      <c r="CH52" s="972"/>
      <c r="CI52" s="972"/>
      <c r="CJ52" s="972"/>
      <c r="CK52" s="972"/>
      <c r="CL52" s="972"/>
      <c r="CM52" s="972"/>
      <c r="CN52" s="972"/>
      <c r="CO52" s="972"/>
      <c r="CP52" s="972"/>
      <c r="CQ52" s="972"/>
      <c r="CR52" s="972"/>
      <c r="CS52" s="972"/>
      <c r="CT52" s="972"/>
      <c r="CU52" s="972"/>
      <c r="CV52" s="972"/>
      <c r="CW52" s="972"/>
      <c r="CX52" s="972"/>
      <c r="CY52" s="972"/>
      <c r="CZ52" s="972"/>
      <c r="DA52" s="972"/>
      <c r="DB52" s="972"/>
      <c r="DC52" s="972"/>
      <c r="DD52" s="972"/>
      <c r="DE52" s="972"/>
      <c r="DF52" s="972"/>
      <c r="DG52" s="972"/>
      <c r="DH52" s="972"/>
      <c r="DI52" s="972"/>
      <c r="DJ52" s="972"/>
      <c r="DK52" s="972"/>
      <c r="DL52" s="972"/>
      <c r="DM52" s="972"/>
      <c r="DN52" s="972"/>
      <c r="DO52" s="972"/>
      <c r="DP52" s="972"/>
      <c r="DQ52" s="972"/>
      <c r="DR52" s="972"/>
      <c r="DS52" s="972"/>
      <c r="DT52" s="972"/>
      <c r="DU52" s="972"/>
      <c r="DV52" s="972"/>
      <c r="DW52" s="972"/>
      <c r="DX52" s="972"/>
      <c r="DY52" s="972"/>
      <c r="DZ52" s="972"/>
      <c r="EA52" s="972"/>
      <c r="EB52" s="972"/>
      <c r="EC52" s="972"/>
      <c r="ED52" s="972"/>
      <c r="EE52" s="972"/>
      <c r="EF52" s="972"/>
      <c r="EG52" s="972"/>
      <c r="EH52" s="972"/>
      <c r="EI52" s="972"/>
      <c r="EJ52" s="972"/>
      <c r="EK52" s="972"/>
      <c r="EL52" s="972"/>
      <c r="EM52" s="972"/>
      <c r="EN52" s="972"/>
      <c r="EO52" s="972"/>
      <c r="EP52" s="972"/>
      <c r="EQ52" s="972"/>
      <c r="ER52" s="972"/>
      <c r="ES52" s="972"/>
      <c r="ET52" s="972"/>
      <c r="EU52" s="972"/>
      <c r="EV52" s="972"/>
      <c r="EW52" s="972"/>
      <c r="EX52" s="972"/>
      <c r="EY52" s="972"/>
      <c r="EZ52" s="972"/>
      <c r="FA52" s="972"/>
      <c r="FB52" s="972"/>
      <c r="FC52" s="972"/>
      <c r="FD52" s="972"/>
      <c r="FE52" s="972"/>
      <c r="FF52" s="972"/>
      <c r="FG52" s="972"/>
      <c r="FH52" s="972"/>
      <c r="FI52" s="972"/>
      <c r="FJ52" s="972"/>
      <c r="FK52" s="972"/>
      <c r="FL52" s="972"/>
      <c r="FM52" s="972"/>
      <c r="FN52" s="972"/>
      <c r="FO52" s="972"/>
      <c r="FP52" s="972"/>
      <c r="FQ52" s="972"/>
      <c r="FR52" s="972"/>
      <c r="FS52" s="972"/>
      <c r="FT52" s="972"/>
      <c r="FU52" s="972"/>
      <c r="FV52" s="972"/>
      <c r="FW52" s="972"/>
      <c r="FX52" s="972"/>
      <c r="FY52" s="972"/>
      <c r="FZ52" s="972"/>
      <c r="GA52" s="972"/>
      <c r="GB52" s="972"/>
      <c r="GC52" s="972"/>
      <c r="GD52" s="972"/>
      <c r="GE52" s="972"/>
      <c r="GF52" s="972"/>
      <c r="GG52" s="972"/>
      <c r="GH52" s="972"/>
      <c r="GI52" s="972"/>
      <c r="GJ52" s="972"/>
      <c r="GK52" s="972"/>
      <c r="GL52" s="972"/>
      <c r="GM52" s="972"/>
      <c r="GN52" s="972"/>
      <c r="GO52" s="972"/>
      <c r="GP52" s="972"/>
      <c r="GQ52" s="972"/>
      <c r="GR52" s="972"/>
      <c r="GS52" s="972"/>
      <c r="GT52" s="972"/>
      <c r="GU52" s="972"/>
      <c r="GV52" s="972"/>
      <c r="GW52" s="972"/>
      <c r="GX52" s="972"/>
      <c r="GY52" s="972"/>
      <c r="GZ52" s="972"/>
      <c r="HA52" s="972"/>
      <c r="HB52" s="972"/>
      <c r="HC52" s="972"/>
      <c r="HD52" s="972"/>
      <c r="HE52" s="972"/>
      <c r="HF52" s="972"/>
      <c r="HG52" s="972"/>
      <c r="HH52" s="972"/>
      <c r="HI52" s="972"/>
      <c r="HJ52" s="972"/>
      <c r="HK52" s="972"/>
      <c r="HL52" s="972"/>
      <c r="HM52" s="972"/>
      <c r="HN52" s="972"/>
      <c r="HO52" s="972"/>
      <c r="HP52" s="972"/>
      <c r="HQ52" s="972"/>
    </row>
    <row r="53" spans="1:225" s="971" customFormat="1" ht="15.6" thickBot="1">
      <c r="A53" s="985"/>
      <c r="B53" s="206" t="s">
        <v>2210</v>
      </c>
      <c r="C53" s="419" t="s">
        <v>1575</v>
      </c>
      <c r="D53" s="139">
        <v>0</v>
      </c>
      <c r="E53" s="4145"/>
      <c r="F53" s="4171">
        <f>IFERROR(F52,"-")</f>
        <v>0</v>
      </c>
      <c r="G53" s="4166"/>
      <c r="H53" s="4166"/>
      <c r="I53" s="4166"/>
      <c r="J53" s="4167"/>
      <c r="K53" s="950"/>
      <c r="L53" s="3765" t="s">
        <v>2211</v>
      </c>
      <c r="M53" s="972"/>
      <c r="N53" s="2965"/>
      <c r="O53" s="101">
        <f t="shared" si="1"/>
        <v>0</v>
      </c>
      <c r="P53" s="2970">
        <v>5</v>
      </c>
      <c r="Q53" s="973"/>
      <c r="R53" s="3681"/>
      <c r="S53" s="901"/>
      <c r="T53" s="956"/>
      <c r="U53" s="956"/>
      <c r="V53" s="956"/>
      <c r="W53" s="972"/>
      <c r="X53" s="972"/>
      <c r="Y53" s="2733"/>
      <c r="Z53" s="2733"/>
      <c r="AA53" s="2733"/>
      <c r="AB53" s="2733"/>
      <c r="AC53" s="2733"/>
      <c r="AD53" s="972"/>
      <c r="AE53" s="972"/>
      <c r="AF53" s="972"/>
      <c r="AG53" s="972"/>
      <c r="AH53" s="972"/>
      <c r="AI53" s="972"/>
      <c r="AJ53" s="972"/>
      <c r="AK53" s="972"/>
      <c r="AL53" s="972"/>
      <c r="AM53" s="972"/>
      <c r="AN53" s="972"/>
      <c r="AO53" s="972"/>
      <c r="AP53" s="972"/>
      <c r="AQ53" s="972"/>
      <c r="AR53" s="972"/>
      <c r="AS53" s="972"/>
      <c r="AT53" s="972"/>
      <c r="AU53" s="972"/>
      <c r="AV53" s="972"/>
      <c r="AW53" s="972"/>
      <c r="AX53" s="972"/>
      <c r="AY53" s="972"/>
      <c r="AZ53" s="972"/>
      <c r="BA53" s="972"/>
      <c r="BB53" s="972"/>
      <c r="BC53" s="972"/>
      <c r="BD53" s="972"/>
      <c r="BE53" s="972"/>
      <c r="BF53" s="972"/>
      <c r="BG53" s="972"/>
      <c r="BH53" s="972"/>
      <c r="BI53" s="972"/>
      <c r="BJ53" s="972"/>
      <c r="BK53" s="972"/>
      <c r="BL53" s="972"/>
      <c r="BM53" s="972"/>
      <c r="BN53" s="972"/>
      <c r="BO53" s="972"/>
      <c r="BP53" s="972"/>
      <c r="BQ53" s="972"/>
      <c r="BR53" s="972"/>
      <c r="BS53" s="972"/>
      <c r="BT53" s="972"/>
      <c r="BU53" s="972"/>
      <c r="BV53" s="972"/>
      <c r="BW53" s="972"/>
      <c r="BX53" s="972"/>
      <c r="BY53" s="972"/>
      <c r="BZ53" s="972"/>
      <c r="CA53" s="972"/>
      <c r="CB53" s="972"/>
      <c r="CC53" s="972"/>
      <c r="CD53" s="972"/>
      <c r="CE53" s="972"/>
      <c r="CF53" s="972"/>
      <c r="CG53" s="972"/>
      <c r="CH53" s="972"/>
      <c r="CI53" s="972"/>
      <c r="CJ53" s="972"/>
      <c r="CK53" s="972"/>
      <c r="CL53" s="972"/>
      <c r="CM53" s="972"/>
      <c r="CN53" s="972"/>
      <c r="CO53" s="972"/>
      <c r="CP53" s="972"/>
      <c r="CQ53" s="972"/>
      <c r="CR53" s="972"/>
      <c r="CS53" s="972"/>
      <c r="CT53" s="972"/>
      <c r="CU53" s="972"/>
      <c r="CV53" s="972"/>
      <c r="CW53" s="972"/>
      <c r="CX53" s="972"/>
      <c r="CY53" s="972"/>
      <c r="CZ53" s="972"/>
      <c r="DA53" s="972"/>
      <c r="DB53" s="972"/>
      <c r="DC53" s="972"/>
      <c r="DD53" s="972"/>
      <c r="DE53" s="972"/>
      <c r="DF53" s="972"/>
      <c r="DG53" s="972"/>
      <c r="DH53" s="972"/>
      <c r="DI53" s="972"/>
      <c r="DJ53" s="972"/>
      <c r="DK53" s="972"/>
      <c r="DL53" s="972"/>
      <c r="DM53" s="972"/>
      <c r="DN53" s="972"/>
      <c r="DO53" s="972"/>
      <c r="DP53" s="972"/>
      <c r="DQ53" s="972"/>
      <c r="DR53" s="972"/>
      <c r="DS53" s="972"/>
      <c r="DT53" s="972"/>
      <c r="DU53" s="972"/>
      <c r="DV53" s="972"/>
      <c r="DW53" s="972"/>
      <c r="DX53" s="972"/>
      <c r="DY53" s="972"/>
      <c r="DZ53" s="972"/>
      <c r="EA53" s="972"/>
      <c r="EB53" s="972"/>
      <c r="EC53" s="972"/>
      <c r="ED53" s="972"/>
      <c r="EE53" s="972"/>
      <c r="EF53" s="972"/>
      <c r="EG53" s="972"/>
      <c r="EH53" s="972"/>
      <c r="EI53" s="972"/>
      <c r="EJ53" s="972"/>
      <c r="EK53" s="972"/>
      <c r="EL53" s="972"/>
      <c r="EM53" s="972"/>
      <c r="EN53" s="972"/>
      <c r="EO53" s="972"/>
      <c r="EP53" s="972"/>
      <c r="EQ53" s="972"/>
      <c r="ER53" s="972"/>
      <c r="ES53" s="972"/>
      <c r="ET53" s="972"/>
      <c r="EU53" s="972"/>
      <c r="EV53" s="972"/>
      <c r="EW53" s="972"/>
      <c r="EX53" s="972"/>
      <c r="EY53" s="972"/>
      <c r="EZ53" s="972"/>
      <c r="FA53" s="972"/>
      <c r="FB53" s="972"/>
      <c r="FC53" s="972"/>
      <c r="FD53" s="972"/>
      <c r="FE53" s="972"/>
      <c r="FF53" s="972"/>
      <c r="FG53" s="972"/>
      <c r="FH53" s="972"/>
      <c r="FI53" s="972"/>
      <c r="FJ53" s="972"/>
      <c r="FK53" s="972"/>
      <c r="FL53" s="972"/>
      <c r="FM53" s="972"/>
      <c r="FN53" s="972"/>
      <c r="FO53" s="972"/>
      <c r="FP53" s="972"/>
      <c r="FQ53" s="972"/>
      <c r="FR53" s="972"/>
      <c r="FS53" s="972"/>
      <c r="FT53" s="972"/>
      <c r="FU53" s="972"/>
      <c r="FV53" s="972"/>
      <c r="FW53" s="972"/>
      <c r="FX53" s="972"/>
      <c r="FY53" s="972"/>
      <c r="FZ53" s="972"/>
      <c r="GA53" s="972"/>
      <c r="GB53" s="972"/>
      <c r="GC53" s="972"/>
      <c r="GD53" s="972"/>
      <c r="GE53" s="972"/>
      <c r="GF53" s="972"/>
      <c r="GG53" s="972"/>
      <c r="GH53" s="972"/>
      <c r="GI53" s="972"/>
      <c r="GJ53" s="972"/>
      <c r="GK53" s="972"/>
      <c r="GL53" s="972"/>
      <c r="GM53" s="972"/>
      <c r="GN53" s="972"/>
      <c r="GO53" s="972"/>
      <c r="GP53" s="972"/>
      <c r="GQ53" s="972"/>
      <c r="GR53" s="972"/>
      <c r="GS53" s="972"/>
      <c r="GT53" s="972"/>
      <c r="GU53" s="972"/>
      <c r="GV53" s="972"/>
      <c r="GW53" s="972"/>
      <c r="GX53" s="972"/>
      <c r="GY53" s="972"/>
      <c r="GZ53" s="972"/>
      <c r="HA53" s="972"/>
      <c r="HB53" s="972"/>
      <c r="HC53" s="972"/>
      <c r="HD53" s="972"/>
      <c r="HE53" s="972"/>
      <c r="HF53" s="972"/>
      <c r="HG53" s="972"/>
      <c r="HH53" s="972"/>
      <c r="HI53" s="972"/>
      <c r="HJ53" s="972"/>
      <c r="HK53" s="972"/>
      <c r="HL53" s="972"/>
      <c r="HM53" s="972"/>
      <c r="HN53" s="972"/>
      <c r="HO53" s="972"/>
      <c r="HP53" s="972"/>
      <c r="HQ53" s="972"/>
    </row>
    <row r="54" spans="1:225" s="971" customFormat="1" ht="14.25" customHeight="1" thickTop="1" thickBot="1">
      <c r="A54" s="985"/>
      <c r="B54" s="561"/>
      <c r="C54" s="561"/>
      <c r="D54" s="3854"/>
      <c r="E54" s="561"/>
      <c r="F54" s="561"/>
      <c r="G54" s="561"/>
      <c r="H54" s="561"/>
      <c r="I54" s="561"/>
      <c r="J54" s="561"/>
      <c r="K54" s="972"/>
      <c r="L54" s="334"/>
      <c r="M54" s="972"/>
      <c r="N54" s="2965"/>
      <c r="O54" s="101">
        <f t="shared" si="1"/>
        <v>0</v>
      </c>
      <c r="P54" s="2970">
        <v>6</v>
      </c>
      <c r="Q54" s="973"/>
      <c r="R54" s="3681"/>
      <c r="S54" s="901"/>
      <c r="T54" s="956"/>
      <c r="U54" s="956"/>
      <c r="V54" s="956"/>
      <c r="W54" s="972"/>
      <c r="X54" s="972"/>
      <c r="Y54" s="2733"/>
      <c r="Z54" s="2733"/>
      <c r="AA54" s="2733"/>
      <c r="AB54" s="2733"/>
      <c r="AC54" s="2733"/>
      <c r="AD54" s="972"/>
      <c r="AE54" s="972"/>
      <c r="AF54" s="972"/>
      <c r="AG54" s="972"/>
      <c r="AH54" s="972"/>
      <c r="AI54" s="972"/>
      <c r="AJ54" s="972"/>
      <c r="AK54" s="972"/>
      <c r="AL54" s="972"/>
      <c r="AM54" s="972"/>
      <c r="AN54" s="972"/>
      <c r="AO54" s="972"/>
      <c r="AP54" s="972"/>
      <c r="AQ54" s="972"/>
      <c r="AR54" s="972"/>
      <c r="AS54" s="972"/>
      <c r="AT54" s="972"/>
      <c r="AU54" s="972"/>
      <c r="AV54" s="972"/>
      <c r="AW54" s="972"/>
      <c r="AX54" s="972"/>
      <c r="AY54" s="972"/>
      <c r="AZ54" s="972"/>
      <c r="BA54" s="972"/>
      <c r="BB54" s="972"/>
      <c r="BC54" s="972"/>
      <c r="BD54" s="972"/>
      <c r="BE54" s="972"/>
      <c r="BF54" s="972"/>
      <c r="BG54" s="972"/>
      <c r="BH54" s="972"/>
      <c r="BI54" s="972"/>
      <c r="BJ54" s="972"/>
      <c r="BK54" s="972"/>
      <c r="BL54" s="972"/>
      <c r="BM54" s="972"/>
      <c r="BN54" s="972"/>
      <c r="BO54" s="972"/>
      <c r="BP54" s="972"/>
      <c r="BQ54" s="972"/>
      <c r="BR54" s="972"/>
      <c r="BS54" s="972"/>
      <c r="BT54" s="972"/>
      <c r="BU54" s="972"/>
      <c r="BV54" s="972"/>
      <c r="BW54" s="972"/>
      <c r="BX54" s="972"/>
      <c r="BY54" s="972"/>
      <c r="BZ54" s="972"/>
      <c r="CA54" s="972"/>
      <c r="CB54" s="972"/>
      <c r="CC54" s="972"/>
      <c r="CD54" s="972"/>
      <c r="CE54" s="972"/>
      <c r="CF54" s="972"/>
      <c r="CG54" s="972"/>
      <c r="CH54" s="972"/>
      <c r="CI54" s="972"/>
      <c r="CJ54" s="972"/>
      <c r="CK54" s="972"/>
      <c r="CL54" s="972"/>
      <c r="CM54" s="972"/>
      <c r="CN54" s="972"/>
      <c r="CO54" s="972"/>
      <c r="CP54" s="972"/>
      <c r="CQ54" s="972"/>
      <c r="CR54" s="972"/>
      <c r="CS54" s="972"/>
      <c r="CT54" s="972"/>
      <c r="CU54" s="972"/>
      <c r="CV54" s="972"/>
      <c r="CW54" s="972"/>
      <c r="CX54" s="972"/>
      <c r="CY54" s="972"/>
      <c r="CZ54" s="972"/>
      <c r="DA54" s="972"/>
      <c r="DB54" s="972"/>
      <c r="DC54" s="972"/>
      <c r="DD54" s="972"/>
      <c r="DE54" s="972"/>
      <c r="DF54" s="972"/>
      <c r="DG54" s="972"/>
      <c r="DH54" s="972"/>
      <c r="DI54" s="972"/>
      <c r="DJ54" s="972"/>
      <c r="DK54" s="972"/>
      <c r="DL54" s="972"/>
      <c r="DM54" s="972"/>
      <c r="DN54" s="972"/>
      <c r="DO54" s="972"/>
      <c r="DP54" s="972"/>
      <c r="DQ54" s="972"/>
      <c r="DR54" s="972"/>
      <c r="DS54" s="972"/>
      <c r="DT54" s="972"/>
      <c r="DU54" s="972"/>
      <c r="DV54" s="972"/>
      <c r="DW54" s="972"/>
      <c r="DX54" s="972"/>
      <c r="DY54" s="972"/>
      <c r="DZ54" s="972"/>
      <c r="EA54" s="972"/>
      <c r="EB54" s="972"/>
      <c r="EC54" s="972"/>
      <c r="ED54" s="972"/>
      <c r="EE54" s="972"/>
      <c r="EF54" s="972"/>
      <c r="EG54" s="972"/>
      <c r="EH54" s="972"/>
      <c r="EI54" s="972"/>
      <c r="EJ54" s="972"/>
      <c r="EK54" s="972"/>
      <c r="EL54" s="972"/>
      <c r="EM54" s="972"/>
      <c r="EN54" s="972"/>
      <c r="EO54" s="972"/>
      <c r="EP54" s="972"/>
      <c r="EQ54" s="972"/>
      <c r="ER54" s="972"/>
      <c r="ES54" s="972"/>
      <c r="ET54" s="972"/>
      <c r="EU54" s="972"/>
      <c r="EV54" s="972"/>
      <c r="EW54" s="972"/>
      <c r="EX54" s="972"/>
      <c r="EY54" s="972"/>
      <c r="EZ54" s="972"/>
      <c r="FA54" s="972"/>
      <c r="FB54" s="972"/>
      <c r="FC54" s="972"/>
      <c r="FD54" s="972"/>
      <c r="FE54" s="972"/>
      <c r="FF54" s="972"/>
      <c r="FG54" s="972"/>
      <c r="FH54" s="972"/>
      <c r="FI54" s="972"/>
      <c r="FJ54" s="972"/>
      <c r="FK54" s="972"/>
      <c r="FL54" s="972"/>
      <c r="FM54" s="972"/>
      <c r="FN54" s="972"/>
      <c r="FO54" s="972"/>
      <c r="FP54" s="972"/>
      <c r="FQ54" s="972"/>
      <c r="FR54" s="972"/>
      <c r="FS54" s="972"/>
      <c r="FT54" s="972"/>
      <c r="FU54" s="972"/>
      <c r="FV54" s="972"/>
      <c r="FW54" s="972"/>
      <c r="FX54" s="972"/>
      <c r="FY54" s="972"/>
      <c r="FZ54" s="972"/>
      <c r="GA54" s="972"/>
      <c r="GB54" s="972"/>
      <c r="GC54" s="972"/>
      <c r="GD54" s="972"/>
      <c r="GE54" s="972"/>
      <c r="GF54" s="972"/>
      <c r="GG54" s="972"/>
      <c r="GH54" s="972"/>
      <c r="GI54" s="972"/>
      <c r="GJ54" s="972"/>
      <c r="GK54" s="972"/>
      <c r="GL54" s="972"/>
      <c r="GM54" s="972"/>
      <c r="GN54" s="972"/>
      <c r="GO54" s="972"/>
      <c r="GP54" s="972"/>
      <c r="GQ54" s="972"/>
      <c r="GR54" s="972"/>
      <c r="GS54" s="972"/>
      <c r="GT54" s="972"/>
      <c r="GU54" s="972"/>
      <c r="GV54" s="972"/>
      <c r="GW54" s="972"/>
      <c r="GX54" s="972"/>
      <c r="GY54" s="972"/>
      <c r="GZ54" s="972"/>
      <c r="HA54" s="972"/>
      <c r="HB54" s="972"/>
      <c r="HC54" s="972"/>
      <c r="HD54" s="972"/>
      <c r="HE54" s="972"/>
      <c r="HF54" s="972"/>
      <c r="HG54" s="972"/>
      <c r="HH54" s="972"/>
      <c r="HI54" s="972"/>
      <c r="HJ54" s="972"/>
      <c r="HK54" s="972"/>
      <c r="HL54" s="972"/>
      <c r="HM54" s="972"/>
      <c r="HN54" s="972"/>
      <c r="HO54" s="972"/>
      <c r="HP54" s="972"/>
      <c r="HQ54" s="972"/>
    </row>
    <row r="55" spans="1:225" s="971" customFormat="1" ht="30" customHeight="1" thickTop="1" thickBot="1">
      <c r="A55" s="985"/>
      <c r="B55" s="3861" t="s">
        <v>9809</v>
      </c>
      <c r="C55" s="561"/>
      <c r="D55" s="3854"/>
      <c r="E55" s="561"/>
      <c r="F55" s="561"/>
      <c r="G55" s="561"/>
      <c r="H55" s="561"/>
      <c r="I55" s="561"/>
      <c r="J55" s="561"/>
      <c r="K55" s="972"/>
      <c r="L55" s="334"/>
      <c r="M55" s="972"/>
      <c r="N55" s="2965"/>
      <c r="O55" s="101">
        <f t="shared" si="1"/>
        <v>0</v>
      </c>
      <c r="P55" s="2970">
        <v>6</v>
      </c>
      <c r="Q55" s="973"/>
      <c r="R55" s="3681"/>
      <c r="S55" s="901"/>
      <c r="T55" s="956"/>
      <c r="U55" s="956"/>
      <c r="V55" s="956"/>
      <c r="W55" s="972"/>
      <c r="X55" s="972"/>
      <c r="Y55" s="2733"/>
      <c r="Z55" s="2733"/>
      <c r="AA55" s="2733"/>
      <c r="AB55" s="2733"/>
      <c r="AC55" s="2733"/>
      <c r="AD55" s="972"/>
      <c r="AE55" s="972"/>
      <c r="AF55" s="972"/>
      <c r="AG55" s="972"/>
      <c r="AH55" s="972"/>
      <c r="AI55" s="972"/>
      <c r="AJ55" s="972"/>
      <c r="AK55" s="972"/>
      <c r="AL55" s="972"/>
      <c r="AM55" s="972"/>
      <c r="AN55" s="972"/>
      <c r="AO55" s="972"/>
      <c r="AP55" s="972"/>
      <c r="AQ55" s="972"/>
      <c r="AR55" s="972"/>
      <c r="AS55" s="972"/>
      <c r="AT55" s="972"/>
      <c r="AU55" s="972"/>
      <c r="AV55" s="972"/>
      <c r="AW55" s="972"/>
      <c r="AX55" s="972"/>
      <c r="AY55" s="972"/>
      <c r="AZ55" s="972"/>
      <c r="BA55" s="972"/>
      <c r="BB55" s="972"/>
      <c r="BC55" s="972"/>
      <c r="BD55" s="972"/>
      <c r="BE55" s="972"/>
      <c r="BF55" s="972"/>
      <c r="BG55" s="972"/>
      <c r="BH55" s="972"/>
      <c r="BI55" s="972"/>
      <c r="BJ55" s="972"/>
      <c r="BK55" s="972"/>
      <c r="BL55" s="972"/>
      <c r="BM55" s="972"/>
      <c r="BN55" s="972"/>
      <c r="BO55" s="972"/>
      <c r="BP55" s="972"/>
      <c r="BQ55" s="972"/>
      <c r="BR55" s="972"/>
      <c r="BS55" s="972"/>
      <c r="BT55" s="972"/>
      <c r="BU55" s="972"/>
      <c r="BV55" s="972"/>
      <c r="BW55" s="972"/>
      <c r="BX55" s="972"/>
      <c r="BY55" s="972"/>
      <c r="BZ55" s="972"/>
      <c r="CA55" s="972"/>
      <c r="CB55" s="972"/>
      <c r="CC55" s="972"/>
      <c r="CD55" s="972"/>
      <c r="CE55" s="972"/>
      <c r="CF55" s="972"/>
      <c r="CG55" s="972"/>
      <c r="CH55" s="972"/>
      <c r="CI55" s="972"/>
      <c r="CJ55" s="972"/>
      <c r="CK55" s="972"/>
      <c r="CL55" s="972"/>
      <c r="CM55" s="972"/>
      <c r="CN55" s="972"/>
      <c r="CO55" s="972"/>
      <c r="CP55" s="972"/>
      <c r="CQ55" s="972"/>
      <c r="CR55" s="972"/>
      <c r="CS55" s="972"/>
      <c r="CT55" s="972"/>
      <c r="CU55" s="972"/>
      <c r="CV55" s="972"/>
      <c r="CW55" s="972"/>
      <c r="CX55" s="972"/>
      <c r="CY55" s="972"/>
      <c r="CZ55" s="972"/>
      <c r="DA55" s="972"/>
      <c r="DB55" s="972"/>
      <c r="DC55" s="972"/>
      <c r="DD55" s="972"/>
      <c r="DE55" s="972"/>
      <c r="DF55" s="972"/>
      <c r="DG55" s="972"/>
      <c r="DH55" s="972"/>
      <c r="DI55" s="972"/>
      <c r="DJ55" s="972"/>
      <c r="DK55" s="972"/>
      <c r="DL55" s="972"/>
      <c r="DM55" s="972"/>
      <c r="DN55" s="972"/>
      <c r="DO55" s="972"/>
      <c r="DP55" s="972"/>
      <c r="DQ55" s="972"/>
      <c r="DR55" s="972"/>
      <c r="DS55" s="972"/>
      <c r="DT55" s="972"/>
      <c r="DU55" s="972"/>
      <c r="DV55" s="972"/>
      <c r="DW55" s="972"/>
      <c r="DX55" s="972"/>
      <c r="DY55" s="972"/>
      <c r="DZ55" s="972"/>
      <c r="EA55" s="972"/>
      <c r="EB55" s="972"/>
      <c r="EC55" s="972"/>
      <c r="ED55" s="972"/>
      <c r="EE55" s="972"/>
      <c r="EF55" s="972"/>
      <c r="EG55" s="972"/>
      <c r="EH55" s="972"/>
      <c r="EI55" s="972"/>
      <c r="EJ55" s="972"/>
      <c r="EK55" s="972"/>
      <c r="EL55" s="972"/>
      <c r="EM55" s="972"/>
      <c r="EN55" s="972"/>
      <c r="EO55" s="972"/>
      <c r="EP55" s="972"/>
      <c r="EQ55" s="972"/>
      <c r="ER55" s="972"/>
      <c r="ES55" s="972"/>
      <c r="ET55" s="972"/>
      <c r="EU55" s="972"/>
      <c r="EV55" s="972"/>
      <c r="EW55" s="972"/>
      <c r="EX55" s="972"/>
      <c r="EY55" s="972"/>
      <c r="EZ55" s="972"/>
      <c r="FA55" s="972"/>
      <c r="FB55" s="972"/>
      <c r="FC55" s="972"/>
      <c r="FD55" s="972"/>
      <c r="FE55" s="972"/>
      <c r="FF55" s="972"/>
      <c r="FG55" s="972"/>
      <c r="FH55" s="972"/>
      <c r="FI55" s="972"/>
      <c r="FJ55" s="972"/>
      <c r="FK55" s="972"/>
      <c r="FL55" s="972"/>
      <c r="FM55" s="972"/>
      <c r="FN55" s="972"/>
      <c r="FO55" s="972"/>
      <c r="FP55" s="972"/>
      <c r="FQ55" s="972"/>
      <c r="FR55" s="972"/>
      <c r="FS55" s="972"/>
      <c r="FT55" s="972"/>
      <c r="FU55" s="972"/>
      <c r="FV55" s="972"/>
      <c r="FW55" s="972"/>
      <c r="FX55" s="972"/>
      <c r="FY55" s="972"/>
      <c r="FZ55" s="972"/>
      <c r="GA55" s="972"/>
      <c r="GB55" s="972"/>
      <c r="GC55" s="972"/>
      <c r="GD55" s="972"/>
      <c r="GE55" s="972"/>
      <c r="GF55" s="972"/>
      <c r="GG55" s="972"/>
      <c r="GH55" s="972"/>
      <c r="GI55" s="972"/>
      <c r="GJ55" s="972"/>
      <c r="GK55" s="972"/>
      <c r="GL55" s="972"/>
      <c r="GM55" s="972"/>
      <c r="GN55" s="972"/>
      <c r="GO55" s="972"/>
      <c r="GP55" s="972"/>
      <c r="GQ55" s="972"/>
      <c r="GR55" s="972"/>
      <c r="GS55" s="972"/>
      <c r="GT55" s="972"/>
      <c r="GU55" s="972"/>
      <c r="GV55" s="972"/>
      <c r="GW55" s="972"/>
      <c r="GX55" s="972"/>
      <c r="GY55" s="972"/>
      <c r="GZ55" s="972"/>
      <c r="HA55" s="972"/>
      <c r="HB55" s="972"/>
      <c r="HC55" s="972"/>
      <c r="HD55" s="972"/>
      <c r="HE55" s="972"/>
      <c r="HF55" s="972"/>
      <c r="HG55" s="972"/>
      <c r="HH55" s="972"/>
      <c r="HI55" s="972"/>
      <c r="HJ55" s="972"/>
      <c r="HK55" s="972"/>
      <c r="HL55" s="972"/>
      <c r="HM55" s="972"/>
      <c r="HN55" s="972"/>
      <c r="HO55" s="972"/>
      <c r="HP55" s="972"/>
      <c r="HQ55" s="972"/>
    </row>
    <row r="56" spans="1:225" s="971" customFormat="1" ht="30.6" thickTop="1">
      <c r="A56" s="985"/>
      <c r="B56" s="202" t="s">
        <v>2212</v>
      </c>
      <c r="C56" s="418" t="s">
        <v>2213</v>
      </c>
      <c r="D56" s="96">
        <v>2</v>
      </c>
      <c r="E56" s="4137"/>
      <c r="F56" s="4138"/>
      <c r="G56" s="4127"/>
      <c r="H56" s="4127"/>
      <c r="I56" s="4127"/>
      <c r="J56" s="4128"/>
      <c r="K56" s="950"/>
      <c r="L56" s="3758" t="s">
        <v>2214</v>
      </c>
      <c r="M56" s="972"/>
      <c r="N56" s="2965"/>
      <c r="O56" s="101" t="str">
        <f t="shared" si="1"/>
        <v>Please complete all cells in row</v>
      </c>
      <c r="P56" s="2970">
        <v>5</v>
      </c>
      <c r="Q56" s="973"/>
      <c r="R56" s="3681"/>
      <c r="S56" s="901"/>
      <c r="T56" s="956"/>
      <c r="U56" s="956"/>
      <c r="V56" s="956"/>
      <c r="W56" s="972"/>
      <c r="X56" s="972"/>
      <c r="Y56" s="2733"/>
      <c r="Z56" s="2733"/>
      <c r="AA56" s="2733"/>
      <c r="AB56" s="2733"/>
      <c r="AC56" s="2733"/>
      <c r="AD56" s="972"/>
      <c r="AE56" s="972"/>
      <c r="AF56" s="972"/>
      <c r="AG56" s="972"/>
      <c r="AH56" s="972"/>
      <c r="AI56" s="972"/>
      <c r="AJ56" s="972"/>
      <c r="AK56" s="972"/>
      <c r="AL56" s="972"/>
      <c r="AM56" s="972"/>
      <c r="AN56" s="972"/>
      <c r="AO56" s="972"/>
      <c r="AP56" s="972"/>
      <c r="AQ56" s="972"/>
      <c r="AR56" s="972"/>
      <c r="AS56" s="972"/>
      <c r="AT56" s="972"/>
      <c r="AU56" s="972"/>
      <c r="AV56" s="972"/>
      <c r="AW56" s="972"/>
      <c r="AX56" s="972"/>
      <c r="AY56" s="972"/>
      <c r="AZ56" s="972"/>
      <c r="BA56" s="972"/>
      <c r="BB56" s="972"/>
      <c r="BC56" s="972"/>
      <c r="BD56" s="972"/>
      <c r="BE56" s="972"/>
      <c r="BF56" s="972"/>
      <c r="BG56" s="972"/>
      <c r="BH56" s="972"/>
      <c r="BI56" s="972"/>
      <c r="BJ56" s="972"/>
      <c r="BK56" s="972"/>
      <c r="BL56" s="972"/>
      <c r="BM56" s="972"/>
      <c r="BN56" s="972"/>
      <c r="BO56" s="972"/>
      <c r="BP56" s="972"/>
      <c r="BQ56" s="972"/>
      <c r="BR56" s="972"/>
      <c r="BS56" s="972"/>
      <c r="BT56" s="972"/>
      <c r="BU56" s="972"/>
      <c r="BV56" s="972"/>
      <c r="BW56" s="972"/>
      <c r="BX56" s="972"/>
      <c r="BY56" s="972"/>
      <c r="BZ56" s="972"/>
      <c r="CA56" s="972"/>
      <c r="CB56" s="972"/>
      <c r="CC56" s="972"/>
      <c r="CD56" s="972"/>
      <c r="CE56" s="972"/>
      <c r="CF56" s="972"/>
      <c r="CG56" s="972"/>
      <c r="CH56" s="972"/>
      <c r="CI56" s="972"/>
      <c r="CJ56" s="972"/>
      <c r="CK56" s="972"/>
      <c r="CL56" s="972"/>
      <c r="CM56" s="972"/>
      <c r="CN56" s="972"/>
      <c r="CO56" s="972"/>
      <c r="CP56" s="972"/>
      <c r="CQ56" s="972"/>
      <c r="CR56" s="972"/>
      <c r="CS56" s="972"/>
      <c r="CT56" s="972"/>
      <c r="CU56" s="972"/>
      <c r="CV56" s="972"/>
      <c r="CW56" s="972"/>
      <c r="CX56" s="972"/>
      <c r="CY56" s="972"/>
      <c r="CZ56" s="972"/>
      <c r="DA56" s="972"/>
      <c r="DB56" s="972"/>
      <c r="DC56" s="972"/>
      <c r="DD56" s="972"/>
      <c r="DE56" s="972"/>
      <c r="DF56" s="972"/>
      <c r="DG56" s="972"/>
      <c r="DH56" s="972"/>
      <c r="DI56" s="972"/>
      <c r="DJ56" s="972"/>
      <c r="DK56" s="972"/>
      <c r="DL56" s="972"/>
      <c r="DM56" s="972"/>
      <c r="DN56" s="972"/>
      <c r="DO56" s="972"/>
      <c r="DP56" s="972"/>
      <c r="DQ56" s="972"/>
      <c r="DR56" s="972"/>
      <c r="DS56" s="972"/>
      <c r="DT56" s="972"/>
      <c r="DU56" s="972"/>
      <c r="DV56" s="972"/>
      <c r="DW56" s="972"/>
      <c r="DX56" s="972"/>
      <c r="DY56" s="972"/>
      <c r="DZ56" s="972"/>
      <c r="EA56" s="972"/>
      <c r="EB56" s="972"/>
      <c r="EC56" s="972"/>
      <c r="ED56" s="972"/>
      <c r="EE56" s="972"/>
      <c r="EF56" s="972"/>
      <c r="EG56" s="972"/>
      <c r="EH56" s="972"/>
      <c r="EI56" s="972"/>
      <c r="EJ56" s="972"/>
      <c r="EK56" s="972"/>
      <c r="EL56" s="972"/>
      <c r="EM56" s="972"/>
      <c r="EN56" s="972"/>
      <c r="EO56" s="972"/>
      <c r="EP56" s="972"/>
      <c r="EQ56" s="972"/>
      <c r="ER56" s="972"/>
      <c r="ES56" s="972"/>
      <c r="ET56" s="972"/>
      <c r="EU56" s="972"/>
      <c r="EV56" s="972"/>
      <c r="EW56" s="972"/>
      <c r="EX56" s="972"/>
      <c r="EY56" s="972"/>
      <c r="EZ56" s="972"/>
      <c r="FA56" s="972"/>
      <c r="FB56" s="972"/>
      <c r="FC56" s="972"/>
      <c r="FD56" s="972"/>
      <c r="FE56" s="972"/>
      <c r="FF56" s="972"/>
      <c r="FG56" s="972"/>
      <c r="FH56" s="972"/>
      <c r="FI56" s="972"/>
      <c r="FJ56" s="972"/>
      <c r="FK56" s="972"/>
      <c r="FL56" s="972"/>
      <c r="FM56" s="972"/>
      <c r="FN56" s="972"/>
      <c r="FO56" s="972"/>
      <c r="FP56" s="972"/>
      <c r="FQ56" s="972"/>
      <c r="FR56" s="972"/>
      <c r="FS56" s="972"/>
      <c r="FT56" s="972"/>
      <c r="FU56" s="972"/>
      <c r="FV56" s="972"/>
      <c r="FW56" s="972"/>
      <c r="FX56" s="972"/>
      <c r="FY56" s="972"/>
      <c r="FZ56" s="972"/>
      <c r="GA56" s="972"/>
      <c r="GB56" s="972"/>
      <c r="GC56" s="972"/>
      <c r="GD56" s="972"/>
      <c r="GE56" s="972"/>
      <c r="GF56" s="972"/>
      <c r="GG56" s="972"/>
      <c r="GH56" s="972"/>
      <c r="GI56" s="972"/>
      <c r="GJ56" s="972"/>
      <c r="GK56" s="972"/>
      <c r="GL56" s="972"/>
      <c r="GM56" s="972"/>
      <c r="GN56" s="972"/>
      <c r="GO56" s="972"/>
      <c r="GP56" s="972"/>
      <c r="GQ56" s="972"/>
      <c r="GR56" s="972"/>
      <c r="GS56" s="972"/>
      <c r="GT56" s="972"/>
      <c r="GU56" s="972"/>
      <c r="GV56" s="972"/>
      <c r="GW56" s="972"/>
      <c r="GX56" s="972"/>
      <c r="GY56" s="972"/>
      <c r="GZ56" s="972"/>
      <c r="HA56" s="972"/>
      <c r="HB56" s="972"/>
      <c r="HC56" s="972"/>
      <c r="HD56" s="972"/>
      <c r="HE56" s="972"/>
      <c r="HF56" s="972"/>
      <c r="HG56" s="972"/>
      <c r="HH56" s="972"/>
      <c r="HI56" s="972"/>
      <c r="HJ56" s="972"/>
      <c r="HK56" s="972"/>
      <c r="HL56" s="972"/>
      <c r="HM56" s="972"/>
      <c r="HN56" s="972"/>
      <c r="HO56" s="972"/>
      <c r="HP56" s="972"/>
      <c r="HQ56" s="972"/>
    </row>
    <row r="57" spans="1:225" s="971" customFormat="1" ht="30">
      <c r="A57" s="985"/>
      <c r="B57" s="205" t="s">
        <v>2215</v>
      </c>
      <c r="C57" s="138" t="s">
        <v>2213</v>
      </c>
      <c r="D57" s="102">
        <v>2</v>
      </c>
      <c r="E57" s="4139"/>
      <c r="F57" s="4141"/>
      <c r="G57" s="4131"/>
      <c r="H57" s="4131"/>
      <c r="I57" s="4131"/>
      <c r="J57" s="4132"/>
      <c r="K57" s="950"/>
      <c r="L57" s="3768" t="s">
        <v>2216</v>
      </c>
      <c r="M57" s="972"/>
      <c r="N57" s="2965"/>
      <c r="O57" s="101" t="str">
        <f t="shared" si="1"/>
        <v>Please complete all cells in row</v>
      </c>
      <c r="P57" s="2970">
        <v>5</v>
      </c>
      <c r="Q57" s="973"/>
      <c r="R57" s="3681"/>
      <c r="S57" s="901"/>
      <c r="T57" s="956"/>
      <c r="U57" s="956"/>
      <c r="V57" s="956"/>
      <c r="W57" s="972"/>
      <c r="X57" s="972"/>
      <c r="Y57" s="2733"/>
      <c r="Z57" s="2733"/>
      <c r="AA57" s="2733"/>
      <c r="AB57" s="2733"/>
      <c r="AC57" s="2733"/>
      <c r="AD57" s="972"/>
      <c r="AE57" s="972"/>
      <c r="AF57" s="972"/>
      <c r="AG57" s="972"/>
      <c r="AH57" s="972"/>
      <c r="AI57" s="972"/>
      <c r="AJ57" s="972"/>
      <c r="AK57" s="972"/>
      <c r="AL57" s="972"/>
      <c r="AM57" s="972"/>
      <c r="AN57" s="972"/>
      <c r="AO57" s="972"/>
      <c r="AP57" s="972"/>
      <c r="AQ57" s="972"/>
      <c r="AR57" s="972"/>
      <c r="AS57" s="972"/>
      <c r="AT57" s="972"/>
      <c r="AU57" s="972"/>
      <c r="AV57" s="972"/>
      <c r="AW57" s="972"/>
      <c r="AX57" s="972"/>
      <c r="AY57" s="972"/>
      <c r="AZ57" s="972"/>
      <c r="BA57" s="972"/>
      <c r="BB57" s="972"/>
      <c r="BC57" s="972"/>
      <c r="BD57" s="972"/>
      <c r="BE57" s="972"/>
      <c r="BF57" s="972"/>
      <c r="BG57" s="972"/>
      <c r="BH57" s="972"/>
      <c r="BI57" s="972"/>
      <c r="BJ57" s="972"/>
      <c r="BK57" s="972"/>
      <c r="BL57" s="972"/>
      <c r="BM57" s="972"/>
      <c r="BN57" s="972"/>
      <c r="BO57" s="972"/>
      <c r="BP57" s="972"/>
      <c r="BQ57" s="972"/>
      <c r="BR57" s="972"/>
      <c r="BS57" s="972"/>
      <c r="BT57" s="972"/>
      <c r="BU57" s="972"/>
      <c r="BV57" s="972"/>
      <c r="BW57" s="972"/>
      <c r="BX57" s="972"/>
      <c r="BY57" s="972"/>
      <c r="BZ57" s="972"/>
      <c r="CA57" s="972"/>
      <c r="CB57" s="972"/>
      <c r="CC57" s="972"/>
      <c r="CD57" s="972"/>
      <c r="CE57" s="972"/>
      <c r="CF57" s="972"/>
      <c r="CG57" s="972"/>
      <c r="CH57" s="972"/>
      <c r="CI57" s="972"/>
      <c r="CJ57" s="972"/>
      <c r="CK57" s="972"/>
      <c r="CL57" s="972"/>
      <c r="CM57" s="972"/>
      <c r="CN57" s="972"/>
      <c r="CO57" s="972"/>
      <c r="CP57" s="972"/>
      <c r="CQ57" s="972"/>
      <c r="CR57" s="972"/>
      <c r="CS57" s="972"/>
      <c r="CT57" s="972"/>
      <c r="CU57" s="972"/>
      <c r="CV57" s="972"/>
      <c r="CW57" s="972"/>
      <c r="CX57" s="972"/>
      <c r="CY57" s="972"/>
      <c r="CZ57" s="972"/>
      <c r="DA57" s="972"/>
      <c r="DB57" s="972"/>
      <c r="DC57" s="972"/>
      <c r="DD57" s="972"/>
      <c r="DE57" s="972"/>
      <c r="DF57" s="972"/>
      <c r="DG57" s="972"/>
      <c r="DH57" s="972"/>
      <c r="DI57" s="972"/>
      <c r="DJ57" s="972"/>
      <c r="DK57" s="972"/>
      <c r="DL57" s="972"/>
      <c r="DM57" s="972"/>
      <c r="DN57" s="972"/>
      <c r="DO57" s="972"/>
      <c r="DP57" s="972"/>
      <c r="DQ57" s="972"/>
      <c r="DR57" s="972"/>
      <c r="DS57" s="972"/>
      <c r="DT57" s="972"/>
      <c r="DU57" s="972"/>
      <c r="DV57" s="972"/>
      <c r="DW57" s="972"/>
      <c r="DX57" s="972"/>
      <c r="DY57" s="972"/>
      <c r="DZ57" s="972"/>
      <c r="EA57" s="972"/>
      <c r="EB57" s="972"/>
      <c r="EC57" s="972"/>
      <c r="ED57" s="972"/>
      <c r="EE57" s="972"/>
      <c r="EF57" s="972"/>
      <c r="EG57" s="972"/>
      <c r="EH57" s="972"/>
      <c r="EI57" s="972"/>
      <c r="EJ57" s="972"/>
      <c r="EK57" s="972"/>
      <c r="EL57" s="972"/>
      <c r="EM57" s="972"/>
      <c r="EN57" s="972"/>
      <c r="EO57" s="972"/>
      <c r="EP57" s="972"/>
      <c r="EQ57" s="972"/>
      <c r="ER57" s="972"/>
      <c r="ES57" s="972"/>
      <c r="ET57" s="972"/>
      <c r="EU57" s="972"/>
      <c r="EV57" s="972"/>
      <c r="EW57" s="972"/>
      <c r="EX57" s="972"/>
      <c r="EY57" s="972"/>
      <c r="EZ57" s="972"/>
      <c r="FA57" s="972"/>
      <c r="FB57" s="972"/>
      <c r="FC57" s="972"/>
      <c r="FD57" s="972"/>
      <c r="FE57" s="972"/>
      <c r="FF57" s="972"/>
      <c r="FG57" s="972"/>
      <c r="FH57" s="972"/>
      <c r="FI57" s="972"/>
      <c r="FJ57" s="972"/>
      <c r="FK57" s="972"/>
      <c r="FL57" s="972"/>
      <c r="FM57" s="972"/>
      <c r="FN57" s="972"/>
      <c r="FO57" s="972"/>
      <c r="FP57" s="972"/>
      <c r="FQ57" s="972"/>
      <c r="FR57" s="972"/>
      <c r="FS57" s="972"/>
      <c r="FT57" s="972"/>
      <c r="FU57" s="972"/>
      <c r="FV57" s="972"/>
      <c r="FW57" s="972"/>
      <c r="FX57" s="972"/>
      <c r="FY57" s="972"/>
      <c r="FZ57" s="972"/>
      <c r="GA57" s="972"/>
      <c r="GB57" s="972"/>
      <c r="GC57" s="972"/>
      <c r="GD57" s="972"/>
      <c r="GE57" s="972"/>
      <c r="GF57" s="972"/>
      <c r="GG57" s="972"/>
      <c r="GH57" s="972"/>
      <c r="GI57" s="972"/>
      <c r="GJ57" s="972"/>
      <c r="GK57" s="972"/>
      <c r="GL57" s="972"/>
      <c r="GM57" s="972"/>
      <c r="GN57" s="972"/>
      <c r="GO57" s="972"/>
      <c r="GP57" s="972"/>
      <c r="GQ57" s="972"/>
      <c r="GR57" s="972"/>
      <c r="GS57" s="972"/>
      <c r="GT57" s="972"/>
      <c r="GU57" s="972"/>
      <c r="GV57" s="972"/>
      <c r="GW57" s="972"/>
      <c r="GX57" s="972"/>
      <c r="GY57" s="972"/>
      <c r="GZ57" s="972"/>
      <c r="HA57" s="972"/>
      <c r="HB57" s="972"/>
      <c r="HC57" s="972"/>
      <c r="HD57" s="972"/>
      <c r="HE57" s="972"/>
      <c r="HF57" s="972"/>
      <c r="HG57" s="972"/>
      <c r="HH57" s="972"/>
      <c r="HI57" s="972"/>
      <c r="HJ57" s="972"/>
      <c r="HK57" s="972"/>
      <c r="HL57" s="972"/>
      <c r="HM57" s="972"/>
      <c r="HN57" s="972"/>
      <c r="HO57" s="972"/>
      <c r="HP57" s="972"/>
      <c r="HQ57" s="972"/>
    </row>
    <row r="58" spans="1:225" s="971" customFormat="1" ht="30">
      <c r="A58" s="985"/>
      <c r="B58" s="205" t="s">
        <v>2217</v>
      </c>
      <c r="C58" s="138" t="s">
        <v>2213</v>
      </c>
      <c r="D58" s="102">
        <v>2</v>
      </c>
      <c r="E58" s="4139"/>
      <c r="F58" s="4141"/>
      <c r="G58" s="4131"/>
      <c r="H58" s="4131"/>
      <c r="I58" s="4131"/>
      <c r="J58" s="4132"/>
      <c r="K58" s="950"/>
      <c r="L58" s="3768" t="s">
        <v>2218</v>
      </c>
      <c r="M58" s="972"/>
      <c r="N58" s="2965"/>
      <c r="O58" s="101" t="str">
        <f t="shared" si="1"/>
        <v>Please complete all cells in row</v>
      </c>
      <c r="P58" s="2970">
        <v>5</v>
      </c>
      <c r="Q58" s="973"/>
      <c r="R58" s="3681"/>
      <c r="S58" s="901"/>
      <c r="T58" s="956"/>
      <c r="U58" s="956"/>
      <c r="V58" s="956"/>
      <c r="W58" s="972"/>
      <c r="X58" s="972"/>
      <c r="Y58" s="2733"/>
      <c r="Z58" s="2733"/>
      <c r="AA58" s="2733"/>
      <c r="AB58" s="2733"/>
      <c r="AC58" s="2733"/>
      <c r="AD58" s="972"/>
      <c r="AE58" s="972"/>
      <c r="AF58" s="972"/>
      <c r="AG58" s="972"/>
      <c r="AH58" s="972"/>
      <c r="AI58" s="972"/>
      <c r="AJ58" s="972"/>
      <c r="AK58" s="972"/>
      <c r="AL58" s="972"/>
      <c r="AM58" s="972"/>
      <c r="AN58" s="972"/>
      <c r="AO58" s="972"/>
      <c r="AP58" s="972"/>
      <c r="AQ58" s="972"/>
      <c r="AR58" s="972"/>
      <c r="AS58" s="972"/>
      <c r="AT58" s="972"/>
      <c r="AU58" s="972"/>
      <c r="AV58" s="972"/>
      <c r="AW58" s="972"/>
      <c r="AX58" s="972"/>
      <c r="AY58" s="972"/>
      <c r="AZ58" s="972"/>
      <c r="BA58" s="972"/>
      <c r="BB58" s="972"/>
      <c r="BC58" s="972"/>
      <c r="BD58" s="972"/>
      <c r="BE58" s="972"/>
      <c r="BF58" s="972"/>
      <c r="BG58" s="972"/>
      <c r="BH58" s="972"/>
      <c r="BI58" s="972"/>
      <c r="BJ58" s="972"/>
      <c r="BK58" s="972"/>
      <c r="BL58" s="972"/>
      <c r="BM58" s="972"/>
      <c r="BN58" s="972"/>
      <c r="BO58" s="972"/>
      <c r="BP58" s="972"/>
      <c r="BQ58" s="972"/>
      <c r="BR58" s="972"/>
      <c r="BS58" s="972"/>
      <c r="BT58" s="972"/>
      <c r="BU58" s="972"/>
      <c r="BV58" s="972"/>
      <c r="BW58" s="972"/>
      <c r="BX58" s="972"/>
      <c r="BY58" s="972"/>
      <c r="BZ58" s="972"/>
      <c r="CA58" s="972"/>
      <c r="CB58" s="972"/>
      <c r="CC58" s="972"/>
      <c r="CD58" s="972"/>
      <c r="CE58" s="972"/>
      <c r="CF58" s="972"/>
      <c r="CG58" s="972"/>
      <c r="CH58" s="972"/>
      <c r="CI58" s="972"/>
      <c r="CJ58" s="972"/>
      <c r="CK58" s="972"/>
      <c r="CL58" s="972"/>
      <c r="CM58" s="972"/>
      <c r="CN58" s="972"/>
      <c r="CO58" s="972"/>
      <c r="CP58" s="972"/>
      <c r="CQ58" s="972"/>
      <c r="CR58" s="972"/>
      <c r="CS58" s="972"/>
      <c r="CT58" s="972"/>
      <c r="CU58" s="972"/>
      <c r="CV58" s="972"/>
      <c r="CW58" s="972"/>
      <c r="CX58" s="972"/>
      <c r="CY58" s="972"/>
      <c r="CZ58" s="972"/>
      <c r="DA58" s="972"/>
      <c r="DB58" s="972"/>
      <c r="DC58" s="972"/>
      <c r="DD58" s="972"/>
      <c r="DE58" s="972"/>
      <c r="DF58" s="972"/>
      <c r="DG58" s="972"/>
      <c r="DH58" s="972"/>
      <c r="DI58" s="972"/>
      <c r="DJ58" s="972"/>
      <c r="DK58" s="972"/>
      <c r="DL58" s="972"/>
      <c r="DM58" s="972"/>
      <c r="DN58" s="972"/>
      <c r="DO58" s="972"/>
      <c r="DP58" s="972"/>
      <c r="DQ58" s="972"/>
      <c r="DR58" s="972"/>
      <c r="DS58" s="972"/>
      <c r="DT58" s="972"/>
      <c r="DU58" s="972"/>
      <c r="DV58" s="972"/>
      <c r="DW58" s="972"/>
      <c r="DX58" s="972"/>
      <c r="DY58" s="972"/>
      <c r="DZ58" s="972"/>
      <c r="EA58" s="972"/>
      <c r="EB58" s="972"/>
      <c r="EC58" s="972"/>
      <c r="ED58" s="972"/>
      <c r="EE58" s="972"/>
      <c r="EF58" s="972"/>
      <c r="EG58" s="972"/>
      <c r="EH58" s="972"/>
      <c r="EI58" s="972"/>
      <c r="EJ58" s="972"/>
      <c r="EK58" s="972"/>
      <c r="EL58" s="972"/>
      <c r="EM58" s="972"/>
      <c r="EN58" s="972"/>
      <c r="EO58" s="972"/>
      <c r="EP58" s="972"/>
      <c r="EQ58" s="972"/>
      <c r="ER58" s="972"/>
      <c r="ES58" s="972"/>
      <c r="ET58" s="972"/>
      <c r="EU58" s="972"/>
      <c r="EV58" s="972"/>
      <c r="EW58" s="972"/>
      <c r="EX58" s="972"/>
      <c r="EY58" s="972"/>
      <c r="EZ58" s="972"/>
      <c r="FA58" s="972"/>
      <c r="FB58" s="972"/>
      <c r="FC58" s="972"/>
      <c r="FD58" s="972"/>
      <c r="FE58" s="972"/>
      <c r="FF58" s="972"/>
      <c r="FG58" s="972"/>
      <c r="FH58" s="972"/>
      <c r="FI58" s="972"/>
      <c r="FJ58" s="972"/>
      <c r="FK58" s="972"/>
      <c r="FL58" s="972"/>
      <c r="FM58" s="972"/>
      <c r="FN58" s="972"/>
      <c r="FO58" s="972"/>
      <c r="FP58" s="972"/>
      <c r="FQ58" s="972"/>
      <c r="FR58" s="972"/>
      <c r="FS58" s="972"/>
      <c r="FT58" s="972"/>
      <c r="FU58" s="972"/>
      <c r="FV58" s="972"/>
      <c r="FW58" s="972"/>
      <c r="FX58" s="972"/>
      <c r="FY58" s="972"/>
      <c r="FZ58" s="972"/>
      <c r="GA58" s="972"/>
      <c r="GB58" s="972"/>
      <c r="GC58" s="972"/>
      <c r="GD58" s="972"/>
      <c r="GE58" s="972"/>
      <c r="GF58" s="972"/>
      <c r="GG58" s="972"/>
      <c r="GH58" s="972"/>
      <c r="GI58" s="972"/>
      <c r="GJ58" s="972"/>
      <c r="GK58" s="972"/>
      <c r="GL58" s="972"/>
      <c r="GM58" s="972"/>
      <c r="GN58" s="972"/>
      <c r="GO58" s="972"/>
      <c r="GP58" s="972"/>
      <c r="GQ58" s="972"/>
      <c r="GR58" s="972"/>
      <c r="GS58" s="972"/>
      <c r="GT58" s="972"/>
      <c r="GU58" s="972"/>
      <c r="GV58" s="972"/>
      <c r="GW58" s="972"/>
      <c r="GX58" s="972"/>
      <c r="GY58" s="972"/>
      <c r="GZ58" s="972"/>
      <c r="HA58" s="972"/>
      <c r="HB58" s="972"/>
      <c r="HC58" s="972"/>
      <c r="HD58" s="972"/>
      <c r="HE58" s="972"/>
      <c r="HF58" s="972"/>
      <c r="HG58" s="972"/>
      <c r="HH58" s="972"/>
      <c r="HI58" s="972"/>
      <c r="HJ58" s="972"/>
      <c r="HK58" s="972"/>
      <c r="HL58" s="972"/>
      <c r="HM58" s="972"/>
      <c r="HN58" s="972"/>
      <c r="HO58" s="972"/>
      <c r="HP58" s="972"/>
      <c r="HQ58" s="972"/>
    </row>
    <row r="59" spans="1:225" s="971" customFormat="1" ht="30">
      <c r="A59" s="985"/>
      <c r="B59" s="205" t="s">
        <v>2219</v>
      </c>
      <c r="C59" s="138" t="s">
        <v>2213</v>
      </c>
      <c r="D59" s="102">
        <v>2</v>
      </c>
      <c r="E59" s="4139"/>
      <c r="F59" s="4141"/>
      <c r="G59" s="4131"/>
      <c r="H59" s="4131"/>
      <c r="I59" s="4131"/>
      <c r="J59" s="4132"/>
      <c r="K59" s="950"/>
      <c r="L59" s="3768" t="s">
        <v>2220</v>
      </c>
      <c r="M59" s="972"/>
      <c r="N59" s="2965"/>
      <c r="O59" s="101" t="str">
        <f t="shared" si="1"/>
        <v>Please complete all cells in row</v>
      </c>
      <c r="P59" s="2970">
        <v>5</v>
      </c>
      <c r="Q59" s="973"/>
      <c r="R59" s="3681"/>
      <c r="S59" s="901"/>
      <c r="T59" s="956"/>
      <c r="U59" s="956"/>
      <c r="V59" s="956"/>
      <c r="W59" s="972"/>
      <c r="X59" s="972"/>
      <c r="Y59" s="2733"/>
      <c r="Z59" s="2733"/>
      <c r="AA59" s="2733"/>
      <c r="AB59" s="2733"/>
      <c r="AC59" s="2733"/>
      <c r="AD59" s="972"/>
      <c r="AE59" s="972"/>
      <c r="AF59" s="972"/>
      <c r="AG59" s="972"/>
      <c r="AH59" s="972"/>
      <c r="AI59" s="972"/>
      <c r="AJ59" s="972"/>
      <c r="AK59" s="972"/>
      <c r="AL59" s="972"/>
      <c r="AM59" s="972"/>
      <c r="AN59" s="972"/>
      <c r="AO59" s="972"/>
      <c r="AP59" s="972"/>
      <c r="AQ59" s="972"/>
      <c r="AR59" s="972"/>
      <c r="AS59" s="972"/>
      <c r="AT59" s="972"/>
      <c r="AU59" s="972"/>
      <c r="AV59" s="972"/>
      <c r="AW59" s="972"/>
      <c r="AX59" s="972"/>
      <c r="AY59" s="972"/>
      <c r="AZ59" s="972"/>
      <c r="BA59" s="972"/>
      <c r="BB59" s="972"/>
      <c r="BC59" s="972"/>
      <c r="BD59" s="972"/>
      <c r="BE59" s="972"/>
      <c r="BF59" s="972"/>
      <c r="BG59" s="972"/>
      <c r="BH59" s="972"/>
      <c r="BI59" s="972"/>
      <c r="BJ59" s="972"/>
      <c r="BK59" s="972"/>
      <c r="BL59" s="972"/>
      <c r="BM59" s="972"/>
      <c r="BN59" s="972"/>
      <c r="BO59" s="972"/>
      <c r="BP59" s="972"/>
      <c r="BQ59" s="972"/>
      <c r="BR59" s="972"/>
      <c r="BS59" s="972"/>
      <c r="BT59" s="972"/>
      <c r="BU59" s="972"/>
      <c r="BV59" s="972"/>
      <c r="BW59" s="972"/>
      <c r="BX59" s="972"/>
      <c r="BY59" s="972"/>
      <c r="BZ59" s="972"/>
      <c r="CA59" s="972"/>
      <c r="CB59" s="972"/>
      <c r="CC59" s="972"/>
      <c r="CD59" s="972"/>
      <c r="CE59" s="972"/>
      <c r="CF59" s="972"/>
      <c r="CG59" s="972"/>
      <c r="CH59" s="972"/>
      <c r="CI59" s="972"/>
      <c r="CJ59" s="972"/>
      <c r="CK59" s="972"/>
      <c r="CL59" s="972"/>
      <c r="CM59" s="972"/>
      <c r="CN59" s="972"/>
      <c r="CO59" s="972"/>
      <c r="CP59" s="972"/>
      <c r="CQ59" s="972"/>
      <c r="CR59" s="972"/>
      <c r="CS59" s="972"/>
      <c r="CT59" s="972"/>
      <c r="CU59" s="972"/>
      <c r="CV59" s="972"/>
      <c r="CW59" s="972"/>
      <c r="CX59" s="972"/>
      <c r="CY59" s="972"/>
      <c r="CZ59" s="972"/>
      <c r="DA59" s="972"/>
      <c r="DB59" s="972"/>
      <c r="DC59" s="972"/>
      <c r="DD59" s="972"/>
      <c r="DE59" s="972"/>
      <c r="DF59" s="972"/>
      <c r="DG59" s="972"/>
      <c r="DH59" s="972"/>
      <c r="DI59" s="972"/>
      <c r="DJ59" s="972"/>
      <c r="DK59" s="972"/>
      <c r="DL59" s="972"/>
      <c r="DM59" s="972"/>
      <c r="DN59" s="972"/>
      <c r="DO59" s="972"/>
      <c r="DP59" s="972"/>
      <c r="DQ59" s="972"/>
      <c r="DR59" s="972"/>
      <c r="DS59" s="972"/>
      <c r="DT59" s="972"/>
      <c r="DU59" s="972"/>
      <c r="DV59" s="972"/>
      <c r="DW59" s="972"/>
      <c r="DX59" s="972"/>
      <c r="DY59" s="972"/>
      <c r="DZ59" s="972"/>
      <c r="EA59" s="972"/>
      <c r="EB59" s="972"/>
      <c r="EC59" s="972"/>
      <c r="ED59" s="972"/>
      <c r="EE59" s="972"/>
      <c r="EF59" s="972"/>
      <c r="EG59" s="972"/>
      <c r="EH59" s="972"/>
      <c r="EI59" s="972"/>
      <c r="EJ59" s="972"/>
      <c r="EK59" s="972"/>
      <c r="EL59" s="972"/>
      <c r="EM59" s="972"/>
      <c r="EN59" s="972"/>
      <c r="EO59" s="972"/>
      <c r="EP59" s="972"/>
      <c r="EQ59" s="972"/>
      <c r="ER59" s="972"/>
      <c r="ES59" s="972"/>
      <c r="ET59" s="972"/>
      <c r="EU59" s="972"/>
      <c r="EV59" s="972"/>
      <c r="EW59" s="972"/>
      <c r="EX59" s="972"/>
      <c r="EY59" s="972"/>
      <c r="EZ59" s="972"/>
      <c r="FA59" s="972"/>
      <c r="FB59" s="972"/>
      <c r="FC59" s="972"/>
      <c r="FD59" s="972"/>
      <c r="FE59" s="972"/>
      <c r="FF59" s="972"/>
      <c r="FG59" s="972"/>
      <c r="FH59" s="972"/>
      <c r="FI59" s="972"/>
      <c r="FJ59" s="972"/>
      <c r="FK59" s="972"/>
      <c r="FL59" s="972"/>
      <c r="FM59" s="972"/>
      <c r="FN59" s="972"/>
      <c r="FO59" s="972"/>
      <c r="FP59" s="972"/>
      <c r="FQ59" s="972"/>
      <c r="FR59" s="972"/>
      <c r="FS59" s="972"/>
      <c r="FT59" s="972"/>
      <c r="FU59" s="972"/>
      <c r="FV59" s="972"/>
      <c r="FW59" s="972"/>
      <c r="FX59" s="972"/>
      <c r="FY59" s="972"/>
      <c r="FZ59" s="972"/>
      <c r="GA59" s="972"/>
      <c r="GB59" s="972"/>
      <c r="GC59" s="972"/>
      <c r="GD59" s="972"/>
      <c r="GE59" s="972"/>
      <c r="GF59" s="972"/>
      <c r="GG59" s="972"/>
      <c r="GH59" s="972"/>
      <c r="GI59" s="972"/>
      <c r="GJ59" s="972"/>
      <c r="GK59" s="972"/>
      <c r="GL59" s="972"/>
      <c r="GM59" s="972"/>
      <c r="GN59" s="972"/>
      <c r="GO59" s="972"/>
      <c r="GP59" s="972"/>
      <c r="GQ59" s="972"/>
      <c r="GR59" s="972"/>
      <c r="GS59" s="972"/>
      <c r="GT59" s="972"/>
      <c r="GU59" s="972"/>
      <c r="GV59" s="972"/>
      <c r="GW59" s="972"/>
      <c r="GX59" s="972"/>
      <c r="GY59" s="972"/>
      <c r="GZ59" s="972"/>
      <c r="HA59" s="972"/>
      <c r="HB59" s="972"/>
      <c r="HC59" s="972"/>
      <c r="HD59" s="972"/>
      <c r="HE59" s="972"/>
      <c r="HF59" s="972"/>
      <c r="HG59" s="972"/>
      <c r="HH59" s="972"/>
      <c r="HI59" s="972"/>
      <c r="HJ59" s="972"/>
      <c r="HK59" s="972"/>
      <c r="HL59" s="972"/>
      <c r="HM59" s="972"/>
      <c r="HN59" s="972"/>
      <c r="HO59" s="972"/>
      <c r="HP59" s="972"/>
      <c r="HQ59" s="972"/>
    </row>
    <row r="60" spans="1:225" s="971" customFormat="1" ht="30">
      <c r="A60" s="985"/>
      <c r="B60" s="205" t="s">
        <v>2221</v>
      </c>
      <c r="C60" s="138" t="s">
        <v>2213</v>
      </c>
      <c r="D60" s="102">
        <v>2</v>
      </c>
      <c r="E60" s="4139"/>
      <c r="F60" s="4141"/>
      <c r="G60" s="4131"/>
      <c r="H60" s="4131"/>
      <c r="I60" s="4131"/>
      <c r="J60" s="4132"/>
      <c r="K60" s="950"/>
      <c r="L60" s="3768" t="s">
        <v>2222</v>
      </c>
      <c r="M60" s="972"/>
      <c r="N60" s="2965"/>
      <c r="O60" s="101" t="str">
        <f t="shared" si="1"/>
        <v>Please complete all cells in row</v>
      </c>
      <c r="P60" s="2970">
        <v>5</v>
      </c>
      <c r="Q60" s="973"/>
      <c r="R60" s="3681"/>
      <c r="S60" s="901"/>
      <c r="T60" s="956"/>
      <c r="U60" s="956"/>
      <c r="V60" s="956"/>
      <c r="W60" s="972"/>
      <c r="X60" s="972"/>
      <c r="Y60" s="2733"/>
      <c r="Z60" s="2733"/>
      <c r="AA60" s="2733"/>
      <c r="AB60" s="2733"/>
      <c r="AC60" s="2733"/>
      <c r="AD60" s="972"/>
      <c r="AE60" s="972"/>
      <c r="AF60" s="972"/>
      <c r="AG60" s="972"/>
      <c r="AH60" s="972"/>
      <c r="AI60" s="972"/>
      <c r="AJ60" s="972"/>
      <c r="AK60" s="972"/>
      <c r="AL60" s="972"/>
      <c r="AM60" s="972"/>
      <c r="AN60" s="972"/>
      <c r="AO60" s="972"/>
      <c r="AP60" s="972"/>
      <c r="AQ60" s="972"/>
      <c r="AR60" s="972"/>
      <c r="AS60" s="972"/>
      <c r="AT60" s="972"/>
      <c r="AU60" s="972"/>
      <c r="AV60" s="972"/>
      <c r="AW60" s="972"/>
      <c r="AX60" s="972"/>
      <c r="AY60" s="972"/>
      <c r="AZ60" s="972"/>
      <c r="BA60" s="972"/>
      <c r="BB60" s="972"/>
      <c r="BC60" s="972"/>
      <c r="BD60" s="972"/>
      <c r="BE60" s="972"/>
      <c r="BF60" s="972"/>
      <c r="BG60" s="972"/>
      <c r="BH60" s="972"/>
      <c r="BI60" s="972"/>
      <c r="BJ60" s="972"/>
      <c r="BK60" s="972"/>
      <c r="BL60" s="972"/>
      <c r="BM60" s="972"/>
      <c r="BN60" s="972"/>
      <c r="BO60" s="972"/>
      <c r="BP60" s="972"/>
      <c r="BQ60" s="972"/>
      <c r="BR60" s="972"/>
      <c r="BS60" s="972"/>
      <c r="BT60" s="972"/>
      <c r="BU60" s="972"/>
      <c r="BV60" s="972"/>
      <c r="BW60" s="972"/>
      <c r="BX60" s="972"/>
      <c r="BY60" s="972"/>
      <c r="BZ60" s="972"/>
      <c r="CA60" s="972"/>
      <c r="CB60" s="972"/>
      <c r="CC60" s="972"/>
      <c r="CD60" s="972"/>
      <c r="CE60" s="972"/>
      <c r="CF60" s="972"/>
      <c r="CG60" s="972"/>
      <c r="CH60" s="972"/>
      <c r="CI60" s="972"/>
      <c r="CJ60" s="972"/>
      <c r="CK60" s="972"/>
      <c r="CL60" s="972"/>
      <c r="CM60" s="972"/>
      <c r="CN60" s="972"/>
      <c r="CO60" s="972"/>
      <c r="CP60" s="972"/>
      <c r="CQ60" s="972"/>
      <c r="CR60" s="972"/>
      <c r="CS60" s="972"/>
      <c r="CT60" s="972"/>
      <c r="CU60" s="972"/>
      <c r="CV60" s="972"/>
      <c r="CW60" s="972"/>
      <c r="CX60" s="972"/>
      <c r="CY60" s="972"/>
      <c r="CZ60" s="972"/>
      <c r="DA60" s="972"/>
      <c r="DB60" s="972"/>
      <c r="DC60" s="972"/>
      <c r="DD60" s="972"/>
      <c r="DE60" s="972"/>
      <c r="DF60" s="972"/>
      <c r="DG60" s="972"/>
      <c r="DH60" s="972"/>
      <c r="DI60" s="972"/>
      <c r="DJ60" s="972"/>
      <c r="DK60" s="972"/>
      <c r="DL60" s="972"/>
      <c r="DM60" s="972"/>
      <c r="DN60" s="972"/>
      <c r="DO60" s="972"/>
      <c r="DP60" s="972"/>
      <c r="DQ60" s="972"/>
      <c r="DR60" s="972"/>
      <c r="DS60" s="972"/>
      <c r="DT60" s="972"/>
      <c r="DU60" s="972"/>
      <c r="DV60" s="972"/>
      <c r="DW60" s="972"/>
      <c r="DX60" s="972"/>
      <c r="DY60" s="972"/>
      <c r="DZ60" s="972"/>
      <c r="EA60" s="972"/>
      <c r="EB60" s="972"/>
      <c r="EC60" s="972"/>
      <c r="ED60" s="972"/>
      <c r="EE60" s="972"/>
      <c r="EF60" s="972"/>
      <c r="EG60" s="972"/>
      <c r="EH60" s="972"/>
      <c r="EI60" s="972"/>
      <c r="EJ60" s="972"/>
      <c r="EK60" s="972"/>
      <c r="EL60" s="972"/>
      <c r="EM60" s="972"/>
      <c r="EN60" s="972"/>
      <c r="EO60" s="972"/>
      <c r="EP60" s="972"/>
      <c r="EQ60" s="972"/>
      <c r="ER60" s="972"/>
      <c r="ES60" s="972"/>
      <c r="ET60" s="972"/>
      <c r="EU60" s="972"/>
      <c r="EV60" s="972"/>
      <c r="EW60" s="972"/>
      <c r="EX60" s="972"/>
      <c r="EY60" s="972"/>
      <c r="EZ60" s="972"/>
      <c r="FA60" s="972"/>
      <c r="FB60" s="972"/>
      <c r="FC60" s="972"/>
      <c r="FD60" s="972"/>
      <c r="FE60" s="972"/>
      <c r="FF60" s="972"/>
      <c r="FG60" s="972"/>
      <c r="FH60" s="972"/>
      <c r="FI60" s="972"/>
      <c r="FJ60" s="972"/>
      <c r="FK60" s="972"/>
      <c r="FL60" s="972"/>
      <c r="FM60" s="972"/>
      <c r="FN60" s="972"/>
      <c r="FO60" s="972"/>
      <c r="FP60" s="972"/>
      <c r="FQ60" s="972"/>
      <c r="FR60" s="972"/>
      <c r="FS60" s="972"/>
      <c r="FT60" s="972"/>
      <c r="FU60" s="972"/>
      <c r="FV60" s="972"/>
      <c r="FW60" s="972"/>
      <c r="FX60" s="972"/>
      <c r="FY60" s="972"/>
      <c r="FZ60" s="972"/>
      <c r="GA60" s="972"/>
      <c r="GB60" s="972"/>
      <c r="GC60" s="972"/>
      <c r="GD60" s="972"/>
      <c r="GE60" s="972"/>
      <c r="GF60" s="972"/>
      <c r="GG60" s="972"/>
      <c r="GH60" s="972"/>
      <c r="GI60" s="972"/>
      <c r="GJ60" s="972"/>
      <c r="GK60" s="972"/>
      <c r="GL60" s="972"/>
      <c r="GM60" s="972"/>
      <c r="GN60" s="972"/>
      <c r="GO60" s="972"/>
      <c r="GP60" s="972"/>
      <c r="GQ60" s="972"/>
      <c r="GR60" s="972"/>
      <c r="GS60" s="972"/>
      <c r="GT60" s="972"/>
      <c r="GU60" s="972"/>
      <c r="GV60" s="972"/>
      <c r="GW60" s="972"/>
      <c r="GX60" s="972"/>
      <c r="GY60" s="972"/>
      <c r="GZ60" s="972"/>
      <c r="HA60" s="972"/>
      <c r="HB60" s="972"/>
      <c r="HC60" s="972"/>
      <c r="HD60" s="972"/>
      <c r="HE60" s="972"/>
      <c r="HF60" s="972"/>
      <c r="HG60" s="972"/>
      <c r="HH60" s="972"/>
      <c r="HI60" s="972"/>
      <c r="HJ60" s="972"/>
      <c r="HK60" s="972"/>
      <c r="HL60" s="972"/>
      <c r="HM60" s="972"/>
      <c r="HN60" s="972"/>
      <c r="HO60" s="972"/>
      <c r="HP60" s="972"/>
      <c r="HQ60" s="972"/>
    </row>
    <row r="61" spans="1:225" s="971" customFormat="1" ht="30">
      <c r="A61" s="985"/>
      <c r="B61" s="205" t="s">
        <v>2223</v>
      </c>
      <c r="C61" s="138" t="s">
        <v>2213</v>
      </c>
      <c r="D61" s="102">
        <v>2</v>
      </c>
      <c r="E61" s="4139"/>
      <c r="F61" s="4141"/>
      <c r="G61" s="4131"/>
      <c r="H61" s="4131"/>
      <c r="I61" s="4131"/>
      <c r="J61" s="4132"/>
      <c r="K61" s="950"/>
      <c r="L61" s="3768" t="s">
        <v>2224</v>
      </c>
      <c r="M61" s="972"/>
      <c r="N61" s="2965"/>
      <c r="O61" s="101" t="str">
        <f t="shared" si="1"/>
        <v>Please complete all cells in row</v>
      </c>
      <c r="P61" s="2970">
        <v>5</v>
      </c>
      <c r="Q61" s="973"/>
      <c r="R61" s="3681"/>
      <c r="S61" s="901"/>
      <c r="T61" s="956"/>
      <c r="U61" s="956"/>
      <c r="V61" s="956"/>
      <c r="W61" s="972"/>
      <c r="X61" s="972"/>
      <c r="Y61" s="2733"/>
      <c r="Z61" s="2733"/>
      <c r="AA61" s="2733"/>
      <c r="AB61" s="2733"/>
      <c r="AC61" s="2733"/>
      <c r="AD61" s="972"/>
      <c r="AE61" s="972"/>
      <c r="AF61" s="972"/>
      <c r="AG61" s="972"/>
      <c r="AH61" s="972"/>
      <c r="AI61" s="972"/>
      <c r="AJ61" s="972"/>
      <c r="AK61" s="972"/>
      <c r="AL61" s="972"/>
      <c r="AM61" s="972"/>
      <c r="AN61" s="972"/>
      <c r="AO61" s="972"/>
      <c r="AP61" s="972"/>
      <c r="AQ61" s="972"/>
      <c r="AR61" s="972"/>
      <c r="AS61" s="972"/>
      <c r="AT61" s="972"/>
      <c r="AU61" s="972"/>
      <c r="AV61" s="972"/>
      <c r="AW61" s="972"/>
      <c r="AX61" s="972"/>
      <c r="AY61" s="972"/>
      <c r="AZ61" s="972"/>
      <c r="BA61" s="972"/>
      <c r="BB61" s="972"/>
      <c r="BC61" s="972"/>
      <c r="BD61" s="972"/>
      <c r="BE61" s="972"/>
      <c r="BF61" s="972"/>
      <c r="BG61" s="972"/>
      <c r="BH61" s="972"/>
      <c r="BI61" s="972"/>
      <c r="BJ61" s="972"/>
      <c r="BK61" s="972"/>
      <c r="BL61" s="972"/>
      <c r="BM61" s="972"/>
      <c r="BN61" s="972"/>
      <c r="BO61" s="972"/>
      <c r="BP61" s="972"/>
      <c r="BQ61" s="972"/>
      <c r="BR61" s="972"/>
      <c r="BS61" s="972"/>
      <c r="BT61" s="972"/>
      <c r="BU61" s="972"/>
      <c r="BV61" s="972"/>
      <c r="BW61" s="972"/>
      <c r="BX61" s="972"/>
      <c r="BY61" s="972"/>
      <c r="BZ61" s="972"/>
      <c r="CA61" s="972"/>
      <c r="CB61" s="972"/>
      <c r="CC61" s="972"/>
      <c r="CD61" s="972"/>
      <c r="CE61" s="972"/>
      <c r="CF61" s="972"/>
      <c r="CG61" s="972"/>
      <c r="CH61" s="972"/>
      <c r="CI61" s="972"/>
      <c r="CJ61" s="972"/>
      <c r="CK61" s="972"/>
      <c r="CL61" s="972"/>
      <c r="CM61" s="972"/>
      <c r="CN61" s="972"/>
      <c r="CO61" s="972"/>
      <c r="CP61" s="972"/>
      <c r="CQ61" s="972"/>
      <c r="CR61" s="972"/>
      <c r="CS61" s="972"/>
      <c r="CT61" s="972"/>
      <c r="CU61" s="972"/>
      <c r="CV61" s="972"/>
      <c r="CW61" s="972"/>
      <c r="CX61" s="972"/>
      <c r="CY61" s="972"/>
      <c r="CZ61" s="972"/>
      <c r="DA61" s="972"/>
      <c r="DB61" s="972"/>
      <c r="DC61" s="972"/>
      <c r="DD61" s="972"/>
      <c r="DE61" s="972"/>
      <c r="DF61" s="972"/>
      <c r="DG61" s="972"/>
      <c r="DH61" s="972"/>
      <c r="DI61" s="972"/>
      <c r="DJ61" s="972"/>
      <c r="DK61" s="972"/>
      <c r="DL61" s="972"/>
      <c r="DM61" s="972"/>
      <c r="DN61" s="972"/>
      <c r="DO61" s="972"/>
      <c r="DP61" s="972"/>
      <c r="DQ61" s="972"/>
      <c r="DR61" s="972"/>
      <c r="DS61" s="972"/>
      <c r="DT61" s="972"/>
      <c r="DU61" s="972"/>
      <c r="DV61" s="972"/>
      <c r="DW61" s="972"/>
      <c r="DX61" s="972"/>
      <c r="DY61" s="972"/>
      <c r="DZ61" s="972"/>
      <c r="EA61" s="972"/>
      <c r="EB61" s="972"/>
      <c r="EC61" s="972"/>
      <c r="ED61" s="972"/>
      <c r="EE61" s="972"/>
      <c r="EF61" s="972"/>
      <c r="EG61" s="972"/>
      <c r="EH61" s="972"/>
      <c r="EI61" s="972"/>
      <c r="EJ61" s="972"/>
      <c r="EK61" s="972"/>
      <c r="EL61" s="972"/>
      <c r="EM61" s="972"/>
      <c r="EN61" s="972"/>
      <c r="EO61" s="972"/>
      <c r="EP61" s="972"/>
      <c r="EQ61" s="972"/>
      <c r="ER61" s="972"/>
      <c r="ES61" s="972"/>
      <c r="ET61" s="972"/>
      <c r="EU61" s="972"/>
      <c r="EV61" s="972"/>
      <c r="EW61" s="972"/>
      <c r="EX61" s="972"/>
      <c r="EY61" s="972"/>
      <c r="EZ61" s="972"/>
      <c r="FA61" s="972"/>
      <c r="FB61" s="972"/>
      <c r="FC61" s="972"/>
      <c r="FD61" s="972"/>
      <c r="FE61" s="972"/>
      <c r="FF61" s="972"/>
      <c r="FG61" s="972"/>
      <c r="FH61" s="972"/>
      <c r="FI61" s="972"/>
      <c r="FJ61" s="972"/>
      <c r="FK61" s="972"/>
      <c r="FL61" s="972"/>
      <c r="FM61" s="972"/>
      <c r="FN61" s="972"/>
      <c r="FO61" s="972"/>
      <c r="FP61" s="972"/>
      <c r="FQ61" s="972"/>
      <c r="FR61" s="972"/>
      <c r="FS61" s="972"/>
      <c r="FT61" s="972"/>
      <c r="FU61" s="972"/>
      <c r="FV61" s="972"/>
      <c r="FW61" s="972"/>
      <c r="FX61" s="972"/>
      <c r="FY61" s="972"/>
      <c r="FZ61" s="972"/>
      <c r="GA61" s="972"/>
      <c r="GB61" s="972"/>
      <c r="GC61" s="972"/>
      <c r="GD61" s="972"/>
      <c r="GE61" s="972"/>
      <c r="GF61" s="972"/>
      <c r="GG61" s="972"/>
      <c r="GH61" s="972"/>
      <c r="GI61" s="972"/>
      <c r="GJ61" s="972"/>
      <c r="GK61" s="972"/>
      <c r="GL61" s="972"/>
      <c r="GM61" s="972"/>
      <c r="GN61" s="972"/>
      <c r="GO61" s="972"/>
      <c r="GP61" s="972"/>
      <c r="GQ61" s="972"/>
      <c r="GR61" s="972"/>
      <c r="GS61" s="972"/>
      <c r="GT61" s="972"/>
      <c r="GU61" s="972"/>
      <c r="GV61" s="972"/>
      <c r="GW61" s="972"/>
      <c r="GX61" s="972"/>
      <c r="GY61" s="972"/>
      <c r="GZ61" s="972"/>
      <c r="HA61" s="972"/>
      <c r="HB61" s="972"/>
      <c r="HC61" s="972"/>
      <c r="HD61" s="972"/>
      <c r="HE61" s="972"/>
      <c r="HF61" s="972"/>
      <c r="HG61" s="972"/>
      <c r="HH61" s="972"/>
      <c r="HI61" s="972"/>
      <c r="HJ61" s="972"/>
      <c r="HK61" s="972"/>
      <c r="HL61" s="972"/>
      <c r="HM61" s="972"/>
      <c r="HN61" s="972"/>
      <c r="HO61" s="972"/>
      <c r="HP61" s="972"/>
      <c r="HQ61" s="972"/>
    </row>
    <row r="62" spans="1:225" s="971" customFormat="1" ht="30">
      <c r="A62" s="985"/>
      <c r="B62" s="205" t="s">
        <v>2225</v>
      </c>
      <c r="C62" s="138" t="s">
        <v>2213</v>
      </c>
      <c r="D62" s="102">
        <v>2</v>
      </c>
      <c r="E62" s="4139"/>
      <c r="F62" s="4141"/>
      <c r="G62" s="4131"/>
      <c r="H62" s="4131"/>
      <c r="I62" s="4131"/>
      <c r="J62" s="4132"/>
      <c r="K62" s="950"/>
      <c r="L62" s="3768" t="s">
        <v>2226</v>
      </c>
      <c r="M62" s="972"/>
      <c r="N62" s="2965"/>
      <c r="O62" s="101" t="str">
        <f t="shared" si="1"/>
        <v>Please complete all cells in row</v>
      </c>
      <c r="P62" s="2970">
        <v>5</v>
      </c>
      <c r="Q62" s="973"/>
      <c r="R62" s="3681"/>
      <c r="S62" s="901"/>
      <c r="T62" s="956"/>
      <c r="U62" s="956"/>
      <c r="V62" s="956"/>
      <c r="W62" s="972"/>
      <c r="X62" s="972"/>
      <c r="Y62" s="2733"/>
      <c r="Z62" s="2733"/>
      <c r="AA62" s="2733"/>
      <c r="AB62" s="2733"/>
      <c r="AC62" s="2733"/>
      <c r="AD62" s="972"/>
      <c r="AE62" s="972"/>
      <c r="AF62" s="972"/>
      <c r="AG62" s="972"/>
      <c r="AH62" s="972"/>
      <c r="AI62" s="972"/>
      <c r="AJ62" s="972"/>
      <c r="AK62" s="972"/>
      <c r="AL62" s="972"/>
      <c r="AM62" s="972"/>
      <c r="AN62" s="972"/>
      <c r="AO62" s="972"/>
      <c r="AP62" s="972"/>
      <c r="AQ62" s="972"/>
      <c r="AR62" s="972"/>
      <c r="AS62" s="972"/>
      <c r="AT62" s="972"/>
      <c r="AU62" s="972"/>
      <c r="AV62" s="972"/>
      <c r="AW62" s="972"/>
      <c r="AX62" s="972"/>
      <c r="AY62" s="972"/>
      <c r="AZ62" s="972"/>
      <c r="BA62" s="972"/>
      <c r="BB62" s="972"/>
      <c r="BC62" s="972"/>
      <c r="BD62" s="972"/>
      <c r="BE62" s="972"/>
      <c r="BF62" s="972"/>
      <c r="BG62" s="972"/>
      <c r="BH62" s="972"/>
      <c r="BI62" s="972"/>
      <c r="BJ62" s="972"/>
      <c r="BK62" s="972"/>
      <c r="BL62" s="972"/>
      <c r="BM62" s="972"/>
      <c r="BN62" s="972"/>
      <c r="BO62" s="972"/>
      <c r="BP62" s="972"/>
      <c r="BQ62" s="972"/>
      <c r="BR62" s="972"/>
      <c r="BS62" s="972"/>
      <c r="BT62" s="972"/>
      <c r="BU62" s="972"/>
      <c r="BV62" s="972"/>
      <c r="BW62" s="972"/>
      <c r="BX62" s="972"/>
      <c r="BY62" s="972"/>
      <c r="BZ62" s="972"/>
      <c r="CA62" s="972"/>
      <c r="CB62" s="972"/>
      <c r="CC62" s="972"/>
      <c r="CD62" s="972"/>
      <c r="CE62" s="972"/>
      <c r="CF62" s="972"/>
      <c r="CG62" s="972"/>
      <c r="CH62" s="972"/>
      <c r="CI62" s="972"/>
      <c r="CJ62" s="972"/>
      <c r="CK62" s="972"/>
      <c r="CL62" s="972"/>
      <c r="CM62" s="972"/>
      <c r="CN62" s="972"/>
      <c r="CO62" s="972"/>
      <c r="CP62" s="972"/>
      <c r="CQ62" s="972"/>
      <c r="CR62" s="972"/>
      <c r="CS62" s="972"/>
      <c r="CT62" s="972"/>
      <c r="CU62" s="972"/>
      <c r="CV62" s="972"/>
      <c r="CW62" s="972"/>
      <c r="CX62" s="972"/>
      <c r="CY62" s="972"/>
      <c r="CZ62" s="972"/>
      <c r="DA62" s="972"/>
      <c r="DB62" s="972"/>
      <c r="DC62" s="972"/>
      <c r="DD62" s="972"/>
      <c r="DE62" s="972"/>
      <c r="DF62" s="972"/>
      <c r="DG62" s="972"/>
      <c r="DH62" s="972"/>
      <c r="DI62" s="972"/>
      <c r="DJ62" s="972"/>
      <c r="DK62" s="972"/>
      <c r="DL62" s="972"/>
      <c r="DM62" s="972"/>
      <c r="DN62" s="972"/>
      <c r="DO62" s="972"/>
      <c r="DP62" s="972"/>
      <c r="DQ62" s="972"/>
      <c r="DR62" s="972"/>
      <c r="DS62" s="972"/>
      <c r="DT62" s="972"/>
      <c r="DU62" s="972"/>
      <c r="DV62" s="972"/>
      <c r="DW62" s="972"/>
      <c r="DX62" s="972"/>
      <c r="DY62" s="972"/>
      <c r="DZ62" s="972"/>
      <c r="EA62" s="972"/>
      <c r="EB62" s="972"/>
      <c r="EC62" s="972"/>
      <c r="ED62" s="972"/>
      <c r="EE62" s="972"/>
      <c r="EF62" s="972"/>
      <c r="EG62" s="972"/>
      <c r="EH62" s="972"/>
      <c r="EI62" s="972"/>
      <c r="EJ62" s="972"/>
      <c r="EK62" s="972"/>
      <c r="EL62" s="972"/>
      <c r="EM62" s="972"/>
      <c r="EN62" s="972"/>
      <c r="EO62" s="972"/>
      <c r="EP62" s="972"/>
      <c r="EQ62" s="972"/>
      <c r="ER62" s="972"/>
      <c r="ES62" s="972"/>
      <c r="ET62" s="972"/>
      <c r="EU62" s="972"/>
      <c r="EV62" s="972"/>
      <c r="EW62" s="972"/>
      <c r="EX62" s="972"/>
      <c r="EY62" s="972"/>
      <c r="EZ62" s="972"/>
      <c r="FA62" s="972"/>
      <c r="FB62" s="972"/>
      <c r="FC62" s="972"/>
      <c r="FD62" s="972"/>
      <c r="FE62" s="972"/>
      <c r="FF62" s="972"/>
      <c r="FG62" s="972"/>
      <c r="FH62" s="972"/>
      <c r="FI62" s="972"/>
      <c r="FJ62" s="972"/>
      <c r="FK62" s="972"/>
      <c r="FL62" s="972"/>
      <c r="FM62" s="972"/>
      <c r="FN62" s="972"/>
      <c r="FO62" s="972"/>
      <c r="FP62" s="972"/>
      <c r="FQ62" s="972"/>
      <c r="FR62" s="972"/>
      <c r="FS62" s="972"/>
      <c r="FT62" s="972"/>
      <c r="FU62" s="972"/>
      <c r="FV62" s="972"/>
      <c r="FW62" s="972"/>
      <c r="FX62" s="972"/>
      <c r="FY62" s="972"/>
      <c r="FZ62" s="972"/>
      <c r="GA62" s="972"/>
      <c r="GB62" s="972"/>
      <c r="GC62" s="972"/>
      <c r="GD62" s="972"/>
      <c r="GE62" s="972"/>
      <c r="GF62" s="972"/>
      <c r="GG62" s="972"/>
      <c r="GH62" s="972"/>
      <c r="GI62" s="972"/>
      <c r="GJ62" s="972"/>
      <c r="GK62" s="972"/>
      <c r="GL62" s="972"/>
      <c r="GM62" s="972"/>
      <c r="GN62" s="972"/>
      <c r="GO62" s="972"/>
      <c r="GP62" s="972"/>
      <c r="GQ62" s="972"/>
      <c r="GR62" s="972"/>
      <c r="GS62" s="972"/>
      <c r="GT62" s="972"/>
      <c r="GU62" s="972"/>
      <c r="GV62" s="972"/>
      <c r="GW62" s="972"/>
      <c r="GX62" s="972"/>
      <c r="GY62" s="972"/>
      <c r="GZ62" s="972"/>
      <c r="HA62" s="972"/>
      <c r="HB62" s="972"/>
      <c r="HC62" s="972"/>
      <c r="HD62" s="972"/>
      <c r="HE62" s="972"/>
      <c r="HF62" s="972"/>
      <c r="HG62" s="972"/>
      <c r="HH62" s="972"/>
      <c r="HI62" s="972"/>
      <c r="HJ62" s="972"/>
      <c r="HK62" s="972"/>
      <c r="HL62" s="972"/>
      <c r="HM62" s="972"/>
      <c r="HN62" s="972"/>
      <c r="HO62" s="972"/>
      <c r="HP62" s="972"/>
      <c r="HQ62" s="972"/>
    </row>
    <row r="63" spans="1:225" s="971" customFormat="1" ht="30">
      <c r="A63" s="985"/>
      <c r="B63" s="205" t="s">
        <v>2227</v>
      </c>
      <c r="C63" s="138" t="s">
        <v>2213</v>
      </c>
      <c r="D63" s="102">
        <v>2</v>
      </c>
      <c r="E63" s="4139"/>
      <c r="F63" s="4141"/>
      <c r="G63" s="4131"/>
      <c r="H63" s="4131"/>
      <c r="I63" s="4131"/>
      <c r="J63" s="4132"/>
      <c r="K63" s="950"/>
      <c r="L63" s="3768" t="s">
        <v>2228</v>
      </c>
      <c r="M63" s="972"/>
      <c r="N63" s="2965"/>
      <c r="O63" s="101" t="str">
        <f t="shared" si="1"/>
        <v>Please complete all cells in row</v>
      </c>
      <c r="P63" s="2970">
        <v>5</v>
      </c>
      <c r="Q63" s="973"/>
      <c r="R63" s="3681"/>
      <c r="S63" s="901"/>
      <c r="T63" s="956"/>
      <c r="U63" s="956"/>
      <c r="V63" s="956"/>
      <c r="W63" s="972"/>
      <c r="X63" s="972"/>
      <c r="Y63" s="2733"/>
      <c r="Z63" s="2733"/>
      <c r="AA63" s="2733"/>
      <c r="AB63" s="2733"/>
      <c r="AC63" s="2733"/>
      <c r="AD63" s="972"/>
      <c r="AE63" s="972"/>
      <c r="AF63" s="972"/>
      <c r="AG63" s="972"/>
      <c r="AH63" s="972"/>
      <c r="AI63" s="972"/>
      <c r="AJ63" s="972"/>
      <c r="AK63" s="972"/>
      <c r="AL63" s="972"/>
      <c r="AM63" s="972"/>
      <c r="AN63" s="972"/>
      <c r="AO63" s="972"/>
      <c r="AP63" s="972"/>
      <c r="AQ63" s="972"/>
      <c r="AR63" s="972"/>
      <c r="AS63" s="972"/>
      <c r="AT63" s="972"/>
      <c r="AU63" s="972"/>
      <c r="AV63" s="972"/>
      <c r="AW63" s="972"/>
      <c r="AX63" s="972"/>
      <c r="AY63" s="972"/>
      <c r="AZ63" s="972"/>
      <c r="BA63" s="972"/>
      <c r="BB63" s="972"/>
      <c r="BC63" s="972"/>
      <c r="BD63" s="972"/>
      <c r="BE63" s="972"/>
      <c r="BF63" s="972"/>
      <c r="BG63" s="972"/>
      <c r="BH63" s="972"/>
      <c r="BI63" s="972"/>
      <c r="BJ63" s="972"/>
      <c r="BK63" s="972"/>
      <c r="BL63" s="972"/>
      <c r="BM63" s="972"/>
      <c r="BN63" s="972"/>
      <c r="BO63" s="972"/>
      <c r="BP63" s="972"/>
      <c r="BQ63" s="972"/>
      <c r="BR63" s="972"/>
      <c r="BS63" s="972"/>
      <c r="BT63" s="972"/>
      <c r="BU63" s="972"/>
      <c r="BV63" s="972"/>
      <c r="BW63" s="972"/>
      <c r="BX63" s="972"/>
      <c r="BY63" s="972"/>
      <c r="BZ63" s="972"/>
      <c r="CA63" s="972"/>
      <c r="CB63" s="972"/>
      <c r="CC63" s="972"/>
      <c r="CD63" s="972"/>
      <c r="CE63" s="972"/>
      <c r="CF63" s="972"/>
      <c r="CG63" s="972"/>
      <c r="CH63" s="972"/>
      <c r="CI63" s="972"/>
      <c r="CJ63" s="972"/>
      <c r="CK63" s="972"/>
      <c r="CL63" s="972"/>
      <c r="CM63" s="972"/>
      <c r="CN63" s="972"/>
      <c r="CO63" s="972"/>
      <c r="CP63" s="972"/>
      <c r="CQ63" s="972"/>
      <c r="CR63" s="972"/>
      <c r="CS63" s="972"/>
      <c r="CT63" s="972"/>
      <c r="CU63" s="972"/>
      <c r="CV63" s="972"/>
      <c r="CW63" s="972"/>
      <c r="CX63" s="972"/>
      <c r="CY63" s="972"/>
      <c r="CZ63" s="972"/>
      <c r="DA63" s="972"/>
      <c r="DB63" s="972"/>
      <c r="DC63" s="972"/>
      <c r="DD63" s="972"/>
      <c r="DE63" s="972"/>
      <c r="DF63" s="972"/>
      <c r="DG63" s="972"/>
      <c r="DH63" s="972"/>
      <c r="DI63" s="972"/>
      <c r="DJ63" s="972"/>
      <c r="DK63" s="972"/>
      <c r="DL63" s="972"/>
      <c r="DM63" s="972"/>
      <c r="DN63" s="972"/>
      <c r="DO63" s="972"/>
      <c r="DP63" s="972"/>
      <c r="DQ63" s="972"/>
      <c r="DR63" s="972"/>
      <c r="DS63" s="972"/>
      <c r="DT63" s="972"/>
      <c r="DU63" s="972"/>
      <c r="DV63" s="972"/>
      <c r="DW63" s="972"/>
      <c r="DX63" s="972"/>
      <c r="DY63" s="972"/>
      <c r="DZ63" s="972"/>
      <c r="EA63" s="972"/>
      <c r="EB63" s="972"/>
      <c r="EC63" s="972"/>
      <c r="ED63" s="972"/>
      <c r="EE63" s="972"/>
      <c r="EF63" s="972"/>
      <c r="EG63" s="972"/>
      <c r="EH63" s="972"/>
      <c r="EI63" s="972"/>
      <c r="EJ63" s="972"/>
      <c r="EK63" s="972"/>
      <c r="EL63" s="972"/>
      <c r="EM63" s="972"/>
      <c r="EN63" s="972"/>
      <c r="EO63" s="972"/>
      <c r="EP63" s="972"/>
      <c r="EQ63" s="972"/>
      <c r="ER63" s="972"/>
      <c r="ES63" s="972"/>
      <c r="ET63" s="972"/>
      <c r="EU63" s="972"/>
      <c r="EV63" s="972"/>
      <c r="EW63" s="972"/>
      <c r="EX63" s="972"/>
      <c r="EY63" s="972"/>
      <c r="EZ63" s="972"/>
      <c r="FA63" s="972"/>
      <c r="FB63" s="972"/>
      <c r="FC63" s="972"/>
      <c r="FD63" s="972"/>
      <c r="FE63" s="972"/>
      <c r="FF63" s="972"/>
      <c r="FG63" s="972"/>
      <c r="FH63" s="972"/>
      <c r="FI63" s="972"/>
      <c r="FJ63" s="972"/>
      <c r="FK63" s="972"/>
      <c r="FL63" s="972"/>
      <c r="FM63" s="972"/>
      <c r="FN63" s="972"/>
      <c r="FO63" s="972"/>
      <c r="FP63" s="972"/>
      <c r="FQ63" s="972"/>
      <c r="FR63" s="972"/>
      <c r="FS63" s="972"/>
      <c r="FT63" s="972"/>
      <c r="FU63" s="972"/>
      <c r="FV63" s="972"/>
      <c r="FW63" s="972"/>
      <c r="FX63" s="972"/>
      <c r="FY63" s="972"/>
      <c r="FZ63" s="972"/>
      <c r="GA63" s="972"/>
      <c r="GB63" s="972"/>
      <c r="GC63" s="972"/>
      <c r="GD63" s="972"/>
      <c r="GE63" s="972"/>
      <c r="GF63" s="972"/>
      <c r="GG63" s="972"/>
      <c r="GH63" s="972"/>
      <c r="GI63" s="972"/>
      <c r="GJ63" s="972"/>
      <c r="GK63" s="972"/>
      <c r="GL63" s="972"/>
      <c r="GM63" s="972"/>
      <c r="GN63" s="972"/>
      <c r="GO63" s="972"/>
      <c r="GP63" s="972"/>
      <c r="GQ63" s="972"/>
      <c r="GR63" s="972"/>
      <c r="GS63" s="972"/>
      <c r="GT63" s="972"/>
      <c r="GU63" s="972"/>
      <c r="GV63" s="972"/>
      <c r="GW63" s="972"/>
      <c r="GX63" s="972"/>
      <c r="GY63" s="972"/>
      <c r="GZ63" s="972"/>
      <c r="HA63" s="972"/>
      <c r="HB63" s="972"/>
      <c r="HC63" s="972"/>
      <c r="HD63" s="972"/>
      <c r="HE63" s="972"/>
      <c r="HF63" s="972"/>
      <c r="HG63" s="972"/>
      <c r="HH63" s="972"/>
      <c r="HI63" s="972"/>
      <c r="HJ63" s="972"/>
      <c r="HK63" s="972"/>
      <c r="HL63" s="972"/>
      <c r="HM63" s="972"/>
      <c r="HN63" s="972"/>
      <c r="HO63" s="972"/>
      <c r="HP63" s="972"/>
      <c r="HQ63" s="972"/>
    </row>
    <row r="64" spans="1:225" s="971" customFormat="1" ht="30">
      <c r="A64" s="985"/>
      <c r="B64" s="205" t="s">
        <v>2229</v>
      </c>
      <c r="C64" s="138" t="s">
        <v>2213</v>
      </c>
      <c r="D64" s="102">
        <v>2</v>
      </c>
      <c r="E64" s="4139"/>
      <c r="F64" s="4144">
        <f>SUM(F56:F63)</f>
        <v>0</v>
      </c>
      <c r="G64" s="4131"/>
      <c r="H64" s="4131"/>
      <c r="I64" s="4131"/>
      <c r="J64" s="4132"/>
      <c r="K64" s="950"/>
      <c r="L64" s="3768" t="s">
        <v>2230</v>
      </c>
      <c r="M64" s="972"/>
      <c r="N64" s="2965"/>
      <c r="O64" s="101">
        <f t="shared" si="1"/>
        <v>0</v>
      </c>
      <c r="P64" s="2970">
        <v>5</v>
      </c>
      <c r="Q64" s="973"/>
      <c r="R64" s="3681"/>
      <c r="S64" s="901"/>
      <c r="T64" s="956"/>
      <c r="U64" s="956"/>
      <c r="V64" s="956"/>
      <c r="W64" s="972"/>
      <c r="X64" s="972"/>
      <c r="Y64" s="2733"/>
      <c r="Z64" s="2733"/>
      <c r="AA64" s="2733"/>
      <c r="AB64" s="2733"/>
      <c r="AC64" s="2733"/>
      <c r="AD64" s="972"/>
      <c r="AE64" s="972"/>
      <c r="AF64" s="972"/>
      <c r="AG64" s="972"/>
      <c r="AH64" s="972"/>
      <c r="AI64" s="972"/>
      <c r="AJ64" s="972"/>
      <c r="AK64" s="972"/>
      <c r="AL64" s="972"/>
      <c r="AM64" s="972"/>
      <c r="AN64" s="972"/>
      <c r="AO64" s="972"/>
      <c r="AP64" s="972"/>
      <c r="AQ64" s="972"/>
      <c r="AR64" s="972"/>
      <c r="AS64" s="972"/>
      <c r="AT64" s="972"/>
      <c r="AU64" s="972"/>
      <c r="AV64" s="972"/>
      <c r="AW64" s="972"/>
      <c r="AX64" s="972"/>
      <c r="AY64" s="972"/>
      <c r="AZ64" s="972"/>
      <c r="BA64" s="972"/>
      <c r="BB64" s="972"/>
      <c r="BC64" s="972"/>
      <c r="BD64" s="972"/>
      <c r="BE64" s="972"/>
      <c r="BF64" s="972"/>
      <c r="BG64" s="972"/>
      <c r="BH64" s="972"/>
      <c r="BI64" s="972"/>
      <c r="BJ64" s="972"/>
      <c r="BK64" s="972"/>
      <c r="BL64" s="972"/>
      <c r="BM64" s="972"/>
      <c r="BN64" s="972"/>
      <c r="BO64" s="972"/>
      <c r="BP64" s="972"/>
      <c r="BQ64" s="972"/>
      <c r="BR64" s="972"/>
      <c r="BS64" s="972"/>
      <c r="BT64" s="972"/>
      <c r="BU64" s="972"/>
      <c r="BV64" s="972"/>
      <c r="BW64" s="972"/>
      <c r="BX64" s="972"/>
      <c r="BY64" s="972"/>
      <c r="BZ64" s="972"/>
      <c r="CA64" s="972"/>
      <c r="CB64" s="972"/>
      <c r="CC64" s="972"/>
      <c r="CD64" s="972"/>
      <c r="CE64" s="972"/>
      <c r="CF64" s="972"/>
      <c r="CG64" s="972"/>
      <c r="CH64" s="972"/>
      <c r="CI64" s="972"/>
      <c r="CJ64" s="972"/>
      <c r="CK64" s="972"/>
      <c r="CL64" s="972"/>
      <c r="CM64" s="972"/>
      <c r="CN64" s="972"/>
      <c r="CO64" s="972"/>
      <c r="CP64" s="972"/>
      <c r="CQ64" s="972"/>
      <c r="CR64" s="972"/>
      <c r="CS64" s="972"/>
      <c r="CT64" s="972"/>
      <c r="CU64" s="972"/>
      <c r="CV64" s="972"/>
      <c r="CW64" s="972"/>
      <c r="CX64" s="972"/>
      <c r="CY64" s="972"/>
      <c r="CZ64" s="972"/>
      <c r="DA64" s="972"/>
      <c r="DB64" s="972"/>
      <c r="DC64" s="972"/>
      <c r="DD64" s="972"/>
      <c r="DE64" s="972"/>
      <c r="DF64" s="972"/>
      <c r="DG64" s="972"/>
      <c r="DH64" s="972"/>
      <c r="DI64" s="972"/>
      <c r="DJ64" s="972"/>
      <c r="DK64" s="972"/>
      <c r="DL64" s="972"/>
      <c r="DM64" s="972"/>
      <c r="DN64" s="972"/>
      <c r="DO64" s="972"/>
      <c r="DP64" s="972"/>
      <c r="DQ64" s="972"/>
      <c r="DR64" s="972"/>
      <c r="DS64" s="972"/>
      <c r="DT64" s="972"/>
      <c r="DU64" s="972"/>
      <c r="DV64" s="972"/>
      <c r="DW64" s="972"/>
      <c r="DX64" s="972"/>
      <c r="DY64" s="972"/>
      <c r="DZ64" s="972"/>
      <c r="EA64" s="972"/>
      <c r="EB64" s="972"/>
      <c r="EC64" s="972"/>
      <c r="ED64" s="972"/>
      <c r="EE64" s="972"/>
      <c r="EF64" s="972"/>
      <c r="EG64" s="972"/>
      <c r="EH64" s="972"/>
      <c r="EI64" s="972"/>
      <c r="EJ64" s="972"/>
      <c r="EK64" s="972"/>
      <c r="EL64" s="972"/>
      <c r="EM64" s="972"/>
      <c r="EN64" s="972"/>
      <c r="EO64" s="972"/>
      <c r="EP64" s="972"/>
      <c r="EQ64" s="972"/>
      <c r="ER64" s="972"/>
      <c r="ES64" s="972"/>
      <c r="ET64" s="972"/>
      <c r="EU64" s="972"/>
      <c r="EV64" s="972"/>
      <c r="EW64" s="972"/>
      <c r="EX64" s="972"/>
      <c r="EY64" s="972"/>
      <c r="EZ64" s="972"/>
      <c r="FA64" s="972"/>
      <c r="FB64" s="972"/>
      <c r="FC64" s="972"/>
      <c r="FD64" s="972"/>
      <c r="FE64" s="972"/>
      <c r="FF64" s="972"/>
      <c r="FG64" s="972"/>
      <c r="FH64" s="972"/>
      <c r="FI64" s="972"/>
      <c r="FJ64" s="972"/>
      <c r="FK64" s="972"/>
      <c r="FL64" s="972"/>
      <c r="FM64" s="972"/>
      <c r="FN64" s="972"/>
      <c r="FO64" s="972"/>
      <c r="FP64" s="972"/>
      <c r="FQ64" s="972"/>
      <c r="FR64" s="972"/>
      <c r="FS64" s="972"/>
      <c r="FT64" s="972"/>
      <c r="FU64" s="972"/>
      <c r="FV64" s="972"/>
      <c r="FW64" s="972"/>
      <c r="FX64" s="972"/>
      <c r="FY64" s="972"/>
      <c r="FZ64" s="972"/>
      <c r="GA64" s="972"/>
      <c r="GB64" s="972"/>
      <c r="GC64" s="972"/>
      <c r="GD64" s="972"/>
      <c r="GE64" s="972"/>
      <c r="GF64" s="972"/>
      <c r="GG64" s="972"/>
      <c r="GH64" s="972"/>
      <c r="GI64" s="972"/>
      <c r="GJ64" s="972"/>
      <c r="GK64" s="972"/>
      <c r="GL64" s="972"/>
      <c r="GM64" s="972"/>
      <c r="GN64" s="972"/>
      <c r="GO64" s="972"/>
      <c r="GP64" s="972"/>
      <c r="GQ64" s="972"/>
      <c r="GR64" s="972"/>
      <c r="GS64" s="972"/>
      <c r="GT64" s="972"/>
      <c r="GU64" s="972"/>
      <c r="GV64" s="972"/>
      <c r="GW64" s="972"/>
      <c r="GX64" s="972"/>
      <c r="GY64" s="972"/>
      <c r="GZ64" s="972"/>
      <c r="HA64" s="972"/>
      <c r="HB64" s="972"/>
      <c r="HC64" s="972"/>
      <c r="HD64" s="972"/>
      <c r="HE64" s="972"/>
      <c r="HF64" s="972"/>
      <c r="HG64" s="972"/>
      <c r="HH64" s="972"/>
      <c r="HI64" s="972"/>
      <c r="HJ64" s="972"/>
      <c r="HK64" s="972"/>
      <c r="HL64" s="972"/>
      <c r="HM64" s="972"/>
      <c r="HN64" s="972"/>
      <c r="HO64" s="972"/>
      <c r="HP64" s="972"/>
      <c r="HQ64" s="972"/>
    </row>
    <row r="65" spans="1:225" s="971" customFormat="1" ht="30.6" thickBot="1">
      <c r="A65" s="985"/>
      <c r="B65" s="206" t="s">
        <v>2231</v>
      </c>
      <c r="C65" s="419" t="s">
        <v>2213</v>
      </c>
      <c r="D65" s="139">
        <v>2</v>
      </c>
      <c r="E65" s="4145"/>
      <c r="F65" s="4172">
        <f>IFERROR(F64,"-")</f>
        <v>0</v>
      </c>
      <c r="G65" s="4147"/>
      <c r="H65" s="4147"/>
      <c r="I65" s="4147"/>
      <c r="J65" s="4148"/>
      <c r="K65" s="950"/>
      <c r="L65" s="3765" t="s">
        <v>2232</v>
      </c>
      <c r="M65" s="972"/>
      <c r="N65" s="2965"/>
      <c r="O65" s="101">
        <f t="shared" si="1"/>
        <v>0</v>
      </c>
      <c r="P65" s="2970">
        <v>5</v>
      </c>
      <c r="Q65" s="973"/>
      <c r="R65" s="3681"/>
      <c r="S65" s="901"/>
      <c r="T65" s="956"/>
      <c r="U65" s="956"/>
      <c r="V65" s="956"/>
      <c r="W65" s="972"/>
      <c r="X65" s="972"/>
      <c r="Y65" s="2733"/>
      <c r="Z65" s="2733"/>
      <c r="AA65" s="2733"/>
      <c r="AB65" s="2733"/>
      <c r="AC65" s="2733"/>
      <c r="AD65" s="972"/>
      <c r="AE65" s="972"/>
      <c r="AF65" s="972"/>
      <c r="AG65" s="972"/>
      <c r="AH65" s="972"/>
      <c r="AI65" s="972"/>
      <c r="AJ65" s="972"/>
      <c r="AK65" s="972"/>
      <c r="AL65" s="972"/>
      <c r="AM65" s="972"/>
      <c r="AN65" s="972"/>
      <c r="AO65" s="972"/>
      <c r="AP65" s="972"/>
      <c r="AQ65" s="972"/>
      <c r="AR65" s="972"/>
      <c r="AS65" s="972"/>
      <c r="AT65" s="972"/>
      <c r="AU65" s="972"/>
      <c r="AV65" s="972"/>
      <c r="AW65" s="972"/>
      <c r="AX65" s="972"/>
      <c r="AY65" s="972"/>
      <c r="AZ65" s="972"/>
      <c r="BA65" s="972"/>
      <c r="BB65" s="972"/>
      <c r="BC65" s="972"/>
      <c r="BD65" s="972"/>
      <c r="BE65" s="972"/>
      <c r="BF65" s="972"/>
      <c r="BG65" s="972"/>
      <c r="BH65" s="972"/>
      <c r="BI65" s="972"/>
      <c r="BJ65" s="972"/>
      <c r="BK65" s="972"/>
      <c r="BL65" s="972"/>
      <c r="BM65" s="972"/>
      <c r="BN65" s="972"/>
      <c r="BO65" s="972"/>
      <c r="BP65" s="972"/>
      <c r="BQ65" s="972"/>
      <c r="BR65" s="972"/>
      <c r="BS65" s="972"/>
      <c r="BT65" s="972"/>
      <c r="BU65" s="972"/>
      <c r="BV65" s="972"/>
      <c r="BW65" s="972"/>
      <c r="BX65" s="972"/>
      <c r="BY65" s="972"/>
      <c r="BZ65" s="972"/>
      <c r="CA65" s="972"/>
      <c r="CB65" s="972"/>
      <c r="CC65" s="972"/>
      <c r="CD65" s="972"/>
      <c r="CE65" s="972"/>
      <c r="CF65" s="972"/>
      <c r="CG65" s="972"/>
      <c r="CH65" s="972"/>
      <c r="CI65" s="972"/>
      <c r="CJ65" s="972"/>
      <c r="CK65" s="972"/>
      <c r="CL65" s="972"/>
      <c r="CM65" s="972"/>
      <c r="CN65" s="972"/>
      <c r="CO65" s="972"/>
      <c r="CP65" s="972"/>
      <c r="CQ65" s="972"/>
      <c r="CR65" s="972"/>
      <c r="CS65" s="972"/>
      <c r="CT65" s="972"/>
      <c r="CU65" s="972"/>
      <c r="CV65" s="972"/>
      <c r="CW65" s="972"/>
      <c r="CX65" s="972"/>
      <c r="CY65" s="972"/>
      <c r="CZ65" s="972"/>
      <c r="DA65" s="972"/>
      <c r="DB65" s="972"/>
      <c r="DC65" s="972"/>
      <c r="DD65" s="972"/>
      <c r="DE65" s="972"/>
      <c r="DF65" s="972"/>
      <c r="DG65" s="972"/>
      <c r="DH65" s="972"/>
      <c r="DI65" s="972"/>
      <c r="DJ65" s="972"/>
      <c r="DK65" s="972"/>
      <c r="DL65" s="972"/>
      <c r="DM65" s="972"/>
      <c r="DN65" s="972"/>
      <c r="DO65" s="972"/>
      <c r="DP65" s="972"/>
      <c r="DQ65" s="972"/>
      <c r="DR65" s="972"/>
      <c r="DS65" s="972"/>
      <c r="DT65" s="972"/>
      <c r="DU65" s="972"/>
      <c r="DV65" s="972"/>
      <c r="DW65" s="972"/>
      <c r="DX65" s="972"/>
      <c r="DY65" s="972"/>
      <c r="DZ65" s="972"/>
      <c r="EA65" s="972"/>
      <c r="EB65" s="972"/>
      <c r="EC65" s="972"/>
      <c r="ED65" s="972"/>
      <c r="EE65" s="972"/>
      <c r="EF65" s="972"/>
      <c r="EG65" s="972"/>
      <c r="EH65" s="972"/>
      <c r="EI65" s="972"/>
      <c r="EJ65" s="972"/>
      <c r="EK65" s="972"/>
      <c r="EL65" s="972"/>
      <c r="EM65" s="972"/>
      <c r="EN65" s="972"/>
      <c r="EO65" s="972"/>
      <c r="EP65" s="972"/>
      <c r="EQ65" s="972"/>
      <c r="ER65" s="972"/>
      <c r="ES65" s="972"/>
      <c r="ET65" s="972"/>
      <c r="EU65" s="972"/>
      <c r="EV65" s="972"/>
      <c r="EW65" s="972"/>
      <c r="EX65" s="972"/>
      <c r="EY65" s="972"/>
      <c r="EZ65" s="972"/>
      <c r="FA65" s="972"/>
      <c r="FB65" s="972"/>
      <c r="FC65" s="972"/>
      <c r="FD65" s="972"/>
      <c r="FE65" s="972"/>
      <c r="FF65" s="972"/>
      <c r="FG65" s="972"/>
      <c r="FH65" s="972"/>
      <c r="FI65" s="972"/>
      <c r="FJ65" s="972"/>
      <c r="FK65" s="972"/>
      <c r="FL65" s="972"/>
      <c r="FM65" s="972"/>
      <c r="FN65" s="972"/>
      <c r="FO65" s="972"/>
      <c r="FP65" s="972"/>
      <c r="FQ65" s="972"/>
      <c r="FR65" s="972"/>
      <c r="FS65" s="972"/>
      <c r="FT65" s="972"/>
      <c r="FU65" s="972"/>
      <c r="FV65" s="972"/>
      <c r="FW65" s="972"/>
      <c r="FX65" s="972"/>
      <c r="FY65" s="972"/>
      <c r="FZ65" s="972"/>
      <c r="GA65" s="972"/>
      <c r="GB65" s="972"/>
      <c r="GC65" s="972"/>
      <c r="GD65" s="972"/>
      <c r="GE65" s="972"/>
      <c r="GF65" s="972"/>
      <c r="GG65" s="972"/>
      <c r="GH65" s="972"/>
      <c r="GI65" s="972"/>
      <c r="GJ65" s="972"/>
      <c r="GK65" s="972"/>
      <c r="GL65" s="972"/>
      <c r="GM65" s="972"/>
      <c r="GN65" s="972"/>
      <c r="GO65" s="972"/>
      <c r="GP65" s="972"/>
      <c r="GQ65" s="972"/>
      <c r="GR65" s="972"/>
      <c r="GS65" s="972"/>
      <c r="GT65" s="972"/>
      <c r="GU65" s="972"/>
      <c r="GV65" s="972"/>
      <c r="GW65" s="972"/>
      <c r="GX65" s="972"/>
      <c r="GY65" s="972"/>
      <c r="GZ65" s="972"/>
      <c r="HA65" s="972"/>
      <c r="HB65" s="972"/>
      <c r="HC65" s="972"/>
      <c r="HD65" s="972"/>
      <c r="HE65" s="972"/>
      <c r="HF65" s="972"/>
      <c r="HG65" s="972"/>
      <c r="HH65" s="972"/>
      <c r="HI65" s="972"/>
      <c r="HJ65" s="972"/>
      <c r="HK65" s="972"/>
      <c r="HL65" s="972"/>
      <c r="HM65" s="972"/>
      <c r="HN65" s="972"/>
      <c r="HO65" s="972"/>
      <c r="HP65" s="972"/>
      <c r="HQ65" s="972"/>
    </row>
    <row r="66" spans="1:225" s="972" customFormat="1" ht="14.4" thickTop="1">
      <c r="A66" s="985"/>
      <c r="K66" s="950"/>
      <c r="L66" s="950"/>
      <c r="M66" s="2936" t="s">
        <v>775</v>
      </c>
      <c r="N66" s="2965"/>
      <c r="O66" s="950"/>
      <c r="P66" s="2970"/>
      <c r="Q66" s="973"/>
      <c r="R66" s="3681"/>
      <c r="S66" s="901"/>
      <c r="T66" s="956"/>
      <c r="U66" s="956"/>
      <c r="V66" s="956"/>
      <c r="Y66" s="2733"/>
      <c r="Z66" s="2733"/>
      <c r="AA66" s="2733"/>
      <c r="AB66" s="2733"/>
      <c r="AC66" s="2733"/>
    </row>
    <row r="67" spans="1:225" s="950" customFormat="1" ht="25.35" customHeight="1">
      <c r="A67" s="985"/>
      <c r="B67" s="966"/>
      <c r="C67" s="966"/>
      <c r="D67" s="966"/>
      <c r="E67" s="966"/>
      <c r="F67" s="966"/>
      <c r="G67" s="966"/>
      <c r="H67" s="966"/>
      <c r="N67" s="2961"/>
      <c r="P67" s="2967"/>
      <c r="R67" s="3356"/>
    </row>
    <row r="68" spans="1:225" s="950" customFormat="1" ht="27.6" customHeight="1">
      <c r="A68" s="985"/>
      <c r="B68" s="966"/>
      <c r="C68" s="966"/>
      <c r="D68" s="966"/>
      <c r="E68" s="966"/>
      <c r="F68" s="966"/>
      <c r="G68" s="966"/>
      <c r="H68" s="966"/>
      <c r="N68" s="2961"/>
      <c r="P68" s="2967"/>
      <c r="R68" s="3356"/>
    </row>
    <row r="69" spans="1:225" s="950" customFormat="1" ht="32.85" customHeight="1">
      <c r="A69" s="985"/>
      <c r="B69" s="966"/>
      <c r="C69" s="966"/>
      <c r="D69" s="966"/>
      <c r="E69" s="966"/>
      <c r="F69" s="966"/>
      <c r="G69" s="966"/>
      <c r="H69" s="966"/>
      <c r="N69" s="2961"/>
      <c r="P69" s="2967"/>
      <c r="R69" s="3356"/>
    </row>
    <row r="70" spans="1:225" s="950" customFormat="1" ht="29.25" customHeight="1">
      <c r="A70" s="985"/>
      <c r="B70" s="966"/>
      <c r="C70" s="966"/>
      <c r="D70" s="966"/>
      <c r="E70" s="966"/>
      <c r="F70" s="966"/>
      <c r="G70" s="966"/>
      <c r="H70" s="966"/>
      <c r="N70" s="2961"/>
      <c r="P70" s="2967"/>
      <c r="R70" s="3356"/>
    </row>
    <row r="71" spans="1:225" s="950" customFormat="1" ht="27" customHeight="1">
      <c r="A71" s="985"/>
      <c r="B71" s="966"/>
      <c r="C71" s="966"/>
      <c r="D71" s="966"/>
      <c r="E71" s="966"/>
      <c r="F71" s="966"/>
      <c r="G71" s="966"/>
      <c r="H71" s="966"/>
      <c r="N71" s="2961"/>
      <c r="P71" s="2967"/>
      <c r="R71" s="3356"/>
    </row>
    <row r="72" spans="1:225" s="950" customFormat="1" ht="23.85" customHeight="1">
      <c r="A72" s="985"/>
      <c r="B72" s="966"/>
      <c r="C72" s="966"/>
      <c r="D72" s="966"/>
      <c r="E72" s="966"/>
      <c r="F72" s="966"/>
      <c r="G72" s="966"/>
      <c r="H72" s="966"/>
      <c r="N72" s="2961"/>
      <c r="P72" s="2967"/>
      <c r="R72" s="3356"/>
    </row>
    <row r="73" spans="1:225" s="950" customFormat="1" ht="33.6" customHeight="1">
      <c r="A73" s="985"/>
      <c r="N73" s="2961"/>
      <c r="P73" s="2967"/>
      <c r="R73" s="3356"/>
    </row>
    <row r="74" spans="1:225" s="950" customFormat="1" ht="14.25" customHeight="1">
      <c r="A74" s="985"/>
      <c r="N74" s="2961"/>
      <c r="P74" s="2967"/>
      <c r="R74" s="3356"/>
    </row>
    <row r="75" spans="1:225" s="950" customFormat="1" ht="14.25" customHeight="1">
      <c r="A75" s="985"/>
      <c r="N75" s="2961"/>
      <c r="P75" s="2967"/>
      <c r="R75" s="3356"/>
    </row>
    <row r="76" spans="1:225" s="950" customFormat="1" ht="14.25" customHeight="1">
      <c r="A76" s="985"/>
      <c r="N76" s="2961"/>
      <c r="P76" s="2967"/>
      <c r="R76" s="3356"/>
    </row>
    <row r="77" spans="1:225" s="950" customFormat="1" ht="14.25" customHeight="1">
      <c r="A77" s="985"/>
      <c r="N77" s="2961"/>
      <c r="P77" s="2967"/>
      <c r="R77" s="3356"/>
    </row>
    <row r="78" spans="1:225" s="950" customFormat="1" ht="14.25" customHeight="1">
      <c r="A78" s="985"/>
      <c r="N78" s="2961"/>
      <c r="P78" s="2967"/>
      <c r="R78" s="3356"/>
    </row>
    <row r="79" spans="1:225" s="950" customFormat="1" ht="14.25" customHeight="1">
      <c r="A79" s="985"/>
      <c r="N79" s="2961"/>
      <c r="P79" s="2967"/>
      <c r="R79" s="3356"/>
    </row>
    <row r="80" spans="1:225" s="950" customFormat="1" ht="14.25" customHeight="1">
      <c r="A80" s="985"/>
      <c r="N80" s="2961"/>
      <c r="P80" s="2967"/>
      <c r="R80" s="3356"/>
    </row>
    <row r="81" spans="1:18" s="950" customFormat="1" ht="14.25" customHeight="1">
      <c r="A81" s="985"/>
      <c r="N81" s="2961"/>
      <c r="P81" s="2967"/>
      <c r="R81" s="3356"/>
    </row>
    <row r="82" spans="1:18" s="950" customFormat="1" ht="14.25" customHeight="1">
      <c r="A82" s="985"/>
      <c r="N82" s="2961"/>
      <c r="P82" s="2967"/>
      <c r="R82" s="3356"/>
    </row>
    <row r="83" spans="1:18" s="950" customFormat="1" ht="14.25" customHeight="1">
      <c r="A83" s="985"/>
      <c r="N83" s="2961"/>
      <c r="P83" s="2967"/>
      <c r="R83" s="3356"/>
    </row>
    <row r="84" spans="1:18" s="950" customFormat="1" ht="14.25" customHeight="1">
      <c r="A84" s="985"/>
      <c r="N84" s="2961"/>
      <c r="P84" s="2967"/>
      <c r="R84" s="3356"/>
    </row>
    <row r="85" spans="1:18" s="950" customFormat="1" ht="14.25" customHeight="1">
      <c r="A85" s="985"/>
      <c r="N85" s="2961"/>
      <c r="P85" s="2967"/>
      <c r="R85" s="3356"/>
    </row>
    <row r="86" spans="1:18" s="950" customFormat="1" ht="14.25" customHeight="1">
      <c r="A86" s="985"/>
      <c r="N86" s="2961"/>
      <c r="P86" s="2967"/>
      <c r="R86" s="3356"/>
    </row>
    <row r="87" spans="1:18" s="950" customFormat="1" ht="14.25" customHeight="1">
      <c r="A87" s="985"/>
      <c r="N87" s="2961"/>
      <c r="P87" s="2967"/>
      <c r="R87" s="3356"/>
    </row>
    <row r="88" spans="1:18" s="950" customFormat="1" ht="14.25" customHeight="1">
      <c r="A88" s="985"/>
      <c r="N88" s="2961"/>
      <c r="P88" s="2967"/>
      <c r="R88" s="3356"/>
    </row>
    <row r="89" spans="1:18" s="950" customFormat="1" ht="14.25" customHeight="1">
      <c r="A89" s="985"/>
      <c r="N89" s="2961"/>
      <c r="P89" s="2967"/>
      <c r="R89" s="3356"/>
    </row>
    <row r="90" spans="1:18" s="950" customFormat="1" ht="14.25" customHeight="1">
      <c r="A90" s="985"/>
      <c r="N90" s="2961"/>
      <c r="P90" s="2967"/>
      <c r="R90" s="3356"/>
    </row>
    <row r="91" spans="1:18" s="950" customFormat="1" ht="14.25" customHeight="1">
      <c r="A91" s="985"/>
      <c r="N91" s="2961"/>
      <c r="P91" s="2967"/>
      <c r="R91" s="3356"/>
    </row>
    <row r="92" spans="1:18" s="950" customFormat="1" ht="14.25" customHeight="1">
      <c r="A92" s="985"/>
      <c r="N92" s="2961"/>
      <c r="P92" s="2967"/>
      <c r="R92" s="3356"/>
    </row>
    <row r="93" spans="1:18" s="950" customFormat="1" ht="14.25" customHeight="1">
      <c r="A93" s="985"/>
      <c r="N93" s="2961"/>
      <c r="P93" s="2967"/>
      <c r="R93" s="3356"/>
    </row>
    <row r="94" spans="1:18" s="950" customFormat="1" ht="14.25" customHeight="1">
      <c r="A94" s="985"/>
      <c r="N94" s="2961"/>
      <c r="P94" s="2967"/>
      <c r="R94" s="3356"/>
    </row>
    <row r="95" spans="1:18" s="950" customFormat="1" ht="14.25" customHeight="1">
      <c r="A95" s="985"/>
      <c r="N95" s="2961"/>
      <c r="P95" s="2967"/>
      <c r="R95" s="3356"/>
    </row>
    <row r="96" spans="1:18" s="950" customFormat="1" ht="14.25" customHeight="1">
      <c r="A96" s="985"/>
      <c r="N96" s="2961"/>
      <c r="P96" s="2967"/>
      <c r="R96" s="3356"/>
    </row>
    <row r="97" spans="1:18" s="950" customFormat="1" ht="14.25" customHeight="1">
      <c r="A97" s="985"/>
      <c r="N97" s="2961"/>
      <c r="P97" s="2967"/>
      <c r="R97" s="3356"/>
    </row>
    <row r="98" spans="1:18" s="950" customFormat="1" ht="14.25" customHeight="1">
      <c r="A98" s="985"/>
      <c r="N98" s="2961"/>
      <c r="P98" s="2967"/>
      <c r="R98" s="3356"/>
    </row>
    <row r="99" spans="1:18" s="950" customFormat="1" ht="14.25" customHeight="1">
      <c r="A99" s="985"/>
      <c r="N99" s="2961"/>
      <c r="P99" s="2967"/>
      <c r="R99" s="3356"/>
    </row>
    <row r="100" spans="1:18" s="950" customFormat="1" ht="14.25" customHeight="1">
      <c r="A100" s="985"/>
      <c r="N100" s="2961"/>
      <c r="P100" s="2967"/>
      <c r="R100" s="3356"/>
    </row>
    <row r="101" spans="1:18" s="950" customFormat="1" ht="14.25" customHeight="1">
      <c r="A101" s="985"/>
      <c r="N101" s="2961"/>
      <c r="P101" s="2967"/>
      <c r="R101" s="3356"/>
    </row>
    <row r="102" spans="1:18" s="950" customFormat="1" ht="14.25" customHeight="1">
      <c r="A102" s="985"/>
      <c r="N102" s="2961"/>
      <c r="P102" s="2967"/>
      <c r="R102" s="3356"/>
    </row>
    <row r="103" spans="1:18" s="950" customFormat="1" ht="14.25" customHeight="1">
      <c r="A103" s="985"/>
      <c r="N103" s="2961"/>
      <c r="P103" s="2967"/>
      <c r="R103" s="3356"/>
    </row>
    <row r="104" spans="1:18" s="950" customFormat="1" ht="14.25" customHeight="1">
      <c r="A104" s="985"/>
      <c r="N104" s="2961"/>
      <c r="P104" s="2967"/>
      <c r="R104" s="3356"/>
    </row>
    <row r="105" spans="1:18" s="950" customFormat="1" ht="14.25" customHeight="1">
      <c r="A105" s="985"/>
      <c r="N105" s="2961"/>
      <c r="P105" s="2967"/>
      <c r="R105" s="3356"/>
    </row>
    <row r="106" spans="1:18" s="950" customFormat="1" ht="14.25" customHeight="1">
      <c r="A106" s="985"/>
      <c r="N106" s="2961"/>
      <c r="P106" s="2967"/>
      <c r="R106" s="3356"/>
    </row>
    <row r="107" spans="1:18" s="950" customFormat="1" ht="14.25" customHeight="1">
      <c r="A107" s="985"/>
      <c r="N107" s="2961"/>
      <c r="P107" s="2967"/>
      <c r="R107" s="3356"/>
    </row>
    <row r="108" spans="1:18" s="950" customFormat="1" ht="14.25" customHeight="1">
      <c r="A108" s="985"/>
      <c r="N108" s="2961"/>
      <c r="P108" s="2967"/>
      <c r="R108" s="3356"/>
    </row>
    <row r="109" spans="1:18" s="950" customFormat="1" ht="14.25" customHeight="1">
      <c r="A109" s="985"/>
      <c r="N109" s="2961"/>
      <c r="P109" s="2967"/>
      <c r="R109" s="3356"/>
    </row>
    <row r="110" spans="1:18" s="950" customFormat="1" ht="14.25" customHeight="1">
      <c r="A110" s="985"/>
      <c r="N110" s="2961"/>
      <c r="P110" s="2967"/>
      <c r="R110" s="3356"/>
    </row>
    <row r="111" spans="1:18" s="950" customFormat="1" ht="14.25" customHeight="1">
      <c r="A111" s="985"/>
      <c r="N111" s="2961"/>
      <c r="P111" s="2967"/>
      <c r="R111" s="3356"/>
    </row>
    <row r="112" spans="1:18" s="950" customFormat="1" ht="14.25" customHeight="1">
      <c r="A112" s="985"/>
      <c r="N112" s="2961"/>
      <c r="P112" s="2967"/>
      <c r="R112" s="3356"/>
    </row>
    <row r="113" spans="1:18" s="950" customFormat="1" ht="14.25" customHeight="1">
      <c r="A113" s="985"/>
      <c r="N113" s="2961"/>
      <c r="P113" s="2967"/>
      <c r="R113" s="3356"/>
    </row>
    <row r="114" spans="1:18" s="950" customFormat="1" ht="14.25" customHeight="1">
      <c r="A114" s="985"/>
      <c r="N114" s="2961"/>
      <c r="P114" s="2967"/>
      <c r="R114" s="3356"/>
    </row>
    <row r="115" spans="1:18" s="950" customFormat="1" ht="14.25" customHeight="1">
      <c r="A115" s="985"/>
      <c r="N115" s="2961"/>
      <c r="P115" s="2967"/>
      <c r="R115" s="3356"/>
    </row>
    <row r="116" spans="1:18" s="950" customFormat="1" ht="14.25" customHeight="1">
      <c r="A116" s="985"/>
      <c r="N116" s="2961"/>
      <c r="P116" s="2967"/>
      <c r="R116" s="3356"/>
    </row>
    <row r="117" spans="1:18" s="950" customFormat="1" ht="14.25" customHeight="1">
      <c r="A117" s="985"/>
      <c r="N117" s="2961"/>
      <c r="P117" s="2967"/>
      <c r="R117" s="3356"/>
    </row>
    <row r="118" spans="1:18" s="950" customFormat="1" ht="14.25" customHeight="1">
      <c r="A118" s="985"/>
      <c r="N118" s="2961"/>
      <c r="P118" s="2967"/>
      <c r="R118" s="3356"/>
    </row>
    <row r="119" spans="1:18" s="950" customFormat="1" ht="14.25" customHeight="1">
      <c r="A119" s="985"/>
      <c r="N119" s="2961"/>
      <c r="P119" s="2967"/>
      <c r="R119" s="3356"/>
    </row>
    <row r="120" spans="1:18" s="950" customFormat="1" ht="14.25" customHeight="1">
      <c r="A120" s="985"/>
      <c r="N120" s="2961"/>
      <c r="P120" s="2967"/>
      <c r="R120" s="3356"/>
    </row>
    <row r="121" spans="1:18" s="950" customFormat="1" ht="14.25" customHeight="1">
      <c r="A121" s="985"/>
      <c r="N121" s="2961"/>
      <c r="P121" s="2967"/>
      <c r="R121" s="3356"/>
    </row>
    <row r="122" spans="1:18" s="950" customFormat="1" ht="14.25" customHeight="1">
      <c r="A122" s="985"/>
      <c r="N122" s="2961"/>
      <c r="P122" s="2967"/>
      <c r="R122" s="3356"/>
    </row>
    <row r="123" spans="1:18" s="950" customFormat="1" ht="14.25" customHeight="1">
      <c r="A123" s="985"/>
      <c r="N123" s="2961"/>
      <c r="P123" s="2967"/>
      <c r="R123" s="3356"/>
    </row>
    <row r="124" spans="1:18" s="950" customFormat="1" ht="14.25" customHeight="1">
      <c r="A124" s="985"/>
      <c r="N124" s="2961"/>
      <c r="P124" s="2967"/>
      <c r="R124" s="3356"/>
    </row>
    <row r="125" spans="1:18" s="950" customFormat="1" ht="14.25" customHeight="1">
      <c r="A125" s="985"/>
      <c r="N125" s="2961"/>
      <c r="P125" s="2967"/>
      <c r="R125" s="3356"/>
    </row>
    <row r="126" spans="1:18" s="950" customFormat="1" ht="14.25" customHeight="1">
      <c r="A126" s="985"/>
      <c r="N126" s="2961"/>
      <c r="P126" s="2967"/>
      <c r="R126" s="3356"/>
    </row>
    <row r="127" spans="1:18" s="950" customFormat="1" ht="14.25" customHeight="1">
      <c r="A127" s="985"/>
      <c r="N127" s="2961"/>
      <c r="P127" s="2967"/>
      <c r="R127" s="3356"/>
    </row>
    <row r="128" spans="1:18" s="950" customFormat="1" ht="14.25" customHeight="1">
      <c r="A128" s="985"/>
      <c r="N128" s="2961"/>
      <c r="P128" s="2967"/>
      <c r="R128" s="3356"/>
    </row>
    <row r="129" spans="1:18" s="950" customFormat="1" ht="14.25" customHeight="1">
      <c r="A129" s="985"/>
      <c r="N129" s="2961"/>
      <c r="P129" s="2967"/>
      <c r="R129" s="3356"/>
    </row>
    <row r="130" spans="1:18" s="950" customFormat="1" ht="14.25" customHeight="1">
      <c r="A130" s="985"/>
      <c r="N130" s="2961"/>
      <c r="P130" s="2967"/>
      <c r="R130" s="3356"/>
    </row>
    <row r="131" spans="1:18" s="950" customFormat="1" ht="14.25" customHeight="1">
      <c r="A131" s="985"/>
      <c r="N131" s="2961"/>
      <c r="P131" s="2967"/>
      <c r="R131" s="3356"/>
    </row>
    <row r="132" spans="1:18" s="950" customFormat="1" ht="14.25" customHeight="1">
      <c r="A132" s="985"/>
      <c r="N132" s="2961"/>
      <c r="P132" s="2967"/>
      <c r="R132" s="3356"/>
    </row>
    <row r="133" spans="1:18" s="950" customFormat="1" ht="14.25" customHeight="1">
      <c r="A133" s="985"/>
      <c r="N133" s="2961"/>
      <c r="P133" s="2967"/>
      <c r="R133" s="3356"/>
    </row>
    <row r="134" spans="1:18" s="950" customFormat="1" ht="14.25" customHeight="1">
      <c r="A134" s="985"/>
      <c r="N134" s="2961"/>
      <c r="P134" s="2967"/>
      <c r="R134" s="3356"/>
    </row>
    <row r="135" spans="1:18" s="950" customFormat="1" ht="14.25" customHeight="1">
      <c r="A135" s="985"/>
      <c r="N135" s="2961"/>
      <c r="P135" s="2967"/>
      <c r="R135" s="3356"/>
    </row>
    <row r="136" spans="1:18" s="950" customFormat="1" ht="14.25" customHeight="1">
      <c r="A136" s="985"/>
      <c r="N136" s="2961"/>
      <c r="P136" s="2967"/>
      <c r="R136" s="3356"/>
    </row>
    <row r="137" spans="1:18" s="950" customFormat="1" ht="14.25" customHeight="1">
      <c r="A137" s="985"/>
      <c r="N137" s="2961"/>
      <c r="P137" s="2967"/>
      <c r="R137" s="3356"/>
    </row>
    <row r="138" spans="1:18" s="950" customFormat="1" ht="14.25" customHeight="1">
      <c r="A138" s="985"/>
      <c r="N138" s="2961"/>
      <c r="P138" s="2967"/>
      <c r="R138" s="3356"/>
    </row>
    <row r="139" spans="1:18" s="950" customFormat="1" ht="14.25" customHeight="1">
      <c r="A139" s="985"/>
      <c r="N139" s="2961"/>
      <c r="P139" s="2967"/>
      <c r="R139" s="3356"/>
    </row>
    <row r="140" spans="1:18" s="950" customFormat="1" ht="14.25" customHeight="1">
      <c r="A140" s="985"/>
      <c r="N140" s="2961"/>
      <c r="P140" s="2967"/>
      <c r="R140" s="3356"/>
    </row>
    <row r="141" spans="1:18" s="950" customFormat="1" ht="14.25" customHeight="1">
      <c r="A141" s="985"/>
      <c r="N141" s="2961"/>
      <c r="P141" s="2967"/>
      <c r="R141" s="3356"/>
    </row>
    <row r="142" spans="1:18" s="950" customFormat="1" ht="14.25" customHeight="1">
      <c r="A142" s="985"/>
      <c r="N142" s="2961"/>
      <c r="P142" s="2967"/>
      <c r="R142" s="3356"/>
    </row>
    <row r="143" spans="1:18" s="950" customFormat="1" ht="14.25" customHeight="1">
      <c r="A143" s="985"/>
      <c r="N143" s="2961"/>
      <c r="P143" s="2967"/>
      <c r="R143" s="3356"/>
    </row>
    <row r="144" spans="1:18" s="950" customFormat="1" ht="14.25" customHeight="1">
      <c r="A144" s="985"/>
      <c r="N144" s="2961"/>
      <c r="P144" s="2967"/>
      <c r="R144" s="3356"/>
    </row>
    <row r="145" spans="1:18" s="950" customFormat="1" ht="14.25" customHeight="1">
      <c r="A145" s="985"/>
      <c r="N145" s="2961"/>
      <c r="P145" s="2967"/>
      <c r="R145" s="3356"/>
    </row>
    <row r="146" spans="1:18" s="950" customFormat="1" ht="14.25" customHeight="1">
      <c r="A146" s="985"/>
      <c r="N146" s="2961"/>
      <c r="P146" s="2967"/>
      <c r="R146" s="3356"/>
    </row>
    <row r="147" spans="1:18" s="950" customFormat="1" ht="14.25" customHeight="1">
      <c r="A147" s="985"/>
      <c r="N147" s="2961"/>
      <c r="P147" s="2967"/>
      <c r="R147" s="3356"/>
    </row>
    <row r="148" spans="1:18" s="950" customFormat="1" ht="14.25" customHeight="1">
      <c r="A148" s="985"/>
      <c r="N148" s="2961"/>
      <c r="P148" s="2967"/>
      <c r="R148" s="3356"/>
    </row>
    <row r="149" spans="1:18" s="950" customFormat="1" ht="14.25" customHeight="1">
      <c r="A149" s="985"/>
      <c r="N149" s="2961"/>
      <c r="P149" s="2967"/>
      <c r="R149" s="3356"/>
    </row>
    <row r="150" spans="1:18" s="950" customFormat="1" ht="14.25" customHeight="1">
      <c r="A150" s="985"/>
      <c r="N150" s="2961"/>
      <c r="P150" s="2967"/>
      <c r="R150" s="3356"/>
    </row>
    <row r="151" spans="1:18" s="950" customFormat="1" ht="14.25" customHeight="1">
      <c r="A151" s="985"/>
      <c r="N151" s="2961"/>
      <c r="P151" s="2967"/>
      <c r="R151" s="3356"/>
    </row>
    <row r="152" spans="1:18" s="950" customFormat="1" ht="14.25" customHeight="1">
      <c r="A152" s="985"/>
      <c r="N152" s="2961"/>
      <c r="P152" s="2967"/>
      <c r="R152" s="3356"/>
    </row>
    <row r="153" spans="1:18" s="950" customFormat="1" ht="14.25" customHeight="1">
      <c r="A153" s="985"/>
      <c r="N153" s="2961"/>
      <c r="P153" s="2967"/>
      <c r="R153" s="3356"/>
    </row>
    <row r="154" spans="1:18" s="950" customFormat="1" ht="14.25" customHeight="1">
      <c r="A154" s="985"/>
      <c r="N154" s="2961"/>
      <c r="P154" s="2967"/>
      <c r="R154" s="3356"/>
    </row>
    <row r="155" spans="1:18" s="950" customFormat="1" ht="14.25" customHeight="1">
      <c r="A155" s="985"/>
      <c r="N155" s="2961"/>
      <c r="P155" s="2967"/>
      <c r="R155" s="3356"/>
    </row>
    <row r="156" spans="1:18" s="950" customFormat="1" ht="14.25" customHeight="1">
      <c r="A156" s="985"/>
      <c r="N156" s="2961"/>
      <c r="P156" s="2967"/>
      <c r="R156" s="3356"/>
    </row>
    <row r="157" spans="1:18" s="950" customFormat="1" ht="14.25" customHeight="1">
      <c r="A157" s="985"/>
      <c r="N157" s="2961"/>
      <c r="P157" s="2967"/>
      <c r="R157" s="3356"/>
    </row>
    <row r="158" spans="1:18" s="950" customFormat="1" ht="14.25" customHeight="1">
      <c r="A158" s="985"/>
      <c r="N158" s="2961"/>
      <c r="P158" s="2967"/>
      <c r="R158" s="3356"/>
    </row>
    <row r="159" spans="1:18" s="950" customFormat="1" ht="14.25" customHeight="1">
      <c r="A159" s="985"/>
      <c r="N159" s="2961"/>
      <c r="P159" s="2967"/>
      <c r="R159" s="3356"/>
    </row>
    <row r="160" spans="1:18" s="950" customFormat="1" ht="14.25" customHeight="1">
      <c r="A160" s="985"/>
      <c r="N160" s="2961"/>
      <c r="P160" s="2967"/>
      <c r="R160" s="3356"/>
    </row>
    <row r="161" spans="1:18" s="950" customFormat="1" ht="14.25" customHeight="1">
      <c r="A161" s="985"/>
      <c r="N161" s="2961"/>
      <c r="P161" s="2967"/>
      <c r="R161" s="3356"/>
    </row>
    <row r="162" spans="1:18" s="950" customFormat="1" ht="14.25" customHeight="1">
      <c r="A162" s="985"/>
      <c r="N162" s="2961"/>
      <c r="P162" s="2967"/>
      <c r="R162" s="3356"/>
    </row>
    <row r="163" spans="1:18" s="950" customFormat="1" ht="14.25" customHeight="1">
      <c r="A163" s="985"/>
      <c r="N163" s="2961"/>
      <c r="P163" s="2967"/>
      <c r="R163" s="3356"/>
    </row>
    <row r="164" spans="1:18" s="950" customFormat="1" ht="14.25" customHeight="1">
      <c r="A164" s="985"/>
      <c r="N164" s="2961"/>
      <c r="P164" s="2967"/>
      <c r="R164" s="3356"/>
    </row>
    <row r="165" spans="1:18" s="950" customFormat="1" ht="14.25" customHeight="1">
      <c r="A165" s="985"/>
      <c r="N165" s="2961"/>
      <c r="P165" s="2967"/>
      <c r="R165" s="3356"/>
    </row>
    <row r="166" spans="1:18" s="950" customFormat="1" ht="14.25" customHeight="1">
      <c r="A166" s="985"/>
      <c r="N166" s="2961"/>
      <c r="P166" s="2967"/>
      <c r="R166" s="3356"/>
    </row>
    <row r="167" spans="1:18" s="950" customFormat="1" ht="14.25" customHeight="1">
      <c r="A167" s="985"/>
      <c r="N167" s="2961"/>
      <c r="P167" s="2967"/>
      <c r="R167" s="3356"/>
    </row>
    <row r="168" spans="1:18" s="950" customFormat="1" ht="14.25" customHeight="1">
      <c r="A168" s="985"/>
      <c r="N168" s="2961"/>
      <c r="P168" s="2967"/>
      <c r="R168" s="3356"/>
    </row>
    <row r="169" spans="1:18" s="950" customFormat="1" ht="14.25" customHeight="1">
      <c r="A169" s="985"/>
      <c r="N169" s="2961"/>
      <c r="P169" s="2967"/>
      <c r="R169" s="3356"/>
    </row>
    <row r="170" spans="1:18" s="950" customFormat="1" ht="14.25" customHeight="1">
      <c r="A170" s="985"/>
      <c r="N170" s="2961"/>
      <c r="P170" s="2967"/>
      <c r="R170" s="3356"/>
    </row>
    <row r="171" spans="1:18" s="950" customFormat="1" ht="14.25" customHeight="1">
      <c r="A171" s="985"/>
      <c r="N171" s="2961"/>
      <c r="P171" s="2967"/>
      <c r="R171" s="3356"/>
    </row>
    <row r="172" spans="1:18" s="950" customFormat="1" ht="14.25" customHeight="1">
      <c r="A172" s="985"/>
      <c r="N172" s="2961"/>
      <c r="P172" s="2967"/>
      <c r="R172" s="3356"/>
    </row>
    <row r="173" spans="1:18" s="950" customFormat="1" ht="14.25" customHeight="1">
      <c r="A173" s="985"/>
      <c r="N173" s="2961"/>
      <c r="P173" s="2967"/>
      <c r="R173" s="3356"/>
    </row>
    <row r="174" spans="1:18" s="950" customFormat="1" ht="14.25" customHeight="1">
      <c r="A174" s="985"/>
      <c r="N174" s="2961"/>
      <c r="P174" s="2967"/>
      <c r="R174" s="3356"/>
    </row>
    <row r="175" spans="1:18" s="950" customFormat="1" ht="14.25" customHeight="1">
      <c r="A175" s="985"/>
      <c r="N175" s="2961"/>
      <c r="P175" s="2967"/>
      <c r="R175" s="3356"/>
    </row>
    <row r="176" spans="1:18" s="950" customFormat="1" ht="14.25" customHeight="1">
      <c r="A176" s="985"/>
      <c r="N176" s="2961"/>
      <c r="P176" s="2967"/>
      <c r="R176" s="3356"/>
    </row>
    <row r="177" spans="1:18" s="950" customFormat="1" ht="14.25" customHeight="1">
      <c r="A177" s="985"/>
      <c r="N177" s="2961"/>
      <c r="P177" s="2967"/>
      <c r="R177" s="3356"/>
    </row>
    <row r="178" spans="1:18" s="950" customFormat="1" ht="14.25" customHeight="1">
      <c r="A178" s="985"/>
      <c r="N178" s="2961"/>
      <c r="P178" s="2967"/>
      <c r="R178" s="3356"/>
    </row>
    <row r="179" spans="1:18" s="950" customFormat="1" ht="14.25" customHeight="1">
      <c r="A179" s="985"/>
      <c r="N179" s="2961"/>
      <c r="P179" s="2967"/>
      <c r="R179" s="3356"/>
    </row>
    <row r="180" spans="1:18" s="950" customFormat="1" ht="14.25" customHeight="1">
      <c r="A180" s="985"/>
      <c r="N180" s="2961"/>
      <c r="P180" s="2967"/>
      <c r="R180" s="3356"/>
    </row>
    <row r="181" spans="1:18" s="950" customFormat="1" ht="14.25" customHeight="1">
      <c r="A181" s="985"/>
      <c r="N181" s="2961"/>
      <c r="P181" s="2967"/>
      <c r="R181" s="3356"/>
    </row>
    <row r="182" spans="1:18" s="950" customFormat="1" ht="14.25" customHeight="1">
      <c r="A182" s="985"/>
      <c r="N182" s="2961"/>
      <c r="P182" s="2967"/>
      <c r="R182" s="3356"/>
    </row>
    <row r="183" spans="1:18" s="950" customFormat="1" ht="14.25" customHeight="1">
      <c r="A183" s="985"/>
      <c r="N183" s="2961"/>
      <c r="P183" s="2967"/>
      <c r="R183" s="3356"/>
    </row>
    <row r="184" spans="1:18" s="950" customFormat="1" ht="14.25" customHeight="1">
      <c r="A184" s="985"/>
      <c r="N184" s="2961"/>
      <c r="P184" s="2967"/>
      <c r="R184" s="3356"/>
    </row>
    <row r="185" spans="1:18" s="950" customFormat="1" ht="14.25" customHeight="1">
      <c r="A185" s="985"/>
      <c r="N185" s="2961"/>
      <c r="P185" s="2967"/>
      <c r="R185" s="3356"/>
    </row>
    <row r="186" spans="1:18" s="950" customFormat="1" ht="14.25" customHeight="1">
      <c r="A186" s="985"/>
      <c r="N186" s="2961"/>
      <c r="P186" s="2967"/>
      <c r="R186" s="3356"/>
    </row>
    <row r="187" spans="1:18" s="950" customFormat="1" ht="14.25" customHeight="1">
      <c r="A187" s="985"/>
      <c r="N187" s="2961"/>
      <c r="P187" s="2967"/>
      <c r="R187" s="3356"/>
    </row>
    <row r="188" spans="1:18" s="950" customFormat="1" ht="14.25" customHeight="1">
      <c r="A188" s="985"/>
      <c r="N188" s="2961"/>
      <c r="P188" s="2967"/>
      <c r="R188" s="3356"/>
    </row>
    <row r="189" spans="1:18" s="950" customFormat="1" ht="14.25" customHeight="1">
      <c r="A189" s="985"/>
      <c r="N189" s="2961"/>
      <c r="P189" s="2967"/>
      <c r="R189" s="3356"/>
    </row>
    <row r="190" spans="1:18" s="950" customFormat="1" ht="14.25" customHeight="1">
      <c r="A190" s="985"/>
      <c r="N190" s="2961"/>
      <c r="P190" s="2967"/>
      <c r="R190" s="3356"/>
    </row>
    <row r="191" spans="1:18" s="950" customFormat="1" ht="14.25" customHeight="1">
      <c r="A191" s="985"/>
      <c r="N191" s="2961"/>
      <c r="P191" s="2967"/>
      <c r="R191" s="3356"/>
    </row>
    <row r="192" spans="1:18" s="950" customFormat="1" ht="14.25" customHeight="1">
      <c r="A192" s="985"/>
      <c r="N192" s="2961"/>
      <c r="P192" s="2967"/>
      <c r="R192" s="3356"/>
    </row>
    <row r="193" spans="1:18" s="950" customFormat="1" ht="14.25" customHeight="1">
      <c r="A193" s="985"/>
      <c r="N193" s="2961"/>
      <c r="P193" s="2967"/>
      <c r="R193" s="3356"/>
    </row>
    <row r="194" spans="1:18" s="950" customFormat="1" ht="14.25" customHeight="1">
      <c r="A194" s="985"/>
      <c r="N194" s="2961"/>
      <c r="P194" s="2967"/>
      <c r="R194" s="3356"/>
    </row>
    <row r="195" spans="1:18" s="950" customFormat="1" ht="14.25" customHeight="1">
      <c r="A195" s="985"/>
      <c r="N195" s="2961"/>
      <c r="P195" s="2967"/>
      <c r="R195" s="3356"/>
    </row>
    <row r="196" spans="1:18" s="950" customFormat="1" ht="14.25" customHeight="1">
      <c r="A196" s="985"/>
      <c r="N196" s="2961"/>
      <c r="P196" s="2967"/>
      <c r="R196" s="3356"/>
    </row>
    <row r="197" spans="1:18" s="950" customFormat="1" ht="14.25" customHeight="1">
      <c r="A197" s="985"/>
      <c r="N197" s="2961"/>
      <c r="P197" s="2967"/>
      <c r="R197" s="3356"/>
    </row>
    <row r="198" spans="1:18" s="950" customFormat="1" ht="14.25" customHeight="1">
      <c r="A198" s="985"/>
      <c r="N198" s="2961"/>
      <c r="P198" s="2967"/>
      <c r="R198" s="3356"/>
    </row>
    <row r="199" spans="1:18" s="950" customFormat="1" ht="14.25" customHeight="1">
      <c r="A199" s="985"/>
      <c r="N199" s="2961"/>
      <c r="P199" s="2967"/>
      <c r="R199" s="3356"/>
    </row>
    <row r="200" spans="1:18" s="950" customFormat="1" ht="14.25" customHeight="1">
      <c r="A200" s="985"/>
      <c r="N200" s="2961"/>
      <c r="P200" s="2967"/>
      <c r="R200" s="3356"/>
    </row>
    <row r="201" spans="1:18" s="950" customFormat="1" ht="14.25" customHeight="1">
      <c r="A201" s="985"/>
      <c r="N201" s="2961"/>
      <c r="P201" s="2967"/>
      <c r="R201" s="3356"/>
    </row>
    <row r="202" spans="1:18" s="950" customFormat="1" ht="14.25" customHeight="1">
      <c r="A202" s="985"/>
      <c r="N202" s="2961"/>
      <c r="P202" s="2967"/>
      <c r="R202" s="3356"/>
    </row>
    <row r="203" spans="1:18" s="950" customFormat="1" ht="14.25" customHeight="1">
      <c r="A203" s="985"/>
      <c r="N203" s="2961"/>
      <c r="P203" s="2967"/>
      <c r="R203" s="3356"/>
    </row>
    <row r="204" spans="1:18" s="950" customFormat="1" ht="14.25" customHeight="1">
      <c r="A204" s="985"/>
      <c r="N204" s="2961"/>
      <c r="P204" s="2967"/>
      <c r="R204" s="3356"/>
    </row>
    <row r="205" spans="1:18" s="950" customFormat="1" ht="14.25" customHeight="1">
      <c r="A205" s="985"/>
      <c r="N205" s="2961"/>
      <c r="P205" s="2967"/>
      <c r="R205" s="3356"/>
    </row>
    <row r="206" spans="1:18" s="950" customFormat="1" ht="14.25" customHeight="1">
      <c r="A206" s="985"/>
      <c r="N206" s="2961"/>
      <c r="P206" s="2967"/>
      <c r="R206" s="3356"/>
    </row>
    <row r="207" spans="1:18" s="950" customFormat="1" ht="14.25" customHeight="1">
      <c r="A207" s="985"/>
      <c r="N207" s="2961"/>
      <c r="P207" s="2967"/>
      <c r="R207" s="3356"/>
    </row>
    <row r="208" spans="1:18" s="950" customFormat="1" ht="14.25" customHeight="1">
      <c r="A208" s="985"/>
      <c r="N208" s="2961"/>
      <c r="P208" s="2967"/>
      <c r="R208" s="3356"/>
    </row>
    <row r="209" spans="1:18" s="950" customFormat="1" ht="14.25" customHeight="1">
      <c r="A209" s="985"/>
      <c r="N209" s="2961"/>
      <c r="P209" s="2967"/>
      <c r="R209" s="3356"/>
    </row>
    <row r="210" spans="1:18" s="950" customFormat="1" ht="14.25" customHeight="1">
      <c r="A210" s="985"/>
      <c r="N210" s="2961"/>
      <c r="P210" s="2967"/>
      <c r="R210" s="3356"/>
    </row>
    <row r="211" spans="1:18" s="950" customFormat="1" ht="14.25" customHeight="1">
      <c r="A211" s="985"/>
      <c r="N211" s="2961"/>
      <c r="P211" s="2967"/>
      <c r="R211" s="3356"/>
    </row>
    <row r="212" spans="1:18" s="950" customFormat="1" ht="14.25" customHeight="1">
      <c r="A212" s="985"/>
      <c r="N212" s="2961"/>
      <c r="P212" s="2967"/>
      <c r="R212" s="3356"/>
    </row>
    <row r="213" spans="1:18" s="950" customFormat="1" ht="14.25" customHeight="1">
      <c r="A213" s="985"/>
      <c r="N213" s="2961"/>
      <c r="P213" s="2967"/>
      <c r="R213" s="3356"/>
    </row>
    <row r="214" spans="1:18" s="950" customFormat="1" ht="14.25" customHeight="1">
      <c r="A214" s="985"/>
      <c r="N214" s="2961"/>
      <c r="P214" s="2967"/>
      <c r="R214" s="3356"/>
    </row>
    <row r="215" spans="1:18" s="950" customFormat="1" ht="14.25" customHeight="1">
      <c r="A215" s="985"/>
      <c r="N215" s="2961"/>
      <c r="P215" s="2967"/>
      <c r="R215" s="3356"/>
    </row>
    <row r="216" spans="1:18" s="950" customFormat="1" ht="14.25" customHeight="1">
      <c r="A216" s="985"/>
      <c r="N216" s="2961"/>
      <c r="P216" s="2967"/>
      <c r="R216" s="3356"/>
    </row>
    <row r="217" spans="1:18" s="950" customFormat="1" ht="14.25" customHeight="1">
      <c r="A217" s="985"/>
      <c r="N217" s="2961"/>
      <c r="P217" s="2967"/>
      <c r="R217" s="3356"/>
    </row>
    <row r="218" spans="1:18" s="950" customFormat="1" ht="14.25" customHeight="1">
      <c r="A218" s="985"/>
      <c r="N218" s="2961"/>
      <c r="P218" s="2967"/>
      <c r="R218" s="3356"/>
    </row>
    <row r="219" spans="1:18" s="950" customFormat="1" ht="14.25" customHeight="1">
      <c r="A219" s="985"/>
      <c r="N219" s="2961"/>
      <c r="P219" s="2967"/>
      <c r="R219" s="3356"/>
    </row>
    <row r="220" spans="1:18" s="950" customFormat="1" ht="14.25" customHeight="1">
      <c r="A220" s="985"/>
      <c r="N220" s="2961"/>
      <c r="P220" s="2967"/>
      <c r="R220" s="3356"/>
    </row>
    <row r="221" spans="1:18" s="950" customFormat="1" ht="14.25" customHeight="1">
      <c r="A221" s="985"/>
      <c r="N221" s="2961"/>
      <c r="P221" s="2967"/>
      <c r="R221" s="3356"/>
    </row>
    <row r="222" spans="1:18" s="950" customFormat="1" ht="14.25" customHeight="1">
      <c r="A222" s="985"/>
      <c r="N222" s="2961"/>
      <c r="P222" s="2967"/>
      <c r="R222" s="3356"/>
    </row>
    <row r="223" spans="1:18" s="950" customFormat="1" ht="14.25" customHeight="1">
      <c r="A223" s="985"/>
      <c r="N223" s="2961"/>
      <c r="P223" s="2967"/>
      <c r="R223" s="3356"/>
    </row>
    <row r="224" spans="1:18" s="950" customFormat="1" ht="14.25" customHeight="1">
      <c r="A224" s="985"/>
      <c r="N224" s="2961"/>
      <c r="P224" s="2967"/>
      <c r="R224" s="3356"/>
    </row>
    <row r="225" spans="1:18" s="950" customFormat="1" ht="14.25" customHeight="1">
      <c r="A225" s="985"/>
      <c r="N225" s="2961"/>
      <c r="P225" s="2967"/>
      <c r="R225" s="3356"/>
    </row>
    <row r="226" spans="1:18" s="950" customFormat="1" ht="14.25" customHeight="1">
      <c r="A226" s="985"/>
      <c r="N226" s="2961"/>
      <c r="P226" s="2967"/>
      <c r="R226" s="3356"/>
    </row>
    <row r="227" spans="1:18" s="950" customFormat="1" ht="14.25" customHeight="1">
      <c r="A227" s="985"/>
      <c r="N227" s="2961"/>
      <c r="P227" s="2967"/>
      <c r="R227" s="3356"/>
    </row>
    <row r="228" spans="1:18" s="950" customFormat="1" ht="14.25" customHeight="1">
      <c r="A228" s="985"/>
      <c r="N228" s="2961"/>
      <c r="P228" s="2967"/>
      <c r="R228" s="3356"/>
    </row>
    <row r="229" spans="1:18" s="950" customFormat="1" ht="14.25" customHeight="1">
      <c r="A229" s="985"/>
      <c r="N229" s="2961"/>
      <c r="P229" s="2967"/>
      <c r="R229" s="3356"/>
    </row>
    <row r="230" spans="1:18" s="950" customFormat="1" ht="14.25" customHeight="1">
      <c r="A230" s="985"/>
      <c r="N230" s="2961"/>
      <c r="P230" s="2967"/>
      <c r="R230" s="3356"/>
    </row>
    <row r="231" spans="1:18" s="950" customFormat="1" ht="14.25" customHeight="1">
      <c r="A231" s="985"/>
      <c r="N231" s="2961"/>
      <c r="P231" s="2967"/>
      <c r="R231" s="3356"/>
    </row>
    <row r="232" spans="1:18" s="950" customFormat="1" ht="14.25" customHeight="1">
      <c r="A232" s="985"/>
      <c r="N232" s="2961"/>
      <c r="P232" s="2967"/>
      <c r="R232" s="3356"/>
    </row>
    <row r="233" spans="1:18" s="950" customFormat="1" ht="14.25" customHeight="1">
      <c r="A233" s="985"/>
      <c r="N233" s="2961"/>
      <c r="P233" s="2967"/>
      <c r="R233" s="3356"/>
    </row>
    <row r="234" spans="1:18" s="950" customFormat="1" ht="14.25" customHeight="1">
      <c r="A234" s="985"/>
      <c r="N234" s="2961"/>
      <c r="P234" s="2967"/>
      <c r="R234" s="3356"/>
    </row>
    <row r="235" spans="1:18" s="950" customFormat="1" ht="14.25" customHeight="1">
      <c r="A235" s="985"/>
      <c r="N235" s="2961"/>
      <c r="P235" s="2967"/>
      <c r="R235" s="3356"/>
    </row>
    <row r="236" spans="1:18" s="950" customFormat="1" ht="14.25" customHeight="1">
      <c r="A236" s="985"/>
      <c r="N236" s="2961"/>
      <c r="P236" s="2967"/>
      <c r="R236" s="3356"/>
    </row>
    <row r="237" spans="1:18" s="950" customFormat="1" ht="14.25" customHeight="1">
      <c r="A237" s="985"/>
      <c r="N237" s="2961"/>
      <c r="P237" s="2967"/>
      <c r="R237" s="3356"/>
    </row>
    <row r="238" spans="1:18" s="950" customFormat="1" ht="14.25" customHeight="1">
      <c r="A238" s="985"/>
      <c r="N238" s="2961"/>
      <c r="P238" s="2967"/>
      <c r="R238" s="3356"/>
    </row>
    <row r="239" spans="1:18" s="950" customFormat="1" ht="14.25" customHeight="1">
      <c r="A239" s="985"/>
      <c r="N239" s="2961"/>
      <c r="P239" s="2967"/>
      <c r="R239" s="3356"/>
    </row>
    <row r="240" spans="1:18" s="950" customFormat="1" ht="14.25" customHeight="1">
      <c r="A240" s="985"/>
      <c r="N240" s="2961"/>
      <c r="P240" s="2967"/>
      <c r="R240" s="3356"/>
    </row>
    <row r="241" spans="1:18" s="950" customFormat="1" ht="14.25" customHeight="1">
      <c r="A241" s="985"/>
      <c r="N241" s="2961"/>
      <c r="P241" s="2967"/>
      <c r="R241" s="3356"/>
    </row>
    <row r="242" spans="1:18" s="950" customFormat="1" ht="14.25" customHeight="1">
      <c r="A242" s="985"/>
      <c r="N242" s="2961"/>
      <c r="P242" s="2967"/>
      <c r="R242" s="3356"/>
    </row>
    <row r="243" spans="1:18" s="950" customFormat="1" ht="14.25" customHeight="1">
      <c r="A243" s="985"/>
      <c r="N243" s="2961"/>
      <c r="P243" s="2967"/>
      <c r="R243" s="3356"/>
    </row>
    <row r="244" spans="1:18" s="950" customFormat="1" ht="14.25" customHeight="1">
      <c r="A244" s="985"/>
      <c r="N244" s="2961"/>
      <c r="P244" s="2967"/>
      <c r="R244" s="3356"/>
    </row>
    <row r="245" spans="1:18" s="950" customFormat="1" ht="14.25" customHeight="1">
      <c r="A245" s="985"/>
      <c r="N245" s="2961"/>
      <c r="P245" s="2967"/>
      <c r="R245" s="3356"/>
    </row>
    <row r="246" spans="1:18" s="950" customFormat="1" ht="14.25" customHeight="1">
      <c r="A246" s="985"/>
      <c r="N246" s="2961"/>
      <c r="P246" s="2967"/>
      <c r="R246" s="3356"/>
    </row>
    <row r="247" spans="1:18" s="950" customFormat="1" ht="14.25" customHeight="1">
      <c r="A247" s="985"/>
      <c r="N247" s="2961"/>
      <c r="P247" s="2967"/>
      <c r="R247" s="3356"/>
    </row>
    <row r="248" spans="1:18" s="950" customFormat="1" ht="14.25" customHeight="1">
      <c r="A248" s="985"/>
      <c r="N248" s="2961"/>
      <c r="P248" s="2967"/>
      <c r="R248" s="3356"/>
    </row>
    <row r="249" spans="1:18" s="950" customFormat="1" ht="14.25" customHeight="1">
      <c r="A249" s="985"/>
      <c r="N249" s="2961"/>
      <c r="P249" s="2967"/>
      <c r="R249" s="3356"/>
    </row>
    <row r="250" spans="1:18" s="950" customFormat="1" ht="14.25" customHeight="1">
      <c r="A250" s="985"/>
      <c r="N250" s="2961"/>
      <c r="P250" s="2967"/>
      <c r="R250" s="3356"/>
    </row>
    <row r="251" spans="1:18" s="950" customFormat="1" ht="14.25" customHeight="1">
      <c r="A251" s="985"/>
      <c r="N251" s="2961"/>
      <c r="P251" s="2967"/>
      <c r="R251" s="3356"/>
    </row>
    <row r="252" spans="1:18" s="950" customFormat="1" ht="14.25" customHeight="1">
      <c r="A252" s="985"/>
      <c r="N252" s="2961"/>
      <c r="P252" s="2967"/>
      <c r="R252" s="3356"/>
    </row>
    <row r="253" spans="1:18" s="950" customFormat="1" ht="14.25" customHeight="1">
      <c r="A253" s="985"/>
      <c r="N253" s="2961"/>
      <c r="P253" s="2967"/>
      <c r="R253" s="3356"/>
    </row>
    <row r="254" spans="1:18" s="950" customFormat="1" ht="14.25" customHeight="1">
      <c r="A254" s="985"/>
      <c r="N254" s="2961"/>
      <c r="P254" s="2967"/>
      <c r="R254" s="3356"/>
    </row>
    <row r="255" spans="1:18" s="950" customFormat="1" ht="14.25" customHeight="1">
      <c r="A255" s="985"/>
      <c r="N255" s="2961"/>
      <c r="P255" s="2967"/>
      <c r="R255" s="3356"/>
    </row>
    <row r="256" spans="1:18" s="950" customFormat="1" ht="14.25" customHeight="1">
      <c r="A256" s="985"/>
      <c r="N256" s="2961"/>
      <c r="P256" s="2967"/>
      <c r="R256" s="3356"/>
    </row>
    <row r="257" spans="1:18" s="950" customFormat="1" ht="14.25" customHeight="1">
      <c r="A257" s="985"/>
      <c r="N257" s="2961"/>
      <c r="P257" s="2967"/>
      <c r="R257" s="3356"/>
    </row>
    <row r="258" spans="1:18" s="950" customFormat="1" ht="14.25" customHeight="1">
      <c r="A258" s="985"/>
      <c r="N258" s="2961"/>
      <c r="P258" s="2967"/>
      <c r="R258" s="3356"/>
    </row>
  </sheetData>
  <mergeCells count="1">
    <mergeCell ref="B3:M3"/>
  </mergeCells>
  <phoneticPr fontId="35" type="noConversion"/>
  <conditionalFormatting sqref="N30">
    <cfRule type="cellIs" dxfId="59" priority="8" operator="equal">
      <formula>0</formula>
    </cfRule>
  </conditionalFormatting>
  <conditionalFormatting sqref="O8:O65">
    <cfRule type="cellIs" dxfId="58" priority="1" operator="equal">
      <formula>0</formula>
    </cfRule>
  </conditionalFormatting>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7980C-7345-41BB-8B94-8CC17ACEDDFE}">
  <sheetPr codeName="Sheet110">
    <pageSetUpPr fitToPage="1"/>
  </sheetPr>
  <dimension ref="A1:DY377"/>
  <sheetViews>
    <sheetView workbookViewId="0"/>
  </sheetViews>
  <sheetFormatPr defaultColWidth="23.5" defaultRowHeight="14.25" customHeight="1"/>
  <cols>
    <col min="1" max="1" width="1.19921875" style="980" customWidth="1"/>
    <col min="2" max="2" width="51.19921875" style="876" customWidth="1"/>
    <col min="3" max="3" width="18.19921875" style="876" customWidth="1"/>
    <col min="4" max="4" width="15.5" style="876" customWidth="1"/>
    <col min="5" max="5" width="14.69921875" style="876" customWidth="1"/>
    <col min="6" max="6" width="17.19921875" style="876" customWidth="1"/>
    <col min="7" max="7" width="19.5" style="876" customWidth="1"/>
    <col min="8" max="8" width="2.59765625" style="877" customWidth="1"/>
    <col min="9" max="9" width="14.09765625" style="877" customWidth="1"/>
    <col min="10" max="10" width="2.59765625" style="877" customWidth="1"/>
    <col min="11" max="11" width="1.69921875" style="2940" customWidth="1"/>
    <col min="12" max="12" width="18.69921875" style="877" bestFit="1" customWidth="1"/>
    <col min="13" max="13" width="1.69921875" style="2944" customWidth="1"/>
    <col min="14" max="14" width="1.69921875" style="877" customWidth="1"/>
    <col min="15" max="16" width="8.59765625" style="877" customWidth="1"/>
    <col min="17" max="17" width="52.19921875" style="877" customWidth="1"/>
    <col min="18" max="129" width="23.5" style="877"/>
    <col min="130" max="16384" width="23.5" style="876"/>
  </cols>
  <sheetData>
    <row r="1" spans="1:129" s="871" customFormat="1" ht="23.25" customHeight="1">
      <c r="A1" s="3144" t="s">
        <v>713</v>
      </c>
      <c r="B1" s="3884" t="s">
        <v>9898</v>
      </c>
      <c r="C1" s="5143" t="s">
        <v>2234</v>
      </c>
      <c r="D1" s="5143"/>
      <c r="E1" s="5143"/>
      <c r="F1" s="5143"/>
      <c r="G1" s="3886"/>
      <c r="H1" s="3886"/>
      <c r="I1" s="3886"/>
      <c r="J1" s="3886"/>
      <c r="K1" s="2945"/>
      <c r="M1" s="2946"/>
    </row>
    <row r="2" spans="1:129" s="871" customFormat="1" ht="23.25" customHeight="1">
      <c r="A2" s="3144"/>
      <c r="B2" s="3884" t="str">
        <f>SelectCompany!B4</f>
        <v>South Staffordshire Water</v>
      </c>
      <c r="C2" s="3888"/>
      <c r="D2" s="3886"/>
      <c r="E2" s="3886"/>
      <c r="F2" s="3886"/>
      <c r="G2" s="3886"/>
      <c r="H2" s="3886"/>
      <c r="I2" s="3886"/>
      <c r="J2" s="3886"/>
      <c r="K2" s="2945"/>
      <c r="M2" s="2946"/>
    </row>
    <row r="3" spans="1:129" s="938" customFormat="1" ht="36.75" customHeight="1">
      <c r="A3" s="985"/>
      <c r="B3" s="5075" t="s">
        <v>2235</v>
      </c>
      <c r="C3" s="5132"/>
      <c r="D3" s="5132"/>
      <c r="E3" s="5132"/>
      <c r="F3" s="5132"/>
      <c r="G3" s="5132"/>
      <c r="H3" s="5132"/>
      <c r="I3" s="5132"/>
      <c r="J3" s="5132"/>
      <c r="K3" s="2939"/>
      <c r="L3" s="3329" t="s">
        <v>716</v>
      </c>
      <c r="M3" s="2943"/>
      <c r="N3" s="738"/>
      <c r="O3" s="738"/>
      <c r="P3" s="738"/>
      <c r="Q3" s="872"/>
      <c r="R3" s="738"/>
      <c r="S3" s="738"/>
      <c r="T3" s="738"/>
      <c r="U3" s="738"/>
      <c r="V3" s="738"/>
      <c r="W3" s="738"/>
      <c r="X3" s="738"/>
      <c r="Y3" s="738"/>
      <c r="Z3" s="738"/>
      <c r="AA3" s="738"/>
      <c r="AB3" s="738"/>
      <c r="AC3" s="738"/>
      <c r="AD3" s="738"/>
      <c r="AE3" s="738"/>
      <c r="AF3" s="738"/>
      <c r="AG3" s="738"/>
      <c r="AH3" s="738"/>
      <c r="AI3" s="738"/>
      <c r="AJ3" s="738"/>
      <c r="AK3" s="738"/>
      <c r="AL3" s="738"/>
      <c r="AM3" s="738"/>
      <c r="AN3" s="738"/>
      <c r="AO3" s="738"/>
      <c r="AP3" s="738"/>
      <c r="AQ3" s="738"/>
      <c r="AR3" s="738"/>
      <c r="AS3" s="738"/>
      <c r="AT3" s="738"/>
      <c r="AU3" s="738"/>
      <c r="AV3" s="738"/>
      <c r="AW3" s="738"/>
      <c r="AX3" s="738"/>
      <c r="AY3" s="738"/>
      <c r="AZ3" s="738"/>
      <c r="BA3" s="738"/>
      <c r="BB3" s="738"/>
      <c r="BC3" s="738"/>
      <c r="BD3" s="738"/>
      <c r="BE3" s="738"/>
      <c r="BF3" s="738"/>
      <c r="BG3" s="738"/>
      <c r="BH3" s="738"/>
      <c r="BI3" s="738"/>
      <c r="BJ3" s="738"/>
      <c r="BK3" s="738"/>
      <c r="BL3" s="738"/>
      <c r="BM3" s="738"/>
      <c r="BN3" s="738"/>
      <c r="BO3" s="738"/>
      <c r="BP3" s="738"/>
      <c r="BQ3" s="738"/>
      <c r="BR3" s="738"/>
      <c r="BS3" s="738"/>
      <c r="BT3" s="738"/>
      <c r="BU3" s="738"/>
      <c r="BV3" s="738"/>
      <c r="BW3" s="738"/>
      <c r="BX3" s="738"/>
      <c r="BY3" s="738"/>
      <c r="BZ3" s="738"/>
      <c r="CA3" s="738"/>
      <c r="CB3" s="738"/>
      <c r="CC3" s="738"/>
      <c r="CD3" s="738"/>
      <c r="CE3" s="738"/>
      <c r="CF3" s="738"/>
      <c r="CG3" s="738"/>
      <c r="CH3" s="738"/>
      <c r="CI3" s="738"/>
      <c r="CJ3" s="738"/>
      <c r="CK3" s="738"/>
      <c r="CL3" s="738"/>
      <c r="CM3" s="738"/>
      <c r="CN3" s="738"/>
      <c r="CO3" s="738"/>
      <c r="CP3" s="738"/>
      <c r="CQ3" s="738"/>
      <c r="CR3" s="738"/>
      <c r="CS3" s="738"/>
      <c r="CT3" s="738"/>
      <c r="CU3" s="738"/>
      <c r="CV3" s="738"/>
      <c r="CW3" s="738"/>
      <c r="CX3" s="738"/>
      <c r="CY3" s="738"/>
      <c r="CZ3" s="738"/>
      <c r="DA3" s="738"/>
      <c r="DB3" s="738"/>
      <c r="DC3" s="738"/>
      <c r="DD3" s="738"/>
      <c r="DE3" s="738"/>
      <c r="DF3" s="738"/>
      <c r="DG3" s="738"/>
      <c r="DH3" s="738"/>
      <c r="DI3" s="738"/>
      <c r="DJ3" s="738"/>
      <c r="DK3" s="738"/>
      <c r="DL3" s="738"/>
      <c r="DM3" s="738"/>
      <c r="DN3" s="738"/>
      <c r="DO3" s="738"/>
      <c r="DP3" s="738"/>
      <c r="DQ3" s="738"/>
      <c r="DR3" s="738"/>
      <c r="DS3" s="738"/>
      <c r="DT3" s="738"/>
      <c r="DU3" s="738"/>
      <c r="DV3" s="738"/>
      <c r="DW3" s="738"/>
      <c r="DX3" s="738"/>
      <c r="DY3" s="738"/>
    </row>
    <row r="4" spans="1:129" s="93" customFormat="1" ht="14.25" customHeight="1">
      <c r="A4" s="3682"/>
      <c r="B4" s="465"/>
      <c r="C4" s="465"/>
      <c r="D4" s="3877"/>
      <c r="F4" s="735"/>
      <c r="K4" s="416"/>
      <c r="M4" s="992"/>
    </row>
    <row r="5" spans="1:129" s="93" customFormat="1" ht="14.25" customHeight="1" thickBot="1">
      <c r="A5" s="3682"/>
      <c r="C5" s="3839">
        <v>1</v>
      </c>
      <c r="D5" s="3839">
        <v>2</v>
      </c>
      <c r="E5" s="3839">
        <v>3</v>
      </c>
      <c r="F5" s="3839">
        <v>4</v>
      </c>
      <c r="G5" s="3839">
        <v>5</v>
      </c>
      <c r="K5" s="416"/>
      <c r="M5" s="992"/>
    </row>
    <row r="6" spans="1:129" s="938" customFormat="1" ht="60.75" customHeight="1" thickTop="1" thickBot="1">
      <c r="A6" s="985" t="s">
        <v>725</v>
      </c>
      <c r="B6" s="1231" t="s">
        <v>717</v>
      </c>
      <c r="C6" s="1232" t="s">
        <v>1563</v>
      </c>
      <c r="D6" s="1232" t="s">
        <v>1761</v>
      </c>
      <c r="E6" s="1232" t="s">
        <v>1927</v>
      </c>
      <c r="F6" s="1232" t="s">
        <v>1928</v>
      </c>
      <c r="G6" s="1234" t="s">
        <v>2236</v>
      </c>
      <c r="H6" s="887"/>
      <c r="I6" s="1236" t="s">
        <v>723</v>
      </c>
      <c r="J6" s="738"/>
      <c r="K6" s="2954"/>
      <c r="L6" s="887"/>
      <c r="M6" s="2957"/>
      <c r="N6" s="888"/>
      <c r="O6" s="738"/>
      <c r="P6" s="738"/>
      <c r="Q6" s="957"/>
      <c r="R6" s="873"/>
      <c r="S6" s="738"/>
      <c r="T6" s="738"/>
      <c r="U6" s="738"/>
      <c r="V6" s="738"/>
      <c r="W6" s="738"/>
      <c r="X6" s="738"/>
      <c r="Y6" s="738"/>
      <c r="Z6" s="738"/>
      <c r="AA6" s="738"/>
      <c r="AB6" s="738"/>
      <c r="AC6" s="738"/>
      <c r="AD6" s="738"/>
      <c r="AE6" s="738"/>
      <c r="AF6" s="738"/>
      <c r="AG6" s="738"/>
      <c r="AH6" s="738"/>
      <c r="AI6" s="738"/>
      <c r="AJ6" s="738"/>
      <c r="AK6" s="738"/>
      <c r="AL6" s="738"/>
      <c r="AM6" s="738"/>
      <c r="AN6" s="738"/>
      <c r="AO6" s="738"/>
      <c r="AP6" s="738"/>
      <c r="AQ6" s="738"/>
      <c r="AR6" s="738"/>
      <c r="AS6" s="738"/>
      <c r="AT6" s="738"/>
      <c r="AU6" s="738"/>
      <c r="AV6" s="738"/>
      <c r="AW6" s="738"/>
      <c r="AX6" s="738"/>
      <c r="AY6" s="738"/>
      <c r="AZ6" s="738"/>
      <c r="BA6" s="738"/>
      <c r="BB6" s="738"/>
      <c r="BC6" s="738"/>
      <c r="BD6" s="738"/>
      <c r="BE6" s="738"/>
      <c r="BF6" s="738"/>
      <c r="BG6" s="738"/>
      <c r="BH6" s="738"/>
      <c r="BI6" s="738"/>
      <c r="BJ6" s="738"/>
      <c r="BK6" s="738"/>
      <c r="BL6" s="738"/>
      <c r="BM6" s="738"/>
      <c r="BN6" s="738"/>
      <c r="BO6" s="738"/>
      <c r="BP6" s="738"/>
      <c r="BQ6" s="738"/>
      <c r="BR6" s="738"/>
      <c r="BS6" s="738"/>
      <c r="BT6" s="738"/>
      <c r="BU6" s="738"/>
      <c r="BV6" s="738"/>
      <c r="BW6" s="738"/>
      <c r="BX6" s="738"/>
      <c r="BY6" s="738"/>
      <c r="BZ6" s="738"/>
      <c r="CA6" s="738"/>
      <c r="CB6" s="738"/>
      <c r="CC6" s="738"/>
      <c r="CD6" s="738"/>
      <c r="CE6" s="738"/>
      <c r="CF6" s="738"/>
      <c r="CG6" s="738"/>
      <c r="CH6" s="738"/>
      <c r="CI6" s="738"/>
      <c r="CJ6" s="738"/>
      <c r="CK6" s="738"/>
      <c r="CL6" s="738"/>
      <c r="CM6" s="738"/>
      <c r="CN6" s="738"/>
      <c r="CO6" s="738"/>
      <c r="CP6" s="738"/>
      <c r="CQ6" s="738"/>
      <c r="CR6" s="738"/>
      <c r="CS6" s="738"/>
      <c r="CT6" s="738"/>
      <c r="CU6" s="738"/>
      <c r="CV6" s="738"/>
      <c r="CW6" s="738"/>
      <c r="CX6" s="738"/>
      <c r="CY6" s="738"/>
      <c r="CZ6" s="738"/>
      <c r="DA6" s="738"/>
      <c r="DB6" s="738"/>
      <c r="DC6" s="738"/>
      <c r="DD6" s="738"/>
      <c r="DE6" s="738"/>
      <c r="DF6" s="738"/>
      <c r="DG6" s="738"/>
      <c r="DH6" s="738"/>
      <c r="DI6" s="738"/>
      <c r="DJ6" s="738"/>
      <c r="DK6" s="738"/>
      <c r="DL6" s="738"/>
      <c r="DM6" s="738"/>
      <c r="DN6" s="738"/>
      <c r="DO6" s="738"/>
      <c r="DP6" s="738"/>
      <c r="DQ6" s="738"/>
      <c r="DR6" s="738"/>
      <c r="DS6" s="738"/>
      <c r="DT6" s="738"/>
      <c r="DU6" s="738"/>
      <c r="DV6" s="738"/>
      <c r="DW6" s="738"/>
      <c r="DX6" s="738"/>
      <c r="DY6" s="738"/>
    </row>
    <row r="7" spans="1:129" s="938" customFormat="1" ht="16.8" thickTop="1" thickBot="1">
      <c r="A7" s="985" t="s">
        <v>729</v>
      </c>
      <c r="B7" s="889"/>
      <c r="C7" s="959"/>
      <c r="D7" s="959"/>
      <c r="E7" s="959"/>
      <c r="F7" s="959"/>
      <c r="G7" s="955"/>
      <c r="H7" s="955"/>
      <c r="I7" s="888"/>
      <c r="J7" s="738"/>
      <c r="K7" s="2955"/>
      <c r="L7" s="955"/>
      <c r="M7" s="2957"/>
      <c r="N7" s="738"/>
      <c r="O7" s="738"/>
      <c r="P7" s="738"/>
      <c r="Q7" s="738"/>
      <c r="R7" s="738"/>
      <c r="S7" s="738"/>
      <c r="T7" s="738"/>
      <c r="U7" s="738"/>
      <c r="V7" s="738"/>
      <c r="W7" s="738"/>
      <c r="X7" s="738"/>
      <c r="Y7" s="738"/>
      <c r="Z7" s="738"/>
      <c r="AA7" s="738"/>
      <c r="AB7" s="738"/>
      <c r="AC7" s="738"/>
      <c r="AD7" s="738"/>
      <c r="AE7" s="738"/>
      <c r="AF7" s="738"/>
      <c r="AG7" s="738"/>
      <c r="AH7" s="738"/>
      <c r="AI7" s="738"/>
      <c r="AJ7" s="738"/>
      <c r="AK7" s="738"/>
      <c r="AL7" s="738"/>
      <c r="AM7" s="738"/>
      <c r="AN7" s="738"/>
      <c r="AO7" s="738"/>
      <c r="AP7" s="738"/>
      <c r="AQ7" s="738"/>
      <c r="AR7" s="738"/>
      <c r="AS7" s="738"/>
      <c r="AT7" s="738"/>
      <c r="AU7" s="738"/>
      <c r="AV7" s="738"/>
      <c r="AW7" s="738"/>
      <c r="AX7" s="738"/>
      <c r="AY7" s="738"/>
      <c r="AZ7" s="738"/>
      <c r="BA7" s="738"/>
      <c r="BB7" s="738"/>
      <c r="BC7" s="738"/>
      <c r="BD7" s="738"/>
      <c r="BE7" s="738"/>
      <c r="BF7" s="738"/>
      <c r="BG7" s="738"/>
      <c r="BH7" s="738"/>
      <c r="BI7" s="738"/>
      <c r="BJ7" s="738"/>
      <c r="BK7" s="738"/>
      <c r="BL7" s="738"/>
      <c r="BM7" s="738"/>
      <c r="BN7" s="738"/>
      <c r="BO7" s="738"/>
      <c r="BP7" s="738"/>
      <c r="BQ7" s="738"/>
      <c r="BR7" s="738"/>
      <c r="BS7" s="738"/>
      <c r="BT7" s="738"/>
      <c r="BU7" s="738"/>
      <c r="BV7" s="738"/>
      <c r="BW7" s="738"/>
      <c r="BX7" s="738"/>
      <c r="BY7" s="738"/>
      <c r="BZ7" s="738"/>
      <c r="CA7" s="738"/>
      <c r="CB7" s="738"/>
      <c r="CC7" s="738"/>
      <c r="CD7" s="738"/>
      <c r="CE7" s="738"/>
      <c r="CF7" s="738"/>
      <c r="CG7" s="738"/>
      <c r="CH7" s="738"/>
      <c r="CI7" s="738"/>
      <c r="CJ7" s="738"/>
      <c r="CK7" s="738"/>
      <c r="CL7" s="738"/>
      <c r="CM7" s="738"/>
      <c r="CN7" s="738"/>
      <c r="CO7" s="738"/>
      <c r="CP7" s="738"/>
      <c r="CQ7" s="738"/>
      <c r="CR7" s="738"/>
      <c r="CS7" s="738"/>
      <c r="CT7" s="738"/>
      <c r="CU7" s="738"/>
      <c r="CV7" s="738"/>
      <c r="CW7" s="738"/>
      <c r="CX7" s="738"/>
      <c r="CY7" s="738"/>
      <c r="CZ7" s="738"/>
      <c r="DA7" s="738"/>
      <c r="DB7" s="738"/>
      <c r="DC7" s="738"/>
      <c r="DD7" s="738"/>
      <c r="DE7" s="738"/>
      <c r="DF7" s="738"/>
      <c r="DG7" s="738"/>
      <c r="DH7" s="738"/>
      <c r="DI7" s="738"/>
      <c r="DJ7" s="738"/>
      <c r="DK7" s="738"/>
      <c r="DL7" s="738"/>
      <c r="DM7" s="738"/>
      <c r="DN7" s="738"/>
      <c r="DO7" s="738"/>
      <c r="DP7" s="738"/>
      <c r="DQ7" s="738"/>
      <c r="DR7" s="738"/>
      <c r="DS7" s="738"/>
      <c r="DT7" s="738"/>
      <c r="DU7" s="738"/>
      <c r="DV7" s="738"/>
      <c r="DW7" s="738"/>
      <c r="DX7" s="738"/>
      <c r="DY7" s="738"/>
    </row>
    <row r="8" spans="1:129" s="938" customFormat="1" ht="16.2" thickTop="1" thickBot="1">
      <c r="A8" s="985"/>
      <c r="B8" s="1240" t="s">
        <v>2237</v>
      </c>
      <c r="C8" s="900"/>
      <c r="D8" s="906"/>
      <c r="E8" s="900"/>
      <c r="F8" s="907"/>
      <c r="G8" s="907"/>
      <c r="H8" s="955"/>
      <c r="I8" s="888"/>
      <c r="J8" s="738"/>
      <c r="K8" s="2955"/>
      <c r="L8" s="101">
        <f t="shared" ref="L8:L36" si="0">IF(COUNTBLANK(D8:G8)=M8, 0, rngIncomplete )</f>
        <v>0</v>
      </c>
      <c r="M8" s="2957">
        <v>4</v>
      </c>
      <c r="N8" s="738"/>
      <c r="O8" s="738"/>
      <c r="P8" s="738"/>
      <c r="Q8" s="738"/>
      <c r="R8" s="738"/>
      <c r="S8" s="738"/>
      <c r="T8" s="738"/>
      <c r="U8" s="738"/>
      <c r="V8" s="738"/>
      <c r="W8" s="738"/>
      <c r="X8" s="738"/>
      <c r="Y8" s="738"/>
      <c r="Z8" s="738"/>
      <c r="AA8" s="738"/>
      <c r="AB8" s="738"/>
      <c r="AC8" s="738"/>
      <c r="AD8" s="738"/>
      <c r="AE8" s="738"/>
      <c r="AF8" s="738"/>
      <c r="AG8" s="738"/>
      <c r="AH8" s="738"/>
      <c r="AI8" s="738"/>
      <c r="AJ8" s="738"/>
      <c r="AK8" s="738"/>
      <c r="AL8" s="738"/>
      <c r="AM8" s="738"/>
      <c r="AN8" s="738"/>
      <c r="AO8" s="738"/>
      <c r="AP8" s="738"/>
      <c r="AQ8" s="738"/>
      <c r="AR8" s="738"/>
      <c r="AS8" s="738"/>
      <c r="AT8" s="738"/>
      <c r="AU8" s="738"/>
      <c r="AV8" s="738"/>
      <c r="AW8" s="738"/>
      <c r="AX8" s="738"/>
      <c r="AY8" s="738"/>
      <c r="AZ8" s="738"/>
      <c r="BA8" s="738"/>
      <c r="BB8" s="738"/>
      <c r="BC8" s="738"/>
      <c r="BD8" s="738"/>
      <c r="BE8" s="738"/>
      <c r="BF8" s="738"/>
      <c r="BG8" s="738"/>
      <c r="BH8" s="738"/>
      <c r="BI8" s="738"/>
      <c r="BJ8" s="738"/>
      <c r="BK8" s="738"/>
      <c r="BL8" s="738"/>
      <c r="BM8" s="738"/>
      <c r="BN8" s="738"/>
      <c r="BO8" s="738"/>
      <c r="BP8" s="738"/>
      <c r="BQ8" s="738"/>
      <c r="BR8" s="738"/>
      <c r="BS8" s="738"/>
      <c r="BT8" s="738"/>
      <c r="BU8" s="738"/>
      <c r="BV8" s="738"/>
      <c r="BW8" s="738"/>
      <c r="BX8" s="738"/>
      <c r="BY8" s="738"/>
      <c r="BZ8" s="738"/>
      <c r="CA8" s="738"/>
      <c r="CB8" s="738"/>
      <c r="CC8" s="738"/>
      <c r="CD8" s="738"/>
      <c r="CE8" s="738"/>
      <c r="CF8" s="738"/>
      <c r="CG8" s="738"/>
      <c r="CH8" s="738"/>
      <c r="CI8" s="738"/>
      <c r="CJ8" s="738"/>
      <c r="CK8" s="738"/>
      <c r="CL8" s="738"/>
      <c r="CM8" s="738"/>
      <c r="CN8" s="738"/>
      <c r="CO8" s="738"/>
      <c r="CP8" s="738"/>
      <c r="CQ8" s="738"/>
      <c r="CR8" s="738"/>
      <c r="CS8" s="738"/>
      <c r="CT8" s="738"/>
      <c r="CU8" s="738"/>
      <c r="CV8" s="738"/>
      <c r="CW8" s="738"/>
      <c r="CX8" s="738"/>
      <c r="CY8" s="738"/>
      <c r="CZ8" s="738"/>
      <c r="DA8" s="738"/>
      <c r="DB8" s="738"/>
      <c r="DC8" s="738"/>
      <c r="DD8" s="738"/>
      <c r="DE8" s="738"/>
      <c r="DF8" s="738"/>
      <c r="DG8" s="738"/>
      <c r="DH8" s="738"/>
      <c r="DI8" s="738"/>
      <c r="DJ8" s="738"/>
      <c r="DK8" s="738"/>
      <c r="DL8" s="738"/>
      <c r="DM8" s="738"/>
      <c r="DN8" s="738"/>
      <c r="DO8" s="738"/>
      <c r="DP8" s="738"/>
      <c r="DQ8" s="738"/>
      <c r="DR8" s="738"/>
      <c r="DS8" s="738"/>
      <c r="DT8" s="738"/>
      <c r="DU8" s="738"/>
      <c r="DV8" s="738"/>
      <c r="DW8" s="738"/>
      <c r="DX8" s="738"/>
      <c r="DY8" s="738"/>
    </row>
    <row r="9" spans="1:129" s="938" customFormat="1" ht="16.2" thickTop="1" thickBot="1">
      <c r="A9" s="985"/>
      <c r="B9" s="207" t="s">
        <v>2238</v>
      </c>
      <c r="C9" s="4007" t="s">
        <v>1658</v>
      </c>
      <c r="D9" s="4008"/>
      <c r="E9" s="4008"/>
      <c r="F9" s="3801"/>
      <c r="G9" s="4329">
        <f>IFERROR(F9,"-")</f>
        <v>0</v>
      </c>
      <c r="H9" s="955"/>
      <c r="I9" s="3763" t="s">
        <v>9894</v>
      </c>
      <c r="J9" s="738"/>
      <c r="K9" s="2955"/>
      <c r="L9" s="101" t="str">
        <f t="shared" si="0"/>
        <v>Please complete all cells in row</v>
      </c>
      <c r="M9" s="2957">
        <v>2</v>
      </c>
      <c r="N9" s="738"/>
      <c r="O9" s="738"/>
      <c r="P9" s="738"/>
      <c r="Q9" s="738"/>
      <c r="R9" s="738"/>
      <c r="S9" s="738"/>
      <c r="T9" s="738"/>
      <c r="U9" s="738"/>
      <c r="V9" s="738"/>
      <c r="W9" s="738"/>
      <c r="X9" s="738"/>
      <c r="Y9" s="738"/>
      <c r="Z9" s="738"/>
      <c r="AA9" s="738"/>
      <c r="AB9" s="738"/>
      <c r="AC9" s="738"/>
      <c r="AD9" s="738"/>
      <c r="AE9" s="738"/>
      <c r="AF9" s="738"/>
      <c r="AG9" s="738"/>
      <c r="AH9" s="738"/>
      <c r="AI9" s="738"/>
      <c r="AJ9" s="738"/>
      <c r="AK9" s="738"/>
      <c r="AL9" s="738"/>
      <c r="AM9" s="738"/>
      <c r="AN9" s="738"/>
      <c r="AO9" s="738"/>
      <c r="AP9" s="738"/>
      <c r="AQ9" s="738"/>
      <c r="AR9" s="738"/>
      <c r="AS9" s="738"/>
      <c r="AT9" s="738"/>
      <c r="AU9" s="738"/>
      <c r="AV9" s="738"/>
      <c r="AW9" s="738"/>
      <c r="AX9" s="738"/>
      <c r="AY9" s="738"/>
      <c r="AZ9" s="738"/>
      <c r="BA9" s="738"/>
      <c r="BB9" s="738"/>
      <c r="BC9" s="738"/>
      <c r="BD9" s="738"/>
      <c r="BE9" s="738"/>
      <c r="BF9" s="738"/>
      <c r="BG9" s="738"/>
      <c r="BH9" s="738"/>
      <c r="BI9" s="738"/>
      <c r="BJ9" s="738"/>
      <c r="BK9" s="738"/>
      <c r="BL9" s="738"/>
      <c r="BM9" s="738"/>
      <c r="BN9" s="738"/>
      <c r="BO9" s="738"/>
      <c r="BP9" s="738"/>
      <c r="BQ9" s="738"/>
      <c r="BR9" s="738"/>
      <c r="BS9" s="738"/>
      <c r="BT9" s="738"/>
      <c r="BU9" s="738"/>
      <c r="BV9" s="738"/>
      <c r="BW9" s="738"/>
      <c r="BX9" s="738"/>
      <c r="BY9" s="738"/>
      <c r="BZ9" s="738"/>
      <c r="CA9" s="738"/>
      <c r="CB9" s="738"/>
      <c r="CC9" s="738"/>
      <c r="CD9" s="738"/>
      <c r="CE9" s="738"/>
      <c r="CF9" s="738"/>
      <c r="CG9" s="738"/>
      <c r="CH9" s="738"/>
      <c r="CI9" s="738"/>
      <c r="CJ9" s="738"/>
      <c r="CK9" s="738"/>
      <c r="CL9" s="738"/>
      <c r="CM9" s="738"/>
      <c r="CN9" s="738"/>
      <c r="CO9" s="738"/>
      <c r="CP9" s="738"/>
      <c r="CQ9" s="738"/>
      <c r="CR9" s="738"/>
      <c r="CS9" s="738"/>
      <c r="CT9" s="738"/>
      <c r="CU9" s="738"/>
      <c r="CV9" s="738"/>
      <c r="CW9" s="738"/>
      <c r="CX9" s="738"/>
      <c r="CY9" s="738"/>
      <c r="CZ9" s="738"/>
      <c r="DA9" s="738"/>
      <c r="DB9" s="738"/>
      <c r="DC9" s="738"/>
      <c r="DD9" s="738"/>
      <c r="DE9" s="738"/>
      <c r="DF9" s="738"/>
      <c r="DG9" s="738"/>
      <c r="DH9" s="738"/>
      <c r="DI9" s="738"/>
      <c r="DJ9" s="738"/>
      <c r="DK9" s="738"/>
      <c r="DL9" s="738"/>
      <c r="DM9" s="738"/>
      <c r="DN9" s="738"/>
      <c r="DO9" s="738"/>
      <c r="DP9" s="738"/>
      <c r="DQ9" s="738"/>
      <c r="DR9" s="738"/>
      <c r="DS9" s="738"/>
      <c r="DT9" s="738"/>
      <c r="DU9" s="738"/>
      <c r="DV9" s="738"/>
      <c r="DW9" s="738"/>
      <c r="DX9" s="738"/>
      <c r="DY9" s="738"/>
    </row>
    <row r="10" spans="1:129" s="938" customFormat="1" ht="16.8" thickTop="1" thickBot="1">
      <c r="A10" s="985"/>
      <c r="B10" s="51"/>
      <c r="C10" s="3856"/>
      <c r="D10" s="739"/>
      <c r="E10" s="739"/>
      <c r="F10" s="739"/>
      <c r="G10" s="739"/>
      <c r="H10" s="955"/>
      <c r="I10" s="738"/>
      <c r="J10" s="738"/>
      <c r="K10" s="2955"/>
      <c r="L10" s="101">
        <f t="shared" si="0"/>
        <v>0</v>
      </c>
      <c r="M10" s="2957">
        <v>4</v>
      </c>
      <c r="N10" s="738"/>
      <c r="O10" s="738"/>
      <c r="P10" s="738"/>
      <c r="Q10" s="738"/>
      <c r="R10" s="738"/>
      <c r="S10" s="738"/>
      <c r="T10" s="738"/>
      <c r="U10" s="738"/>
      <c r="V10" s="738"/>
      <c r="W10" s="738"/>
      <c r="X10" s="738"/>
      <c r="Y10" s="738"/>
      <c r="Z10" s="738"/>
      <c r="AA10" s="738"/>
      <c r="AB10" s="738"/>
      <c r="AC10" s="738"/>
      <c r="AD10" s="738"/>
      <c r="AE10" s="738"/>
      <c r="AF10" s="738"/>
      <c r="AG10" s="738"/>
      <c r="AH10" s="738"/>
      <c r="AI10" s="738"/>
      <c r="AJ10" s="738"/>
      <c r="AK10" s="738"/>
      <c r="AL10" s="738"/>
      <c r="AM10" s="738"/>
      <c r="AN10" s="738"/>
      <c r="AO10" s="738"/>
      <c r="AP10" s="738"/>
      <c r="AQ10" s="738"/>
      <c r="AR10" s="738"/>
      <c r="AS10" s="738"/>
      <c r="AT10" s="738"/>
      <c r="AU10" s="738"/>
      <c r="AV10" s="738"/>
      <c r="AW10" s="738"/>
      <c r="AX10" s="738"/>
      <c r="AY10" s="738"/>
      <c r="AZ10" s="738"/>
      <c r="BA10" s="738"/>
      <c r="BB10" s="738"/>
      <c r="BC10" s="738"/>
      <c r="BD10" s="738"/>
      <c r="BE10" s="738"/>
      <c r="BF10" s="738"/>
      <c r="BG10" s="738"/>
      <c r="BH10" s="738"/>
      <c r="BI10" s="738"/>
      <c r="BJ10" s="738"/>
      <c r="BK10" s="738"/>
      <c r="BL10" s="738"/>
      <c r="BM10" s="738"/>
      <c r="BN10" s="738"/>
      <c r="BO10" s="738"/>
      <c r="BP10" s="738"/>
      <c r="BQ10" s="738"/>
      <c r="BR10" s="738"/>
      <c r="BS10" s="738"/>
      <c r="BT10" s="738"/>
      <c r="BU10" s="738"/>
      <c r="BV10" s="738"/>
      <c r="BW10" s="738"/>
      <c r="BX10" s="738"/>
      <c r="BY10" s="738"/>
      <c r="BZ10" s="738"/>
      <c r="CA10" s="738"/>
      <c r="CB10" s="738"/>
      <c r="CC10" s="738"/>
      <c r="CD10" s="738"/>
      <c r="CE10" s="738"/>
      <c r="CF10" s="738"/>
      <c r="CG10" s="738"/>
      <c r="CH10" s="738"/>
      <c r="CI10" s="738"/>
      <c r="CJ10" s="738"/>
      <c r="CK10" s="738"/>
      <c r="CL10" s="738"/>
      <c r="CM10" s="738"/>
      <c r="CN10" s="738"/>
      <c r="CO10" s="738"/>
      <c r="CP10" s="738"/>
      <c r="CQ10" s="738"/>
      <c r="CR10" s="738"/>
      <c r="CS10" s="738"/>
      <c r="CT10" s="738"/>
      <c r="CU10" s="738"/>
      <c r="CV10" s="738"/>
      <c r="CW10" s="738"/>
      <c r="CX10" s="738"/>
      <c r="CY10" s="738"/>
      <c r="CZ10" s="738"/>
      <c r="DA10" s="738"/>
      <c r="DB10" s="738"/>
      <c r="DC10" s="738"/>
      <c r="DD10" s="738"/>
      <c r="DE10" s="738"/>
      <c r="DF10" s="738"/>
      <c r="DG10" s="738"/>
      <c r="DH10" s="738"/>
      <c r="DI10" s="738"/>
      <c r="DJ10" s="738"/>
      <c r="DK10" s="738"/>
      <c r="DL10" s="738"/>
      <c r="DM10" s="738"/>
      <c r="DN10" s="738"/>
      <c r="DO10" s="738"/>
      <c r="DP10" s="738"/>
      <c r="DQ10" s="738"/>
      <c r="DR10" s="738"/>
      <c r="DS10" s="738"/>
      <c r="DT10" s="738"/>
      <c r="DU10" s="738"/>
      <c r="DV10" s="738"/>
      <c r="DW10" s="738"/>
      <c r="DX10" s="738"/>
      <c r="DY10" s="738"/>
    </row>
    <row r="11" spans="1:129" s="893" customFormat="1" ht="16.2" thickTop="1" thickBot="1">
      <c r="A11" s="3184"/>
      <c r="B11" s="3861" t="s">
        <v>2239</v>
      </c>
      <c r="C11" s="3847"/>
      <c r="D11" s="3845"/>
      <c r="E11" s="3847"/>
      <c r="F11" s="3764"/>
      <c r="G11" s="3764"/>
      <c r="H11" s="899"/>
      <c r="K11" s="2956"/>
      <c r="L11" s="101">
        <f t="shared" si="0"/>
        <v>0</v>
      </c>
      <c r="M11" s="2958">
        <v>4</v>
      </c>
      <c r="N11" s="899"/>
      <c r="O11" s="899"/>
      <c r="P11" s="895"/>
      <c r="Q11" s="896"/>
      <c r="R11" s="894"/>
      <c r="S11" s="897"/>
      <c r="T11" s="898"/>
      <c r="U11" s="898"/>
      <c r="V11" s="898"/>
      <c r="W11" s="898"/>
      <c r="X11" s="898"/>
      <c r="Y11" s="898"/>
      <c r="Z11" s="898"/>
      <c r="AA11" s="898"/>
      <c r="AB11" s="898"/>
      <c r="AC11" s="898"/>
      <c r="AD11" s="898"/>
      <c r="AE11" s="898"/>
      <c r="AF11" s="898"/>
      <c r="AG11" s="898"/>
      <c r="AH11" s="898"/>
      <c r="AI11" s="898"/>
      <c r="AJ11" s="898"/>
      <c r="AK11" s="898"/>
      <c r="AL11" s="898"/>
      <c r="AM11" s="898"/>
      <c r="AN11" s="898"/>
      <c r="AO11" s="898"/>
      <c r="AP11" s="898"/>
      <c r="AQ11" s="898"/>
      <c r="AR11" s="898"/>
    </row>
    <row r="12" spans="1:129" ht="46.2" thickTop="1" thickBot="1">
      <c r="B12" s="207" t="s">
        <v>2240</v>
      </c>
      <c r="C12" s="4007" t="s">
        <v>1651</v>
      </c>
      <c r="D12" s="4007" t="s">
        <v>2241</v>
      </c>
      <c r="E12" s="4009">
        <v>46630</v>
      </c>
      <c r="F12" s="4010"/>
      <c r="G12" s="4330">
        <f>IFERROR(F12,0)</f>
        <v>0</v>
      </c>
      <c r="H12" s="899"/>
      <c r="I12" s="3763" t="s">
        <v>9895</v>
      </c>
      <c r="J12" s="738"/>
      <c r="K12" s="2956"/>
      <c r="L12" s="101" t="str">
        <f t="shared" si="0"/>
        <v>Please complete all cells in row</v>
      </c>
      <c r="M12" s="2958">
        <v>0</v>
      </c>
      <c r="N12" s="899"/>
    </row>
    <row r="13" spans="1:129" s="893" customFormat="1" ht="15" customHeight="1" thickTop="1" thickBot="1">
      <c r="A13" s="3184"/>
      <c r="B13" s="3844"/>
      <c r="C13" s="3847"/>
      <c r="D13" s="3847"/>
      <c r="E13" s="3847"/>
      <c r="F13" s="3764"/>
      <c r="G13" s="3764"/>
      <c r="H13" s="899"/>
      <c r="K13" s="2956"/>
      <c r="L13" s="101">
        <f t="shared" si="0"/>
        <v>0</v>
      </c>
      <c r="M13" s="2958">
        <v>4</v>
      </c>
      <c r="N13" s="899"/>
      <c r="O13" s="899"/>
      <c r="P13" s="895"/>
      <c r="Q13" s="896"/>
      <c r="R13" s="894"/>
      <c r="S13" s="897"/>
      <c r="T13" s="898"/>
      <c r="U13" s="898"/>
      <c r="V13" s="898"/>
      <c r="W13" s="898"/>
      <c r="X13" s="898"/>
      <c r="Y13" s="898"/>
      <c r="Z13" s="898"/>
      <c r="AA13" s="898"/>
      <c r="AB13" s="898"/>
      <c r="AC13" s="898"/>
      <c r="AD13" s="898"/>
      <c r="AE13" s="898"/>
      <c r="AF13" s="898"/>
      <c r="AG13" s="898"/>
      <c r="AH13" s="898"/>
      <c r="AI13" s="898"/>
      <c r="AJ13" s="898"/>
      <c r="AK13" s="898"/>
      <c r="AL13" s="898"/>
      <c r="AM13" s="898"/>
      <c r="AN13" s="898"/>
      <c r="AO13" s="898"/>
      <c r="AP13" s="898"/>
      <c r="AQ13" s="898"/>
      <c r="AR13" s="898"/>
    </row>
    <row r="14" spans="1:129" s="893" customFormat="1" ht="15" customHeight="1" thickTop="1" thickBot="1">
      <c r="A14" s="3184"/>
      <c r="B14" s="3861" t="s">
        <v>2242</v>
      </c>
      <c r="C14" s="3836"/>
      <c r="D14" s="3847"/>
      <c r="E14" s="93"/>
      <c r="F14" s="93"/>
      <c r="G14" s="93"/>
      <c r="H14" s="899"/>
      <c r="I14" s="899"/>
      <c r="J14" s="899"/>
      <c r="K14" s="2956"/>
      <c r="L14" s="101">
        <f t="shared" si="0"/>
        <v>0</v>
      </c>
      <c r="M14" s="2958">
        <v>4</v>
      </c>
      <c r="N14" s="899"/>
      <c r="O14" s="899"/>
      <c r="P14" s="895"/>
      <c r="Q14" s="896"/>
      <c r="R14" s="894"/>
      <c r="S14" s="897"/>
      <c r="T14" s="898"/>
      <c r="U14" s="898"/>
      <c r="V14" s="898"/>
      <c r="W14" s="898"/>
      <c r="X14" s="898"/>
      <c r="Y14" s="898"/>
      <c r="Z14" s="898"/>
      <c r="AA14" s="898"/>
      <c r="AB14" s="898"/>
      <c r="AC14" s="898"/>
      <c r="AD14" s="898"/>
      <c r="AE14" s="898"/>
      <c r="AF14" s="898"/>
      <c r="AG14" s="898"/>
      <c r="AH14" s="898"/>
      <c r="AI14" s="898"/>
      <c r="AJ14" s="898"/>
      <c r="AK14" s="898"/>
      <c r="AL14" s="898"/>
      <c r="AM14" s="898"/>
      <c r="AN14" s="898"/>
      <c r="AO14" s="898"/>
      <c r="AP14" s="898"/>
      <c r="AQ14" s="898"/>
      <c r="AR14" s="898"/>
    </row>
    <row r="15" spans="1:129" s="893" customFormat="1" ht="15" customHeight="1" thickTop="1">
      <c r="A15" s="3184"/>
      <c r="B15" s="323" t="s">
        <v>2243</v>
      </c>
      <c r="C15" s="418" t="s">
        <v>2244</v>
      </c>
      <c r="D15" s="418" t="s">
        <v>2245</v>
      </c>
      <c r="E15" s="4011"/>
      <c r="F15" s="4011"/>
      <c r="G15" s="4012">
        <f t="shared" ref="G15:G24" si="1">IFERROR(F15-E15,"-")</f>
        <v>0</v>
      </c>
      <c r="H15" s="899"/>
      <c r="I15" s="3758" t="s">
        <v>9896</v>
      </c>
      <c r="J15" s="738"/>
      <c r="K15" s="2956"/>
      <c r="L15" s="101" t="str">
        <f t="shared" si="0"/>
        <v>Please complete all cells in row</v>
      </c>
      <c r="M15" s="2958">
        <v>0</v>
      </c>
      <c r="N15" s="899"/>
      <c r="O15" s="899"/>
      <c r="P15" s="895"/>
      <c r="Q15" s="896"/>
      <c r="R15" s="894"/>
      <c r="S15" s="897"/>
      <c r="T15" s="898"/>
      <c r="U15" s="898"/>
      <c r="V15" s="898"/>
      <c r="W15" s="898"/>
      <c r="X15" s="898"/>
      <c r="Y15" s="898"/>
      <c r="Z15" s="898"/>
      <c r="AA15" s="898"/>
      <c r="AB15" s="898"/>
      <c r="AC15" s="898"/>
      <c r="AD15" s="898"/>
      <c r="AE15" s="898"/>
      <c r="AF15" s="898"/>
      <c r="AG15" s="898"/>
      <c r="AH15" s="898"/>
      <c r="AI15" s="898"/>
      <c r="AJ15" s="898"/>
      <c r="AK15" s="898"/>
      <c r="AL15" s="898"/>
      <c r="AM15" s="898"/>
      <c r="AN15" s="898"/>
      <c r="AO15" s="898"/>
      <c r="AP15" s="898"/>
      <c r="AQ15" s="898"/>
      <c r="AR15" s="898"/>
    </row>
    <row r="16" spans="1:129" s="893" customFormat="1" ht="15" customHeight="1">
      <c r="A16" s="3184"/>
      <c r="B16" s="322" t="s">
        <v>2243</v>
      </c>
      <c r="C16" s="138" t="s">
        <v>2244</v>
      </c>
      <c r="D16" s="138" t="s">
        <v>2245</v>
      </c>
      <c r="E16" s="4013"/>
      <c r="F16" s="4013"/>
      <c r="G16" s="4014">
        <f t="shared" si="1"/>
        <v>0</v>
      </c>
      <c r="H16" s="899"/>
      <c r="I16" s="3768" t="s">
        <v>9897</v>
      </c>
      <c r="J16" s="738"/>
      <c r="K16" s="2956"/>
      <c r="L16" s="101" t="str">
        <f t="shared" si="0"/>
        <v>Please complete all cells in row</v>
      </c>
      <c r="M16" s="2958">
        <v>0</v>
      </c>
      <c r="N16" s="899"/>
      <c r="O16" s="899"/>
      <c r="P16" s="895"/>
      <c r="Q16" s="896"/>
      <c r="R16" s="894"/>
      <c r="S16" s="897"/>
      <c r="T16" s="898"/>
      <c r="U16" s="898"/>
      <c r="V16" s="898"/>
      <c r="W16" s="898"/>
      <c r="X16" s="898"/>
      <c r="Y16" s="898"/>
      <c r="Z16" s="898"/>
      <c r="AA16" s="898"/>
      <c r="AB16" s="898"/>
      <c r="AC16" s="898"/>
      <c r="AD16" s="898"/>
      <c r="AE16" s="898"/>
      <c r="AF16" s="898"/>
      <c r="AG16" s="898"/>
      <c r="AH16" s="898"/>
      <c r="AI16" s="898"/>
      <c r="AJ16" s="898"/>
      <c r="AK16" s="898"/>
      <c r="AL16" s="898"/>
      <c r="AM16" s="898"/>
      <c r="AN16" s="898"/>
      <c r="AO16" s="898"/>
      <c r="AP16" s="898"/>
      <c r="AQ16" s="898"/>
      <c r="AR16" s="898"/>
    </row>
    <row r="17" spans="1:129" s="893" customFormat="1" ht="15" customHeight="1">
      <c r="A17" s="3184"/>
      <c r="B17" s="322" t="s">
        <v>2243</v>
      </c>
      <c r="C17" s="138" t="s">
        <v>2244</v>
      </c>
      <c r="D17" s="138" t="s">
        <v>2245</v>
      </c>
      <c r="E17" s="4013"/>
      <c r="F17" s="4013"/>
      <c r="G17" s="4014">
        <f t="shared" si="1"/>
        <v>0</v>
      </c>
      <c r="H17" s="899"/>
      <c r="I17" s="3768" t="s">
        <v>9889</v>
      </c>
      <c r="J17" s="738"/>
      <c r="K17" s="2956"/>
      <c r="L17" s="101" t="str">
        <f t="shared" si="0"/>
        <v>Please complete all cells in row</v>
      </c>
      <c r="M17" s="2958">
        <v>0</v>
      </c>
      <c r="N17" s="899"/>
      <c r="O17" s="899"/>
      <c r="P17" s="895"/>
      <c r="Q17" s="896"/>
      <c r="R17" s="894"/>
      <c r="S17" s="897"/>
      <c r="T17" s="898"/>
      <c r="U17" s="898"/>
      <c r="V17" s="898"/>
      <c r="W17" s="898"/>
      <c r="X17" s="898"/>
      <c r="Y17" s="898"/>
      <c r="Z17" s="898"/>
      <c r="AA17" s="898"/>
      <c r="AB17" s="898"/>
      <c r="AC17" s="898"/>
      <c r="AD17" s="898"/>
      <c r="AE17" s="898"/>
      <c r="AF17" s="898"/>
      <c r="AG17" s="898"/>
      <c r="AH17" s="898"/>
      <c r="AI17" s="898"/>
      <c r="AJ17" s="898"/>
      <c r="AK17" s="898"/>
      <c r="AL17" s="898"/>
      <c r="AM17" s="898"/>
      <c r="AN17" s="898"/>
      <c r="AO17" s="898"/>
      <c r="AP17" s="898"/>
      <c r="AQ17" s="898"/>
      <c r="AR17" s="898"/>
    </row>
    <row r="18" spans="1:129" s="893" customFormat="1" ht="15" customHeight="1">
      <c r="A18" s="3184"/>
      <c r="B18" s="322" t="s">
        <v>2243</v>
      </c>
      <c r="C18" s="138" t="s">
        <v>2244</v>
      </c>
      <c r="D18" s="138" t="s">
        <v>2245</v>
      </c>
      <c r="E18" s="4013"/>
      <c r="F18" s="4013"/>
      <c r="G18" s="4014">
        <f t="shared" si="1"/>
        <v>0</v>
      </c>
      <c r="H18" s="899"/>
      <c r="I18" s="3768" t="s">
        <v>9890</v>
      </c>
      <c r="J18" s="738"/>
      <c r="K18" s="2956"/>
      <c r="L18" s="101" t="str">
        <f t="shared" si="0"/>
        <v>Please complete all cells in row</v>
      </c>
      <c r="M18" s="2958">
        <v>0</v>
      </c>
      <c r="N18" s="899"/>
      <c r="O18" s="899"/>
      <c r="P18" s="895"/>
      <c r="Q18" s="896"/>
      <c r="R18" s="894"/>
      <c r="S18" s="897"/>
      <c r="T18" s="898"/>
      <c r="U18" s="898"/>
      <c r="V18" s="898"/>
      <c r="W18" s="898"/>
      <c r="X18" s="898"/>
      <c r="Y18" s="898"/>
      <c r="Z18" s="898"/>
      <c r="AA18" s="898"/>
      <c r="AB18" s="898"/>
      <c r="AC18" s="898"/>
      <c r="AD18" s="898"/>
      <c r="AE18" s="898"/>
      <c r="AF18" s="898"/>
      <c r="AG18" s="898"/>
      <c r="AH18" s="898"/>
      <c r="AI18" s="898"/>
      <c r="AJ18" s="898"/>
      <c r="AK18" s="898"/>
      <c r="AL18" s="898"/>
      <c r="AM18" s="898"/>
      <c r="AN18" s="898"/>
      <c r="AO18" s="898"/>
      <c r="AP18" s="898"/>
      <c r="AQ18" s="898"/>
      <c r="AR18" s="898"/>
    </row>
    <row r="19" spans="1:129" s="893" customFormat="1" ht="15" customHeight="1">
      <c r="A19" s="3184"/>
      <c r="B19" s="322" t="s">
        <v>2243</v>
      </c>
      <c r="C19" s="138" t="s">
        <v>2244</v>
      </c>
      <c r="D19" s="138" t="s">
        <v>2245</v>
      </c>
      <c r="E19" s="4013"/>
      <c r="F19" s="4013"/>
      <c r="G19" s="4014">
        <f t="shared" si="1"/>
        <v>0</v>
      </c>
      <c r="H19" s="899"/>
      <c r="I19" s="3768" t="s">
        <v>9891</v>
      </c>
      <c r="J19" s="738"/>
      <c r="K19" s="2956"/>
      <c r="L19" s="101" t="str">
        <f t="shared" si="0"/>
        <v>Please complete all cells in row</v>
      </c>
      <c r="M19" s="2958">
        <v>0</v>
      </c>
      <c r="N19" s="899"/>
      <c r="O19" s="899"/>
      <c r="P19" s="895"/>
      <c r="Q19" s="896"/>
      <c r="R19" s="894"/>
      <c r="S19" s="897"/>
      <c r="T19" s="898"/>
      <c r="U19" s="898"/>
      <c r="V19" s="898"/>
      <c r="W19" s="898"/>
      <c r="X19" s="898"/>
      <c r="Y19" s="898"/>
      <c r="Z19" s="898"/>
      <c r="AA19" s="898"/>
      <c r="AB19" s="898"/>
      <c r="AC19" s="898"/>
      <c r="AD19" s="898"/>
      <c r="AE19" s="898"/>
      <c r="AF19" s="898"/>
      <c r="AG19" s="898"/>
      <c r="AH19" s="898"/>
      <c r="AI19" s="898"/>
      <c r="AJ19" s="898"/>
      <c r="AK19" s="898"/>
      <c r="AL19" s="898"/>
      <c r="AM19" s="898"/>
      <c r="AN19" s="898"/>
      <c r="AO19" s="898"/>
      <c r="AP19" s="898"/>
      <c r="AQ19" s="898"/>
      <c r="AR19" s="898"/>
    </row>
    <row r="20" spans="1:129" s="893" customFormat="1" ht="15" customHeight="1">
      <c r="A20" s="3184"/>
      <c r="B20" s="322" t="s">
        <v>2243</v>
      </c>
      <c r="C20" s="138" t="s">
        <v>2244</v>
      </c>
      <c r="D20" s="138" t="s">
        <v>2245</v>
      </c>
      <c r="E20" s="4013"/>
      <c r="F20" s="4013"/>
      <c r="G20" s="4014">
        <f t="shared" si="1"/>
        <v>0</v>
      </c>
      <c r="H20" s="899"/>
      <c r="I20" s="3768" t="s">
        <v>9892</v>
      </c>
      <c r="J20" s="738"/>
      <c r="K20" s="2956"/>
      <c r="L20" s="101" t="str">
        <f t="shared" si="0"/>
        <v>Please complete all cells in row</v>
      </c>
      <c r="M20" s="2958">
        <v>0</v>
      </c>
      <c r="N20" s="899"/>
      <c r="O20" s="899"/>
      <c r="P20" s="895"/>
      <c r="Q20" s="896"/>
      <c r="R20" s="894"/>
      <c r="S20" s="897"/>
      <c r="T20" s="898"/>
      <c r="U20" s="898"/>
      <c r="V20" s="898"/>
      <c r="W20" s="898"/>
      <c r="X20" s="898"/>
      <c r="Y20" s="898"/>
      <c r="Z20" s="898"/>
      <c r="AA20" s="898"/>
      <c r="AB20" s="898"/>
      <c r="AC20" s="898"/>
      <c r="AD20" s="898"/>
      <c r="AE20" s="898"/>
      <c r="AF20" s="898"/>
      <c r="AG20" s="898"/>
      <c r="AH20" s="898"/>
      <c r="AI20" s="898"/>
      <c r="AJ20" s="898"/>
      <c r="AK20" s="898"/>
      <c r="AL20" s="898"/>
      <c r="AM20" s="898"/>
      <c r="AN20" s="898"/>
      <c r="AO20" s="898"/>
      <c r="AP20" s="898"/>
      <c r="AQ20" s="898"/>
      <c r="AR20" s="898"/>
    </row>
    <row r="21" spans="1:129" s="893" customFormat="1" ht="15" customHeight="1">
      <c r="A21" s="3184"/>
      <c r="B21" s="322" t="s">
        <v>2243</v>
      </c>
      <c r="C21" s="138" t="s">
        <v>2244</v>
      </c>
      <c r="D21" s="138" t="s">
        <v>2245</v>
      </c>
      <c r="E21" s="4013"/>
      <c r="F21" s="4013"/>
      <c r="G21" s="4014">
        <f t="shared" si="1"/>
        <v>0</v>
      </c>
      <c r="H21" s="899"/>
      <c r="I21" s="3768" t="s">
        <v>9893</v>
      </c>
      <c r="J21" s="738"/>
      <c r="K21" s="2956"/>
      <c r="L21" s="101" t="str">
        <f t="shared" si="0"/>
        <v>Please complete all cells in row</v>
      </c>
      <c r="M21" s="2958">
        <v>0</v>
      </c>
      <c r="N21" s="899"/>
      <c r="O21" s="899"/>
      <c r="P21" s="895"/>
      <c r="Q21" s="896"/>
      <c r="R21" s="894"/>
      <c r="S21" s="897"/>
      <c r="T21" s="898"/>
      <c r="U21" s="898"/>
      <c r="V21" s="898"/>
      <c r="W21" s="898"/>
      <c r="X21" s="898"/>
      <c r="Y21" s="898"/>
      <c r="Z21" s="898"/>
      <c r="AA21" s="898"/>
      <c r="AB21" s="898"/>
      <c r="AC21" s="898"/>
      <c r="AD21" s="898"/>
      <c r="AE21" s="898"/>
      <c r="AF21" s="898"/>
      <c r="AG21" s="898"/>
      <c r="AH21" s="898"/>
      <c r="AI21" s="898"/>
      <c r="AJ21" s="898"/>
      <c r="AK21" s="898"/>
      <c r="AL21" s="898"/>
      <c r="AM21" s="898"/>
      <c r="AN21" s="898"/>
      <c r="AO21" s="898"/>
      <c r="AP21" s="898"/>
      <c r="AQ21" s="898"/>
      <c r="AR21" s="898"/>
    </row>
    <row r="22" spans="1:129" s="893" customFormat="1" ht="15" customHeight="1">
      <c r="A22" s="3184"/>
      <c r="B22" s="322" t="s">
        <v>2243</v>
      </c>
      <c r="C22" s="138" t="s">
        <v>2244</v>
      </c>
      <c r="D22" s="138" t="s">
        <v>2245</v>
      </c>
      <c r="E22" s="4013"/>
      <c r="F22" s="4013"/>
      <c r="G22" s="4014">
        <f t="shared" si="1"/>
        <v>0</v>
      </c>
      <c r="H22" s="899"/>
      <c r="I22" s="3768" t="s">
        <v>9876</v>
      </c>
      <c r="J22" s="738"/>
      <c r="K22" s="2956"/>
      <c r="L22" s="101" t="str">
        <f t="shared" si="0"/>
        <v>Please complete all cells in row</v>
      </c>
      <c r="M22" s="2958">
        <v>0</v>
      </c>
      <c r="N22" s="899"/>
      <c r="O22" s="899"/>
      <c r="P22" s="895"/>
      <c r="Q22" s="896"/>
      <c r="R22" s="894"/>
      <c r="S22" s="897"/>
      <c r="T22" s="898"/>
      <c r="U22" s="898"/>
      <c r="V22" s="898"/>
      <c r="W22" s="898"/>
      <c r="X22" s="898"/>
      <c r="Y22" s="898"/>
      <c r="Z22" s="898"/>
      <c r="AA22" s="898"/>
      <c r="AB22" s="898"/>
      <c r="AC22" s="898"/>
      <c r="AD22" s="898"/>
      <c r="AE22" s="898"/>
      <c r="AF22" s="898"/>
      <c r="AG22" s="898"/>
      <c r="AH22" s="898"/>
      <c r="AI22" s="898"/>
      <c r="AJ22" s="898"/>
      <c r="AK22" s="898"/>
      <c r="AL22" s="898"/>
      <c r="AM22" s="898"/>
      <c r="AN22" s="898"/>
      <c r="AO22" s="898"/>
      <c r="AP22" s="898"/>
      <c r="AQ22" s="898"/>
      <c r="AR22" s="898"/>
    </row>
    <row r="23" spans="1:129" s="893" customFormat="1" ht="15" customHeight="1">
      <c r="A23" s="3184"/>
      <c r="B23" s="322" t="s">
        <v>2243</v>
      </c>
      <c r="C23" s="138" t="s">
        <v>2244</v>
      </c>
      <c r="D23" s="138" t="s">
        <v>2245</v>
      </c>
      <c r="E23" s="4013"/>
      <c r="F23" s="4013"/>
      <c r="G23" s="4014">
        <f t="shared" si="1"/>
        <v>0</v>
      </c>
      <c r="H23" s="899"/>
      <c r="I23" s="3768" t="s">
        <v>9877</v>
      </c>
      <c r="J23" s="738"/>
      <c r="K23" s="2956"/>
      <c r="L23" s="101" t="str">
        <f t="shared" si="0"/>
        <v>Please complete all cells in row</v>
      </c>
      <c r="M23" s="2958">
        <v>0</v>
      </c>
      <c r="N23" s="899"/>
      <c r="O23" s="899"/>
      <c r="P23" s="895"/>
      <c r="Q23" s="896"/>
      <c r="R23" s="894"/>
      <c r="S23" s="897"/>
      <c r="T23" s="898"/>
      <c r="U23" s="898"/>
      <c r="V23" s="898"/>
      <c r="W23" s="898"/>
      <c r="X23" s="898"/>
      <c r="Y23" s="898"/>
      <c r="Z23" s="898"/>
      <c r="AA23" s="898"/>
      <c r="AB23" s="898"/>
      <c r="AC23" s="898"/>
      <c r="AD23" s="898"/>
      <c r="AE23" s="898"/>
      <c r="AF23" s="898"/>
      <c r="AG23" s="898"/>
      <c r="AH23" s="898"/>
      <c r="AI23" s="898"/>
      <c r="AJ23" s="898"/>
      <c r="AK23" s="898"/>
      <c r="AL23" s="898"/>
      <c r="AM23" s="898"/>
      <c r="AN23" s="898"/>
      <c r="AO23" s="898"/>
      <c r="AP23" s="898"/>
      <c r="AQ23" s="898"/>
      <c r="AR23" s="898"/>
    </row>
    <row r="24" spans="1:129" s="893" customFormat="1" ht="15" customHeight="1" thickBot="1">
      <c r="A24" s="3184"/>
      <c r="B24" s="206" t="s">
        <v>2243</v>
      </c>
      <c r="C24" s="419" t="s">
        <v>2244</v>
      </c>
      <c r="D24" s="419" t="s">
        <v>2245</v>
      </c>
      <c r="E24" s="4015"/>
      <c r="F24" s="4015"/>
      <c r="G24" s="4016">
        <f t="shared" si="1"/>
        <v>0</v>
      </c>
      <c r="H24" s="899"/>
      <c r="I24" s="3765" t="s">
        <v>9878</v>
      </c>
      <c r="J24" s="738"/>
      <c r="K24" s="2956"/>
      <c r="L24" s="101" t="str">
        <f t="shared" si="0"/>
        <v>Please complete all cells in row</v>
      </c>
      <c r="M24" s="2958">
        <v>0</v>
      </c>
      <c r="N24" s="899"/>
      <c r="O24" s="899"/>
      <c r="P24" s="895"/>
      <c r="Q24" s="896"/>
      <c r="R24" s="894"/>
      <c r="S24" s="897"/>
      <c r="T24" s="898"/>
      <c r="U24" s="898"/>
      <c r="V24" s="898"/>
      <c r="W24" s="898"/>
      <c r="X24" s="898"/>
      <c r="Y24" s="898"/>
      <c r="Z24" s="898"/>
      <c r="AA24" s="898"/>
      <c r="AB24" s="898"/>
      <c r="AC24" s="898"/>
      <c r="AD24" s="898"/>
      <c r="AE24" s="898"/>
      <c r="AF24" s="898"/>
      <c r="AG24" s="898"/>
      <c r="AH24" s="898"/>
      <c r="AI24" s="898"/>
      <c r="AJ24" s="898"/>
      <c r="AK24" s="898"/>
      <c r="AL24" s="898"/>
      <c r="AM24" s="898"/>
      <c r="AN24" s="898"/>
      <c r="AO24" s="898"/>
      <c r="AP24" s="898"/>
      <c r="AQ24" s="898"/>
      <c r="AR24" s="898"/>
    </row>
    <row r="25" spans="1:129" s="893" customFormat="1" ht="15" customHeight="1" thickTop="1" thickBot="1">
      <c r="A25" s="3184"/>
      <c r="B25" s="3844"/>
      <c r="C25" s="3847"/>
      <c r="D25" s="3845"/>
      <c r="E25" s="3847"/>
      <c r="F25" s="3764"/>
      <c r="G25" s="3764"/>
      <c r="H25" s="899"/>
      <c r="I25" s="899"/>
      <c r="J25" s="899"/>
      <c r="K25" s="2956"/>
      <c r="L25" s="101">
        <f t="shared" si="0"/>
        <v>0</v>
      </c>
      <c r="M25" s="2958">
        <v>4</v>
      </c>
      <c r="N25" s="899"/>
      <c r="O25" s="899"/>
      <c r="P25" s="895"/>
      <c r="Q25" s="896"/>
      <c r="R25" s="894"/>
      <c r="S25" s="897"/>
      <c r="T25" s="898"/>
      <c r="U25" s="898"/>
      <c r="V25" s="898"/>
      <c r="W25" s="898"/>
      <c r="X25" s="898"/>
      <c r="Y25" s="898"/>
      <c r="Z25" s="898"/>
      <c r="AA25" s="898"/>
      <c r="AB25" s="898"/>
      <c r="AC25" s="898"/>
      <c r="AD25" s="898"/>
      <c r="AE25" s="898"/>
      <c r="AF25" s="898"/>
      <c r="AG25" s="898"/>
      <c r="AH25" s="898"/>
      <c r="AI25" s="898"/>
      <c r="AJ25" s="898"/>
      <c r="AK25" s="898"/>
      <c r="AL25" s="898"/>
      <c r="AM25" s="898"/>
      <c r="AN25" s="898"/>
      <c r="AO25" s="898"/>
      <c r="AP25" s="898"/>
      <c r="AQ25" s="898"/>
      <c r="AR25" s="898"/>
    </row>
    <row r="26" spans="1:129" ht="27.75" customHeight="1" thickTop="1" thickBot="1">
      <c r="B26" s="3861" t="s">
        <v>2246</v>
      </c>
      <c r="C26" s="3836"/>
      <c r="D26" s="93"/>
      <c r="E26" s="93"/>
      <c r="F26" s="93"/>
      <c r="G26" s="93"/>
      <c r="H26" s="738"/>
      <c r="I26" s="738"/>
      <c r="J26" s="738"/>
      <c r="K26" s="2939"/>
      <c r="L26" s="101">
        <f t="shared" si="0"/>
        <v>0</v>
      </c>
      <c r="M26" s="2944">
        <v>4</v>
      </c>
    </row>
    <row r="27" spans="1:129" ht="15.6" thickTop="1">
      <c r="B27" s="323" t="s">
        <v>2247</v>
      </c>
      <c r="C27" s="418" t="s">
        <v>1651</v>
      </c>
      <c r="D27" s="418" t="s">
        <v>2248</v>
      </c>
      <c r="E27" s="4011"/>
      <c r="F27" s="4017"/>
      <c r="G27" s="4331">
        <f>IF(F27&gt;0,F27-1,F27)</f>
        <v>0</v>
      </c>
      <c r="H27" s="738"/>
      <c r="I27" s="3758" t="s">
        <v>9879</v>
      </c>
      <c r="J27" s="738"/>
      <c r="K27" s="2939"/>
      <c r="L27" s="101" t="str">
        <f t="shared" si="0"/>
        <v>Please complete all cells in row</v>
      </c>
      <c r="M27" s="2944">
        <v>0</v>
      </c>
    </row>
    <row r="28" spans="1:129" ht="15">
      <c r="B28" s="322" t="s">
        <v>2247</v>
      </c>
      <c r="C28" s="138" t="s">
        <v>1651</v>
      </c>
      <c r="D28" s="138" t="s">
        <v>2248</v>
      </c>
      <c r="E28" s="4013"/>
      <c r="F28" s="4013"/>
      <c r="G28" s="4332">
        <f t="shared" ref="G28:G36" si="2">IF(F28&gt;0,F28-1,F28)</f>
        <v>0</v>
      </c>
      <c r="H28" s="738"/>
      <c r="I28" s="3768" t="s">
        <v>9880</v>
      </c>
      <c r="J28" s="738"/>
      <c r="K28" s="2939"/>
      <c r="L28" s="101" t="str">
        <f t="shared" si="0"/>
        <v>Please complete all cells in row</v>
      </c>
      <c r="M28" s="2944">
        <v>0</v>
      </c>
    </row>
    <row r="29" spans="1:129" ht="15">
      <c r="B29" s="322" t="s">
        <v>2247</v>
      </c>
      <c r="C29" s="138" t="s">
        <v>1651</v>
      </c>
      <c r="D29" s="138" t="s">
        <v>2248</v>
      </c>
      <c r="E29" s="4013"/>
      <c r="F29" s="4013"/>
      <c r="G29" s="4332">
        <f t="shared" si="2"/>
        <v>0</v>
      </c>
      <c r="H29" s="738"/>
      <c r="I29" s="3768" t="s">
        <v>9881</v>
      </c>
      <c r="J29" s="738"/>
      <c r="K29" s="2939"/>
      <c r="L29" s="101" t="str">
        <f t="shared" si="0"/>
        <v>Please complete all cells in row</v>
      </c>
      <c r="M29" s="2944">
        <v>0</v>
      </c>
    </row>
    <row r="30" spans="1:129" s="893" customFormat="1" ht="15">
      <c r="A30" s="3184"/>
      <c r="B30" s="322" t="s">
        <v>2247</v>
      </c>
      <c r="C30" s="138" t="s">
        <v>1651</v>
      </c>
      <c r="D30" s="138" t="s">
        <v>2248</v>
      </c>
      <c r="E30" s="4013"/>
      <c r="F30" s="4013"/>
      <c r="G30" s="4332">
        <f t="shared" si="2"/>
        <v>0</v>
      </c>
      <c r="H30" s="899"/>
      <c r="I30" s="3768" t="s">
        <v>9882</v>
      </c>
      <c r="J30" s="738"/>
      <c r="K30" s="2956"/>
      <c r="L30" s="101" t="str">
        <f t="shared" si="0"/>
        <v>Please complete all cells in row</v>
      </c>
      <c r="M30" s="2958">
        <v>0</v>
      </c>
      <c r="N30" s="899"/>
      <c r="O30" s="899"/>
      <c r="P30" s="895"/>
      <c r="Q30" s="896"/>
      <c r="R30" s="894"/>
      <c r="S30" s="897"/>
      <c r="T30" s="898"/>
      <c r="U30" s="898"/>
      <c r="V30" s="898"/>
      <c r="W30" s="898"/>
      <c r="X30" s="898"/>
      <c r="Y30" s="898"/>
      <c r="Z30" s="898"/>
      <c r="AA30" s="898"/>
      <c r="AB30" s="898"/>
      <c r="AC30" s="898"/>
      <c r="AD30" s="898"/>
      <c r="AE30" s="898"/>
      <c r="AF30" s="898"/>
      <c r="AG30" s="898"/>
      <c r="AH30" s="898"/>
      <c r="AI30" s="898"/>
      <c r="AJ30" s="898"/>
      <c r="AK30" s="898"/>
      <c r="AL30" s="898"/>
      <c r="AM30" s="898"/>
      <c r="AN30" s="898"/>
      <c r="AO30" s="898"/>
      <c r="AP30" s="898"/>
      <c r="AQ30" s="898"/>
      <c r="AR30" s="898"/>
    </row>
    <row r="31" spans="1:129" s="939" customFormat="1" ht="15">
      <c r="A31" s="985"/>
      <c r="B31" s="322" t="s">
        <v>2247</v>
      </c>
      <c r="C31" s="138" t="s">
        <v>1651</v>
      </c>
      <c r="D31" s="138" t="s">
        <v>2248</v>
      </c>
      <c r="E31" s="4013"/>
      <c r="F31" s="4013"/>
      <c r="G31" s="4332">
        <f t="shared" si="2"/>
        <v>0</v>
      </c>
      <c r="H31" s="738"/>
      <c r="I31" s="3768" t="s">
        <v>9883</v>
      </c>
      <c r="J31" s="738"/>
      <c r="K31" s="2939"/>
      <c r="L31" s="101" t="str">
        <f t="shared" si="0"/>
        <v>Please complete all cells in row</v>
      </c>
      <c r="M31" s="2943">
        <v>0</v>
      </c>
      <c r="N31" s="890"/>
      <c r="O31" s="881"/>
      <c r="P31" s="881"/>
      <c r="Q31" s="882"/>
      <c r="R31" s="882"/>
      <c r="S31" s="882"/>
      <c r="T31" s="882"/>
      <c r="U31" s="882"/>
      <c r="V31" s="738"/>
      <c r="W31" s="890"/>
      <c r="X31" s="901"/>
      <c r="Y31" s="956"/>
      <c r="Z31" s="956"/>
      <c r="AA31" s="956"/>
      <c r="AB31" s="890"/>
      <c r="AC31" s="890"/>
      <c r="AD31" s="958"/>
      <c r="AE31" s="958"/>
      <c r="AF31" s="958"/>
      <c r="AG31" s="958"/>
      <c r="AH31" s="958"/>
      <c r="AI31" s="890"/>
      <c r="AJ31" s="890"/>
      <c r="AK31" s="890"/>
      <c r="AL31" s="890"/>
      <c r="AM31" s="890"/>
      <c r="AN31" s="890"/>
      <c r="AO31" s="890"/>
      <c r="AP31" s="890"/>
      <c r="AQ31" s="890"/>
      <c r="AR31" s="890"/>
      <c r="AS31" s="890"/>
      <c r="AT31" s="890"/>
      <c r="AU31" s="890"/>
      <c r="AV31" s="890"/>
      <c r="AW31" s="890"/>
      <c r="AX31" s="890"/>
      <c r="AY31" s="890"/>
      <c r="AZ31" s="890"/>
      <c r="BA31" s="890"/>
      <c r="BB31" s="890"/>
      <c r="BC31" s="890"/>
      <c r="BD31" s="890"/>
      <c r="BE31" s="890"/>
      <c r="BF31" s="890"/>
      <c r="BG31" s="890"/>
      <c r="BH31" s="890"/>
      <c r="BI31" s="890"/>
      <c r="BJ31" s="890"/>
      <c r="BK31" s="890"/>
      <c r="BL31" s="890"/>
      <c r="BM31" s="890"/>
      <c r="BN31" s="890"/>
      <c r="BO31" s="890"/>
      <c r="BP31" s="890"/>
      <c r="BQ31" s="890"/>
      <c r="BR31" s="890"/>
      <c r="BS31" s="890"/>
      <c r="BT31" s="890"/>
      <c r="BU31" s="890"/>
      <c r="BV31" s="890"/>
      <c r="BW31" s="890"/>
      <c r="BX31" s="890"/>
      <c r="BY31" s="890"/>
      <c r="BZ31" s="890"/>
      <c r="CA31" s="890"/>
      <c r="CB31" s="890"/>
      <c r="CC31" s="890"/>
      <c r="CD31" s="890"/>
      <c r="CE31" s="890"/>
      <c r="CF31" s="890"/>
      <c r="CG31" s="890"/>
      <c r="CH31" s="890"/>
      <c r="CI31" s="890"/>
      <c r="CJ31" s="890"/>
      <c r="CK31" s="890"/>
      <c r="CL31" s="890"/>
      <c r="CM31" s="890"/>
      <c r="CN31" s="890"/>
      <c r="CO31" s="890"/>
      <c r="CP31" s="890"/>
      <c r="CQ31" s="890"/>
      <c r="CR31" s="890"/>
      <c r="CS31" s="890"/>
      <c r="CT31" s="890"/>
      <c r="CU31" s="890"/>
      <c r="CV31" s="890"/>
      <c r="CW31" s="890"/>
      <c r="CX31" s="890"/>
      <c r="CY31" s="890"/>
      <c r="CZ31" s="890"/>
      <c r="DA31" s="890"/>
      <c r="DB31" s="890"/>
      <c r="DC31" s="890"/>
      <c r="DD31" s="890"/>
      <c r="DE31" s="890"/>
      <c r="DF31" s="890"/>
      <c r="DG31" s="890"/>
      <c r="DH31" s="890"/>
      <c r="DI31" s="890"/>
      <c r="DJ31" s="890"/>
      <c r="DK31" s="890"/>
      <c r="DL31" s="890"/>
      <c r="DM31" s="890"/>
      <c r="DN31" s="890"/>
      <c r="DO31" s="890"/>
      <c r="DP31" s="890"/>
      <c r="DQ31" s="890"/>
      <c r="DR31" s="890"/>
      <c r="DS31" s="890"/>
      <c r="DT31" s="890"/>
      <c r="DU31" s="890"/>
      <c r="DV31" s="890"/>
      <c r="DW31" s="890"/>
      <c r="DX31" s="890"/>
      <c r="DY31" s="890"/>
    </row>
    <row r="32" spans="1:129" s="939" customFormat="1" ht="15">
      <c r="A32" s="985"/>
      <c r="B32" s="322" t="s">
        <v>2247</v>
      </c>
      <c r="C32" s="138" t="s">
        <v>1651</v>
      </c>
      <c r="D32" s="138" t="s">
        <v>2248</v>
      </c>
      <c r="E32" s="4013"/>
      <c r="F32" s="4013"/>
      <c r="G32" s="4332">
        <f t="shared" si="2"/>
        <v>0</v>
      </c>
      <c r="H32" s="738"/>
      <c r="I32" s="3768" t="s">
        <v>9884</v>
      </c>
      <c r="J32" s="738"/>
      <c r="K32" s="2939"/>
      <c r="L32" s="101" t="str">
        <f t="shared" si="0"/>
        <v>Please complete all cells in row</v>
      </c>
      <c r="M32" s="2943">
        <v>0</v>
      </c>
      <c r="N32" s="890"/>
      <c r="O32" s="881"/>
      <c r="P32" s="881"/>
      <c r="Q32" s="882"/>
      <c r="R32" s="882"/>
      <c r="S32" s="882"/>
      <c r="T32" s="882"/>
      <c r="U32" s="882"/>
      <c r="V32" s="738"/>
      <c r="W32" s="890"/>
      <c r="X32" s="901"/>
      <c r="Y32" s="956"/>
      <c r="Z32" s="956"/>
      <c r="AA32" s="956"/>
      <c r="AB32" s="890"/>
      <c r="AC32" s="890"/>
      <c r="AD32" s="958"/>
      <c r="AE32" s="958"/>
      <c r="AF32" s="958"/>
      <c r="AG32" s="958"/>
      <c r="AH32" s="958"/>
      <c r="AI32" s="890"/>
      <c r="AJ32" s="890"/>
      <c r="AK32" s="890"/>
      <c r="AL32" s="890"/>
      <c r="AM32" s="890"/>
      <c r="AN32" s="890"/>
      <c r="AO32" s="890"/>
      <c r="AP32" s="890"/>
      <c r="AQ32" s="890"/>
      <c r="AR32" s="890"/>
      <c r="AS32" s="890"/>
      <c r="AT32" s="890"/>
      <c r="AU32" s="890"/>
      <c r="AV32" s="890"/>
      <c r="AW32" s="890"/>
      <c r="AX32" s="890"/>
      <c r="AY32" s="890"/>
      <c r="AZ32" s="890"/>
      <c r="BA32" s="890"/>
      <c r="BB32" s="890"/>
      <c r="BC32" s="890"/>
      <c r="BD32" s="890"/>
      <c r="BE32" s="890"/>
      <c r="BF32" s="890"/>
      <c r="BG32" s="890"/>
      <c r="BH32" s="890"/>
      <c r="BI32" s="890"/>
      <c r="BJ32" s="890"/>
      <c r="BK32" s="890"/>
      <c r="BL32" s="890"/>
      <c r="BM32" s="890"/>
      <c r="BN32" s="890"/>
      <c r="BO32" s="890"/>
      <c r="BP32" s="890"/>
      <c r="BQ32" s="890"/>
      <c r="BR32" s="890"/>
      <c r="BS32" s="890"/>
      <c r="BT32" s="890"/>
      <c r="BU32" s="890"/>
      <c r="BV32" s="890"/>
      <c r="BW32" s="890"/>
      <c r="BX32" s="890"/>
      <c r="BY32" s="890"/>
      <c r="BZ32" s="890"/>
      <c r="CA32" s="890"/>
      <c r="CB32" s="890"/>
      <c r="CC32" s="890"/>
      <c r="CD32" s="890"/>
      <c r="CE32" s="890"/>
      <c r="CF32" s="890"/>
      <c r="CG32" s="890"/>
      <c r="CH32" s="890"/>
      <c r="CI32" s="890"/>
      <c r="CJ32" s="890"/>
      <c r="CK32" s="890"/>
      <c r="CL32" s="890"/>
      <c r="CM32" s="890"/>
      <c r="CN32" s="890"/>
      <c r="CO32" s="890"/>
      <c r="CP32" s="890"/>
      <c r="CQ32" s="890"/>
      <c r="CR32" s="890"/>
      <c r="CS32" s="890"/>
      <c r="CT32" s="890"/>
      <c r="CU32" s="890"/>
      <c r="CV32" s="890"/>
      <c r="CW32" s="890"/>
      <c r="CX32" s="890"/>
      <c r="CY32" s="890"/>
      <c r="CZ32" s="890"/>
      <c r="DA32" s="890"/>
      <c r="DB32" s="890"/>
      <c r="DC32" s="890"/>
      <c r="DD32" s="890"/>
      <c r="DE32" s="890"/>
      <c r="DF32" s="890"/>
      <c r="DG32" s="890"/>
      <c r="DH32" s="890"/>
      <c r="DI32" s="890"/>
      <c r="DJ32" s="890"/>
      <c r="DK32" s="890"/>
      <c r="DL32" s="890"/>
      <c r="DM32" s="890"/>
      <c r="DN32" s="890"/>
      <c r="DO32" s="890"/>
      <c r="DP32" s="890"/>
      <c r="DQ32" s="890"/>
      <c r="DR32" s="890"/>
      <c r="DS32" s="890"/>
      <c r="DT32" s="890"/>
      <c r="DU32" s="890"/>
      <c r="DV32" s="890"/>
      <c r="DW32" s="890"/>
      <c r="DX32" s="890"/>
      <c r="DY32" s="890"/>
    </row>
    <row r="33" spans="1:129" s="939" customFormat="1" ht="15">
      <c r="A33" s="985"/>
      <c r="B33" s="322" t="s">
        <v>2247</v>
      </c>
      <c r="C33" s="138" t="s">
        <v>1651</v>
      </c>
      <c r="D33" s="138" t="s">
        <v>2248</v>
      </c>
      <c r="E33" s="4013"/>
      <c r="F33" s="4013"/>
      <c r="G33" s="4332">
        <f t="shared" si="2"/>
        <v>0</v>
      </c>
      <c r="H33" s="738"/>
      <c r="I33" s="3768" t="s">
        <v>9885</v>
      </c>
      <c r="J33" s="738"/>
      <c r="K33" s="2939"/>
      <c r="L33" s="101" t="str">
        <f t="shared" si="0"/>
        <v>Please complete all cells in row</v>
      </c>
      <c r="M33" s="2943">
        <v>0</v>
      </c>
      <c r="N33" s="890"/>
      <c r="O33" s="881"/>
      <c r="P33" s="881"/>
      <c r="Q33" s="882"/>
      <c r="R33" s="882"/>
      <c r="S33" s="882"/>
      <c r="T33" s="882"/>
      <c r="U33" s="882"/>
      <c r="V33" s="738"/>
      <c r="W33" s="890"/>
      <c r="X33" s="901"/>
      <c r="Y33" s="956"/>
      <c r="Z33" s="956"/>
      <c r="AA33" s="956"/>
      <c r="AB33" s="890"/>
      <c r="AC33" s="890"/>
      <c r="AD33" s="958"/>
      <c r="AE33" s="958"/>
      <c r="AF33" s="958"/>
      <c r="AG33" s="958"/>
      <c r="AH33" s="958"/>
      <c r="AI33" s="890"/>
      <c r="AJ33" s="890"/>
      <c r="AK33" s="890"/>
      <c r="AL33" s="890"/>
      <c r="AM33" s="890"/>
      <c r="AN33" s="890"/>
      <c r="AO33" s="890"/>
      <c r="AP33" s="890"/>
      <c r="AQ33" s="890"/>
      <c r="AR33" s="890"/>
      <c r="AS33" s="890"/>
      <c r="AT33" s="890"/>
      <c r="AU33" s="890"/>
      <c r="AV33" s="890"/>
      <c r="AW33" s="890"/>
      <c r="AX33" s="890"/>
      <c r="AY33" s="890"/>
      <c r="AZ33" s="890"/>
      <c r="BA33" s="890"/>
      <c r="BB33" s="890"/>
      <c r="BC33" s="890"/>
      <c r="BD33" s="890"/>
      <c r="BE33" s="890"/>
      <c r="BF33" s="890"/>
      <c r="BG33" s="890"/>
      <c r="BH33" s="890"/>
      <c r="BI33" s="890"/>
      <c r="BJ33" s="890"/>
      <c r="BK33" s="890"/>
      <c r="BL33" s="890"/>
      <c r="BM33" s="890"/>
      <c r="BN33" s="890"/>
      <c r="BO33" s="890"/>
      <c r="BP33" s="890"/>
      <c r="BQ33" s="890"/>
      <c r="BR33" s="890"/>
      <c r="BS33" s="890"/>
      <c r="BT33" s="890"/>
      <c r="BU33" s="890"/>
      <c r="BV33" s="890"/>
      <c r="BW33" s="890"/>
      <c r="BX33" s="890"/>
      <c r="BY33" s="890"/>
      <c r="BZ33" s="890"/>
      <c r="CA33" s="890"/>
      <c r="CB33" s="890"/>
      <c r="CC33" s="890"/>
      <c r="CD33" s="890"/>
      <c r="CE33" s="890"/>
      <c r="CF33" s="890"/>
      <c r="CG33" s="890"/>
      <c r="CH33" s="890"/>
      <c r="CI33" s="890"/>
      <c r="CJ33" s="890"/>
      <c r="CK33" s="890"/>
      <c r="CL33" s="890"/>
      <c r="CM33" s="890"/>
      <c r="CN33" s="890"/>
      <c r="CO33" s="890"/>
      <c r="CP33" s="890"/>
      <c r="CQ33" s="890"/>
      <c r="CR33" s="890"/>
      <c r="CS33" s="890"/>
      <c r="CT33" s="890"/>
      <c r="CU33" s="890"/>
      <c r="CV33" s="890"/>
      <c r="CW33" s="890"/>
      <c r="CX33" s="890"/>
      <c r="CY33" s="890"/>
      <c r="CZ33" s="890"/>
      <c r="DA33" s="890"/>
      <c r="DB33" s="890"/>
      <c r="DC33" s="890"/>
      <c r="DD33" s="890"/>
      <c r="DE33" s="890"/>
      <c r="DF33" s="890"/>
      <c r="DG33" s="890"/>
      <c r="DH33" s="890"/>
      <c r="DI33" s="890"/>
      <c r="DJ33" s="890"/>
      <c r="DK33" s="890"/>
      <c r="DL33" s="890"/>
      <c r="DM33" s="890"/>
      <c r="DN33" s="890"/>
      <c r="DO33" s="890"/>
      <c r="DP33" s="890"/>
      <c r="DQ33" s="890"/>
      <c r="DR33" s="890"/>
      <c r="DS33" s="890"/>
      <c r="DT33" s="890"/>
      <c r="DU33" s="890"/>
      <c r="DV33" s="890"/>
      <c r="DW33" s="890"/>
      <c r="DX33" s="890"/>
      <c r="DY33" s="890"/>
    </row>
    <row r="34" spans="1:129" s="939" customFormat="1" ht="15">
      <c r="A34" s="985"/>
      <c r="B34" s="322" t="s">
        <v>2247</v>
      </c>
      <c r="C34" s="138" t="s">
        <v>1651</v>
      </c>
      <c r="D34" s="138" t="s">
        <v>2248</v>
      </c>
      <c r="E34" s="4013"/>
      <c r="F34" s="4013"/>
      <c r="G34" s="4332">
        <f t="shared" si="2"/>
        <v>0</v>
      </c>
      <c r="H34" s="738"/>
      <c r="I34" s="3768" t="s">
        <v>9886</v>
      </c>
      <c r="J34" s="738"/>
      <c r="K34" s="2939"/>
      <c r="L34" s="101" t="str">
        <f t="shared" si="0"/>
        <v>Please complete all cells in row</v>
      </c>
      <c r="M34" s="2943">
        <v>0</v>
      </c>
      <c r="N34" s="890"/>
      <c r="O34" s="881"/>
      <c r="P34" s="881"/>
      <c r="Q34" s="882"/>
      <c r="R34" s="882"/>
      <c r="S34" s="882"/>
      <c r="T34" s="882"/>
      <c r="U34" s="882"/>
      <c r="V34" s="738"/>
      <c r="W34" s="890"/>
      <c r="X34" s="901"/>
      <c r="Y34" s="956"/>
      <c r="Z34" s="956"/>
      <c r="AA34" s="956"/>
      <c r="AB34" s="890"/>
      <c r="AC34" s="890"/>
      <c r="AD34" s="958"/>
      <c r="AE34" s="958"/>
      <c r="AF34" s="958"/>
      <c r="AG34" s="958"/>
      <c r="AH34" s="958"/>
      <c r="AI34" s="890"/>
      <c r="AJ34" s="890"/>
      <c r="AK34" s="890"/>
      <c r="AL34" s="890"/>
      <c r="AM34" s="890"/>
      <c r="AN34" s="890"/>
      <c r="AO34" s="890"/>
      <c r="AP34" s="890"/>
      <c r="AQ34" s="890"/>
      <c r="AR34" s="890"/>
      <c r="AS34" s="890"/>
      <c r="AT34" s="890"/>
      <c r="AU34" s="890"/>
      <c r="AV34" s="890"/>
      <c r="AW34" s="890"/>
      <c r="AX34" s="890"/>
      <c r="AY34" s="890"/>
      <c r="AZ34" s="890"/>
      <c r="BA34" s="890"/>
      <c r="BB34" s="890"/>
      <c r="BC34" s="890"/>
      <c r="BD34" s="890"/>
      <c r="BE34" s="890"/>
      <c r="BF34" s="890"/>
      <c r="BG34" s="890"/>
      <c r="BH34" s="890"/>
      <c r="BI34" s="890"/>
      <c r="BJ34" s="890"/>
      <c r="BK34" s="890"/>
      <c r="BL34" s="890"/>
      <c r="BM34" s="890"/>
      <c r="BN34" s="890"/>
      <c r="BO34" s="890"/>
      <c r="BP34" s="890"/>
      <c r="BQ34" s="890"/>
      <c r="BR34" s="890"/>
      <c r="BS34" s="890"/>
      <c r="BT34" s="890"/>
      <c r="BU34" s="890"/>
      <c r="BV34" s="890"/>
      <c r="BW34" s="890"/>
      <c r="BX34" s="890"/>
      <c r="BY34" s="890"/>
      <c r="BZ34" s="890"/>
      <c r="CA34" s="890"/>
      <c r="CB34" s="890"/>
      <c r="CC34" s="890"/>
      <c r="CD34" s="890"/>
      <c r="CE34" s="890"/>
      <c r="CF34" s="890"/>
      <c r="CG34" s="890"/>
      <c r="CH34" s="890"/>
      <c r="CI34" s="890"/>
      <c r="CJ34" s="890"/>
      <c r="CK34" s="890"/>
      <c r="CL34" s="890"/>
      <c r="CM34" s="890"/>
      <c r="CN34" s="890"/>
      <c r="CO34" s="890"/>
      <c r="CP34" s="890"/>
      <c r="CQ34" s="890"/>
      <c r="CR34" s="890"/>
      <c r="CS34" s="890"/>
      <c r="CT34" s="890"/>
      <c r="CU34" s="890"/>
      <c r="CV34" s="890"/>
      <c r="CW34" s="890"/>
      <c r="CX34" s="890"/>
      <c r="CY34" s="890"/>
      <c r="CZ34" s="890"/>
      <c r="DA34" s="890"/>
      <c r="DB34" s="890"/>
      <c r="DC34" s="890"/>
      <c r="DD34" s="890"/>
      <c r="DE34" s="890"/>
      <c r="DF34" s="890"/>
      <c r="DG34" s="890"/>
      <c r="DH34" s="890"/>
      <c r="DI34" s="890"/>
      <c r="DJ34" s="890"/>
      <c r="DK34" s="890"/>
      <c r="DL34" s="890"/>
      <c r="DM34" s="890"/>
      <c r="DN34" s="890"/>
      <c r="DO34" s="890"/>
      <c r="DP34" s="890"/>
      <c r="DQ34" s="890"/>
      <c r="DR34" s="890"/>
      <c r="DS34" s="890"/>
      <c r="DT34" s="890"/>
      <c r="DU34" s="890"/>
      <c r="DV34" s="890"/>
      <c r="DW34" s="890"/>
      <c r="DX34" s="890"/>
      <c r="DY34" s="890"/>
    </row>
    <row r="35" spans="1:129" s="939" customFormat="1" ht="15">
      <c r="A35" s="985"/>
      <c r="B35" s="322" t="s">
        <v>2247</v>
      </c>
      <c r="C35" s="138" t="s">
        <v>1651</v>
      </c>
      <c r="D35" s="138" t="s">
        <v>2248</v>
      </c>
      <c r="E35" s="4013"/>
      <c r="F35" s="4013"/>
      <c r="G35" s="4332">
        <f t="shared" si="2"/>
        <v>0</v>
      </c>
      <c r="H35" s="899"/>
      <c r="I35" s="3768" t="s">
        <v>9887</v>
      </c>
      <c r="J35" s="738"/>
      <c r="K35" s="2939"/>
      <c r="L35" s="101" t="str">
        <f t="shared" si="0"/>
        <v>Please complete all cells in row</v>
      </c>
      <c r="M35" s="2943">
        <v>0</v>
      </c>
      <c r="N35" s="890"/>
      <c r="O35" s="881"/>
      <c r="P35" s="881"/>
      <c r="Q35" s="882"/>
      <c r="R35" s="882"/>
      <c r="S35" s="882"/>
      <c r="T35" s="882"/>
      <c r="U35" s="882"/>
      <c r="V35" s="738"/>
      <c r="W35" s="890"/>
      <c r="X35" s="901"/>
      <c r="Y35" s="956"/>
      <c r="Z35" s="956"/>
      <c r="AA35" s="956"/>
      <c r="AB35" s="890"/>
      <c r="AC35" s="890"/>
      <c r="AD35" s="958"/>
      <c r="AE35" s="958"/>
      <c r="AF35" s="958"/>
      <c r="AG35" s="958"/>
      <c r="AH35" s="958"/>
      <c r="AI35" s="890"/>
      <c r="AJ35" s="890"/>
      <c r="AK35" s="890"/>
      <c r="AL35" s="890"/>
      <c r="AM35" s="890"/>
      <c r="AN35" s="890"/>
      <c r="AO35" s="890"/>
      <c r="AP35" s="890"/>
      <c r="AQ35" s="890"/>
      <c r="AR35" s="890"/>
      <c r="AS35" s="890"/>
      <c r="AT35" s="890"/>
      <c r="AU35" s="890"/>
      <c r="AV35" s="890"/>
      <c r="AW35" s="890"/>
      <c r="AX35" s="890"/>
      <c r="AY35" s="890"/>
      <c r="AZ35" s="890"/>
      <c r="BA35" s="890"/>
      <c r="BB35" s="890"/>
      <c r="BC35" s="890"/>
      <c r="BD35" s="890"/>
      <c r="BE35" s="890"/>
      <c r="BF35" s="890"/>
      <c r="BG35" s="890"/>
      <c r="BH35" s="890"/>
      <c r="BI35" s="890"/>
      <c r="BJ35" s="890"/>
      <c r="BK35" s="890"/>
      <c r="BL35" s="890"/>
      <c r="BM35" s="890"/>
      <c r="BN35" s="890"/>
      <c r="BO35" s="890"/>
      <c r="BP35" s="890"/>
      <c r="BQ35" s="890"/>
      <c r="BR35" s="890"/>
      <c r="BS35" s="890"/>
      <c r="BT35" s="890"/>
      <c r="BU35" s="890"/>
      <c r="BV35" s="890"/>
      <c r="BW35" s="890"/>
      <c r="BX35" s="890"/>
      <c r="BY35" s="890"/>
      <c r="BZ35" s="890"/>
      <c r="CA35" s="890"/>
      <c r="CB35" s="890"/>
      <c r="CC35" s="890"/>
      <c r="CD35" s="890"/>
      <c r="CE35" s="890"/>
      <c r="CF35" s="890"/>
      <c r="CG35" s="890"/>
      <c r="CH35" s="890"/>
      <c r="CI35" s="890"/>
      <c r="CJ35" s="890"/>
      <c r="CK35" s="890"/>
      <c r="CL35" s="890"/>
      <c r="CM35" s="890"/>
      <c r="CN35" s="890"/>
      <c r="CO35" s="890"/>
      <c r="CP35" s="890"/>
      <c r="CQ35" s="890"/>
      <c r="CR35" s="890"/>
      <c r="CS35" s="890"/>
      <c r="CT35" s="890"/>
      <c r="CU35" s="890"/>
      <c r="CV35" s="890"/>
      <c r="CW35" s="890"/>
      <c r="CX35" s="890"/>
      <c r="CY35" s="890"/>
      <c r="CZ35" s="890"/>
      <c r="DA35" s="890"/>
      <c r="DB35" s="890"/>
      <c r="DC35" s="890"/>
      <c r="DD35" s="890"/>
      <c r="DE35" s="890"/>
      <c r="DF35" s="890"/>
      <c r="DG35" s="890"/>
      <c r="DH35" s="890"/>
      <c r="DI35" s="890"/>
      <c r="DJ35" s="890"/>
      <c r="DK35" s="890"/>
      <c r="DL35" s="890"/>
      <c r="DM35" s="890"/>
      <c r="DN35" s="890"/>
      <c r="DO35" s="890"/>
      <c r="DP35" s="890"/>
      <c r="DQ35" s="890"/>
      <c r="DR35" s="890"/>
      <c r="DS35" s="890"/>
      <c r="DT35" s="890"/>
      <c r="DU35" s="890"/>
      <c r="DV35" s="890"/>
      <c r="DW35" s="890"/>
      <c r="DX35" s="890"/>
      <c r="DY35" s="890"/>
    </row>
    <row r="36" spans="1:129" s="939" customFormat="1" ht="15.6" thickBot="1">
      <c r="A36" s="985"/>
      <c r="B36" s="203" t="s">
        <v>2247</v>
      </c>
      <c r="C36" s="419" t="s">
        <v>1651</v>
      </c>
      <c r="D36" s="419" t="s">
        <v>2248</v>
      </c>
      <c r="E36" s="4015"/>
      <c r="F36" s="4015"/>
      <c r="G36" s="4333">
        <f t="shared" si="2"/>
        <v>0</v>
      </c>
      <c r="H36" s="738"/>
      <c r="I36" s="3765" t="s">
        <v>9888</v>
      </c>
      <c r="J36" s="738"/>
      <c r="K36" s="2939"/>
      <c r="L36" s="101" t="str">
        <f t="shared" si="0"/>
        <v>Please complete all cells in row</v>
      </c>
      <c r="M36" s="2943">
        <v>0</v>
      </c>
      <c r="N36" s="890"/>
      <c r="O36" s="881"/>
      <c r="P36" s="881"/>
      <c r="Q36" s="882"/>
      <c r="R36" s="882"/>
      <c r="S36" s="882"/>
      <c r="T36" s="882"/>
      <c r="U36" s="882"/>
      <c r="V36" s="738"/>
      <c r="W36" s="890"/>
      <c r="X36" s="901"/>
      <c r="Y36" s="956"/>
      <c r="Z36" s="956"/>
      <c r="AA36" s="956"/>
      <c r="AB36" s="890"/>
      <c r="AC36" s="890"/>
      <c r="AD36" s="958"/>
      <c r="AE36" s="958"/>
      <c r="AF36" s="958"/>
      <c r="AG36" s="958"/>
      <c r="AH36" s="958"/>
      <c r="AI36" s="890"/>
      <c r="AJ36" s="890"/>
      <c r="AK36" s="890"/>
      <c r="AL36" s="890"/>
      <c r="AM36" s="890"/>
      <c r="AN36" s="890"/>
      <c r="AO36" s="890"/>
      <c r="AP36" s="890"/>
      <c r="AQ36" s="890"/>
      <c r="AR36" s="890"/>
      <c r="AS36" s="890"/>
      <c r="AT36" s="890"/>
      <c r="AU36" s="890"/>
      <c r="AV36" s="890"/>
      <c r="AW36" s="890"/>
      <c r="AX36" s="890"/>
      <c r="AY36" s="890"/>
      <c r="AZ36" s="890"/>
      <c r="BA36" s="890"/>
      <c r="BB36" s="890"/>
      <c r="BC36" s="890"/>
      <c r="BD36" s="890"/>
      <c r="BE36" s="890"/>
      <c r="BF36" s="890"/>
      <c r="BG36" s="890"/>
      <c r="BH36" s="890"/>
      <c r="BI36" s="890"/>
      <c r="BJ36" s="890"/>
      <c r="BK36" s="890"/>
      <c r="BL36" s="890"/>
      <c r="BM36" s="890"/>
      <c r="BN36" s="890"/>
      <c r="BO36" s="890"/>
      <c r="BP36" s="890"/>
      <c r="BQ36" s="890"/>
      <c r="BR36" s="890"/>
      <c r="BS36" s="890"/>
      <c r="BT36" s="890"/>
      <c r="BU36" s="890"/>
      <c r="BV36" s="890"/>
      <c r="BW36" s="890"/>
      <c r="BX36" s="890"/>
      <c r="BY36" s="890"/>
      <c r="BZ36" s="890"/>
      <c r="CA36" s="890"/>
      <c r="CB36" s="890"/>
      <c r="CC36" s="890"/>
      <c r="CD36" s="890"/>
      <c r="CE36" s="890"/>
      <c r="CF36" s="890"/>
      <c r="CG36" s="890"/>
      <c r="CH36" s="890"/>
      <c r="CI36" s="890"/>
      <c r="CJ36" s="890"/>
      <c r="CK36" s="890"/>
      <c r="CL36" s="890"/>
      <c r="CM36" s="890"/>
      <c r="CN36" s="890"/>
      <c r="CO36" s="890"/>
      <c r="CP36" s="890"/>
      <c r="CQ36" s="890"/>
      <c r="CR36" s="890"/>
      <c r="CS36" s="890"/>
      <c r="CT36" s="890"/>
      <c r="CU36" s="890"/>
      <c r="CV36" s="890"/>
      <c r="CW36" s="890"/>
      <c r="CX36" s="890"/>
      <c r="CY36" s="890"/>
      <c r="CZ36" s="890"/>
      <c r="DA36" s="890"/>
      <c r="DB36" s="890"/>
      <c r="DC36" s="890"/>
      <c r="DD36" s="890"/>
      <c r="DE36" s="890"/>
      <c r="DF36" s="890"/>
      <c r="DG36" s="890"/>
      <c r="DH36" s="890"/>
      <c r="DI36" s="890"/>
      <c r="DJ36" s="890"/>
      <c r="DK36" s="890"/>
      <c r="DL36" s="890"/>
      <c r="DM36" s="890"/>
      <c r="DN36" s="890"/>
      <c r="DO36" s="890"/>
      <c r="DP36" s="890"/>
      <c r="DQ36" s="890"/>
      <c r="DR36" s="890"/>
      <c r="DS36" s="890"/>
      <c r="DT36" s="890"/>
      <c r="DU36" s="890"/>
      <c r="DV36" s="890"/>
      <c r="DW36" s="890"/>
      <c r="DX36" s="890"/>
      <c r="DY36" s="890"/>
    </row>
    <row r="37" spans="1:129" s="877" customFormat="1" ht="14.25" customHeight="1" thickTop="1">
      <c r="A37" s="980"/>
      <c r="B37" s="3836"/>
      <c r="C37" s="3847"/>
      <c r="D37" s="93"/>
      <c r="E37" s="93"/>
      <c r="F37" s="93"/>
      <c r="G37" s="93"/>
      <c r="H37" s="738"/>
      <c r="I37" s="738"/>
      <c r="J37" s="2936" t="s">
        <v>775</v>
      </c>
      <c r="K37" s="2939"/>
      <c r="L37" s="738"/>
      <c r="M37" s="2944"/>
    </row>
    <row r="38" spans="1:129" s="877" customFormat="1" ht="14.25" customHeight="1">
      <c r="A38" s="980"/>
      <c r="B38" s="93"/>
      <c r="C38" s="93"/>
      <c r="D38" s="93"/>
      <c r="E38" s="93"/>
      <c r="F38" s="93"/>
      <c r="G38" s="93"/>
      <c r="K38" s="2940"/>
      <c r="M38" s="2944"/>
    </row>
    <row r="39" spans="1:129" s="877" customFormat="1" ht="14.25" customHeight="1">
      <c r="A39" s="980"/>
      <c r="B39" s="93"/>
      <c r="C39" s="93"/>
      <c r="D39" s="93"/>
      <c r="E39" s="93"/>
      <c r="F39" s="93"/>
      <c r="G39" s="93"/>
      <c r="K39" s="2940"/>
      <c r="M39" s="2944"/>
    </row>
    <row r="40" spans="1:129" s="877" customFormat="1" ht="14.25" customHeight="1">
      <c r="A40" s="980"/>
      <c r="B40" s="93"/>
      <c r="C40" s="93"/>
      <c r="D40" s="93"/>
      <c r="E40" s="93"/>
      <c r="F40" s="93"/>
      <c r="G40" s="93"/>
      <c r="K40" s="2940"/>
      <c r="M40" s="2944"/>
    </row>
    <row r="41" spans="1:129" s="877" customFormat="1" ht="14.25" customHeight="1">
      <c r="A41" s="980"/>
      <c r="B41" s="93"/>
      <c r="C41" s="93"/>
      <c r="D41" s="93"/>
      <c r="E41" s="93"/>
      <c r="F41" s="93"/>
      <c r="G41" s="93"/>
      <c r="K41" s="2940"/>
      <c r="M41" s="2944"/>
    </row>
    <row r="42" spans="1:129" s="877" customFormat="1" ht="14.25" customHeight="1">
      <c r="A42" s="980"/>
      <c r="B42" s="93"/>
      <c r="C42" s="93"/>
      <c r="D42" s="93"/>
      <c r="E42" s="93"/>
      <c r="F42" s="93"/>
      <c r="G42" s="93"/>
      <c r="K42" s="2940"/>
      <c r="M42" s="2944"/>
    </row>
    <row r="43" spans="1:129" s="877" customFormat="1" ht="14.25" customHeight="1">
      <c r="A43" s="980"/>
      <c r="B43" s="93"/>
      <c r="C43" s="93"/>
      <c r="D43" s="93"/>
      <c r="E43" s="93"/>
      <c r="F43" s="93"/>
      <c r="G43" s="93"/>
      <c r="K43" s="2940"/>
      <c r="M43" s="2944"/>
    </row>
    <row r="44" spans="1:129" s="877" customFormat="1" ht="14.25" customHeight="1">
      <c r="A44" s="980"/>
      <c r="B44" s="93"/>
      <c r="C44" s="93"/>
      <c r="D44" s="93"/>
      <c r="E44" s="93"/>
      <c r="F44" s="93"/>
      <c r="G44" s="93"/>
      <c r="K44" s="2940"/>
      <c r="M44" s="2944"/>
    </row>
    <row r="45" spans="1:129" s="877" customFormat="1" ht="14.25" customHeight="1">
      <c r="A45" s="980"/>
      <c r="B45" s="93"/>
      <c r="C45" s="93"/>
      <c r="D45" s="93"/>
      <c r="E45" s="93"/>
      <c r="F45" s="93"/>
      <c r="G45" s="93"/>
      <c r="K45" s="2940"/>
      <c r="M45" s="2944"/>
    </row>
    <row r="46" spans="1:129" s="877" customFormat="1" ht="14.25" customHeight="1">
      <c r="A46" s="980"/>
      <c r="B46" s="93"/>
      <c r="C46" s="93"/>
      <c r="D46" s="93"/>
      <c r="E46" s="93"/>
      <c r="F46" s="93"/>
      <c r="G46" s="93"/>
      <c r="K46" s="2940"/>
      <c r="M46" s="2944"/>
    </row>
    <row r="47" spans="1:129" s="877" customFormat="1" ht="14.25" customHeight="1">
      <c r="A47" s="980"/>
      <c r="B47" s="93"/>
      <c r="C47" s="93"/>
      <c r="D47" s="93"/>
      <c r="E47" s="93"/>
      <c r="F47" s="93"/>
      <c r="G47" s="93"/>
      <c r="K47" s="2940"/>
      <c r="M47" s="2944"/>
    </row>
    <row r="48" spans="1:129" s="877" customFormat="1" ht="14.25" customHeight="1">
      <c r="A48" s="980"/>
      <c r="B48" s="93"/>
      <c r="C48" s="93"/>
      <c r="D48" s="93"/>
      <c r="E48" s="93"/>
      <c r="F48" s="93"/>
      <c r="G48" s="93"/>
      <c r="K48" s="2940"/>
      <c r="M48" s="2944"/>
    </row>
    <row r="49" spans="1:13" s="877" customFormat="1" ht="14.25" customHeight="1">
      <c r="A49" s="980"/>
      <c r="B49" s="93"/>
      <c r="C49" s="93"/>
      <c r="D49" s="93"/>
      <c r="E49" s="93"/>
      <c r="F49" s="93"/>
      <c r="G49" s="93"/>
      <c r="K49" s="2940"/>
      <c r="M49" s="2944"/>
    </row>
    <row r="50" spans="1:13" s="877" customFormat="1" ht="14.25" customHeight="1">
      <c r="A50" s="980"/>
      <c r="B50" s="93"/>
      <c r="C50" s="93"/>
      <c r="D50" s="93"/>
      <c r="E50" s="93"/>
      <c r="F50" s="93"/>
      <c r="G50" s="93"/>
      <c r="K50" s="2940"/>
      <c r="M50" s="2944"/>
    </row>
    <row r="51" spans="1:13" s="877" customFormat="1" ht="14.25" customHeight="1">
      <c r="A51" s="980"/>
      <c r="B51" s="93"/>
      <c r="C51" s="93"/>
      <c r="D51" s="93"/>
      <c r="E51" s="93"/>
      <c r="F51" s="93"/>
      <c r="G51" s="93"/>
      <c r="K51" s="2940"/>
      <c r="M51" s="2944"/>
    </row>
    <row r="52" spans="1:13" s="877" customFormat="1" ht="14.25" customHeight="1">
      <c r="A52" s="980"/>
      <c r="B52" s="93"/>
      <c r="C52" s="93"/>
      <c r="D52" s="93"/>
      <c r="E52" s="93"/>
      <c r="F52" s="93"/>
      <c r="G52" s="93"/>
      <c r="K52" s="2940"/>
      <c r="M52" s="2944"/>
    </row>
    <row r="53" spans="1:13" s="877" customFormat="1" ht="14.25" customHeight="1">
      <c r="A53" s="980"/>
      <c r="B53" s="93"/>
      <c r="C53" s="93"/>
      <c r="D53" s="93"/>
      <c r="E53" s="93"/>
      <c r="F53" s="93"/>
      <c r="G53" s="93"/>
      <c r="K53" s="2940"/>
      <c r="M53" s="2944"/>
    </row>
    <row r="54" spans="1:13" s="877" customFormat="1" ht="14.25" customHeight="1">
      <c r="A54" s="980"/>
      <c r="B54" s="93"/>
      <c r="C54" s="93"/>
      <c r="D54" s="93"/>
      <c r="E54" s="93"/>
      <c r="F54" s="93"/>
      <c r="G54" s="93"/>
      <c r="K54" s="2940"/>
      <c r="M54" s="2944"/>
    </row>
    <row r="55" spans="1:13" s="877" customFormat="1" ht="14.25" customHeight="1">
      <c r="A55" s="980"/>
      <c r="B55" s="93"/>
      <c r="C55" s="93"/>
      <c r="D55" s="93"/>
      <c r="E55" s="93"/>
      <c r="F55" s="93"/>
      <c r="G55" s="93"/>
      <c r="K55" s="2940"/>
      <c r="M55" s="2944"/>
    </row>
    <row r="56" spans="1:13" s="877" customFormat="1" ht="14.25" customHeight="1">
      <c r="A56" s="980"/>
      <c r="B56" s="93"/>
      <c r="C56" s="93"/>
      <c r="D56" s="93"/>
      <c r="E56" s="93"/>
      <c r="F56" s="93"/>
      <c r="G56" s="93"/>
      <c r="K56" s="2940"/>
      <c r="M56" s="2944"/>
    </row>
    <row r="57" spans="1:13" s="877" customFormat="1" ht="14.25" customHeight="1">
      <c r="A57" s="980"/>
      <c r="B57" s="93"/>
      <c r="C57" s="93"/>
      <c r="D57" s="93"/>
      <c r="E57" s="93"/>
      <c r="F57" s="93"/>
      <c r="G57" s="93"/>
      <c r="K57" s="2940"/>
      <c r="M57" s="2944"/>
    </row>
    <row r="58" spans="1:13" s="877" customFormat="1" ht="14.25" customHeight="1">
      <c r="A58" s="980"/>
      <c r="B58" s="93"/>
      <c r="C58" s="93"/>
      <c r="D58" s="93"/>
      <c r="E58" s="93"/>
      <c r="F58" s="93"/>
      <c r="G58" s="93"/>
      <c r="K58" s="2940"/>
      <c r="M58" s="2944"/>
    </row>
    <row r="59" spans="1:13" s="877" customFormat="1" ht="14.25" customHeight="1">
      <c r="A59" s="980"/>
      <c r="B59" s="93"/>
      <c r="C59" s="93"/>
      <c r="D59" s="93"/>
      <c r="E59" s="93"/>
      <c r="F59" s="93"/>
      <c r="G59" s="93"/>
      <c r="K59" s="2940"/>
      <c r="M59" s="2944"/>
    </row>
    <row r="60" spans="1:13" s="877" customFormat="1" ht="14.25" customHeight="1">
      <c r="A60" s="980"/>
      <c r="B60" s="93"/>
      <c r="C60" s="93"/>
      <c r="D60" s="93"/>
      <c r="E60" s="93"/>
      <c r="F60" s="93"/>
      <c r="G60" s="93"/>
      <c r="K60" s="2940"/>
      <c r="M60" s="2944"/>
    </row>
    <row r="61" spans="1:13" s="877" customFormat="1" ht="14.25" customHeight="1">
      <c r="A61" s="980"/>
      <c r="B61" s="93"/>
      <c r="C61" s="93"/>
      <c r="D61" s="93"/>
      <c r="E61" s="93"/>
      <c r="F61" s="93"/>
      <c r="G61" s="93"/>
      <c r="K61" s="2940"/>
      <c r="M61" s="2944"/>
    </row>
    <row r="62" spans="1:13" s="877" customFormat="1" ht="14.25" customHeight="1">
      <c r="A62" s="980"/>
      <c r="B62" s="93"/>
      <c r="C62" s="93"/>
      <c r="D62" s="93"/>
      <c r="E62" s="93"/>
      <c r="F62" s="93"/>
      <c r="G62" s="93"/>
      <c r="K62" s="2940"/>
      <c r="M62" s="2944"/>
    </row>
    <row r="63" spans="1:13" s="877" customFormat="1" ht="14.25" customHeight="1">
      <c r="A63" s="980"/>
      <c r="B63" s="93"/>
      <c r="C63" s="93"/>
      <c r="D63" s="93"/>
      <c r="E63" s="93"/>
      <c r="F63" s="93"/>
      <c r="G63" s="93"/>
      <c r="K63" s="2940"/>
      <c r="M63" s="2944"/>
    </row>
    <row r="64" spans="1:13" s="877" customFormat="1" ht="14.25" customHeight="1">
      <c r="A64" s="980"/>
      <c r="B64" s="93"/>
      <c r="C64" s="93"/>
      <c r="D64" s="93"/>
      <c r="E64" s="93"/>
      <c r="F64" s="93"/>
      <c r="G64" s="93"/>
      <c r="K64" s="2940"/>
      <c r="M64" s="2944"/>
    </row>
    <row r="65" spans="1:13" s="877" customFormat="1" ht="14.25" customHeight="1">
      <c r="A65" s="980"/>
      <c r="K65" s="2940"/>
      <c r="M65" s="2944"/>
    </row>
    <row r="66" spans="1:13" s="877" customFormat="1" ht="14.25" customHeight="1">
      <c r="A66" s="980"/>
      <c r="K66" s="2940"/>
      <c r="M66" s="2944"/>
    </row>
    <row r="67" spans="1:13" s="877" customFormat="1" ht="14.25" customHeight="1">
      <c r="A67" s="980"/>
      <c r="K67" s="2940"/>
      <c r="M67" s="2944"/>
    </row>
    <row r="68" spans="1:13" s="877" customFormat="1" ht="14.25" customHeight="1">
      <c r="A68" s="980"/>
      <c r="K68" s="2940"/>
      <c r="M68" s="2944"/>
    </row>
    <row r="69" spans="1:13" s="877" customFormat="1" ht="14.25" customHeight="1">
      <c r="A69" s="980"/>
      <c r="K69" s="2940"/>
      <c r="M69" s="2944"/>
    </row>
    <row r="70" spans="1:13" s="877" customFormat="1" ht="14.25" customHeight="1">
      <c r="A70" s="980"/>
      <c r="K70" s="2940"/>
      <c r="M70" s="2944"/>
    </row>
    <row r="71" spans="1:13" s="877" customFormat="1" ht="14.25" customHeight="1">
      <c r="A71" s="980"/>
      <c r="K71" s="2940"/>
      <c r="M71" s="2944"/>
    </row>
    <row r="72" spans="1:13" s="877" customFormat="1" ht="14.25" customHeight="1">
      <c r="A72" s="980"/>
      <c r="K72" s="2940"/>
      <c r="M72" s="2944"/>
    </row>
    <row r="73" spans="1:13" s="877" customFormat="1" ht="14.25" customHeight="1">
      <c r="A73" s="980"/>
      <c r="K73" s="2940"/>
      <c r="M73" s="2944"/>
    </row>
    <row r="74" spans="1:13" s="877" customFormat="1" ht="14.25" customHeight="1">
      <c r="A74" s="980"/>
      <c r="K74" s="2940"/>
      <c r="M74" s="2944"/>
    </row>
    <row r="75" spans="1:13" s="877" customFormat="1" ht="14.25" customHeight="1">
      <c r="A75" s="980"/>
      <c r="K75" s="2940"/>
      <c r="M75" s="2944"/>
    </row>
    <row r="76" spans="1:13" s="877" customFormat="1" ht="14.25" customHeight="1">
      <c r="A76" s="980"/>
      <c r="K76" s="2940"/>
      <c r="M76" s="2944"/>
    </row>
    <row r="77" spans="1:13" s="877" customFormat="1" ht="14.25" customHeight="1">
      <c r="A77" s="980"/>
      <c r="K77" s="2940"/>
      <c r="M77" s="2944"/>
    </row>
    <row r="78" spans="1:13" s="877" customFormat="1" ht="14.25" customHeight="1">
      <c r="A78" s="980"/>
      <c r="K78" s="2940"/>
      <c r="M78" s="2944"/>
    </row>
    <row r="79" spans="1:13" s="877" customFormat="1" ht="14.25" customHeight="1">
      <c r="A79" s="980"/>
      <c r="K79" s="2940"/>
      <c r="M79" s="2944"/>
    </row>
    <row r="80" spans="1:13" s="877" customFormat="1" ht="14.25" customHeight="1">
      <c r="A80" s="980"/>
      <c r="K80" s="2940"/>
      <c r="M80" s="2944"/>
    </row>
    <row r="81" spans="1:13" s="877" customFormat="1" ht="14.25" customHeight="1">
      <c r="A81" s="980"/>
      <c r="K81" s="2940"/>
      <c r="M81" s="2944"/>
    </row>
    <row r="82" spans="1:13" s="877" customFormat="1" ht="14.25" customHeight="1">
      <c r="A82" s="980"/>
      <c r="K82" s="2940"/>
      <c r="M82" s="2944"/>
    </row>
    <row r="83" spans="1:13" s="877" customFormat="1" ht="14.25" customHeight="1">
      <c r="A83" s="980"/>
      <c r="K83" s="2940"/>
      <c r="M83" s="2944"/>
    </row>
    <row r="84" spans="1:13" s="877" customFormat="1" ht="14.25" customHeight="1">
      <c r="A84" s="980"/>
      <c r="K84" s="2940"/>
      <c r="M84" s="2944"/>
    </row>
    <row r="85" spans="1:13" s="877" customFormat="1" ht="14.25" customHeight="1">
      <c r="A85" s="980"/>
      <c r="K85" s="2940"/>
      <c r="M85" s="2944"/>
    </row>
    <row r="86" spans="1:13" s="877" customFormat="1" ht="14.25" customHeight="1">
      <c r="A86" s="980"/>
      <c r="K86" s="2940"/>
      <c r="M86" s="2944"/>
    </row>
    <row r="87" spans="1:13" s="877" customFormat="1" ht="14.25" customHeight="1">
      <c r="A87" s="980"/>
      <c r="K87" s="2940"/>
      <c r="M87" s="2944"/>
    </row>
    <row r="88" spans="1:13" s="877" customFormat="1" ht="14.25" customHeight="1">
      <c r="A88" s="980"/>
      <c r="K88" s="2940"/>
      <c r="M88" s="2944"/>
    </row>
    <row r="89" spans="1:13" s="877" customFormat="1" ht="14.25" customHeight="1">
      <c r="A89" s="980"/>
      <c r="K89" s="2940"/>
      <c r="M89" s="2944"/>
    </row>
    <row r="90" spans="1:13" s="877" customFormat="1" ht="14.25" customHeight="1">
      <c r="A90" s="980"/>
      <c r="K90" s="2940"/>
      <c r="M90" s="2944"/>
    </row>
    <row r="91" spans="1:13" s="877" customFormat="1" ht="14.25" customHeight="1">
      <c r="A91" s="980"/>
      <c r="K91" s="2940"/>
      <c r="M91" s="2944"/>
    </row>
    <row r="92" spans="1:13" s="877" customFormat="1" ht="14.25" customHeight="1">
      <c r="A92" s="980"/>
      <c r="K92" s="2940"/>
      <c r="M92" s="2944"/>
    </row>
    <row r="93" spans="1:13" s="877" customFormat="1" ht="14.25" customHeight="1">
      <c r="A93" s="980"/>
      <c r="K93" s="2940"/>
      <c r="M93" s="2944"/>
    </row>
    <row r="94" spans="1:13" s="877" customFormat="1" ht="14.25" customHeight="1">
      <c r="A94" s="980"/>
      <c r="K94" s="2940"/>
      <c r="M94" s="2944"/>
    </row>
    <row r="95" spans="1:13" s="877" customFormat="1" ht="14.25" customHeight="1">
      <c r="A95" s="980"/>
      <c r="K95" s="2940"/>
      <c r="M95" s="2944"/>
    </row>
    <row r="96" spans="1:13" s="877" customFormat="1" ht="14.25" customHeight="1">
      <c r="A96" s="980"/>
      <c r="K96" s="2940"/>
      <c r="M96" s="2944"/>
    </row>
    <row r="97" spans="1:13" s="877" customFormat="1" ht="14.25" customHeight="1">
      <c r="A97" s="980"/>
      <c r="K97" s="2940"/>
      <c r="M97" s="2944"/>
    </row>
    <row r="98" spans="1:13" s="877" customFormat="1" ht="14.25" customHeight="1">
      <c r="A98" s="980"/>
      <c r="K98" s="2940"/>
      <c r="M98" s="2944"/>
    </row>
    <row r="99" spans="1:13" s="877" customFormat="1" ht="14.25" customHeight="1">
      <c r="A99" s="980"/>
      <c r="K99" s="2940"/>
      <c r="M99" s="2944"/>
    </row>
    <row r="100" spans="1:13" s="877" customFormat="1" ht="14.25" customHeight="1">
      <c r="A100" s="980"/>
      <c r="K100" s="2940"/>
      <c r="M100" s="2944"/>
    </row>
    <row r="101" spans="1:13" s="877" customFormat="1" ht="14.25" customHeight="1">
      <c r="A101" s="980"/>
      <c r="K101" s="2940"/>
      <c r="M101" s="2944"/>
    </row>
    <row r="102" spans="1:13" s="877" customFormat="1" ht="14.25" customHeight="1">
      <c r="A102" s="980"/>
      <c r="K102" s="2940"/>
      <c r="M102" s="2944"/>
    </row>
    <row r="103" spans="1:13" s="877" customFormat="1" ht="14.25" customHeight="1">
      <c r="A103" s="980"/>
      <c r="K103" s="2940"/>
      <c r="M103" s="2944"/>
    </row>
    <row r="104" spans="1:13" s="877" customFormat="1" ht="14.25" customHeight="1">
      <c r="A104" s="980"/>
      <c r="K104" s="2940"/>
      <c r="M104" s="2944"/>
    </row>
    <row r="105" spans="1:13" s="877" customFormat="1" ht="14.25" customHeight="1">
      <c r="A105" s="980"/>
      <c r="K105" s="2940"/>
      <c r="M105" s="2944"/>
    </row>
    <row r="106" spans="1:13" s="877" customFormat="1" ht="14.25" customHeight="1">
      <c r="A106" s="980"/>
      <c r="K106" s="2940"/>
      <c r="M106" s="2944"/>
    </row>
    <row r="107" spans="1:13" s="877" customFormat="1" ht="14.25" customHeight="1">
      <c r="A107" s="980"/>
      <c r="K107" s="2940"/>
      <c r="M107" s="2944"/>
    </row>
    <row r="108" spans="1:13" s="877" customFormat="1" ht="14.25" customHeight="1">
      <c r="A108" s="980"/>
      <c r="K108" s="2940"/>
      <c r="M108" s="2944"/>
    </row>
    <row r="109" spans="1:13" s="877" customFormat="1" ht="14.25" customHeight="1">
      <c r="A109" s="980"/>
      <c r="K109" s="2940"/>
      <c r="M109" s="2944"/>
    </row>
    <row r="110" spans="1:13" s="877" customFormat="1" ht="14.25" customHeight="1">
      <c r="A110" s="980"/>
      <c r="K110" s="2940"/>
      <c r="M110" s="2944"/>
    </row>
    <row r="111" spans="1:13" s="877" customFormat="1" ht="14.25" customHeight="1">
      <c r="A111" s="980"/>
      <c r="K111" s="2940"/>
      <c r="M111" s="2944"/>
    </row>
    <row r="112" spans="1:13" s="877" customFormat="1" ht="14.25" customHeight="1">
      <c r="A112" s="980"/>
      <c r="K112" s="2940"/>
      <c r="M112" s="2944"/>
    </row>
    <row r="113" spans="1:13" s="877" customFormat="1" ht="14.25" customHeight="1">
      <c r="A113" s="980"/>
      <c r="K113" s="2940"/>
      <c r="M113" s="2944"/>
    </row>
    <row r="114" spans="1:13" s="877" customFormat="1" ht="14.25" customHeight="1">
      <c r="A114" s="980"/>
      <c r="K114" s="2940"/>
      <c r="M114" s="2944"/>
    </row>
    <row r="115" spans="1:13" s="877" customFormat="1" ht="14.25" customHeight="1">
      <c r="A115" s="980"/>
      <c r="K115" s="2940"/>
      <c r="M115" s="2944"/>
    </row>
    <row r="116" spans="1:13" s="877" customFormat="1" ht="14.25" customHeight="1">
      <c r="A116" s="980"/>
      <c r="K116" s="2940"/>
      <c r="M116" s="2944"/>
    </row>
    <row r="117" spans="1:13" s="877" customFormat="1" ht="14.25" customHeight="1">
      <c r="A117" s="980"/>
      <c r="K117" s="2940"/>
      <c r="M117" s="2944"/>
    </row>
    <row r="118" spans="1:13" s="877" customFormat="1" ht="14.25" customHeight="1">
      <c r="A118" s="980"/>
      <c r="K118" s="2940"/>
      <c r="M118" s="2944"/>
    </row>
    <row r="119" spans="1:13" s="877" customFormat="1" ht="14.25" customHeight="1">
      <c r="A119" s="980"/>
      <c r="K119" s="2940"/>
      <c r="M119" s="2944"/>
    </row>
    <row r="120" spans="1:13" s="877" customFormat="1" ht="14.25" customHeight="1">
      <c r="A120" s="980"/>
      <c r="K120" s="2940"/>
      <c r="M120" s="2944"/>
    </row>
    <row r="121" spans="1:13" s="877" customFormat="1" ht="14.25" customHeight="1">
      <c r="A121" s="980"/>
      <c r="K121" s="2940"/>
      <c r="M121" s="2944"/>
    </row>
    <row r="122" spans="1:13" s="877" customFormat="1" ht="14.25" customHeight="1">
      <c r="A122" s="980"/>
      <c r="K122" s="2940"/>
      <c r="M122" s="2944"/>
    </row>
    <row r="123" spans="1:13" s="877" customFormat="1" ht="14.25" customHeight="1">
      <c r="A123" s="980"/>
      <c r="K123" s="2940"/>
      <c r="M123" s="2944"/>
    </row>
    <row r="124" spans="1:13" s="877" customFormat="1" ht="14.25" customHeight="1">
      <c r="A124" s="980"/>
      <c r="K124" s="2940"/>
      <c r="M124" s="2944"/>
    </row>
    <row r="125" spans="1:13" s="877" customFormat="1" ht="14.25" customHeight="1">
      <c r="A125" s="980"/>
      <c r="K125" s="2940"/>
      <c r="M125" s="2944"/>
    </row>
    <row r="126" spans="1:13" s="877" customFormat="1" ht="14.25" customHeight="1">
      <c r="A126" s="980"/>
      <c r="K126" s="2940"/>
      <c r="M126" s="2944"/>
    </row>
    <row r="127" spans="1:13" s="877" customFormat="1" ht="14.25" customHeight="1">
      <c r="A127" s="980"/>
      <c r="K127" s="2940"/>
      <c r="M127" s="2944"/>
    </row>
    <row r="128" spans="1:13" s="877" customFormat="1" ht="14.25" customHeight="1">
      <c r="A128" s="980"/>
      <c r="K128" s="2940"/>
      <c r="M128" s="2944"/>
    </row>
    <row r="129" spans="1:13" s="877" customFormat="1" ht="14.25" customHeight="1">
      <c r="A129" s="980"/>
      <c r="K129" s="2940"/>
      <c r="M129" s="2944"/>
    </row>
    <row r="130" spans="1:13" s="877" customFormat="1" ht="14.25" customHeight="1">
      <c r="A130" s="980"/>
      <c r="K130" s="2940"/>
      <c r="M130" s="2944"/>
    </row>
    <row r="131" spans="1:13" s="877" customFormat="1" ht="14.25" customHeight="1">
      <c r="A131" s="980"/>
      <c r="K131" s="2940"/>
      <c r="M131" s="2944"/>
    </row>
    <row r="132" spans="1:13" s="877" customFormat="1" ht="14.25" customHeight="1">
      <c r="A132" s="980"/>
      <c r="K132" s="2940"/>
      <c r="M132" s="2944"/>
    </row>
    <row r="133" spans="1:13" s="877" customFormat="1" ht="14.25" customHeight="1">
      <c r="A133" s="980"/>
      <c r="K133" s="2940"/>
      <c r="M133" s="2944"/>
    </row>
    <row r="134" spans="1:13" s="877" customFormat="1" ht="14.25" customHeight="1">
      <c r="A134" s="980"/>
      <c r="K134" s="2940"/>
      <c r="M134" s="2944"/>
    </row>
    <row r="135" spans="1:13" s="877" customFormat="1" ht="14.25" customHeight="1">
      <c r="A135" s="980"/>
      <c r="K135" s="2940"/>
      <c r="M135" s="2944"/>
    </row>
    <row r="136" spans="1:13" s="877" customFormat="1" ht="14.25" customHeight="1">
      <c r="A136" s="980"/>
      <c r="K136" s="2940"/>
      <c r="M136" s="2944"/>
    </row>
    <row r="137" spans="1:13" s="877" customFormat="1" ht="14.25" customHeight="1">
      <c r="A137" s="980"/>
      <c r="K137" s="2940"/>
      <c r="M137" s="2944"/>
    </row>
    <row r="138" spans="1:13" s="877" customFormat="1" ht="14.25" customHeight="1">
      <c r="A138" s="980"/>
      <c r="K138" s="2940"/>
      <c r="M138" s="2944"/>
    </row>
    <row r="139" spans="1:13" s="877" customFormat="1" ht="14.25" customHeight="1">
      <c r="A139" s="980"/>
      <c r="K139" s="2940"/>
      <c r="M139" s="2944"/>
    </row>
    <row r="140" spans="1:13" s="877" customFormat="1" ht="14.25" customHeight="1">
      <c r="A140" s="980"/>
      <c r="K140" s="2940"/>
      <c r="M140" s="2944"/>
    </row>
    <row r="141" spans="1:13" s="877" customFormat="1" ht="14.25" customHeight="1">
      <c r="A141" s="980"/>
      <c r="K141" s="2940"/>
      <c r="M141" s="2944"/>
    </row>
    <row r="142" spans="1:13" s="877" customFormat="1" ht="14.25" customHeight="1">
      <c r="A142" s="980"/>
      <c r="K142" s="2940"/>
      <c r="M142" s="2944"/>
    </row>
    <row r="143" spans="1:13" s="877" customFormat="1" ht="14.25" customHeight="1">
      <c r="A143" s="980"/>
      <c r="K143" s="2940"/>
      <c r="M143" s="2944"/>
    </row>
    <row r="144" spans="1:13" s="877" customFormat="1" ht="14.25" customHeight="1">
      <c r="A144" s="980"/>
      <c r="K144" s="2940"/>
      <c r="M144" s="2944"/>
    </row>
    <row r="145" spans="1:13" s="877" customFormat="1" ht="14.25" customHeight="1">
      <c r="A145" s="980"/>
      <c r="K145" s="2940"/>
      <c r="M145" s="2944"/>
    </row>
    <row r="146" spans="1:13" s="877" customFormat="1" ht="14.25" customHeight="1">
      <c r="A146" s="980"/>
      <c r="K146" s="2940"/>
      <c r="M146" s="2944"/>
    </row>
    <row r="147" spans="1:13" s="877" customFormat="1" ht="14.25" customHeight="1">
      <c r="A147" s="980"/>
      <c r="K147" s="2940"/>
      <c r="M147" s="2944"/>
    </row>
    <row r="148" spans="1:13" s="877" customFormat="1" ht="14.25" customHeight="1">
      <c r="A148" s="980"/>
      <c r="K148" s="2940"/>
      <c r="M148" s="2944"/>
    </row>
    <row r="149" spans="1:13" s="877" customFormat="1" ht="14.25" customHeight="1">
      <c r="A149" s="980"/>
      <c r="K149" s="2940"/>
      <c r="M149" s="2944"/>
    </row>
    <row r="150" spans="1:13" s="877" customFormat="1" ht="14.25" customHeight="1">
      <c r="A150" s="980"/>
      <c r="K150" s="2940"/>
      <c r="M150" s="2944"/>
    </row>
    <row r="151" spans="1:13" s="877" customFormat="1" ht="14.25" customHeight="1">
      <c r="A151" s="980"/>
      <c r="K151" s="2940"/>
      <c r="M151" s="2944"/>
    </row>
    <row r="152" spans="1:13" s="877" customFormat="1" ht="14.25" customHeight="1">
      <c r="A152" s="980"/>
      <c r="K152" s="2940"/>
      <c r="M152" s="2944"/>
    </row>
    <row r="153" spans="1:13" s="877" customFormat="1" ht="14.25" customHeight="1">
      <c r="A153" s="980"/>
      <c r="K153" s="2940"/>
      <c r="M153" s="2944"/>
    </row>
    <row r="154" spans="1:13" s="877" customFormat="1" ht="14.25" customHeight="1">
      <c r="A154" s="980"/>
      <c r="K154" s="2940"/>
      <c r="M154" s="2944"/>
    </row>
    <row r="155" spans="1:13" s="877" customFormat="1" ht="14.25" customHeight="1">
      <c r="A155" s="980"/>
      <c r="K155" s="2940"/>
      <c r="M155" s="2944"/>
    </row>
    <row r="156" spans="1:13" s="877" customFormat="1" ht="14.25" customHeight="1">
      <c r="A156" s="980"/>
      <c r="K156" s="2940"/>
      <c r="M156" s="2944"/>
    </row>
    <row r="157" spans="1:13" s="877" customFormat="1" ht="14.25" customHeight="1">
      <c r="A157" s="980"/>
      <c r="K157" s="2940"/>
      <c r="M157" s="2944"/>
    </row>
    <row r="158" spans="1:13" s="877" customFormat="1" ht="14.25" customHeight="1">
      <c r="A158" s="980"/>
      <c r="K158" s="2940"/>
      <c r="M158" s="2944"/>
    </row>
    <row r="159" spans="1:13" s="877" customFormat="1" ht="14.25" customHeight="1">
      <c r="A159" s="980"/>
      <c r="K159" s="2940"/>
      <c r="M159" s="2944"/>
    </row>
    <row r="160" spans="1:13" s="877" customFormat="1" ht="14.25" customHeight="1">
      <c r="A160" s="980"/>
      <c r="K160" s="2940"/>
      <c r="M160" s="2944"/>
    </row>
    <row r="161" spans="1:13" s="877" customFormat="1" ht="14.25" customHeight="1">
      <c r="A161" s="980"/>
      <c r="K161" s="2940"/>
      <c r="M161" s="2944"/>
    </row>
    <row r="162" spans="1:13" s="877" customFormat="1" ht="14.25" customHeight="1">
      <c r="A162" s="980"/>
      <c r="K162" s="2940"/>
      <c r="M162" s="2944"/>
    </row>
    <row r="163" spans="1:13" s="877" customFormat="1" ht="14.25" customHeight="1">
      <c r="A163" s="980"/>
      <c r="K163" s="2940"/>
      <c r="M163" s="2944"/>
    </row>
    <row r="164" spans="1:13" s="877" customFormat="1" ht="14.25" customHeight="1">
      <c r="A164" s="980"/>
      <c r="K164" s="2940"/>
      <c r="M164" s="2944"/>
    </row>
    <row r="165" spans="1:13" s="877" customFormat="1" ht="14.25" customHeight="1">
      <c r="A165" s="980"/>
      <c r="K165" s="2940"/>
      <c r="M165" s="2944"/>
    </row>
    <row r="166" spans="1:13" s="877" customFormat="1" ht="14.25" customHeight="1">
      <c r="A166" s="980"/>
      <c r="K166" s="2940"/>
      <c r="M166" s="2944"/>
    </row>
    <row r="167" spans="1:13" s="877" customFormat="1" ht="14.25" customHeight="1">
      <c r="A167" s="980"/>
      <c r="K167" s="2940"/>
      <c r="M167" s="2944"/>
    </row>
    <row r="168" spans="1:13" s="877" customFormat="1" ht="14.25" customHeight="1">
      <c r="A168" s="980"/>
      <c r="K168" s="2940"/>
      <c r="M168" s="2944"/>
    </row>
    <row r="169" spans="1:13" s="877" customFormat="1" ht="14.25" customHeight="1">
      <c r="A169" s="980"/>
      <c r="K169" s="2940"/>
      <c r="M169" s="2944"/>
    </row>
    <row r="170" spans="1:13" s="877" customFormat="1" ht="14.25" customHeight="1">
      <c r="A170" s="980"/>
      <c r="K170" s="2940"/>
      <c r="M170" s="2944"/>
    </row>
    <row r="171" spans="1:13" s="877" customFormat="1" ht="14.25" customHeight="1">
      <c r="A171" s="980"/>
      <c r="K171" s="2940"/>
      <c r="M171" s="2944"/>
    </row>
    <row r="172" spans="1:13" s="877" customFormat="1" ht="14.25" customHeight="1">
      <c r="A172" s="980"/>
      <c r="K172" s="2940"/>
      <c r="M172" s="2944"/>
    </row>
    <row r="173" spans="1:13" s="877" customFormat="1" ht="14.25" customHeight="1">
      <c r="A173" s="980"/>
      <c r="K173" s="2940"/>
      <c r="M173" s="2944"/>
    </row>
    <row r="174" spans="1:13" s="877" customFormat="1" ht="14.25" customHeight="1">
      <c r="A174" s="980"/>
      <c r="K174" s="2940"/>
      <c r="M174" s="2944"/>
    </row>
    <row r="175" spans="1:13" s="877" customFormat="1" ht="14.25" customHeight="1">
      <c r="A175" s="980"/>
      <c r="K175" s="2940"/>
      <c r="M175" s="2944"/>
    </row>
    <row r="176" spans="1:13" s="877" customFormat="1" ht="14.25" customHeight="1">
      <c r="A176" s="980"/>
      <c r="K176" s="2940"/>
      <c r="M176" s="2944"/>
    </row>
    <row r="177" spans="1:13" s="877" customFormat="1" ht="14.25" customHeight="1">
      <c r="A177" s="980"/>
      <c r="K177" s="2940"/>
      <c r="M177" s="2944"/>
    </row>
    <row r="178" spans="1:13" s="877" customFormat="1" ht="14.25" customHeight="1">
      <c r="A178" s="980"/>
      <c r="K178" s="2940"/>
      <c r="M178" s="2944"/>
    </row>
    <row r="179" spans="1:13" s="877" customFormat="1" ht="14.25" customHeight="1">
      <c r="A179" s="980"/>
      <c r="K179" s="2940"/>
      <c r="M179" s="2944"/>
    </row>
    <row r="180" spans="1:13" s="877" customFormat="1" ht="14.25" customHeight="1">
      <c r="A180" s="980"/>
      <c r="K180" s="2940"/>
      <c r="M180" s="2944"/>
    </row>
    <row r="181" spans="1:13" s="877" customFormat="1" ht="14.25" customHeight="1">
      <c r="A181" s="980"/>
      <c r="K181" s="2940"/>
      <c r="M181" s="2944"/>
    </row>
    <row r="182" spans="1:13" s="877" customFormat="1" ht="14.25" customHeight="1">
      <c r="A182" s="980"/>
      <c r="K182" s="2940"/>
      <c r="M182" s="2944"/>
    </row>
    <row r="183" spans="1:13" s="877" customFormat="1" ht="14.25" customHeight="1">
      <c r="A183" s="980"/>
      <c r="K183" s="2940"/>
      <c r="M183" s="2944"/>
    </row>
    <row r="184" spans="1:13" s="877" customFormat="1" ht="14.25" customHeight="1">
      <c r="A184" s="980"/>
      <c r="K184" s="2940"/>
      <c r="M184" s="2944"/>
    </row>
    <row r="185" spans="1:13" s="877" customFormat="1" ht="14.25" customHeight="1">
      <c r="A185" s="980"/>
      <c r="K185" s="2940"/>
      <c r="M185" s="2944"/>
    </row>
    <row r="186" spans="1:13" s="877" customFormat="1" ht="14.25" customHeight="1">
      <c r="A186" s="980"/>
      <c r="K186" s="2940"/>
      <c r="M186" s="2944"/>
    </row>
    <row r="187" spans="1:13" s="877" customFormat="1" ht="14.25" customHeight="1">
      <c r="A187" s="980"/>
      <c r="K187" s="2940"/>
      <c r="M187" s="2944"/>
    </row>
    <row r="188" spans="1:13" s="877" customFormat="1" ht="14.25" customHeight="1">
      <c r="A188" s="980"/>
      <c r="K188" s="2940"/>
      <c r="M188" s="2944"/>
    </row>
    <row r="189" spans="1:13" s="877" customFormat="1" ht="14.25" customHeight="1">
      <c r="A189" s="980"/>
      <c r="K189" s="2940"/>
      <c r="M189" s="2944"/>
    </row>
    <row r="190" spans="1:13" s="877" customFormat="1" ht="14.25" customHeight="1">
      <c r="A190" s="980"/>
      <c r="K190" s="2940"/>
      <c r="M190" s="2944"/>
    </row>
    <row r="191" spans="1:13" s="877" customFormat="1" ht="14.25" customHeight="1">
      <c r="A191" s="980"/>
      <c r="K191" s="2940"/>
      <c r="M191" s="2944"/>
    </row>
    <row r="192" spans="1:13" s="877" customFormat="1" ht="14.25" customHeight="1">
      <c r="A192" s="980"/>
      <c r="K192" s="2940"/>
      <c r="M192" s="2944"/>
    </row>
    <row r="193" spans="1:13" s="877" customFormat="1" ht="14.25" customHeight="1">
      <c r="A193" s="980"/>
      <c r="K193" s="2940"/>
      <c r="M193" s="2944"/>
    </row>
    <row r="194" spans="1:13" s="877" customFormat="1" ht="14.25" customHeight="1">
      <c r="A194" s="980"/>
      <c r="K194" s="2940"/>
      <c r="M194" s="2944"/>
    </row>
    <row r="195" spans="1:13" s="877" customFormat="1" ht="14.25" customHeight="1">
      <c r="A195" s="980"/>
      <c r="K195" s="2940"/>
      <c r="M195" s="2944"/>
    </row>
    <row r="196" spans="1:13" s="877" customFormat="1" ht="14.25" customHeight="1">
      <c r="A196" s="980"/>
      <c r="K196" s="2940"/>
      <c r="M196" s="2944"/>
    </row>
    <row r="197" spans="1:13" s="877" customFormat="1" ht="14.25" customHeight="1">
      <c r="A197" s="980"/>
      <c r="K197" s="2940"/>
      <c r="M197" s="2944"/>
    </row>
    <row r="198" spans="1:13" s="877" customFormat="1" ht="14.25" customHeight="1">
      <c r="A198" s="980"/>
      <c r="K198" s="2940"/>
      <c r="M198" s="2944"/>
    </row>
    <row r="199" spans="1:13" s="877" customFormat="1" ht="14.25" customHeight="1">
      <c r="A199" s="980"/>
      <c r="K199" s="2940"/>
      <c r="M199" s="2944"/>
    </row>
    <row r="200" spans="1:13" s="877" customFormat="1" ht="14.25" customHeight="1">
      <c r="A200" s="980"/>
      <c r="K200" s="2940"/>
      <c r="M200" s="2944"/>
    </row>
    <row r="201" spans="1:13" s="877" customFormat="1" ht="14.25" customHeight="1">
      <c r="A201" s="980"/>
      <c r="K201" s="2940"/>
      <c r="M201" s="2944"/>
    </row>
    <row r="202" spans="1:13" s="877" customFormat="1" ht="14.25" customHeight="1">
      <c r="A202" s="980"/>
      <c r="K202" s="2940"/>
      <c r="M202" s="2944"/>
    </row>
    <row r="203" spans="1:13" s="877" customFormat="1" ht="14.25" customHeight="1">
      <c r="A203" s="980"/>
      <c r="K203" s="2940"/>
      <c r="M203" s="2944"/>
    </row>
    <row r="204" spans="1:13" s="877" customFormat="1" ht="14.25" customHeight="1">
      <c r="A204" s="980"/>
      <c r="K204" s="2940"/>
      <c r="M204" s="2944"/>
    </row>
    <row r="205" spans="1:13" s="877" customFormat="1" ht="14.25" customHeight="1">
      <c r="A205" s="980"/>
      <c r="K205" s="2940"/>
      <c r="M205" s="2944"/>
    </row>
    <row r="206" spans="1:13" s="877" customFormat="1" ht="14.25" customHeight="1">
      <c r="A206" s="980"/>
      <c r="K206" s="2940"/>
      <c r="M206" s="2944"/>
    </row>
    <row r="207" spans="1:13" s="877" customFormat="1" ht="14.25" customHeight="1">
      <c r="A207" s="980"/>
      <c r="K207" s="2940"/>
      <c r="M207" s="2944"/>
    </row>
    <row r="208" spans="1:13" s="877" customFormat="1" ht="14.25" customHeight="1">
      <c r="A208" s="980"/>
      <c r="K208" s="2940"/>
      <c r="M208" s="2944"/>
    </row>
    <row r="209" spans="1:13" s="877" customFormat="1" ht="14.25" customHeight="1">
      <c r="A209" s="980"/>
      <c r="K209" s="2940"/>
      <c r="M209" s="2944"/>
    </row>
    <row r="210" spans="1:13" s="877" customFormat="1" ht="14.25" customHeight="1">
      <c r="A210" s="980"/>
      <c r="K210" s="2940"/>
      <c r="M210" s="2944"/>
    </row>
    <row r="211" spans="1:13" s="877" customFormat="1" ht="14.25" customHeight="1">
      <c r="A211" s="980"/>
      <c r="K211" s="2940"/>
      <c r="M211" s="2944"/>
    </row>
    <row r="212" spans="1:13" s="877" customFormat="1" ht="14.25" customHeight="1">
      <c r="A212" s="980"/>
      <c r="K212" s="2940"/>
      <c r="M212" s="2944"/>
    </row>
    <row r="213" spans="1:13" s="877" customFormat="1" ht="14.25" customHeight="1">
      <c r="A213" s="980"/>
      <c r="K213" s="2940"/>
      <c r="M213" s="2944"/>
    </row>
    <row r="214" spans="1:13" s="877" customFormat="1" ht="14.25" customHeight="1">
      <c r="A214" s="980"/>
      <c r="K214" s="2940"/>
      <c r="M214" s="2944"/>
    </row>
    <row r="215" spans="1:13" s="877" customFormat="1" ht="14.25" customHeight="1">
      <c r="A215" s="980"/>
      <c r="K215" s="2940"/>
      <c r="M215" s="2944"/>
    </row>
    <row r="216" spans="1:13" s="877" customFormat="1" ht="14.25" customHeight="1">
      <c r="A216" s="980"/>
      <c r="K216" s="2940"/>
      <c r="M216" s="2944"/>
    </row>
    <row r="217" spans="1:13" s="877" customFormat="1" ht="14.25" customHeight="1">
      <c r="A217" s="980"/>
      <c r="K217" s="2940"/>
      <c r="M217" s="2944"/>
    </row>
    <row r="218" spans="1:13" s="877" customFormat="1" ht="14.25" customHeight="1">
      <c r="A218" s="980"/>
      <c r="K218" s="2940"/>
      <c r="M218" s="2944"/>
    </row>
    <row r="219" spans="1:13" s="877" customFormat="1" ht="14.25" customHeight="1">
      <c r="A219" s="980"/>
      <c r="K219" s="2940"/>
      <c r="M219" s="2944"/>
    </row>
    <row r="220" spans="1:13" s="877" customFormat="1" ht="14.25" customHeight="1">
      <c r="A220" s="980"/>
      <c r="K220" s="2940"/>
      <c r="M220" s="2944"/>
    </row>
    <row r="221" spans="1:13" s="877" customFormat="1" ht="14.25" customHeight="1">
      <c r="A221" s="980"/>
      <c r="K221" s="2940"/>
      <c r="M221" s="2944"/>
    </row>
    <row r="222" spans="1:13" s="877" customFormat="1" ht="14.25" customHeight="1">
      <c r="A222" s="980"/>
      <c r="K222" s="2940"/>
      <c r="M222" s="2944"/>
    </row>
    <row r="223" spans="1:13" s="877" customFormat="1" ht="14.25" customHeight="1">
      <c r="A223" s="980"/>
      <c r="K223" s="2940"/>
      <c r="M223" s="2944"/>
    </row>
    <row r="224" spans="1:13" s="877" customFormat="1" ht="14.25" customHeight="1">
      <c r="A224" s="980"/>
      <c r="K224" s="2940"/>
      <c r="M224" s="2944"/>
    </row>
    <row r="225" spans="1:13" s="877" customFormat="1" ht="14.25" customHeight="1">
      <c r="A225" s="980"/>
      <c r="K225" s="2940"/>
      <c r="M225" s="2944"/>
    </row>
    <row r="226" spans="1:13" s="877" customFormat="1" ht="14.25" customHeight="1">
      <c r="A226" s="980"/>
      <c r="K226" s="2940"/>
      <c r="M226" s="2944"/>
    </row>
    <row r="227" spans="1:13" s="877" customFormat="1" ht="14.25" customHeight="1">
      <c r="A227" s="980"/>
      <c r="K227" s="2940"/>
      <c r="M227" s="2944"/>
    </row>
    <row r="228" spans="1:13" s="877" customFormat="1" ht="14.25" customHeight="1">
      <c r="A228" s="980"/>
      <c r="K228" s="2940"/>
      <c r="M228" s="2944"/>
    </row>
    <row r="229" spans="1:13" s="877" customFormat="1" ht="14.25" customHeight="1">
      <c r="A229" s="980"/>
      <c r="K229" s="2940"/>
      <c r="M229" s="2944"/>
    </row>
    <row r="230" spans="1:13" s="877" customFormat="1" ht="14.25" customHeight="1">
      <c r="A230" s="980"/>
      <c r="K230" s="2940"/>
      <c r="M230" s="2944"/>
    </row>
    <row r="231" spans="1:13" s="877" customFormat="1" ht="14.25" customHeight="1">
      <c r="A231" s="980"/>
      <c r="K231" s="2940"/>
      <c r="M231" s="2944"/>
    </row>
    <row r="232" spans="1:13" s="877" customFormat="1" ht="14.25" customHeight="1">
      <c r="A232" s="980"/>
      <c r="K232" s="2940"/>
      <c r="M232" s="2944"/>
    </row>
    <row r="233" spans="1:13" s="877" customFormat="1" ht="14.25" customHeight="1">
      <c r="A233" s="980"/>
      <c r="K233" s="2940"/>
      <c r="M233" s="2944"/>
    </row>
    <row r="234" spans="1:13" s="877" customFormat="1" ht="14.25" customHeight="1">
      <c r="A234" s="980"/>
      <c r="K234" s="2940"/>
      <c r="M234" s="2944"/>
    </row>
    <row r="235" spans="1:13" s="877" customFormat="1" ht="14.25" customHeight="1">
      <c r="A235" s="980"/>
      <c r="K235" s="2940"/>
      <c r="M235" s="2944"/>
    </row>
    <row r="236" spans="1:13" s="877" customFormat="1" ht="14.25" customHeight="1">
      <c r="A236" s="980"/>
      <c r="K236" s="2940"/>
      <c r="M236" s="2944"/>
    </row>
    <row r="237" spans="1:13" s="877" customFormat="1" ht="14.25" customHeight="1">
      <c r="A237" s="980"/>
      <c r="K237" s="2940"/>
      <c r="M237" s="2944"/>
    </row>
    <row r="238" spans="1:13" s="877" customFormat="1" ht="14.25" customHeight="1">
      <c r="A238" s="980"/>
      <c r="K238" s="2940"/>
      <c r="M238" s="2944"/>
    </row>
    <row r="239" spans="1:13" s="877" customFormat="1" ht="14.25" customHeight="1">
      <c r="A239" s="980"/>
      <c r="K239" s="2940"/>
      <c r="M239" s="2944"/>
    </row>
    <row r="240" spans="1:13" s="877" customFormat="1" ht="14.25" customHeight="1">
      <c r="A240" s="980"/>
      <c r="K240" s="2940"/>
      <c r="M240" s="2944"/>
    </row>
    <row r="241" spans="1:13" s="877" customFormat="1" ht="14.25" customHeight="1">
      <c r="A241" s="980"/>
      <c r="K241" s="2940"/>
      <c r="M241" s="2944"/>
    </row>
    <row r="242" spans="1:13" s="877" customFormat="1" ht="14.25" customHeight="1">
      <c r="A242" s="980"/>
      <c r="K242" s="2940"/>
      <c r="M242" s="2944"/>
    </row>
    <row r="243" spans="1:13" s="877" customFormat="1" ht="14.25" customHeight="1">
      <c r="A243" s="980"/>
      <c r="K243" s="2940"/>
      <c r="M243" s="2944"/>
    </row>
    <row r="244" spans="1:13" s="877" customFormat="1" ht="14.25" customHeight="1">
      <c r="A244" s="980"/>
      <c r="K244" s="2940"/>
      <c r="M244" s="2944"/>
    </row>
    <row r="245" spans="1:13" s="877" customFormat="1" ht="14.25" customHeight="1">
      <c r="A245" s="980"/>
      <c r="K245" s="2940"/>
      <c r="M245" s="2944"/>
    </row>
    <row r="246" spans="1:13" s="877" customFormat="1" ht="14.25" customHeight="1">
      <c r="A246" s="980"/>
      <c r="K246" s="2940"/>
      <c r="M246" s="2944"/>
    </row>
    <row r="247" spans="1:13" s="877" customFormat="1" ht="14.25" customHeight="1">
      <c r="A247" s="980"/>
      <c r="K247" s="2940"/>
      <c r="M247" s="2944"/>
    </row>
    <row r="248" spans="1:13" s="877" customFormat="1" ht="14.25" customHeight="1">
      <c r="A248" s="980"/>
      <c r="K248" s="2940"/>
      <c r="M248" s="2944"/>
    </row>
    <row r="249" spans="1:13" s="877" customFormat="1" ht="14.25" customHeight="1">
      <c r="A249" s="980"/>
      <c r="K249" s="2940"/>
      <c r="M249" s="2944"/>
    </row>
    <row r="250" spans="1:13" s="877" customFormat="1" ht="14.25" customHeight="1">
      <c r="A250" s="980"/>
      <c r="K250" s="2940"/>
      <c r="M250" s="2944"/>
    </row>
    <row r="251" spans="1:13" s="877" customFormat="1" ht="14.25" customHeight="1">
      <c r="A251" s="980"/>
      <c r="K251" s="2940"/>
      <c r="M251" s="2944"/>
    </row>
    <row r="252" spans="1:13" s="877" customFormat="1" ht="14.25" customHeight="1">
      <c r="A252" s="980"/>
      <c r="K252" s="2940"/>
      <c r="M252" s="2944"/>
    </row>
    <row r="253" spans="1:13" s="877" customFormat="1" ht="14.25" customHeight="1">
      <c r="A253" s="980"/>
      <c r="K253" s="2940"/>
      <c r="M253" s="2944"/>
    </row>
    <row r="254" spans="1:13" s="877" customFormat="1" ht="14.25" customHeight="1">
      <c r="A254" s="980"/>
      <c r="K254" s="2940"/>
      <c r="M254" s="2944"/>
    </row>
    <row r="255" spans="1:13" s="877" customFormat="1" ht="14.25" customHeight="1">
      <c r="A255" s="980"/>
      <c r="K255" s="2940"/>
      <c r="M255" s="2944"/>
    </row>
    <row r="256" spans="1:13" s="877" customFormat="1" ht="14.25" customHeight="1">
      <c r="A256" s="980"/>
      <c r="K256" s="2940"/>
      <c r="M256" s="2944"/>
    </row>
    <row r="257" spans="1:13" s="877" customFormat="1" ht="14.25" customHeight="1">
      <c r="A257" s="980"/>
      <c r="K257" s="2940"/>
      <c r="M257" s="2944"/>
    </row>
    <row r="258" spans="1:13" s="877" customFormat="1" ht="14.25" customHeight="1">
      <c r="A258" s="980"/>
      <c r="K258" s="2940"/>
      <c r="M258" s="2944"/>
    </row>
    <row r="259" spans="1:13" s="877" customFormat="1" ht="14.25" customHeight="1">
      <c r="A259" s="980"/>
      <c r="K259" s="2940"/>
      <c r="M259" s="2944"/>
    </row>
    <row r="260" spans="1:13" s="877" customFormat="1" ht="14.25" customHeight="1">
      <c r="A260" s="980"/>
      <c r="K260" s="2940"/>
      <c r="M260" s="2944"/>
    </row>
    <row r="261" spans="1:13" s="877" customFormat="1" ht="14.25" customHeight="1">
      <c r="A261" s="980"/>
      <c r="K261" s="2940"/>
      <c r="M261" s="2944"/>
    </row>
    <row r="262" spans="1:13" s="877" customFormat="1" ht="14.25" customHeight="1">
      <c r="A262" s="980"/>
      <c r="K262" s="2940"/>
      <c r="M262" s="2944"/>
    </row>
    <row r="263" spans="1:13" s="877" customFormat="1" ht="14.25" customHeight="1">
      <c r="A263" s="980"/>
      <c r="K263" s="2940"/>
      <c r="M263" s="2944"/>
    </row>
    <row r="264" spans="1:13" s="877" customFormat="1" ht="14.25" customHeight="1">
      <c r="A264" s="980"/>
      <c r="K264" s="2940"/>
      <c r="M264" s="2944"/>
    </row>
    <row r="265" spans="1:13" s="877" customFormat="1" ht="14.25" customHeight="1">
      <c r="A265" s="980"/>
      <c r="K265" s="2940"/>
      <c r="M265" s="2944"/>
    </row>
    <row r="266" spans="1:13" s="877" customFormat="1" ht="14.25" customHeight="1">
      <c r="A266" s="980"/>
      <c r="K266" s="2940"/>
      <c r="M266" s="2944"/>
    </row>
    <row r="267" spans="1:13" s="877" customFormat="1" ht="14.25" customHeight="1">
      <c r="A267" s="980"/>
      <c r="K267" s="2940"/>
      <c r="M267" s="2944"/>
    </row>
    <row r="268" spans="1:13" s="877" customFormat="1" ht="14.25" customHeight="1">
      <c r="A268" s="980"/>
      <c r="K268" s="2940"/>
      <c r="M268" s="2944"/>
    </row>
    <row r="269" spans="1:13" s="877" customFormat="1" ht="14.25" customHeight="1">
      <c r="A269" s="980"/>
      <c r="K269" s="2940"/>
      <c r="M269" s="2944"/>
    </row>
    <row r="270" spans="1:13" s="877" customFormat="1" ht="14.25" customHeight="1">
      <c r="A270" s="980"/>
      <c r="K270" s="2940"/>
      <c r="M270" s="2944"/>
    </row>
    <row r="271" spans="1:13" s="877" customFormat="1" ht="14.25" customHeight="1">
      <c r="A271" s="980"/>
      <c r="K271" s="2940"/>
      <c r="M271" s="2944"/>
    </row>
    <row r="272" spans="1:13" s="877" customFormat="1" ht="14.25" customHeight="1">
      <c r="A272" s="980"/>
      <c r="K272" s="2940"/>
      <c r="M272" s="2944"/>
    </row>
    <row r="273" spans="1:13" s="877" customFormat="1" ht="14.25" customHeight="1">
      <c r="A273" s="980"/>
      <c r="K273" s="2940"/>
      <c r="M273" s="2944"/>
    </row>
    <row r="274" spans="1:13" s="877" customFormat="1" ht="14.25" customHeight="1">
      <c r="A274" s="980"/>
      <c r="K274" s="2940"/>
      <c r="M274" s="2944"/>
    </row>
    <row r="275" spans="1:13" s="877" customFormat="1" ht="14.25" customHeight="1">
      <c r="A275" s="980"/>
      <c r="K275" s="2940"/>
      <c r="M275" s="2944"/>
    </row>
    <row r="276" spans="1:13" s="877" customFormat="1" ht="14.25" customHeight="1">
      <c r="A276" s="980"/>
      <c r="K276" s="2940"/>
      <c r="M276" s="2944"/>
    </row>
    <row r="277" spans="1:13" s="877" customFormat="1" ht="14.25" customHeight="1">
      <c r="A277" s="980"/>
      <c r="K277" s="2940"/>
      <c r="M277" s="2944"/>
    </row>
    <row r="278" spans="1:13" s="877" customFormat="1" ht="14.25" customHeight="1">
      <c r="A278" s="980"/>
      <c r="K278" s="2940"/>
      <c r="M278" s="2944"/>
    </row>
    <row r="279" spans="1:13" s="877" customFormat="1" ht="14.25" customHeight="1">
      <c r="A279" s="980"/>
      <c r="K279" s="2940"/>
      <c r="M279" s="2944"/>
    </row>
    <row r="280" spans="1:13" s="877" customFormat="1" ht="14.25" customHeight="1">
      <c r="A280" s="980"/>
      <c r="K280" s="2940"/>
      <c r="M280" s="2944"/>
    </row>
    <row r="281" spans="1:13" s="877" customFormat="1" ht="14.25" customHeight="1">
      <c r="A281" s="980"/>
      <c r="K281" s="2940"/>
      <c r="M281" s="2944"/>
    </row>
    <row r="282" spans="1:13" s="877" customFormat="1" ht="14.25" customHeight="1">
      <c r="A282" s="980"/>
      <c r="K282" s="2940"/>
      <c r="M282" s="2944"/>
    </row>
    <row r="283" spans="1:13" s="877" customFormat="1" ht="14.25" customHeight="1">
      <c r="A283" s="980"/>
      <c r="K283" s="2940"/>
      <c r="M283" s="2944"/>
    </row>
    <row r="284" spans="1:13" s="877" customFormat="1" ht="14.25" customHeight="1">
      <c r="A284" s="980"/>
      <c r="K284" s="2940"/>
      <c r="M284" s="2944"/>
    </row>
    <row r="285" spans="1:13" s="877" customFormat="1" ht="14.25" customHeight="1">
      <c r="A285" s="980"/>
      <c r="K285" s="2940"/>
      <c r="M285" s="2944"/>
    </row>
    <row r="286" spans="1:13" s="877" customFormat="1" ht="14.25" customHeight="1">
      <c r="A286" s="980"/>
      <c r="K286" s="2940"/>
      <c r="M286" s="2944"/>
    </row>
    <row r="287" spans="1:13" s="877" customFormat="1" ht="14.25" customHeight="1">
      <c r="A287" s="980"/>
      <c r="K287" s="2940"/>
      <c r="M287" s="2944"/>
    </row>
    <row r="288" spans="1:13" s="877" customFormat="1" ht="14.25" customHeight="1">
      <c r="A288" s="980"/>
      <c r="K288" s="2940"/>
      <c r="M288" s="2944"/>
    </row>
    <row r="289" spans="1:13" s="877" customFormat="1" ht="14.25" customHeight="1">
      <c r="A289" s="980"/>
      <c r="K289" s="2940"/>
      <c r="M289" s="2944"/>
    </row>
    <row r="290" spans="1:13" s="877" customFormat="1" ht="14.25" customHeight="1">
      <c r="A290" s="980"/>
      <c r="K290" s="2940"/>
      <c r="M290" s="2944"/>
    </row>
    <row r="291" spans="1:13" s="877" customFormat="1" ht="14.25" customHeight="1">
      <c r="A291" s="980"/>
      <c r="K291" s="2940"/>
      <c r="M291" s="2944"/>
    </row>
    <row r="292" spans="1:13" s="877" customFormat="1" ht="14.25" customHeight="1">
      <c r="A292" s="980"/>
      <c r="K292" s="2940"/>
      <c r="M292" s="2944"/>
    </row>
    <row r="293" spans="1:13" s="877" customFormat="1" ht="14.25" customHeight="1">
      <c r="A293" s="980"/>
      <c r="K293" s="2940"/>
      <c r="M293" s="2944"/>
    </row>
    <row r="294" spans="1:13" s="877" customFormat="1" ht="14.25" customHeight="1">
      <c r="A294" s="980"/>
      <c r="K294" s="2940"/>
      <c r="M294" s="2944"/>
    </row>
    <row r="295" spans="1:13" s="877" customFormat="1" ht="14.25" customHeight="1">
      <c r="A295" s="980"/>
      <c r="K295" s="2940"/>
      <c r="M295" s="2944"/>
    </row>
    <row r="296" spans="1:13" s="877" customFormat="1" ht="14.25" customHeight="1">
      <c r="A296" s="980"/>
      <c r="K296" s="2940"/>
      <c r="M296" s="2944"/>
    </row>
    <row r="297" spans="1:13" s="877" customFormat="1" ht="14.25" customHeight="1">
      <c r="A297" s="980"/>
      <c r="K297" s="2940"/>
      <c r="M297" s="2944"/>
    </row>
    <row r="298" spans="1:13" s="877" customFormat="1" ht="14.25" customHeight="1">
      <c r="A298" s="980"/>
      <c r="K298" s="2940"/>
      <c r="M298" s="2944"/>
    </row>
    <row r="299" spans="1:13" s="877" customFormat="1" ht="14.25" customHeight="1">
      <c r="A299" s="980"/>
      <c r="K299" s="2940"/>
      <c r="M299" s="2944"/>
    </row>
    <row r="300" spans="1:13" s="877" customFormat="1" ht="14.25" customHeight="1">
      <c r="A300" s="980"/>
      <c r="K300" s="2940"/>
      <c r="M300" s="2944"/>
    </row>
    <row r="301" spans="1:13" s="877" customFormat="1" ht="14.25" customHeight="1">
      <c r="A301" s="980"/>
      <c r="K301" s="2940"/>
      <c r="M301" s="2944"/>
    </row>
    <row r="302" spans="1:13" s="877" customFormat="1" ht="14.25" customHeight="1">
      <c r="A302" s="980"/>
      <c r="K302" s="2940"/>
      <c r="M302" s="2944"/>
    </row>
    <row r="303" spans="1:13" s="877" customFormat="1" ht="14.25" customHeight="1">
      <c r="A303" s="980"/>
      <c r="K303" s="2940"/>
      <c r="M303" s="2944"/>
    </row>
    <row r="304" spans="1:13" s="877" customFormat="1" ht="14.25" customHeight="1">
      <c r="A304" s="980"/>
      <c r="K304" s="2940"/>
      <c r="M304" s="2944"/>
    </row>
    <row r="305" spans="1:13" s="877" customFormat="1" ht="14.25" customHeight="1">
      <c r="A305" s="980"/>
      <c r="K305" s="2940"/>
      <c r="M305" s="2944"/>
    </row>
    <row r="306" spans="1:13" s="877" customFormat="1" ht="14.25" customHeight="1">
      <c r="A306" s="980"/>
      <c r="K306" s="2940"/>
      <c r="M306" s="2944"/>
    </row>
    <row r="307" spans="1:13" s="877" customFormat="1" ht="14.25" customHeight="1">
      <c r="A307" s="980"/>
      <c r="K307" s="2940"/>
      <c r="M307" s="2944"/>
    </row>
    <row r="308" spans="1:13" s="877" customFormat="1" ht="14.25" customHeight="1">
      <c r="A308" s="980"/>
      <c r="K308" s="2940"/>
      <c r="M308" s="2944"/>
    </row>
    <row r="309" spans="1:13" s="877" customFormat="1" ht="14.25" customHeight="1">
      <c r="A309" s="980"/>
      <c r="K309" s="2940"/>
      <c r="M309" s="2944"/>
    </row>
    <row r="310" spans="1:13" s="877" customFormat="1" ht="14.25" customHeight="1">
      <c r="A310" s="980"/>
      <c r="K310" s="2940"/>
      <c r="M310" s="2944"/>
    </row>
    <row r="311" spans="1:13" s="877" customFormat="1" ht="14.25" customHeight="1">
      <c r="A311" s="980"/>
      <c r="K311" s="2940"/>
      <c r="M311" s="2944"/>
    </row>
    <row r="312" spans="1:13" s="877" customFormat="1" ht="14.25" customHeight="1">
      <c r="A312" s="980"/>
      <c r="K312" s="2940"/>
      <c r="M312" s="2944"/>
    </row>
    <row r="313" spans="1:13" s="877" customFormat="1" ht="14.25" customHeight="1">
      <c r="A313" s="980"/>
      <c r="K313" s="2940"/>
      <c r="M313" s="2944"/>
    </row>
    <row r="314" spans="1:13" s="877" customFormat="1" ht="14.25" customHeight="1">
      <c r="A314" s="980"/>
      <c r="K314" s="2940"/>
      <c r="M314" s="2944"/>
    </row>
    <row r="315" spans="1:13" s="877" customFormat="1" ht="14.25" customHeight="1">
      <c r="A315" s="980"/>
      <c r="K315" s="2940"/>
      <c r="M315" s="2944"/>
    </row>
    <row r="316" spans="1:13" s="877" customFormat="1" ht="14.25" customHeight="1">
      <c r="A316" s="980"/>
      <c r="K316" s="2940"/>
      <c r="M316" s="2944"/>
    </row>
    <row r="317" spans="1:13" s="877" customFormat="1" ht="14.25" customHeight="1">
      <c r="A317" s="980"/>
      <c r="K317" s="2940"/>
      <c r="M317" s="2944"/>
    </row>
    <row r="318" spans="1:13" s="877" customFormat="1" ht="14.25" customHeight="1">
      <c r="A318" s="980"/>
      <c r="K318" s="2940"/>
      <c r="M318" s="2944"/>
    </row>
    <row r="319" spans="1:13" s="877" customFormat="1" ht="14.25" customHeight="1">
      <c r="A319" s="980"/>
      <c r="K319" s="2940"/>
      <c r="M319" s="2944"/>
    </row>
    <row r="320" spans="1:13" s="877" customFormat="1" ht="14.25" customHeight="1">
      <c r="A320" s="980"/>
      <c r="K320" s="2940"/>
      <c r="M320" s="2944"/>
    </row>
    <row r="321" spans="1:13" s="877" customFormat="1" ht="14.25" customHeight="1">
      <c r="A321" s="980"/>
      <c r="K321" s="2940"/>
      <c r="M321" s="2944"/>
    </row>
    <row r="322" spans="1:13" s="877" customFormat="1" ht="14.25" customHeight="1">
      <c r="A322" s="980"/>
      <c r="K322" s="2940"/>
      <c r="M322" s="2944"/>
    </row>
    <row r="323" spans="1:13" s="877" customFormat="1" ht="14.25" customHeight="1">
      <c r="A323" s="980"/>
      <c r="K323" s="2940"/>
      <c r="M323" s="2944"/>
    </row>
    <row r="324" spans="1:13" s="877" customFormat="1" ht="14.25" customHeight="1">
      <c r="A324" s="980"/>
      <c r="K324" s="2940"/>
      <c r="M324" s="2944"/>
    </row>
    <row r="325" spans="1:13" s="877" customFormat="1" ht="14.25" customHeight="1">
      <c r="A325" s="980"/>
      <c r="K325" s="2940"/>
      <c r="M325" s="2944"/>
    </row>
    <row r="326" spans="1:13" s="877" customFormat="1" ht="14.25" customHeight="1">
      <c r="A326" s="980"/>
      <c r="K326" s="2940"/>
      <c r="M326" s="2944"/>
    </row>
    <row r="327" spans="1:13" s="877" customFormat="1" ht="14.25" customHeight="1">
      <c r="A327" s="980"/>
      <c r="K327" s="2940"/>
      <c r="M327" s="2944"/>
    </row>
    <row r="328" spans="1:13" s="877" customFormat="1" ht="14.25" customHeight="1">
      <c r="A328" s="980"/>
      <c r="K328" s="2940"/>
      <c r="M328" s="2944"/>
    </row>
    <row r="329" spans="1:13" s="877" customFormat="1" ht="14.25" customHeight="1">
      <c r="A329" s="980"/>
      <c r="K329" s="2940"/>
      <c r="M329" s="2944"/>
    </row>
    <row r="330" spans="1:13" s="877" customFormat="1" ht="14.25" customHeight="1">
      <c r="A330" s="980"/>
      <c r="K330" s="2940"/>
      <c r="M330" s="2944"/>
    </row>
    <row r="331" spans="1:13" s="877" customFormat="1" ht="14.25" customHeight="1">
      <c r="A331" s="980"/>
      <c r="K331" s="2940"/>
      <c r="M331" s="2944"/>
    </row>
    <row r="332" spans="1:13" s="877" customFormat="1" ht="14.25" customHeight="1">
      <c r="A332" s="980"/>
      <c r="K332" s="2940"/>
      <c r="M332" s="2944"/>
    </row>
    <row r="333" spans="1:13" s="877" customFormat="1" ht="14.25" customHeight="1">
      <c r="A333" s="980"/>
      <c r="K333" s="2940"/>
      <c r="M333" s="2944"/>
    </row>
    <row r="334" spans="1:13" s="877" customFormat="1" ht="14.25" customHeight="1">
      <c r="A334" s="980"/>
      <c r="K334" s="2940"/>
      <c r="M334" s="2944"/>
    </row>
    <row r="335" spans="1:13" s="877" customFormat="1" ht="14.25" customHeight="1">
      <c r="A335" s="980"/>
      <c r="K335" s="2940"/>
      <c r="M335" s="2944"/>
    </row>
    <row r="336" spans="1:13" s="877" customFormat="1" ht="14.25" customHeight="1">
      <c r="A336" s="980"/>
      <c r="K336" s="2940"/>
      <c r="M336" s="2944"/>
    </row>
    <row r="337" spans="1:13" s="877" customFormat="1" ht="14.25" customHeight="1">
      <c r="A337" s="980"/>
      <c r="K337" s="2940"/>
      <c r="M337" s="2944"/>
    </row>
    <row r="338" spans="1:13" s="877" customFormat="1" ht="14.25" customHeight="1">
      <c r="A338" s="980"/>
      <c r="K338" s="2940"/>
      <c r="M338" s="2944"/>
    </row>
    <row r="339" spans="1:13" s="877" customFormat="1" ht="14.25" customHeight="1">
      <c r="A339" s="980"/>
      <c r="K339" s="2940"/>
      <c r="M339" s="2944"/>
    </row>
    <row r="340" spans="1:13" s="877" customFormat="1" ht="14.25" customHeight="1">
      <c r="A340" s="980"/>
      <c r="K340" s="2940"/>
      <c r="M340" s="2944"/>
    </row>
    <row r="341" spans="1:13" s="877" customFormat="1" ht="14.25" customHeight="1">
      <c r="A341" s="980"/>
      <c r="K341" s="2940"/>
      <c r="M341" s="2944"/>
    </row>
    <row r="342" spans="1:13" s="877" customFormat="1" ht="14.25" customHeight="1">
      <c r="A342" s="980"/>
      <c r="K342" s="2940"/>
      <c r="M342" s="2944"/>
    </row>
    <row r="343" spans="1:13" s="877" customFormat="1" ht="14.25" customHeight="1">
      <c r="A343" s="980"/>
      <c r="K343" s="2940"/>
      <c r="M343" s="2944"/>
    </row>
    <row r="344" spans="1:13" s="877" customFormat="1" ht="14.25" customHeight="1">
      <c r="A344" s="980"/>
      <c r="K344" s="2940"/>
      <c r="M344" s="2944"/>
    </row>
    <row r="345" spans="1:13" s="877" customFormat="1" ht="14.25" customHeight="1">
      <c r="A345" s="980"/>
      <c r="K345" s="2940"/>
      <c r="M345" s="2944"/>
    </row>
    <row r="346" spans="1:13" s="877" customFormat="1" ht="14.25" customHeight="1">
      <c r="A346" s="980"/>
      <c r="K346" s="2940"/>
      <c r="M346" s="2944"/>
    </row>
    <row r="347" spans="1:13" s="877" customFormat="1" ht="14.25" customHeight="1">
      <c r="A347" s="980"/>
      <c r="K347" s="2940"/>
      <c r="M347" s="2944"/>
    </row>
    <row r="348" spans="1:13" s="877" customFormat="1" ht="14.25" customHeight="1">
      <c r="A348" s="980"/>
      <c r="K348" s="2940"/>
      <c r="M348" s="2944"/>
    </row>
    <row r="349" spans="1:13" s="877" customFormat="1" ht="14.25" customHeight="1">
      <c r="A349" s="980"/>
      <c r="K349" s="2940"/>
      <c r="M349" s="2944"/>
    </row>
    <row r="350" spans="1:13" s="877" customFormat="1" ht="14.25" customHeight="1">
      <c r="A350" s="980"/>
      <c r="K350" s="2940"/>
      <c r="M350" s="2944"/>
    </row>
    <row r="351" spans="1:13" s="877" customFormat="1" ht="14.25" customHeight="1">
      <c r="A351" s="980"/>
      <c r="K351" s="2940"/>
      <c r="M351" s="2944"/>
    </row>
    <row r="352" spans="1:13" s="877" customFormat="1" ht="14.25" customHeight="1">
      <c r="A352" s="980"/>
      <c r="K352" s="2940"/>
      <c r="M352" s="2944"/>
    </row>
    <row r="353" spans="1:13" s="877" customFormat="1" ht="14.25" customHeight="1">
      <c r="A353" s="980"/>
      <c r="K353" s="2940"/>
      <c r="M353" s="2944"/>
    </row>
    <row r="354" spans="1:13" s="877" customFormat="1" ht="14.25" customHeight="1">
      <c r="A354" s="980"/>
      <c r="K354" s="2940"/>
      <c r="M354" s="2944"/>
    </row>
    <row r="355" spans="1:13" s="877" customFormat="1" ht="14.25" customHeight="1">
      <c r="A355" s="980"/>
      <c r="K355" s="2940"/>
      <c r="M355" s="2944"/>
    </row>
    <row r="356" spans="1:13" s="877" customFormat="1" ht="14.25" customHeight="1">
      <c r="A356" s="980"/>
      <c r="K356" s="2940"/>
      <c r="M356" s="2944"/>
    </row>
    <row r="357" spans="1:13" s="877" customFormat="1" ht="14.25" customHeight="1">
      <c r="A357" s="980"/>
      <c r="K357" s="2940"/>
      <c r="M357" s="2944"/>
    </row>
    <row r="358" spans="1:13" s="877" customFormat="1" ht="14.25" customHeight="1">
      <c r="A358" s="980"/>
      <c r="K358" s="2940"/>
      <c r="M358" s="2944"/>
    </row>
    <row r="359" spans="1:13" s="877" customFormat="1" ht="14.25" customHeight="1">
      <c r="A359" s="980"/>
      <c r="K359" s="2940"/>
      <c r="M359" s="2944"/>
    </row>
    <row r="360" spans="1:13" s="877" customFormat="1" ht="14.25" customHeight="1">
      <c r="A360" s="980"/>
      <c r="K360" s="2940"/>
      <c r="M360" s="2944"/>
    </row>
    <row r="361" spans="1:13" s="877" customFormat="1" ht="14.25" customHeight="1">
      <c r="A361" s="980"/>
      <c r="K361" s="2940"/>
      <c r="M361" s="2944"/>
    </row>
    <row r="362" spans="1:13" s="877" customFormat="1" ht="14.25" customHeight="1">
      <c r="A362" s="980"/>
      <c r="K362" s="2940"/>
      <c r="M362" s="2944"/>
    </row>
    <row r="363" spans="1:13" s="877" customFormat="1" ht="14.25" customHeight="1">
      <c r="A363" s="980"/>
      <c r="K363" s="2940"/>
      <c r="M363" s="2944"/>
    </row>
    <row r="364" spans="1:13" s="877" customFormat="1" ht="14.25" customHeight="1">
      <c r="A364" s="980"/>
      <c r="K364" s="2940"/>
      <c r="M364" s="2944"/>
    </row>
    <row r="365" spans="1:13" s="877" customFormat="1" ht="14.25" customHeight="1">
      <c r="A365" s="980"/>
      <c r="K365" s="2940"/>
      <c r="M365" s="2944"/>
    </row>
    <row r="366" spans="1:13" s="877" customFormat="1" ht="14.25" customHeight="1">
      <c r="A366" s="980"/>
      <c r="K366" s="2940"/>
      <c r="M366" s="2944"/>
    </row>
    <row r="367" spans="1:13" s="877" customFormat="1" ht="14.25" customHeight="1">
      <c r="A367" s="980"/>
      <c r="K367" s="2940"/>
      <c r="M367" s="2944"/>
    </row>
    <row r="368" spans="1:13" s="877" customFormat="1" ht="14.25" customHeight="1">
      <c r="A368" s="980"/>
      <c r="K368" s="2940"/>
      <c r="M368" s="2944"/>
    </row>
    <row r="369" spans="1:13" s="877" customFormat="1" ht="14.25" customHeight="1">
      <c r="A369" s="980"/>
      <c r="K369" s="2940"/>
      <c r="M369" s="2944"/>
    </row>
    <row r="370" spans="1:13" s="877" customFormat="1" ht="14.25" customHeight="1">
      <c r="A370" s="980"/>
      <c r="K370" s="2940"/>
      <c r="M370" s="2944"/>
    </row>
    <row r="371" spans="1:13" s="877" customFormat="1" ht="14.25" customHeight="1">
      <c r="A371" s="980"/>
      <c r="K371" s="2940"/>
      <c r="M371" s="2944"/>
    </row>
    <row r="372" spans="1:13" s="877" customFormat="1" ht="14.25" customHeight="1">
      <c r="A372" s="980"/>
      <c r="K372" s="2940"/>
      <c r="M372" s="2944"/>
    </row>
    <row r="373" spans="1:13" s="877" customFormat="1" ht="14.25" customHeight="1">
      <c r="A373" s="980"/>
      <c r="K373" s="2940"/>
      <c r="M373" s="2944"/>
    </row>
    <row r="374" spans="1:13" s="877" customFormat="1" ht="14.25" customHeight="1">
      <c r="A374" s="980"/>
      <c r="K374" s="2940"/>
      <c r="M374" s="2944"/>
    </row>
    <row r="375" spans="1:13" s="877" customFormat="1" ht="14.25" customHeight="1">
      <c r="A375" s="980"/>
      <c r="K375" s="2940"/>
      <c r="M375" s="2944"/>
    </row>
    <row r="376" spans="1:13" s="877" customFormat="1" ht="14.25" customHeight="1">
      <c r="A376" s="980"/>
      <c r="K376" s="2940"/>
      <c r="M376" s="2944"/>
    </row>
    <row r="377" spans="1:13" s="877" customFormat="1" ht="14.25" customHeight="1">
      <c r="A377" s="980"/>
      <c r="K377" s="2940"/>
      <c r="M377" s="2944"/>
    </row>
  </sheetData>
  <mergeCells count="2">
    <mergeCell ref="C1:F1"/>
    <mergeCell ref="B3:J3"/>
  </mergeCells>
  <conditionalFormatting sqref="L8:L36">
    <cfRule type="cellIs" dxfId="57" priority="1" operator="equal">
      <formula>0</formula>
    </cfRule>
  </conditionalFormatting>
  <printOptions horizontalCentered="1"/>
  <pageMargins left="0.39370078740157483" right="0.39370078740157483" top="0.78740157480314965" bottom="0.78740157480314965" header="0.31496062992125984" footer="0.31496062992125984"/>
  <pageSetup paperSize="8" fitToHeight="0" orientation="landscape"/>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B018D-3250-4ED7-9442-F59944D7767B}">
  <sheetPr codeName="Sheet111">
    <pageSetUpPr fitToPage="1"/>
  </sheetPr>
  <dimension ref="A1:BJ1206"/>
  <sheetViews>
    <sheetView zoomScaleNormal="100" workbookViewId="0"/>
  </sheetViews>
  <sheetFormatPr defaultColWidth="23.5" defaultRowHeight="14.25" customHeight="1"/>
  <cols>
    <col min="1" max="1" width="1.19921875" style="980" customWidth="1"/>
    <col min="2" max="2" width="51.19921875" style="876" customWidth="1"/>
    <col min="3" max="3" width="8.69921875" style="876" customWidth="1"/>
    <col min="4" max="4" width="15.5" style="876" customWidth="1"/>
    <col min="5" max="5" width="2.59765625" style="876" customWidth="1"/>
    <col min="6" max="6" width="14.09765625" style="876" customWidth="1"/>
    <col min="7" max="7" width="2.59765625" style="877" customWidth="1"/>
    <col min="8" max="8" width="1.69921875" style="2940" customWidth="1"/>
    <col min="9" max="9" width="18.69921875" style="877" bestFit="1" customWidth="1"/>
    <col min="10" max="10" width="1.69921875" style="2940" customWidth="1"/>
    <col min="11" max="11" width="1.69921875" style="877" customWidth="1"/>
    <col min="12" max="62" width="23.5" style="877"/>
    <col min="63" max="16384" width="23.5" style="876"/>
  </cols>
  <sheetData>
    <row r="1" spans="1:62" s="871" customFormat="1" ht="23.25" customHeight="1">
      <c r="A1" s="3144" t="s">
        <v>713</v>
      </c>
      <c r="B1" s="3884" t="s">
        <v>2233</v>
      </c>
      <c r="C1" s="5144" t="s">
        <v>2249</v>
      </c>
      <c r="D1" s="5144"/>
      <c r="E1" s="5144"/>
      <c r="F1" s="5139"/>
      <c r="G1" s="3886"/>
      <c r="H1" s="2945"/>
      <c r="J1" s="2945"/>
    </row>
    <row r="2" spans="1:62" s="871" customFormat="1" ht="23.25" customHeight="1">
      <c r="A2" s="3144"/>
      <c r="B2" s="3884" t="str">
        <f>SelectCompany!B4</f>
        <v>South Staffordshire Water</v>
      </c>
      <c r="C2" s="3888"/>
      <c r="D2" s="3886"/>
      <c r="E2" s="3886"/>
      <c r="F2" s="3886"/>
      <c r="G2" s="3886"/>
      <c r="H2" s="2945"/>
      <c r="J2" s="2945"/>
    </row>
    <row r="3" spans="1:62" s="963" customFormat="1" ht="36.75" customHeight="1">
      <c r="A3" s="985"/>
      <c r="B3" s="5075" t="s">
        <v>2250</v>
      </c>
      <c r="C3" s="5132"/>
      <c r="D3" s="5132"/>
      <c r="E3" s="5132"/>
      <c r="F3" s="5132"/>
      <c r="G3" s="5132"/>
      <c r="H3" s="5132"/>
      <c r="I3" s="3329" t="s">
        <v>716</v>
      </c>
      <c r="J3" s="2939"/>
      <c r="K3" s="738"/>
      <c r="L3" s="738"/>
      <c r="M3" s="738"/>
      <c r="N3" s="738"/>
      <c r="O3" s="738"/>
      <c r="P3" s="738"/>
      <c r="Q3" s="738"/>
      <c r="R3" s="738"/>
      <c r="S3" s="738"/>
      <c r="T3" s="738"/>
      <c r="U3" s="738"/>
      <c r="V3" s="738"/>
      <c r="W3" s="738"/>
      <c r="X3" s="738"/>
      <c r="Y3" s="738"/>
      <c r="Z3" s="738"/>
      <c r="AA3" s="738"/>
      <c r="AB3" s="738"/>
      <c r="AC3" s="738"/>
      <c r="AD3" s="738"/>
      <c r="AE3" s="738"/>
      <c r="AF3" s="738"/>
      <c r="AG3" s="738"/>
      <c r="AH3" s="738"/>
      <c r="AI3" s="738"/>
      <c r="AJ3" s="738"/>
      <c r="AK3" s="738"/>
      <c r="AL3" s="738"/>
      <c r="AM3" s="738"/>
      <c r="AN3" s="738"/>
      <c r="AO3" s="738"/>
      <c r="AP3" s="738"/>
      <c r="AQ3" s="738"/>
      <c r="AR3" s="738"/>
      <c r="AS3" s="738"/>
      <c r="AT3" s="738"/>
      <c r="AU3" s="738"/>
      <c r="AV3" s="738"/>
      <c r="AW3" s="738"/>
      <c r="AX3" s="738"/>
      <c r="AY3" s="738"/>
      <c r="AZ3" s="738"/>
      <c r="BA3" s="738"/>
      <c r="BB3" s="738"/>
      <c r="BC3" s="738"/>
      <c r="BD3" s="738"/>
      <c r="BE3" s="738"/>
      <c r="BF3" s="738"/>
      <c r="BG3" s="738"/>
      <c r="BH3" s="738"/>
      <c r="BI3" s="738"/>
      <c r="BJ3" s="738"/>
    </row>
    <row r="4" spans="1:62" s="55" customFormat="1" ht="14.25" customHeight="1">
      <c r="A4" s="3682"/>
      <c r="B4" s="3881"/>
      <c r="C4" s="3881"/>
      <c r="D4" s="3881"/>
      <c r="E4" s="3881"/>
      <c r="F4" s="3883"/>
      <c r="G4" s="3883"/>
      <c r="H4" s="416"/>
      <c r="I4" s="3882"/>
      <c r="J4" s="416"/>
      <c r="K4" s="93"/>
      <c r="L4" s="93"/>
      <c r="M4" s="93"/>
      <c r="N4" s="93"/>
      <c r="O4" s="93"/>
      <c r="P4" s="93"/>
      <c r="Q4" s="93"/>
      <c r="R4" s="93"/>
      <c r="S4" s="93"/>
      <c r="T4" s="93"/>
      <c r="U4" s="93"/>
      <c r="V4" s="93"/>
      <c r="W4" s="93"/>
      <c r="X4" s="93"/>
      <c r="Y4" s="93"/>
      <c r="Z4" s="93"/>
      <c r="AA4" s="93"/>
      <c r="AB4" s="93"/>
      <c r="AC4" s="93"/>
      <c r="AD4" s="93"/>
      <c r="AE4" s="93"/>
      <c r="AF4" s="93"/>
      <c r="AG4" s="93"/>
      <c r="AH4" s="93"/>
      <c r="AI4" s="93"/>
      <c r="AJ4" s="93"/>
      <c r="AK4" s="93"/>
      <c r="AL4" s="93"/>
      <c r="AM4" s="93"/>
      <c r="AN4" s="93"/>
      <c r="AO4" s="93"/>
      <c r="AP4" s="93"/>
      <c r="AQ4" s="93"/>
      <c r="AR4" s="93"/>
      <c r="AS4" s="93"/>
      <c r="AT4" s="93"/>
      <c r="AU4" s="93"/>
      <c r="AV4" s="93"/>
      <c r="AW4" s="93"/>
      <c r="AX4" s="93"/>
      <c r="AY4" s="93"/>
      <c r="AZ4" s="93"/>
      <c r="BA4" s="93"/>
      <c r="BB4" s="93"/>
      <c r="BC4" s="93"/>
      <c r="BD4" s="93"/>
      <c r="BE4" s="93"/>
      <c r="BF4" s="93"/>
      <c r="BG4" s="93"/>
      <c r="BH4" s="93"/>
      <c r="BI4" s="93"/>
      <c r="BJ4" s="93"/>
    </row>
    <row r="5" spans="1:62" s="93" customFormat="1" ht="14.25" customHeight="1" thickBot="1">
      <c r="A5" s="3682"/>
      <c r="C5" s="3839">
        <v>1</v>
      </c>
      <c r="D5" s="3839">
        <v>2</v>
      </c>
      <c r="H5" s="416"/>
      <c r="J5" s="416"/>
    </row>
    <row r="6" spans="1:62" s="963" customFormat="1" ht="60.75" customHeight="1" thickTop="1" thickBot="1">
      <c r="A6" s="985" t="s">
        <v>725</v>
      </c>
      <c r="B6" s="1231" t="s">
        <v>717</v>
      </c>
      <c r="C6" s="1232" t="s">
        <v>1563</v>
      </c>
      <c r="D6" s="1234" t="s">
        <v>1928</v>
      </c>
      <c r="E6" s="887"/>
      <c r="F6" s="1236" t="s">
        <v>723</v>
      </c>
      <c r="G6" s="738"/>
      <c r="H6" s="2954"/>
      <c r="I6" s="887"/>
      <c r="J6" s="2954"/>
      <c r="K6" s="738"/>
      <c r="L6" s="873"/>
      <c r="M6" s="738"/>
      <c r="N6" s="738"/>
      <c r="O6" s="738"/>
      <c r="P6" s="738"/>
      <c r="Q6" s="738"/>
      <c r="R6" s="738"/>
      <c r="S6" s="738"/>
      <c r="T6" s="738"/>
      <c r="U6" s="738"/>
      <c r="V6" s="738"/>
      <c r="W6" s="738"/>
      <c r="X6" s="738"/>
      <c r="Y6" s="738"/>
      <c r="Z6" s="738"/>
      <c r="AA6" s="738"/>
      <c r="AB6" s="738"/>
      <c r="AC6" s="738"/>
      <c r="AD6" s="738"/>
      <c r="AE6" s="738"/>
      <c r="AF6" s="738"/>
      <c r="AG6" s="738"/>
      <c r="AH6" s="738"/>
      <c r="AI6" s="738"/>
      <c r="AJ6" s="738"/>
      <c r="AK6" s="738"/>
      <c r="AL6" s="738"/>
      <c r="AM6" s="738"/>
      <c r="AN6" s="738"/>
      <c r="AO6" s="738"/>
      <c r="AP6" s="738"/>
      <c r="AQ6" s="738"/>
      <c r="AR6" s="738"/>
      <c r="AS6" s="738"/>
      <c r="AT6" s="738"/>
      <c r="AU6" s="738"/>
      <c r="AV6" s="738"/>
      <c r="AW6" s="738"/>
      <c r="AX6" s="738"/>
      <c r="AY6" s="738"/>
      <c r="AZ6" s="738"/>
      <c r="BA6" s="738"/>
      <c r="BB6" s="738"/>
      <c r="BC6" s="738"/>
      <c r="BD6" s="738"/>
      <c r="BE6" s="738"/>
      <c r="BF6" s="738"/>
      <c r="BG6" s="738"/>
      <c r="BH6" s="738"/>
      <c r="BI6" s="738"/>
      <c r="BJ6" s="738"/>
    </row>
    <row r="7" spans="1:62" s="2699" customFormat="1" ht="16.8" thickTop="1" thickBot="1">
      <c r="A7" s="985" t="s">
        <v>2251</v>
      </c>
      <c r="B7" s="959"/>
      <c r="C7" s="959"/>
      <c r="D7" s="959"/>
      <c r="E7" s="955"/>
      <c r="F7" s="888"/>
      <c r="G7" s="738"/>
      <c r="H7" s="2955"/>
      <c r="I7" s="955"/>
      <c r="J7" s="2955"/>
      <c r="K7" s="738"/>
      <c r="L7" s="738"/>
      <c r="M7" s="738"/>
      <c r="N7" s="738"/>
      <c r="O7" s="738"/>
      <c r="P7" s="738"/>
      <c r="Q7" s="738"/>
      <c r="R7" s="738"/>
      <c r="S7" s="738"/>
      <c r="T7" s="738"/>
      <c r="U7" s="738"/>
      <c r="V7" s="738"/>
      <c r="W7" s="738"/>
      <c r="X7" s="738"/>
      <c r="Y7" s="738"/>
      <c r="Z7" s="738"/>
      <c r="AA7" s="738"/>
      <c r="AB7" s="738"/>
      <c r="AC7" s="738"/>
      <c r="AD7" s="738"/>
      <c r="AE7" s="738"/>
      <c r="AF7" s="738"/>
      <c r="AG7" s="738"/>
      <c r="AH7" s="738"/>
      <c r="AI7" s="738"/>
      <c r="AJ7" s="738"/>
      <c r="AK7" s="738"/>
      <c r="AL7" s="738"/>
      <c r="AM7" s="738"/>
      <c r="AN7" s="738"/>
      <c r="AO7" s="738"/>
      <c r="AP7" s="738"/>
      <c r="AQ7" s="738"/>
      <c r="AR7" s="738"/>
      <c r="AS7" s="738"/>
      <c r="AT7" s="738"/>
      <c r="AU7" s="738"/>
      <c r="AV7" s="738"/>
      <c r="AW7" s="738"/>
      <c r="AX7" s="738"/>
      <c r="AY7" s="738"/>
      <c r="AZ7" s="738"/>
      <c r="BA7" s="738"/>
      <c r="BB7" s="738"/>
      <c r="BC7" s="738"/>
      <c r="BD7" s="738"/>
      <c r="BE7" s="738"/>
      <c r="BF7" s="738"/>
      <c r="BG7" s="738"/>
      <c r="BH7" s="738"/>
      <c r="BI7" s="738"/>
      <c r="BJ7" s="738"/>
    </row>
    <row r="8" spans="1:62" s="963" customFormat="1" ht="16.2" thickTop="1" thickBot="1">
      <c r="A8" s="985"/>
      <c r="B8" s="1240" t="s">
        <v>1620</v>
      </c>
      <c r="C8" s="900"/>
      <c r="D8" s="907"/>
      <c r="E8" s="955"/>
      <c r="F8" s="888"/>
      <c r="G8" s="738"/>
      <c r="H8" s="2955"/>
      <c r="I8" s="101">
        <f t="shared" ref="I8:I17" si="0">IF(COUNTBLANK(D8)=J8, 0, rngIncomplete )</f>
        <v>0</v>
      </c>
      <c r="J8" s="2957">
        <v>1</v>
      </c>
      <c r="K8" s="738"/>
      <c r="L8" s="738"/>
      <c r="M8" s="738"/>
      <c r="N8" s="738"/>
      <c r="O8" s="738"/>
      <c r="P8" s="738"/>
      <c r="Q8" s="738"/>
      <c r="R8" s="738"/>
      <c r="S8" s="738"/>
      <c r="T8" s="738"/>
      <c r="U8" s="738"/>
      <c r="V8" s="738"/>
      <c r="W8" s="738"/>
      <c r="X8" s="738"/>
      <c r="Y8" s="738"/>
      <c r="Z8" s="738"/>
      <c r="AA8" s="738"/>
      <c r="AB8" s="738"/>
      <c r="AC8" s="738"/>
      <c r="AD8" s="738"/>
      <c r="AE8" s="738"/>
      <c r="AF8" s="738"/>
      <c r="AG8" s="738"/>
      <c r="AH8" s="738"/>
      <c r="AI8" s="738"/>
      <c r="AJ8" s="738"/>
      <c r="AK8" s="738"/>
      <c r="AL8" s="738"/>
      <c r="AM8" s="738"/>
      <c r="AN8" s="738"/>
      <c r="AO8" s="738"/>
      <c r="AP8" s="738"/>
      <c r="AQ8" s="738"/>
      <c r="AR8" s="738"/>
      <c r="AS8" s="738"/>
      <c r="AT8" s="738"/>
      <c r="AU8" s="738"/>
      <c r="AV8" s="738"/>
      <c r="AW8" s="738"/>
      <c r="AX8" s="738"/>
      <c r="AY8" s="738"/>
      <c r="AZ8" s="738"/>
      <c r="BA8" s="738"/>
      <c r="BB8" s="738"/>
      <c r="BC8" s="738"/>
      <c r="BD8" s="738"/>
      <c r="BE8" s="738"/>
      <c r="BF8" s="738"/>
      <c r="BG8" s="738"/>
      <c r="BH8" s="738"/>
      <c r="BI8" s="738"/>
      <c r="BJ8" s="738"/>
    </row>
    <row r="9" spans="1:62" s="963" customFormat="1" ht="30.6" thickTop="1">
      <c r="A9" s="985"/>
      <c r="B9" s="4001" t="s">
        <v>2252</v>
      </c>
      <c r="C9" s="4002" t="s">
        <v>1575</v>
      </c>
      <c r="D9" s="3779"/>
      <c r="E9" s="955"/>
      <c r="F9" s="3758" t="s">
        <v>2253</v>
      </c>
      <c r="G9" s="738"/>
      <c r="H9" s="2955"/>
      <c r="I9" s="101" t="str">
        <f t="shared" si="0"/>
        <v>Please complete all cells in row</v>
      </c>
      <c r="J9" s="2957"/>
      <c r="K9" s="738"/>
      <c r="L9" s="738"/>
      <c r="M9" s="738"/>
      <c r="N9" s="738"/>
      <c r="O9" s="738"/>
      <c r="P9" s="738"/>
      <c r="Q9" s="738"/>
      <c r="R9" s="738"/>
      <c r="S9" s="738"/>
      <c r="T9" s="738"/>
      <c r="U9" s="738"/>
      <c r="V9" s="738"/>
      <c r="W9" s="738"/>
      <c r="X9" s="738"/>
      <c r="Y9" s="738"/>
      <c r="Z9" s="738"/>
      <c r="AA9" s="738"/>
      <c r="AB9" s="738"/>
      <c r="AC9" s="738"/>
      <c r="AD9" s="738"/>
      <c r="AE9" s="738"/>
      <c r="AF9" s="738"/>
      <c r="AG9" s="738"/>
      <c r="AH9" s="738"/>
      <c r="AI9" s="738"/>
      <c r="AJ9" s="738"/>
      <c r="AK9" s="738"/>
      <c r="AL9" s="738"/>
      <c r="AM9" s="738"/>
      <c r="AN9" s="738"/>
      <c r="AO9" s="738"/>
      <c r="AP9" s="738"/>
      <c r="AQ9" s="738"/>
      <c r="AR9" s="738"/>
      <c r="AS9" s="738"/>
      <c r="AT9" s="738"/>
      <c r="AU9" s="738"/>
      <c r="AV9" s="738"/>
      <c r="AW9" s="738"/>
      <c r="AX9" s="738"/>
      <c r="AY9" s="738"/>
      <c r="AZ9" s="738"/>
      <c r="BA9" s="738"/>
      <c r="BB9" s="738"/>
      <c r="BC9" s="738"/>
      <c r="BD9" s="738"/>
      <c r="BE9" s="738"/>
      <c r="BF9" s="738"/>
      <c r="BG9" s="738"/>
      <c r="BH9" s="738"/>
      <c r="BI9" s="738"/>
      <c r="BJ9" s="738"/>
    </row>
    <row r="10" spans="1:62" s="963" customFormat="1" ht="15.6" thickBot="1">
      <c r="A10" s="985"/>
      <c r="B10" s="4306" t="s">
        <v>2254</v>
      </c>
      <c r="C10" s="4307" t="s">
        <v>1575</v>
      </c>
      <c r="D10" s="4308"/>
      <c r="E10" s="955"/>
      <c r="F10" s="3765" t="s">
        <v>2255</v>
      </c>
      <c r="G10" s="738"/>
      <c r="H10" s="2955"/>
      <c r="I10" s="101" t="str">
        <f t="shared" si="0"/>
        <v>Please complete all cells in row</v>
      </c>
      <c r="J10" s="2957">
        <v>0</v>
      </c>
      <c r="K10" s="738"/>
      <c r="L10" s="738"/>
      <c r="M10" s="738"/>
      <c r="N10" s="738"/>
      <c r="O10" s="738"/>
      <c r="P10" s="738"/>
      <c r="Q10" s="738"/>
      <c r="R10" s="738"/>
      <c r="S10" s="738"/>
      <c r="T10" s="738"/>
      <c r="U10" s="738"/>
      <c r="V10" s="738"/>
      <c r="W10" s="738"/>
      <c r="X10" s="738"/>
      <c r="Y10" s="738"/>
      <c r="Z10" s="738"/>
      <c r="AA10" s="738"/>
      <c r="AB10" s="738"/>
      <c r="AC10" s="738"/>
      <c r="AD10" s="738"/>
      <c r="AE10" s="738"/>
      <c r="AF10" s="738"/>
      <c r="AG10" s="738"/>
      <c r="AH10" s="738"/>
      <c r="AI10" s="738"/>
      <c r="AJ10" s="738"/>
      <c r="AK10" s="738"/>
      <c r="AL10" s="738"/>
      <c r="AM10" s="738"/>
      <c r="AN10" s="738"/>
      <c r="AO10" s="738"/>
      <c r="AP10" s="738"/>
      <c r="AQ10" s="738"/>
      <c r="AR10" s="738"/>
      <c r="AS10" s="738"/>
      <c r="AT10" s="738"/>
      <c r="AU10" s="738"/>
      <c r="AV10" s="738"/>
      <c r="AW10" s="738"/>
      <c r="AX10" s="738"/>
      <c r="AY10" s="738"/>
      <c r="AZ10" s="738"/>
      <c r="BA10" s="738"/>
      <c r="BB10" s="738"/>
      <c r="BC10" s="738"/>
      <c r="BD10" s="738"/>
      <c r="BE10" s="738"/>
      <c r="BF10" s="738"/>
      <c r="BG10" s="738"/>
      <c r="BH10" s="738"/>
      <c r="BI10" s="738"/>
      <c r="BJ10" s="738"/>
    </row>
    <row r="11" spans="1:62" s="963" customFormat="1" ht="16.2" thickTop="1" thickBot="1">
      <c r="A11" s="985"/>
      <c r="B11" s="5140" t="s">
        <v>2256</v>
      </c>
      <c r="C11" s="5141"/>
      <c r="D11" s="5142"/>
      <c r="E11" s="955"/>
      <c r="F11" s="888"/>
      <c r="G11" s="738"/>
      <c r="H11" s="2955"/>
      <c r="I11" s="101">
        <f t="shared" si="0"/>
        <v>0</v>
      </c>
      <c r="J11" s="2957">
        <v>1</v>
      </c>
      <c r="K11" s="738"/>
      <c r="L11" s="738"/>
      <c r="M11" s="738"/>
      <c r="N11" s="738"/>
      <c r="O11" s="738"/>
      <c r="P11" s="738"/>
      <c r="Q11" s="738"/>
      <c r="R11" s="738"/>
      <c r="S11" s="738"/>
      <c r="T11" s="738"/>
      <c r="U11" s="738"/>
      <c r="V11" s="738"/>
      <c r="W11" s="738"/>
      <c r="X11" s="738"/>
      <c r="Y11" s="738"/>
      <c r="Z11" s="738"/>
      <c r="AA11" s="738"/>
      <c r="AB11" s="738"/>
      <c r="AC11" s="738"/>
      <c r="AD11" s="738"/>
      <c r="AE11" s="738"/>
      <c r="AF11" s="738"/>
      <c r="AG11" s="738"/>
      <c r="AH11" s="738"/>
      <c r="AI11" s="738"/>
      <c r="AJ11" s="738"/>
      <c r="AK11" s="738"/>
      <c r="AL11" s="738"/>
      <c r="AM11" s="738"/>
      <c r="AN11" s="738"/>
      <c r="AO11" s="738"/>
      <c r="AP11" s="738"/>
      <c r="AQ11" s="738"/>
      <c r="AR11" s="738"/>
      <c r="AS11" s="738"/>
      <c r="AT11" s="738"/>
      <c r="AU11" s="738"/>
      <c r="AV11" s="738"/>
      <c r="AW11" s="738"/>
      <c r="AX11" s="738"/>
      <c r="AY11" s="738"/>
      <c r="AZ11" s="738"/>
      <c r="BA11" s="738"/>
      <c r="BB11" s="738"/>
      <c r="BC11" s="738"/>
      <c r="BD11" s="738"/>
      <c r="BE11" s="738"/>
      <c r="BF11" s="738"/>
      <c r="BG11" s="738"/>
      <c r="BH11" s="738"/>
      <c r="BI11" s="738"/>
      <c r="BJ11" s="738"/>
    </row>
    <row r="12" spans="1:62" s="963" customFormat="1" ht="15.6" thickTop="1">
      <c r="A12" s="985"/>
      <c r="B12" s="4309" t="s">
        <v>2257</v>
      </c>
      <c r="C12" s="4310" t="s">
        <v>1575</v>
      </c>
      <c r="D12" s="4311"/>
      <c r="E12" s="955"/>
      <c r="F12" s="3758" t="s">
        <v>2258</v>
      </c>
      <c r="G12" s="738"/>
      <c r="H12" s="2955"/>
      <c r="I12" s="101" t="str">
        <f t="shared" si="0"/>
        <v>Please complete all cells in row</v>
      </c>
      <c r="J12" s="2957">
        <v>0</v>
      </c>
      <c r="K12" s="738"/>
      <c r="L12" s="738"/>
      <c r="M12" s="738"/>
      <c r="N12" s="738"/>
      <c r="O12" s="738"/>
      <c r="P12" s="738"/>
      <c r="Q12" s="738"/>
      <c r="R12" s="738"/>
      <c r="S12" s="738"/>
      <c r="T12" s="738"/>
      <c r="U12" s="738"/>
      <c r="V12" s="738"/>
      <c r="W12" s="738"/>
      <c r="X12" s="738"/>
      <c r="Y12" s="738"/>
      <c r="Z12" s="738"/>
      <c r="AA12" s="738"/>
      <c r="AB12" s="738"/>
      <c r="AC12" s="738"/>
      <c r="AD12" s="738"/>
      <c r="AE12" s="738"/>
      <c r="AF12" s="738"/>
      <c r="AG12" s="738"/>
      <c r="AH12" s="738"/>
      <c r="AI12" s="738"/>
      <c r="AJ12" s="738"/>
      <c r="AK12" s="738"/>
      <c r="AL12" s="738"/>
      <c r="AM12" s="738"/>
      <c r="AN12" s="738"/>
      <c r="AO12" s="738"/>
      <c r="AP12" s="738"/>
      <c r="AQ12" s="738"/>
      <c r="AR12" s="738"/>
      <c r="AS12" s="738"/>
      <c r="AT12" s="738"/>
      <c r="AU12" s="738"/>
      <c r="AV12" s="738"/>
      <c r="AW12" s="738"/>
      <c r="AX12" s="738"/>
      <c r="AY12" s="738"/>
      <c r="AZ12" s="738"/>
      <c r="BA12" s="738"/>
      <c r="BB12" s="738"/>
      <c r="BC12" s="738"/>
      <c r="BD12" s="738"/>
      <c r="BE12" s="738"/>
      <c r="BF12" s="738"/>
      <c r="BG12" s="738"/>
      <c r="BH12" s="738"/>
      <c r="BI12" s="738"/>
      <c r="BJ12" s="738"/>
    </row>
    <row r="13" spans="1:62" s="963" customFormat="1" ht="15">
      <c r="A13" s="985"/>
      <c r="B13" s="4003" t="s">
        <v>2259</v>
      </c>
      <c r="C13" s="4004" t="s">
        <v>1575</v>
      </c>
      <c r="D13" s="3785"/>
      <c r="E13" s="955"/>
      <c r="F13" s="3768" t="s">
        <v>2260</v>
      </c>
      <c r="G13" s="738"/>
      <c r="H13" s="2955"/>
      <c r="I13" s="101" t="str">
        <f t="shared" si="0"/>
        <v>Please complete all cells in row</v>
      </c>
      <c r="J13" s="2957">
        <v>0</v>
      </c>
      <c r="K13" s="738"/>
      <c r="L13" s="738"/>
      <c r="M13" s="738"/>
      <c r="N13" s="738"/>
      <c r="O13" s="738"/>
      <c r="P13" s="738"/>
      <c r="Q13" s="738"/>
      <c r="R13" s="738"/>
      <c r="S13" s="738"/>
      <c r="T13" s="738"/>
      <c r="U13" s="738"/>
      <c r="V13" s="738"/>
      <c r="W13" s="738"/>
      <c r="X13" s="738"/>
      <c r="Y13" s="738"/>
      <c r="Z13" s="738"/>
      <c r="AA13" s="738"/>
      <c r="AB13" s="738"/>
      <c r="AC13" s="738"/>
      <c r="AD13" s="738"/>
      <c r="AE13" s="738"/>
      <c r="AF13" s="738"/>
      <c r="AG13" s="738"/>
      <c r="AH13" s="738"/>
      <c r="AI13" s="738"/>
      <c r="AJ13" s="738"/>
      <c r="AK13" s="738"/>
      <c r="AL13" s="738"/>
      <c r="AM13" s="738"/>
      <c r="AN13" s="738"/>
      <c r="AO13" s="738"/>
      <c r="AP13" s="738"/>
      <c r="AQ13" s="738"/>
      <c r="AR13" s="738"/>
      <c r="AS13" s="738"/>
      <c r="AT13" s="738"/>
      <c r="AU13" s="738"/>
      <c r="AV13" s="738"/>
      <c r="AW13" s="738"/>
      <c r="AX13" s="738"/>
      <c r="AY13" s="738"/>
      <c r="AZ13" s="738"/>
      <c r="BA13" s="738"/>
      <c r="BB13" s="738"/>
      <c r="BC13" s="738"/>
      <c r="BD13" s="738"/>
      <c r="BE13" s="738"/>
      <c r="BF13" s="738"/>
      <c r="BG13" s="738"/>
      <c r="BH13" s="738"/>
      <c r="BI13" s="738"/>
      <c r="BJ13" s="738"/>
    </row>
    <row r="14" spans="1:62" s="963" customFormat="1" ht="15">
      <c r="A14" s="985"/>
      <c r="B14" s="4003" t="s">
        <v>2261</v>
      </c>
      <c r="C14" s="4004" t="s">
        <v>1575</v>
      </c>
      <c r="D14" s="3785"/>
      <c r="E14" s="955"/>
      <c r="F14" s="3768" t="s">
        <v>2262</v>
      </c>
      <c r="G14" s="738"/>
      <c r="H14" s="2955"/>
      <c r="I14" s="101" t="str">
        <f t="shared" si="0"/>
        <v>Please complete all cells in row</v>
      </c>
      <c r="J14" s="2957"/>
      <c r="K14" s="738"/>
      <c r="L14" s="738"/>
      <c r="M14" s="738"/>
      <c r="N14" s="738"/>
      <c r="O14" s="738"/>
      <c r="P14" s="738"/>
      <c r="Q14" s="738"/>
      <c r="R14" s="738"/>
      <c r="S14" s="738"/>
      <c r="T14" s="738"/>
      <c r="U14" s="738"/>
      <c r="V14" s="738"/>
      <c r="W14" s="738"/>
      <c r="X14" s="738"/>
      <c r="Y14" s="738"/>
      <c r="Z14" s="738"/>
      <c r="AA14" s="738"/>
      <c r="AB14" s="738"/>
      <c r="AC14" s="738"/>
      <c r="AD14" s="738"/>
      <c r="AE14" s="738"/>
      <c r="AF14" s="738"/>
      <c r="AG14" s="738"/>
      <c r="AH14" s="738"/>
      <c r="AI14" s="738"/>
      <c r="AJ14" s="738"/>
      <c r="AK14" s="738"/>
      <c r="AL14" s="738"/>
      <c r="AM14" s="738"/>
      <c r="AN14" s="738"/>
      <c r="AO14" s="738"/>
      <c r="AP14" s="738"/>
      <c r="AQ14" s="738"/>
      <c r="AR14" s="738"/>
      <c r="AS14" s="738"/>
      <c r="AT14" s="738"/>
      <c r="AU14" s="738"/>
      <c r="AV14" s="738"/>
      <c r="AW14" s="738"/>
      <c r="AX14" s="738"/>
      <c r="AY14" s="738"/>
      <c r="AZ14" s="738"/>
      <c r="BA14" s="738"/>
      <c r="BB14" s="738"/>
      <c r="BC14" s="738"/>
      <c r="BD14" s="738"/>
      <c r="BE14" s="738"/>
      <c r="BF14" s="738"/>
      <c r="BG14" s="738"/>
      <c r="BH14" s="738"/>
      <c r="BI14" s="738"/>
      <c r="BJ14" s="738"/>
    </row>
    <row r="15" spans="1:62" s="963" customFormat="1" ht="15">
      <c r="A15" s="985"/>
      <c r="B15" s="4003" t="s">
        <v>2263</v>
      </c>
      <c r="C15" s="4004" t="s">
        <v>1575</v>
      </c>
      <c r="D15" s="3785"/>
      <c r="E15" s="955"/>
      <c r="F15" s="3768" t="s">
        <v>2264</v>
      </c>
      <c r="G15" s="738"/>
      <c r="H15" s="2955"/>
      <c r="I15" s="101" t="str">
        <f t="shared" si="0"/>
        <v>Please complete all cells in row</v>
      </c>
      <c r="J15" s="2957"/>
      <c r="K15" s="738"/>
      <c r="L15" s="738"/>
      <c r="M15" s="738"/>
      <c r="N15" s="738"/>
      <c r="O15" s="738"/>
      <c r="P15" s="738"/>
      <c r="Q15" s="738"/>
      <c r="R15" s="738"/>
      <c r="S15" s="738"/>
      <c r="T15" s="738"/>
      <c r="U15" s="738"/>
      <c r="V15" s="738"/>
      <c r="W15" s="738"/>
      <c r="X15" s="738"/>
      <c r="Y15" s="738"/>
      <c r="Z15" s="738"/>
      <c r="AA15" s="738"/>
      <c r="AB15" s="738"/>
      <c r="AC15" s="738"/>
      <c r="AD15" s="738"/>
      <c r="AE15" s="738"/>
      <c r="AF15" s="738"/>
      <c r="AG15" s="738"/>
      <c r="AH15" s="738"/>
      <c r="AI15" s="738"/>
      <c r="AJ15" s="738"/>
      <c r="AK15" s="738"/>
      <c r="AL15" s="738"/>
      <c r="AM15" s="738"/>
      <c r="AN15" s="738"/>
      <c r="AO15" s="738"/>
      <c r="AP15" s="738"/>
      <c r="AQ15" s="738"/>
      <c r="AR15" s="738"/>
      <c r="AS15" s="738"/>
      <c r="AT15" s="738"/>
      <c r="AU15" s="738"/>
      <c r="AV15" s="738"/>
      <c r="AW15" s="738"/>
      <c r="AX15" s="738"/>
      <c r="AY15" s="738"/>
      <c r="AZ15" s="738"/>
      <c r="BA15" s="738"/>
      <c r="BB15" s="738"/>
      <c r="BC15" s="738"/>
      <c r="BD15" s="738"/>
      <c r="BE15" s="738"/>
      <c r="BF15" s="738"/>
      <c r="BG15" s="738"/>
      <c r="BH15" s="738"/>
      <c r="BI15" s="738"/>
      <c r="BJ15" s="738"/>
    </row>
    <row r="16" spans="1:62" s="963" customFormat="1" ht="15">
      <c r="A16" s="985"/>
      <c r="B16" s="4003" t="s">
        <v>2265</v>
      </c>
      <c r="C16" s="4004" t="s">
        <v>1575</v>
      </c>
      <c r="D16" s="3785"/>
      <c r="E16" s="955"/>
      <c r="F16" s="3768" t="s">
        <v>2266</v>
      </c>
      <c r="G16" s="738"/>
      <c r="H16" s="2955"/>
      <c r="I16" s="101" t="str">
        <f t="shared" si="0"/>
        <v>Please complete all cells in row</v>
      </c>
      <c r="J16" s="2957"/>
      <c r="K16" s="738"/>
      <c r="L16" s="738"/>
      <c r="M16" s="738"/>
      <c r="N16" s="738"/>
      <c r="O16" s="738"/>
      <c r="P16" s="738"/>
      <c r="Q16" s="738"/>
      <c r="R16" s="738"/>
      <c r="S16" s="738"/>
      <c r="T16" s="738"/>
      <c r="U16" s="738"/>
      <c r="V16" s="738"/>
      <c r="W16" s="738"/>
      <c r="X16" s="738"/>
      <c r="Y16" s="738"/>
      <c r="Z16" s="738"/>
      <c r="AA16" s="738"/>
      <c r="AB16" s="738"/>
      <c r="AC16" s="738"/>
      <c r="AD16" s="738"/>
      <c r="AE16" s="738"/>
      <c r="AF16" s="738"/>
      <c r="AG16" s="738"/>
      <c r="AH16" s="738"/>
      <c r="AI16" s="738"/>
      <c r="AJ16" s="738"/>
      <c r="AK16" s="738"/>
      <c r="AL16" s="738"/>
      <c r="AM16" s="738"/>
      <c r="AN16" s="738"/>
      <c r="AO16" s="738"/>
      <c r="AP16" s="738"/>
      <c r="AQ16" s="738"/>
      <c r="AR16" s="738"/>
      <c r="AS16" s="738"/>
      <c r="AT16" s="738"/>
      <c r="AU16" s="738"/>
      <c r="AV16" s="738"/>
      <c r="AW16" s="738"/>
      <c r="AX16" s="738"/>
      <c r="AY16" s="738"/>
      <c r="AZ16" s="738"/>
      <c r="BA16" s="738"/>
      <c r="BB16" s="738"/>
      <c r="BC16" s="738"/>
      <c r="BD16" s="738"/>
      <c r="BE16" s="738"/>
      <c r="BF16" s="738"/>
      <c r="BG16" s="738"/>
      <c r="BH16" s="738"/>
      <c r="BI16" s="738"/>
      <c r="BJ16" s="738"/>
    </row>
    <row r="17" spans="1:38" s="893" customFormat="1" ht="16.2" thickBot="1">
      <c r="A17" s="3184"/>
      <c r="B17" s="4005" t="s">
        <v>2267</v>
      </c>
      <c r="C17" s="4006" t="s">
        <v>1575</v>
      </c>
      <c r="D17" s="3793"/>
      <c r="E17" s="955"/>
      <c r="F17" s="3765" t="s">
        <v>2268</v>
      </c>
      <c r="G17" s="738"/>
      <c r="H17" s="2956"/>
      <c r="I17" s="101" t="str">
        <f t="shared" si="0"/>
        <v>Please complete all cells in row</v>
      </c>
      <c r="J17" s="2958">
        <v>0</v>
      </c>
      <c r="K17" s="899"/>
      <c r="L17" s="894"/>
      <c r="M17" s="897"/>
      <c r="N17" s="898"/>
      <c r="O17" s="898"/>
      <c r="P17" s="898"/>
      <c r="Q17" s="898"/>
      <c r="R17" s="898"/>
      <c r="S17" s="898"/>
      <c r="T17" s="898"/>
      <c r="U17" s="898"/>
      <c r="V17" s="898"/>
      <c r="W17" s="898"/>
      <c r="X17" s="898"/>
      <c r="Y17" s="898"/>
      <c r="Z17" s="898"/>
      <c r="AA17" s="898"/>
      <c r="AB17" s="898"/>
      <c r="AC17" s="898"/>
      <c r="AD17" s="898"/>
      <c r="AE17" s="898"/>
      <c r="AF17" s="898"/>
      <c r="AG17" s="898"/>
      <c r="AH17" s="898"/>
      <c r="AI17" s="898"/>
      <c r="AJ17" s="898"/>
      <c r="AK17" s="898"/>
      <c r="AL17" s="898"/>
    </row>
    <row r="18" spans="1:38" s="877" customFormat="1" ht="14.25" customHeight="1" thickTop="1">
      <c r="A18" s="980"/>
      <c r="B18" s="952"/>
      <c r="C18" s="900"/>
      <c r="D18" s="738"/>
      <c r="E18" s="738"/>
      <c r="F18" s="738"/>
      <c r="G18" s="2936" t="s">
        <v>775</v>
      </c>
      <c r="H18" s="2939"/>
      <c r="I18" s="738"/>
      <c r="J18" s="2940"/>
    </row>
    <row r="19" spans="1:38" s="877" customFormat="1" ht="14.25" customHeight="1">
      <c r="A19" s="980"/>
      <c r="H19" s="2940"/>
      <c r="J19" s="2940"/>
    </row>
    <row r="20" spans="1:38" s="877" customFormat="1" ht="14.25" customHeight="1">
      <c r="A20" s="980"/>
      <c r="H20" s="2940"/>
      <c r="J20" s="2940"/>
    </row>
    <row r="21" spans="1:38" s="877" customFormat="1" ht="14.25" customHeight="1">
      <c r="A21" s="980"/>
      <c r="H21" s="2940"/>
      <c r="J21" s="2940"/>
    </row>
    <row r="22" spans="1:38" s="877" customFormat="1" ht="14.25" customHeight="1">
      <c r="A22" s="980"/>
      <c r="H22" s="2940"/>
      <c r="J22" s="2940"/>
    </row>
    <row r="23" spans="1:38" s="877" customFormat="1" ht="14.25" customHeight="1">
      <c r="A23" s="980"/>
      <c r="H23" s="2940"/>
      <c r="J23" s="2940"/>
    </row>
    <row r="24" spans="1:38" s="877" customFormat="1" ht="14.25" customHeight="1">
      <c r="A24" s="980"/>
      <c r="H24" s="2940"/>
      <c r="J24" s="2940"/>
    </row>
    <row r="25" spans="1:38" s="877" customFormat="1" ht="14.25" customHeight="1">
      <c r="A25" s="980"/>
      <c r="H25" s="2940"/>
      <c r="J25" s="2940"/>
    </row>
    <row r="26" spans="1:38" s="877" customFormat="1" ht="14.25" customHeight="1">
      <c r="A26" s="980"/>
      <c r="H26" s="2940"/>
      <c r="J26" s="2940"/>
    </row>
    <row r="27" spans="1:38" s="877" customFormat="1" ht="14.25" customHeight="1">
      <c r="A27" s="980"/>
      <c r="H27" s="2940"/>
      <c r="J27" s="2940"/>
    </row>
    <row r="28" spans="1:38" s="877" customFormat="1" ht="14.25" customHeight="1">
      <c r="A28" s="980"/>
      <c r="H28" s="2940"/>
      <c r="J28" s="2940"/>
    </row>
    <row r="29" spans="1:38" s="877" customFormat="1" ht="14.25" customHeight="1">
      <c r="A29" s="980"/>
      <c r="H29" s="2940"/>
      <c r="J29" s="2940"/>
    </row>
    <row r="30" spans="1:38" s="877" customFormat="1" ht="14.25" customHeight="1">
      <c r="A30" s="980"/>
      <c r="H30" s="2940"/>
      <c r="J30" s="2940"/>
    </row>
    <row r="31" spans="1:38" s="877" customFormat="1" ht="14.25" customHeight="1">
      <c r="A31" s="980"/>
      <c r="H31" s="2940"/>
      <c r="J31" s="2940"/>
    </row>
    <row r="32" spans="1:38" s="877" customFormat="1" ht="14.25" customHeight="1">
      <c r="A32" s="980"/>
      <c r="H32" s="2940"/>
      <c r="J32" s="2940"/>
    </row>
    <row r="33" spans="1:10" s="877" customFormat="1" ht="14.25" customHeight="1">
      <c r="A33" s="980"/>
      <c r="H33" s="2940"/>
      <c r="J33" s="2940"/>
    </row>
    <row r="34" spans="1:10" s="877" customFormat="1" ht="14.25" customHeight="1">
      <c r="A34" s="980"/>
      <c r="H34" s="2940"/>
      <c r="J34" s="2940"/>
    </row>
    <row r="35" spans="1:10" s="877" customFormat="1" ht="14.25" customHeight="1">
      <c r="A35" s="980"/>
      <c r="H35" s="2940"/>
      <c r="J35" s="2940"/>
    </row>
    <row r="36" spans="1:10" s="877" customFormat="1" ht="14.25" customHeight="1">
      <c r="A36" s="980"/>
      <c r="H36" s="2940"/>
      <c r="J36" s="2940"/>
    </row>
    <row r="37" spans="1:10" s="877" customFormat="1" ht="14.25" customHeight="1">
      <c r="A37" s="980"/>
      <c r="H37" s="2940"/>
      <c r="J37" s="2940"/>
    </row>
    <row r="38" spans="1:10" s="877" customFormat="1" ht="14.25" customHeight="1">
      <c r="A38" s="980"/>
      <c r="H38" s="2940"/>
      <c r="J38" s="2940"/>
    </row>
    <row r="39" spans="1:10" s="877" customFormat="1" ht="14.25" customHeight="1">
      <c r="A39" s="980"/>
      <c r="H39" s="2940"/>
      <c r="J39" s="2940"/>
    </row>
    <row r="40" spans="1:10" s="877" customFormat="1" ht="14.25" customHeight="1">
      <c r="A40" s="980"/>
      <c r="H40" s="2940"/>
      <c r="J40" s="2940"/>
    </row>
    <row r="41" spans="1:10" s="877" customFormat="1" ht="14.25" customHeight="1">
      <c r="A41" s="980"/>
      <c r="H41" s="2940"/>
      <c r="J41" s="2940"/>
    </row>
    <row r="42" spans="1:10" s="877" customFormat="1" ht="14.25" customHeight="1">
      <c r="A42" s="980"/>
      <c r="H42" s="2940"/>
      <c r="J42" s="2940"/>
    </row>
    <row r="43" spans="1:10" s="877" customFormat="1" ht="14.25" customHeight="1">
      <c r="A43" s="980"/>
      <c r="H43" s="2940"/>
      <c r="J43" s="2940"/>
    </row>
    <row r="44" spans="1:10" s="877" customFormat="1" ht="14.25" customHeight="1">
      <c r="A44" s="980"/>
      <c r="H44" s="2940"/>
      <c r="J44" s="2940"/>
    </row>
    <row r="45" spans="1:10" s="877" customFormat="1" ht="14.25" customHeight="1">
      <c r="A45" s="980"/>
      <c r="H45" s="2940"/>
      <c r="J45" s="2940"/>
    </row>
    <row r="46" spans="1:10" s="877" customFormat="1" ht="14.25" customHeight="1">
      <c r="A46" s="980"/>
      <c r="H46" s="2940"/>
      <c r="J46" s="2940"/>
    </row>
    <row r="47" spans="1:10" s="877" customFormat="1" ht="14.25" customHeight="1">
      <c r="A47" s="980"/>
      <c r="H47" s="2940"/>
      <c r="J47" s="2940"/>
    </row>
    <row r="48" spans="1:10" s="877" customFormat="1" ht="14.25" customHeight="1">
      <c r="A48" s="980"/>
      <c r="H48" s="2940"/>
      <c r="J48" s="2940"/>
    </row>
    <row r="49" spans="1:10" s="877" customFormat="1" ht="14.25" customHeight="1">
      <c r="A49" s="980"/>
      <c r="H49" s="2940"/>
      <c r="J49" s="2940"/>
    </row>
    <row r="50" spans="1:10" s="877" customFormat="1" ht="14.25" customHeight="1">
      <c r="A50" s="980"/>
      <c r="H50" s="2940"/>
      <c r="J50" s="2940"/>
    </row>
    <row r="51" spans="1:10" s="877" customFormat="1" ht="14.25" customHeight="1">
      <c r="A51" s="980"/>
      <c r="H51" s="2940"/>
      <c r="J51" s="2940"/>
    </row>
    <row r="52" spans="1:10" s="877" customFormat="1" ht="14.25" customHeight="1">
      <c r="A52" s="980"/>
      <c r="H52" s="2940"/>
      <c r="J52" s="2940"/>
    </row>
    <row r="53" spans="1:10" s="877" customFormat="1" ht="14.25" customHeight="1">
      <c r="A53" s="980"/>
      <c r="H53" s="2940"/>
      <c r="J53" s="2940"/>
    </row>
    <row r="54" spans="1:10" s="877" customFormat="1" ht="14.25" customHeight="1">
      <c r="A54" s="980"/>
      <c r="H54" s="2940"/>
      <c r="J54" s="2940"/>
    </row>
    <row r="55" spans="1:10" s="877" customFormat="1" ht="14.25" customHeight="1">
      <c r="A55" s="980"/>
      <c r="H55" s="2940"/>
      <c r="J55" s="2940"/>
    </row>
    <row r="56" spans="1:10" s="877" customFormat="1" ht="14.25" customHeight="1">
      <c r="A56" s="980"/>
      <c r="H56" s="2940"/>
      <c r="J56" s="2940"/>
    </row>
    <row r="57" spans="1:10" s="877" customFormat="1" ht="14.25" customHeight="1">
      <c r="A57" s="980"/>
      <c r="H57" s="2940"/>
      <c r="J57" s="2940"/>
    </row>
    <row r="58" spans="1:10" s="877" customFormat="1" ht="14.25" customHeight="1">
      <c r="A58" s="980"/>
      <c r="H58" s="2940"/>
      <c r="J58" s="2940"/>
    </row>
    <row r="59" spans="1:10" s="877" customFormat="1" ht="14.25" customHeight="1">
      <c r="A59" s="980"/>
      <c r="H59" s="2940"/>
      <c r="J59" s="2940"/>
    </row>
    <row r="60" spans="1:10" s="877" customFormat="1" ht="14.25" customHeight="1">
      <c r="A60" s="980"/>
      <c r="H60" s="2940"/>
      <c r="J60" s="2940"/>
    </row>
    <row r="61" spans="1:10" s="877" customFormat="1" ht="14.25" customHeight="1">
      <c r="A61" s="980"/>
      <c r="H61" s="2940"/>
      <c r="J61" s="2940"/>
    </row>
    <row r="62" spans="1:10" s="877" customFormat="1" ht="14.25" customHeight="1">
      <c r="A62" s="980"/>
      <c r="H62" s="2940"/>
      <c r="J62" s="2940"/>
    </row>
    <row r="63" spans="1:10" s="877" customFormat="1" ht="14.25" customHeight="1">
      <c r="A63" s="980"/>
      <c r="H63" s="2940"/>
      <c r="J63" s="2940"/>
    </row>
    <row r="64" spans="1:10" s="877" customFormat="1" ht="14.25" customHeight="1">
      <c r="A64" s="980"/>
      <c r="H64" s="2940"/>
      <c r="J64" s="2940"/>
    </row>
    <row r="65" spans="1:10" s="877" customFormat="1" ht="14.25" customHeight="1">
      <c r="A65" s="980"/>
      <c r="H65" s="2940"/>
      <c r="J65" s="2940"/>
    </row>
    <row r="66" spans="1:10" s="877" customFormat="1" ht="14.25" customHeight="1">
      <c r="A66" s="980"/>
      <c r="H66" s="2940"/>
      <c r="J66" s="2940"/>
    </row>
    <row r="67" spans="1:10" s="877" customFormat="1" ht="14.25" customHeight="1">
      <c r="A67" s="980"/>
      <c r="H67" s="2940"/>
      <c r="J67" s="2940"/>
    </row>
    <row r="68" spans="1:10" s="877" customFormat="1" ht="14.25" customHeight="1">
      <c r="A68" s="980"/>
      <c r="H68" s="2940"/>
      <c r="J68" s="2940"/>
    </row>
    <row r="69" spans="1:10" s="877" customFormat="1" ht="14.25" customHeight="1">
      <c r="A69" s="980"/>
      <c r="H69" s="2940"/>
      <c r="J69" s="2940"/>
    </row>
    <row r="70" spans="1:10" s="877" customFormat="1" ht="14.25" customHeight="1">
      <c r="A70" s="980"/>
      <c r="H70" s="2940"/>
      <c r="J70" s="2940"/>
    </row>
    <row r="71" spans="1:10" s="877" customFormat="1" ht="14.25" customHeight="1">
      <c r="A71" s="980"/>
      <c r="H71" s="2940"/>
      <c r="J71" s="2940"/>
    </row>
    <row r="72" spans="1:10" s="877" customFormat="1" ht="14.25" customHeight="1">
      <c r="A72" s="980"/>
      <c r="H72" s="2940"/>
      <c r="J72" s="2940"/>
    </row>
    <row r="73" spans="1:10" s="877" customFormat="1" ht="14.25" customHeight="1">
      <c r="A73" s="980"/>
      <c r="H73" s="2940"/>
      <c r="J73" s="2940"/>
    </row>
    <row r="74" spans="1:10" s="877" customFormat="1" ht="14.25" customHeight="1">
      <c r="A74" s="980"/>
      <c r="H74" s="2940"/>
      <c r="J74" s="2940"/>
    </row>
    <row r="75" spans="1:10" s="877" customFormat="1" ht="14.25" customHeight="1">
      <c r="A75" s="980"/>
      <c r="H75" s="2940"/>
      <c r="J75" s="2940"/>
    </row>
    <row r="76" spans="1:10" s="877" customFormat="1" ht="14.25" customHeight="1">
      <c r="A76" s="980"/>
      <c r="H76" s="2940"/>
      <c r="J76" s="2940"/>
    </row>
    <row r="77" spans="1:10" s="877" customFormat="1" ht="14.25" customHeight="1">
      <c r="A77" s="980"/>
      <c r="H77" s="2940"/>
      <c r="J77" s="2940"/>
    </row>
    <row r="78" spans="1:10" s="877" customFormat="1" ht="14.25" customHeight="1">
      <c r="A78" s="980"/>
      <c r="H78" s="2940"/>
      <c r="J78" s="2940"/>
    </row>
    <row r="79" spans="1:10" s="877" customFormat="1" ht="14.25" customHeight="1">
      <c r="A79" s="980"/>
      <c r="H79" s="2940"/>
      <c r="J79" s="2940"/>
    </row>
    <row r="80" spans="1:10" s="877" customFormat="1" ht="14.25" customHeight="1">
      <c r="A80" s="980"/>
      <c r="H80" s="2940"/>
      <c r="J80" s="2940"/>
    </row>
    <row r="81" spans="1:10" s="877" customFormat="1" ht="14.25" customHeight="1">
      <c r="A81" s="980"/>
      <c r="H81" s="2940"/>
      <c r="J81" s="2940"/>
    </row>
    <row r="82" spans="1:10" s="877" customFormat="1" ht="14.25" customHeight="1">
      <c r="A82" s="980"/>
      <c r="H82" s="2940"/>
      <c r="J82" s="2940"/>
    </row>
    <row r="83" spans="1:10" s="877" customFormat="1" ht="14.25" customHeight="1">
      <c r="A83" s="980"/>
      <c r="H83" s="2940"/>
      <c r="J83" s="2940"/>
    </row>
    <row r="84" spans="1:10" s="877" customFormat="1" ht="14.25" customHeight="1">
      <c r="A84" s="980"/>
      <c r="H84" s="2940"/>
      <c r="J84" s="2940"/>
    </row>
    <row r="85" spans="1:10" s="877" customFormat="1" ht="14.25" customHeight="1">
      <c r="A85" s="980"/>
      <c r="H85" s="2940"/>
      <c r="J85" s="2940"/>
    </row>
    <row r="86" spans="1:10" s="877" customFormat="1" ht="14.25" customHeight="1">
      <c r="A86" s="980"/>
      <c r="H86" s="2940"/>
      <c r="J86" s="2940"/>
    </row>
    <row r="87" spans="1:10" s="877" customFormat="1" ht="14.25" customHeight="1">
      <c r="A87" s="980"/>
      <c r="H87" s="2940"/>
      <c r="J87" s="2940"/>
    </row>
    <row r="88" spans="1:10" s="877" customFormat="1" ht="14.25" customHeight="1">
      <c r="A88" s="980"/>
      <c r="H88" s="2940"/>
      <c r="J88" s="2940"/>
    </row>
    <row r="89" spans="1:10" s="877" customFormat="1" ht="14.25" customHeight="1">
      <c r="A89" s="980"/>
      <c r="H89" s="2940"/>
      <c r="J89" s="2940"/>
    </row>
    <row r="90" spans="1:10" s="877" customFormat="1" ht="14.25" customHeight="1">
      <c r="A90" s="980"/>
      <c r="H90" s="2940"/>
      <c r="J90" s="2940"/>
    </row>
    <row r="91" spans="1:10" s="877" customFormat="1" ht="14.25" customHeight="1">
      <c r="A91" s="980"/>
      <c r="H91" s="2940"/>
      <c r="J91" s="2940"/>
    </row>
    <row r="92" spans="1:10" s="877" customFormat="1" ht="14.25" customHeight="1">
      <c r="A92" s="980"/>
      <c r="H92" s="2940"/>
      <c r="J92" s="2940"/>
    </row>
    <row r="93" spans="1:10" s="877" customFormat="1" ht="14.25" customHeight="1">
      <c r="A93" s="980"/>
      <c r="H93" s="2940"/>
      <c r="J93" s="2940"/>
    </row>
    <row r="94" spans="1:10" s="877" customFormat="1" ht="14.25" customHeight="1">
      <c r="A94" s="980"/>
      <c r="H94" s="2940"/>
      <c r="J94" s="2940"/>
    </row>
    <row r="95" spans="1:10" s="877" customFormat="1" ht="14.25" customHeight="1">
      <c r="A95" s="980"/>
      <c r="H95" s="2940"/>
      <c r="J95" s="2940"/>
    </row>
    <row r="96" spans="1:10" s="877" customFormat="1" ht="14.25" customHeight="1">
      <c r="A96" s="980"/>
      <c r="H96" s="2940"/>
      <c r="J96" s="2940"/>
    </row>
    <row r="97" spans="1:10" s="877" customFormat="1" ht="14.25" customHeight="1">
      <c r="A97" s="980"/>
      <c r="H97" s="2940"/>
      <c r="J97" s="2940"/>
    </row>
    <row r="98" spans="1:10" s="877" customFormat="1" ht="14.25" customHeight="1">
      <c r="A98" s="980"/>
      <c r="H98" s="2940"/>
      <c r="J98" s="2940"/>
    </row>
    <row r="99" spans="1:10" s="877" customFormat="1" ht="14.25" customHeight="1">
      <c r="A99" s="980"/>
      <c r="H99" s="2940"/>
      <c r="J99" s="2940"/>
    </row>
    <row r="100" spans="1:10" s="877" customFormat="1" ht="14.25" customHeight="1">
      <c r="A100" s="980"/>
      <c r="H100" s="2940"/>
      <c r="J100" s="2940"/>
    </row>
    <row r="101" spans="1:10" s="877" customFormat="1" ht="14.25" customHeight="1">
      <c r="A101" s="980"/>
      <c r="H101" s="2940"/>
      <c r="J101" s="2940"/>
    </row>
    <row r="102" spans="1:10" s="877" customFormat="1" ht="14.25" customHeight="1">
      <c r="A102" s="980"/>
      <c r="H102" s="2940"/>
      <c r="J102" s="2940"/>
    </row>
    <row r="103" spans="1:10" s="877" customFormat="1" ht="14.25" customHeight="1">
      <c r="A103" s="980"/>
      <c r="H103" s="2940"/>
      <c r="J103" s="2940"/>
    </row>
    <row r="104" spans="1:10" s="877" customFormat="1" ht="14.25" customHeight="1">
      <c r="A104" s="980"/>
      <c r="H104" s="2940"/>
      <c r="J104" s="2940"/>
    </row>
    <row r="105" spans="1:10" s="877" customFormat="1" ht="14.25" customHeight="1">
      <c r="A105" s="980"/>
      <c r="H105" s="2940"/>
      <c r="J105" s="2940"/>
    </row>
    <row r="106" spans="1:10" s="877" customFormat="1" ht="14.25" customHeight="1">
      <c r="A106" s="980"/>
      <c r="H106" s="2940"/>
      <c r="J106" s="2940"/>
    </row>
    <row r="107" spans="1:10" s="877" customFormat="1" ht="14.25" customHeight="1">
      <c r="A107" s="980"/>
      <c r="H107" s="2940"/>
      <c r="J107" s="2940"/>
    </row>
    <row r="108" spans="1:10" s="877" customFormat="1" ht="14.25" customHeight="1">
      <c r="A108" s="980"/>
      <c r="H108" s="2940"/>
      <c r="J108" s="2940"/>
    </row>
    <row r="109" spans="1:10" s="877" customFormat="1" ht="14.25" customHeight="1">
      <c r="A109" s="980"/>
      <c r="H109" s="2940"/>
      <c r="J109" s="2940"/>
    </row>
    <row r="110" spans="1:10" s="877" customFormat="1" ht="14.25" customHeight="1">
      <c r="A110" s="980"/>
      <c r="H110" s="2940"/>
      <c r="J110" s="2940"/>
    </row>
    <row r="111" spans="1:10" s="877" customFormat="1" ht="14.25" customHeight="1">
      <c r="A111" s="980"/>
      <c r="H111" s="2940"/>
      <c r="J111" s="2940"/>
    </row>
    <row r="112" spans="1:10" s="877" customFormat="1" ht="14.25" customHeight="1">
      <c r="A112" s="980"/>
      <c r="H112" s="2940"/>
      <c r="J112" s="2940"/>
    </row>
    <row r="113" spans="1:10" s="877" customFormat="1" ht="14.25" customHeight="1">
      <c r="A113" s="980"/>
      <c r="H113" s="2940"/>
      <c r="J113" s="2940"/>
    </row>
    <row r="114" spans="1:10" s="877" customFormat="1" ht="14.25" customHeight="1">
      <c r="A114" s="980"/>
      <c r="H114" s="2940"/>
      <c r="J114" s="2940"/>
    </row>
    <row r="115" spans="1:10" s="877" customFormat="1" ht="14.25" customHeight="1">
      <c r="A115" s="980"/>
      <c r="H115" s="2940"/>
      <c r="J115" s="2940"/>
    </row>
    <row r="116" spans="1:10" s="877" customFormat="1" ht="14.25" customHeight="1">
      <c r="A116" s="980"/>
      <c r="H116" s="2940"/>
      <c r="J116" s="2940"/>
    </row>
    <row r="117" spans="1:10" s="877" customFormat="1" ht="14.25" customHeight="1">
      <c r="A117" s="980"/>
      <c r="H117" s="2940"/>
      <c r="J117" s="2940"/>
    </row>
    <row r="118" spans="1:10" s="877" customFormat="1" ht="14.25" customHeight="1">
      <c r="A118" s="980"/>
      <c r="H118" s="2940"/>
      <c r="J118" s="2940"/>
    </row>
    <row r="119" spans="1:10" s="877" customFormat="1" ht="14.25" customHeight="1">
      <c r="A119" s="980"/>
      <c r="H119" s="2940"/>
      <c r="J119" s="2940"/>
    </row>
    <row r="120" spans="1:10" s="877" customFormat="1" ht="14.25" customHeight="1">
      <c r="A120" s="980"/>
      <c r="H120" s="2940"/>
      <c r="J120" s="2940"/>
    </row>
    <row r="121" spans="1:10" s="877" customFormat="1" ht="14.25" customHeight="1">
      <c r="A121" s="980"/>
      <c r="H121" s="2940"/>
      <c r="J121" s="2940"/>
    </row>
    <row r="122" spans="1:10" s="877" customFormat="1" ht="14.25" customHeight="1">
      <c r="A122" s="980"/>
      <c r="H122" s="2940"/>
      <c r="J122" s="2940"/>
    </row>
    <row r="123" spans="1:10" s="877" customFormat="1" ht="14.25" customHeight="1">
      <c r="A123" s="980"/>
      <c r="H123" s="2940"/>
      <c r="J123" s="2940"/>
    </row>
    <row r="124" spans="1:10" s="877" customFormat="1" ht="14.25" customHeight="1">
      <c r="A124" s="980"/>
      <c r="H124" s="2940"/>
      <c r="J124" s="2940"/>
    </row>
    <row r="125" spans="1:10" s="877" customFormat="1" ht="14.25" customHeight="1">
      <c r="A125" s="980"/>
      <c r="H125" s="2940"/>
      <c r="J125" s="2940"/>
    </row>
    <row r="126" spans="1:10" s="877" customFormat="1" ht="14.25" customHeight="1">
      <c r="A126" s="980"/>
      <c r="H126" s="2940"/>
      <c r="J126" s="2940"/>
    </row>
    <row r="127" spans="1:10" s="877" customFormat="1" ht="14.25" customHeight="1">
      <c r="A127" s="980"/>
      <c r="H127" s="2940"/>
      <c r="J127" s="2940"/>
    </row>
    <row r="128" spans="1:10" s="877" customFormat="1" ht="14.25" customHeight="1">
      <c r="A128" s="980"/>
      <c r="H128" s="2940"/>
      <c r="J128" s="2940"/>
    </row>
    <row r="129" spans="1:10" s="877" customFormat="1" ht="14.25" customHeight="1">
      <c r="A129" s="980"/>
      <c r="H129" s="2940"/>
      <c r="J129" s="2940"/>
    </row>
    <row r="130" spans="1:10" s="877" customFormat="1" ht="14.25" customHeight="1">
      <c r="A130" s="980"/>
      <c r="H130" s="2940"/>
      <c r="J130" s="2940"/>
    </row>
    <row r="131" spans="1:10" s="877" customFormat="1" ht="14.25" customHeight="1">
      <c r="A131" s="980"/>
      <c r="H131" s="2940"/>
      <c r="J131" s="2940"/>
    </row>
    <row r="132" spans="1:10" s="877" customFormat="1" ht="14.25" customHeight="1">
      <c r="A132" s="980"/>
      <c r="H132" s="2940"/>
      <c r="J132" s="2940"/>
    </row>
    <row r="133" spans="1:10" s="877" customFormat="1" ht="14.25" customHeight="1">
      <c r="A133" s="980"/>
      <c r="H133" s="2940"/>
      <c r="J133" s="2940"/>
    </row>
    <row r="134" spans="1:10" s="877" customFormat="1" ht="14.25" customHeight="1">
      <c r="A134" s="980"/>
      <c r="H134" s="2940"/>
      <c r="J134" s="2940"/>
    </row>
    <row r="135" spans="1:10" s="877" customFormat="1" ht="14.25" customHeight="1">
      <c r="A135" s="980"/>
      <c r="H135" s="2940"/>
      <c r="J135" s="2940"/>
    </row>
    <row r="136" spans="1:10" s="877" customFormat="1" ht="14.25" customHeight="1">
      <c r="A136" s="980"/>
      <c r="H136" s="2940"/>
      <c r="J136" s="2940"/>
    </row>
    <row r="137" spans="1:10" s="877" customFormat="1" ht="14.25" customHeight="1">
      <c r="A137" s="980"/>
      <c r="H137" s="2940"/>
      <c r="J137" s="2940"/>
    </row>
    <row r="138" spans="1:10" s="877" customFormat="1" ht="14.25" customHeight="1">
      <c r="A138" s="980"/>
      <c r="H138" s="2940"/>
      <c r="J138" s="2940"/>
    </row>
    <row r="139" spans="1:10" s="877" customFormat="1" ht="14.25" customHeight="1">
      <c r="A139" s="980"/>
      <c r="H139" s="2940"/>
      <c r="J139" s="2940"/>
    </row>
    <row r="140" spans="1:10" s="877" customFormat="1" ht="14.25" customHeight="1">
      <c r="A140" s="980"/>
      <c r="H140" s="2940"/>
      <c r="J140" s="2940"/>
    </row>
    <row r="141" spans="1:10" s="877" customFormat="1" ht="14.25" customHeight="1">
      <c r="A141" s="980"/>
      <c r="H141" s="2940"/>
      <c r="J141" s="2940"/>
    </row>
    <row r="142" spans="1:10" s="877" customFormat="1" ht="14.25" customHeight="1">
      <c r="A142" s="980"/>
      <c r="H142" s="2940"/>
      <c r="J142" s="2940"/>
    </row>
    <row r="143" spans="1:10" s="877" customFormat="1" ht="14.25" customHeight="1">
      <c r="A143" s="980"/>
      <c r="H143" s="2940"/>
      <c r="J143" s="2940"/>
    </row>
    <row r="144" spans="1:10" s="877" customFormat="1" ht="14.25" customHeight="1">
      <c r="A144" s="980"/>
      <c r="H144" s="2940"/>
      <c r="J144" s="2940"/>
    </row>
    <row r="145" spans="1:10" s="877" customFormat="1" ht="14.25" customHeight="1">
      <c r="A145" s="980"/>
      <c r="H145" s="2940"/>
      <c r="J145" s="2940"/>
    </row>
    <row r="146" spans="1:10" s="877" customFormat="1" ht="14.25" customHeight="1">
      <c r="A146" s="980"/>
      <c r="H146" s="2940"/>
      <c r="J146" s="2940"/>
    </row>
    <row r="147" spans="1:10" s="877" customFormat="1" ht="14.25" customHeight="1">
      <c r="A147" s="980"/>
      <c r="H147" s="2940"/>
      <c r="J147" s="2940"/>
    </row>
    <row r="148" spans="1:10" s="877" customFormat="1" ht="14.25" customHeight="1">
      <c r="A148" s="980"/>
      <c r="H148" s="2940"/>
      <c r="J148" s="2940"/>
    </row>
    <row r="149" spans="1:10" s="877" customFormat="1" ht="14.25" customHeight="1">
      <c r="A149" s="980"/>
      <c r="H149" s="2940"/>
      <c r="J149" s="2940"/>
    </row>
    <row r="150" spans="1:10" s="877" customFormat="1" ht="14.25" customHeight="1">
      <c r="A150" s="980"/>
      <c r="H150" s="2940"/>
      <c r="J150" s="2940"/>
    </row>
    <row r="151" spans="1:10" s="877" customFormat="1" ht="14.25" customHeight="1">
      <c r="A151" s="980"/>
      <c r="H151" s="2940"/>
      <c r="J151" s="2940"/>
    </row>
    <row r="152" spans="1:10" s="877" customFormat="1" ht="14.25" customHeight="1">
      <c r="A152" s="980"/>
      <c r="H152" s="2940"/>
      <c r="J152" s="2940"/>
    </row>
    <row r="153" spans="1:10" s="877" customFormat="1" ht="14.25" customHeight="1">
      <c r="A153" s="980"/>
      <c r="H153" s="2940"/>
      <c r="J153" s="2940"/>
    </row>
    <row r="154" spans="1:10" s="877" customFormat="1" ht="14.25" customHeight="1">
      <c r="A154" s="980"/>
      <c r="H154" s="2940"/>
      <c r="J154" s="2940"/>
    </row>
    <row r="155" spans="1:10" s="877" customFormat="1" ht="14.25" customHeight="1">
      <c r="A155" s="980"/>
      <c r="H155" s="2940"/>
      <c r="J155" s="2940"/>
    </row>
    <row r="156" spans="1:10" s="877" customFormat="1" ht="14.25" customHeight="1">
      <c r="A156" s="980"/>
      <c r="H156" s="2940"/>
      <c r="J156" s="2940"/>
    </row>
    <row r="157" spans="1:10" s="877" customFormat="1" ht="14.25" customHeight="1">
      <c r="A157" s="980"/>
      <c r="H157" s="2940"/>
      <c r="J157" s="2940"/>
    </row>
    <row r="158" spans="1:10" s="877" customFormat="1" ht="14.25" customHeight="1">
      <c r="A158" s="980"/>
      <c r="H158" s="2940"/>
      <c r="J158" s="2940"/>
    </row>
    <row r="159" spans="1:10" s="877" customFormat="1" ht="14.25" customHeight="1">
      <c r="A159" s="980"/>
      <c r="H159" s="2940"/>
      <c r="J159" s="2940"/>
    </row>
    <row r="160" spans="1:10" s="877" customFormat="1" ht="14.25" customHeight="1">
      <c r="A160" s="980"/>
      <c r="H160" s="2940"/>
      <c r="J160" s="2940"/>
    </row>
    <row r="161" spans="1:10" s="877" customFormat="1" ht="14.25" customHeight="1">
      <c r="A161" s="980"/>
      <c r="H161" s="2940"/>
      <c r="J161" s="2940"/>
    </row>
    <row r="162" spans="1:10" s="877" customFormat="1" ht="14.25" customHeight="1">
      <c r="A162" s="980"/>
      <c r="H162" s="2940"/>
      <c r="J162" s="2940"/>
    </row>
    <row r="163" spans="1:10" s="877" customFormat="1" ht="14.25" customHeight="1">
      <c r="A163" s="980"/>
      <c r="H163" s="2940"/>
      <c r="J163" s="2940"/>
    </row>
    <row r="164" spans="1:10" s="877" customFormat="1" ht="14.25" customHeight="1">
      <c r="A164" s="980"/>
      <c r="H164" s="2940"/>
      <c r="J164" s="2940"/>
    </row>
    <row r="165" spans="1:10" s="877" customFormat="1" ht="14.25" customHeight="1">
      <c r="A165" s="980"/>
      <c r="H165" s="2940"/>
      <c r="J165" s="2940"/>
    </row>
    <row r="166" spans="1:10" s="877" customFormat="1" ht="14.25" customHeight="1">
      <c r="A166" s="980"/>
      <c r="H166" s="2940"/>
      <c r="J166" s="2940"/>
    </row>
    <row r="167" spans="1:10" s="877" customFormat="1" ht="14.25" customHeight="1">
      <c r="A167" s="980"/>
      <c r="H167" s="2940"/>
      <c r="J167" s="2940"/>
    </row>
    <row r="168" spans="1:10" s="877" customFormat="1" ht="14.25" customHeight="1">
      <c r="A168" s="980"/>
      <c r="H168" s="2940"/>
      <c r="J168" s="2940"/>
    </row>
    <row r="169" spans="1:10" s="877" customFormat="1" ht="14.25" customHeight="1">
      <c r="A169" s="980"/>
      <c r="H169" s="2940"/>
      <c r="J169" s="2940"/>
    </row>
    <row r="170" spans="1:10" s="877" customFormat="1" ht="14.25" customHeight="1">
      <c r="A170" s="980"/>
      <c r="H170" s="2940"/>
      <c r="J170" s="2940"/>
    </row>
    <row r="171" spans="1:10" s="877" customFormat="1" ht="14.25" customHeight="1">
      <c r="A171" s="980"/>
      <c r="H171" s="2940"/>
      <c r="J171" s="2940"/>
    </row>
    <row r="172" spans="1:10" s="877" customFormat="1" ht="14.25" customHeight="1">
      <c r="A172" s="980"/>
      <c r="H172" s="2940"/>
      <c r="J172" s="2940"/>
    </row>
    <row r="173" spans="1:10" s="877" customFormat="1" ht="14.25" customHeight="1">
      <c r="A173" s="980"/>
      <c r="H173" s="2940"/>
      <c r="J173" s="2940"/>
    </row>
    <row r="174" spans="1:10" s="877" customFormat="1" ht="14.25" customHeight="1">
      <c r="A174" s="980"/>
      <c r="H174" s="2940"/>
      <c r="J174" s="2940"/>
    </row>
    <row r="175" spans="1:10" s="877" customFormat="1" ht="14.25" customHeight="1">
      <c r="A175" s="980"/>
      <c r="H175" s="2940"/>
      <c r="J175" s="2940"/>
    </row>
    <row r="176" spans="1:10" s="877" customFormat="1" ht="14.25" customHeight="1">
      <c r="A176" s="980"/>
      <c r="H176" s="2940"/>
      <c r="J176" s="2940"/>
    </row>
    <row r="177" spans="1:10" s="877" customFormat="1" ht="14.25" customHeight="1">
      <c r="A177" s="980"/>
      <c r="H177" s="2940"/>
      <c r="J177" s="2940"/>
    </row>
    <row r="178" spans="1:10" s="877" customFormat="1" ht="14.25" customHeight="1">
      <c r="A178" s="980"/>
      <c r="H178" s="2940"/>
      <c r="J178" s="2940"/>
    </row>
    <row r="179" spans="1:10" s="877" customFormat="1" ht="14.25" customHeight="1">
      <c r="A179" s="980"/>
      <c r="H179" s="2940"/>
      <c r="J179" s="2940"/>
    </row>
    <row r="180" spans="1:10" s="877" customFormat="1" ht="14.25" customHeight="1">
      <c r="A180" s="980"/>
      <c r="H180" s="2940"/>
      <c r="J180" s="2940"/>
    </row>
    <row r="181" spans="1:10" s="877" customFormat="1" ht="14.25" customHeight="1">
      <c r="A181" s="980"/>
      <c r="H181" s="2940"/>
      <c r="J181" s="2940"/>
    </row>
    <row r="182" spans="1:10" s="877" customFormat="1" ht="14.25" customHeight="1">
      <c r="A182" s="980"/>
      <c r="H182" s="2940"/>
      <c r="J182" s="2940"/>
    </row>
    <row r="183" spans="1:10" s="877" customFormat="1" ht="14.25" customHeight="1">
      <c r="A183" s="980"/>
      <c r="H183" s="2940"/>
      <c r="J183" s="2940"/>
    </row>
    <row r="184" spans="1:10" s="877" customFormat="1" ht="14.25" customHeight="1">
      <c r="A184" s="980"/>
      <c r="H184" s="2940"/>
      <c r="J184" s="2940"/>
    </row>
    <row r="185" spans="1:10" s="877" customFormat="1" ht="14.25" customHeight="1">
      <c r="A185" s="980"/>
      <c r="H185" s="2940"/>
      <c r="J185" s="2940"/>
    </row>
    <row r="186" spans="1:10" s="877" customFormat="1" ht="14.25" customHeight="1">
      <c r="A186" s="980"/>
      <c r="H186" s="2940"/>
      <c r="J186" s="2940"/>
    </row>
    <row r="187" spans="1:10" s="877" customFormat="1" ht="14.25" customHeight="1">
      <c r="A187" s="980"/>
      <c r="H187" s="2940"/>
      <c r="J187" s="2940"/>
    </row>
    <row r="188" spans="1:10" s="877" customFormat="1" ht="14.25" customHeight="1">
      <c r="A188" s="980"/>
      <c r="H188" s="2940"/>
      <c r="J188" s="2940"/>
    </row>
    <row r="189" spans="1:10" s="877" customFormat="1" ht="14.25" customHeight="1">
      <c r="A189" s="980"/>
      <c r="H189" s="2940"/>
      <c r="J189" s="2940"/>
    </row>
    <row r="190" spans="1:10" s="877" customFormat="1" ht="14.25" customHeight="1">
      <c r="A190" s="980"/>
      <c r="H190" s="2940"/>
      <c r="J190" s="2940"/>
    </row>
    <row r="191" spans="1:10" s="877" customFormat="1" ht="14.25" customHeight="1">
      <c r="A191" s="980"/>
      <c r="H191" s="2940"/>
      <c r="J191" s="2940"/>
    </row>
    <row r="192" spans="1:10" s="877" customFormat="1" ht="14.25" customHeight="1">
      <c r="A192" s="980"/>
      <c r="H192" s="2940"/>
      <c r="J192" s="2940"/>
    </row>
    <row r="193" spans="1:10" s="877" customFormat="1" ht="14.25" customHeight="1">
      <c r="A193" s="980"/>
      <c r="H193" s="2940"/>
      <c r="J193" s="2940"/>
    </row>
    <row r="194" spans="1:10" s="877" customFormat="1" ht="14.25" customHeight="1">
      <c r="A194" s="980"/>
      <c r="H194" s="2940"/>
      <c r="J194" s="2940"/>
    </row>
    <row r="195" spans="1:10" s="877" customFormat="1" ht="14.25" customHeight="1">
      <c r="A195" s="980"/>
      <c r="H195" s="2940"/>
      <c r="J195" s="2940"/>
    </row>
    <row r="196" spans="1:10" s="877" customFormat="1" ht="14.25" customHeight="1">
      <c r="A196" s="980"/>
      <c r="H196" s="2940"/>
      <c r="J196" s="2940"/>
    </row>
    <row r="197" spans="1:10" s="877" customFormat="1" ht="14.25" customHeight="1">
      <c r="A197" s="980"/>
      <c r="H197" s="2940"/>
      <c r="J197" s="2940"/>
    </row>
    <row r="198" spans="1:10" s="877" customFormat="1" ht="14.25" customHeight="1">
      <c r="A198" s="980"/>
      <c r="H198" s="2940"/>
      <c r="J198" s="2940"/>
    </row>
    <row r="199" spans="1:10" s="877" customFormat="1" ht="14.25" customHeight="1">
      <c r="A199" s="980"/>
      <c r="H199" s="2940"/>
      <c r="J199" s="2940"/>
    </row>
    <row r="200" spans="1:10" s="877" customFormat="1" ht="14.25" customHeight="1">
      <c r="A200" s="980"/>
      <c r="H200" s="2940"/>
      <c r="J200" s="2940"/>
    </row>
    <row r="201" spans="1:10" s="877" customFormat="1" ht="14.25" customHeight="1">
      <c r="A201" s="980"/>
      <c r="H201" s="2940"/>
      <c r="J201" s="2940"/>
    </row>
    <row r="202" spans="1:10" s="877" customFormat="1" ht="14.25" customHeight="1">
      <c r="A202" s="980"/>
      <c r="H202" s="2940"/>
      <c r="J202" s="2940"/>
    </row>
    <row r="203" spans="1:10" s="877" customFormat="1" ht="14.25" customHeight="1">
      <c r="A203" s="980"/>
      <c r="H203" s="2940"/>
      <c r="J203" s="2940"/>
    </row>
    <row r="204" spans="1:10" s="877" customFormat="1" ht="14.25" customHeight="1">
      <c r="A204" s="980"/>
      <c r="H204" s="2940"/>
      <c r="J204" s="2940"/>
    </row>
    <row r="205" spans="1:10" s="877" customFormat="1" ht="14.25" customHeight="1">
      <c r="A205" s="980"/>
      <c r="H205" s="2940"/>
      <c r="J205" s="2940"/>
    </row>
    <row r="206" spans="1:10" s="877" customFormat="1" ht="14.25" customHeight="1">
      <c r="A206" s="980"/>
      <c r="H206" s="2940"/>
      <c r="J206" s="2940"/>
    </row>
    <row r="207" spans="1:10" s="877" customFormat="1" ht="14.25" customHeight="1">
      <c r="A207" s="980"/>
      <c r="H207" s="2940"/>
      <c r="J207" s="2940"/>
    </row>
    <row r="208" spans="1:10" s="877" customFormat="1" ht="14.25" customHeight="1">
      <c r="A208" s="980"/>
      <c r="H208" s="2940"/>
      <c r="J208" s="2940"/>
    </row>
    <row r="209" spans="1:10" s="877" customFormat="1" ht="14.25" customHeight="1">
      <c r="A209" s="980"/>
      <c r="H209" s="2940"/>
      <c r="J209" s="2940"/>
    </row>
    <row r="210" spans="1:10" s="877" customFormat="1" ht="14.25" customHeight="1">
      <c r="A210" s="980"/>
      <c r="H210" s="2940"/>
      <c r="J210" s="2940"/>
    </row>
    <row r="211" spans="1:10" s="877" customFormat="1" ht="14.25" customHeight="1">
      <c r="A211" s="980"/>
      <c r="H211" s="2940"/>
      <c r="J211" s="2940"/>
    </row>
    <row r="212" spans="1:10" s="877" customFormat="1" ht="14.25" customHeight="1">
      <c r="A212" s="980"/>
      <c r="H212" s="2940"/>
      <c r="J212" s="2940"/>
    </row>
    <row r="213" spans="1:10" s="877" customFormat="1" ht="14.25" customHeight="1">
      <c r="A213" s="980"/>
      <c r="H213" s="2940"/>
      <c r="J213" s="2940"/>
    </row>
    <row r="214" spans="1:10" s="877" customFormat="1" ht="14.25" customHeight="1">
      <c r="A214" s="980"/>
      <c r="H214" s="2940"/>
      <c r="J214" s="2940"/>
    </row>
    <row r="215" spans="1:10" s="877" customFormat="1" ht="14.25" customHeight="1">
      <c r="A215" s="980"/>
      <c r="H215" s="2940"/>
      <c r="J215" s="2940"/>
    </row>
    <row r="216" spans="1:10" s="877" customFormat="1" ht="14.25" customHeight="1">
      <c r="A216" s="980"/>
      <c r="H216" s="2940"/>
      <c r="J216" s="2940"/>
    </row>
    <row r="217" spans="1:10" s="877" customFormat="1" ht="14.25" customHeight="1">
      <c r="A217" s="980"/>
      <c r="H217" s="2940"/>
      <c r="J217" s="2940"/>
    </row>
    <row r="218" spans="1:10" s="877" customFormat="1" ht="14.25" customHeight="1">
      <c r="A218" s="980"/>
      <c r="H218" s="2940"/>
      <c r="J218" s="2940"/>
    </row>
    <row r="219" spans="1:10" s="877" customFormat="1" ht="14.25" customHeight="1">
      <c r="A219" s="980"/>
      <c r="H219" s="2940"/>
      <c r="J219" s="2940"/>
    </row>
    <row r="220" spans="1:10" s="877" customFormat="1" ht="14.25" customHeight="1">
      <c r="A220" s="980"/>
      <c r="H220" s="2940"/>
      <c r="J220" s="2940"/>
    </row>
    <row r="221" spans="1:10" s="877" customFormat="1" ht="14.25" customHeight="1">
      <c r="A221" s="980"/>
      <c r="H221" s="2940"/>
      <c r="J221" s="2940"/>
    </row>
    <row r="222" spans="1:10" s="877" customFormat="1" ht="14.25" customHeight="1">
      <c r="A222" s="980"/>
      <c r="H222" s="2940"/>
      <c r="J222" s="2940"/>
    </row>
    <row r="223" spans="1:10" s="877" customFormat="1" ht="14.25" customHeight="1">
      <c r="A223" s="980"/>
      <c r="H223" s="2940"/>
      <c r="J223" s="2940"/>
    </row>
    <row r="224" spans="1:10" s="877" customFormat="1" ht="14.25" customHeight="1">
      <c r="A224" s="980"/>
      <c r="H224" s="2940"/>
      <c r="J224" s="2940"/>
    </row>
    <row r="225" spans="1:10" s="877" customFormat="1" ht="14.25" customHeight="1">
      <c r="A225" s="980"/>
      <c r="H225" s="2940"/>
      <c r="J225" s="2940"/>
    </row>
    <row r="226" spans="1:10" s="877" customFormat="1" ht="14.25" customHeight="1">
      <c r="A226" s="980"/>
      <c r="H226" s="2940"/>
      <c r="J226" s="2940"/>
    </row>
    <row r="227" spans="1:10" s="877" customFormat="1" ht="14.25" customHeight="1">
      <c r="A227" s="980"/>
      <c r="H227" s="2940"/>
      <c r="J227" s="2940"/>
    </row>
    <row r="228" spans="1:10" s="877" customFormat="1" ht="14.25" customHeight="1">
      <c r="A228" s="980"/>
      <c r="H228" s="2940"/>
      <c r="J228" s="2940"/>
    </row>
    <row r="229" spans="1:10" s="877" customFormat="1" ht="14.25" customHeight="1">
      <c r="A229" s="980"/>
      <c r="H229" s="2940"/>
      <c r="J229" s="2940"/>
    </row>
    <row r="230" spans="1:10" s="877" customFormat="1" ht="14.25" customHeight="1">
      <c r="A230" s="980"/>
      <c r="H230" s="2940"/>
      <c r="J230" s="2940"/>
    </row>
    <row r="231" spans="1:10" s="877" customFormat="1" ht="14.25" customHeight="1">
      <c r="A231" s="980"/>
      <c r="H231" s="2940"/>
      <c r="J231" s="2940"/>
    </row>
    <row r="232" spans="1:10" s="877" customFormat="1" ht="14.25" customHeight="1">
      <c r="A232" s="980"/>
      <c r="H232" s="2940"/>
      <c r="J232" s="2940"/>
    </row>
    <row r="233" spans="1:10" s="877" customFormat="1" ht="14.25" customHeight="1">
      <c r="A233" s="980"/>
      <c r="H233" s="2940"/>
      <c r="J233" s="2940"/>
    </row>
    <row r="234" spans="1:10" s="877" customFormat="1" ht="14.25" customHeight="1">
      <c r="A234" s="980"/>
      <c r="H234" s="2940"/>
      <c r="J234" s="2940"/>
    </row>
    <row r="235" spans="1:10" s="877" customFormat="1" ht="14.25" customHeight="1">
      <c r="A235" s="980"/>
      <c r="H235" s="2940"/>
      <c r="J235" s="2940"/>
    </row>
    <row r="236" spans="1:10" s="877" customFormat="1" ht="14.25" customHeight="1">
      <c r="A236" s="980"/>
      <c r="H236" s="2940"/>
      <c r="J236" s="2940"/>
    </row>
    <row r="237" spans="1:10" s="877" customFormat="1" ht="14.25" customHeight="1">
      <c r="A237" s="980"/>
      <c r="H237" s="2940"/>
      <c r="J237" s="2940"/>
    </row>
    <row r="238" spans="1:10" s="877" customFormat="1" ht="14.25" customHeight="1">
      <c r="A238" s="980"/>
      <c r="H238" s="2940"/>
      <c r="J238" s="2940"/>
    </row>
    <row r="239" spans="1:10" s="877" customFormat="1" ht="14.25" customHeight="1">
      <c r="A239" s="980"/>
      <c r="H239" s="2940"/>
      <c r="J239" s="2940"/>
    </row>
    <row r="240" spans="1:10" s="877" customFormat="1" ht="14.25" customHeight="1">
      <c r="A240" s="980"/>
      <c r="H240" s="2940"/>
      <c r="J240" s="2940"/>
    </row>
    <row r="241" spans="1:10" s="877" customFormat="1" ht="14.25" customHeight="1">
      <c r="A241" s="980"/>
      <c r="H241" s="2940"/>
      <c r="J241" s="2940"/>
    </row>
    <row r="242" spans="1:10" s="877" customFormat="1" ht="14.25" customHeight="1">
      <c r="A242" s="980"/>
      <c r="H242" s="2940"/>
      <c r="J242" s="2940"/>
    </row>
    <row r="243" spans="1:10" s="877" customFormat="1" ht="14.25" customHeight="1">
      <c r="A243" s="980"/>
      <c r="H243" s="2940"/>
      <c r="J243" s="2940"/>
    </row>
    <row r="244" spans="1:10" s="877" customFormat="1" ht="14.25" customHeight="1">
      <c r="A244" s="980"/>
      <c r="H244" s="2940"/>
      <c r="J244" s="2940"/>
    </row>
    <row r="245" spans="1:10" s="877" customFormat="1" ht="14.25" customHeight="1">
      <c r="A245" s="980"/>
      <c r="H245" s="2940"/>
      <c r="J245" s="2940"/>
    </row>
    <row r="246" spans="1:10" s="877" customFormat="1" ht="14.25" customHeight="1">
      <c r="A246" s="980"/>
      <c r="H246" s="2940"/>
      <c r="J246" s="2940"/>
    </row>
    <row r="247" spans="1:10" s="877" customFormat="1" ht="14.25" customHeight="1">
      <c r="A247" s="980"/>
      <c r="H247" s="2940"/>
      <c r="J247" s="2940"/>
    </row>
    <row r="248" spans="1:10" s="877" customFormat="1" ht="14.25" customHeight="1">
      <c r="A248" s="980"/>
      <c r="H248" s="2940"/>
      <c r="J248" s="2940"/>
    </row>
    <row r="249" spans="1:10" s="877" customFormat="1" ht="14.25" customHeight="1">
      <c r="A249" s="980"/>
      <c r="H249" s="2940"/>
      <c r="J249" s="2940"/>
    </row>
    <row r="250" spans="1:10" s="877" customFormat="1" ht="14.25" customHeight="1">
      <c r="A250" s="980"/>
      <c r="H250" s="2940"/>
      <c r="J250" s="2940"/>
    </row>
    <row r="251" spans="1:10" s="877" customFormat="1" ht="14.25" customHeight="1">
      <c r="A251" s="980"/>
      <c r="H251" s="2940"/>
      <c r="J251" s="2940"/>
    </row>
    <row r="252" spans="1:10" s="877" customFormat="1" ht="14.25" customHeight="1">
      <c r="A252" s="980"/>
      <c r="H252" s="2940"/>
      <c r="J252" s="2940"/>
    </row>
    <row r="253" spans="1:10" s="877" customFormat="1" ht="14.25" customHeight="1">
      <c r="A253" s="980"/>
      <c r="H253" s="2940"/>
      <c r="J253" s="2940"/>
    </row>
    <row r="254" spans="1:10" s="877" customFormat="1" ht="14.25" customHeight="1">
      <c r="A254" s="980"/>
      <c r="H254" s="2940"/>
      <c r="J254" s="2940"/>
    </row>
    <row r="255" spans="1:10" s="877" customFormat="1" ht="14.25" customHeight="1">
      <c r="A255" s="980"/>
      <c r="H255" s="2940"/>
      <c r="J255" s="2940"/>
    </row>
    <row r="256" spans="1:10" s="877" customFormat="1" ht="14.25" customHeight="1">
      <c r="A256" s="980"/>
      <c r="H256" s="2940"/>
      <c r="J256" s="2940"/>
    </row>
    <row r="257" spans="1:10" s="877" customFormat="1" ht="14.25" customHeight="1">
      <c r="A257" s="980"/>
      <c r="H257" s="2940"/>
      <c r="J257" s="2940"/>
    </row>
    <row r="258" spans="1:10" s="877" customFormat="1" ht="14.25" customHeight="1">
      <c r="A258" s="980"/>
      <c r="H258" s="2940"/>
      <c r="J258" s="2940"/>
    </row>
    <row r="259" spans="1:10" s="877" customFormat="1" ht="14.25" customHeight="1">
      <c r="A259" s="980"/>
      <c r="H259" s="2940"/>
      <c r="J259" s="2940"/>
    </row>
    <row r="260" spans="1:10" s="877" customFormat="1" ht="14.25" customHeight="1">
      <c r="A260" s="980"/>
      <c r="H260" s="2940"/>
      <c r="J260" s="2940"/>
    </row>
    <row r="261" spans="1:10" s="877" customFormat="1" ht="14.25" customHeight="1">
      <c r="A261" s="980"/>
      <c r="H261" s="2940"/>
      <c r="J261" s="2940"/>
    </row>
    <row r="262" spans="1:10" s="877" customFormat="1" ht="14.25" customHeight="1">
      <c r="A262" s="980"/>
      <c r="H262" s="2940"/>
      <c r="J262" s="2940"/>
    </row>
    <row r="263" spans="1:10" s="877" customFormat="1" ht="14.25" customHeight="1">
      <c r="A263" s="980"/>
      <c r="H263" s="2940"/>
      <c r="J263" s="2940"/>
    </row>
    <row r="264" spans="1:10" s="877" customFormat="1" ht="14.25" customHeight="1">
      <c r="A264" s="980"/>
      <c r="H264" s="2940"/>
      <c r="J264" s="2940"/>
    </row>
    <row r="265" spans="1:10" s="877" customFormat="1" ht="14.25" customHeight="1">
      <c r="A265" s="980"/>
      <c r="H265" s="2940"/>
      <c r="J265" s="2940"/>
    </row>
    <row r="266" spans="1:10" s="877" customFormat="1" ht="14.25" customHeight="1">
      <c r="A266" s="980"/>
      <c r="H266" s="2940"/>
      <c r="J266" s="2940"/>
    </row>
    <row r="267" spans="1:10" s="877" customFormat="1" ht="14.25" customHeight="1">
      <c r="A267" s="980"/>
      <c r="H267" s="2940"/>
      <c r="J267" s="2940"/>
    </row>
    <row r="268" spans="1:10" s="877" customFormat="1" ht="14.25" customHeight="1">
      <c r="A268" s="980"/>
      <c r="H268" s="2940"/>
      <c r="J268" s="2940"/>
    </row>
    <row r="269" spans="1:10" s="877" customFormat="1" ht="14.25" customHeight="1">
      <c r="A269" s="980"/>
      <c r="H269" s="2940"/>
      <c r="J269" s="2940"/>
    </row>
    <row r="270" spans="1:10" s="877" customFormat="1" ht="14.25" customHeight="1">
      <c r="A270" s="980"/>
      <c r="H270" s="2940"/>
      <c r="J270" s="2940"/>
    </row>
    <row r="271" spans="1:10" s="877" customFormat="1" ht="14.25" customHeight="1">
      <c r="A271" s="980"/>
      <c r="H271" s="2940"/>
      <c r="J271" s="2940"/>
    </row>
    <row r="272" spans="1:10" s="877" customFormat="1" ht="14.25" customHeight="1">
      <c r="A272" s="980"/>
      <c r="H272" s="2940"/>
      <c r="J272" s="2940"/>
    </row>
    <row r="273" spans="1:10" s="877" customFormat="1" ht="14.25" customHeight="1">
      <c r="A273" s="980"/>
      <c r="H273" s="2940"/>
      <c r="J273" s="2940"/>
    </row>
    <row r="274" spans="1:10" s="877" customFormat="1" ht="14.25" customHeight="1">
      <c r="A274" s="980"/>
      <c r="H274" s="2940"/>
      <c r="J274" s="2940"/>
    </row>
    <row r="275" spans="1:10" s="877" customFormat="1" ht="14.25" customHeight="1">
      <c r="A275" s="980"/>
      <c r="H275" s="2940"/>
      <c r="J275" s="2940"/>
    </row>
    <row r="276" spans="1:10" s="877" customFormat="1" ht="14.25" customHeight="1">
      <c r="A276" s="980"/>
      <c r="H276" s="2940"/>
      <c r="J276" s="2940"/>
    </row>
    <row r="277" spans="1:10" s="877" customFormat="1" ht="14.25" customHeight="1">
      <c r="A277" s="980"/>
      <c r="H277" s="2940"/>
      <c r="J277" s="2940"/>
    </row>
    <row r="278" spans="1:10" s="877" customFormat="1" ht="14.25" customHeight="1">
      <c r="A278" s="980"/>
      <c r="H278" s="2940"/>
      <c r="J278" s="2940"/>
    </row>
    <row r="279" spans="1:10" s="877" customFormat="1" ht="14.25" customHeight="1">
      <c r="A279" s="980"/>
      <c r="H279" s="2940"/>
      <c r="J279" s="2940"/>
    </row>
    <row r="280" spans="1:10" s="877" customFormat="1" ht="14.25" customHeight="1">
      <c r="A280" s="980"/>
      <c r="H280" s="2940"/>
      <c r="J280" s="2940"/>
    </row>
    <row r="281" spans="1:10" s="877" customFormat="1" ht="14.25" customHeight="1">
      <c r="A281" s="980"/>
      <c r="H281" s="2940"/>
      <c r="J281" s="2940"/>
    </row>
    <row r="282" spans="1:10" s="877" customFormat="1" ht="14.25" customHeight="1">
      <c r="A282" s="980"/>
      <c r="H282" s="2940"/>
      <c r="J282" s="2940"/>
    </row>
    <row r="283" spans="1:10" s="877" customFormat="1" ht="14.25" customHeight="1">
      <c r="A283" s="980"/>
      <c r="H283" s="2940"/>
      <c r="J283" s="2940"/>
    </row>
    <row r="284" spans="1:10" s="877" customFormat="1" ht="14.25" customHeight="1">
      <c r="A284" s="980"/>
      <c r="H284" s="2940"/>
      <c r="J284" s="2940"/>
    </row>
    <row r="285" spans="1:10" s="877" customFormat="1" ht="14.25" customHeight="1">
      <c r="A285" s="980"/>
      <c r="H285" s="2940"/>
      <c r="J285" s="2940"/>
    </row>
    <row r="286" spans="1:10" s="877" customFormat="1" ht="14.25" customHeight="1">
      <c r="A286" s="980"/>
      <c r="H286" s="2940"/>
      <c r="J286" s="2940"/>
    </row>
    <row r="287" spans="1:10" s="877" customFormat="1" ht="14.25" customHeight="1">
      <c r="A287" s="980"/>
      <c r="H287" s="2940"/>
      <c r="J287" s="2940"/>
    </row>
    <row r="288" spans="1:10" s="877" customFormat="1" ht="14.25" customHeight="1">
      <c r="A288" s="980"/>
      <c r="H288" s="2940"/>
      <c r="J288" s="2940"/>
    </row>
    <row r="289" spans="1:10" s="877" customFormat="1" ht="14.25" customHeight="1">
      <c r="A289" s="980"/>
      <c r="H289" s="2940"/>
      <c r="J289" s="2940"/>
    </row>
    <row r="290" spans="1:10" s="877" customFormat="1" ht="14.25" customHeight="1">
      <c r="A290" s="980"/>
      <c r="H290" s="2940"/>
      <c r="J290" s="2940"/>
    </row>
    <row r="291" spans="1:10" s="877" customFormat="1" ht="14.25" customHeight="1">
      <c r="A291" s="980"/>
      <c r="H291" s="2940"/>
      <c r="J291" s="2940"/>
    </row>
    <row r="292" spans="1:10" s="877" customFormat="1" ht="14.25" customHeight="1">
      <c r="A292" s="980"/>
      <c r="H292" s="2940"/>
      <c r="J292" s="2940"/>
    </row>
    <row r="293" spans="1:10" s="877" customFormat="1" ht="14.25" customHeight="1">
      <c r="A293" s="980"/>
      <c r="H293" s="2940"/>
      <c r="J293" s="2940"/>
    </row>
    <row r="294" spans="1:10" s="877" customFormat="1" ht="14.25" customHeight="1">
      <c r="A294" s="980"/>
      <c r="H294" s="2940"/>
      <c r="J294" s="2940"/>
    </row>
    <row r="295" spans="1:10" s="877" customFormat="1" ht="14.25" customHeight="1">
      <c r="A295" s="980"/>
      <c r="H295" s="2940"/>
      <c r="J295" s="2940"/>
    </row>
    <row r="296" spans="1:10" s="877" customFormat="1" ht="14.25" customHeight="1">
      <c r="A296" s="980"/>
      <c r="H296" s="2940"/>
      <c r="J296" s="2940"/>
    </row>
    <row r="297" spans="1:10" s="877" customFormat="1" ht="14.25" customHeight="1">
      <c r="A297" s="980"/>
      <c r="H297" s="2940"/>
      <c r="J297" s="2940"/>
    </row>
    <row r="298" spans="1:10" s="877" customFormat="1" ht="14.25" customHeight="1">
      <c r="A298" s="980"/>
      <c r="H298" s="2940"/>
      <c r="J298" s="2940"/>
    </row>
    <row r="299" spans="1:10" s="877" customFormat="1" ht="14.25" customHeight="1">
      <c r="A299" s="980"/>
      <c r="H299" s="2940"/>
      <c r="J299" s="2940"/>
    </row>
    <row r="300" spans="1:10" s="877" customFormat="1" ht="14.25" customHeight="1">
      <c r="A300" s="980"/>
      <c r="H300" s="2940"/>
      <c r="J300" s="2940"/>
    </row>
    <row r="301" spans="1:10" s="877" customFormat="1" ht="14.25" customHeight="1">
      <c r="A301" s="980"/>
      <c r="H301" s="2940"/>
      <c r="J301" s="2940"/>
    </row>
    <row r="302" spans="1:10" s="877" customFormat="1" ht="14.25" customHeight="1">
      <c r="A302" s="980"/>
      <c r="H302" s="2940"/>
      <c r="J302" s="2940"/>
    </row>
    <row r="303" spans="1:10" s="877" customFormat="1" ht="14.25" customHeight="1">
      <c r="A303" s="980"/>
      <c r="H303" s="2940"/>
      <c r="J303" s="2940"/>
    </row>
    <row r="304" spans="1:10" s="877" customFormat="1" ht="14.25" customHeight="1">
      <c r="A304" s="980"/>
      <c r="H304" s="2940"/>
      <c r="J304" s="2940"/>
    </row>
    <row r="305" spans="1:10" s="877" customFormat="1" ht="14.25" customHeight="1">
      <c r="A305" s="980"/>
      <c r="H305" s="2940"/>
      <c r="J305" s="2940"/>
    </row>
    <row r="306" spans="1:10" s="877" customFormat="1" ht="14.25" customHeight="1">
      <c r="A306" s="980"/>
      <c r="H306" s="2940"/>
      <c r="J306" s="2940"/>
    </row>
    <row r="307" spans="1:10" s="877" customFormat="1" ht="14.25" customHeight="1">
      <c r="A307" s="980"/>
      <c r="H307" s="2940"/>
      <c r="J307" s="2940"/>
    </row>
    <row r="308" spans="1:10" s="877" customFormat="1" ht="14.25" customHeight="1">
      <c r="A308" s="980"/>
      <c r="H308" s="2940"/>
      <c r="J308" s="2940"/>
    </row>
    <row r="309" spans="1:10" s="877" customFormat="1" ht="14.25" customHeight="1">
      <c r="A309" s="980"/>
      <c r="H309" s="2940"/>
      <c r="J309" s="2940"/>
    </row>
    <row r="310" spans="1:10" s="877" customFormat="1" ht="14.25" customHeight="1">
      <c r="A310" s="980"/>
      <c r="H310" s="2940"/>
      <c r="J310" s="2940"/>
    </row>
    <row r="311" spans="1:10" s="877" customFormat="1" ht="14.25" customHeight="1">
      <c r="A311" s="980"/>
      <c r="H311" s="2940"/>
      <c r="J311" s="2940"/>
    </row>
    <row r="312" spans="1:10" s="877" customFormat="1" ht="14.25" customHeight="1">
      <c r="A312" s="980"/>
      <c r="H312" s="2940"/>
      <c r="J312" s="2940"/>
    </row>
    <row r="313" spans="1:10" s="877" customFormat="1" ht="14.25" customHeight="1">
      <c r="A313" s="980"/>
      <c r="H313" s="2940"/>
      <c r="J313" s="2940"/>
    </row>
    <row r="314" spans="1:10" s="877" customFormat="1" ht="14.25" customHeight="1">
      <c r="A314" s="980"/>
      <c r="H314" s="2940"/>
      <c r="J314" s="2940"/>
    </row>
    <row r="315" spans="1:10" s="877" customFormat="1" ht="14.25" customHeight="1">
      <c r="A315" s="980"/>
      <c r="H315" s="2940"/>
      <c r="J315" s="2940"/>
    </row>
    <row r="316" spans="1:10" s="877" customFormat="1" ht="14.25" customHeight="1">
      <c r="A316" s="980"/>
      <c r="H316" s="2940"/>
      <c r="J316" s="2940"/>
    </row>
    <row r="317" spans="1:10" s="877" customFormat="1" ht="14.25" customHeight="1">
      <c r="A317" s="980"/>
      <c r="H317" s="2940"/>
      <c r="J317" s="2940"/>
    </row>
    <row r="318" spans="1:10" s="877" customFormat="1" ht="14.25" customHeight="1">
      <c r="A318" s="980"/>
      <c r="H318" s="2940"/>
      <c r="J318" s="2940"/>
    </row>
    <row r="319" spans="1:10" s="877" customFormat="1" ht="14.25" customHeight="1">
      <c r="A319" s="980"/>
      <c r="H319" s="2940"/>
      <c r="J319" s="2940"/>
    </row>
    <row r="320" spans="1:10" s="877" customFormat="1" ht="14.25" customHeight="1">
      <c r="A320" s="980"/>
      <c r="H320" s="2940"/>
      <c r="J320" s="2940"/>
    </row>
    <row r="321" spans="1:10" s="877" customFormat="1" ht="14.25" customHeight="1">
      <c r="A321" s="980"/>
      <c r="H321" s="2940"/>
      <c r="J321" s="2940"/>
    </row>
    <row r="322" spans="1:10" s="877" customFormat="1" ht="14.25" customHeight="1">
      <c r="A322" s="980"/>
      <c r="H322" s="2940"/>
      <c r="J322" s="2940"/>
    </row>
    <row r="323" spans="1:10" s="877" customFormat="1" ht="14.25" customHeight="1">
      <c r="A323" s="980"/>
      <c r="H323" s="2940"/>
      <c r="J323" s="2940"/>
    </row>
    <row r="324" spans="1:10" s="877" customFormat="1" ht="14.25" customHeight="1">
      <c r="A324" s="980"/>
      <c r="H324" s="2940"/>
      <c r="J324" s="2940"/>
    </row>
    <row r="325" spans="1:10" s="877" customFormat="1" ht="14.25" customHeight="1">
      <c r="A325" s="980"/>
      <c r="H325" s="2940"/>
      <c r="J325" s="2940"/>
    </row>
    <row r="326" spans="1:10" s="877" customFormat="1" ht="14.25" customHeight="1">
      <c r="A326" s="980"/>
      <c r="H326" s="2940"/>
      <c r="J326" s="2940"/>
    </row>
    <row r="327" spans="1:10" s="877" customFormat="1" ht="14.25" customHeight="1">
      <c r="A327" s="980"/>
      <c r="H327" s="2940"/>
      <c r="J327" s="2940"/>
    </row>
    <row r="328" spans="1:10" s="877" customFormat="1" ht="14.25" customHeight="1">
      <c r="A328" s="980"/>
      <c r="H328" s="2940"/>
      <c r="J328" s="2940"/>
    </row>
    <row r="329" spans="1:10" s="877" customFormat="1" ht="14.25" customHeight="1">
      <c r="A329" s="980"/>
      <c r="H329" s="2940"/>
      <c r="J329" s="2940"/>
    </row>
    <row r="330" spans="1:10" s="877" customFormat="1" ht="14.25" customHeight="1">
      <c r="A330" s="980"/>
      <c r="H330" s="2940"/>
      <c r="J330" s="2940"/>
    </row>
    <row r="331" spans="1:10" s="877" customFormat="1" ht="14.25" customHeight="1">
      <c r="A331" s="980"/>
      <c r="H331" s="2940"/>
      <c r="J331" s="2940"/>
    </row>
    <row r="332" spans="1:10" s="877" customFormat="1" ht="14.25" customHeight="1">
      <c r="A332" s="980"/>
      <c r="H332" s="2940"/>
      <c r="J332" s="2940"/>
    </row>
    <row r="333" spans="1:10" s="877" customFormat="1" ht="14.25" customHeight="1">
      <c r="A333" s="980"/>
      <c r="H333" s="2940"/>
      <c r="J333" s="2940"/>
    </row>
    <row r="334" spans="1:10" s="877" customFormat="1" ht="14.25" customHeight="1">
      <c r="A334" s="980"/>
      <c r="H334" s="2940"/>
      <c r="J334" s="2940"/>
    </row>
    <row r="335" spans="1:10" s="877" customFormat="1" ht="14.25" customHeight="1">
      <c r="A335" s="980"/>
      <c r="H335" s="2940"/>
      <c r="J335" s="2940"/>
    </row>
    <row r="336" spans="1:10" s="877" customFormat="1" ht="14.25" customHeight="1">
      <c r="A336" s="980"/>
      <c r="H336" s="2940"/>
      <c r="J336" s="2940"/>
    </row>
    <row r="337" spans="1:10" s="877" customFormat="1" ht="14.25" customHeight="1">
      <c r="A337" s="980"/>
      <c r="H337" s="2940"/>
      <c r="J337" s="2940"/>
    </row>
    <row r="338" spans="1:10" s="877" customFormat="1" ht="14.25" customHeight="1">
      <c r="A338" s="980"/>
      <c r="H338" s="2940"/>
      <c r="J338" s="2940"/>
    </row>
    <row r="339" spans="1:10" s="877" customFormat="1" ht="14.25" customHeight="1">
      <c r="A339" s="980"/>
      <c r="H339" s="2940"/>
      <c r="J339" s="2940"/>
    </row>
    <row r="340" spans="1:10" s="877" customFormat="1" ht="14.25" customHeight="1">
      <c r="A340" s="980"/>
      <c r="H340" s="2940"/>
      <c r="J340" s="2940"/>
    </row>
    <row r="341" spans="1:10" s="877" customFormat="1" ht="14.25" customHeight="1">
      <c r="A341" s="980"/>
      <c r="H341" s="2940"/>
      <c r="J341" s="2940"/>
    </row>
    <row r="342" spans="1:10" s="877" customFormat="1" ht="14.25" customHeight="1">
      <c r="A342" s="980"/>
      <c r="H342" s="2940"/>
      <c r="J342" s="2940"/>
    </row>
    <row r="343" spans="1:10" s="877" customFormat="1" ht="14.25" customHeight="1">
      <c r="A343" s="980"/>
      <c r="H343" s="2940"/>
      <c r="J343" s="2940"/>
    </row>
    <row r="344" spans="1:10" s="877" customFormat="1" ht="14.25" customHeight="1">
      <c r="A344" s="980"/>
      <c r="H344" s="2940"/>
      <c r="J344" s="2940"/>
    </row>
    <row r="345" spans="1:10" s="877" customFormat="1" ht="14.25" customHeight="1">
      <c r="A345" s="980"/>
      <c r="H345" s="2940"/>
      <c r="J345" s="2940"/>
    </row>
    <row r="346" spans="1:10" s="877" customFormat="1" ht="14.25" customHeight="1">
      <c r="A346" s="980"/>
      <c r="H346" s="2940"/>
      <c r="J346" s="2940"/>
    </row>
    <row r="347" spans="1:10" s="877" customFormat="1" ht="14.25" customHeight="1">
      <c r="A347" s="980"/>
      <c r="H347" s="2940"/>
      <c r="J347" s="2940"/>
    </row>
    <row r="348" spans="1:10" s="877" customFormat="1" ht="14.25" customHeight="1">
      <c r="A348" s="980"/>
      <c r="H348" s="2940"/>
      <c r="J348" s="2940"/>
    </row>
    <row r="349" spans="1:10" s="877" customFormat="1" ht="14.25" customHeight="1">
      <c r="A349" s="980"/>
      <c r="H349" s="2940"/>
      <c r="J349" s="2940"/>
    </row>
    <row r="350" spans="1:10" s="877" customFormat="1" ht="14.25" customHeight="1">
      <c r="A350" s="980"/>
      <c r="H350" s="2940"/>
      <c r="J350" s="2940"/>
    </row>
    <row r="351" spans="1:10" s="877" customFormat="1" ht="14.25" customHeight="1">
      <c r="A351" s="980"/>
      <c r="H351" s="2940"/>
      <c r="J351" s="2940"/>
    </row>
    <row r="352" spans="1:10" s="877" customFormat="1" ht="14.25" customHeight="1">
      <c r="A352" s="980"/>
      <c r="H352" s="2940"/>
      <c r="J352" s="2940"/>
    </row>
    <row r="353" spans="1:10" s="877" customFormat="1" ht="14.25" customHeight="1">
      <c r="A353" s="980"/>
      <c r="H353" s="2940"/>
      <c r="J353" s="2940"/>
    </row>
    <row r="354" spans="1:10" s="877" customFormat="1" ht="14.25" customHeight="1">
      <c r="A354" s="980"/>
      <c r="H354" s="2940"/>
      <c r="J354" s="2940"/>
    </row>
    <row r="355" spans="1:10" s="877" customFormat="1" ht="14.25" customHeight="1">
      <c r="A355" s="980"/>
      <c r="H355" s="2940"/>
      <c r="J355" s="2940"/>
    </row>
    <row r="356" spans="1:10" s="877" customFormat="1" ht="14.25" customHeight="1">
      <c r="A356" s="980"/>
      <c r="H356" s="2940"/>
      <c r="J356" s="2940"/>
    </row>
    <row r="357" spans="1:10" s="877" customFormat="1" ht="14.25" customHeight="1">
      <c r="A357" s="980"/>
      <c r="H357" s="2940"/>
      <c r="J357" s="2940"/>
    </row>
    <row r="358" spans="1:10" s="877" customFormat="1" ht="14.25" customHeight="1">
      <c r="A358" s="980"/>
      <c r="H358" s="2940"/>
      <c r="J358" s="2940"/>
    </row>
    <row r="359" spans="1:10" s="877" customFormat="1" ht="14.25" customHeight="1">
      <c r="A359" s="980"/>
      <c r="H359" s="2940"/>
      <c r="J359" s="2940"/>
    </row>
    <row r="360" spans="1:10" s="877" customFormat="1" ht="14.25" customHeight="1">
      <c r="A360" s="980"/>
      <c r="H360" s="2940"/>
      <c r="J360" s="2940"/>
    </row>
    <row r="361" spans="1:10" s="877" customFormat="1" ht="14.25" customHeight="1">
      <c r="A361" s="980"/>
      <c r="H361" s="2940"/>
      <c r="J361" s="2940"/>
    </row>
    <row r="362" spans="1:10" s="877" customFormat="1" ht="14.25" customHeight="1">
      <c r="A362" s="980"/>
      <c r="H362" s="2940"/>
      <c r="J362" s="2940"/>
    </row>
    <row r="363" spans="1:10" s="877" customFormat="1" ht="14.25" customHeight="1">
      <c r="A363" s="980"/>
      <c r="H363" s="2940"/>
      <c r="J363" s="2940"/>
    </row>
    <row r="364" spans="1:10" s="877" customFormat="1" ht="14.25" customHeight="1">
      <c r="A364" s="980"/>
      <c r="H364" s="2940"/>
      <c r="J364" s="2940"/>
    </row>
    <row r="365" spans="1:10" s="877" customFormat="1" ht="14.25" customHeight="1">
      <c r="A365" s="980"/>
      <c r="H365" s="2940"/>
      <c r="J365" s="2940"/>
    </row>
    <row r="366" spans="1:10" s="877" customFormat="1" ht="14.25" customHeight="1">
      <c r="A366" s="980"/>
      <c r="H366" s="2940"/>
      <c r="J366" s="2940"/>
    </row>
    <row r="367" spans="1:10" s="877" customFormat="1" ht="14.25" customHeight="1">
      <c r="A367" s="980"/>
      <c r="H367" s="2940"/>
      <c r="J367" s="2940"/>
    </row>
    <row r="368" spans="1:10" s="877" customFormat="1" ht="14.25" customHeight="1">
      <c r="A368" s="980"/>
      <c r="H368" s="2940"/>
      <c r="J368" s="2940"/>
    </row>
    <row r="369" spans="1:10" s="877" customFormat="1" ht="14.25" customHeight="1">
      <c r="A369" s="980"/>
      <c r="H369" s="2940"/>
      <c r="J369" s="2940"/>
    </row>
    <row r="370" spans="1:10" s="877" customFormat="1" ht="14.25" customHeight="1">
      <c r="A370" s="980"/>
      <c r="H370" s="2940"/>
      <c r="J370" s="2940"/>
    </row>
    <row r="371" spans="1:10" s="877" customFormat="1" ht="14.25" customHeight="1">
      <c r="A371" s="980"/>
      <c r="H371" s="2940"/>
      <c r="J371" s="2940"/>
    </row>
    <row r="372" spans="1:10" s="877" customFormat="1" ht="14.25" customHeight="1">
      <c r="A372" s="980"/>
      <c r="H372" s="2940"/>
      <c r="J372" s="2940"/>
    </row>
    <row r="373" spans="1:10" s="877" customFormat="1" ht="14.25" customHeight="1">
      <c r="A373" s="980"/>
      <c r="H373" s="2940"/>
      <c r="J373" s="2940"/>
    </row>
    <row r="374" spans="1:10" s="877" customFormat="1" ht="14.25" customHeight="1">
      <c r="A374" s="980"/>
      <c r="H374" s="2940"/>
      <c r="J374" s="2940"/>
    </row>
    <row r="375" spans="1:10" s="877" customFormat="1" ht="14.25" customHeight="1">
      <c r="A375" s="980"/>
      <c r="H375" s="2940"/>
      <c r="J375" s="2940"/>
    </row>
    <row r="376" spans="1:10" s="877" customFormat="1" ht="14.25" customHeight="1">
      <c r="A376" s="980"/>
      <c r="H376" s="2940"/>
      <c r="J376" s="2940"/>
    </row>
    <row r="377" spans="1:10" s="877" customFormat="1" ht="14.25" customHeight="1">
      <c r="A377" s="980"/>
      <c r="H377" s="2940"/>
      <c r="J377" s="2940"/>
    </row>
    <row r="378" spans="1:10" s="877" customFormat="1" ht="14.25" customHeight="1">
      <c r="A378" s="980"/>
      <c r="H378" s="2940"/>
      <c r="J378" s="2940"/>
    </row>
    <row r="379" spans="1:10" s="877" customFormat="1" ht="14.25" customHeight="1">
      <c r="A379" s="980"/>
      <c r="H379" s="2940"/>
      <c r="J379" s="2940"/>
    </row>
    <row r="380" spans="1:10" s="877" customFormat="1" ht="14.25" customHeight="1">
      <c r="A380" s="980"/>
      <c r="H380" s="2940"/>
      <c r="J380" s="2940"/>
    </row>
    <row r="381" spans="1:10" s="877" customFormat="1" ht="14.25" customHeight="1">
      <c r="A381" s="980"/>
      <c r="H381" s="2940"/>
      <c r="J381" s="2940"/>
    </row>
    <row r="382" spans="1:10" s="877" customFormat="1" ht="14.25" customHeight="1">
      <c r="A382" s="980"/>
      <c r="H382" s="2940"/>
      <c r="J382" s="2940"/>
    </row>
    <row r="383" spans="1:10" s="877" customFormat="1" ht="14.25" customHeight="1">
      <c r="A383" s="980"/>
      <c r="H383" s="2940"/>
      <c r="J383" s="2940"/>
    </row>
    <row r="384" spans="1:10" s="877" customFormat="1" ht="14.25" customHeight="1">
      <c r="A384" s="980"/>
      <c r="H384" s="2940"/>
      <c r="J384" s="2940"/>
    </row>
    <row r="385" spans="1:10" s="877" customFormat="1" ht="14.25" customHeight="1">
      <c r="A385" s="980"/>
      <c r="H385" s="2940"/>
      <c r="J385" s="2940"/>
    </row>
    <row r="386" spans="1:10" s="877" customFormat="1" ht="14.25" customHeight="1">
      <c r="A386" s="980"/>
      <c r="H386" s="2940"/>
      <c r="J386" s="2940"/>
    </row>
    <row r="387" spans="1:10" s="877" customFormat="1" ht="14.25" customHeight="1">
      <c r="A387" s="980"/>
      <c r="H387" s="2940"/>
      <c r="J387" s="2940"/>
    </row>
    <row r="388" spans="1:10" s="877" customFormat="1" ht="14.25" customHeight="1">
      <c r="A388" s="980"/>
      <c r="H388" s="2940"/>
      <c r="J388" s="2940"/>
    </row>
    <row r="389" spans="1:10" s="877" customFormat="1" ht="14.25" customHeight="1">
      <c r="A389" s="980"/>
      <c r="H389" s="2940"/>
      <c r="J389" s="2940"/>
    </row>
    <row r="390" spans="1:10" s="877" customFormat="1" ht="14.25" customHeight="1">
      <c r="A390" s="980"/>
      <c r="H390" s="2940"/>
      <c r="J390" s="2940"/>
    </row>
    <row r="391" spans="1:10" s="877" customFormat="1" ht="14.25" customHeight="1">
      <c r="A391" s="980"/>
      <c r="H391" s="2940"/>
      <c r="J391" s="2940"/>
    </row>
    <row r="392" spans="1:10" s="877" customFormat="1" ht="14.25" customHeight="1">
      <c r="A392" s="980"/>
      <c r="H392" s="2940"/>
      <c r="J392" s="2940"/>
    </row>
    <row r="393" spans="1:10" s="877" customFormat="1" ht="14.25" customHeight="1">
      <c r="A393" s="980"/>
      <c r="H393" s="2940"/>
      <c r="J393" s="2940"/>
    </row>
    <row r="394" spans="1:10" s="877" customFormat="1" ht="14.25" customHeight="1">
      <c r="A394" s="980"/>
      <c r="H394" s="2940"/>
      <c r="J394" s="2940"/>
    </row>
    <row r="395" spans="1:10" s="877" customFormat="1" ht="14.25" customHeight="1">
      <c r="A395" s="980"/>
      <c r="H395" s="2940"/>
      <c r="J395" s="2940"/>
    </row>
    <row r="396" spans="1:10" s="877" customFormat="1" ht="14.25" customHeight="1">
      <c r="A396" s="980"/>
      <c r="H396" s="2940"/>
      <c r="J396" s="2940"/>
    </row>
    <row r="397" spans="1:10" s="877" customFormat="1" ht="14.25" customHeight="1">
      <c r="A397" s="980"/>
      <c r="H397" s="2940"/>
      <c r="J397" s="2940"/>
    </row>
    <row r="398" spans="1:10" s="877" customFormat="1" ht="14.25" customHeight="1">
      <c r="A398" s="980"/>
      <c r="H398" s="2940"/>
      <c r="J398" s="2940"/>
    </row>
    <row r="399" spans="1:10" s="877" customFormat="1" ht="14.25" customHeight="1">
      <c r="A399" s="980"/>
      <c r="H399" s="2940"/>
      <c r="J399" s="2940"/>
    </row>
    <row r="400" spans="1:10" s="877" customFormat="1" ht="14.25" customHeight="1">
      <c r="A400" s="980"/>
      <c r="H400" s="2940"/>
      <c r="J400" s="2940"/>
    </row>
    <row r="401" spans="1:10" s="877" customFormat="1" ht="14.25" customHeight="1">
      <c r="A401" s="980"/>
      <c r="H401" s="2940"/>
      <c r="J401" s="2940"/>
    </row>
    <row r="402" spans="1:10" s="877" customFormat="1" ht="14.25" customHeight="1">
      <c r="A402" s="980"/>
      <c r="H402" s="2940"/>
      <c r="J402" s="2940"/>
    </row>
    <row r="403" spans="1:10" s="877" customFormat="1" ht="14.25" customHeight="1">
      <c r="A403" s="980"/>
      <c r="H403" s="2940"/>
      <c r="J403" s="2940"/>
    </row>
    <row r="404" spans="1:10" s="877" customFormat="1" ht="14.25" customHeight="1">
      <c r="A404" s="980"/>
      <c r="H404" s="2940"/>
      <c r="J404" s="2940"/>
    </row>
    <row r="405" spans="1:10" s="877" customFormat="1" ht="14.25" customHeight="1">
      <c r="A405" s="980"/>
      <c r="H405" s="2940"/>
      <c r="J405" s="2940"/>
    </row>
    <row r="406" spans="1:10" s="877" customFormat="1" ht="14.25" customHeight="1">
      <c r="A406" s="980"/>
      <c r="H406" s="2940"/>
      <c r="J406" s="2940"/>
    </row>
    <row r="407" spans="1:10" s="877" customFormat="1" ht="14.25" customHeight="1">
      <c r="A407" s="980"/>
      <c r="H407" s="2940"/>
      <c r="J407" s="2940"/>
    </row>
    <row r="408" spans="1:10" s="877" customFormat="1" ht="14.25" customHeight="1">
      <c r="A408" s="980"/>
      <c r="H408" s="2940"/>
      <c r="J408" s="2940"/>
    </row>
    <row r="409" spans="1:10" s="877" customFormat="1" ht="14.25" customHeight="1">
      <c r="A409" s="980"/>
      <c r="H409" s="2940"/>
      <c r="J409" s="2940"/>
    </row>
    <row r="410" spans="1:10" s="877" customFormat="1" ht="14.25" customHeight="1">
      <c r="A410" s="980"/>
      <c r="H410" s="2940"/>
      <c r="J410" s="2940"/>
    </row>
    <row r="411" spans="1:10" s="877" customFormat="1" ht="14.25" customHeight="1">
      <c r="A411" s="980"/>
      <c r="H411" s="2940"/>
      <c r="J411" s="2940"/>
    </row>
    <row r="412" spans="1:10" s="877" customFormat="1" ht="14.25" customHeight="1">
      <c r="A412" s="980"/>
      <c r="H412" s="2940"/>
      <c r="J412" s="2940"/>
    </row>
    <row r="413" spans="1:10" s="877" customFormat="1" ht="14.25" customHeight="1">
      <c r="A413" s="980"/>
      <c r="H413" s="2940"/>
      <c r="J413" s="2940"/>
    </row>
    <row r="414" spans="1:10" s="877" customFormat="1" ht="14.25" customHeight="1">
      <c r="A414" s="980"/>
      <c r="H414" s="2940"/>
      <c r="J414" s="2940"/>
    </row>
    <row r="415" spans="1:10" s="877" customFormat="1" ht="14.25" customHeight="1">
      <c r="A415" s="980"/>
      <c r="H415" s="2940"/>
      <c r="J415" s="2940"/>
    </row>
    <row r="416" spans="1:10" s="877" customFormat="1" ht="14.25" customHeight="1">
      <c r="A416" s="980"/>
      <c r="H416" s="2940"/>
      <c r="J416" s="2940"/>
    </row>
    <row r="417" spans="1:10" s="877" customFormat="1" ht="14.25" customHeight="1">
      <c r="A417" s="980"/>
      <c r="H417" s="2940"/>
      <c r="J417" s="2940"/>
    </row>
    <row r="418" spans="1:10" s="877" customFormat="1" ht="14.25" customHeight="1">
      <c r="A418" s="980"/>
      <c r="H418" s="2940"/>
      <c r="J418" s="2940"/>
    </row>
    <row r="419" spans="1:10" s="877" customFormat="1" ht="14.25" customHeight="1">
      <c r="A419" s="980"/>
      <c r="H419" s="2940"/>
      <c r="J419" s="2940"/>
    </row>
    <row r="420" spans="1:10" s="877" customFormat="1" ht="14.25" customHeight="1">
      <c r="A420" s="980"/>
      <c r="H420" s="2940"/>
      <c r="J420" s="2940"/>
    </row>
    <row r="421" spans="1:10" s="877" customFormat="1" ht="14.25" customHeight="1">
      <c r="A421" s="980"/>
      <c r="H421" s="2940"/>
      <c r="J421" s="2940"/>
    </row>
    <row r="422" spans="1:10" s="877" customFormat="1" ht="14.25" customHeight="1">
      <c r="A422" s="980"/>
      <c r="H422" s="2940"/>
      <c r="J422" s="2940"/>
    </row>
    <row r="423" spans="1:10" s="877" customFormat="1" ht="14.25" customHeight="1">
      <c r="A423" s="980"/>
      <c r="H423" s="2940"/>
      <c r="J423" s="2940"/>
    </row>
    <row r="424" spans="1:10" s="877" customFormat="1" ht="14.25" customHeight="1">
      <c r="A424" s="980"/>
      <c r="H424" s="2940"/>
      <c r="J424" s="2940"/>
    </row>
    <row r="425" spans="1:10" s="877" customFormat="1" ht="14.25" customHeight="1">
      <c r="A425" s="980"/>
      <c r="H425" s="2940"/>
      <c r="J425" s="2940"/>
    </row>
    <row r="426" spans="1:10" s="877" customFormat="1" ht="14.25" customHeight="1">
      <c r="A426" s="980"/>
      <c r="H426" s="2940"/>
      <c r="J426" s="2940"/>
    </row>
    <row r="427" spans="1:10" s="877" customFormat="1" ht="14.25" customHeight="1">
      <c r="A427" s="980"/>
      <c r="H427" s="2940"/>
      <c r="J427" s="2940"/>
    </row>
    <row r="428" spans="1:10" s="877" customFormat="1" ht="14.25" customHeight="1">
      <c r="A428" s="980"/>
      <c r="H428" s="2940"/>
      <c r="J428" s="2940"/>
    </row>
    <row r="429" spans="1:10" s="877" customFormat="1" ht="14.25" customHeight="1">
      <c r="A429" s="980"/>
      <c r="H429" s="2940"/>
      <c r="J429" s="2940"/>
    </row>
    <row r="430" spans="1:10" s="877" customFormat="1" ht="14.25" customHeight="1">
      <c r="A430" s="980"/>
      <c r="H430" s="2940"/>
      <c r="J430" s="2940"/>
    </row>
    <row r="431" spans="1:10" s="877" customFormat="1" ht="14.25" customHeight="1">
      <c r="A431" s="980"/>
      <c r="H431" s="2940"/>
      <c r="J431" s="2940"/>
    </row>
    <row r="432" spans="1:10" s="877" customFormat="1" ht="14.25" customHeight="1">
      <c r="A432" s="980"/>
      <c r="H432" s="2940"/>
      <c r="J432" s="2940"/>
    </row>
    <row r="433" spans="1:10" s="877" customFormat="1" ht="14.25" customHeight="1">
      <c r="A433" s="980"/>
      <c r="H433" s="2940"/>
      <c r="J433" s="2940"/>
    </row>
    <row r="434" spans="1:10" s="877" customFormat="1" ht="14.25" customHeight="1">
      <c r="A434" s="980"/>
      <c r="H434" s="2940"/>
      <c r="J434" s="2940"/>
    </row>
    <row r="435" spans="1:10" s="877" customFormat="1" ht="14.25" customHeight="1">
      <c r="A435" s="980"/>
      <c r="H435" s="2940"/>
      <c r="J435" s="2940"/>
    </row>
    <row r="436" spans="1:10" s="877" customFormat="1" ht="14.25" customHeight="1">
      <c r="A436" s="980"/>
      <c r="H436" s="2940"/>
      <c r="J436" s="2940"/>
    </row>
    <row r="437" spans="1:10" s="877" customFormat="1" ht="14.25" customHeight="1">
      <c r="A437" s="980"/>
      <c r="H437" s="2940"/>
      <c r="J437" s="2940"/>
    </row>
    <row r="438" spans="1:10" s="877" customFormat="1" ht="14.25" customHeight="1">
      <c r="A438" s="980"/>
      <c r="H438" s="2940"/>
      <c r="J438" s="2940"/>
    </row>
    <row r="439" spans="1:10" s="877" customFormat="1" ht="14.25" customHeight="1">
      <c r="A439" s="980"/>
      <c r="H439" s="2940"/>
      <c r="J439" s="2940"/>
    </row>
    <row r="440" spans="1:10" s="877" customFormat="1" ht="14.25" customHeight="1">
      <c r="A440" s="980"/>
      <c r="H440" s="2940"/>
      <c r="J440" s="2940"/>
    </row>
    <row r="441" spans="1:10" s="877" customFormat="1" ht="14.25" customHeight="1">
      <c r="A441" s="980"/>
      <c r="H441" s="2940"/>
      <c r="J441" s="2940"/>
    </row>
    <row r="442" spans="1:10" s="877" customFormat="1" ht="14.25" customHeight="1">
      <c r="A442" s="980"/>
      <c r="H442" s="2940"/>
      <c r="J442" s="2940"/>
    </row>
    <row r="443" spans="1:10" s="877" customFormat="1" ht="14.25" customHeight="1">
      <c r="A443" s="980"/>
      <c r="H443" s="2940"/>
      <c r="J443" s="2940"/>
    </row>
    <row r="444" spans="1:10" s="877" customFormat="1" ht="14.25" customHeight="1">
      <c r="A444" s="980"/>
      <c r="H444" s="2940"/>
      <c r="J444" s="2940"/>
    </row>
    <row r="445" spans="1:10" s="877" customFormat="1" ht="14.25" customHeight="1">
      <c r="A445" s="980"/>
      <c r="H445" s="2940"/>
      <c r="J445" s="2940"/>
    </row>
    <row r="446" spans="1:10" s="877" customFormat="1" ht="14.25" customHeight="1">
      <c r="A446" s="980"/>
      <c r="H446" s="2940"/>
      <c r="J446" s="2940"/>
    </row>
    <row r="447" spans="1:10" s="877" customFormat="1" ht="14.25" customHeight="1">
      <c r="A447" s="980"/>
      <c r="H447" s="2940"/>
      <c r="J447" s="2940"/>
    </row>
    <row r="448" spans="1:10" s="877" customFormat="1" ht="14.25" customHeight="1">
      <c r="A448" s="980"/>
      <c r="H448" s="2940"/>
      <c r="J448" s="2940"/>
    </row>
    <row r="449" spans="1:10" s="877" customFormat="1" ht="14.25" customHeight="1">
      <c r="A449" s="980"/>
      <c r="H449" s="2940"/>
      <c r="J449" s="2940"/>
    </row>
    <row r="450" spans="1:10" s="877" customFormat="1" ht="14.25" customHeight="1">
      <c r="A450" s="980"/>
      <c r="H450" s="2940"/>
      <c r="J450" s="2940"/>
    </row>
    <row r="451" spans="1:10" s="877" customFormat="1" ht="14.25" customHeight="1">
      <c r="A451" s="980"/>
      <c r="H451" s="2940"/>
      <c r="J451" s="2940"/>
    </row>
    <row r="452" spans="1:10" s="877" customFormat="1" ht="14.25" customHeight="1">
      <c r="A452" s="980"/>
      <c r="H452" s="2940"/>
      <c r="J452" s="2940"/>
    </row>
    <row r="453" spans="1:10" s="877" customFormat="1" ht="14.25" customHeight="1">
      <c r="A453" s="980"/>
      <c r="H453" s="2940"/>
      <c r="J453" s="2940"/>
    </row>
    <row r="454" spans="1:10" s="877" customFormat="1" ht="14.25" customHeight="1">
      <c r="A454" s="980"/>
      <c r="H454" s="2940"/>
      <c r="J454" s="2940"/>
    </row>
    <row r="455" spans="1:10" s="877" customFormat="1" ht="14.25" customHeight="1">
      <c r="A455" s="980"/>
      <c r="H455" s="2940"/>
      <c r="J455" s="2940"/>
    </row>
    <row r="456" spans="1:10" s="877" customFormat="1" ht="14.25" customHeight="1">
      <c r="A456" s="980"/>
      <c r="H456" s="2940"/>
      <c r="J456" s="2940"/>
    </row>
    <row r="457" spans="1:10" s="877" customFormat="1" ht="14.25" customHeight="1">
      <c r="A457" s="980"/>
      <c r="H457" s="2940"/>
      <c r="J457" s="2940"/>
    </row>
    <row r="458" spans="1:10" s="877" customFormat="1" ht="14.25" customHeight="1">
      <c r="A458" s="980"/>
      <c r="H458" s="2940"/>
      <c r="J458" s="2940"/>
    </row>
    <row r="459" spans="1:10" s="877" customFormat="1" ht="14.25" customHeight="1">
      <c r="A459" s="980"/>
      <c r="H459" s="2940"/>
      <c r="J459" s="2940"/>
    </row>
    <row r="460" spans="1:10" s="877" customFormat="1" ht="14.25" customHeight="1">
      <c r="A460" s="980"/>
      <c r="H460" s="2940"/>
      <c r="J460" s="2940"/>
    </row>
    <row r="461" spans="1:10" s="877" customFormat="1" ht="14.25" customHeight="1">
      <c r="A461" s="980"/>
      <c r="H461" s="2940"/>
      <c r="J461" s="2940"/>
    </row>
    <row r="462" spans="1:10" s="877" customFormat="1" ht="14.25" customHeight="1">
      <c r="A462" s="980"/>
      <c r="H462" s="2940"/>
      <c r="J462" s="2940"/>
    </row>
    <row r="463" spans="1:10" s="877" customFormat="1" ht="14.25" customHeight="1">
      <c r="A463" s="980"/>
      <c r="H463" s="2940"/>
      <c r="J463" s="2940"/>
    </row>
    <row r="464" spans="1:10" s="877" customFormat="1" ht="14.25" customHeight="1">
      <c r="A464" s="980"/>
      <c r="H464" s="2940"/>
      <c r="J464" s="2940"/>
    </row>
    <row r="465" spans="1:10" s="877" customFormat="1" ht="14.25" customHeight="1">
      <c r="A465" s="980"/>
      <c r="H465" s="2940"/>
      <c r="J465" s="2940"/>
    </row>
    <row r="466" spans="1:10" s="877" customFormat="1" ht="14.25" customHeight="1">
      <c r="A466" s="980"/>
      <c r="H466" s="2940"/>
      <c r="J466" s="2940"/>
    </row>
    <row r="467" spans="1:10" s="877" customFormat="1" ht="14.25" customHeight="1">
      <c r="A467" s="980"/>
      <c r="H467" s="2940"/>
      <c r="J467" s="2940"/>
    </row>
    <row r="468" spans="1:10" s="877" customFormat="1" ht="14.25" customHeight="1">
      <c r="A468" s="980"/>
      <c r="H468" s="2940"/>
      <c r="J468" s="2940"/>
    </row>
    <row r="469" spans="1:10" s="877" customFormat="1" ht="14.25" customHeight="1">
      <c r="A469" s="980"/>
      <c r="H469" s="2940"/>
      <c r="J469" s="2940"/>
    </row>
    <row r="470" spans="1:10" s="877" customFormat="1" ht="14.25" customHeight="1">
      <c r="A470" s="980"/>
      <c r="H470" s="2940"/>
      <c r="J470" s="2940"/>
    </row>
    <row r="471" spans="1:10" s="877" customFormat="1" ht="14.25" customHeight="1">
      <c r="A471" s="980"/>
      <c r="H471" s="2940"/>
      <c r="J471" s="2940"/>
    </row>
    <row r="472" spans="1:10" s="877" customFormat="1" ht="14.25" customHeight="1">
      <c r="A472" s="980"/>
      <c r="H472" s="2940"/>
      <c r="J472" s="2940"/>
    </row>
    <row r="473" spans="1:10" s="877" customFormat="1" ht="14.25" customHeight="1">
      <c r="A473" s="980"/>
      <c r="H473" s="2940"/>
      <c r="J473" s="2940"/>
    </row>
    <row r="474" spans="1:10" s="877" customFormat="1" ht="14.25" customHeight="1">
      <c r="A474" s="980"/>
      <c r="H474" s="2940"/>
      <c r="J474" s="2940"/>
    </row>
    <row r="475" spans="1:10" s="877" customFormat="1" ht="14.25" customHeight="1">
      <c r="A475" s="980"/>
      <c r="H475" s="2940"/>
      <c r="J475" s="2940"/>
    </row>
    <row r="476" spans="1:10" s="877" customFormat="1" ht="14.25" customHeight="1">
      <c r="A476" s="980"/>
      <c r="H476" s="2940"/>
      <c r="J476" s="2940"/>
    </row>
    <row r="477" spans="1:10" s="877" customFormat="1" ht="14.25" customHeight="1">
      <c r="A477" s="980"/>
      <c r="H477" s="2940"/>
      <c r="J477" s="2940"/>
    </row>
    <row r="478" spans="1:10" s="877" customFormat="1" ht="14.25" customHeight="1">
      <c r="A478" s="980"/>
      <c r="H478" s="2940"/>
      <c r="J478" s="2940"/>
    </row>
    <row r="479" spans="1:10" s="877" customFormat="1" ht="14.25" customHeight="1">
      <c r="A479" s="980"/>
      <c r="H479" s="2940"/>
      <c r="J479" s="2940"/>
    </row>
    <row r="480" spans="1:10" s="877" customFormat="1" ht="14.25" customHeight="1">
      <c r="A480" s="980"/>
      <c r="H480" s="2940"/>
      <c r="J480" s="2940"/>
    </row>
    <row r="481" spans="1:10" s="877" customFormat="1" ht="14.25" customHeight="1">
      <c r="A481" s="980"/>
      <c r="H481" s="2940"/>
      <c r="J481" s="2940"/>
    </row>
    <row r="482" spans="1:10" s="877" customFormat="1" ht="14.25" customHeight="1">
      <c r="A482" s="980"/>
      <c r="H482" s="2940"/>
      <c r="J482" s="2940"/>
    </row>
    <row r="483" spans="1:10" s="877" customFormat="1" ht="14.25" customHeight="1">
      <c r="A483" s="980"/>
      <c r="H483" s="2940"/>
      <c r="J483" s="2940"/>
    </row>
    <row r="484" spans="1:10" s="877" customFormat="1" ht="14.25" customHeight="1">
      <c r="A484" s="980"/>
      <c r="H484" s="2940"/>
      <c r="J484" s="2940"/>
    </row>
    <row r="485" spans="1:10" s="877" customFormat="1" ht="14.25" customHeight="1">
      <c r="A485" s="980"/>
      <c r="H485" s="2940"/>
      <c r="J485" s="2940"/>
    </row>
    <row r="486" spans="1:10" s="877" customFormat="1" ht="14.25" customHeight="1">
      <c r="A486" s="980"/>
      <c r="H486" s="2940"/>
      <c r="J486" s="2940"/>
    </row>
    <row r="487" spans="1:10" s="877" customFormat="1" ht="14.25" customHeight="1">
      <c r="A487" s="980"/>
      <c r="H487" s="2940"/>
      <c r="J487" s="2940"/>
    </row>
    <row r="488" spans="1:10" s="877" customFormat="1" ht="14.25" customHeight="1">
      <c r="A488" s="980"/>
      <c r="H488" s="2940"/>
      <c r="J488" s="2940"/>
    </row>
    <row r="489" spans="1:10" s="877" customFormat="1" ht="14.25" customHeight="1">
      <c r="A489" s="980"/>
      <c r="H489" s="2940"/>
      <c r="J489" s="2940"/>
    </row>
    <row r="490" spans="1:10" s="877" customFormat="1" ht="14.25" customHeight="1">
      <c r="A490" s="980"/>
      <c r="H490" s="2940"/>
      <c r="J490" s="2940"/>
    </row>
    <row r="491" spans="1:10" s="877" customFormat="1" ht="14.25" customHeight="1">
      <c r="A491" s="980"/>
      <c r="H491" s="2940"/>
      <c r="J491" s="2940"/>
    </row>
    <row r="492" spans="1:10" s="877" customFormat="1" ht="14.25" customHeight="1">
      <c r="A492" s="980"/>
      <c r="H492" s="2940"/>
      <c r="J492" s="2940"/>
    </row>
    <row r="493" spans="1:10" s="877" customFormat="1" ht="14.25" customHeight="1">
      <c r="A493" s="980"/>
      <c r="H493" s="2940"/>
      <c r="J493" s="2940"/>
    </row>
    <row r="494" spans="1:10" s="877" customFormat="1" ht="14.25" customHeight="1">
      <c r="A494" s="980"/>
      <c r="H494" s="2940"/>
      <c r="J494" s="2940"/>
    </row>
    <row r="495" spans="1:10" s="877" customFormat="1" ht="14.25" customHeight="1">
      <c r="A495" s="980"/>
      <c r="H495" s="2940"/>
      <c r="J495" s="2940"/>
    </row>
    <row r="496" spans="1:10" s="877" customFormat="1" ht="14.25" customHeight="1">
      <c r="A496" s="980"/>
      <c r="H496" s="2940"/>
      <c r="J496" s="2940"/>
    </row>
    <row r="497" spans="1:10" s="877" customFormat="1" ht="14.25" customHeight="1">
      <c r="A497" s="980"/>
      <c r="H497" s="2940"/>
      <c r="J497" s="2940"/>
    </row>
    <row r="498" spans="1:10" s="877" customFormat="1" ht="14.25" customHeight="1">
      <c r="A498" s="980"/>
      <c r="H498" s="2940"/>
      <c r="J498" s="2940"/>
    </row>
    <row r="499" spans="1:10" s="877" customFormat="1" ht="14.25" customHeight="1">
      <c r="A499" s="980"/>
      <c r="H499" s="2940"/>
      <c r="J499" s="2940"/>
    </row>
    <row r="500" spans="1:10" s="877" customFormat="1" ht="14.25" customHeight="1">
      <c r="A500" s="980"/>
      <c r="H500" s="2940"/>
      <c r="J500" s="2940"/>
    </row>
    <row r="501" spans="1:10" s="877" customFormat="1" ht="14.25" customHeight="1">
      <c r="A501" s="980"/>
      <c r="H501" s="2940"/>
      <c r="J501" s="2940"/>
    </row>
    <row r="502" spans="1:10" s="877" customFormat="1" ht="14.25" customHeight="1">
      <c r="A502" s="980"/>
      <c r="H502" s="2940"/>
      <c r="J502" s="2940"/>
    </row>
    <row r="503" spans="1:10" s="877" customFormat="1" ht="14.25" customHeight="1">
      <c r="A503" s="980"/>
      <c r="H503" s="2940"/>
      <c r="J503" s="2940"/>
    </row>
    <row r="504" spans="1:10" s="877" customFormat="1" ht="14.25" customHeight="1">
      <c r="A504" s="980"/>
      <c r="H504" s="2940"/>
      <c r="J504" s="2940"/>
    </row>
    <row r="505" spans="1:10" s="877" customFormat="1" ht="14.25" customHeight="1">
      <c r="A505" s="980"/>
      <c r="H505" s="2940"/>
      <c r="J505" s="2940"/>
    </row>
    <row r="506" spans="1:10" s="877" customFormat="1" ht="14.25" customHeight="1">
      <c r="A506" s="980"/>
      <c r="H506" s="2940"/>
      <c r="J506" s="2940"/>
    </row>
    <row r="507" spans="1:10" s="877" customFormat="1" ht="14.25" customHeight="1">
      <c r="A507" s="980"/>
      <c r="H507" s="2940"/>
      <c r="J507" s="2940"/>
    </row>
    <row r="508" spans="1:10" s="877" customFormat="1" ht="14.25" customHeight="1">
      <c r="A508" s="980"/>
      <c r="H508" s="2940"/>
      <c r="J508" s="2940"/>
    </row>
    <row r="509" spans="1:10" s="877" customFormat="1" ht="14.25" customHeight="1">
      <c r="A509" s="980"/>
      <c r="H509" s="2940"/>
      <c r="J509" s="2940"/>
    </row>
    <row r="510" spans="1:10" s="877" customFormat="1" ht="14.25" customHeight="1">
      <c r="A510" s="980"/>
      <c r="H510" s="2940"/>
      <c r="J510" s="2940"/>
    </row>
    <row r="511" spans="1:10" s="877" customFormat="1" ht="14.25" customHeight="1">
      <c r="A511" s="980"/>
      <c r="H511" s="2940"/>
      <c r="J511" s="2940"/>
    </row>
    <row r="512" spans="1:10" s="877" customFormat="1" ht="14.25" customHeight="1">
      <c r="A512" s="980"/>
      <c r="H512" s="2940"/>
      <c r="J512" s="2940"/>
    </row>
    <row r="513" spans="1:10" s="877" customFormat="1" ht="14.25" customHeight="1">
      <c r="A513" s="980"/>
      <c r="H513" s="2940"/>
      <c r="J513" s="2940"/>
    </row>
    <row r="514" spans="1:10" s="877" customFormat="1" ht="14.25" customHeight="1">
      <c r="A514" s="980"/>
      <c r="H514" s="2940"/>
      <c r="J514" s="2940"/>
    </row>
    <row r="515" spans="1:10" s="877" customFormat="1" ht="14.25" customHeight="1">
      <c r="A515" s="980"/>
      <c r="H515" s="2940"/>
      <c r="J515" s="2940"/>
    </row>
    <row r="516" spans="1:10" s="877" customFormat="1" ht="14.25" customHeight="1">
      <c r="A516" s="980"/>
      <c r="H516" s="2940"/>
      <c r="J516" s="2940"/>
    </row>
    <row r="517" spans="1:10" s="877" customFormat="1" ht="14.25" customHeight="1">
      <c r="A517" s="980"/>
      <c r="H517" s="2940"/>
      <c r="J517" s="2940"/>
    </row>
    <row r="518" spans="1:10" s="877" customFormat="1" ht="14.25" customHeight="1">
      <c r="A518" s="980"/>
      <c r="H518" s="2940"/>
      <c r="J518" s="2940"/>
    </row>
    <row r="519" spans="1:10" s="877" customFormat="1" ht="14.25" customHeight="1">
      <c r="A519" s="980"/>
      <c r="H519" s="2940"/>
      <c r="J519" s="2940"/>
    </row>
    <row r="520" spans="1:10" s="877" customFormat="1" ht="14.25" customHeight="1">
      <c r="A520" s="980"/>
      <c r="H520" s="2940"/>
      <c r="J520" s="2940"/>
    </row>
    <row r="521" spans="1:10" s="877" customFormat="1" ht="14.25" customHeight="1">
      <c r="A521" s="980"/>
      <c r="H521" s="2940"/>
      <c r="J521" s="2940"/>
    </row>
    <row r="522" spans="1:10" s="877" customFormat="1" ht="14.25" customHeight="1">
      <c r="A522" s="980"/>
      <c r="H522" s="2940"/>
      <c r="J522" s="2940"/>
    </row>
    <row r="523" spans="1:10" s="877" customFormat="1" ht="14.25" customHeight="1">
      <c r="A523" s="980"/>
      <c r="H523" s="2940"/>
      <c r="J523" s="2940"/>
    </row>
    <row r="524" spans="1:10" s="877" customFormat="1" ht="14.25" customHeight="1">
      <c r="A524" s="980"/>
      <c r="H524" s="2940"/>
      <c r="J524" s="2940"/>
    </row>
    <row r="525" spans="1:10" s="877" customFormat="1" ht="14.25" customHeight="1">
      <c r="A525" s="980"/>
      <c r="H525" s="2940"/>
      <c r="J525" s="2940"/>
    </row>
    <row r="526" spans="1:10" s="877" customFormat="1" ht="14.25" customHeight="1">
      <c r="A526" s="980"/>
      <c r="H526" s="2940"/>
      <c r="J526" s="2940"/>
    </row>
    <row r="527" spans="1:10" s="877" customFormat="1" ht="14.25" customHeight="1">
      <c r="A527" s="980"/>
      <c r="H527" s="2940"/>
      <c r="J527" s="2940"/>
    </row>
    <row r="528" spans="1:10" s="877" customFormat="1" ht="14.25" customHeight="1">
      <c r="A528" s="980"/>
      <c r="H528" s="2940"/>
      <c r="J528" s="2940"/>
    </row>
    <row r="529" spans="1:10" s="877" customFormat="1" ht="14.25" customHeight="1">
      <c r="A529" s="980"/>
      <c r="H529" s="2940"/>
      <c r="J529" s="2940"/>
    </row>
    <row r="530" spans="1:10" s="877" customFormat="1" ht="14.25" customHeight="1">
      <c r="A530" s="980"/>
      <c r="H530" s="2940"/>
      <c r="J530" s="2940"/>
    </row>
    <row r="531" spans="1:10" s="877" customFormat="1" ht="14.25" customHeight="1">
      <c r="A531" s="980"/>
      <c r="H531" s="2940"/>
      <c r="J531" s="2940"/>
    </row>
    <row r="532" spans="1:10" s="877" customFormat="1" ht="14.25" customHeight="1">
      <c r="A532" s="980"/>
      <c r="H532" s="2940"/>
      <c r="J532" s="2940"/>
    </row>
    <row r="533" spans="1:10" s="877" customFormat="1" ht="14.25" customHeight="1">
      <c r="A533" s="980"/>
      <c r="H533" s="2940"/>
      <c r="J533" s="2940"/>
    </row>
    <row r="534" spans="1:10" s="877" customFormat="1" ht="14.25" customHeight="1">
      <c r="A534" s="980"/>
      <c r="H534" s="2940"/>
      <c r="J534" s="2940"/>
    </row>
    <row r="535" spans="1:10" s="877" customFormat="1" ht="14.25" customHeight="1">
      <c r="A535" s="980"/>
      <c r="H535" s="2940"/>
      <c r="J535" s="2940"/>
    </row>
    <row r="536" spans="1:10" s="877" customFormat="1" ht="14.25" customHeight="1">
      <c r="A536" s="980"/>
      <c r="H536" s="2940"/>
      <c r="J536" s="2940"/>
    </row>
    <row r="537" spans="1:10" s="877" customFormat="1" ht="14.25" customHeight="1">
      <c r="A537" s="980"/>
      <c r="H537" s="2940"/>
      <c r="J537" s="2940"/>
    </row>
    <row r="538" spans="1:10" s="877" customFormat="1" ht="14.25" customHeight="1">
      <c r="A538" s="980"/>
      <c r="H538" s="2940"/>
      <c r="J538" s="2940"/>
    </row>
    <row r="539" spans="1:10" s="877" customFormat="1" ht="14.25" customHeight="1">
      <c r="A539" s="980"/>
      <c r="H539" s="2940"/>
      <c r="J539" s="2940"/>
    </row>
    <row r="540" spans="1:10" s="877" customFormat="1" ht="14.25" customHeight="1">
      <c r="A540" s="980"/>
      <c r="H540" s="2940"/>
      <c r="J540" s="2940"/>
    </row>
    <row r="541" spans="1:10" s="877" customFormat="1" ht="14.25" customHeight="1">
      <c r="A541" s="980"/>
      <c r="H541" s="2940"/>
      <c r="J541" s="2940"/>
    </row>
    <row r="542" spans="1:10" s="877" customFormat="1" ht="14.25" customHeight="1">
      <c r="A542" s="980"/>
      <c r="H542" s="2940"/>
      <c r="J542" s="2940"/>
    </row>
    <row r="543" spans="1:10" s="877" customFormat="1" ht="14.25" customHeight="1">
      <c r="A543" s="980"/>
      <c r="H543" s="2940"/>
      <c r="J543" s="2940"/>
    </row>
    <row r="544" spans="1:10" s="877" customFormat="1" ht="14.25" customHeight="1">
      <c r="A544" s="980"/>
      <c r="H544" s="2940"/>
      <c r="J544" s="2940"/>
    </row>
    <row r="545" spans="1:10" s="877" customFormat="1" ht="14.25" customHeight="1">
      <c r="A545" s="980"/>
      <c r="H545" s="2940"/>
      <c r="J545" s="2940"/>
    </row>
    <row r="546" spans="1:10" s="877" customFormat="1" ht="14.25" customHeight="1">
      <c r="A546" s="980"/>
      <c r="H546" s="2940"/>
      <c r="J546" s="2940"/>
    </row>
    <row r="547" spans="1:10" s="877" customFormat="1" ht="14.25" customHeight="1">
      <c r="A547" s="980"/>
      <c r="H547" s="2940"/>
      <c r="J547" s="2940"/>
    </row>
    <row r="548" spans="1:10" s="877" customFormat="1" ht="14.25" customHeight="1">
      <c r="A548" s="980"/>
      <c r="H548" s="2940"/>
      <c r="J548" s="2940"/>
    </row>
    <row r="549" spans="1:10" s="877" customFormat="1" ht="14.25" customHeight="1">
      <c r="A549" s="980"/>
      <c r="H549" s="2940"/>
      <c r="J549" s="2940"/>
    </row>
    <row r="550" spans="1:10" s="877" customFormat="1" ht="14.25" customHeight="1">
      <c r="A550" s="980"/>
      <c r="H550" s="2940"/>
      <c r="J550" s="2940"/>
    </row>
    <row r="551" spans="1:10" s="877" customFormat="1" ht="14.25" customHeight="1">
      <c r="A551" s="980"/>
      <c r="H551" s="2940"/>
      <c r="J551" s="2940"/>
    </row>
    <row r="552" spans="1:10" s="877" customFormat="1" ht="14.25" customHeight="1">
      <c r="A552" s="980"/>
      <c r="H552" s="2940"/>
      <c r="J552" s="2940"/>
    </row>
    <row r="553" spans="1:10" s="877" customFormat="1" ht="14.25" customHeight="1">
      <c r="A553" s="980"/>
      <c r="H553" s="2940"/>
      <c r="J553" s="2940"/>
    </row>
    <row r="554" spans="1:10" s="877" customFormat="1" ht="14.25" customHeight="1">
      <c r="A554" s="980"/>
      <c r="H554" s="2940"/>
      <c r="J554" s="2940"/>
    </row>
    <row r="555" spans="1:10" s="877" customFormat="1" ht="14.25" customHeight="1">
      <c r="A555" s="980"/>
      <c r="H555" s="2940"/>
      <c r="J555" s="2940"/>
    </row>
    <row r="556" spans="1:10" s="877" customFormat="1" ht="14.25" customHeight="1">
      <c r="A556" s="980"/>
      <c r="H556" s="2940"/>
      <c r="J556" s="2940"/>
    </row>
    <row r="557" spans="1:10" s="877" customFormat="1" ht="14.25" customHeight="1">
      <c r="A557" s="980"/>
      <c r="H557" s="2940"/>
      <c r="J557" s="2940"/>
    </row>
    <row r="558" spans="1:10" s="877" customFormat="1" ht="14.25" customHeight="1">
      <c r="A558" s="980"/>
      <c r="H558" s="2940"/>
      <c r="J558" s="2940"/>
    </row>
    <row r="559" spans="1:10" s="877" customFormat="1" ht="14.25" customHeight="1">
      <c r="A559" s="980"/>
      <c r="H559" s="2940"/>
      <c r="J559" s="2940"/>
    </row>
    <row r="560" spans="1:10" s="877" customFormat="1" ht="14.25" customHeight="1">
      <c r="A560" s="980"/>
      <c r="H560" s="2940"/>
      <c r="J560" s="2940"/>
    </row>
    <row r="561" spans="1:10" s="877" customFormat="1" ht="14.25" customHeight="1">
      <c r="A561" s="980"/>
      <c r="H561" s="2940"/>
      <c r="J561" s="2940"/>
    </row>
    <row r="562" spans="1:10" s="877" customFormat="1" ht="14.25" customHeight="1">
      <c r="A562" s="980"/>
      <c r="H562" s="2940"/>
      <c r="J562" s="2940"/>
    </row>
    <row r="563" spans="1:10" s="877" customFormat="1" ht="14.25" customHeight="1">
      <c r="A563" s="980"/>
      <c r="H563" s="2940"/>
      <c r="J563" s="2940"/>
    </row>
    <row r="564" spans="1:10" s="877" customFormat="1" ht="14.25" customHeight="1">
      <c r="A564" s="980"/>
      <c r="H564" s="2940"/>
      <c r="J564" s="2940"/>
    </row>
    <row r="565" spans="1:10" s="877" customFormat="1" ht="14.25" customHeight="1">
      <c r="A565" s="980"/>
      <c r="H565" s="2940"/>
      <c r="J565" s="2940"/>
    </row>
    <row r="566" spans="1:10" s="877" customFormat="1" ht="14.25" customHeight="1">
      <c r="A566" s="980"/>
      <c r="H566" s="2940"/>
      <c r="J566" s="2940"/>
    </row>
    <row r="567" spans="1:10" s="877" customFormat="1" ht="14.25" customHeight="1">
      <c r="A567" s="980"/>
      <c r="H567" s="2940"/>
      <c r="J567" s="2940"/>
    </row>
    <row r="568" spans="1:10" s="877" customFormat="1" ht="14.25" customHeight="1">
      <c r="A568" s="980"/>
      <c r="H568" s="2940"/>
      <c r="J568" s="2940"/>
    </row>
    <row r="569" spans="1:10" s="877" customFormat="1" ht="14.25" customHeight="1">
      <c r="A569" s="980"/>
      <c r="H569" s="2940"/>
      <c r="J569" s="2940"/>
    </row>
    <row r="570" spans="1:10" s="877" customFormat="1" ht="14.25" customHeight="1">
      <c r="A570" s="980"/>
      <c r="H570" s="2940"/>
      <c r="J570" s="2940"/>
    </row>
    <row r="571" spans="1:10" s="877" customFormat="1" ht="14.25" customHeight="1">
      <c r="A571" s="980"/>
      <c r="H571" s="2940"/>
      <c r="J571" s="2940"/>
    </row>
    <row r="572" spans="1:10" s="877" customFormat="1" ht="14.25" customHeight="1">
      <c r="A572" s="980"/>
      <c r="H572" s="2940"/>
      <c r="J572" s="2940"/>
    </row>
    <row r="573" spans="1:10" s="877" customFormat="1" ht="14.25" customHeight="1">
      <c r="A573" s="980"/>
      <c r="H573" s="2940"/>
      <c r="J573" s="2940"/>
    </row>
    <row r="574" spans="1:10" s="877" customFormat="1" ht="14.25" customHeight="1">
      <c r="A574" s="980"/>
      <c r="H574" s="2940"/>
      <c r="J574" s="2940"/>
    </row>
    <row r="575" spans="1:10" s="877" customFormat="1" ht="14.25" customHeight="1">
      <c r="A575" s="980"/>
      <c r="H575" s="2940"/>
      <c r="J575" s="2940"/>
    </row>
    <row r="576" spans="1:10" s="877" customFormat="1" ht="14.25" customHeight="1">
      <c r="A576" s="980"/>
      <c r="H576" s="2940"/>
      <c r="J576" s="2940"/>
    </row>
    <row r="577" spans="1:10" s="877" customFormat="1" ht="14.25" customHeight="1">
      <c r="A577" s="980"/>
      <c r="H577" s="2940"/>
      <c r="J577" s="2940"/>
    </row>
    <row r="578" spans="1:10" s="877" customFormat="1" ht="14.25" customHeight="1">
      <c r="A578" s="980"/>
      <c r="H578" s="2940"/>
      <c r="J578" s="2940"/>
    </row>
    <row r="579" spans="1:10" s="877" customFormat="1" ht="14.25" customHeight="1">
      <c r="A579" s="980"/>
      <c r="H579" s="2940"/>
      <c r="J579" s="2940"/>
    </row>
    <row r="580" spans="1:10" s="877" customFormat="1" ht="14.25" customHeight="1">
      <c r="A580" s="980"/>
      <c r="H580" s="2940"/>
      <c r="J580" s="2940"/>
    </row>
    <row r="581" spans="1:10" s="877" customFormat="1" ht="14.25" customHeight="1">
      <c r="A581" s="980"/>
      <c r="H581" s="2940"/>
      <c r="J581" s="2940"/>
    </row>
    <row r="582" spans="1:10" s="877" customFormat="1" ht="14.25" customHeight="1">
      <c r="A582" s="980"/>
      <c r="H582" s="2940"/>
      <c r="J582" s="2940"/>
    </row>
    <row r="583" spans="1:10" s="877" customFormat="1" ht="14.25" customHeight="1">
      <c r="A583" s="980"/>
      <c r="H583" s="2940"/>
      <c r="J583" s="2940"/>
    </row>
    <row r="584" spans="1:10" s="877" customFormat="1" ht="14.25" customHeight="1">
      <c r="A584" s="980"/>
      <c r="H584" s="2940"/>
      <c r="J584" s="2940"/>
    </row>
    <row r="585" spans="1:10" s="877" customFormat="1" ht="14.25" customHeight="1">
      <c r="A585" s="980"/>
      <c r="H585" s="2940"/>
      <c r="J585" s="2940"/>
    </row>
    <row r="586" spans="1:10" s="877" customFormat="1" ht="14.25" customHeight="1">
      <c r="A586" s="980"/>
      <c r="H586" s="2940"/>
      <c r="J586" s="2940"/>
    </row>
    <row r="587" spans="1:10" s="877" customFormat="1" ht="14.25" customHeight="1">
      <c r="A587" s="980"/>
      <c r="H587" s="2940"/>
      <c r="J587" s="2940"/>
    </row>
    <row r="588" spans="1:10" s="877" customFormat="1" ht="14.25" customHeight="1">
      <c r="A588" s="980"/>
      <c r="H588" s="2940"/>
      <c r="J588" s="2940"/>
    </row>
    <row r="589" spans="1:10" s="877" customFormat="1" ht="14.25" customHeight="1">
      <c r="A589" s="980"/>
      <c r="H589" s="2940"/>
      <c r="J589" s="2940"/>
    </row>
    <row r="590" spans="1:10" s="877" customFormat="1" ht="14.25" customHeight="1">
      <c r="A590" s="980"/>
      <c r="H590" s="2940"/>
      <c r="J590" s="2940"/>
    </row>
    <row r="591" spans="1:10" s="877" customFormat="1" ht="14.25" customHeight="1">
      <c r="A591" s="980"/>
      <c r="H591" s="2940"/>
      <c r="J591" s="2940"/>
    </row>
    <row r="592" spans="1:10" s="877" customFormat="1" ht="14.25" customHeight="1">
      <c r="A592" s="980"/>
      <c r="H592" s="2940"/>
      <c r="J592" s="2940"/>
    </row>
    <row r="593" spans="1:10" s="877" customFormat="1" ht="14.25" customHeight="1">
      <c r="A593" s="980"/>
      <c r="H593" s="2940"/>
      <c r="J593" s="2940"/>
    </row>
    <row r="594" spans="1:10" s="877" customFormat="1" ht="14.25" customHeight="1">
      <c r="A594" s="980"/>
      <c r="H594" s="2940"/>
      <c r="J594" s="2940"/>
    </row>
    <row r="595" spans="1:10" s="877" customFormat="1" ht="14.25" customHeight="1">
      <c r="A595" s="980"/>
      <c r="H595" s="2940"/>
      <c r="J595" s="2940"/>
    </row>
    <row r="596" spans="1:10" s="877" customFormat="1" ht="14.25" customHeight="1">
      <c r="A596" s="980"/>
      <c r="H596" s="2940"/>
      <c r="J596" s="2940"/>
    </row>
    <row r="597" spans="1:10" s="877" customFormat="1" ht="14.25" customHeight="1">
      <c r="A597" s="980"/>
      <c r="H597" s="2940"/>
      <c r="J597" s="2940"/>
    </row>
    <row r="598" spans="1:10" s="877" customFormat="1" ht="14.25" customHeight="1">
      <c r="A598" s="980"/>
      <c r="H598" s="2940"/>
      <c r="J598" s="2940"/>
    </row>
    <row r="599" spans="1:10" s="877" customFormat="1" ht="14.25" customHeight="1">
      <c r="A599" s="980"/>
      <c r="H599" s="2940"/>
      <c r="J599" s="2940"/>
    </row>
    <row r="600" spans="1:10" s="877" customFormat="1" ht="14.25" customHeight="1">
      <c r="A600" s="980"/>
      <c r="H600" s="2940"/>
      <c r="J600" s="2940"/>
    </row>
    <row r="601" spans="1:10" s="877" customFormat="1" ht="14.25" customHeight="1">
      <c r="A601" s="980"/>
      <c r="H601" s="2940"/>
      <c r="J601" s="2940"/>
    </row>
    <row r="602" spans="1:10" s="877" customFormat="1" ht="14.25" customHeight="1">
      <c r="A602" s="980"/>
      <c r="H602" s="2940"/>
      <c r="J602" s="2940"/>
    </row>
    <row r="603" spans="1:10" s="877" customFormat="1" ht="14.25" customHeight="1">
      <c r="A603" s="980"/>
      <c r="H603" s="2940"/>
      <c r="J603" s="2940"/>
    </row>
    <row r="604" spans="1:10" s="877" customFormat="1" ht="14.25" customHeight="1">
      <c r="A604" s="980"/>
      <c r="H604" s="2940"/>
      <c r="J604" s="2940"/>
    </row>
    <row r="605" spans="1:10" s="877" customFormat="1" ht="14.25" customHeight="1">
      <c r="A605" s="980"/>
      <c r="H605" s="2940"/>
      <c r="J605" s="2940"/>
    </row>
    <row r="606" spans="1:10" s="877" customFormat="1" ht="14.25" customHeight="1">
      <c r="A606" s="980"/>
      <c r="H606" s="2940"/>
      <c r="J606" s="2940"/>
    </row>
    <row r="607" spans="1:10" s="877" customFormat="1" ht="14.25" customHeight="1">
      <c r="A607" s="980"/>
      <c r="H607" s="2940"/>
      <c r="J607" s="2940"/>
    </row>
    <row r="608" spans="1:10" s="877" customFormat="1" ht="14.25" customHeight="1">
      <c r="A608" s="980"/>
      <c r="H608" s="2940"/>
      <c r="J608" s="2940"/>
    </row>
    <row r="609" spans="1:10" s="877" customFormat="1" ht="14.25" customHeight="1">
      <c r="A609" s="980"/>
      <c r="H609" s="2940"/>
      <c r="J609" s="2940"/>
    </row>
    <row r="610" spans="1:10" s="877" customFormat="1" ht="14.25" customHeight="1">
      <c r="A610" s="980"/>
      <c r="H610" s="2940"/>
      <c r="J610" s="2940"/>
    </row>
    <row r="611" spans="1:10" s="877" customFormat="1" ht="14.25" customHeight="1">
      <c r="A611" s="980"/>
      <c r="H611" s="2940"/>
      <c r="J611" s="2940"/>
    </row>
    <row r="612" spans="1:10" s="877" customFormat="1" ht="14.25" customHeight="1">
      <c r="A612" s="980"/>
      <c r="H612" s="2940"/>
      <c r="J612" s="2940"/>
    </row>
    <row r="613" spans="1:10" s="877" customFormat="1" ht="14.25" customHeight="1">
      <c r="A613" s="980"/>
      <c r="H613" s="2940"/>
      <c r="J613" s="2940"/>
    </row>
    <row r="614" spans="1:10" s="877" customFormat="1" ht="14.25" customHeight="1">
      <c r="A614" s="980"/>
      <c r="H614" s="2940"/>
      <c r="J614" s="2940"/>
    </row>
    <row r="615" spans="1:10" s="877" customFormat="1" ht="14.25" customHeight="1">
      <c r="A615" s="980"/>
      <c r="H615" s="2940"/>
      <c r="J615" s="2940"/>
    </row>
    <row r="616" spans="1:10" s="877" customFormat="1" ht="14.25" customHeight="1">
      <c r="A616" s="980"/>
      <c r="H616" s="2940"/>
      <c r="J616" s="2940"/>
    </row>
    <row r="617" spans="1:10" s="877" customFormat="1" ht="14.25" customHeight="1">
      <c r="A617" s="980"/>
      <c r="H617" s="2940"/>
      <c r="J617" s="2940"/>
    </row>
    <row r="618" spans="1:10" s="877" customFormat="1" ht="14.25" customHeight="1">
      <c r="A618" s="980"/>
      <c r="H618" s="2940"/>
      <c r="J618" s="2940"/>
    </row>
    <row r="619" spans="1:10" s="877" customFormat="1" ht="14.25" customHeight="1">
      <c r="A619" s="980"/>
      <c r="H619" s="2940"/>
      <c r="J619" s="2940"/>
    </row>
    <row r="620" spans="1:10" s="877" customFormat="1" ht="14.25" customHeight="1">
      <c r="A620" s="980"/>
      <c r="H620" s="2940"/>
      <c r="J620" s="2940"/>
    </row>
    <row r="621" spans="1:10" s="877" customFormat="1" ht="14.25" customHeight="1">
      <c r="A621" s="980"/>
      <c r="H621" s="2940"/>
      <c r="J621" s="2940"/>
    </row>
    <row r="622" spans="1:10" s="877" customFormat="1" ht="14.25" customHeight="1">
      <c r="A622" s="980"/>
      <c r="H622" s="2940"/>
      <c r="J622" s="2940"/>
    </row>
    <row r="623" spans="1:10" s="877" customFormat="1" ht="14.25" customHeight="1">
      <c r="A623" s="980"/>
      <c r="H623" s="2940"/>
      <c r="J623" s="2940"/>
    </row>
    <row r="624" spans="1:10" s="877" customFormat="1" ht="14.25" customHeight="1">
      <c r="A624" s="980"/>
      <c r="H624" s="2940"/>
      <c r="J624" s="2940"/>
    </row>
    <row r="625" spans="1:10" s="877" customFormat="1" ht="14.25" customHeight="1">
      <c r="A625" s="980"/>
      <c r="H625" s="2940"/>
      <c r="J625" s="2940"/>
    </row>
    <row r="626" spans="1:10" s="877" customFormat="1" ht="14.25" customHeight="1">
      <c r="A626" s="980"/>
      <c r="H626" s="2940"/>
      <c r="J626" s="2940"/>
    </row>
    <row r="627" spans="1:10" s="877" customFormat="1" ht="14.25" customHeight="1">
      <c r="A627" s="980"/>
      <c r="H627" s="2940"/>
      <c r="J627" s="2940"/>
    </row>
    <row r="628" spans="1:10" s="877" customFormat="1" ht="14.25" customHeight="1">
      <c r="A628" s="980"/>
      <c r="H628" s="2940"/>
      <c r="J628" s="2940"/>
    </row>
    <row r="629" spans="1:10" s="877" customFormat="1" ht="14.25" customHeight="1">
      <c r="A629" s="980"/>
      <c r="H629" s="2940"/>
      <c r="J629" s="2940"/>
    </row>
    <row r="630" spans="1:10" s="877" customFormat="1" ht="14.25" customHeight="1">
      <c r="A630" s="980"/>
      <c r="H630" s="2940"/>
      <c r="J630" s="2940"/>
    </row>
    <row r="631" spans="1:10" s="877" customFormat="1" ht="14.25" customHeight="1">
      <c r="A631" s="980"/>
      <c r="H631" s="2940"/>
      <c r="J631" s="2940"/>
    </row>
    <row r="632" spans="1:10" s="877" customFormat="1" ht="14.25" customHeight="1">
      <c r="A632" s="980"/>
      <c r="H632" s="2940"/>
      <c r="J632" s="2940"/>
    </row>
    <row r="633" spans="1:10" s="877" customFormat="1" ht="14.25" customHeight="1">
      <c r="A633" s="980"/>
      <c r="H633" s="2940"/>
      <c r="J633" s="2940"/>
    </row>
    <row r="634" spans="1:10" s="877" customFormat="1" ht="14.25" customHeight="1">
      <c r="A634" s="980"/>
      <c r="H634" s="2940"/>
      <c r="J634" s="2940"/>
    </row>
    <row r="635" spans="1:10" s="877" customFormat="1" ht="14.25" customHeight="1">
      <c r="A635" s="980"/>
      <c r="H635" s="2940"/>
      <c r="J635" s="2940"/>
    </row>
    <row r="636" spans="1:10" s="877" customFormat="1" ht="14.25" customHeight="1">
      <c r="A636" s="980"/>
      <c r="H636" s="2940"/>
      <c r="J636" s="2940"/>
    </row>
    <row r="637" spans="1:10" s="877" customFormat="1" ht="14.25" customHeight="1">
      <c r="A637" s="980"/>
      <c r="H637" s="2940"/>
      <c r="J637" s="2940"/>
    </row>
    <row r="638" spans="1:10" s="877" customFormat="1" ht="14.25" customHeight="1">
      <c r="A638" s="980"/>
      <c r="H638" s="2940"/>
      <c r="J638" s="2940"/>
    </row>
    <row r="639" spans="1:10" s="877" customFormat="1" ht="14.25" customHeight="1">
      <c r="A639" s="980"/>
      <c r="H639" s="2940"/>
      <c r="J639" s="2940"/>
    </row>
    <row r="640" spans="1:10" s="877" customFormat="1" ht="14.25" customHeight="1">
      <c r="A640" s="980"/>
      <c r="H640" s="2940"/>
      <c r="J640" s="2940"/>
    </row>
    <row r="641" spans="1:10" s="877" customFormat="1" ht="14.25" customHeight="1">
      <c r="A641" s="980"/>
      <c r="H641" s="2940"/>
      <c r="J641" s="2940"/>
    </row>
    <row r="642" spans="1:10" s="877" customFormat="1" ht="14.25" customHeight="1">
      <c r="A642" s="980"/>
      <c r="H642" s="2940"/>
      <c r="J642" s="2940"/>
    </row>
    <row r="643" spans="1:10" s="877" customFormat="1" ht="14.25" customHeight="1">
      <c r="A643" s="980"/>
      <c r="H643" s="2940"/>
      <c r="J643" s="2940"/>
    </row>
    <row r="644" spans="1:10" s="877" customFormat="1" ht="14.25" customHeight="1">
      <c r="A644" s="980"/>
      <c r="H644" s="2940"/>
      <c r="J644" s="2940"/>
    </row>
    <row r="645" spans="1:10" s="877" customFormat="1" ht="14.25" customHeight="1">
      <c r="A645" s="980"/>
      <c r="H645" s="2940"/>
      <c r="J645" s="2940"/>
    </row>
    <row r="646" spans="1:10" s="877" customFormat="1" ht="14.25" customHeight="1">
      <c r="A646" s="980"/>
      <c r="H646" s="2940"/>
      <c r="J646" s="2940"/>
    </row>
    <row r="647" spans="1:10" s="877" customFormat="1" ht="14.25" customHeight="1">
      <c r="A647" s="980"/>
      <c r="H647" s="2940"/>
      <c r="J647" s="2940"/>
    </row>
    <row r="648" spans="1:10" s="877" customFormat="1" ht="14.25" customHeight="1">
      <c r="A648" s="980"/>
      <c r="H648" s="2940"/>
      <c r="J648" s="2940"/>
    </row>
    <row r="649" spans="1:10" s="877" customFormat="1" ht="14.25" customHeight="1">
      <c r="A649" s="980"/>
      <c r="H649" s="2940"/>
      <c r="J649" s="2940"/>
    </row>
    <row r="650" spans="1:10" s="877" customFormat="1" ht="14.25" customHeight="1">
      <c r="A650" s="980"/>
      <c r="H650" s="2940"/>
      <c r="J650" s="2940"/>
    </row>
    <row r="651" spans="1:10" s="877" customFormat="1" ht="14.25" customHeight="1">
      <c r="A651" s="980"/>
      <c r="H651" s="2940"/>
      <c r="J651" s="2940"/>
    </row>
    <row r="652" spans="1:10" s="877" customFormat="1" ht="14.25" customHeight="1">
      <c r="A652" s="980"/>
      <c r="H652" s="2940"/>
      <c r="J652" s="2940"/>
    </row>
    <row r="653" spans="1:10" s="877" customFormat="1" ht="14.25" customHeight="1">
      <c r="A653" s="980"/>
      <c r="H653" s="2940"/>
      <c r="J653" s="2940"/>
    </row>
    <row r="654" spans="1:10" s="877" customFormat="1" ht="14.25" customHeight="1">
      <c r="A654" s="980"/>
      <c r="H654" s="2940"/>
      <c r="J654" s="2940"/>
    </row>
    <row r="655" spans="1:10" s="877" customFormat="1" ht="14.25" customHeight="1">
      <c r="A655" s="980"/>
      <c r="H655" s="2940"/>
      <c r="J655" s="2940"/>
    </row>
    <row r="656" spans="1:10" s="877" customFormat="1" ht="14.25" customHeight="1">
      <c r="A656" s="980"/>
      <c r="H656" s="2940"/>
      <c r="J656" s="2940"/>
    </row>
    <row r="657" spans="1:10" s="877" customFormat="1" ht="14.25" customHeight="1">
      <c r="A657" s="980"/>
      <c r="H657" s="2940"/>
      <c r="J657" s="2940"/>
    </row>
    <row r="658" spans="1:10" s="877" customFormat="1" ht="14.25" customHeight="1">
      <c r="A658" s="980"/>
      <c r="H658" s="2940"/>
      <c r="J658" s="2940"/>
    </row>
    <row r="659" spans="1:10" s="877" customFormat="1" ht="14.25" customHeight="1">
      <c r="A659" s="980"/>
      <c r="H659" s="2940"/>
      <c r="J659" s="2940"/>
    </row>
    <row r="660" spans="1:10" s="877" customFormat="1" ht="14.25" customHeight="1">
      <c r="A660" s="980"/>
      <c r="H660" s="2940"/>
      <c r="J660" s="2940"/>
    </row>
    <row r="661" spans="1:10" s="877" customFormat="1" ht="14.25" customHeight="1">
      <c r="A661" s="980"/>
      <c r="H661" s="2940"/>
      <c r="J661" s="2940"/>
    </row>
    <row r="662" spans="1:10" s="877" customFormat="1" ht="14.25" customHeight="1">
      <c r="A662" s="980"/>
      <c r="H662" s="2940"/>
      <c r="J662" s="2940"/>
    </row>
    <row r="663" spans="1:10" s="877" customFormat="1" ht="14.25" customHeight="1">
      <c r="A663" s="980"/>
      <c r="H663" s="2940"/>
      <c r="J663" s="2940"/>
    </row>
    <row r="664" spans="1:10" s="877" customFormat="1" ht="14.25" customHeight="1">
      <c r="A664" s="980"/>
      <c r="H664" s="2940"/>
      <c r="J664" s="2940"/>
    </row>
    <row r="665" spans="1:10" s="877" customFormat="1" ht="14.25" customHeight="1">
      <c r="A665" s="980"/>
      <c r="H665" s="2940"/>
      <c r="J665" s="2940"/>
    </row>
    <row r="666" spans="1:10" s="877" customFormat="1" ht="14.25" customHeight="1">
      <c r="A666" s="980"/>
      <c r="H666" s="2940"/>
      <c r="J666" s="2940"/>
    </row>
    <row r="667" spans="1:10" s="877" customFormat="1" ht="14.25" customHeight="1">
      <c r="A667" s="980"/>
      <c r="H667" s="2940"/>
      <c r="J667" s="2940"/>
    </row>
    <row r="668" spans="1:10" s="877" customFormat="1" ht="14.25" customHeight="1">
      <c r="A668" s="980"/>
      <c r="H668" s="2940"/>
      <c r="J668" s="2940"/>
    </row>
    <row r="669" spans="1:10" s="877" customFormat="1" ht="14.25" customHeight="1">
      <c r="A669" s="980"/>
      <c r="H669" s="2940"/>
      <c r="J669" s="2940"/>
    </row>
    <row r="670" spans="1:10" s="877" customFormat="1" ht="14.25" customHeight="1">
      <c r="A670" s="980"/>
      <c r="H670" s="2940"/>
      <c r="J670" s="2940"/>
    </row>
    <row r="671" spans="1:10" s="877" customFormat="1" ht="14.25" customHeight="1">
      <c r="A671" s="980"/>
      <c r="H671" s="2940"/>
      <c r="J671" s="2940"/>
    </row>
    <row r="672" spans="1:10" s="877" customFormat="1" ht="14.25" customHeight="1">
      <c r="A672" s="980"/>
      <c r="H672" s="2940"/>
      <c r="J672" s="2940"/>
    </row>
    <row r="673" spans="1:10" s="877" customFormat="1" ht="14.25" customHeight="1">
      <c r="A673" s="980"/>
      <c r="H673" s="2940"/>
      <c r="J673" s="2940"/>
    </row>
    <row r="674" spans="1:10" s="877" customFormat="1" ht="14.25" customHeight="1">
      <c r="A674" s="980"/>
      <c r="H674" s="2940"/>
      <c r="J674" s="2940"/>
    </row>
    <row r="675" spans="1:10" s="877" customFormat="1" ht="14.25" customHeight="1">
      <c r="A675" s="980"/>
      <c r="H675" s="2940"/>
      <c r="J675" s="2940"/>
    </row>
    <row r="676" spans="1:10" s="877" customFormat="1" ht="14.25" customHeight="1">
      <c r="A676" s="980"/>
      <c r="H676" s="2940"/>
      <c r="J676" s="2940"/>
    </row>
    <row r="677" spans="1:10" s="877" customFormat="1" ht="14.25" customHeight="1">
      <c r="A677" s="980"/>
      <c r="H677" s="2940"/>
      <c r="J677" s="2940"/>
    </row>
    <row r="678" spans="1:10" s="877" customFormat="1" ht="14.25" customHeight="1">
      <c r="A678" s="980"/>
      <c r="H678" s="2940"/>
      <c r="J678" s="2940"/>
    </row>
    <row r="679" spans="1:10" s="877" customFormat="1" ht="14.25" customHeight="1">
      <c r="A679" s="980"/>
      <c r="H679" s="2940"/>
      <c r="J679" s="2940"/>
    </row>
    <row r="680" spans="1:10" s="877" customFormat="1" ht="14.25" customHeight="1">
      <c r="A680" s="980"/>
      <c r="H680" s="2940"/>
      <c r="J680" s="2940"/>
    </row>
    <row r="681" spans="1:10" s="877" customFormat="1" ht="14.25" customHeight="1">
      <c r="A681" s="980"/>
      <c r="H681" s="2940"/>
      <c r="J681" s="2940"/>
    </row>
    <row r="682" spans="1:10" s="877" customFormat="1" ht="14.25" customHeight="1">
      <c r="A682" s="980"/>
      <c r="H682" s="2940"/>
      <c r="J682" s="2940"/>
    </row>
    <row r="683" spans="1:10" s="877" customFormat="1" ht="14.25" customHeight="1">
      <c r="A683" s="980"/>
      <c r="H683" s="2940"/>
      <c r="J683" s="2940"/>
    </row>
    <row r="684" spans="1:10" s="877" customFormat="1" ht="14.25" customHeight="1">
      <c r="A684" s="980"/>
      <c r="H684" s="2940"/>
      <c r="J684" s="2940"/>
    </row>
    <row r="685" spans="1:10" s="877" customFormat="1" ht="14.25" customHeight="1">
      <c r="A685" s="980"/>
      <c r="H685" s="2940"/>
      <c r="J685" s="2940"/>
    </row>
    <row r="686" spans="1:10" s="877" customFormat="1" ht="14.25" customHeight="1">
      <c r="A686" s="980"/>
      <c r="H686" s="2940"/>
      <c r="J686" s="2940"/>
    </row>
    <row r="687" spans="1:10" s="877" customFormat="1" ht="14.25" customHeight="1">
      <c r="A687" s="980"/>
      <c r="H687" s="2940"/>
      <c r="J687" s="2940"/>
    </row>
    <row r="688" spans="1:10" s="877" customFormat="1" ht="14.25" customHeight="1">
      <c r="A688" s="980"/>
      <c r="H688" s="2940"/>
      <c r="J688" s="2940"/>
    </row>
    <row r="689" spans="1:10" s="877" customFormat="1" ht="14.25" customHeight="1">
      <c r="A689" s="980"/>
      <c r="H689" s="2940"/>
      <c r="J689" s="2940"/>
    </row>
    <row r="690" spans="1:10" s="877" customFormat="1" ht="14.25" customHeight="1">
      <c r="A690" s="980"/>
      <c r="H690" s="2940"/>
      <c r="J690" s="2940"/>
    </row>
    <row r="691" spans="1:10" s="877" customFormat="1" ht="14.25" customHeight="1">
      <c r="A691" s="980"/>
      <c r="H691" s="2940"/>
      <c r="J691" s="2940"/>
    </row>
    <row r="692" spans="1:10" s="877" customFormat="1" ht="14.25" customHeight="1">
      <c r="A692" s="980"/>
      <c r="H692" s="2940"/>
      <c r="J692" s="2940"/>
    </row>
    <row r="693" spans="1:10" s="877" customFormat="1" ht="14.25" customHeight="1">
      <c r="A693" s="980"/>
      <c r="H693" s="2940"/>
      <c r="J693" s="2940"/>
    </row>
    <row r="694" spans="1:10" s="877" customFormat="1" ht="14.25" customHeight="1">
      <c r="A694" s="980"/>
      <c r="H694" s="2940"/>
      <c r="J694" s="2940"/>
    </row>
    <row r="695" spans="1:10" s="877" customFormat="1" ht="14.25" customHeight="1">
      <c r="A695" s="980"/>
      <c r="H695" s="2940"/>
      <c r="J695" s="2940"/>
    </row>
    <row r="696" spans="1:10" s="877" customFormat="1" ht="14.25" customHeight="1">
      <c r="A696" s="980"/>
      <c r="H696" s="2940"/>
      <c r="J696" s="2940"/>
    </row>
    <row r="697" spans="1:10" s="877" customFormat="1" ht="14.25" customHeight="1">
      <c r="A697" s="980"/>
      <c r="H697" s="2940"/>
      <c r="J697" s="2940"/>
    </row>
    <row r="698" spans="1:10" s="877" customFormat="1" ht="14.25" customHeight="1">
      <c r="A698" s="980"/>
      <c r="H698" s="2940"/>
      <c r="J698" s="2940"/>
    </row>
    <row r="699" spans="1:10" s="877" customFormat="1" ht="14.25" customHeight="1">
      <c r="A699" s="980"/>
      <c r="H699" s="2940"/>
      <c r="J699" s="2940"/>
    </row>
    <row r="700" spans="1:10" s="877" customFormat="1" ht="14.25" customHeight="1">
      <c r="A700" s="980"/>
      <c r="H700" s="2940"/>
      <c r="J700" s="2940"/>
    </row>
    <row r="701" spans="1:10" s="877" customFormat="1" ht="14.25" customHeight="1">
      <c r="A701" s="980"/>
      <c r="H701" s="2940"/>
      <c r="J701" s="2940"/>
    </row>
    <row r="702" spans="1:10" s="877" customFormat="1" ht="14.25" customHeight="1">
      <c r="A702" s="980"/>
      <c r="H702" s="2940"/>
      <c r="J702" s="2940"/>
    </row>
    <row r="703" spans="1:10" s="877" customFormat="1" ht="14.25" customHeight="1">
      <c r="A703" s="980"/>
      <c r="H703" s="2940"/>
      <c r="J703" s="2940"/>
    </row>
    <row r="704" spans="1:10" s="877" customFormat="1" ht="14.25" customHeight="1">
      <c r="A704" s="980"/>
      <c r="H704" s="2940"/>
      <c r="J704" s="2940"/>
    </row>
    <row r="705" spans="1:10" s="877" customFormat="1" ht="14.25" customHeight="1">
      <c r="A705" s="980"/>
      <c r="H705" s="2940"/>
      <c r="J705" s="2940"/>
    </row>
    <row r="706" spans="1:10" s="877" customFormat="1" ht="14.25" customHeight="1">
      <c r="A706" s="980"/>
      <c r="H706" s="2940"/>
      <c r="J706" s="2940"/>
    </row>
    <row r="707" spans="1:10" s="877" customFormat="1" ht="14.25" customHeight="1">
      <c r="A707" s="980"/>
      <c r="H707" s="2940"/>
      <c r="J707" s="2940"/>
    </row>
    <row r="708" spans="1:10" s="877" customFormat="1" ht="14.25" customHeight="1">
      <c r="A708" s="980"/>
      <c r="H708" s="2940"/>
      <c r="J708" s="2940"/>
    </row>
    <row r="709" spans="1:10" s="877" customFormat="1" ht="14.25" customHeight="1">
      <c r="A709" s="980"/>
      <c r="H709" s="2940"/>
      <c r="J709" s="2940"/>
    </row>
    <row r="710" spans="1:10" s="877" customFormat="1" ht="14.25" customHeight="1">
      <c r="A710" s="980"/>
      <c r="H710" s="2940"/>
      <c r="J710" s="2940"/>
    </row>
    <row r="711" spans="1:10" s="877" customFormat="1" ht="14.25" customHeight="1">
      <c r="A711" s="980"/>
      <c r="H711" s="2940"/>
      <c r="J711" s="2940"/>
    </row>
    <row r="712" spans="1:10" s="877" customFormat="1" ht="14.25" customHeight="1">
      <c r="A712" s="980"/>
      <c r="H712" s="2940"/>
      <c r="J712" s="2940"/>
    </row>
    <row r="713" spans="1:10" s="877" customFormat="1" ht="14.25" customHeight="1">
      <c r="A713" s="980"/>
      <c r="H713" s="2940"/>
      <c r="J713" s="2940"/>
    </row>
    <row r="714" spans="1:10" s="877" customFormat="1" ht="14.25" customHeight="1">
      <c r="A714" s="980"/>
      <c r="H714" s="2940"/>
      <c r="J714" s="2940"/>
    </row>
    <row r="715" spans="1:10" s="877" customFormat="1" ht="14.25" customHeight="1">
      <c r="A715" s="980"/>
      <c r="H715" s="2940"/>
      <c r="J715" s="2940"/>
    </row>
    <row r="716" spans="1:10" s="877" customFormat="1" ht="14.25" customHeight="1">
      <c r="A716" s="980"/>
      <c r="H716" s="2940"/>
      <c r="J716" s="2940"/>
    </row>
    <row r="717" spans="1:10" s="877" customFormat="1" ht="14.25" customHeight="1">
      <c r="A717" s="980"/>
      <c r="H717" s="2940"/>
      <c r="J717" s="2940"/>
    </row>
    <row r="718" spans="1:10" s="877" customFormat="1" ht="14.25" customHeight="1">
      <c r="A718" s="980"/>
      <c r="H718" s="2940"/>
      <c r="J718" s="2940"/>
    </row>
    <row r="719" spans="1:10" s="877" customFormat="1" ht="14.25" customHeight="1">
      <c r="A719" s="980"/>
      <c r="H719" s="2940"/>
      <c r="J719" s="2940"/>
    </row>
    <row r="720" spans="1:10" s="877" customFormat="1" ht="14.25" customHeight="1">
      <c r="A720" s="980"/>
      <c r="H720" s="2940"/>
      <c r="J720" s="2940"/>
    </row>
    <row r="721" spans="1:10" s="877" customFormat="1" ht="14.25" customHeight="1">
      <c r="A721" s="980"/>
      <c r="H721" s="2940"/>
      <c r="J721" s="2940"/>
    </row>
    <row r="722" spans="1:10" s="877" customFormat="1" ht="14.25" customHeight="1">
      <c r="A722" s="980"/>
      <c r="H722" s="2940"/>
      <c r="J722" s="2940"/>
    </row>
    <row r="723" spans="1:10" s="877" customFormat="1" ht="14.25" customHeight="1">
      <c r="A723" s="980"/>
      <c r="H723" s="2940"/>
      <c r="J723" s="2940"/>
    </row>
    <row r="724" spans="1:10" s="877" customFormat="1" ht="14.25" customHeight="1">
      <c r="A724" s="980"/>
      <c r="H724" s="2940"/>
      <c r="J724" s="2940"/>
    </row>
    <row r="725" spans="1:10" s="877" customFormat="1" ht="14.25" customHeight="1">
      <c r="A725" s="980"/>
      <c r="H725" s="2940"/>
      <c r="J725" s="2940"/>
    </row>
    <row r="726" spans="1:10" s="877" customFormat="1" ht="14.25" customHeight="1">
      <c r="A726" s="980"/>
      <c r="H726" s="2940"/>
      <c r="J726" s="2940"/>
    </row>
    <row r="727" spans="1:10" s="877" customFormat="1" ht="14.25" customHeight="1">
      <c r="A727" s="980"/>
      <c r="H727" s="2940"/>
      <c r="J727" s="2940"/>
    </row>
    <row r="728" spans="1:10" s="877" customFormat="1" ht="14.25" customHeight="1">
      <c r="A728" s="980"/>
      <c r="H728" s="2940"/>
      <c r="J728" s="2940"/>
    </row>
    <row r="729" spans="1:10" s="877" customFormat="1" ht="14.25" customHeight="1">
      <c r="A729" s="980"/>
      <c r="H729" s="2940"/>
      <c r="J729" s="2940"/>
    </row>
    <row r="730" spans="1:10" s="877" customFormat="1" ht="14.25" customHeight="1">
      <c r="A730" s="980"/>
      <c r="H730" s="2940"/>
      <c r="J730" s="2940"/>
    </row>
    <row r="731" spans="1:10" s="877" customFormat="1" ht="14.25" customHeight="1">
      <c r="A731" s="980"/>
      <c r="H731" s="2940"/>
      <c r="J731" s="2940"/>
    </row>
    <row r="732" spans="1:10" s="877" customFormat="1" ht="14.25" customHeight="1">
      <c r="A732" s="980"/>
      <c r="H732" s="2940"/>
      <c r="J732" s="2940"/>
    </row>
    <row r="733" spans="1:10" s="877" customFormat="1" ht="14.25" customHeight="1">
      <c r="A733" s="980"/>
      <c r="H733" s="2940"/>
      <c r="J733" s="2940"/>
    </row>
    <row r="734" spans="1:10" s="877" customFormat="1" ht="14.25" customHeight="1">
      <c r="A734" s="980"/>
      <c r="H734" s="2940"/>
      <c r="J734" s="2940"/>
    </row>
    <row r="735" spans="1:10" s="877" customFormat="1" ht="14.25" customHeight="1">
      <c r="A735" s="980"/>
      <c r="H735" s="2940"/>
      <c r="J735" s="2940"/>
    </row>
    <row r="736" spans="1:10" s="877" customFormat="1" ht="14.25" customHeight="1">
      <c r="A736" s="980"/>
      <c r="H736" s="2940"/>
      <c r="J736" s="2940"/>
    </row>
    <row r="737" spans="1:10" s="877" customFormat="1" ht="14.25" customHeight="1">
      <c r="A737" s="980"/>
      <c r="H737" s="2940"/>
      <c r="J737" s="2940"/>
    </row>
    <row r="738" spans="1:10" s="877" customFormat="1" ht="14.25" customHeight="1">
      <c r="A738" s="980"/>
      <c r="H738" s="2940"/>
      <c r="J738" s="2940"/>
    </row>
    <row r="739" spans="1:10" s="877" customFormat="1" ht="14.25" customHeight="1">
      <c r="A739" s="980"/>
      <c r="H739" s="2940"/>
      <c r="J739" s="2940"/>
    </row>
    <row r="740" spans="1:10" s="877" customFormat="1" ht="14.25" customHeight="1">
      <c r="A740" s="980"/>
      <c r="H740" s="2940"/>
      <c r="J740" s="2940"/>
    </row>
    <row r="741" spans="1:10" s="877" customFormat="1" ht="14.25" customHeight="1">
      <c r="A741" s="980"/>
      <c r="H741" s="2940"/>
      <c r="J741" s="2940"/>
    </row>
    <row r="742" spans="1:10" s="877" customFormat="1" ht="14.25" customHeight="1">
      <c r="A742" s="980"/>
      <c r="H742" s="2940"/>
      <c r="J742" s="2940"/>
    </row>
    <row r="743" spans="1:10" s="877" customFormat="1" ht="14.25" customHeight="1">
      <c r="A743" s="980"/>
      <c r="H743" s="2940"/>
      <c r="J743" s="2940"/>
    </row>
    <row r="744" spans="1:10" s="877" customFormat="1" ht="14.25" customHeight="1">
      <c r="A744" s="980"/>
      <c r="H744" s="2940"/>
      <c r="J744" s="2940"/>
    </row>
    <row r="745" spans="1:10" s="877" customFormat="1" ht="14.25" customHeight="1">
      <c r="A745" s="980"/>
      <c r="H745" s="2940"/>
      <c r="J745" s="2940"/>
    </row>
    <row r="746" spans="1:10" s="877" customFormat="1" ht="14.25" customHeight="1">
      <c r="A746" s="980"/>
      <c r="H746" s="2940"/>
      <c r="J746" s="2940"/>
    </row>
    <row r="747" spans="1:10" s="877" customFormat="1" ht="14.25" customHeight="1">
      <c r="A747" s="980"/>
      <c r="H747" s="2940"/>
      <c r="J747" s="2940"/>
    </row>
    <row r="748" spans="1:10" s="877" customFormat="1" ht="14.25" customHeight="1">
      <c r="A748" s="980"/>
      <c r="H748" s="2940"/>
      <c r="J748" s="2940"/>
    </row>
    <row r="749" spans="1:10" s="877" customFormat="1" ht="14.25" customHeight="1">
      <c r="A749" s="980"/>
      <c r="H749" s="2940"/>
      <c r="J749" s="2940"/>
    </row>
    <row r="750" spans="1:10" s="877" customFormat="1" ht="14.25" customHeight="1">
      <c r="A750" s="980"/>
      <c r="H750" s="2940"/>
      <c r="J750" s="2940"/>
    </row>
    <row r="751" spans="1:10" s="877" customFormat="1" ht="14.25" customHeight="1">
      <c r="A751" s="980"/>
      <c r="H751" s="2940"/>
      <c r="J751" s="2940"/>
    </row>
    <row r="752" spans="1:10" s="877" customFormat="1" ht="14.25" customHeight="1">
      <c r="A752" s="980"/>
      <c r="H752" s="2940"/>
      <c r="J752" s="2940"/>
    </row>
    <row r="753" spans="1:10" s="877" customFormat="1" ht="14.25" customHeight="1">
      <c r="A753" s="980"/>
      <c r="H753" s="2940"/>
      <c r="J753" s="2940"/>
    </row>
    <row r="754" spans="1:10" s="877" customFormat="1" ht="14.25" customHeight="1">
      <c r="A754" s="980"/>
      <c r="H754" s="2940"/>
      <c r="J754" s="2940"/>
    </row>
    <row r="755" spans="1:10" s="877" customFormat="1" ht="14.25" customHeight="1">
      <c r="A755" s="980"/>
      <c r="H755" s="2940"/>
      <c r="J755" s="2940"/>
    </row>
    <row r="756" spans="1:10" s="877" customFormat="1" ht="14.25" customHeight="1">
      <c r="A756" s="980"/>
      <c r="H756" s="2940"/>
      <c r="J756" s="2940"/>
    </row>
    <row r="757" spans="1:10" s="877" customFormat="1" ht="14.25" customHeight="1">
      <c r="A757" s="980"/>
      <c r="H757" s="2940"/>
      <c r="J757" s="2940"/>
    </row>
    <row r="758" spans="1:10" s="877" customFormat="1" ht="14.25" customHeight="1">
      <c r="A758" s="980"/>
      <c r="H758" s="2940"/>
      <c r="J758" s="2940"/>
    </row>
    <row r="759" spans="1:10" s="877" customFormat="1" ht="14.25" customHeight="1">
      <c r="A759" s="980"/>
      <c r="H759" s="2940"/>
      <c r="J759" s="2940"/>
    </row>
    <row r="760" spans="1:10" s="877" customFormat="1" ht="14.25" customHeight="1">
      <c r="A760" s="980"/>
      <c r="H760" s="2940"/>
      <c r="J760" s="2940"/>
    </row>
    <row r="761" spans="1:10" s="877" customFormat="1" ht="14.25" customHeight="1">
      <c r="A761" s="980"/>
      <c r="H761" s="2940"/>
      <c r="J761" s="2940"/>
    </row>
    <row r="762" spans="1:10" s="877" customFormat="1" ht="14.25" customHeight="1">
      <c r="A762" s="980"/>
      <c r="H762" s="2940"/>
      <c r="J762" s="2940"/>
    </row>
    <row r="763" spans="1:10" s="877" customFormat="1" ht="14.25" customHeight="1">
      <c r="A763" s="980"/>
      <c r="H763" s="2940"/>
      <c r="J763" s="2940"/>
    </row>
    <row r="764" spans="1:10" s="877" customFormat="1" ht="14.25" customHeight="1">
      <c r="A764" s="980"/>
      <c r="H764" s="2940"/>
      <c r="J764" s="2940"/>
    </row>
    <row r="765" spans="1:10" s="877" customFormat="1" ht="14.25" customHeight="1">
      <c r="A765" s="980"/>
      <c r="H765" s="2940"/>
      <c r="J765" s="2940"/>
    </row>
    <row r="766" spans="1:10" s="877" customFormat="1" ht="14.25" customHeight="1">
      <c r="A766" s="980"/>
      <c r="H766" s="2940"/>
      <c r="J766" s="2940"/>
    </row>
    <row r="767" spans="1:10" s="877" customFormat="1" ht="14.25" customHeight="1">
      <c r="A767" s="980"/>
      <c r="H767" s="2940"/>
      <c r="J767" s="2940"/>
    </row>
    <row r="768" spans="1:10" s="877" customFormat="1" ht="14.25" customHeight="1">
      <c r="A768" s="980"/>
      <c r="H768" s="2940"/>
      <c r="J768" s="2940"/>
    </row>
    <row r="769" spans="1:10" s="877" customFormat="1" ht="14.25" customHeight="1">
      <c r="A769" s="980"/>
      <c r="H769" s="2940"/>
      <c r="J769" s="2940"/>
    </row>
    <row r="770" spans="1:10" s="877" customFormat="1" ht="14.25" customHeight="1">
      <c r="A770" s="980"/>
      <c r="H770" s="2940"/>
      <c r="J770" s="2940"/>
    </row>
    <row r="771" spans="1:10" s="877" customFormat="1" ht="14.25" customHeight="1">
      <c r="A771" s="980"/>
      <c r="H771" s="2940"/>
      <c r="J771" s="2940"/>
    </row>
    <row r="772" spans="1:10" s="877" customFormat="1" ht="14.25" customHeight="1">
      <c r="A772" s="980"/>
      <c r="H772" s="2940"/>
      <c r="J772" s="2940"/>
    </row>
    <row r="773" spans="1:10" s="877" customFormat="1" ht="14.25" customHeight="1">
      <c r="A773" s="980"/>
      <c r="H773" s="2940"/>
      <c r="J773" s="2940"/>
    </row>
    <row r="774" spans="1:10" s="877" customFormat="1" ht="14.25" customHeight="1">
      <c r="A774" s="980"/>
      <c r="H774" s="2940"/>
      <c r="J774" s="2940"/>
    </row>
    <row r="775" spans="1:10" s="877" customFormat="1" ht="14.25" customHeight="1">
      <c r="A775" s="980"/>
      <c r="H775" s="2940"/>
      <c r="J775" s="2940"/>
    </row>
    <row r="776" spans="1:10" s="877" customFormat="1" ht="14.25" customHeight="1">
      <c r="A776" s="980"/>
      <c r="H776" s="2940"/>
      <c r="J776" s="2940"/>
    </row>
    <row r="777" spans="1:10" s="877" customFormat="1" ht="14.25" customHeight="1">
      <c r="A777" s="980"/>
      <c r="H777" s="2940"/>
      <c r="J777" s="2940"/>
    </row>
    <row r="778" spans="1:10" s="877" customFormat="1" ht="14.25" customHeight="1">
      <c r="A778" s="980"/>
      <c r="H778" s="2940"/>
      <c r="J778" s="2940"/>
    </row>
    <row r="779" spans="1:10" s="877" customFormat="1" ht="14.25" customHeight="1">
      <c r="A779" s="980"/>
      <c r="H779" s="2940"/>
      <c r="J779" s="2940"/>
    </row>
    <row r="780" spans="1:10" s="877" customFormat="1" ht="14.25" customHeight="1">
      <c r="A780" s="980"/>
      <c r="H780" s="2940"/>
      <c r="J780" s="2940"/>
    </row>
    <row r="781" spans="1:10" s="877" customFormat="1" ht="14.25" customHeight="1">
      <c r="A781" s="980"/>
      <c r="H781" s="2940"/>
      <c r="J781" s="2940"/>
    </row>
    <row r="782" spans="1:10" s="877" customFormat="1" ht="14.25" customHeight="1">
      <c r="A782" s="980"/>
      <c r="H782" s="2940"/>
      <c r="J782" s="2940"/>
    </row>
    <row r="783" spans="1:10" s="877" customFormat="1" ht="14.25" customHeight="1">
      <c r="A783" s="980"/>
      <c r="H783" s="2940"/>
      <c r="J783" s="2940"/>
    </row>
    <row r="784" spans="1:10" s="877" customFormat="1" ht="14.25" customHeight="1">
      <c r="A784" s="980"/>
      <c r="H784" s="2940"/>
      <c r="J784" s="2940"/>
    </row>
    <row r="785" spans="1:10" s="877" customFormat="1" ht="14.25" customHeight="1">
      <c r="A785" s="980"/>
      <c r="H785" s="2940"/>
      <c r="J785" s="2940"/>
    </row>
    <row r="786" spans="1:10" s="877" customFormat="1" ht="14.25" customHeight="1">
      <c r="A786" s="980"/>
      <c r="H786" s="2940"/>
      <c r="J786" s="2940"/>
    </row>
    <row r="787" spans="1:10" s="877" customFormat="1" ht="14.25" customHeight="1">
      <c r="A787" s="980"/>
      <c r="H787" s="2940"/>
      <c r="J787" s="2940"/>
    </row>
    <row r="788" spans="1:10" s="877" customFormat="1" ht="14.25" customHeight="1">
      <c r="A788" s="980"/>
      <c r="H788" s="2940"/>
      <c r="J788" s="2940"/>
    </row>
    <row r="789" spans="1:10" s="877" customFormat="1" ht="14.25" customHeight="1">
      <c r="A789" s="980"/>
      <c r="H789" s="2940"/>
      <c r="J789" s="2940"/>
    </row>
    <row r="790" spans="1:10" s="877" customFormat="1" ht="14.25" customHeight="1">
      <c r="A790" s="980"/>
      <c r="H790" s="2940"/>
      <c r="J790" s="2940"/>
    </row>
    <row r="791" spans="1:10" s="877" customFormat="1" ht="14.25" customHeight="1">
      <c r="A791" s="980"/>
      <c r="H791" s="2940"/>
      <c r="J791" s="2940"/>
    </row>
    <row r="792" spans="1:10" s="877" customFormat="1" ht="14.25" customHeight="1">
      <c r="A792" s="980"/>
      <c r="H792" s="2940"/>
      <c r="J792" s="2940"/>
    </row>
    <row r="793" spans="1:10" s="877" customFormat="1" ht="14.25" customHeight="1">
      <c r="A793" s="980"/>
      <c r="H793" s="2940"/>
      <c r="J793" s="2940"/>
    </row>
    <row r="794" spans="1:10" s="877" customFormat="1" ht="14.25" customHeight="1">
      <c r="A794" s="980"/>
      <c r="H794" s="2940"/>
      <c r="J794" s="2940"/>
    </row>
    <row r="795" spans="1:10" s="877" customFormat="1" ht="14.25" customHeight="1">
      <c r="A795" s="980"/>
      <c r="H795" s="2940"/>
      <c r="J795" s="2940"/>
    </row>
    <row r="796" spans="1:10" s="877" customFormat="1" ht="14.25" customHeight="1">
      <c r="A796" s="980"/>
      <c r="H796" s="2940"/>
      <c r="J796" s="2940"/>
    </row>
    <row r="797" spans="1:10" s="877" customFormat="1" ht="14.25" customHeight="1">
      <c r="A797" s="980"/>
      <c r="H797" s="2940"/>
      <c r="J797" s="2940"/>
    </row>
    <row r="798" spans="1:10" s="877" customFormat="1" ht="14.25" customHeight="1">
      <c r="A798" s="980"/>
      <c r="H798" s="2940"/>
      <c r="J798" s="2940"/>
    </row>
    <row r="799" spans="1:10" s="877" customFormat="1" ht="14.25" customHeight="1">
      <c r="A799" s="980"/>
      <c r="H799" s="2940"/>
      <c r="J799" s="2940"/>
    </row>
    <row r="800" spans="1:10" s="877" customFormat="1" ht="14.25" customHeight="1">
      <c r="A800" s="980"/>
      <c r="H800" s="2940"/>
      <c r="J800" s="2940"/>
    </row>
    <row r="801" spans="1:10" s="877" customFormat="1" ht="14.25" customHeight="1">
      <c r="A801" s="980"/>
      <c r="H801" s="2940"/>
      <c r="J801" s="2940"/>
    </row>
    <row r="802" spans="1:10" s="877" customFormat="1" ht="14.25" customHeight="1">
      <c r="A802" s="980"/>
      <c r="H802" s="2940"/>
      <c r="J802" s="2940"/>
    </row>
    <row r="803" spans="1:10" s="877" customFormat="1" ht="14.25" customHeight="1">
      <c r="A803" s="980"/>
      <c r="H803" s="2940"/>
      <c r="J803" s="2940"/>
    </row>
    <row r="804" spans="1:10" s="877" customFormat="1" ht="14.25" customHeight="1">
      <c r="A804" s="980"/>
      <c r="H804" s="2940"/>
      <c r="J804" s="2940"/>
    </row>
    <row r="805" spans="1:10" s="877" customFormat="1" ht="14.25" customHeight="1">
      <c r="A805" s="980"/>
      <c r="H805" s="2940"/>
      <c r="J805" s="2940"/>
    </row>
    <row r="806" spans="1:10" s="877" customFormat="1" ht="14.25" customHeight="1">
      <c r="A806" s="980"/>
      <c r="H806" s="2940"/>
      <c r="J806" s="2940"/>
    </row>
    <row r="807" spans="1:10" s="877" customFormat="1" ht="14.25" customHeight="1">
      <c r="A807" s="980"/>
      <c r="H807" s="2940"/>
      <c r="J807" s="2940"/>
    </row>
    <row r="808" spans="1:10" s="877" customFormat="1" ht="14.25" customHeight="1">
      <c r="A808" s="980"/>
      <c r="H808" s="2940"/>
      <c r="J808" s="2940"/>
    </row>
    <row r="809" spans="1:10" s="877" customFormat="1" ht="14.25" customHeight="1">
      <c r="A809" s="980"/>
      <c r="H809" s="2940"/>
      <c r="J809" s="2940"/>
    </row>
    <row r="810" spans="1:10" s="877" customFormat="1" ht="14.25" customHeight="1">
      <c r="A810" s="980"/>
      <c r="H810" s="2940"/>
      <c r="J810" s="2940"/>
    </row>
    <row r="811" spans="1:10" s="877" customFormat="1" ht="14.25" customHeight="1">
      <c r="A811" s="980"/>
      <c r="H811" s="2940"/>
      <c r="J811" s="2940"/>
    </row>
    <row r="812" spans="1:10" s="877" customFormat="1" ht="14.25" customHeight="1">
      <c r="A812" s="980"/>
      <c r="H812" s="2940"/>
      <c r="J812" s="2940"/>
    </row>
    <row r="813" spans="1:10" s="877" customFormat="1" ht="14.25" customHeight="1">
      <c r="A813" s="980"/>
      <c r="H813" s="2940"/>
      <c r="J813" s="2940"/>
    </row>
    <row r="814" spans="1:10" s="877" customFormat="1" ht="14.25" customHeight="1">
      <c r="A814" s="980"/>
      <c r="H814" s="2940"/>
      <c r="J814" s="2940"/>
    </row>
    <row r="815" spans="1:10" s="877" customFormat="1" ht="14.25" customHeight="1">
      <c r="A815" s="980"/>
      <c r="H815" s="2940"/>
      <c r="J815" s="2940"/>
    </row>
    <row r="816" spans="1:10" s="877" customFormat="1" ht="14.25" customHeight="1">
      <c r="A816" s="980"/>
      <c r="H816" s="2940"/>
      <c r="J816" s="2940"/>
    </row>
    <row r="817" spans="1:10" s="877" customFormat="1" ht="14.25" customHeight="1">
      <c r="A817" s="980"/>
      <c r="H817" s="2940"/>
      <c r="J817" s="2940"/>
    </row>
    <row r="818" spans="1:10" s="877" customFormat="1" ht="14.25" customHeight="1">
      <c r="A818" s="980"/>
      <c r="H818" s="2940"/>
      <c r="J818" s="2940"/>
    </row>
    <row r="819" spans="1:10" s="877" customFormat="1" ht="14.25" customHeight="1">
      <c r="A819" s="980"/>
      <c r="H819" s="2940"/>
      <c r="J819" s="2940"/>
    </row>
    <row r="820" spans="1:10" s="877" customFormat="1" ht="14.25" customHeight="1">
      <c r="A820" s="980"/>
      <c r="H820" s="2940"/>
      <c r="J820" s="2940"/>
    </row>
    <row r="821" spans="1:10" s="877" customFormat="1" ht="14.25" customHeight="1">
      <c r="A821" s="980"/>
      <c r="H821" s="2940"/>
      <c r="J821" s="2940"/>
    </row>
    <row r="822" spans="1:10" s="877" customFormat="1" ht="14.25" customHeight="1">
      <c r="A822" s="980"/>
      <c r="H822" s="2940"/>
      <c r="J822" s="2940"/>
    </row>
    <row r="823" spans="1:10" s="877" customFormat="1" ht="14.25" customHeight="1">
      <c r="A823" s="980"/>
      <c r="H823" s="2940"/>
      <c r="J823" s="2940"/>
    </row>
    <row r="824" spans="1:10" s="877" customFormat="1" ht="14.25" customHeight="1">
      <c r="A824" s="980"/>
      <c r="H824" s="2940"/>
      <c r="J824" s="2940"/>
    </row>
    <row r="825" spans="1:10" s="877" customFormat="1" ht="14.25" customHeight="1">
      <c r="A825" s="980"/>
      <c r="H825" s="2940"/>
      <c r="J825" s="2940"/>
    </row>
    <row r="826" spans="1:10" s="877" customFormat="1" ht="14.25" customHeight="1">
      <c r="A826" s="980"/>
      <c r="H826" s="2940"/>
      <c r="J826" s="2940"/>
    </row>
    <row r="827" spans="1:10" s="877" customFormat="1" ht="14.25" customHeight="1">
      <c r="A827" s="980"/>
      <c r="H827" s="2940"/>
      <c r="J827" s="2940"/>
    </row>
    <row r="828" spans="1:10" s="877" customFormat="1" ht="14.25" customHeight="1">
      <c r="A828" s="980"/>
      <c r="H828" s="2940"/>
      <c r="J828" s="2940"/>
    </row>
    <row r="829" spans="1:10" s="877" customFormat="1" ht="14.25" customHeight="1">
      <c r="A829" s="980"/>
      <c r="H829" s="2940"/>
      <c r="J829" s="2940"/>
    </row>
    <row r="830" spans="1:10" s="877" customFormat="1" ht="14.25" customHeight="1">
      <c r="A830" s="980"/>
      <c r="H830" s="2940"/>
      <c r="J830" s="2940"/>
    </row>
    <row r="831" spans="1:10" s="877" customFormat="1" ht="14.25" customHeight="1">
      <c r="A831" s="980"/>
      <c r="H831" s="2940"/>
      <c r="J831" s="2940"/>
    </row>
    <row r="832" spans="1:10" s="877" customFormat="1" ht="14.25" customHeight="1">
      <c r="A832" s="980"/>
      <c r="H832" s="2940"/>
      <c r="J832" s="2940"/>
    </row>
    <row r="833" spans="1:10" s="877" customFormat="1" ht="14.25" customHeight="1">
      <c r="A833" s="980"/>
      <c r="H833" s="2940"/>
      <c r="J833" s="2940"/>
    </row>
    <row r="834" spans="1:10" s="877" customFormat="1" ht="14.25" customHeight="1">
      <c r="A834" s="980"/>
      <c r="H834" s="2940"/>
      <c r="J834" s="2940"/>
    </row>
    <row r="835" spans="1:10" s="877" customFormat="1" ht="14.25" customHeight="1">
      <c r="A835" s="980"/>
      <c r="H835" s="2940"/>
      <c r="J835" s="2940"/>
    </row>
    <row r="836" spans="1:10" s="877" customFormat="1" ht="14.25" customHeight="1">
      <c r="A836" s="980"/>
      <c r="H836" s="2940"/>
      <c r="J836" s="2940"/>
    </row>
    <row r="837" spans="1:10" s="877" customFormat="1" ht="14.25" customHeight="1">
      <c r="A837" s="980"/>
      <c r="H837" s="2940"/>
      <c r="J837" s="2940"/>
    </row>
    <row r="838" spans="1:10" s="877" customFormat="1" ht="14.25" customHeight="1">
      <c r="A838" s="980"/>
      <c r="H838" s="2940"/>
      <c r="J838" s="2940"/>
    </row>
    <row r="839" spans="1:10" s="877" customFormat="1" ht="14.25" customHeight="1">
      <c r="A839" s="980"/>
      <c r="H839" s="2940"/>
      <c r="J839" s="2940"/>
    </row>
    <row r="840" spans="1:10" s="877" customFormat="1" ht="14.25" customHeight="1">
      <c r="A840" s="980"/>
      <c r="H840" s="2940"/>
      <c r="J840" s="2940"/>
    </row>
    <row r="841" spans="1:10" s="877" customFormat="1" ht="14.25" customHeight="1">
      <c r="A841" s="980"/>
      <c r="H841" s="2940"/>
      <c r="J841" s="2940"/>
    </row>
    <row r="842" spans="1:10" s="877" customFormat="1" ht="14.25" customHeight="1">
      <c r="A842" s="980"/>
      <c r="H842" s="2940"/>
      <c r="J842" s="2940"/>
    </row>
    <row r="843" spans="1:10" s="877" customFormat="1" ht="14.25" customHeight="1">
      <c r="A843" s="980"/>
      <c r="H843" s="2940"/>
      <c r="J843" s="2940"/>
    </row>
    <row r="844" spans="1:10" s="877" customFormat="1" ht="14.25" customHeight="1">
      <c r="A844" s="980"/>
      <c r="H844" s="2940"/>
      <c r="J844" s="2940"/>
    </row>
    <row r="845" spans="1:10" s="877" customFormat="1" ht="14.25" customHeight="1">
      <c r="A845" s="980"/>
      <c r="H845" s="2940"/>
      <c r="J845" s="2940"/>
    </row>
    <row r="846" spans="1:10" s="877" customFormat="1" ht="14.25" customHeight="1">
      <c r="A846" s="980"/>
      <c r="H846" s="2940"/>
      <c r="J846" s="2940"/>
    </row>
    <row r="847" spans="1:10" s="877" customFormat="1" ht="14.25" customHeight="1">
      <c r="A847" s="980"/>
      <c r="H847" s="2940"/>
      <c r="J847" s="2940"/>
    </row>
    <row r="848" spans="1:10" s="877" customFormat="1" ht="14.25" customHeight="1">
      <c r="A848" s="980"/>
      <c r="H848" s="2940"/>
      <c r="J848" s="2940"/>
    </row>
    <row r="849" spans="1:10" s="877" customFormat="1" ht="14.25" customHeight="1">
      <c r="A849" s="980"/>
      <c r="H849" s="2940"/>
      <c r="J849" s="2940"/>
    </row>
    <row r="850" spans="1:10" s="877" customFormat="1" ht="14.25" customHeight="1">
      <c r="A850" s="980"/>
      <c r="H850" s="2940"/>
      <c r="J850" s="2940"/>
    </row>
    <row r="851" spans="1:10" s="877" customFormat="1" ht="14.25" customHeight="1">
      <c r="A851" s="980"/>
      <c r="H851" s="2940"/>
      <c r="J851" s="2940"/>
    </row>
    <row r="852" spans="1:10" s="877" customFormat="1" ht="14.25" customHeight="1">
      <c r="A852" s="980"/>
      <c r="H852" s="2940"/>
      <c r="J852" s="2940"/>
    </row>
    <row r="853" spans="1:10" s="877" customFormat="1" ht="14.25" customHeight="1">
      <c r="A853" s="980"/>
      <c r="H853" s="2940"/>
      <c r="J853" s="2940"/>
    </row>
    <row r="854" spans="1:10" s="877" customFormat="1" ht="14.25" customHeight="1">
      <c r="A854" s="980"/>
      <c r="H854" s="2940"/>
      <c r="J854" s="2940"/>
    </row>
    <row r="855" spans="1:10" s="877" customFormat="1" ht="14.25" customHeight="1">
      <c r="A855" s="980"/>
      <c r="H855" s="2940"/>
      <c r="J855" s="2940"/>
    </row>
    <row r="856" spans="1:10" s="877" customFormat="1" ht="14.25" customHeight="1">
      <c r="A856" s="980"/>
      <c r="H856" s="2940"/>
      <c r="J856" s="2940"/>
    </row>
    <row r="857" spans="1:10" s="877" customFormat="1" ht="14.25" customHeight="1">
      <c r="A857" s="980"/>
      <c r="H857" s="2940"/>
      <c r="J857" s="2940"/>
    </row>
    <row r="858" spans="1:10" s="877" customFormat="1" ht="14.25" customHeight="1">
      <c r="A858" s="980"/>
      <c r="H858" s="2940"/>
      <c r="J858" s="2940"/>
    </row>
    <row r="859" spans="1:10" s="877" customFormat="1" ht="14.25" customHeight="1">
      <c r="A859" s="980"/>
      <c r="H859" s="2940"/>
      <c r="J859" s="2940"/>
    </row>
    <row r="860" spans="1:10" s="877" customFormat="1" ht="14.25" customHeight="1">
      <c r="A860" s="980"/>
      <c r="H860" s="2940"/>
      <c r="J860" s="2940"/>
    </row>
    <row r="861" spans="1:10" s="877" customFormat="1" ht="14.25" customHeight="1">
      <c r="A861" s="980"/>
      <c r="H861" s="2940"/>
      <c r="J861" s="2940"/>
    </row>
    <row r="862" spans="1:10" s="877" customFormat="1" ht="14.25" customHeight="1">
      <c r="A862" s="980"/>
      <c r="H862" s="2940"/>
      <c r="J862" s="2940"/>
    </row>
    <row r="863" spans="1:10" s="877" customFormat="1" ht="14.25" customHeight="1">
      <c r="A863" s="980"/>
      <c r="H863" s="2940"/>
      <c r="J863" s="2940"/>
    </row>
    <row r="864" spans="1:10" s="877" customFormat="1" ht="14.25" customHeight="1">
      <c r="A864" s="980"/>
      <c r="H864" s="2940"/>
      <c r="J864" s="2940"/>
    </row>
    <row r="865" spans="1:10" s="877" customFormat="1" ht="14.25" customHeight="1">
      <c r="A865" s="980"/>
      <c r="H865" s="2940"/>
      <c r="J865" s="2940"/>
    </row>
    <row r="866" spans="1:10" s="877" customFormat="1" ht="14.25" customHeight="1">
      <c r="A866" s="980"/>
      <c r="H866" s="2940"/>
      <c r="J866" s="2940"/>
    </row>
    <row r="867" spans="1:10" s="877" customFormat="1" ht="14.25" customHeight="1">
      <c r="A867" s="980"/>
      <c r="H867" s="2940"/>
      <c r="J867" s="2940"/>
    </row>
    <row r="868" spans="1:10" s="877" customFormat="1" ht="14.25" customHeight="1">
      <c r="A868" s="980"/>
      <c r="H868" s="2940"/>
      <c r="J868" s="2940"/>
    </row>
    <row r="869" spans="1:10" s="877" customFormat="1" ht="14.25" customHeight="1">
      <c r="A869" s="980"/>
      <c r="H869" s="2940"/>
      <c r="J869" s="2940"/>
    </row>
    <row r="870" spans="1:10" s="877" customFormat="1" ht="14.25" customHeight="1">
      <c r="A870" s="980"/>
      <c r="H870" s="2940"/>
      <c r="J870" s="2940"/>
    </row>
    <row r="871" spans="1:10" s="877" customFormat="1" ht="14.25" customHeight="1">
      <c r="A871" s="980"/>
      <c r="H871" s="2940"/>
      <c r="J871" s="2940"/>
    </row>
    <row r="872" spans="1:10" s="877" customFormat="1" ht="14.25" customHeight="1">
      <c r="A872" s="980"/>
      <c r="H872" s="2940"/>
      <c r="J872" s="2940"/>
    </row>
    <row r="873" spans="1:10" s="877" customFormat="1" ht="14.25" customHeight="1">
      <c r="A873" s="980"/>
      <c r="H873" s="2940"/>
      <c r="J873" s="2940"/>
    </row>
    <row r="874" spans="1:10" s="877" customFormat="1" ht="14.25" customHeight="1">
      <c r="A874" s="980"/>
      <c r="H874" s="2940"/>
      <c r="J874" s="2940"/>
    </row>
    <row r="875" spans="1:10" s="877" customFormat="1" ht="14.25" customHeight="1">
      <c r="A875" s="980"/>
      <c r="H875" s="2940"/>
      <c r="J875" s="2940"/>
    </row>
    <row r="876" spans="1:10" s="877" customFormat="1" ht="14.25" customHeight="1">
      <c r="A876" s="980"/>
      <c r="H876" s="2940"/>
      <c r="J876" s="2940"/>
    </row>
    <row r="877" spans="1:10" s="877" customFormat="1" ht="14.25" customHeight="1">
      <c r="A877" s="980"/>
      <c r="H877" s="2940"/>
      <c r="J877" s="2940"/>
    </row>
    <row r="878" spans="1:10" s="877" customFormat="1" ht="14.25" customHeight="1">
      <c r="A878" s="980"/>
      <c r="H878" s="2940"/>
      <c r="J878" s="2940"/>
    </row>
    <row r="879" spans="1:10" s="877" customFormat="1" ht="14.25" customHeight="1">
      <c r="A879" s="980"/>
      <c r="H879" s="2940"/>
      <c r="J879" s="2940"/>
    </row>
    <row r="880" spans="1:10" s="877" customFormat="1" ht="14.25" customHeight="1">
      <c r="A880" s="980"/>
      <c r="H880" s="2940"/>
      <c r="J880" s="2940"/>
    </row>
    <row r="881" spans="1:10" s="877" customFormat="1" ht="14.25" customHeight="1">
      <c r="A881" s="980"/>
      <c r="H881" s="2940"/>
      <c r="J881" s="2940"/>
    </row>
    <row r="882" spans="1:10" s="877" customFormat="1" ht="14.25" customHeight="1">
      <c r="A882" s="980"/>
      <c r="H882" s="2940"/>
      <c r="J882" s="2940"/>
    </row>
    <row r="883" spans="1:10" s="877" customFormat="1" ht="14.25" customHeight="1">
      <c r="A883" s="980"/>
      <c r="H883" s="2940"/>
      <c r="J883" s="2940"/>
    </row>
    <row r="884" spans="1:10" s="877" customFormat="1" ht="14.25" customHeight="1">
      <c r="A884" s="980"/>
      <c r="H884" s="2940"/>
      <c r="J884" s="2940"/>
    </row>
    <row r="885" spans="1:10" s="877" customFormat="1" ht="14.25" customHeight="1">
      <c r="A885" s="980"/>
      <c r="H885" s="2940"/>
      <c r="J885" s="2940"/>
    </row>
    <row r="886" spans="1:10" s="877" customFormat="1" ht="14.25" customHeight="1">
      <c r="A886" s="980"/>
      <c r="H886" s="2940"/>
      <c r="J886" s="2940"/>
    </row>
    <row r="887" spans="1:10" s="877" customFormat="1" ht="14.25" customHeight="1">
      <c r="A887" s="980"/>
      <c r="H887" s="2940"/>
      <c r="J887" s="2940"/>
    </row>
    <row r="888" spans="1:10" s="877" customFormat="1" ht="14.25" customHeight="1">
      <c r="A888" s="980"/>
      <c r="H888" s="2940"/>
      <c r="J888" s="2940"/>
    </row>
    <row r="889" spans="1:10" s="877" customFormat="1" ht="14.25" customHeight="1">
      <c r="A889" s="980"/>
      <c r="H889" s="2940"/>
      <c r="J889" s="2940"/>
    </row>
    <row r="890" spans="1:10" s="877" customFormat="1" ht="14.25" customHeight="1">
      <c r="A890" s="980"/>
      <c r="H890" s="2940"/>
      <c r="J890" s="2940"/>
    </row>
    <row r="891" spans="1:10" s="877" customFormat="1" ht="14.25" customHeight="1">
      <c r="A891" s="980"/>
      <c r="H891" s="2940"/>
      <c r="J891" s="2940"/>
    </row>
    <row r="892" spans="1:10" s="877" customFormat="1" ht="14.25" customHeight="1">
      <c r="A892" s="980"/>
      <c r="H892" s="2940"/>
      <c r="J892" s="2940"/>
    </row>
    <row r="893" spans="1:10" s="877" customFormat="1" ht="14.25" customHeight="1">
      <c r="A893" s="980"/>
      <c r="H893" s="2940"/>
      <c r="J893" s="2940"/>
    </row>
    <row r="894" spans="1:10" s="877" customFormat="1" ht="14.25" customHeight="1">
      <c r="A894" s="980"/>
      <c r="H894" s="2940"/>
      <c r="J894" s="2940"/>
    </row>
    <row r="895" spans="1:10" s="877" customFormat="1" ht="14.25" customHeight="1">
      <c r="A895" s="980"/>
      <c r="H895" s="2940"/>
      <c r="J895" s="2940"/>
    </row>
    <row r="896" spans="1:10" s="877" customFormat="1" ht="14.25" customHeight="1">
      <c r="A896" s="980"/>
      <c r="H896" s="2940"/>
      <c r="J896" s="2940"/>
    </row>
    <row r="897" spans="1:10" s="877" customFormat="1" ht="14.25" customHeight="1">
      <c r="A897" s="980"/>
      <c r="H897" s="2940"/>
      <c r="J897" s="2940"/>
    </row>
    <row r="898" spans="1:10" s="877" customFormat="1" ht="14.25" customHeight="1">
      <c r="A898" s="980"/>
      <c r="H898" s="2940"/>
      <c r="J898" s="2940"/>
    </row>
    <row r="899" spans="1:10" s="877" customFormat="1" ht="14.25" customHeight="1">
      <c r="A899" s="980"/>
      <c r="H899" s="2940"/>
      <c r="J899" s="2940"/>
    </row>
    <row r="900" spans="1:10" s="877" customFormat="1" ht="14.25" customHeight="1">
      <c r="A900" s="980"/>
      <c r="H900" s="2940"/>
      <c r="J900" s="2940"/>
    </row>
    <row r="901" spans="1:10" s="877" customFormat="1" ht="14.25" customHeight="1">
      <c r="A901" s="980"/>
      <c r="H901" s="2940"/>
      <c r="J901" s="2940"/>
    </row>
    <row r="902" spans="1:10" s="877" customFormat="1" ht="14.25" customHeight="1">
      <c r="A902" s="980"/>
      <c r="H902" s="2940"/>
      <c r="J902" s="2940"/>
    </row>
    <row r="903" spans="1:10" s="877" customFormat="1" ht="14.25" customHeight="1">
      <c r="A903" s="980"/>
      <c r="H903" s="2940"/>
      <c r="J903" s="2940"/>
    </row>
    <row r="904" spans="1:10" s="877" customFormat="1" ht="14.25" customHeight="1">
      <c r="A904" s="980"/>
      <c r="H904" s="2940"/>
      <c r="J904" s="2940"/>
    </row>
    <row r="905" spans="1:10" s="877" customFormat="1" ht="14.25" customHeight="1">
      <c r="A905" s="980"/>
      <c r="H905" s="2940"/>
      <c r="J905" s="2940"/>
    </row>
    <row r="906" spans="1:10" s="877" customFormat="1" ht="14.25" customHeight="1">
      <c r="A906" s="980"/>
      <c r="H906" s="2940"/>
      <c r="J906" s="2940"/>
    </row>
    <row r="907" spans="1:10" s="877" customFormat="1" ht="14.25" customHeight="1">
      <c r="A907" s="980"/>
      <c r="H907" s="2940"/>
      <c r="J907" s="2940"/>
    </row>
    <row r="908" spans="1:10" s="877" customFormat="1" ht="14.25" customHeight="1">
      <c r="A908" s="980"/>
      <c r="H908" s="2940"/>
      <c r="J908" s="2940"/>
    </row>
    <row r="909" spans="1:10" s="877" customFormat="1" ht="14.25" customHeight="1">
      <c r="A909" s="980"/>
      <c r="H909" s="2940"/>
      <c r="J909" s="2940"/>
    </row>
    <row r="910" spans="1:10" s="877" customFormat="1" ht="14.25" customHeight="1">
      <c r="A910" s="980"/>
      <c r="H910" s="2940"/>
      <c r="J910" s="2940"/>
    </row>
    <row r="911" spans="1:10" s="877" customFormat="1" ht="14.25" customHeight="1">
      <c r="A911" s="980"/>
      <c r="H911" s="2940"/>
      <c r="J911" s="2940"/>
    </row>
    <row r="912" spans="1:10" s="877" customFormat="1" ht="14.25" customHeight="1">
      <c r="A912" s="980"/>
      <c r="H912" s="2940"/>
      <c r="J912" s="2940"/>
    </row>
    <row r="913" spans="1:10" s="877" customFormat="1" ht="14.25" customHeight="1">
      <c r="A913" s="980"/>
      <c r="H913" s="2940"/>
      <c r="J913" s="2940"/>
    </row>
    <row r="914" spans="1:10" s="877" customFormat="1" ht="14.25" customHeight="1">
      <c r="A914" s="980"/>
      <c r="H914" s="2940"/>
      <c r="J914" s="2940"/>
    </row>
    <row r="915" spans="1:10" s="877" customFormat="1" ht="14.25" customHeight="1">
      <c r="A915" s="980"/>
      <c r="H915" s="2940"/>
      <c r="J915" s="2940"/>
    </row>
    <row r="916" spans="1:10" s="877" customFormat="1" ht="14.25" customHeight="1">
      <c r="A916" s="980"/>
      <c r="H916" s="2940"/>
      <c r="J916" s="2940"/>
    </row>
    <row r="917" spans="1:10" s="877" customFormat="1" ht="14.25" customHeight="1">
      <c r="A917" s="980"/>
      <c r="H917" s="2940"/>
      <c r="J917" s="2940"/>
    </row>
    <row r="918" spans="1:10" s="877" customFormat="1" ht="14.25" customHeight="1">
      <c r="A918" s="980"/>
      <c r="H918" s="2940"/>
      <c r="J918" s="2940"/>
    </row>
    <row r="919" spans="1:10" s="877" customFormat="1" ht="14.25" customHeight="1">
      <c r="A919" s="980"/>
      <c r="H919" s="2940"/>
      <c r="J919" s="2940"/>
    </row>
    <row r="920" spans="1:10" s="877" customFormat="1" ht="14.25" customHeight="1">
      <c r="A920" s="980"/>
      <c r="H920" s="2940"/>
      <c r="J920" s="2940"/>
    </row>
    <row r="921" spans="1:10" s="877" customFormat="1" ht="14.25" customHeight="1">
      <c r="A921" s="980"/>
      <c r="H921" s="2940"/>
      <c r="J921" s="2940"/>
    </row>
    <row r="922" spans="1:10" s="877" customFormat="1" ht="14.25" customHeight="1">
      <c r="A922" s="980"/>
      <c r="H922" s="2940"/>
      <c r="J922" s="2940"/>
    </row>
    <row r="923" spans="1:10" s="877" customFormat="1" ht="14.25" customHeight="1">
      <c r="A923" s="980"/>
      <c r="H923" s="2940"/>
      <c r="J923" s="2940"/>
    </row>
    <row r="924" spans="1:10" s="877" customFormat="1" ht="14.25" customHeight="1">
      <c r="A924" s="980"/>
      <c r="H924" s="2940"/>
      <c r="J924" s="2940"/>
    </row>
    <row r="925" spans="1:10" s="877" customFormat="1" ht="14.25" customHeight="1">
      <c r="A925" s="980"/>
      <c r="H925" s="2940"/>
      <c r="J925" s="2940"/>
    </row>
    <row r="926" spans="1:10" s="877" customFormat="1" ht="14.25" customHeight="1">
      <c r="A926" s="980"/>
      <c r="H926" s="2940"/>
      <c r="J926" s="2940"/>
    </row>
    <row r="927" spans="1:10" s="877" customFormat="1" ht="14.25" customHeight="1">
      <c r="A927" s="980"/>
      <c r="H927" s="2940"/>
      <c r="J927" s="2940"/>
    </row>
    <row r="928" spans="1:10" s="877" customFormat="1" ht="14.25" customHeight="1">
      <c r="A928" s="980"/>
      <c r="H928" s="2940"/>
      <c r="J928" s="2940"/>
    </row>
    <row r="929" spans="1:10" s="877" customFormat="1" ht="14.25" customHeight="1">
      <c r="A929" s="980"/>
      <c r="H929" s="2940"/>
      <c r="J929" s="2940"/>
    </row>
    <row r="930" spans="1:10" s="877" customFormat="1" ht="14.25" customHeight="1">
      <c r="A930" s="980"/>
      <c r="H930" s="2940"/>
      <c r="J930" s="2940"/>
    </row>
    <row r="931" spans="1:10" s="877" customFormat="1" ht="14.25" customHeight="1">
      <c r="A931" s="980"/>
      <c r="H931" s="2940"/>
      <c r="J931" s="2940"/>
    </row>
    <row r="932" spans="1:10" s="877" customFormat="1" ht="14.25" customHeight="1">
      <c r="A932" s="980"/>
      <c r="H932" s="2940"/>
      <c r="J932" s="2940"/>
    </row>
    <row r="933" spans="1:10" s="877" customFormat="1" ht="14.25" customHeight="1">
      <c r="A933" s="980"/>
      <c r="H933" s="2940"/>
      <c r="J933" s="2940"/>
    </row>
    <row r="934" spans="1:10" s="877" customFormat="1" ht="14.25" customHeight="1">
      <c r="A934" s="980"/>
      <c r="H934" s="2940"/>
      <c r="J934" s="2940"/>
    </row>
    <row r="935" spans="1:10" s="877" customFormat="1" ht="14.25" customHeight="1">
      <c r="A935" s="980"/>
      <c r="H935" s="2940"/>
      <c r="J935" s="2940"/>
    </row>
    <row r="936" spans="1:10" s="877" customFormat="1" ht="14.25" customHeight="1">
      <c r="A936" s="980"/>
      <c r="H936" s="2940"/>
      <c r="J936" s="2940"/>
    </row>
    <row r="937" spans="1:10" s="877" customFormat="1" ht="14.25" customHeight="1">
      <c r="A937" s="980"/>
      <c r="H937" s="2940"/>
      <c r="J937" s="2940"/>
    </row>
    <row r="938" spans="1:10" s="877" customFormat="1" ht="14.25" customHeight="1">
      <c r="A938" s="980"/>
      <c r="H938" s="2940"/>
      <c r="J938" s="2940"/>
    </row>
    <row r="939" spans="1:10" s="877" customFormat="1" ht="14.25" customHeight="1">
      <c r="A939" s="980"/>
      <c r="H939" s="2940"/>
      <c r="J939" s="2940"/>
    </row>
    <row r="940" spans="1:10" s="877" customFormat="1" ht="14.25" customHeight="1">
      <c r="A940" s="980"/>
      <c r="H940" s="2940"/>
      <c r="J940" s="2940"/>
    </row>
    <row r="941" spans="1:10" s="877" customFormat="1" ht="14.25" customHeight="1">
      <c r="A941" s="980"/>
      <c r="H941" s="2940"/>
      <c r="J941" s="2940"/>
    </row>
    <row r="942" spans="1:10" s="877" customFormat="1" ht="14.25" customHeight="1">
      <c r="A942" s="980"/>
      <c r="H942" s="2940"/>
      <c r="J942" s="2940"/>
    </row>
    <row r="943" spans="1:10" s="877" customFormat="1" ht="14.25" customHeight="1">
      <c r="A943" s="980"/>
      <c r="H943" s="2940"/>
      <c r="J943" s="2940"/>
    </row>
    <row r="944" spans="1:10" s="877" customFormat="1" ht="14.25" customHeight="1">
      <c r="A944" s="980"/>
      <c r="H944" s="2940"/>
      <c r="J944" s="2940"/>
    </row>
    <row r="945" spans="1:10" s="877" customFormat="1" ht="14.25" customHeight="1">
      <c r="A945" s="980"/>
      <c r="H945" s="2940"/>
      <c r="J945" s="2940"/>
    </row>
    <row r="946" spans="1:10" s="877" customFormat="1" ht="14.25" customHeight="1">
      <c r="A946" s="980"/>
      <c r="H946" s="2940"/>
      <c r="J946" s="2940"/>
    </row>
    <row r="947" spans="1:10" s="877" customFormat="1" ht="14.25" customHeight="1">
      <c r="A947" s="980"/>
      <c r="H947" s="2940"/>
      <c r="J947" s="2940"/>
    </row>
    <row r="948" spans="1:10" s="877" customFormat="1" ht="14.25" customHeight="1">
      <c r="A948" s="980"/>
      <c r="H948" s="2940"/>
      <c r="J948" s="2940"/>
    </row>
    <row r="949" spans="1:10" s="877" customFormat="1" ht="14.25" customHeight="1">
      <c r="A949" s="980"/>
      <c r="H949" s="2940"/>
      <c r="J949" s="2940"/>
    </row>
    <row r="950" spans="1:10" s="877" customFormat="1" ht="14.25" customHeight="1">
      <c r="A950" s="980"/>
      <c r="H950" s="2940"/>
      <c r="J950" s="2940"/>
    </row>
    <row r="951" spans="1:10" s="877" customFormat="1" ht="14.25" customHeight="1">
      <c r="A951" s="980"/>
      <c r="H951" s="2940"/>
      <c r="J951" s="2940"/>
    </row>
    <row r="952" spans="1:10" s="877" customFormat="1" ht="14.25" customHeight="1">
      <c r="A952" s="980"/>
      <c r="H952" s="2940"/>
      <c r="J952" s="2940"/>
    </row>
    <row r="953" spans="1:10" s="877" customFormat="1" ht="14.25" customHeight="1">
      <c r="A953" s="980"/>
      <c r="H953" s="2940"/>
      <c r="J953" s="2940"/>
    </row>
    <row r="954" spans="1:10" s="877" customFormat="1" ht="14.25" customHeight="1">
      <c r="A954" s="980"/>
      <c r="H954" s="2940"/>
      <c r="J954" s="2940"/>
    </row>
    <row r="955" spans="1:10" s="877" customFormat="1" ht="14.25" customHeight="1">
      <c r="A955" s="980"/>
      <c r="H955" s="2940"/>
      <c r="J955" s="2940"/>
    </row>
    <row r="956" spans="1:10" s="877" customFormat="1" ht="14.25" customHeight="1">
      <c r="A956" s="980"/>
      <c r="H956" s="2940"/>
      <c r="J956" s="2940"/>
    </row>
    <row r="957" spans="1:10" s="877" customFormat="1" ht="14.25" customHeight="1">
      <c r="A957" s="980"/>
      <c r="H957" s="2940"/>
      <c r="J957" s="2940"/>
    </row>
    <row r="958" spans="1:10" s="877" customFormat="1" ht="14.25" customHeight="1">
      <c r="A958" s="980"/>
      <c r="H958" s="2940"/>
      <c r="J958" s="2940"/>
    </row>
    <row r="959" spans="1:10" s="877" customFormat="1" ht="14.25" customHeight="1">
      <c r="A959" s="980"/>
      <c r="H959" s="2940"/>
      <c r="J959" s="2940"/>
    </row>
    <row r="960" spans="1:10" s="877" customFormat="1" ht="14.25" customHeight="1">
      <c r="A960" s="980"/>
      <c r="H960" s="2940"/>
      <c r="J960" s="2940"/>
    </row>
    <row r="961" spans="1:10" s="877" customFormat="1" ht="14.25" customHeight="1">
      <c r="A961" s="980"/>
      <c r="H961" s="2940"/>
      <c r="J961" s="2940"/>
    </row>
    <row r="962" spans="1:10" s="877" customFormat="1" ht="14.25" customHeight="1">
      <c r="A962" s="980"/>
      <c r="H962" s="2940"/>
      <c r="J962" s="2940"/>
    </row>
    <row r="963" spans="1:10" s="877" customFormat="1" ht="14.25" customHeight="1">
      <c r="A963" s="980"/>
      <c r="H963" s="2940"/>
      <c r="J963" s="2940"/>
    </row>
    <row r="964" spans="1:10" s="877" customFormat="1" ht="14.25" customHeight="1">
      <c r="A964" s="980"/>
      <c r="H964" s="2940"/>
      <c r="J964" s="2940"/>
    </row>
    <row r="965" spans="1:10" s="877" customFormat="1" ht="14.25" customHeight="1">
      <c r="A965" s="980"/>
      <c r="H965" s="2940"/>
      <c r="J965" s="2940"/>
    </row>
    <row r="966" spans="1:10" s="877" customFormat="1" ht="14.25" customHeight="1">
      <c r="A966" s="980"/>
      <c r="H966" s="2940"/>
      <c r="J966" s="2940"/>
    </row>
    <row r="967" spans="1:10" s="877" customFormat="1" ht="14.25" customHeight="1">
      <c r="A967" s="980"/>
      <c r="H967" s="2940"/>
      <c r="J967" s="2940"/>
    </row>
    <row r="968" spans="1:10" s="877" customFormat="1" ht="14.25" customHeight="1">
      <c r="A968" s="980"/>
      <c r="H968" s="2940"/>
      <c r="J968" s="2940"/>
    </row>
    <row r="969" spans="1:10" s="877" customFormat="1" ht="14.25" customHeight="1">
      <c r="A969" s="980"/>
      <c r="H969" s="2940"/>
      <c r="J969" s="2940"/>
    </row>
    <row r="970" spans="1:10" s="877" customFormat="1" ht="14.25" customHeight="1">
      <c r="A970" s="980"/>
      <c r="H970" s="2940"/>
      <c r="J970" s="2940"/>
    </row>
    <row r="971" spans="1:10" s="877" customFormat="1" ht="14.25" customHeight="1">
      <c r="A971" s="980"/>
      <c r="H971" s="2940"/>
      <c r="J971" s="2940"/>
    </row>
    <row r="972" spans="1:10" s="877" customFormat="1" ht="14.25" customHeight="1">
      <c r="A972" s="980"/>
      <c r="H972" s="2940"/>
      <c r="J972" s="2940"/>
    </row>
    <row r="973" spans="1:10" s="877" customFormat="1" ht="14.25" customHeight="1">
      <c r="A973" s="980"/>
      <c r="H973" s="2940"/>
      <c r="J973" s="2940"/>
    </row>
    <row r="974" spans="1:10" s="877" customFormat="1" ht="14.25" customHeight="1">
      <c r="A974" s="980"/>
      <c r="H974" s="2940"/>
      <c r="J974" s="2940"/>
    </row>
    <row r="975" spans="1:10" s="877" customFormat="1" ht="14.25" customHeight="1">
      <c r="A975" s="980"/>
      <c r="H975" s="2940"/>
      <c r="J975" s="2940"/>
    </row>
    <row r="976" spans="1:10" s="877" customFormat="1" ht="14.25" customHeight="1">
      <c r="A976" s="980"/>
      <c r="H976" s="2940"/>
      <c r="J976" s="2940"/>
    </row>
    <row r="977" spans="1:10" s="877" customFormat="1" ht="14.25" customHeight="1">
      <c r="A977" s="980"/>
      <c r="H977" s="2940"/>
      <c r="J977" s="2940"/>
    </row>
    <row r="978" spans="1:10" s="877" customFormat="1" ht="14.25" customHeight="1">
      <c r="A978" s="980"/>
      <c r="H978" s="2940"/>
      <c r="J978" s="2940"/>
    </row>
    <row r="979" spans="1:10" s="877" customFormat="1" ht="14.25" customHeight="1">
      <c r="A979" s="980"/>
      <c r="H979" s="2940"/>
      <c r="J979" s="2940"/>
    </row>
    <row r="980" spans="1:10" s="877" customFormat="1" ht="14.25" customHeight="1">
      <c r="A980" s="980"/>
      <c r="H980" s="2940"/>
      <c r="J980" s="2940"/>
    </row>
    <row r="981" spans="1:10" s="877" customFormat="1" ht="14.25" customHeight="1">
      <c r="A981" s="980"/>
      <c r="H981" s="2940"/>
      <c r="J981" s="2940"/>
    </row>
    <row r="982" spans="1:10" s="877" customFormat="1" ht="14.25" customHeight="1">
      <c r="A982" s="980"/>
      <c r="H982" s="2940"/>
      <c r="J982" s="2940"/>
    </row>
    <row r="983" spans="1:10" s="877" customFormat="1" ht="14.25" customHeight="1">
      <c r="A983" s="980"/>
      <c r="H983" s="2940"/>
      <c r="J983" s="2940"/>
    </row>
    <row r="984" spans="1:10" s="877" customFormat="1" ht="14.25" customHeight="1">
      <c r="A984" s="980"/>
      <c r="H984" s="2940"/>
      <c r="J984" s="2940"/>
    </row>
    <row r="985" spans="1:10" s="877" customFormat="1" ht="14.25" customHeight="1">
      <c r="A985" s="980"/>
      <c r="H985" s="2940"/>
      <c r="J985" s="2940"/>
    </row>
    <row r="986" spans="1:10" s="877" customFormat="1" ht="14.25" customHeight="1">
      <c r="A986" s="980"/>
      <c r="H986" s="2940"/>
      <c r="J986" s="2940"/>
    </row>
    <row r="987" spans="1:10" s="877" customFormat="1" ht="14.25" customHeight="1">
      <c r="A987" s="980"/>
      <c r="H987" s="2940"/>
      <c r="J987" s="2940"/>
    </row>
    <row r="988" spans="1:10" s="877" customFormat="1" ht="14.25" customHeight="1">
      <c r="A988" s="980"/>
      <c r="H988" s="2940"/>
      <c r="J988" s="2940"/>
    </row>
    <row r="989" spans="1:10" s="877" customFormat="1" ht="14.25" customHeight="1">
      <c r="A989" s="980"/>
      <c r="H989" s="2940"/>
      <c r="J989" s="2940"/>
    </row>
    <row r="990" spans="1:10" s="877" customFormat="1" ht="14.25" customHeight="1">
      <c r="A990" s="980"/>
      <c r="H990" s="2940"/>
      <c r="J990" s="2940"/>
    </row>
    <row r="991" spans="1:10" s="877" customFormat="1" ht="14.25" customHeight="1">
      <c r="A991" s="980"/>
      <c r="H991" s="2940"/>
      <c r="J991" s="2940"/>
    </row>
    <row r="992" spans="1:10" s="877" customFormat="1" ht="14.25" customHeight="1">
      <c r="A992" s="980"/>
      <c r="H992" s="2940"/>
      <c r="J992" s="2940"/>
    </row>
    <row r="993" spans="1:10" s="877" customFormat="1" ht="14.25" customHeight="1">
      <c r="A993" s="980"/>
      <c r="H993" s="2940"/>
      <c r="J993" s="2940"/>
    </row>
    <row r="994" spans="1:10" s="877" customFormat="1" ht="14.25" customHeight="1">
      <c r="A994" s="980"/>
      <c r="H994" s="2940"/>
      <c r="J994" s="2940"/>
    </row>
    <row r="995" spans="1:10" s="877" customFormat="1" ht="14.25" customHeight="1">
      <c r="A995" s="980"/>
      <c r="H995" s="2940"/>
      <c r="J995" s="2940"/>
    </row>
    <row r="996" spans="1:10" s="877" customFormat="1" ht="14.25" customHeight="1">
      <c r="A996" s="980"/>
      <c r="H996" s="2940"/>
      <c r="J996" s="2940"/>
    </row>
    <row r="997" spans="1:10" s="877" customFormat="1" ht="14.25" customHeight="1">
      <c r="A997" s="980"/>
      <c r="H997" s="2940"/>
      <c r="J997" s="2940"/>
    </row>
    <row r="998" spans="1:10" s="877" customFormat="1" ht="14.25" customHeight="1">
      <c r="A998" s="980"/>
      <c r="H998" s="2940"/>
      <c r="J998" s="2940"/>
    </row>
    <row r="999" spans="1:10" s="877" customFormat="1" ht="14.25" customHeight="1">
      <c r="A999" s="980"/>
      <c r="H999" s="2940"/>
      <c r="J999" s="2940"/>
    </row>
    <row r="1000" spans="1:10" s="877" customFormat="1" ht="14.25" customHeight="1">
      <c r="A1000" s="980"/>
      <c r="H1000" s="2940"/>
      <c r="J1000" s="2940"/>
    </row>
    <row r="1001" spans="1:10" s="877" customFormat="1" ht="14.25" customHeight="1">
      <c r="A1001" s="980"/>
      <c r="H1001" s="2940"/>
      <c r="J1001" s="2940"/>
    </row>
    <row r="1002" spans="1:10" s="877" customFormat="1" ht="14.25" customHeight="1">
      <c r="A1002" s="980"/>
      <c r="H1002" s="2940"/>
      <c r="J1002" s="2940"/>
    </row>
    <row r="1003" spans="1:10" s="877" customFormat="1" ht="14.25" customHeight="1">
      <c r="A1003" s="980"/>
      <c r="H1003" s="2940"/>
      <c r="J1003" s="2940"/>
    </row>
    <row r="1004" spans="1:10" s="877" customFormat="1" ht="14.25" customHeight="1">
      <c r="A1004" s="980"/>
      <c r="H1004" s="2940"/>
      <c r="J1004" s="2940"/>
    </row>
    <row r="1005" spans="1:10" s="877" customFormat="1" ht="14.25" customHeight="1">
      <c r="A1005" s="980"/>
      <c r="H1005" s="2940"/>
      <c r="J1005" s="2940"/>
    </row>
    <row r="1006" spans="1:10" s="877" customFormat="1" ht="14.25" customHeight="1">
      <c r="A1006" s="980"/>
      <c r="H1006" s="2940"/>
      <c r="J1006" s="2940"/>
    </row>
    <row r="1007" spans="1:10" s="877" customFormat="1" ht="14.25" customHeight="1">
      <c r="A1007" s="980"/>
      <c r="H1007" s="2940"/>
      <c r="J1007" s="2940"/>
    </row>
    <row r="1008" spans="1:10" s="877" customFormat="1" ht="14.25" customHeight="1">
      <c r="A1008" s="980"/>
      <c r="H1008" s="2940"/>
      <c r="J1008" s="2940"/>
    </row>
    <row r="1009" spans="1:10" s="877" customFormat="1" ht="14.25" customHeight="1">
      <c r="A1009" s="980"/>
      <c r="H1009" s="2940"/>
      <c r="J1009" s="2940"/>
    </row>
    <row r="1010" spans="1:10" s="877" customFormat="1" ht="14.25" customHeight="1">
      <c r="A1010" s="980"/>
      <c r="H1010" s="2940"/>
      <c r="J1010" s="2940"/>
    </row>
    <row r="1011" spans="1:10" s="877" customFormat="1" ht="14.25" customHeight="1">
      <c r="A1011" s="980"/>
      <c r="H1011" s="2940"/>
      <c r="J1011" s="2940"/>
    </row>
    <row r="1012" spans="1:10" s="877" customFormat="1" ht="14.25" customHeight="1">
      <c r="A1012" s="980"/>
      <c r="H1012" s="2940"/>
      <c r="J1012" s="2940"/>
    </row>
    <row r="1013" spans="1:10" s="877" customFormat="1" ht="14.25" customHeight="1">
      <c r="A1013" s="980"/>
      <c r="H1013" s="2940"/>
      <c r="J1013" s="2940"/>
    </row>
    <row r="1014" spans="1:10" s="877" customFormat="1" ht="14.25" customHeight="1">
      <c r="A1014" s="980"/>
      <c r="H1014" s="2940"/>
      <c r="J1014" s="2940"/>
    </row>
    <row r="1015" spans="1:10" s="877" customFormat="1" ht="14.25" customHeight="1">
      <c r="A1015" s="980"/>
      <c r="H1015" s="2940"/>
      <c r="J1015" s="2940"/>
    </row>
    <row r="1016" spans="1:10" s="877" customFormat="1" ht="14.25" customHeight="1">
      <c r="A1016" s="980"/>
      <c r="H1016" s="2940"/>
      <c r="J1016" s="2940"/>
    </row>
    <row r="1017" spans="1:10" s="877" customFormat="1" ht="14.25" customHeight="1">
      <c r="A1017" s="980"/>
      <c r="H1017" s="2940"/>
      <c r="J1017" s="2940"/>
    </row>
    <row r="1018" spans="1:10" s="877" customFormat="1" ht="14.25" customHeight="1">
      <c r="A1018" s="980"/>
      <c r="H1018" s="2940"/>
      <c r="J1018" s="2940"/>
    </row>
    <row r="1019" spans="1:10" s="877" customFormat="1" ht="14.25" customHeight="1">
      <c r="A1019" s="980"/>
      <c r="H1019" s="2940"/>
      <c r="J1019" s="2940"/>
    </row>
    <row r="1020" spans="1:10" s="877" customFormat="1" ht="14.25" customHeight="1">
      <c r="A1020" s="980"/>
      <c r="H1020" s="2940"/>
      <c r="J1020" s="2940"/>
    </row>
    <row r="1021" spans="1:10" s="877" customFormat="1" ht="14.25" customHeight="1">
      <c r="A1021" s="980"/>
      <c r="H1021" s="2940"/>
      <c r="J1021" s="2940"/>
    </row>
    <row r="1022" spans="1:10" s="877" customFormat="1" ht="14.25" customHeight="1">
      <c r="A1022" s="980"/>
      <c r="H1022" s="2940"/>
      <c r="J1022" s="2940"/>
    </row>
    <row r="1023" spans="1:10" s="877" customFormat="1" ht="14.25" customHeight="1">
      <c r="A1023" s="980"/>
      <c r="H1023" s="2940"/>
      <c r="J1023" s="2940"/>
    </row>
    <row r="1024" spans="1:10" s="877" customFormat="1" ht="14.25" customHeight="1">
      <c r="A1024" s="980"/>
      <c r="H1024" s="2940"/>
      <c r="J1024" s="2940"/>
    </row>
    <row r="1025" spans="1:10" s="877" customFormat="1" ht="14.25" customHeight="1">
      <c r="A1025" s="980"/>
      <c r="H1025" s="2940"/>
      <c r="J1025" s="2940"/>
    </row>
    <row r="1026" spans="1:10" s="877" customFormat="1" ht="14.25" customHeight="1">
      <c r="A1026" s="980"/>
      <c r="H1026" s="2940"/>
      <c r="J1026" s="2940"/>
    </row>
    <row r="1027" spans="1:10" s="877" customFormat="1" ht="14.25" customHeight="1">
      <c r="A1027" s="980"/>
      <c r="H1027" s="2940"/>
      <c r="J1027" s="2940"/>
    </row>
    <row r="1028" spans="1:10" s="877" customFormat="1" ht="14.25" customHeight="1">
      <c r="A1028" s="980"/>
      <c r="H1028" s="2940"/>
      <c r="J1028" s="2940"/>
    </row>
    <row r="1029" spans="1:10" s="877" customFormat="1" ht="14.25" customHeight="1">
      <c r="A1029" s="980"/>
      <c r="H1029" s="2940"/>
      <c r="J1029" s="2940"/>
    </row>
    <row r="1030" spans="1:10" s="877" customFormat="1" ht="14.25" customHeight="1">
      <c r="A1030" s="980"/>
      <c r="H1030" s="2940"/>
      <c r="J1030" s="2940"/>
    </row>
    <row r="1031" spans="1:10" s="877" customFormat="1" ht="14.25" customHeight="1">
      <c r="A1031" s="980"/>
      <c r="H1031" s="2940"/>
      <c r="J1031" s="2940"/>
    </row>
    <row r="1032" spans="1:10" s="877" customFormat="1" ht="14.25" customHeight="1">
      <c r="A1032" s="980"/>
      <c r="H1032" s="2940"/>
      <c r="J1032" s="2940"/>
    </row>
    <row r="1033" spans="1:10" s="877" customFormat="1" ht="14.25" customHeight="1">
      <c r="A1033" s="980"/>
      <c r="H1033" s="2940"/>
      <c r="J1033" s="2940"/>
    </row>
    <row r="1034" spans="1:10" s="877" customFormat="1" ht="14.25" customHeight="1">
      <c r="A1034" s="980"/>
      <c r="H1034" s="2940"/>
      <c r="J1034" s="2940"/>
    </row>
    <row r="1035" spans="1:10" s="877" customFormat="1" ht="14.25" customHeight="1">
      <c r="A1035" s="980"/>
      <c r="H1035" s="2940"/>
      <c r="J1035" s="2940"/>
    </row>
    <row r="1036" spans="1:10" s="877" customFormat="1" ht="14.25" customHeight="1">
      <c r="A1036" s="980"/>
      <c r="H1036" s="2940"/>
      <c r="J1036" s="2940"/>
    </row>
    <row r="1037" spans="1:10" s="877" customFormat="1" ht="14.25" customHeight="1">
      <c r="A1037" s="980"/>
      <c r="H1037" s="2940"/>
      <c r="J1037" s="2940"/>
    </row>
    <row r="1038" spans="1:10" s="877" customFormat="1" ht="14.25" customHeight="1">
      <c r="A1038" s="980"/>
      <c r="H1038" s="2940"/>
      <c r="J1038" s="2940"/>
    </row>
    <row r="1039" spans="1:10" s="877" customFormat="1" ht="14.25" customHeight="1">
      <c r="A1039" s="980"/>
      <c r="H1039" s="2940"/>
      <c r="J1039" s="2940"/>
    </row>
    <row r="1040" spans="1:10" s="877" customFormat="1" ht="14.25" customHeight="1">
      <c r="A1040" s="980"/>
      <c r="H1040" s="2940"/>
      <c r="J1040" s="2940"/>
    </row>
    <row r="1041" spans="1:10" s="877" customFormat="1" ht="14.25" customHeight="1">
      <c r="A1041" s="980"/>
      <c r="H1041" s="2940"/>
      <c r="J1041" s="2940"/>
    </row>
    <row r="1042" spans="1:10" s="877" customFormat="1" ht="14.25" customHeight="1">
      <c r="A1042" s="980"/>
      <c r="H1042" s="2940"/>
      <c r="J1042" s="2940"/>
    </row>
    <row r="1043" spans="1:10" s="877" customFormat="1" ht="14.25" customHeight="1">
      <c r="A1043" s="980"/>
      <c r="H1043" s="2940"/>
      <c r="J1043" s="2940"/>
    </row>
    <row r="1044" spans="1:10" s="877" customFormat="1" ht="14.25" customHeight="1">
      <c r="A1044" s="980"/>
      <c r="H1044" s="2940"/>
      <c r="J1044" s="2940"/>
    </row>
    <row r="1045" spans="1:10" s="877" customFormat="1" ht="14.25" customHeight="1">
      <c r="A1045" s="980"/>
      <c r="H1045" s="2940"/>
      <c r="J1045" s="2940"/>
    </row>
    <row r="1046" spans="1:10" s="877" customFormat="1" ht="14.25" customHeight="1">
      <c r="A1046" s="980"/>
      <c r="H1046" s="2940"/>
      <c r="J1046" s="2940"/>
    </row>
    <row r="1047" spans="1:10" s="877" customFormat="1" ht="14.25" customHeight="1">
      <c r="A1047" s="980"/>
      <c r="H1047" s="2940"/>
      <c r="J1047" s="2940"/>
    </row>
    <row r="1048" spans="1:10" s="877" customFormat="1" ht="14.25" customHeight="1">
      <c r="A1048" s="980"/>
      <c r="H1048" s="2940"/>
      <c r="J1048" s="2940"/>
    </row>
    <row r="1049" spans="1:10" s="877" customFormat="1" ht="14.25" customHeight="1">
      <c r="A1049" s="980"/>
      <c r="H1049" s="2940"/>
      <c r="J1049" s="2940"/>
    </row>
    <row r="1050" spans="1:10" s="877" customFormat="1" ht="14.25" customHeight="1">
      <c r="A1050" s="980"/>
      <c r="H1050" s="2940"/>
      <c r="J1050" s="2940"/>
    </row>
    <row r="1051" spans="1:10" s="877" customFormat="1" ht="14.25" customHeight="1">
      <c r="A1051" s="980"/>
      <c r="H1051" s="2940"/>
      <c r="J1051" s="2940"/>
    </row>
    <row r="1052" spans="1:10" s="877" customFormat="1" ht="14.25" customHeight="1">
      <c r="A1052" s="980"/>
      <c r="H1052" s="2940"/>
      <c r="J1052" s="2940"/>
    </row>
    <row r="1053" spans="1:10" s="877" customFormat="1" ht="14.25" customHeight="1">
      <c r="A1053" s="980"/>
      <c r="H1053" s="2940"/>
      <c r="J1053" s="2940"/>
    </row>
    <row r="1054" spans="1:10" s="877" customFormat="1" ht="14.25" customHeight="1">
      <c r="A1054" s="980"/>
      <c r="H1054" s="2940"/>
      <c r="J1054" s="2940"/>
    </row>
    <row r="1055" spans="1:10" s="877" customFormat="1" ht="14.25" customHeight="1">
      <c r="A1055" s="980"/>
      <c r="H1055" s="2940"/>
      <c r="J1055" s="2940"/>
    </row>
    <row r="1056" spans="1:10" s="877" customFormat="1" ht="14.25" customHeight="1">
      <c r="A1056" s="980"/>
      <c r="H1056" s="2940"/>
      <c r="J1056" s="2940"/>
    </row>
    <row r="1057" spans="1:10" s="877" customFormat="1" ht="14.25" customHeight="1">
      <c r="A1057" s="980"/>
      <c r="H1057" s="2940"/>
      <c r="J1057" s="2940"/>
    </row>
    <row r="1058" spans="1:10" s="877" customFormat="1" ht="14.25" customHeight="1">
      <c r="A1058" s="980"/>
      <c r="H1058" s="2940"/>
      <c r="J1058" s="2940"/>
    </row>
    <row r="1059" spans="1:10" s="877" customFormat="1" ht="14.25" customHeight="1">
      <c r="A1059" s="980"/>
      <c r="H1059" s="2940"/>
      <c r="J1059" s="2940"/>
    </row>
    <row r="1060" spans="1:10" s="877" customFormat="1" ht="14.25" customHeight="1">
      <c r="A1060" s="980"/>
      <c r="H1060" s="2940"/>
      <c r="J1060" s="2940"/>
    </row>
    <row r="1061" spans="1:10" s="877" customFormat="1" ht="14.25" customHeight="1">
      <c r="A1061" s="980"/>
      <c r="H1061" s="2940"/>
      <c r="J1061" s="2940"/>
    </row>
    <row r="1062" spans="1:10" s="877" customFormat="1" ht="14.25" customHeight="1">
      <c r="A1062" s="980"/>
      <c r="H1062" s="2940"/>
      <c r="J1062" s="2940"/>
    </row>
    <row r="1063" spans="1:10" s="877" customFormat="1" ht="14.25" customHeight="1">
      <c r="A1063" s="980"/>
      <c r="H1063" s="2940"/>
      <c r="J1063" s="2940"/>
    </row>
    <row r="1064" spans="1:10" s="877" customFormat="1" ht="14.25" customHeight="1">
      <c r="A1064" s="980"/>
      <c r="H1064" s="2940"/>
      <c r="J1064" s="2940"/>
    </row>
    <row r="1065" spans="1:10" s="877" customFormat="1" ht="14.25" customHeight="1">
      <c r="A1065" s="980"/>
      <c r="H1065" s="2940"/>
      <c r="J1065" s="2940"/>
    </row>
    <row r="1066" spans="1:10" s="877" customFormat="1" ht="14.25" customHeight="1">
      <c r="A1066" s="980"/>
      <c r="H1066" s="2940"/>
      <c r="J1066" s="2940"/>
    </row>
    <row r="1067" spans="1:10" s="877" customFormat="1" ht="14.25" customHeight="1">
      <c r="A1067" s="980"/>
      <c r="H1067" s="2940"/>
      <c r="J1067" s="2940"/>
    </row>
    <row r="1068" spans="1:10" s="877" customFormat="1" ht="14.25" customHeight="1">
      <c r="A1068" s="980"/>
      <c r="H1068" s="2940"/>
      <c r="J1068" s="2940"/>
    </row>
    <row r="1069" spans="1:10" s="877" customFormat="1" ht="14.25" customHeight="1">
      <c r="A1069" s="980"/>
      <c r="H1069" s="2940"/>
      <c r="J1069" s="2940"/>
    </row>
    <row r="1070" spans="1:10" s="877" customFormat="1" ht="14.25" customHeight="1">
      <c r="A1070" s="980"/>
      <c r="H1070" s="2940"/>
      <c r="J1070" s="2940"/>
    </row>
    <row r="1071" spans="1:10" s="877" customFormat="1" ht="14.25" customHeight="1">
      <c r="A1071" s="980"/>
      <c r="H1071" s="2940"/>
      <c r="J1071" s="2940"/>
    </row>
    <row r="1072" spans="1:10" s="877" customFormat="1" ht="14.25" customHeight="1">
      <c r="A1072" s="980"/>
      <c r="H1072" s="2940"/>
      <c r="J1072" s="2940"/>
    </row>
    <row r="1073" spans="1:10" s="877" customFormat="1" ht="14.25" customHeight="1">
      <c r="A1073" s="980"/>
      <c r="H1073" s="2940"/>
      <c r="J1073" s="2940"/>
    </row>
    <row r="1074" spans="1:10" s="877" customFormat="1" ht="14.25" customHeight="1">
      <c r="A1074" s="980"/>
      <c r="H1074" s="2940"/>
      <c r="J1074" s="2940"/>
    </row>
    <row r="1075" spans="1:10" s="877" customFormat="1" ht="14.25" customHeight="1">
      <c r="A1075" s="980"/>
      <c r="H1075" s="2940"/>
      <c r="J1075" s="2940"/>
    </row>
    <row r="1076" spans="1:10" s="877" customFormat="1" ht="14.25" customHeight="1">
      <c r="A1076" s="980"/>
      <c r="H1076" s="2940"/>
      <c r="J1076" s="2940"/>
    </row>
    <row r="1077" spans="1:10" s="877" customFormat="1" ht="14.25" customHeight="1">
      <c r="A1077" s="980"/>
      <c r="H1077" s="2940"/>
      <c r="J1077" s="2940"/>
    </row>
    <row r="1078" spans="1:10" s="877" customFormat="1" ht="14.25" customHeight="1">
      <c r="A1078" s="980"/>
      <c r="H1078" s="2940"/>
      <c r="J1078" s="2940"/>
    </row>
    <row r="1079" spans="1:10" s="877" customFormat="1" ht="14.25" customHeight="1">
      <c r="A1079" s="980"/>
      <c r="H1079" s="2940"/>
      <c r="J1079" s="2940"/>
    </row>
    <row r="1080" spans="1:10" s="877" customFormat="1" ht="14.25" customHeight="1">
      <c r="A1080" s="980"/>
      <c r="H1080" s="2940"/>
      <c r="J1080" s="2940"/>
    </row>
    <row r="1081" spans="1:10" s="877" customFormat="1" ht="14.25" customHeight="1">
      <c r="A1081" s="980"/>
      <c r="H1081" s="2940"/>
      <c r="J1081" s="2940"/>
    </row>
    <row r="1082" spans="1:10" s="877" customFormat="1" ht="14.25" customHeight="1">
      <c r="A1082" s="980"/>
      <c r="H1082" s="2940"/>
      <c r="J1082" s="2940"/>
    </row>
    <row r="1083" spans="1:10" s="877" customFormat="1" ht="14.25" customHeight="1">
      <c r="A1083" s="980"/>
      <c r="H1083" s="2940"/>
      <c r="J1083" s="2940"/>
    </row>
    <row r="1084" spans="1:10" s="877" customFormat="1" ht="14.25" customHeight="1">
      <c r="A1084" s="980"/>
      <c r="H1084" s="2940"/>
      <c r="J1084" s="2940"/>
    </row>
    <row r="1085" spans="1:10" s="877" customFormat="1" ht="14.25" customHeight="1">
      <c r="A1085" s="980"/>
      <c r="H1085" s="2940"/>
      <c r="J1085" s="2940"/>
    </row>
    <row r="1086" spans="1:10" s="877" customFormat="1" ht="14.25" customHeight="1">
      <c r="A1086" s="980"/>
      <c r="H1086" s="2940"/>
      <c r="J1086" s="2940"/>
    </row>
    <row r="1087" spans="1:10" s="877" customFormat="1" ht="14.25" customHeight="1">
      <c r="A1087" s="980"/>
      <c r="H1087" s="2940"/>
      <c r="J1087" s="2940"/>
    </row>
    <row r="1088" spans="1:10" s="877" customFormat="1" ht="14.25" customHeight="1">
      <c r="A1088" s="980"/>
      <c r="H1088" s="2940"/>
      <c r="J1088" s="2940"/>
    </row>
    <row r="1089" spans="1:10" s="877" customFormat="1" ht="14.25" customHeight="1">
      <c r="A1089" s="980"/>
      <c r="H1089" s="2940"/>
      <c r="J1089" s="2940"/>
    </row>
    <row r="1090" spans="1:10" s="877" customFormat="1" ht="14.25" customHeight="1">
      <c r="A1090" s="980"/>
      <c r="H1090" s="2940"/>
      <c r="J1090" s="2940"/>
    </row>
    <row r="1091" spans="1:10" s="877" customFormat="1" ht="14.25" customHeight="1">
      <c r="A1091" s="980"/>
      <c r="H1091" s="2940"/>
      <c r="J1091" s="2940"/>
    </row>
    <row r="1092" spans="1:10" s="877" customFormat="1" ht="14.25" customHeight="1">
      <c r="A1092" s="980"/>
      <c r="H1092" s="2940"/>
      <c r="J1092" s="2940"/>
    </row>
    <row r="1093" spans="1:10" s="877" customFormat="1" ht="14.25" customHeight="1">
      <c r="A1093" s="980"/>
      <c r="H1093" s="2940"/>
      <c r="J1093" s="2940"/>
    </row>
    <row r="1094" spans="1:10" s="877" customFormat="1" ht="14.25" customHeight="1">
      <c r="A1094" s="980"/>
      <c r="H1094" s="2940"/>
      <c r="J1094" s="2940"/>
    </row>
    <row r="1095" spans="1:10" s="877" customFormat="1" ht="14.25" customHeight="1">
      <c r="A1095" s="980"/>
      <c r="H1095" s="2940"/>
      <c r="J1095" s="2940"/>
    </row>
    <row r="1096" spans="1:10" s="877" customFormat="1" ht="14.25" customHeight="1">
      <c r="A1096" s="980"/>
      <c r="H1096" s="2940"/>
      <c r="J1096" s="2940"/>
    </row>
    <row r="1097" spans="1:10" s="877" customFormat="1" ht="14.25" customHeight="1">
      <c r="A1097" s="980"/>
      <c r="H1097" s="2940"/>
      <c r="J1097" s="2940"/>
    </row>
    <row r="1098" spans="1:10" s="877" customFormat="1" ht="14.25" customHeight="1">
      <c r="A1098" s="980"/>
      <c r="H1098" s="2940"/>
      <c r="J1098" s="2940"/>
    </row>
    <row r="1099" spans="1:10" s="877" customFormat="1" ht="14.25" customHeight="1">
      <c r="A1099" s="980"/>
      <c r="H1099" s="2940"/>
      <c r="J1099" s="2940"/>
    </row>
    <row r="1100" spans="1:10" s="877" customFormat="1" ht="14.25" customHeight="1">
      <c r="A1100" s="980"/>
      <c r="H1100" s="2940"/>
      <c r="J1100" s="2940"/>
    </row>
    <row r="1101" spans="1:10" s="877" customFormat="1" ht="14.25" customHeight="1">
      <c r="A1101" s="980"/>
      <c r="H1101" s="2940"/>
      <c r="J1101" s="2940"/>
    </row>
    <row r="1102" spans="1:10" s="877" customFormat="1" ht="14.25" customHeight="1">
      <c r="A1102" s="980"/>
      <c r="H1102" s="2940"/>
      <c r="J1102" s="2940"/>
    </row>
    <row r="1103" spans="1:10" s="877" customFormat="1" ht="14.25" customHeight="1">
      <c r="A1103" s="980"/>
      <c r="H1103" s="2940"/>
      <c r="J1103" s="2940"/>
    </row>
    <row r="1104" spans="1:10" s="877" customFormat="1" ht="14.25" customHeight="1">
      <c r="A1104" s="980"/>
      <c r="H1104" s="2940"/>
      <c r="J1104" s="2940"/>
    </row>
    <row r="1105" spans="1:10" s="877" customFormat="1" ht="14.25" customHeight="1">
      <c r="A1105" s="980"/>
      <c r="H1105" s="2940"/>
      <c r="J1105" s="2940"/>
    </row>
    <row r="1106" spans="1:10" s="877" customFormat="1" ht="14.25" customHeight="1">
      <c r="A1106" s="980"/>
      <c r="H1106" s="2940"/>
      <c r="J1106" s="2940"/>
    </row>
    <row r="1107" spans="1:10" s="877" customFormat="1" ht="14.25" customHeight="1">
      <c r="A1107" s="980"/>
      <c r="H1107" s="2940"/>
      <c r="J1107" s="2940"/>
    </row>
    <row r="1108" spans="1:10" s="877" customFormat="1" ht="14.25" customHeight="1">
      <c r="A1108" s="980"/>
      <c r="H1108" s="2940"/>
      <c r="J1108" s="2940"/>
    </row>
    <row r="1109" spans="1:10" s="877" customFormat="1" ht="14.25" customHeight="1">
      <c r="A1109" s="980"/>
      <c r="H1109" s="2940"/>
      <c r="J1109" s="2940"/>
    </row>
    <row r="1110" spans="1:10" s="877" customFormat="1" ht="14.25" customHeight="1">
      <c r="A1110" s="980"/>
      <c r="H1110" s="2940"/>
      <c r="J1110" s="2940"/>
    </row>
    <row r="1111" spans="1:10" s="877" customFormat="1" ht="14.25" customHeight="1">
      <c r="A1111" s="980"/>
      <c r="H1111" s="2940"/>
      <c r="J1111" s="2940"/>
    </row>
    <row r="1112" spans="1:10" s="877" customFormat="1" ht="14.25" customHeight="1">
      <c r="A1112" s="980"/>
      <c r="H1112" s="2940"/>
      <c r="J1112" s="2940"/>
    </row>
    <row r="1113" spans="1:10" s="877" customFormat="1" ht="14.25" customHeight="1">
      <c r="A1113" s="980"/>
      <c r="H1113" s="2940"/>
      <c r="J1113" s="2940"/>
    </row>
    <row r="1114" spans="1:10" s="877" customFormat="1" ht="14.25" customHeight="1">
      <c r="A1114" s="980"/>
      <c r="H1114" s="2940"/>
      <c r="J1114" s="2940"/>
    </row>
    <row r="1115" spans="1:10" s="877" customFormat="1" ht="14.25" customHeight="1">
      <c r="A1115" s="980"/>
      <c r="H1115" s="2940"/>
      <c r="J1115" s="2940"/>
    </row>
    <row r="1116" spans="1:10" s="877" customFormat="1" ht="14.25" customHeight="1">
      <c r="A1116" s="980"/>
      <c r="H1116" s="2940"/>
      <c r="J1116" s="2940"/>
    </row>
    <row r="1117" spans="1:10" s="877" customFormat="1" ht="14.25" customHeight="1">
      <c r="A1117" s="980"/>
      <c r="H1117" s="2940"/>
      <c r="J1117" s="2940"/>
    </row>
    <row r="1118" spans="1:10" s="877" customFormat="1" ht="14.25" customHeight="1">
      <c r="A1118" s="980"/>
      <c r="H1118" s="2940"/>
      <c r="J1118" s="2940"/>
    </row>
    <row r="1119" spans="1:10" s="877" customFormat="1" ht="14.25" customHeight="1">
      <c r="A1119" s="980"/>
      <c r="H1119" s="2940"/>
      <c r="J1119" s="2940"/>
    </row>
    <row r="1120" spans="1:10" s="877" customFormat="1" ht="14.25" customHeight="1">
      <c r="A1120" s="980"/>
      <c r="H1120" s="2940"/>
      <c r="J1120" s="2940"/>
    </row>
    <row r="1121" spans="1:10" s="877" customFormat="1" ht="14.25" customHeight="1">
      <c r="A1121" s="980"/>
      <c r="H1121" s="2940"/>
      <c r="J1121" s="2940"/>
    </row>
    <row r="1122" spans="1:10" s="877" customFormat="1" ht="14.25" customHeight="1">
      <c r="A1122" s="980"/>
      <c r="H1122" s="2940"/>
      <c r="J1122" s="2940"/>
    </row>
    <row r="1123" spans="1:10" s="877" customFormat="1" ht="14.25" customHeight="1">
      <c r="A1123" s="980"/>
      <c r="H1123" s="2940"/>
      <c r="J1123" s="2940"/>
    </row>
    <row r="1124" spans="1:10" s="877" customFormat="1" ht="14.25" customHeight="1">
      <c r="A1124" s="980"/>
      <c r="H1124" s="2940"/>
      <c r="J1124" s="2940"/>
    </row>
    <row r="1125" spans="1:10" s="877" customFormat="1" ht="14.25" customHeight="1">
      <c r="A1125" s="980"/>
      <c r="H1125" s="2940"/>
      <c r="J1125" s="2940"/>
    </row>
    <row r="1126" spans="1:10" s="877" customFormat="1" ht="14.25" customHeight="1">
      <c r="A1126" s="980"/>
      <c r="H1126" s="2940"/>
      <c r="J1126" s="2940"/>
    </row>
    <row r="1127" spans="1:10" s="877" customFormat="1" ht="14.25" customHeight="1">
      <c r="A1127" s="980"/>
      <c r="H1127" s="2940"/>
      <c r="J1127" s="2940"/>
    </row>
    <row r="1128" spans="1:10" s="877" customFormat="1" ht="14.25" customHeight="1">
      <c r="A1128" s="980"/>
      <c r="H1128" s="2940"/>
      <c r="J1128" s="2940"/>
    </row>
    <row r="1129" spans="1:10" s="877" customFormat="1" ht="14.25" customHeight="1">
      <c r="A1129" s="980"/>
      <c r="H1129" s="2940"/>
      <c r="J1129" s="2940"/>
    </row>
    <row r="1130" spans="1:10" s="877" customFormat="1" ht="14.25" customHeight="1">
      <c r="A1130" s="980"/>
      <c r="H1130" s="2940"/>
      <c r="J1130" s="2940"/>
    </row>
    <row r="1131" spans="1:10" s="877" customFormat="1" ht="14.25" customHeight="1">
      <c r="A1131" s="980"/>
      <c r="H1131" s="2940"/>
      <c r="J1131" s="2940"/>
    </row>
    <row r="1132" spans="1:10" s="877" customFormat="1" ht="14.25" customHeight="1">
      <c r="A1132" s="980"/>
      <c r="H1132" s="2940"/>
      <c r="J1132" s="2940"/>
    </row>
    <row r="1133" spans="1:10" s="877" customFormat="1" ht="14.25" customHeight="1">
      <c r="A1133" s="980"/>
      <c r="H1133" s="2940"/>
      <c r="J1133" s="2940"/>
    </row>
    <row r="1134" spans="1:10" s="877" customFormat="1" ht="14.25" customHeight="1">
      <c r="A1134" s="980"/>
      <c r="H1134" s="2940"/>
      <c r="J1134" s="2940"/>
    </row>
    <row r="1135" spans="1:10" s="877" customFormat="1" ht="14.25" customHeight="1">
      <c r="A1135" s="980"/>
      <c r="H1135" s="2940"/>
      <c r="J1135" s="2940"/>
    </row>
    <row r="1136" spans="1:10" s="877" customFormat="1" ht="14.25" customHeight="1">
      <c r="A1136" s="980"/>
      <c r="H1136" s="2940"/>
      <c r="J1136" s="2940"/>
    </row>
    <row r="1137" spans="1:10" s="877" customFormat="1" ht="14.25" customHeight="1">
      <c r="A1137" s="980"/>
      <c r="H1137" s="2940"/>
      <c r="J1137" s="2940"/>
    </row>
    <row r="1138" spans="1:10" s="877" customFormat="1" ht="14.25" customHeight="1">
      <c r="A1138" s="980"/>
      <c r="H1138" s="2940"/>
      <c r="J1138" s="2940"/>
    </row>
    <row r="1139" spans="1:10" s="877" customFormat="1" ht="14.25" customHeight="1">
      <c r="A1139" s="980"/>
      <c r="H1139" s="2940"/>
      <c r="J1139" s="2940"/>
    </row>
    <row r="1140" spans="1:10" s="877" customFormat="1" ht="14.25" customHeight="1">
      <c r="A1140" s="980"/>
      <c r="H1140" s="2940"/>
      <c r="J1140" s="2940"/>
    </row>
    <row r="1141" spans="1:10" s="877" customFormat="1" ht="14.25" customHeight="1">
      <c r="A1141" s="980"/>
      <c r="H1141" s="2940"/>
      <c r="J1141" s="2940"/>
    </row>
    <row r="1142" spans="1:10" s="877" customFormat="1" ht="14.25" customHeight="1">
      <c r="A1142" s="980"/>
      <c r="H1142" s="2940"/>
      <c r="J1142" s="2940"/>
    </row>
    <row r="1143" spans="1:10" s="877" customFormat="1" ht="14.25" customHeight="1">
      <c r="A1143" s="980"/>
      <c r="H1143" s="2940"/>
      <c r="J1143" s="2940"/>
    </row>
    <row r="1144" spans="1:10" s="877" customFormat="1" ht="14.25" customHeight="1">
      <c r="A1144" s="980"/>
      <c r="H1144" s="2940"/>
      <c r="J1144" s="2940"/>
    </row>
    <row r="1145" spans="1:10" s="877" customFormat="1" ht="14.25" customHeight="1">
      <c r="A1145" s="980"/>
      <c r="H1145" s="2940"/>
      <c r="J1145" s="2940"/>
    </row>
    <row r="1146" spans="1:10" s="877" customFormat="1" ht="14.25" customHeight="1">
      <c r="A1146" s="980"/>
      <c r="H1146" s="2940"/>
      <c r="J1146" s="2940"/>
    </row>
    <row r="1147" spans="1:10" s="877" customFormat="1" ht="14.25" customHeight="1">
      <c r="A1147" s="980"/>
      <c r="H1147" s="2940"/>
      <c r="J1147" s="2940"/>
    </row>
    <row r="1148" spans="1:10" s="877" customFormat="1" ht="14.25" customHeight="1">
      <c r="A1148" s="980"/>
      <c r="H1148" s="2940"/>
      <c r="J1148" s="2940"/>
    </row>
    <row r="1149" spans="1:10" s="877" customFormat="1" ht="14.25" customHeight="1">
      <c r="A1149" s="980"/>
      <c r="H1149" s="2940"/>
      <c r="J1149" s="2940"/>
    </row>
    <row r="1150" spans="1:10" s="877" customFormat="1" ht="14.25" customHeight="1">
      <c r="A1150" s="980"/>
      <c r="H1150" s="2940"/>
      <c r="J1150" s="2940"/>
    </row>
    <row r="1151" spans="1:10" s="877" customFormat="1" ht="14.25" customHeight="1">
      <c r="A1151" s="980"/>
      <c r="H1151" s="2940"/>
      <c r="J1151" s="2940"/>
    </row>
    <row r="1152" spans="1:10" s="877" customFormat="1" ht="14.25" customHeight="1">
      <c r="A1152" s="980"/>
      <c r="H1152" s="2940"/>
      <c r="J1152" s="2940"/>
    </row>
    <row r="1153" spans="1:10" s="877" customFormat="1" ht="14.25" customHeight="1">
      <c r="A1153" s="980"/>
      <c r="H1153" s="2940"/>
      <c r="J1153" s="2940"/>
    </row>
    <row r="1154" spans="1:10" s="877" customFormat="1" ht="14.25" customHeight="1">
      <c r="A1154" s="980"/>
      <c r="H1154" s="2940"/>
      <c r="J1154" s="2940"/>
    </row>
    <row r="1155" spans="1:10" s="877" customFormat="1" ht="14.25" customHeight="1">
      <c r="A1155" s="980"/>
      <c r="H1155" s="2940"/>
      <c r="J1155" s="2940"/>
    </row>
    <row r="1156" spans="1:10" s="877" customFormat="1" ht="14.25" customHeight="1">
      <c r="A1156" s="980"/>
      <c r="H1156" s="2940"/>
      <c r="J1156" s="2940"/>
    </row>
    <row r="1157" spans="1:10" s="877" customFormat="1" ht="14.25" customHeight="1">
      <c r="A1157" s="980"/>
      <c r="H1157" s="2940"/>
      <c r="J1157" s="2940"/>
    </row>
    <row r="1158" spans="1:10" s="877" customFormat="1" ht="14.25" customHeight="1">
      <c r="A1158" s="980"/>
      <c r="H1158" s="2940"/>
      <c r="J1158" s="2940"/>
    </row>
    <row r="1159" spans="1:10" s="877" customFormat="1" ht="14.25" customHeight="1">
      <c r="A1159" s="980"/>
      <c r="H1159" s="2940"/>
      <c r="J1159" s="2940"/>
    </row>
    <row r="1160" spans="1:10" s="877" customFormat="1" ht="14.25" customHeight="1">
      <c r="A1160" s="980"/>
      <c r="H1160" s="2940"/>
      <c r="J1160" s="2940"/>
    </row>
    <row r="1161" spans="1:10" s="877" customFormat="1" ht="14.25" customHeight="1">
      <c r="A1161" s="980"/>
      <c r="H1161" s="2940"/>
      <c r="J1161" s="2940"/>
    </row>
    <row r="1162" spans="1:10" s="877" customFormat="1" ht="14.25" customHeight="1">
      <c r="A1162" s="980"/>
      <c r="H1162" s="2940"/>
      <c r="J1162" s="2940"/>
    </row>
    <row r="1163" spans="1:10" s="877" customFormat="1" ht="14.25" customHeight="1">
      <c r="A1163" s="980"/>
      <c r="H1163" s="2940"/>
      <c r="J1163" s="2940"/>
    </row>
    <row r="1164" spans="1:10" s="877" customFormat="1" ht="14.25" customHeight="1">
      <c r="A1164" s="980"/>
      <c r="H1164" s="2940"/>
      <c r="J1164" s="2940"/>
    </row>
    <row r="1165" spans="1:10" s="877" customFormat="1" ht="14.25" customHeight="1">
      <c r="A1165" s="980"/>
      <c r="H1165" s="2940"/>
      <c r="J1165" s="2940"/>
    </row>
    <row r="1166" spans="1:10" s="877" customFormat="1" ht="14.25" customHeight="1">
      <c r="A1166" s="980"/>
      <c r="H1166" s="2940"/>
      <c r="J1166" s="2940"/>
    </row>
    <row r="1167" spans="1:10" s="877" customFormat="1" ht="14.25" customHeight="1">
      <c r="A1167" s="980"/>
      <c r="H1167" s="2940"/>
      <c r="J1167" s="2940"/>
    </row>
    <row r="1168" spans="1:10" s="877" customFormat="1" ht="14.25" customHeight="1">
      <c r="A1168" s="980"/>
      <c r="H1168" s="2940"/>
      <c r="J1168" s="2940"/>
    </row>
    <row r="1169" spans="1:10" s="877" customFormat="1" ht="14.25" customHeight="1">
      <c r="A1169" s="980"/>
      <c r="H1169" s="2940"/>
      <c r="J1169" s="2940"/>
    </row>
    <row r="1170" spans="1:10" s="877" customFormat="1" ht="14.25" customHeight="1">
      <c r="A1170" s="980"/>
      <c r="H1170" s="2940"/>
      <c r="J1170" s="2940"/>
    </row>
    <row r="1171" spans="1:10" s="877" customFormat="1" ht="14.25" customHeight="1">
      <c r="A1171" s="980"/>
      <c r="H1171" s="2940"/>
      <c r="J1171" s="2940"/>
    </row>
    <row r="1172" spans="1:10" s="877" customFormat="1" ht="14.25" customHeight="1">
      <c r="A1172" s="980"/>
      <c r="H1172" s="2940"/>
      <c r="J1172" s="2940"/>
    </row>
    <row r="1173" spans="1:10" s="877" customFormat="1" ht="14.25" customHeight="1">
      <c r="A1173" s="980"/>
      <c r="H1173" s="2940"/>
      <c r="J1173" s="2940"/>
    </row>
    <row r="1174" spans="1:10" s="877" customFormat="1" ht="14.25" customHeight="1">
      <c r="A1174" s="980"/>
      <c r="H1174" s="2940"/>
      <c r="J1174" s="2940"/>
    </row>
    <row r="1175" spans="1:10" s="877" customFormat="1" ht="14.25" customHeight="1">
      <c r="A1175" s="980"/>
      <c r="H1175" s="2940"/>
      <c r="J1175" s="2940"/>
    </row>
    <row r="1176" spans="1:10" s="877" customFormat="1" ht="14.25" customHeight="1">
      <c r="A1176" s="980"/>
      <c r="H1176" s="2940"/>
      <c r="J1176" s="2940"/>
    </row>
    <row r="1177" spans="1:10" s="877" customFormat="1" ht="14.25" customHeight="1">
      <c r="A1177" s="980"/>
      <c r="H1177" s="2940"/>
      <c r="J1177" s="2940"/>
    </row>
    <row r="1178" spans="1:10" s="877" customFormat="1" ht="14.25" customHeight="1">
      <c r="A1178" s="980"/>
      <c r="H1178" s="2940"/>
      <c r="J1178" s="2940"/>
    </row>
    <row r="1179" spans="1:10" s="877" customFormat="1" ht="14.25" customHeight="1">
      <c r="A1179" s="980"/>
      <c r="H1179" s="2940"/>
      <c r="J1179" s="2940"/>
    </row>
    <row r="1180" spans="1:10" s="877" customFormat="1" ht="14.25" customHeight="1">
      <c r="A1180" s="980"/>
      <c r="H1180" s="2940"/>
      <c r="J1180" s="2940"/>
    </row>
    <row r="1181" spans="1:10" s="877" customFormat="1" ht="14.25" customHeight="1">
      <c r="A1181" s="980"/>
      <c r="H1181" s="2940"/>
      <c r="J1181" s="2940"/>
    </row>
    <row r="1182" spans="1:10" s="877" customFormat="1" ht="14.25" customHeight="1">
      <c r="A1182" s="980"/>
      <c r="H1182" s="2940"/>
      <c r="J1182" s="2940"/>
    </row>
    <row r="1183" spans="1:10" s="877" customFormat="1" ht="14.25" customHeight="1">
      <c r="A1183" s="980"/>
      <c r="H1183" s="2940"/>
      <c r="J1183" s="2940"/>
    </row>
    <row r="1184" spans="1:10" s="877" customFormat="1" ht="14.25" customHeight="1">
      <c r="A1184" s="980"/>
      <c r="H1184" s="2940"/>
      <c r="J1184" s="2940"/>
    </row>
    <row r="1185" spans="1:10" s="877" customFormat="1" ht="14.25" customHeight="1">
      <c r="A1185" s="980"/>
      <c r="H1185" s="2940"/>
      <c r="J1185" s="2940"/>
    </row>
    <row r="1186" spans="1:10" s="877" customFormat="1" ht="14.25" customHeight="1">
      <c r="A1186" s="980"/>
      <c r="H1186" s="2940"/>
      <c r="J1186" s="2940"/>
    </row>
    <row r="1187" spans="1:10" s="877" customFormat="1" ht="14.25" customHeight="1">
      <c r="A1187" s="980"/>
      <c r="H1187" s="2940"/>
      <c r="J1187" s="2940"/>
    </row>
    <row r="1188" spans="1:10" s="877" customFormat="1" ht="14.25" customHeight="1">
      <c r="A1188" s="980"/>
      <c r="H1188" s="2940"/>
      <c r="J1188" s="2940"/>
    </row>
    <row r="1189" spans="1:10" s="877" customFormat="1" ht="14.25" customHeight="1">
      <c r="A1189" s="980"/>
      <c r="H1189" s="2940"/>
      <c r="J1189" s="2940"/>
    </row>
    <row r="1190" spans="1:10" s="877" customFormat="1" ht="14.25" customHeight="1">
      <c r="A1190" s="980"/>
      <c r="H1190" s="2940"/>
      <c r="J1190" s="2940"/>
    </row>
    <row r="1191" spans="1:10" s="877" customFormat="1" ht="14.25" customHeight="1">
      <c r="A1191" s="980"/>
      <c r="H1191" s="2940"/>
      <c r="J1191" s="2940"/>
    </row>
    <row r="1192" spans="1:10" s="877" customFormat="1" ht="14.25" customHeight="1">
      <c r="A1192" s="980"/>
      <c r="H1192" s="2940"/>
      <c r="J1192" s="2940"/>
    </row>
    <row r="1193" spans="1:10" s="877" customFormat="1" ht="14.25" customHeight="1">
      <c r="A1193" s="980"/>
      <c r="H1193" s="2940"/>
      <c r="J1193" s="2940"/>
    </row>
    <row r="1194" spans="1:10" s="877" customFormat="1" ht="14.25" customHeight="1">
      <c r="A1194" s="980"/>
      <c r="H1194" s="2940"/>
      <c r="J1194" s="2940"/>
    </row>
    <row r="1195" spans="1:10" s="877" customFormat="1" ht="14.25" customHeight="1">
      <c r="A1195" s="980"/>
      <c r="H1195" s="2940"/>
      <c r="J1195" s="2940"/>
    </row>
    <row r="1196" spans="1:10" s="877" customFormat="1" ht="14.25" customHeight="1">
      <c r="A1196" s="980"/>
      <c r="H1196" s="2940"/>
      <c r="J1196" s="2940"/>
    </row>
    <row r="1197" spans="1:10" s="877" customFormat="1" ht="14.25" customHeight="1">
      <c r="A1197" s="980"/>
      <c r="H1197" s="2940"/>
      <c r="J1197" s="2940"/>
    </row>
    <row r="1198" spans="1:10" s="877" customFormat="1" ht="14.25" customHeight="1">
      <c r="A1198" s="980"/>
      <c r="H1198" s="2940"/>
      <c r="J1198" s="2940"/>
    </row>
    <row r="1199" spans="1:10" s="877" customFormat="1" ht="14.25" customHeight="1">
      <c r="A1199" s="980"/>
      <c r="H1199" s="2940"/>
      <c r="J1199" s="2940"/>
    </row>
    <row r="1200" spans="1:10" s="877" customFormat="1" ht="14.25" customHeight="1">
      <c r="A1200" s="980"/>
      <c r="H1200" s="2940"/>
      <c r="J1200" s="2940"/>
    </row>
    <row r="1201" spans="1:10" s="877" customFormat="1" ht="14.25" customHeight="1">
      <c r="A1201" s="980"/>
      <c r="H1201" s="2940"/>
      <c r="J1201" s="2940"/>
    </row>
    <row r="1202" spans="1:10" s="877" customFormat="1" ht="14.25" customHeight="1">
      <c r="A1202" s="980"/>
      <c r="H1202" s="2940"/>
      <c r="J1202" s="2940"/>
    </row>
    <row r="1203" spans="1:10" s="877" customFormat="1" ht="14.25" customHeight="1">
      <c r="A1203" s="980"/>
      <c r="H1203" s="2940"/>
      <c r="J1203" s="2940"/>
    </row>
    <row r="1204" spans="1:10" s="877" customFormat="1" ht="14.25" customHeight="1">
      <c r="A1204" s="980"/>
      <c r="H1204" s="2940"/>
      <c r="J1204" s="2940"/>
    </row>
    <row r="1205" spans="1:10" s="877" customFormat="1" ht="14.25" customHeight="1">
      <c r="A1205" s="980"/>
      <c r="H1205" s="2940"/>
      <c r="J1205" s="2940"/>
    </row>
    <row r="1206" spans="1:10" s="877" customFormat="1" ht="14.25" customHeight="1">
      <c r="A1206" s="980"/>
      <c r="H1206" s="2940"/>
      <c r="J1206" s="2940"/>
    </row>
  </sheetData>
  <mergeCells count="3">
    <mergeCell ref="B11:D11"/>
    <mergeCell ref="B3:H3"/>
    <mergeCell ref="C1:F1"/>
  </mergeCells>
  <phoneticPr fontId="35" type="noConversion"/>
  <conditionalFormatting sqref="I8:I17">
    <cfRule type="cellIs" dxfId="56" priority="1" operator="equal">
      <formula>0</formula>
    </cfRule>
  </conditionalFormatting>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0BEF1-015D-4D25-B299-95DE1F9BA798}">
  <sheetPr codeName="Sheet26"/>
  <dimension ref="A1:D102"/>
  <sheetViews>
    <sheetView showGridLines="0" topLeftCell="A64" workbookViewId="0">
      <selection activeCell="D49" sqref="D49"/>
    </sheetView>
  </sheetViews>
  <sheetFormatPr defaultRowHeight="13.8"/>
  <cols>
    <col min="1" max="1" width="1.19921875" style="980" customWidth="1"/>
    <col min="3" max="3" width="106" bestFit="1" customWidth="1"/>
    <col min="4" max="4" width="16.09765625" bestFit="1" customWidth="1"/>
  </cols>
  <sheetData>
    <row r="1" spans="1:4" s="84" customFormat="1" ht="22.8">
      <c r="A1" s="3137" t="s">
        <v>0</v>
      </c>
      <c r="B1" s="4870" t="s">
        <v>9983</v>
      </c>
      <c r="C1" s="4870"/>
      <c r="D1" s="4870"/>
    </row>
    <row r="2" spans="1:4" s="84" customFormat="1" ht="22.35" customHeight="1">
      <c r="A2" s="3137"/>
      <c r="B2" s="4870" t="str">
        <f>SelectCompany!B4</f>
        <v>South Staffordshire Water</v>
      </c>
      <c r="C2" s="4870"/>
      <c r="D2" s="4870"/>
    </row>
    <row r="3" spans="1:4" s="84" customFormat="1" ht="22.8">
      <c r="A3" s="3137"/>
      <c r="B3" s="188"/>
      <c r="C3" s="188"/>
      <c r="D3" s="188"/>
    </row>
    <row r="4" spans="1:4" s="87" customFormat="1" ht="19.2">
      <c r="A4" s="3137"/>
      <c r="B4" s="4871" t="s">
        <v>9984</v>
      </c>
      <c r="C4" s="4871"/>
      <c r="D4" s="4871"/>
    </row>
    <row r="5" spans="1:4">
      <c r="B5" s="4872"/>
      <c r="C5" s="4872"/>
    </row>
    <row r="6" spans="1:4" ht="15.6">
      <c r="B6" s="4873" t="e">
        <f>"Number of rows to complete: "&amp;SUM(D10:D102)</f>
        <v>#REF!</v>
      </c>
      <c r="C6" s="4873"/>
    </row>
    <row r="7" spans="1:4" ht="15.6">
      <c r="B7" s="4873"/>
      <c r="C7" s="4873"/>
    </row>
    <row r="8" spans="1:4" ht="15.6">
      <c r="B8" s="4878"/>
      <c r="C8" s="4879" t="s">
        <v>10075</v>
      </c>
      <c r="D8" s="4879" t="s">
        <v>10076</v>
      </c>
    </row>
    <row r="9" spans="1:4" s="4874" customFormat="1">
      <c r="A9" s="3144"/>
      <c r="B9" s="4874" t="s">
        <v>9985</v>
      </c>
    </row>
    <row r="10" spans="1:4">
      <c r="B10" t="s">
        <v>9996</v>
      </c>
      <c r="C10" t="s">
        <v>715</v>
      </c>
      <c r="D10">
        <v>0</v>
      </c>
    </row>
    <row r="11" spans="1:4">
      <c r="B11" t="s">
        <v>10006</v>
      </c>
      <c r="C11" t="s">
        <v>778</v>
      </c>
      <c r="D11">
        <v>0</v>
      </c>
    </row>
    <row r="12" spans="1:4">
      <c r="B12" t="s">
        <v>10013</v>
      </c>
      <c r="C12" t="s">
        <v>787</v>
      </c>
      <c r="D12">
        <v>0</v>
      </c>
    </row>
    <row r="13" spans="1:4">
      <c r="B13" t="s">
        <v>10020</v>
      </c>
      <c r="C13" t="s">
        <v>955</v>
      </c>
      <c r="D13">
        <v>0</v>
      </c>
    </row>
    <row r="14" spans="1:4">
      <c r="B14" t="s">
        <v>10027</v>
      </c>
      <c r="C14" t="s">
        <v>9910</v>
      </c>
      <c r="D14">
        <v>0</v>
      </c>
    </row>
    <row r="15" spans="1:4">
      <c r="B15" t="s">
        <v>10033</v>
      </c>
      <c r="C15" t="s">
        <v>893</v>
      </c>
      <c r="D15">
        <v>0</v>
      </c>
    </row>
    <row r="16" spans="1:4">
      <c r="B16" s="4874" t="s">
        <v>9986</v>
      </c>
      <c r="C16" s="4874"/>
      <c r="D16" s="4874"/>
    </row>
    <row r="17" spans="2:4">
      <c r="B17" t="s">
        <v>9997</v>
      </c>
      <c r="C17" t="s">
        <v>1004</v>
      </c>
      <c r="D17">
        <v>1</v>
      </c>
    </row>
    <row r="18" spans="2:4">
      <c r="B18" t="s">
        <v>10007</v>
      </c>
      <c r="C18" t="s">
        <v>9956</v>
      </c>
      <c r="D18">
        <v>3</v>
      </c>
    </row>
    <row r="19" spans="2:4">
      <c r="B19" t="s">
        <v>10014</v>
      </c>
      <c r="C19" t="s">
        <v>1068</v>
      </c>
      <c r="D19">
        <v>17</v>
      </c>
    </row>
    <row r="20" spans="2:4">
      <c r="B20" t="s">
        <v>10021</v>
      </c>
      <c r="C20" t="s">
        <v>9957</v>
      </c>
      <c r="D20">
        <v>0</v>
      </c>
    </row>
    <row r="21" spans="2:4">
      <c r="B21" t="s">
        <v>10028</v>
      </c>
      <c r="C21" t="s">
        <v>1160</v>
      </c>
      <c r="D21">
        <v>7</v>
      </c>
    </row>
    <row r="22" spans="2:4">
      <c r="B22" t="s">
        <v>10034</v>
      </c>
      <c r="C22" t="s">
        <v>1213</v>
      </c>
      <c r="D22">
        <v>0</v>
      </c>
    </row>
    <row r="23" spans="2:4">
      <c r="B23" t="s">
        <v>10037</v>
      </c>
      <c r="C23" t="s">
        <v>1245</v>
      </c>
      <c r="D23">
        <v>6</v>
      </c>
    </row>
    <row r="24" spans="2:4">
      <c r="B24" t="s">
        <v>10040</v>
      </c>
      <c r="C24" t="s">
        <v>1276</v>
      </c>
      <c r="D24">
        <v>0</v>
      </c>
    </row>
    <row r="25" spans="2:4">
      <c r="B25" t="s">
        <v>10044</v>
      </c>
      <c r="C25" t="s">
        <v>9948</v>
      </c>
      <c r="D25">
        <v>3</v>
      </c>
    </row>
    <row r="26" spans="2:4">
      <c r="B26" t="s">
        <v>10049</v>
      </c>
      <c r="C26" t="s">
        <v>1378</v>
      </c>
      <c r="D26">
        <v>0</v>
      </c>
    </row>
    <row r="27" spans="2:4">
      <c r="B27" t="s">
        <v>10053</v>
      </c>
      <c r="C27" t="s">
        <v>1392</v>
      </c>
      <c r="D27">
        <v>0</v>
      </c>
    </row>
    <row r="28" spans="2:4">
      <c r="B28" t="s">
        <v>10056</v>
      </c>
      <c r="C28" t="s">
        <v>1397</v>
      </c>
      <c r="D28">
        <v>0</v>
      </c>
    </row>
    <row r="29" spans="2:4">
      <c r="B29" t="s">
        <v>10058</v>
      </c>
      <c r="C29" t="s">
        <v>1424</v>
      </c>
      <c r="D29">
        <v>13</v>
      </c>
    </row>
    <row r="30" spans="2:4">
      <c r="B30" t="s">
        <v>10060</v>
      </c>
      <c r="C30" t="s">
        <v>9958</v>
      </c>
      <c r="D30">
        <v>0</v>
      </c>
    </row>
    <row r="31" spans="2:4">
      <c r="B31" t="s">
        <v>10062</v>
      </c>
      <c r="C31" t="s">
        <v>1502</v>
      </c>
      <c r="D31">
        <v>0</v>
      </c>
    </row>
    <row r="32" spans="2:4">
      <c r="B32" t="s">
        <v>10064</v>
      </c>
      <c r="C32" t="s">
        <v>1531</v>
      </c>
      <c r="D32">
        <v>3</v>
      </c>
    </row>
    <row r="33" spans="2:4">
      <c r="B33" s="4874" t="s">
        <v>9987</v>
      </c>
    </row>
    <row r="34" spans="2:4">
      <c r="B34" t="s">
        <v>9998</v>
      </c>
      <c r="C34" t="s">
        <v>1561</v>
      </c>
      <c r="D34">
        <v>23</v>
      </c>
    </row>
    <row r="35" spans="2:4">
      <c r="B35" t="s">
        <v>10008</v>
      </c>
      <c r="C35" t="s">
        <v>1676</v>
      </c>
      <c r="D35">
        <v>34</v>
      </c>
    </row>
    <row r="36" spans="2:4">
      <c r="B36" t="s">
        <v>10015</v>
      </c>
      <c r="C36" t="s">
        <v>9959</v>
      </c>
      <c r="D36">
        <v>26</v>
      </c>
    </row>
    <row r="37" spans="2:4">
      <c r="B37" t="s">
        <v>10022</v>
      </c>
      <c r="C37" t="s">
        <v>9960</v>
      </c>
      <c r="D37">
        <v>0</v>
      </c>
    </row>
    <row r="38" spans="2:4">
      <c r="B38" t="s">
        <v>10029</v>
      </c>
      <c r="C38" t="s">
        <v>9961</v>
      </c>
      <c r="D38">
        <v>51</v>
      </c>
    </row>
    <row r="39" spans="2:4">
      <c r="B39" t="s">
        <v>10035</v>
      </c>
      <c r="C39" t="s">
        <v>2112</v>
      </c>
      <c r="D39">
        <v>1</v>
      </c>
    </row>
    <row r="40" spans="2:4">
      <c r="B40" t="s">
        <v>10038</v>
      </c>
      <c r="C40" t="s">
        <v>2129</v>
      </c>
      <c r="D40">
        <v>1</v>
      </c>
    </row>
    <row r="41" spans="2:4">
      <c r="B41" t="s">
        <v>10041</v>
      </c>
      <c r="C41" t="s">
        <v>2149</v>
      </c>
      <c r="D41">
        <v>23</v>
      </c>
    </row>
    <row r="42" spans="2:4">
      <c r="B42" t="s">
        <v>10072</v>
      </c>
      <c r="C42" t="s">
        <v>2235</v>
      </c>
      <c r="D42">
        <v>22</v>
      </c>
    </row>
    <row r="43" spans="2:4">
      <c r="B43" t="s">
        <v>10050</v>
      </c>
      <c r="C43" t="s">
        <v>2250</v>
      </c>
      <c r="D43">
        <v>8</v>
      </c>
    </row>
    <row r="44" spans="2:4">
      <c r="B44" s="4874" t="s">
        <v>9988</v>
      </c>
      <c r="C44" s="4874"/>
      <c r="D44" s="4874"/>
    </row>
    <row r="45" spans="2:4">
      <c r="B45" t="s">
        <v>9999</v>
      </c>
      <c r="C45" t="s">
        <v>2270</v>
      </c>
      <c r="D45">
        <v>48</v>
      </c>
    </row>
    <row r="46" spans="2:4">
      <c r="B46" t="s">
        <v>10009</v>
      </c>
      <c r="C46" t="s">
        <v>2354</v>
      </c>
      <c r="D46">
        <v>401</v>
      </c>
    </row>
    <row r="47" spans="2:4">
      <c r="B47" t="s">
        <v>10016</v>
      </c>
      <c r="C47" t="s">
        <v>2936</v>
      </c>
      <c r="D47">
        <v>39</v>
      </c>
    </row>
    <row r="48" spans="2:4">
      <c r="B48" t="s">
        <v>10023</v>
      </c>
      <c r="C48" t="s">
        <v>3081</v>
      </c>
      <c r="D48">
        <v>5</v>
      </c>
    </row>
    <row r="49" spans="2:4">
      <c r="B49" t="s">
        <v>10030</v>
      </c>
      <c r="C49" t="s">
        <v>3043</v>
      </c>
      <c r="D49" t="e">
        <v>#REF!</v>
      </c>
    </row>
    <row r="50" spans="2:4">
      <c r="B50" t="s">
        <v>10036</v>
      </c>
      <c r="C50" t="s">
        <v>3101</v>
      </c>
      <c r="D50">
        <v>20</v>
      </c>
    </row>
    <row r="51" spans="2:4">
      <c r="B51" t="s">
        <v>10039</v>
      </c>
      <c r="C51" t="s">
        <v>3154</v>
      </c>
      <c r="D51">
        <v>20</v>
      </c>
    </row>
    <row r="52" spans="2:4">
      <c r="B52" t="s">
        <v>10042</v>
      </c>
      <c r="C52" t="s">
        <v>3203</v>
      </c>
      <c r="D52">
        <v>0</v>
      </c>
    </row>
    <row r="53" spans="2:4">
      <c r="B53" t="s">
        <v>10045</v>
      </c>
      <c r="C53" t="s">
        <v>3266</v>
      </c>
      <c r="D53">
        <v>114</v>
      </c>
    </row>
    <row r="54" spans="2:4">
      <c r="B54" t="s">
        <v>10047</v>
      </c>
      <c r="C54" t="s">
        <v>9962</v>
      </c>
      <c r="D54">
        <v>0</v>
      </c>
    </row>
    <row r="55" spans="2:4">
      <c r="B55" t="s">
        <v>10051</v>
      </c>
      <c r="C55" t="s">
        <v>9963</v>
      </c>
      <c r="D55">
        <v>31</v>
      </c>
    </row>
    <row r="56" spans="2:4">
      <c r="B56" t="s">
        <v>10054</v>
      </c>
      <c r="C56" t="s">
        <v>3597</v>
      </c>
      <c r="D56">
        <v>48</v>
      </c>
    </row>
    <row r="57" spans="2:4">
      <c r="B57" t="s">
        <v>10057</v>
      </c>
      <c r="C57" t="s">
        <v>3933</v>
      </c>
      <c r="D57">
        <v>155</v>
      </c>
    </row>
    <row r="58" spans="2:4">
      <c r="B58" t="s">
        <v>10059</v>
      </c>
      <c r="C58" t="s">
        <v>9964</v>
      </c>
      <c r="D58">
        <v>4</v>
      </c>
    </row>
    <row r="59" spans="2:4">
      <c r="B59" t="s">
        <v>10061</v>
      </c>
      <c r="C59" t="s">
        <v>4325</v>
      </c>
      <c r="D59">
        <v>5</v>
      </c>
    </row>
    <row r="60" spans="2:4">
      <c r="B60" t="s">
        <v>10063</v>
      </c>
      <c r="C60" t="s">
        <v>4355</v>
      </c>
      <c r="D60">
        <v>15</v>
      </c>
    </row>
    <row r="61" spans="2:4">
      <c r="B61" t="s">
        <v>10065</v>
      </c>
      <c r="C61" t="s">
        <v>9965</v>
      </c>
      <c r="D61">
        <v>0</v>
      </c>
    </row>
    <row r="62" spans="2:4">
      <c r="B62" t="s">
        <v>10066</v>
      </c>
      <c r="C62" t="s">
        <v>9966</v>
      </c>
      <c r="D62">
        <v>5</v>
      </c>
    </row>
    <row r="63" spans="2:4">
      <c r="B63" t="s">
        <v>10067</v>
      </c>
      <c r="C63" t="s">
        <v>4519</v>
      </c>
      <c r="D63">
        <v>6</v>
      </c>
    </row>
    <row r="64" spans="2:4">
      <c r="B64" t="s">
        <v>10068</v>
      </c>
      <c r="C64" t="s">
        <v>9967</v>
      </c>
      <c r="D64">
        <v>14</v>
      </c>
    </row>
    <row r="65" spans="2:4">
      <c r="B65" t="s">
        <v>10069</v>
      </c>
      <c r="C65" t="s">
        <v>9968</v>
      </c>
      <c r="D65">
        <v>25</v>
      </c>
    </row>
    <row r="66" spans="2:4">
      <c r="B66" t="s">
        <v>10070</v>
      </c>
      <c r="C66" t="s">
        <v>9969</v>
      </c>
      <c r="D66">
        <v>6</v>
      </c>
    </row>
    <row r="67" spans="2:4">
      <c r="B67" t="s">
        <v>10071</v>
      </c>
      <c r="C67" t="s">
        <v>9970</v>
      </c>
      <c r="D67">
        <v>10</v>
      </c>
    </row>
    <row r="68" spans="2:4">
      <c r="B68" t="s">
        <v>10073</v>
      </c>
      <c r="C68" t="s">
        <v>9971</v>
      </c>
      <c r="D68">
        <v>0</v>
      </c>
    </row>
    <row r="69" spans="2:4">
      <c r="B69" t="s">
        <v>10074</v>
      </c>
      <c r="C69" t="s">
        <v>9972</v>
      </c>
      <c r="D69">
        <v>22</v>
      </c>
    </row>
    <row r="70" spans="2:4">
      <c r="B70" s="4874" t="s">
        <v>9989</v>
      </c>
      <c r="C70" s="4874"/>
      <c r="D70" s="4874"/>
    </row>
    <row r="71" spans="2:4">
      <c r="B71" t="s">
        <v>10000</v>
      </c>
      <c r="C71" t="s">
        <v>4922</v>
      </c>
      <c r="D71">
        <v>1</v>
      </c>
    </row>
    <row r="72" spans="2:4">
      <c r="B72" s="4874" t="s">
        <v>9990</v>
      </c>
      <c r="C72" s="4874"/>
    </row>
    <row r="73" spans="2:4">
      <c r="B73" t="s">
        <v>10001</v>
      </c>
      <c r="C73" t="s">
        <v>4995</v>
      </c>
      <c r="D73">
        <v>0</v>
      </c>
    </row>
    <row r="74" spans="2:4">
      <c r="B74" t="s">
        <v>10010</v>
      </c>
      <c r="C74" t="s">
        <v>5096</v>
      </c>
      <c r="D74">
        <v>0</v>
      </c>
    </row>
    <row r="75" spans="2:4">
      <c r="B75" t="s">
        <v>10017</v>
      </c>
      <c r="C75" t="s">
        <v>9973</v>
      </c>
      <c r="D75">
        <v>1</v>
      </c>
    </row>
    <row r="76" spans="2:4">
      <c r="B76" t="s">
        <v>10024</v>
      </c>
      <c r="C76" t="s">
        <v>9974</v>
      </c>
      <c r="D76">
        <v>7</v>
      </c>
    </row>
    <row r="77" spans="2:4">
      <c r="B77" t="s">
        <v>10031</v>
      </c>
      <c r="C77" t="s">
        <v>9901</v>
      </c>
      <c r="D77">
        <v>2</v>
      </c>
    </row>
    <row r="78" spans="2:4">
      <c r="B78" t="s">
        <v>20</v>
      </c>
      <c r="C78" t="s">
        <v>5360</v>
      </c>
      <c r="D78">
        <v>50</v>
      </c>
    </row>
    <row r="79" spans="2:4">
      <c r="B79" s="4874" t="s">
        <v>9991</v>
      </c>
      <c r="C79" s="4874"/>
    </row>
    <row r="80" spans="2:4">
      <c r="B80" t="s">
        <v>10002</v>
      </c>
      <c r="C80" t="s">
        <v>9975</v>
      </c>
      <c r="D80">
        <v>6</v>
      </c>
    </row>
    <row r="81" spans="2:4">
      <c r="B81" t="s">
        <v>10011</v>
      </c>
      <c r="C81" t="s">
        <v>9976</v>
      </c>
      <c r="D81">
        <v>14</v>
      </c>
    </row>
    <row r="82" spans="2:4">
      <c r="B82" t="s">
        <v>10018</v>
      </c>
      <c r="C82" t="s">
        <v>9977</v>
      </c>
      <c r="D82">
        <v>37</v>
      </c>
    </row>
    <row r="83" spans="2:4">
      <c r="B83" t="s">
        <v>10025</v>
      </c>
      <c r="C83" t="s">
        <v>9978</v>
      </c>
      <c r="D83">
        <v>20</v>
      </c>
    </row>
    <row r="84" spans="2:4">
      <c r="B84" t="s">
        <v>10032</v>
      </c>
      <c r="C84" t="s">
        <v>9979</v>
      </c>
      <c r="D84">
        <v>57</v>
      </c>
    </row>
    <row r="85" spans="2:4">
      <c r="B85" t="s">
        <v>24</v>
      </c>
      <c r="C85" t="s">
        <v>5842</v>
      </c>
      <c r="D85">
        <v>400</v>
      </c>
    </row>
    <row r="86" spans="2:4">
      <c r="B86" t="s">
        <v>21</v>
      </c>
      <c r="C86" t="s">
        <v>6671</v>
      </c>
      <c r="D86">
        <v>400</v>
      </c>
    </row>
    <row r="87" spans="2:4">
      <c r="B87" t="s">
        <v>10043</v>
      </c>
      <c r="C87" t="s">
        <v>7086</v>
      </c>
      <c r="D87">
        <v>400</v>
      </c>
    </row>
    <row r="88" spans="2:4">
      <c r="B88" t="s">
        <v>10046</v>
      </c>
      <c r="C88" t="s">
        <v>9980</v>
      </c>
      <c r="D88">
        <v>400</v>
      </c>
    </row>
    <row r="89" spans="2:4">
      <c r="B89" t="s">
        <v>10048</v>
      </c>
      <c r="C89" t="s">
        <v>7916</v>
      </c>
      <c r="D89">
        <v>44</v>
      </c>
    </row>
    <row r="90" spans="2:4">
      <c r="B90" t="s">
        <v>10052</v>
      </c>
      <c r="C90" t="s">
        <v>8027</v>
      </c>
      <c r="D90">
        <v>700</v>
      </c>
    </row>
    <row r="91" spans="2:4">
      <c r="B91" t="s">
        <v>10055</v>
      </c>
      <c r="C91" t="s">
        <v>9981</v>
      </c>
      <c r="D91">
        <v>400</v>
      </c>
    </row>
    <row r="92" spans="2:4">
      <c r="B92" s="4874" t="s">
        <v>9992</v>
      </c>
      <c r="C92" s="4874"/>
      <c r="D92" s="4874"/>
    </row>
    <row r="93" spans="2:4">
      <c r="B93" t="s">
        <v>10003</v>
      </c>
      <c r="C93" t="s">
        <v>9454</v>
      </c>
      <c r="D93">
        <v>15</v>
      </c>
    </row>
    <row r="94" spans="2:4">
      <c r="B94" t="s">
        <v>10019</v>
      </c>
      <c r="C94" t="s">
        <v>9497</v>
      </c>
      <c r="D94">
        <v>17</v>
      </c>
    </row>
    <row r="95" spans="2:4">
      <c r="B95" t="s">
        <v>10026</v>
      </c>
      <c r="C95" t="s">
        <v>9546</v>
      </c>
      <c r="D95">
        <v>11</v>
      </c>
    </row>
    <row r="96" spans="2:4">
      <c r="B96" s="4874" t="s">
        <v>9993</v>
      </c>
      <c r="C96" s="4874"/>
      <c r="D96" s="4874"/>
    </row>
    <row r="97" spans="2:4">
      <c r="B97" t="s">
        <v>10004</v>
      </c>
      <c r="C97" t="s">
        <v>9578</v>
      </c>
      <c r="D97">
        <v>13</v>
      </c>
    </row>
    <row r="98" spans="2:4">
      <c r="B98" s="4874" t="s">
        <v>9994</v>
      </c>
    </row>
    <row r="99" spans="2:4">
      <c r="B99" s="4880" t="s">
        <v>711</v>
      </c>
    </row>
    <row r="100" spans="2:4">
      <c r="B100" s="4874" t="s">
        <v>9995</v>
      </c>
      <c r="C100" s="4874"/>
    </row>
    <row r="101" spans="2:4">
      <c r="B101" t="s">
        <v>10005</v>
      </c>
      <c r="C101" t="s">
        <v>9631</v>
      </c>
      <c r="D101">
        <v>0</v>
      </c>
    </row>
    <row r="102" spans="2:4">
      <c r="B102" t="s">
        <v>10012</v>
      </c>
      <c r="C102" t="s">
        <v>9982</v>
      </c>
      <c r="D102">
        <v>19</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049724-3724-4C16-8BA3-1AFB8147C13E}">
  <sheetPr codeName="Sheet28">
    <tabColor theme="1"/>
    <pageSetUpPr fitToPage="1"/>
  </sheetPr>
  <dimension ref="A1"/>
  <sheetViews>
    <sheetView workbookViewId="0"/>
  </sheetViews>
  <sheetFormatPr defaultColWidth="9" defaultRowHeight="13.8"/>
  <cols>
    <col min="1" max="1" width="1.19921875" style="980" customWidth="1"/>
  </cols>
  <sheetData>
    <row r="1" spans="1:1">
      <c r="A1" s="980" t="s">
        <v>713</v>
      </c>
    </row>
  </sheetData>
  <sheetProtection formatColumns="0" formatRows="0"/>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DFC353-F20C-4945-A092-609A2140C883}">
  <sheetPr codeName="Sheet29">
    <pageSetUpPr fitToPage="1"/>
  </sheetPr>
  <dimension ref="A1:R74"/>
  <sheetViews>
    <sheetView workbookViewId="0">
      <selection activeCell="C10" sqref="C10"/>
    </sheetView>
  </sheetViews>
  <sheetFormatPr defaultColWidth="9" defaultRowHeight="14.4"/>
  <cols>
    <col min="1" max="1" width="1.19921875" style="985" customWidth="1"/>
    <col min="2" max="2" width="36.09765625" style="11" customWidth="1"/>
    <col min="3" max="3" width="12.5" style="11" customWidth="1"/>
    <col min="4" max="4" width="18" style="11" customWidth="1"/>
    <col min="5" max="5" width="12.5" style="11" customWidth="1"/>
    <col min="6" max="6" width="1.59765625" style="11" customWidth="1"/>
    <col min="7" max="7" width="12.5" style="12" customWidth="1"/>
    <col min="8" max="8" width="1.59765625" style="11" customWidth="1"/>
    <col min="9" max="9" width="33.59765625" style="11" customWidth="1"/>
    <col min="10" max="11" width="1.69921875" style="3020" customWidth="1"/>
    <col min="12" max="12" width="18.69921875" style="3020" bestFit="1" customWidth="1"/>
    <col min="13" max="13" width="1.69921875" style="3361" customWidth="1"/>
    <col min="14" max="14" width="1.69921875" style="3020" customWidth="1"/>
    <col min="15" max="15" width="9" style="3007"/>
    <col min="16" max="16384" width="9" style="11"/>
  </cols>
  <sheetData>
    <row r="1" spans="1:18" ht="23.25" customHeight="1">
      <c r="A1" s="979" t="s">
        <v>713</v>
      </c>
      <c r="B1" s="5098" t="s">
        <v>2269</v>
      </c>
      <c r="C1" s="5098"/>
      <c r="D1" s="5098"/>
      <c r="E1" s="296"/>
      <c r="F1" s="64"/>
      <c r="G1" s="83"/>
      <c r="H1" s="64"/>
      <c r="I1" s="64"/>
      <c r="J1" s="3009"/>
      <c r="K1" s="3275"/>
      <c r="L1" s="3009"/>
      <c r="M1" s="991"/>
      <c r="N1" s="3009"/>
      <c r="O1" s="3002"/>
      <c r="P1" s="64"/>
      <c r="Q1" s="64"/>
      <c r="R1" s="64"/>
    </row>
    <row r="2" spans="1:18" ht="23.25" customHeight="1">
      <c r="A2" s="979"/>
      <c r="B2" s="5098" t="str">
        <f>SelectCompany!B4</f>
        <v>South Staffordshire Water</v>
      </c>
      <c r="C2" s="5098"/>
      <c r="D2" s="5098"/>
      <c r="E2" s="227"/>
      <c r="F2" s="64"/>
      <c r="G2" s="83"/>
      <c r="H2" s="64"/>
      <c r="I2" s="64"/>
      <c r="J2" s="3009"/>
      <c r="K2" s="3275"/>
      <c r="L2" s="3009"/>
      <c r="M2" s="991"/>
      <c r="N2" s="3009"/>
      <c r="O2" s="3002"/>
      <c r="P2" s="64"/>
      <c r="Q2" s="64"/>
      <c r="R2" s="64"/>
    </row>
    <row r="3" spans="1:18" ht="36.75" customHeight="1">
      <c r="A3" s="979"/>
      <c r="B3" s="5145" t="s">
        <v>2270</v>
      </c>
      <c r="C3" s="5145"/>
      <c r="D3" s="5145"/>
      <c r="E3" s="5145"/>
      <c r="F3" s="5145"/>
      <c r="G3" s="5145"/>
      <c r="H3" s="5145"/>
      <c r="I3" s="5145"/>
      <c r="J3" s="3009"/>
      <c r="K3" s="3275"/>
      <c r="L3" s="3207" t="s">
        <v>716</v>
      </c>
      <c r="M3" s="991"/>
      <c r="N3" s="3009"/>
      <c r="O3" s="3002"/>
      <c r="P3" s="64"/>
      <c r="Q3" s="64"/>
      <c r="R3" s="64"/>
    </row>
    <row r="4" spans="1:18" ht="15" customHeight="1" thickBot="1">
      <c r="A4" s="979"/>
      <c r="B4" s="212"/>
      <c r="C4" s="212"/>
      <c r="D4" s="212"/>
      <c r="E4" s="212"/>
      <c r="F4" s="64"/>
      <c r="G4" s="306"/>
      <c r="H4" s="64"/>
      <c r="I4" s="64"/>
      <c r="J4" s="3009"/>
      <c r="K4" s="3275"/>
      <c r="L4" s="3009"/>
      <c r="M4" s="3359"/>
      <c r="N4" s="3009"/>
      <c r="O4" s="3002"/>
      <c r="P4" s="64"/>
      <c r="Q4" s="64"/>
      <c r="R4" s="64"/>
    </row>
    <row r="5" spans="1:18" ht="15.75" customHeight="1" thickTop="1">
      <c r="A5" s="979" t="s">
        <v>725</v>
      </c>
      <c r="B5" s="263" t="s">
        <v>717</v>
      </c>
      <c r="C5" s="277" t="s">
        <v>2271</v>
      </c>
      <c r="D5" s="277" t="s">
        <v>733</v>
      </c>
      <c r="E5" s="278" t="s">
        <v>730</v>
      </c>
      <c r="F5" s="55"/>
      <c r="G5" s="5077" t="s">
        <v>723</v>
      </c>
      <c r="H5" s="55"/>
      <c r="I5" s="5077" t="s">
        <v>724</v>
      </c>
      <c r="J5" s="3009"/>
      <c r="K5" s="3275"/>
      <c r="L5" s="3009"/>
      <c r="M5" s="1005"/>
      <c r="N5" s="3009"/>
      <c r="O5" s="3002"/>
      <c r="P5" s="64"/>
      <c r="Q5" s="64"/>
      <c r="R5" s="64"/>
    </row>
    <row r="6" spans="1:18" ht="15.75" customHeight="1">
      <c r="A6" s="979"/>
      <c r="B6" s="192" t="s">
        <v>718</v>
      </c>
      <c r="C6" s="190" t="s">
        <v>2272</v>
      </c>
      <c r="D6" s="190" t="s">
        <v>731</v>
      </c>
      <c r="E6" s="191" t="s">
        <v>731</v>
      </c>
      <c r="F6" s="55"/>
      <c r="G6" s="5078"/>
      <c r="H6" s="55"/>
      <c r="I6" s="5078"/>
      <c r="J6" s="3009"/>
      <c r="K6" s="3275"/>
      <c r="L6" s="3009"/>
      <c r="M6" s="1005"/>
      <c r="N6" s="3009"/>
      <c r="O6" s="3002"/>
      <c r="P6" s="64"/>
      <c r="Q6" s="64"/>
      <c r="R6" s="64"/>
    </row>
    <row r="7" spans="1:18" ht="15.75" customHeight="1" thickBot="1">
      <c r="A7" s="979"/>
      <c r="B7" s="193" t="s">
        <v>719</v>
      </c>
      <c r="C7" s="92">
        <v>3</v>
      </c>
      <c r="D7" s="92">
        <v>3</v>
      </c>
      <c r="E7" s="279">
        <v>3</v>
      </c>
      <c r="F7" s="55"/>
      <c r="G7" s="5079"/>
      <c r="H7" s="55"/>
      <c r="I7" s="5079"/>
      <c r="J7" s="3009"/>
      <c r="K7" s="3275"/>
      <c r="L7" s="3009"/>
      <c r="M7" s="1005"/>
      <c r="N7" s="3009"/>
      <c r="O7" s="3002"/>
      <c r="P7" s="64"/>
      <c r="Q7" s="64"/>
      <c r="R7" s="64"/>
    </row>
    <row r="8" spans="1:18" ht="15.75" customHeight="1" thickTop="1" thickBot="1">
      <c r="A8" s="984" t="s">
        <v>729</v>
      </c>
      <c r="C8" s="40"/>
      <c r="D8" s="40"/>
      <c r="E8" s="40"/>
      <c r="F8" s="55"/>
      <c r="G8" s="213"/>
      <c r="H8" s="55"/>
      <c r="I8" s="55"/>
      <c r="J8" s="3009"/>
      <c r="K8" s="3275"/>
      <c r="L8" s="101">
        <f>IF(COUNTBLANK(C8:E8)=M8, 0, rngIncomplete )</f>
        <v>0</v>
      </c>
      <c r="M8" s="991">
        <v>3</v>
      </c>
      <c r="N8" s="3009"/>
      <c r="O8" s="3002"/>
      <c r="P8" s="64"/>
      <c r="Q8" s="64"/>
      <c r="R8" s="64"/>
    </row>
    <row r="9" spans="1:18" ht="15.75" customHeight="1" thickTop="1" thickBot="1">
      <c r="A9" s="979"/>
      <c r="B9" s="168" t="s">
        <v>2273</v>
      </c>
      <c r="C9" s="213"/>
      <c r="D9" s="213"/>
      <c r="E9" s="307"/>
      <c r="F9" s="55"/>
      <c r="G9" s="303"/>
      <c r="H9" s="55"/>
      <c r="I9" s="55"/>
      <c r="J9" s="3009"/>
      <c r="K9" s="3275"/>
      <c r="L9" s="101">
        <f>IF(COUNTBLANK(C9:E9)=M9, 0, rngIncomplete )</f>
        <v>0</v>
      </c>
      <c r="M9" s="1005">
        <v>3</v>
      </c>
      <c r="N9" s="3009"/>
      <c r="O9" s="3002"/>
      <c r="P9" s="64"/>
      <c r="Q9" s="64"/>
      <c r="R9" s="64"/>
    </row>
    <row r="10" spans="1:18" ht="15.75" customHeight="1" thickTop="1">
      <c r="A10" s="980"/>
      <c r="B10" s="308" t="s">
        <v>10092</v>
      </c>
      <c r="C10" s="4888">
        <v>678.24611707667009</v>
      </c>
      <c r="D10" s="4888">
        <v>0.59481353049051866</v>
      </c>
      <c r="E10" s="4889">
        <v>0.68932866000000015</v>
      </c>
      <c r="F10" s="55"/>
      <c r="G10" s="98" t="s">
        <v>2274</v>
      </c>
      <c r="H10" s="55"/>
      <c r="I10" s="100"/>
      <c r="J10" s="3009"/>
      <c r="K10" s="3275"/>
      <c r="L10" s="101">
        <f t="shared" ref="L10:L41" si="0">IF(COUNTBLANK(C10:E10)=M10, 0, rngIncomplete )</f>
        <v>0</v>
      </c>
      <c r="M10" s="3360">
        <v>0</v>
      </c>
      <c r="N10" s="3009"/>
      <c r="O10" s="3002"/>
      <c r="P10" s="64"/>
      <c r="Q10" s="64"/>
      <c r="R10" s="64"/>
    </row>
    <row r="11" spans="1:18" ht="15.75" customHeight="1">
      <c r="A11" s="979"/>
      <c r="B11" s="309" t="s">
        <v>2275</v>
      </c>
      <c r="C11" s="310"/>
      <c r="D11" s="310"/>
      <c r="E11" s="311"/>
      <c r="F11" s="55"/>
      <c r="G11" s="105" t="s">
        <v>2276</v>
      </c>
      <c r="H11" s="55"/>
      <c r="I11" s="106"/>
      <c r="J11" s="3009"/>
      <c r="K11" s="3275"/>
      <c r="L11" s="101" t="str">
        <f t="shared" si="0"/>
        <v>Please complete all cells in row</v>
      </c>
      <c r="M11" s="3360">
        <v>0</v>
      </c>
      <c r="N11" s="3009"/>
      <c r="O11" s="3002"/>
      <c r="P11" s="64"/>
      <c r="Q11" s="64"/>
      <c r="R11" s="64"/>
    </row>
    <row r="12" spans="1:18" ht="15.75" customHeight="1">
      <c r="A12" s="979"/>
      <c r="B12" s="309" t="s">
        <v>2277</v>
      </c>
      <c r="C12" s="310"/>
      <c r="D12" s="310"/>
      <c r="E12" s="311"/>
      <c r="F12" s="55"/>
      <c r="G12" s="105" t="s">
        <v>2278</v>
      </c>
      <c r="H12" s="55"/>
      <c r="I12" s="106"/>
      <c r="J12" s="3009"/>
      <c r="K12" s="3275"/>
      <c r="L12" s="101" t="str">
        <f t="shared" si="0"/>
        <v>Please complete all cells in row</v>
      </c>
      <c r="M12" s="3360">
        <v>0</v>
      </c>
      <c r="N12" s="3009"/>
      <c r="O12" s="3002"/>
      <c r="P12" s="64"/>
      <c r="Q12" s="64"/>
      <c r="R12" s="64"/>
    </row>
    <row r="13" spans="1:18" ht="15.75" customHeight="1">
      <c r="A13" s="979"/>
      <c r="B13" s="309" t="s">
        <v>2279</v>
      </c>
      <c r="C13" s="310"/>
      <c r="D13" s="310"/>
      <c r="E13" s="311"/>
      <c r="F13" s="312"/>
      <c r="G13" s="105" t="s">
        <v>2280</v>
      </c>
      <c r="H13" s="55"/>
      <c r="I13" s="106"/>
      <c r="J13" s="3009"/>
      <c r="K13" s="3275"/>
      <c r="L13" s="101" t="str">
        <f t="shared" si="0"/>
        <v>Please complete all cells in row</v>
      </c>
      <c r="M13" s="3360">
        <v>0</v>
      </c>
      <c r="N13" s="3009"/>
      <c r="O13" s="3002"/>
      <c r="P13" s="64"/>
      <c r="Q13" s="64"/>
      <c r="R13" s="64"/>
    </row>
    <row r="14" spans="1:18" ht="15.75" customHeight="1">
      <c r="A14" s="979"/>
      <c r="B14" s="309" t="s">
        <v>2281</v>
      </c>
      <c r="C14" s="310"/>
      <c r="D14" s="310"/>
      <c r="E14" s="311"/>
      <c r="F14" s="312"/>
      <c r="G14" s="105" t="s">
        <v>2282</v>
      </c>
      <c r="H14" s="55"/>
      <c r="I14" s="106"/>
      <c r="J14" s="3009"/>
      <c r="K14" s="3275"/>
      <c r="L14" s="101" t="str">
        <f t="shared" si="0"/>
        <v>Please complete all cells in row</v>
      </c>
      <c r="M14" s="3360">
        <v>0</v>
      </c>
      <c r="N14" s="3009"/>
      <c r="O14" s="3002"/>
      <c r="P14" s="64"/>
      <c r="Q14" s="64"/>
      <c r="R14" s="64"/>
    </row>
    <row r="15" spans="1:18" ht="15.75" customHeight="1">
      <c r="A15" s="979"/>
      <c r="B15" s="309" t="s">
        <v>2283</v>
      </c>
      <c r="C15" s="310"/>
      <c r="D15" s="310"/>
      <c r="E15" s="311"/>
      <c r="F15" s="312"/>
      <c r="G15" s="105" t="s">
        <v>2284</v>
      </c>
      <c r="H15" s="55"/>
      <c r="I15" s="106"/>
      <c r="J15" s="3009"/>
      <c r="K15" s="3275"/>
      <c r="L15" s="101" t="str">
        <f t="shared" si="0"/>
        <v>Please complete all cells in row</v>
      </c>
      <c r="M15" s="3360">
        <v>0</v>
      </c>
      <c r="N15" s="3009"/>
      <c r="O15" s="3002"/>
      <c r="P15" s="64"/>
      <c r="Q15" s="64"/>
      <c r="R15" s="64"/>
    </row>
    <row r="16" spans="1:18" ht="15.75" customHeight="1">
      <c r="A16" s="979"/>
      <c r="B16" s="309" t="s">
        <v>2285</v>
      </c>
      <c r="C16" s="310"/>
      <c r="D16" s="310"/>
      <c r="E16" s="311"/>
      <c r="F16" s="312"/>
      <c r="G16" s="105" t="s">
        <v>2286</v>
      </c>
      <c r="H16" s="55"/>
      <c r="I16" s="106"/>
      <c r="J16" s="3009"/>
      <c r="K16" s="3275"/>
      <c r="L16" s="101" t="str">
        <f t="shared" si="0"/>
        <v>Please complete all cells in row</v>
      </c>
      <c r="M16" s="3360">
        <v>0</v>
      </c>
      <c r="N16" s="3009"/>
      <c r="O16" s="3002"/>
      <c r="P16" s="64"/>
      <c r="Q16" s="64"/>
      <c r="R16" s="64"/>
    </row>
    <row r="17" spans="1:18" ht="15.75" customHeight="1">
      <c r="A17" s="979"/>
      <c r="B17" s="309" t="s">
        <v>2287</v>
      </c>
      <c r="C17" s="310"/>
      <c r="D17" s="310"/>
      <c r="E17" s="311"/>
      <c r="F17" s="312"/>
      <c r="G17" s="105" t="s">
        <v>2288</v>
      </c>
      <c r="H17" s="55"/>
      <c r="I17" s="106"/>
      <c r="J17" s="3009"/>
      <c r="K17" s="3275"/>
      <c r="L17" s="101" t="str">
        <f t="shared" si="0"/>
        <v>Please complete all cells in row</v>
      </c>
      <c r="M17" s="3360">
        <v>0</v>
      </c>
      <c r="N17" s="3009"/>
      <c r="O17" s="3002"/>
      <c r="P17" s="64"/>
      <c r="Q17" s="64"/>
      <c r="R17" s="64"/>
    </row>
    <row r="18" spans="1:18" ht="15.75" customHeight="1">
      <c r="A18" s="979"/>
      <c r="B18" s="309" t="s">
        <v>2289</v>
      </c>
      <c r="C18" s="310"/>
      <c r="D18" s="310"/>
      <c r="E18" s="311"/>
      <c r="F18" s="312"/>
      <c r="G18" s="105" t="s">
        <v>2290</v>
      </c>
      <c r="H18" s="55"/>
      <c r="I18" s="106"/>
      <c r="J18" s="3009"/>
      <c r="K18" s="3275"/>
      <c r="L18" s="101" t="str">
        <f t="shared" si="0"/>
        <v>Please complete all cells in row</v>
      </c>
      <c r="M18" s="3360">
        <v>0</v>
      </c>
      <c r="N18" s="3009"/>
      <c r="O18" s="3002"/>
      <c r="P18" s="64"/>
      <c r="Q18" s="64"/>
      <c r="R18" s="64"/>
    </row>
    <row r="19" spans="1:18" ht="15.75" customHeight="1">
      <c r="A19" s="979"/>
      <c r="B19" s="309" t="s">
        <v>2291</v>
      </c>
      <c r="C19" s="310"/>
      <c r="D19" s="310"/>
      <c r="E19" s="311"/>
      <c r="F19" s="312"/>
      <c r="G19" s="105" t="s">
        <v>2292</v>
      </c>
      <c r="H19" s="55"/>
      <c r="I19" s="106"/>
      <c r="J19" s="3009"/>
      <c r="K19" s="3275"/>
      <c r="L19" s="101" t="str">
        <f t="shared" si="0"/>
        <v>Please complete all cells in row</v>
      </c>
      <c r="M19" s="3360">
        <v>0</v>
      </c>
      <c r="N19" s="3009"/>
      <c r="O19" s="3002"/>
      <c r="P19" s="64"/>
      <c r="Q19" s="64"/>
      <c r="R19" s="64"/>
    </row>
    <row r="20" spans="1:18" ht="15.75" customHeight="1">
      <c r="A20" s="979"/>
      <c r="B20" s="309" t="s">
        <v>2293</v>
      </c>
      <c r="C20" s="310"/>
      <c r="D20" s="310"/>
      <c r="E20" s="311"/>
      <c r="F20" s="312"/>
      <c r="G20" s="105" t="s">
        <v>2294</v>
      </c>
      <c r="H20" s="55"/>
      <c r="I20" s="106"/>
      <c r="J20" s="3009"/>
      <c r="K20" s="3275"/>
      <c r="L20" s="101" t="str">
        <f t="shared" si="0"/>
        <v>Please complete all cells in row</v>
      </c>
      <c r="M20" s="3360">
        <v>0</v>
      </c>
      <c r="N20" s="3009"/>
      <c r="O20" s="3002"/>
      <c r="P20" s="64"/>
      <c r="Q20" s="64"/>
      <c r="R20" s="64"/>
    </row>
    <row r="21" spans="1:18" ht="15.75" customHeight="1">
      <c r="A21" s="979"/>
      <c r="B21" s="309" t="s">
        <v>2295</v>
      </c>
      <c r="C21" s="310"/>
      <c r="D21" s="310"/>
      <c r="E21" s="311"/>
      <c r="F21" s="312"/>
      <c r="G21" s="105" t="s">
        <v>2296</v>
      </c>
      <c r="H21" s="55"/>
      <c r="I21" s="106"/>
      <c r="J21" s="3009"/>
      <c r="K21" s="3275"/>
      <c r="L21" s="101" t="str">
        <f t="shared" si="0"/>
        <v>Please complete all cells in row</v>
      </c>
      <c r="M21" s="3360">
        <v>0</v>
      </c>
      <c r="N21" s="3009"/>
      <c r="O21" s="3002"/>
      <c r="P21" s="64"/>
      <c r="Q21" s="64"/>
      <c r="R21" s="64"/>
    </row>
    <row r="22" spans="1:18" ht="15.75" customHeight="1">
      <c r="A22" s="979"/>
      <c r="B22" s="309" t="s">
        <v>2297</v>
      </c>
      <c r="C22" s="310"/>
      <c r="D22" s="310"/>
      <c r="E22" s="311"/>
      <c r="F22" s="312"/>
      <c r="G22" s="105" t="s">
        <v>2298</v>
      </c>
      <c r="H22" s="55"/>
      <c r="I22" s="106"/>
      <c r="J22" s="3009"/>
      <c r="K22" s="3275"/>
      <c r="L22" s="101" t="str">
        <f t="shared" si="0"/>
        <v>Please complete all cells in row</v>
      </c>
      <c r="M22" s="3360">
        <v>0</v>
      </c>
      <c r="N22" s="3009"/>
      <c r="O22" s="3002"/>
      <c r="P22" s="64"/>
      <c r="Q22" s="64"/>
      <c r="R22" s="64"/>
    </row>
    <row r="23" spans="1:18" ht="15.75" customHeight="1">
      <c r="A23" s="979"/>
      <c r="B23" s="309" t="s">
        <v>2299</v>
      </c>
      <c r="C23" s="310"/>
      <c r="D23" s="310"/>
      <c r="E23" s="311"/>
      <c r="F23" s="312"/>
      <c r="G23" s="105" t="s">
        <v>2300</v>
      </c>
      <c r="H23" s="55"/>
      <c r="I23" s="106"/>
      <c r="J23" s="3009"/>
      <c r="K23" s="3275"/>
      <c r="L23" s="101" t="str">
        <f t="shared" si="0"/>
        <v>Please complete all cells in row</v>
      </c>
      <c r="M23" s="3360">
        <v>0</v>
      </c>
      <c r="N23" s="3009"/>
      <c r="O23" s="3002"/>
      <c r="P23" s="64"/>
      <c r="Q23" s="64"/>
      <c r="R23" s="64"/>
    </row>
    <row r="24" spans="1:18" ht="15.75" customHeight="1">
      <c r="A24" s="979"/>
      <c r="B24" s="309" t="s">
        <v>2301</v>
      </c>
      <c r="C24" s="310"/>
      <c r="D24" s="310"/>
      <c r="E24" s="311"/>
      <c r="F24" s="312"/>
      <c r="G24" s="105" t="s">
        <v>2302</v>
      </c>
      <c r="H24" s="55"/>
      <c r="I24" s="106"/>
      <c r="J24" s="3009"/>
      <c r="K24" s="3275"/>
      <c r="L24" s="101" t="str">
        <f t="shared" si="0"/>
        <v>Please complete all cells in row</v>
      </c>
      <c r="M24" s="3360">
        <v>0</v>
      </c>
      <c r="N24" s="3009"/>
      <c r="O24" s="3002"/>
      <c r="P24" s="64"/>
      <c r="Q24" s="64"/>
      <c r="R24" s="64"/>
    </row>
    <row r="25" spans="1:18" ht="15.75" customHeight="1">
      <c r="A25" s="979"/>
      <c r="B25" s="309" t="s">
        <v>2303</v>
      </c>
      <c r="C25" s="310"/>
      <c r="D25" s="310"/>
      <c r="E25" s="311"/>
      <c r="F25" s="312"/>
      <c r="G25" s="105" t="s">
        <v>2304</v>
      </c>
      <c r="H25" s="55"/>
      <c r="I25" s="106"/>
      <c r="J25" s="3009"/>
      <c r="K25" s="3275"/>
      <c r="L25" s="101" t="str">
        <f t="shared" si="0"/>
        <v>Please complete all cells in row</v>
      </c>
      <c r="M25" s="3360">
        <v>0</v>
      </c>
      <c r="N25" s="3009"/>
      <c r="O25" s="3002"/>
      <c r="P25" s="64"/>
      <c r="Q25" s="64"/>
      <c r="R25" s="64"/>
    </row>
    <row r="26" spans="1:18" ht="15.75" customHeight="1">
      <c r="A26" s="979"/>
      <c r="B26" s="309" t="s">
        <v>2305</v>
      </c>
      <c r="C26" s="310"/>
      <c r="D26" s="310"/>
      <c r="E26" s="311"/>
      <c r="F26" s="312"/>
      <c r="G26" s="105" t="s">
        <v>2306</v>
      </c>
      <c r="H26" s="55"/>
      <c r="I26" s="106"/>
      <c r="J26" s="3009"/>
      <c r="K26" s="3275"/>
      <c r="L26" s="101" t="str">
        <f t="shared" si="0"/>
        <v>Please complete all cells in row</v>
      </c>
      <c r="M26" s="3360">
        <v>0</v>
      </c>
      <c r="N26" s="3009"/>
      <c r="O26" s="3002"/>
      <c r="P26" s="64"/>
      <c r="Q26" s="64"/>
      <c r="R26" s="64"/>
    </row>
    <row r="27" spans="1:18" ht="15.75" customHeight="1">
      <c r="A27" s="979"/>
      <c r="B27" s="309" t="s">
        <v>2307</v>
      </c>
      <c r="C27" s="310"/>
      <c r="D27" s="310"/>
      <c r="E27" s="311"/>
      <c r="F27" s="312"/>
      <c r="G27" s="105" t="s">
        <v>2308</v>
      </c>
      <c r="H27" s="55"/>
      <c r="I27" s="106"/>
      <c r="J27" s="3009"/>
      <c r="K27" s="3275"/>
      <c r="L27" s="101" t="str">
        <f t="shared" si="0"/>
        <v>Please complete all cells in row</v>
      </c>
      <c r="M27" s="3360">
        <v>0</v>
      </c>
      <c r="N27" s="3009"/>
      <c r="O27" s="3002"/>
      <c r="P27" s="64"/>
      <c r="Q27" s="64"/>
      <c r="R27" s="64"/>
    </row>
    <row r="28" spans="1:18" ht="15.75" customHeight="1">
      <c r="A28" s="979"/>
      <c r="B28" s="309" t="s">
        <v>2309</v>
      </c>
      <c r="C28" s="310"/>
      <c r="D28" s="310"/>
      <c r="E28" s="311"/>
      <c r="F28" s="312"/>
      <c r="G28" s="105" t="s">
        <v>2310</v>
      </c>
      <c r="H28" s="55"/>
      <c r="I28" s="106"/>
      <c r="J28" s="3009"/>
      <c r="K28" s="3275"/>
      <c r="L28" s="101" t="str">
        <f t="shared" si="0"/>
        <v>Please complete all cells in row</v>
      </c>
      <c r="M28" s="3360">
        <v>0</v>
      </c>
      <c r="N28" s="3009"/>
      <c r="O28" s="3002"/>
      <c r="P28" s="64"/>
      <c r="Q28" s="64"/>
      <c r="R28" s="64"/>
    </row>
    <row r="29" spans="1:18" ht="15.75" customHeight="1">
      <c r="A29" s="979"/>
      <c r="B29" s="309" t="s">
        <v>2311</v>
      </c>
      <c r="C29" s="310"/>
      <c r="D29" s="310"/>
      <c r="E29" s="311"/>
      <c r="F29" s="312"/>
      <c r="G29" s="105" t="s">
        <v>2312</v>
      </c>
      <c r="H29" s="55"/>
      <c r="I29" s="106"/>
      <c r="J29" s="3009"/>
      <c r="K29" s="3275"/>
      <c r="L29" s="101" t="str">
        <f t="shared" si="0"/>
        <v>Please complete all cells in row</v>
      </c>
      <c r="M29" s="3360">
        <v>0</v>
      </c>
      <c r="N29" s="3009"/>
      <c r="O29" s="3002"/>
      <c r="P29" s="64"/>
      <c r="Q29" s="64"/>
      <c r="R29" s="64"/>
    </row>
    <row r="30" spans="1:18" ht="15.75" customHeight="1">
      <c r="A30" s="979"/>
      <c r="B30" s="309" t="s">
        <v>2313</v>
      </c>
      <c r="C30" s="310"/>
      <c r="D30" s="310"/>
      <c r="E30" s="311"/>
      <c r="F30" s="312"/>
      <c r="G30" s="105" t="s">
        <v>2314</v>
      </c>
      <c r="H30" s="55"/>
      <c r="I30" s="106"/>
      <c r="J30" s="3009"/>
      <c r="K30" s="3275"/>
      <c r="L30" s="101" t="str">
        <f t="shared" si="0"/>
        <v>Please complete all cells in row</v>
      </c>
      <c r="M30" s="3360">
        <v>0</v>
      </c>
      <c r="N30" s="3009"/>
      <c r="O30" s="3002"/>
      <c r="P30" s="64"/>
      <c r="Q30" s="64"/>
      <c r="R30" s="64"/>
    </row>
    <row r="31" spans="1:18" ht="15.75" customHeight="1">
      <c r="A31" s="979"/>
      <c r="B31" s="309" t="s">
        <v>2315</v>
      </c>
      <c r="C31" s="310"/>
      <c r="D31" s="310"/>
      <c r="E31" s="311"/>
      <c r="F31" s="55"/>
      <c r="G31" s="105" t="s">
        <v>2316</v>
      </c>
      <c r="H31" s="55"/>
      <c r="I31" s="106"/>
      <c r="J31" s="3009"/>
      <c r="K31" s="3275"/>
      <c r="L31" s="101" t="str">
        <f t="shared" si="0"/>
        <v>Please complete all cells in row</v>
      </c>
      <c r="M31" s="3360">
        <v>0</v>
      </c>
      <c r="N31" s="3009"/>
      <c r="O31" s="3002"/>
      <c r="P31" s="64"/>
      <c r="Q31" s="64"/>
      <c r="R31" s="64"/>
    </row>
    <row r="32" spans="1:18" ht="15.75" customHeight="1">
      <c r="A32" s="979"/>
      <c r="B32" s="309" t="s">
        <v>2317</v>
      </c>
      <c r="C32" s="310"/>
      <c r="D32" s="310"/>
      <c r="E32" s="311"/>
      <c r="F32" s="55"/>
      <c r="G32" s="105" t="s">
        <v>2318</v>
      </c>
      <c r="H32" s="55"/>
      <c r="I32" s="106"/>
      <c r="J32" s="3009"/>
      <c r="K32" s="3275"/>
      <c r="L32" s="101" t="str">
        <f t="shared" si="0"/>
        <v>Please complete all cells in row</v>
      </c>
      <c r="M32" s="3360">
        <v>0</v>
      </c>
      <c r="N32" s="3009"/>
      <c r="O32" s="3002"/>
      <c r="P32" s="64"/>
      <c r="Q32" s="64"/>
      <c r="R32" s="64"/>
    </row>
    <row r="33" spans="1:18" ht="15.75" customHeight="1">
      <c r="A33" s="979"/>
      <c r="B33" s="309" t="s">
        <v>2319</v>
      </c>
      <c r="C33" s="310"/>
      <c r="D33" s="310"/>
      <c r="E33" s="311"/>
      <c r="F33" s="55"/>
      <c r="G33" s="105" t="s">
        <v>2320</v>
      </c>
      <c r="H33" s="55"/>
      <c r="I33" s="106"/>
      <c r="J33" s="3009"/>
      <c r="K33" s="3275"/>
      <c r="L33" s="101" t="str">
        <f t="shared" si="0"/>
        <v>Please complete all cells in row</v>
      </c>
      <c r="M33" s="3360">
        <v>0</v>
      </c>
      <c r="N33" s="3009"/>
      <c r="O33" s="3002"/>
      <c r="P33" s="64"/>
      <c r="Q33" s="64"/>
      <c r="R33" s="64"/>
    </row>
    <row r="34" spans="1:18" ht="15.75" customHeight="1">
      <c r="A34" s="979"/>
      <c r="B34" s="309" t="s">
        <v>2321</v>
      </c>
      <c r="C34" s="310"/>
      <c r="D34" s="310"/>
      <c r="E34" s="311"/>
      <c r="F34" s="55"/>
      <c r="G34" s="105" t="s">
        <v>2322</v>
      </c>
      <c r="H34" s="55"/>
      <c r="I34" s="106"/>
      <c r="J34" s="3009"/>
      <c r="K34" s="3275"/>
      <c r="L34" s="101" t="str">
        <f t="shared" si="0"/>
        <v>Please complete all cells in row</v>
      </c>
      <c r="M34" s="3360">
        <v>0</v>
      </c>
      <c r="N34" s="3009"/>
      <c r="O34" s="3002"/>
      <c r="P34" s="64"/>
      <c r="Q34" s="64"/>
      <c r="R34" s="64"/>
    </row>
    <row r="35" spans="1:18" ht="15.75" customHeight="1" thickBot="1">
      <c r="A35" s="980"/>
      <c r="B35" s="206" t="s">
        <v>2323</v>
      </c>
      <c r="C35" s="290">
        <f>IFERROR(SUM(C10:C34),0)</f>
        <v>678.24611707667009</v>
      </c>
      <c r="D35" s="290">
        <f>IFERROR(SUM(D10:D34),0)</f>
        <v>0.59481353049051866</v>
      </c>
      <c r="E35" s="291">
        <f>IFERROR(SUM(E10:E34),0)</f>
        <v>0.68932866000000015</v>
      </c>
      <c r="F35" s="55"/>
      <c r="G35" s="140" t="s">
        <v>2324</v>
      </c>
      <c r="H35" s="55"/>
      <c r="I35" s="116"/>
      <c r="J35" s="3009"/>
      <c r="K35" s="3275"/>
      <c r="L35" s="101">
        <f t="shared" si="0"/>
        <v>0</v>
      </c>
      <c r="M35" s="3360">
        <v>0</v>
      </c>
      <c r="N35" s="3009"/>
      <c r="O35" s="3002"/>
      <c r="P35" s="64"/>
      <c r="Q35" s="64"/>
      <c r="R35" s="64"/>
    </row>
    <row r="36" spans="1:18" ht="15.75" customHeight="1" thickTop="1" thickBot="1">
      <c r="A36" s="979"/>
      <c r="B36" s="313"/>
      <c r="C36" s="313"/>
      <c r="D36" s="313"/>
      <c r="E36" s="313"/>
      <c r="F36" s="313"/>
      <c r="G36" s="313"/>
      <c r="H36" s="313"/>
      <c r="I36" s="313"/>
      <c r="J36" s="3009"/>
      <c r="K36" s="3275"/>
      <c r="L36" s="101">
        <f t="shared" si="0"/>
        <v>0</v>
      </c>
      <c r="M36" s="991">
        <v>3</v>
      </c>
      <c r="N36" s="3009"/>
      <c r="O36" s="3002"/>
      <c r="P36" s="64"/>
      <c r="Q36" s="64"/>
      <c r="R36" s="64"/>
    </row>
    <row r="37" spans="1:18" ht="15.75" customHeight="1" thickTop="1">
      <c r="A37" s="979" t="s">
        <v>1332</v>
      </c>
      <c r="B37" s="263" t="s">
        <v>717</v>
      </c>
      <c r="C37" s="277" t="s">
        <v>2271</v>
      </c>
      <c r="D37" s="278" t="s">
        <v>733</v>
      </c>
      <c r="E37" s="313"/>
      <c r="F37" s="313"/>
      <c r="G37" s="313"/>
      <c r="H37" s="313"/>
      <c r="I37" s="313"/>
      <c r="J37" s="3009"/>
      <c r="K37" s="3275"/>
      <c r="L37" s="101">
        <f t="shared" si="0"/>
        <v>0</v>
      </c>
      <c r="M37" s="991">
        <v>1</v>
      </c>
      <c r="N37" s="3009"/>
      <c r="O37" s="3002"/>
      <c r="P37" s="64"/>
      <c r="Q37" s="64"/>
      <c r="R37" s="64"/>
    </row>
    <row r="38" spans="1:18" ht="15.75" customHeight="1">
      <c r="A38" s="979"/>
      <c r="B38" s="192" t="s">
        <v>718</v>
      </c>
      <c r="C38" s="190" t="s">
        <v>2272</v>
      </c>
      <c r="D38" s="191" t="s">
        <v>731</v>
      </c>
      <c r="E38" s="313"/>
      <c r="F38" s="313"/>
      <c r="G38" s="313"/>
      <c r="H38" s="313"/>
      <c r="I38" s="313"/>
      <c r="J38" s="3009"/>
      <c r="K38" s="3275"/>
      <c r="L38" s="101">
        <f t="shared" si="0"/>
        <v>0</v>
      </c>
      <c r="M38" s="991">
        <v>1</v>
      </c>
      <c r="N38" s="3009"/>
      <c r="O38" s="3002"/>
      <c r="P38" s="64"/>
      <c r="Q38" s="64"/>
      <c r="R38" s="64"/>
    </row>
    <row r="39" spans="1:18" ht="15.75" customHeight="1" thickBot="1">
      <c r="A39" s="979"/>
      <c r="B39" s="193" t="s">
        <v>719</v>
      </c>
      <c r="C39" s="92">
        <v>3</v>
      </c>
      <c r="D39" s="279">
        <v>3</v>
      </c>
      <c r="E39" s="313"/>
      <c r="F39" s="313"/>
      <c r="G39" s="313"/>
      <c r="H39" s="313"/>
      <c r="I39" s="313"/>
      <c r="J39" s="3009"/>
      <c r="K39" s="3275"/>
      <c r="L39" s="101">
        <f t="shared" si="0"/>
        <v>0</v>
      </c>
      <c r="M39" s="991">
        <v>1</v>
      </c>
      <c r="N39" s="3009"/>
      <c r="O39" s="3002"/>
      <c r="P39" s="64"/>
      <c r="Q39" s="64"/>
      <c r="R39" s="64"/>
    </row>
    <row r="40" spans="1:18" ht="15.75" customHeight="1" thickTop="1" thickBot="1">
      <c r="A40" s="979"/>
      <c r="B40" s="313"/>
      <c r="C40" s="313"/>
      <c r="D40" s="313"/>
      <c r="E40" s="313"/>
      <c r="F40" s="313"/>
      <c r="G40" s="313"/>
      <c r="H40" s="313"/>
      <c r="I40" s="313"/>
      <c r="J40" s="3009"/>
      <c r="K40" s="3275"/>
      <c r="L40" s="101">
        <f t="shared" si="0"/>
        <v>0</v>
      </c>
      <c r="M40" s="991">
        <v>3</v>
      </c>
      <c r="N40" s="3009"/>
      <c r="O40" s="3002"/>
      <c r="P40" s="64"/>
      <c r="Q40" s="64"/>
      <c r="R40" s="64"/>
    </row>
    <row r="41" spans="1:18" ht="15.75" customHeight="1" thickTop="1" thickBot="1">
      <c r="A41" s="979"/>
      <c r="B41" s="168" t="s">
        <v>2325</v>
      </c>
      <c r="C41" s="314"/>
      <c r="D41" s="314"/>
      <c r="E41" s="196"/>
      <c r="F41" s="55"/>
      <c r="G41" s="315"/>
      <c r="H41" s="55"/>
      <c r="I41" s="55"/>
      <c r="J41" s="3009"/>
      <c r="K41" s="3275"/>
      <c r="L41" s="101">
        <f t="shared" si="0"/>
        <v>0</v>
      </c>
      <c r="M41" s="991">
        <v>3</v>
      </c>
      <c r="N41" s="3009"/>
      <c r="O41" s="3002"/>
      <c r="P41" s="64"/>
      <c r="Q41" s="64"/>
      <c r="R41" s="64"/>
    </row>
    <row r="42" spans="1:18" ht="15.75" customHeight="1" thickTop="1">
      <c r="A42" s="980"/>
      <c r="B42" s="316" t="s">
        <v>10092</v>
      </c>
      <c r="C42" s="4887">
        <v>43.685147849383618</v>
      </c>
      <c r="D42" s="4887">
        <v>7.6816010000000004E-2</v>
      </c>
      <c r="E42" s="805"/>
      <c r="F42" s="55"/>
      <c r="G42" s="98" t="s">
        <v>2326</v>
      </c>
      <c r="H42" s="55"/>
      <c r="I42" s="100"/>
      <c r="J42" s="3009"/>
      <c r="K42" s="3275"/>
      <c r="L42" s="101">
        <f t="shared" ref="L42:L67" si="1">IF(COUNTBLANK(C42:E42)=M42, 0, rngIncomplete )</f>
        <v>0</v>
      </c>
      <c r="M42" s="991">
        <v>1</v>
      </c>
      <c r="N42" s="3009"/>
      <c r="O42" s="3002"/>
      <c r="P42" s="64"/>
      <c r="Q42" s="64"/>
      <c r="R42" s="64"/>
    </row>
    <row r="43" spans="1:18" ht="15.75" customHeight="1">
      <c r="A43" s="979"/>
      <c r="B43" s="317" t="s">
        <v>2275</v>
      </c>
      <c r="C43" s="310"/>
      <c r="D43" s="310"/>
      <c r="E43" s="806"/>
      <c r="F43" s="55"/>
      <c r="G43" s="105" t="s">
        <v>2327</v>
      </c>
      <c r="H43" s="55"/>
      <c r="I43" s="106"/>
      <c r="J43" s="3009"/>
      <c r="K43" s="3275"/>
      <c r="L43" s="101" t="str">
        <f t="shared" si="1"/>
        <v>Please complete all cells in row</v>
      </c>
      <c r="M43" s="991">
        <v>1</v>
      </c>
      <c r="N43" s="3009"/>
      <c r="O43" s="3002"/>
      <c r="P43" s="64"/>
      <c r="Q43" s="64"/>
      <c r="R43" s="64"/>
    </row>
    <row r="44" spans="1:18" ht="15.75" customHeight="1">
      <c r="A44" s="979"/>
      <c r="B44" s="317" t="s">
        <v>2277</v>
      </c>
      <c r="C44" s="310"/>
      <c r="D44" s="310"/>
      <c r="E44" s="806"/>
      <c r="F44" s="55"/>
      <c r="G44" s="105" t="s">
        <v>2328</v>
      </c>
      <c r="H44" s="55"/>
      <c r="I44" s="106"/>
      <c r="J44" s="3009"/>
      <c r="K44" s="3275"/>
      <c r="L44" s="101" t="str">
        <f t="shared" si="1"/>
        <v>Please complete all cells in row</v>
      </c>
      <c r="M44" s="991">
        <v>1</v>
      </c>
      <c r="N44" s="3009"/>
      <c r="O44" s="3002"/>
      <c r="P44" s="64"/>
      <c r="Q44" s="64"/>
      <c r="R44" s="64"/>
    </row>
    <row r="45" spans="1:18" ht="15.75" customHeight="1">
      <c r="A45" s="979"/>
      <c r="B45" s="317" t="s">
        <v>2279</v>
      </c>
      <c r="C45" s="310"/>
      <c r="D45" s="310"/>
      <c r="E45" s="806"/>
      <c r="F45" s="312"/>
      <c r="G45" s="105" t="s">
        <v>2329</v>
      </c>
      <c r="H45" s="55"/>
      <c r="I45" s="106"/>
      <c r="J45" s="3009"/>
      <c r="K45" s="3275"/>
      <c r="L45" s="101" t="str">
        <f t="shared" si="1"/>
        <v>Please complete all cells in row</v>
      </c>
      <c r="M45" s="991">
        <v>1</v>
      </c>
      <c r="N45" s="3009"/>
      <c r="O45" s="3002"/>
      <c r="P45" s="64"/>
      <c r="Q45" s="64"/>
      <c r="R45" s="64"/>
    </row>
    <row r="46" spans="1:18" ht="15.75" customHeight="1">
      <c r="A46" s="979"/>
      <c r="B46" s="317" t="s">
        <v>2281</v>
      </c>
      <c r="C46" s="310"/>
      <c r="D46" s="310"/>
      <c r="E46" s="806"/>
      <c r="F46" s="312"/>
      <c r="G46" s="105" t="s">
        <v>2330</v>
      </c>
      <c r="H46" s="55"/>
      <c r="I46" s="106"/>
      <c r="J46" s="3009"/>
      <c r="K46" s="3275"/>
      <c r="L46" s="101" t="str">
        <f t="shared" si="1"/>
        <v>Please complete all cells in row</v>
      </c>
      <c r="M46" s="991">
        <v>1</v>
      </c>
      <c r="N46" s="3009"/>
      <c r="O46" s="3002"/>
      <c r="P46" s="64"/>
      <c r="Q46" s="64"/>
      <c r="R46" s="64"/>
    </row>
    <row r="47" spans="1:18" ht="15.75" customHeight="1">
      <c r="A47" s="979"/>
      <c r="B47" s="317" t="s">
        <v>2283</v>
      </c>
      <c r="C47" s="310"/>
      <c r="D47" s="310"/>
      <c r="E47" s="806"/>
      <c r="F47" s="312"/>
      <c r="G47" s="105" t="s">
        <v>2331</v>
      </c>
      <c r="H47" s="55"/>
      <c r="I47" s="106"/>
      <c r="J47" s="3009"/>
      <c r="K47" s="3275"/>
      <c r="L47" s="101" t="str">
        <f t="shared" si="1"/>
        <v>Please complete all cells in row</v>
      </c>
      <c r="M47" s="991">
        <v>1</v>
      </c>
      <c r="N47" s="3009"/>
      <c r="O47" s="3002"/>
      <c r="P47" s="64"/>
      <c r="Q47" s="64"/>
      <c r="R47" s="64"/>
    </row>
    <row r="48" spans="1:18" ht="15.75" customHeight="1">
      <c r="A48" s="979"/>
      <c r="B48" s="317" t="s">
        <v>2285</v>
      </c>
      <c r="C48" s="310"/>
      <c r="D48" s="310"/>
      <c r="E48" s="806"/>
      <c r="F48" s="312"/>
      <c r="G48" s="105" t="s">
        <v>2332</v>
      </c>
      <c r="H48" s="55"/>
      <c r="I48" s="106"/>
      <c r="J48" s="3009"/>
      <c r="K48" s="3275"/>
      <c r="L48" s="101" t="str">
        <f t="shared" si="1"/>
        <v>Please complete all cells in row</v>
      </c>
      <c r="M48" s="991">
        <v>1</v>
      </c>
      <c r="N48" s="3009"/>
      <c r="O48" s="3002"/>
      <c r="P48" s="64"/>
      <c r="Q48" s="64"/>
      <c r="R48" s="64"/>
    </row>
    <row r="49" spans="1:18" ht="15.75" customHeight="1">
      <c r="A49" s="979"/>
      <c r="B49" s="317" t="s">
        <v>2287</v>
      </c>
      <c r="C49" s="310"/>
      <c r="D49" s="310"/>
      <c r="E49" s="806"/>
      <c r="F49" s="312"/>
      <c r="G49" s="105" t="s">
        <v>2333</v>
      </c>
      <c r="H49" s="55"/>
      <c r="I49" s="106"/>
      <c r="J49" s="3009"/>
      <c r="K49" s="3275"/>
      <c r="L49" s="101" t="str">
        <f t="shared" si="1"/>
        <v>Please complete all cells in row</v>
      </c>
      <c r="M49" s="991">
        <v>1</v>
      </c>
      <c r="N49" s="3009"/>
      <c r="O49" s="3002"/>
      <c r="P49" s="64"/>
      <c r="Q49" s="64"/>
      <c r="R49" s="64"/>
    </row>
    <row r="50" spans="1:18" ht="15.75" customHeight="1">
      <c r="A50" s="979"/>
      <c r="B50" s="317" t="s">
        <v>2289</v>
      </c>
      <c r="C50" s="310"/>
      <c r="D50" s="310"/>
      <c r="E50" s="806"/>
      <c r="F50" s="312"/>
      <c r="G50" s="105" t="s">
        <v>2334</v>
      </c>
      <c r="H50" s="55"/>
      <c r="I50" s="106"/>
      <c r="J50" s="3009"/>
      <c r="K50" s="3275"/>
      <c r="L50" s="101" t="str">
        <f t="shared" si="1"/>
        <v>Please complete all cells in row</v>
      </c>
      <c r="M50" s="991">
        <v>1</v>
      </c>
      <c r="N50" s="3009"/>
      <c r="O50" s="3002"/>
      <c r="P50" s="64"/>
      <c r="Q50" s="64"/>
      <c r="R50" s="64"/>
    </row>
    <row r="51" spans="1:18" ht="15.75" customHeight="1">
      <c r="A51" s="979"/>
      <c r="B51" s="317" t="s">
        <v>2291</v>
      </c>
      <c r="C51" s="310"/>
      <c r="D51" s="310"/>
      <c r="E51" s="806"/>
      <c r="F51" s="312"/>
      <c r="G51" s="105" t="s">
        <v>2335</v>
      </c>
      <c r="H51" s="55"/>
      <c r="I51" s="106"/>
      <c r="J51" s="3009"/>
      <c r="K51" s="3275"/>
      <c r="L51" s="101" t="str">
        <f t="shared" si="1"/>
        <v>Please complete all cells in row</v>
      </c>
      <c r="M51" s="991">
        <v>1</v>
      </c>
      <c r="N51" s="3009"/>
      <c r="O51" s="3002"/>
      <c r="P51" s="64"/>
      <c r="Q51" s="64"/>
      <c r="R51" s="64"/>
    </row>
    <row r="52" spans="1:18" ht="15.75" customHeight="1">
      <c r="A52" s="979"/>
      <c r="B52" s="317" t="s">
        <v>2293</v>
      </c>
      <c r="C52" s="310"/>
      <c r="D52" s="310"/>
      <c r="E52" s="806"/>
      <c r="F52" s="312"/>
      <c r="G52" s="105" t="s">
        <v>2336</v>
      </c>
      <c r="H52" s="55"/>
      <c r="I52" s="106"/>
      <c r="J52" s="3009"/>
      <c r="K52" s="3275"/>
      <c r="L52" s="101" t="str">
        <f t="shared" si="1"/>
        <v>Please complete all cells in row</v>
      </c>
      <c r="M52" s="991">
        <v>1</v>
      </c>
      <c r="N52" s="3009"/>
      <c r="O52" s="3002"/>
      <c r="P52" s="64"/>
      <c r="Q52" s="64"/>
      <c r="R52" s="64"/>
    </row>
    <row r="53" spans="1:18" ht="15.75" customHeight="1">
      <c r="A53" s="979"/>
      <c r="B53" s="317" t="s">
        <v>2295</v>
      </c>
      <c r="C53" s="310"/>
      <c r="D53" s="310"/>
      <c r="E53" s="806"/>
      <c r="F53" s="312"/>
      <c r="G53" s="105" t="s">
        <v>2337</v>
      </c>
      <c r="H53" s="55"/>
      <c r="I53" s="106"/>
      <c r="J53" s="3009"/>
      <c r="K53" s="3275"/>
      <c r="L53" s="101" t="str">
        <f t="shared" si="1"/>
        <v>Please complete all cells in row</v>
      </c>
      <c r="M53" s="991">
        <v>1</v>
      </c>
      <c r="N53" s="3009"/>
      <c r="O53" s="3002"/>
      <c r="P53" s="64"/>
      <c r="Q53" s="64"/>
      <c r="R53" s="64"/>
    </row>
    <row r="54" spans="1:18" ht="15.75" customHeight="1">
      <c r="A54" s="979"/>
      <c r="B54" s="317" t="s">
        <v>2297</v>
      </c>
      <c r="C54" s="310"/>
      <c r="D54" s="310"/>
      <c r="E54" s="806"/>
      <c r="F54" s="312"/>
      <c r="G54" s="105" t="s">
        <v>2338</v>
      </c>
      <c r="H54" s="55"/>
      <c r="I54" s="106"/>
      <c r="J54" s="3009"/>
      <c r="K54" s="3275"/>
      <c r="L54" s="101" t="str">
        <f t="shared" si="1"/>
        <v>Please complete all cells in row</v>
      </c>
      <c r="M54" s="991">
        <v>1</v>
      </c>
      <c r="N54" s="3009"/>
      <c r="O54" s="3002"/>
      <c r="P54" s="64"/>
      <c r="Q54" s="64"/>
      <c r="R54" s="64"/>
    </row>
    <row r="55" spans="1:18" ht="15.75" customHeight="1">
      <c r="A55" s="979"/>
      <c r="B55" s="317" t="s">
        <v>2299</v>
      </c>
      <c r="C55" s="310"/>
      <c r="D55" s="310"/>
      <c r="E55" s="806"/>
      <c r="F55" s="312"/>
      <c r="G55" s="105" t="s">
        <v>2339</v>
      </c>
      <c r="H55" s="55"/>
      <c r="I55" s="106"/>
      <c r="J55" s="3009"/>
      <c r="K55" s="3275"/>
      <c r="L55" s="101" t="str">
        <f t="shared" si="1"/>
        <v>Please complete all cells in row</v>
      </c>
      <c r="M55" s="991">
        <v>1</v>
      </c>
      <c r="N55" s="3009"/>
      <c r="O55" s="3002"/>
      <c r="P55" s="64"/>
      <c r="Q55" s="64"/>
      <c r="R55" s="64"/>
    </row>
    <row r="56" spans="1:18" ht="15.75" customHeight="1">
      <c r="A56" s="979"/>
      <c r="B56" s="317" t="s">
        <v>2301</v>
      </c>
      <c r="C56" s="310"/>
      <c r="D56" s="310"/>
      <c r="E56" s="806"/>
      <c r="F56" s="312"/>
      <c r="G56" s="105" t="s">
        <v>2340</v>
      </c>
      <c r="H56" s="55"/>
      <c r="I56" s="106"/>
      <c r="J56" s="3009"/>
      <c r="K56" s="3275"/>
      <c r="L56" s="101" t="str">
        <f t="shared" si="1"/>
        <v>Please complete all cells in row</v>
      </c>
      <c r="M56" s="991">
        <v>1</v>
      </c>
      <c r="N56" s="3009"/>
      <c r="O56" s="3002"/>
      <c r="P56" s="64"/>
      <c r="Q56" s="64"/>
      <c r="R56" s="64"/>
    </row>
    <row r="57" spans="1:18" ht="15.75" customHeight="1">
      <c r="A57" s="979"/>
      <c r="B57" s="317" t="s">
        <v>2303</v>
      </c>
      <c r="C57" s="310"/>
      <c r="D57" s="310"/>
      <c r="E57" s="806"/>
      <c r="F57" s="312"/>
      <c r="G57" s="105" t="s">
        <v>2341</v>
      </c>
      <c r="H57" s="55"/>
      <c r="I57" s="106"/>
      <c r="J57" s="3009"/>
      <c r="K57" s="3275"/>
      <c r="L57" s="101" t="str">
        <f t="shared" si="1"/>
        <v>Please complete all cells in row</v>
      </c>
      <c r="M57" s="991">
        <v>1</v>
      </c>
      <c r="N57" s="3009"/>
      <c r="O57" s="3002"/>
      <c r="P57" s="64"/>
      <c r="Q57" s="64"/>
      <c r="R57" s="64"/>
    </row>
    <row r="58" spans="1:18" ht="15.75" customHeight="1">
      <c r="A58" s="979"/>
      <c r="B58" s="317" t="s">
        <v>2305</v>
      </c>
      <c r="C58" s="310"/>
      <c r="D58" s="310"/>
      <c r="E58" s="806"/>
      <c r="F58" s="312"/>
      <c r="G58" s="105" t="s">
        <v>2342</v>
      </c>
      <c r="H58" s="55"/>
      <c r="I58" s="106"/>
      <c r="J58" s="3009"/>
      <c r="K58" s="3275"/>
      <c r="L58" s="101" t="str">
        <f t="shared" si="1"/>
        <v>Please complete all cells in row</v>
      </c>
      <c r="M58" s="991">
        <v>1</v>
      </c>
      <c r="N58" s="3009"/>
      <c r="O58" s="3002"/>
      <c r="P58" s="64"/>
      <c r="Q58" s="64"/>
      <c r="R58" s="64"/>
    </row>
    <row r="59" spans="1:18" ht="15.75" customHeight="1">
      <c r="A59" s="979"/>
      <c r="B59" s="317" t="s">
        <v>2307</v>
      </c>
      <c r="C59" s="310"/>
      <c r="D59" s="310"/>
      <c r="E59" s="806"/>
      <c r="F59" s="312"/>
      <c r="G59" s="105" t="s">
        <v>2343</v>
      </c>
      <c r="H59" s="55"/>
      <c r="I59" s="106"/>
      <c r="J59" s="3009"/>
      <c r="K59" s="3275"/>
      <c r="L59" s="101" t="str">
        <f t="shared" si="1"/>
        <v>Please complete all cells in row</v>
      </c>
      <c r="M59" s="991">
        <v>1</v>
      </c>
      <c r="N59" s="3009"/>
      <c r="O59" s="3002"/>
      <c r="P59" s="64"/>
      <c r="Q59" s="64"/>
      <c r="R59" s="64"/>
    </row>
    <row r="60" spans="1:18" ht="15.75" customHeight="1">
      <c r="A60" s="979"/>
      <c r="B60" s="317" t="s">
        <v>2309</v>
      </c>
      <c r="C60" s="310"/>
      <c r="D60" s="310"/>
      <c r="E60" s="806"/>
      <c r="F60" s="312"/>
      <c r="G60" s="105" t="s">
        <v>2344</v>
      </c>
      <c r="H60" s="55"/>
      <c r="I60" s="106"/>
      <c r="J60" s="3009"/>
      <c r="K60" s="3275"/>
      <c r="L60" s="101" t="str">
        <f t="shared" si="1"/>
        <v>Please complete all cells in row</v>
      </c>
      <c r="M60" s="991">
        <v>1</v>
      </c>
      <c r="N60" s="3009"/>
      <c r="O60" s="3002"/>
      <c r="P60" s="64"/>
      <c r="Q60" s="64"/>
      <c r="R60" s="64"/>
    </row>
    <row r="61" spans="1:18" ht="15.75" customHeight="1">
      <c r="A61" s="979"/>
      <c r="B61" s="317" t="s">
        <v>2311</v>
      </c>
      <c r="C61" s="310"/>
      <c r="D61" s="310"/>
      <c r="E61" s="806"/>
      <c r="F61" s="312"/>
      <c r="G61" s="105" t="s">
        <v>2345</v>
      </c>
      <c r="H61" s="55"/>
      <c r="I61" s="106"/>
      <c r="J61" s="3009"/>
      <c r="K61" s="3275"/>
      <c r="L61" s="101" t="str">
        <f t="shared" si="1"/>
        <v>Please complete all cells in row</v>
      </c>
      <c r="M61" s="991">
        <v>1</v>
      </c>
      <c r="N61" s="3009"/>
      <c r="O61" s="3002"/>
      <c r="P61" s="64"/>
      <c r="Q61" s="64"/>
      <c r="R61" s="64"/>
    </row>
    <row r="62" spans="1:18" ht="15.75" customHeight="1">
      <c r="A62" s="979"/>
      <c r="B62" s="317" t="s">
        <v>2313</v>
      </c>
      <c r="C62" s="310"/>
      <c r="D62" s="310"/>
      <c r="E62" s="806"/>
      <c r="F62" s="312"/>
      <c r="G62" s="105" t="s">
        <v>2346</v>
      </c>
      <c r="H62" s="55"/>
      <c r="I62" s="106"/>
      <c r="J62" s="3009"/>
      <c r="K62" s="3275"/>
      <c r="L62" s="101" t="str">
        <f t="shared" si="1"/>
        <v>Please complete all cells in row</v>
      </c>
      <c r="M62" s="991">
        <v>1</v>
      </c>
      <c r="N62" s="3009"/>
      <c r="O62" s="3002"/>
      <c r="P62" s="64"/>
      <c r="Q62" s="64"/>
      <c r="R62" s="64"/>
    </row>
    <row r="63" spans="1:18" ht="15.75" customHeight="1">
      <c r="A63" s="979"/>
      <c r="B63" s="317" t="s">
        <v>2315</v>
      </c>
      <c r="C63" s="310"/>
      <c r="D63" s="310"/>
      <c r="E63" s="806"/>
      <c r="F63" s="312"/>
      <c r="G63" s="105" t="s">
        <v>2347</v>
      </c>
      <c r="H63" s="55"/>
      <c r="I63" s="106"/>
      <c r="J63" s="3009"/>
      <c r="K63" s="3275"/>
      <c r="L63" s="101" t="str">
        <f t="shared" si="1"/>
        <v>Please complete all cells in row</v>
      </c>
      <c r="M63" s="991">
        <v>1</v>
      </c>
      <c r="N63" s="3009"/>
      <c r="O63" s="3002"/>
      <c r="P63" s="64"/>
      <c r="Q63" s="64"/>
      <c r="R63" s="64"/>
    </row>
    <row r="64" spans="1:18" ht="15.75" customHeight="1">
      <c r="A64" s="979"/>
      <c r="B64" s="317" t="s">
        <v>2317</v>
      </c>
      <c r="C64" s="310"/>
      <c r="D64" s="310"/>
      <c r="E64" s="806"/>
      <c r="F64" s="312"/>
      <c r="G64" s="105" t="s">
        <v>2348</v>
      </c>
      <c r="H64" s="55"/>
      <c r="I64" s="106"/>
      <c r="J64" s="3009"/>
      <c r="K64" s="3275"/>
      <c r="L64" s="101" t="str">
        <f t="shared" si="1"/>
        <v>Please complete all cells in row</v>
      </c>
      <c r="M64" s="991">
        <v>1</v>
      </c>
      <c r="N64" s="3009"/>
      <c r="O64" s="3002"/>
      <c r="P64" s="64"/>
      <c r="Q64" s="64"/>
      <c r="R64" s="64"/>
    </row>
    <row r="65" spans="1:18" ht="15.75" customHeight="1">
      <c r="A65" s="979"/>
      <c r="B65" s="317" t="s">
        <v>2319</v>
      </c>
      <c r="C65" s="310"/>
      <c r="D65" s="310"/>
      <c r="E65" s="806"/>
      <c r="F65" s="312"/>
      <c r="G65" s="105" t="s">
        <v>2349</v>
      </c>
      <c r="H65" s="55"/>
      <c r="I65" s="106"/>
      <c r="J65" s="3009"/>
      <c r="K65" s="3275"/>
      <c r="L65" s="101" t="str">
        <f t="shared" si="1"/>
        <v>Please complete all cells in row</v>
      </c>
      <c r="M65" s="991">
        <v>1</v>
      </c>
      <c r="N65" s="3009"/>
      <c r="O65" s="3002"/>
      <c r="P65" s="64"/>
      <c r="Q65" s="64"/>
      <c r="R65" s="64"/>
    </row>
    <row r="66" spans="1:18" ht="15.75" customHeight="1">
      <c r="A66" s="980"/>
      <c r="B66" s="317" t="s">
        <v>2321</v>
      </c>
      <c r="C66" s="310"/>
      <c r="D66" s="310"/>
      <c r="E66" s="806"/>
      <c r="F66" s="312"/>
      <c r="G66" s="105" t="s">
        <v>2350</v>
      </c>
      <c r="H66" s="55"/>
      <c r="I66" s="106"/>
      <c r="J66" s="3009"/>
      <c r="K66" s="3275"/>
      <c r="L66" s="101" t="str">
        <f t="shared" si="1"/>
        <v>Please complete all cells in row</v>
      </c>
      <c r="M66" s="991">
        <v>1</v>
      </c>
      <c r="N66" s="3009"/>
      <c r="O66" s="3002"/>
      <c r="P66" s="64"/>
      <c r="Q66" s="64"/>
      <c r="R66" s="64"/>
    </row>
    <row r="67" spans="1:18" ht="15.75" customHeight="1" thickBot="1">
      <c r="A67" s="979"/>
      <c r="B67" s="206" t="s">
        <v>2351</v>
      </c>
      <c r="C67" s="290">
        <f>IFERROR(SUM(C42:C66),0)</f>
        <v>43.685147849383618</v>
      </c>
      <c r="D67" s="290">
        <f>IFERROR(SUM(D42:D66),0)</f>
        <v>7.6816010000000004E-2</v>
      </c>
      <c r="E67" s="807"/>
      <c r="F67" s="55"/>
      <c r="G67" s="140" t="s">
        <v>2352</v>
      </c>
      <c r="H67" s="55"/>
      <c r="I67" s="116"/>
      <c r="J67" s="3009"/>
      <c r="K67" s="3275"/>
      <c r="L67" s="710">
        <f t="shared" si="1"/>
        <v>0</v>
      </c>
      <c r="M67" s="991">
        <v>1</v>
      </c>
      <c r="N67" s="3009"/>
      <c r="O67" s="3002"/>
      <c r="P67" s="64"/>
      <c r="Q67" s="64"/>
      <c r="R67" s="64"/>
    </row>
    <row r="68" spans="1:18" ht="15.6" thickTop="1">
      <c r="A68" s="979"/>
      <c r="B68" s="55"/>
      <c r="C68" s="55"/>
      <c r="D68" s="55"/>
      <c r="E68" s="55"/>
      <c r="F68" s="55"/>
      <c r="G68" s="53"/>
      <c r="H68" s="55"/>
      <c r="J68" s="977" t="s">
        <v>775</v>
      </c>
      <c r="K68" s="3009"/>
      <c r="L68" s="3009"/>
      <c r="M68" s="996"/>
      <c r="N68" s="3009"/>
      <c r="O68" s="3002"/>
      <c r="P68" s="64"/>
      <c r="Q68" s="64"/>
      <c r="R68" s="64"/>
    </row>
    <row r="69" spans="1:18" ht="15">
      <c r="A69" s="979"/>
      <c r="B69" s="55"/>
      <c r="C69" s="55"/>
      <c r="D69" s="55"/>
      <c r="E69" s="55"/>
      <c r="F69" s="55"/>
      <c r="G69" s="53"/>
      <c r="H69" s="55"/>
      <c r="I69" s="55"/>
      <c r="J69" s="3009"/>
      <c r="K69" s="3009"/>
      <c r="L69" s="3009"/>
      <c r="M69" s="996"/>
      <c r="N69" s="3009"/>
      <c r="O69" s="3002"/>
      <c r="P69" s="64"/>
      <c r="Q69" s="64"/>
      <c r="R69" s="64"/>
    </row>
    <row r="70" spans="1:18" ht="15">
      <c r="A70" s="979"/>
      <c r="B70" s="55"/>
      <c r="C70" s="55"/>
      <c r="D70" s="55"/>
      <c r="E70" s="55"/>
      <c r="F70" s="55"/>
      <c r="G70" s="53"/>
      <c r="H70" s="55"/>
      <c r="I70" s="55"/>
      <c r="J70" s="3009"/>
      <c r="K70" s="3009"/>
      <c r="L70" s="3009"/>
      <c r="M70" s="996"/>
      <c r="N70" s="3009"/>
      <c r="O70" s="3002"/>
      <c r="P70" s="64"/>
      <c r="Q70" s="64"/>
      <c r="R70" s="64"/>
    </row>
    <row r="71" spans="1:18" ht="15">
      <c r="A71" s="979"/>
      <c r="B71" s="55"/>
      <c r="C71" s="55"/>
      <c r="D71" s="55"/>
      <c r="E71" s="55"/>
      <c r="F71" s="55"/>
      <c r="G71" s="53"/>
      <c r="H71" s="55"/>
      <c r="I71" s="55"/>
      <c r="J71" s="3009"/>
      <c r="K71" s="3009"/>
      <c r="L71" s="3009"/>
      <c r="M71" s="996"/>
      <c r="N71" s="3009"/>
      <c r="O71" s="3002"/>
      <c r="P71" s="64"/>
      <c r="Q71" s="64"/>
      <c r="R71" s="64"/>
    </row>
    <row r="72" spans="1:18" ht="15">
      <c r="A72" s="979"/>
      <c r="B72" s="55"/>
      <c r="C72" s="55"/>
      <c r="D72" s="55"/>
      <c r="E72" s="55"/>
      <c r="F72" s="55"/>
      <c r="G72" s="53"/>
      <c r="H72" s="55"/>
      <c r="I72" s="55"/>
      <c r="J72" s="3009"/>
      <c r="K72" s="3009"/>
      <c r="L72" s="3009"/>
      <c r="M72" s="996"/>
      <c r="N72" s="3009"/>
      <c r="O72" s="3002"/>
      <c r="P72" s="64"/>
      <c r="Q72" s="64"/>
      <c r="R72" s="64"/>
    </row>
    <row r="73" spans="1:18" ht="15">
      <c r="A73" s="979"/>
      <c r="B73" s="55"/>
      <c r="C73" s="55"/>
      <c r="D73" s="55"/>
      <c r="E73" s="55"/>
      <c r="F73" s="55"/>
      <c r="G73" s="53"/>
      <c r="H73" s="55"/>
      <c r="I73" s="55"/>
      <c r="J73" s="3009"/>
      <c r="K73" s="3009"/>
      <c r="L73" s="3009"/>
      <c r="M73" s="996"/>
      <c r="N73" s="3009"/>
      <c r="O73" s="3002"/>
      <c r="P73" s="64"/>
      <c r="Q73" s="64"/>
      <c r="R73" s="64"/>
    </row>
    <row r="74" spans="1:18" ht="15">
      <c r="A74" s="979"/>
      <c r="B74" s="55"/>
      <c r="C74" s="55"/>
      <c r="D74" s="55"/>
      <c r="E74" s="55"/>
      <c r="F74" s="55"/>
      <c r="G74" s="53"/>
      <c r="H74" s="55"/>
      <c r="I74" s="55"/>
      <c r="J74" s="3009"/>
      <c r="K74" s="3009"/>
      <c r="L74" s="3009"/>
      <c r="M74" s="996"/>
      <c r="N74" s="3009"/>
      <c r="O74" s="3002"/>
      <c r="P74" s="64"/>
      <c r="Q74" s="64"/>
      <c r="R74" s="64"/>
    </row>
  </sheetData>
  <sheetProtection formatColumns="0" formatRows="0"/>
  <mergeCells count="5">
    <mergeCell ref="B1:D1"/>
    <mergeCell ref="B2:D2"/>
    <mergeCell ref="B3:I3"/>
    <mergeCell ref="G5:G7"/>
    <mergeCell ref="I5:I7"/>
  </mergeCells>
  <phoneticPr fontId="35" type="noConversion"/>
  <conditionalFormatting sqref="L8:L67">
    <cfRule type="cellIs" dxfId="55" priority="3" operator="equal">
      <formula>0</formula>
    </cfRule>
  </conditionalFormatting>
  <dataValidations count="1">
    <dataValidation type="custom" allowBlank="1" showErrorMessage="1" errorTitle="Input Error" error="Please enter a numeric value." sqref="C10:E34 C42:D66" xr:uid="{FBF2D7E9-233C-4F08-9938-64F981CC2634}">
      <formula1>ISNUMBER(C10)</formula1>
    </dataValidation>
  </dataValidations>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4FCD6-3E95-4015-AEE0-C5643D5A3ED2}">
  <sheetPr codeName="Sheet69">
    <pageSetUpPr fitToPage="1"/>
  </sheetPr>
  <dimension ref="A1:BG490"/>
  <sheetViews>
    <sheetView topLeftCell="C6" zoomScaleNormal="100" workbookViewId="0">
      <selection activeCell="I14" sqref="I14"/>
    </sheetView>
  </sheetViews>
  <sheetFormatPr defaultColWidth="10.19921875" defaultRowHeight="13.8"/>
  <cols>
    <col min="1" max="1" width="1.19921875" style="3164" customWidth="1"/>
    <col min="2" max="2" width="82.19921875" style="692" customWidth="1"/>
    <col min="3" max="3" width="15.59765625" style="692" bestFit="1" customWidth="1"/>
    <col min="4" max="4" width="16.69921875" style="692" bestFit="1" customWidth="1"/>
    <col min="5" max="5" width="9.19921875" style="692" bestFit="1" customWidth="1"/>
    <col min="6" max="6" width="11.09765625" style="692" customWidth="1"/>
    <col min="7" max="8" width="11" style="692" customWidth="1"/>
    <col min="9" max="9" width="13.5" style="692" customWidth="1"/>
    <col min="10" max="10" width="9.59765625" style="692" customWidth="1"/>
    <col min="11" max="11" width="16.5" style="692" customWidth="1"/>
    <col min="12" max="13" width="10.09765625" style="692" customWidth="1"/>
    <col min="14" max="14" width="11.09765625" style="692" customWidth="1"/>
    <col min="15" max="15" width="8.19921875" style="692" customWidth="1"/>
    <col min="16" max="16" width="10.69921875" style="692" bestFit="1" customWidth="1"/>
    <col min="17" max="17" width="9.19921875" style="692" customWidth="1"/>
    <col min="18" max="18" width="13.19921875" style="692" customWidth="1"/>
    <col min="19" max="19" width="17" style="692" customWidth="1"/>
    <col min="20" max="20" width="23" style="692" customWidth="1"/>
    <col min="21" max="21" width="10.19921875" style="692" customWidth="1"/>
    <col min="22" max="23" width="7.59765625" style="692" customWidth="1"/>
    <col min="24" max="24" width="13" style="692" customWidth="1"/>
    <col min="25" max="25" width="13.09765625" style="692" customWidth="1"/>
    <col min="26" max="26" width="13.19921875" style="692" customWidth="1"/>
    <col min="27" max="27" width="8.09765625" style="692" customWidth="1"/>
    <col min="28" max="28" width="9.69921875" style="692" customWidth="1"/>
    <col min="29" max="29" width="14" style="692" customWidth="1"/>
    <col min="30" max="34" width="14.19921875" style="692" customWidth="1"/>
    <col min="35" max="35" width="9.59765625" style="692" customWidth="1"/>
    <col min="36" max="36" width="13.19921875" style="692" customWidth="1"/>
    <col min="37" max="37" width="9.5" style="692" customWidth="1"/>
    <col min="38" max="38" width="12.59765625" style="692" customWidth="1"/>
    <col min="39" max="39" width="12.59765625" style="2983" customWidth="1"/>
    <col min="40" max="51" width="12.59765625" style="692" customWidth="1"/>
    <col min="52" max="52" width="15.69921875" style="692" customWidth="1"/>
    <col min="53" max="53" width="2.5" style="692" customWidth="1"/>
    <col min="54" max="54" width="10.5" style="692" customWidth="1"/>
    <col min="55" max="55" width="1.69921875" style="3020" customWidth="1"/>
    <col min="56" max="56" width="1.69921875" style="2978" customWidth="1"/>
    <col min="57" max="57" width="18.69921875" style="3020" bestFit="1" customWidth="1"/>
    <col min="58" max="58" width="1.69921875" style="2978" customWidth="1"/>
    <col min="59" max="59" width="1.69921875" style="3367" customWidth="1"/>
    <col min="60" max="16384" width="10.19921875" style="3703"/>
  </cols>
  <sheetData>
    <row r="1" spans="1:59" ht="23.25" customHeight="1">
      <c r="A1" s="3163" t="s">
        <v>713</v>
      </c>
      <c r="B1" s="296" t="s">
        <v>2353</v>
      </c>
      <c r="C1" s="211"/>
      <c r="D1" s="211"/>
      <c r="E1" s="211"/>
      <c r="F1" s="211"/>
      <c r="G1" s="211"/>
      <c r="H1" s="211"/>
      <c r="I1" s="211"/>
      <c r="J1" s="211"/>
      <c r="K1" s="318"/>
      <c r="L1" s="318"/>
      <c r="M1" s="318"/>
      <c r="N1" s="318"/>
      <c r="O1" s="318"/>
      <c r="P1" s="318"/>
      <c r="Q1" s="318"/>
      <c r="R1" s="318"/>
      <c r="S1" s="318"/>
      <c r="T1" s="318"/>
      <c r="U1" s="318"/>
      <c r="V1" s="318"/>
      <c r="W1" s="318"/>
      <c r="X1" s="318"/>
      <c r="Y1" s="318"/>
      <c r="Z1" s="318"/>
      <c r="AA1" s="318"/>
      <c r="AB1" s="318"/>
      <c r="AC1" s="318"/>
      <c r="AD1" s="318"/>
      <c r="AE1" s="318"/>
      <c r="AF1" s="318"/>
      <c r="AG1" s="318"/>
      <c r="AH1" s="318"/>
      <c r="AI1" s="318"/>
      <c r="AJ1" s="318"/>
      <c r="AK1" s="318"/>
      <c r="AL1" s="318"/>
      <c r="AM1" s="318"/>
      <c r="AN1" s="318"/>
      <c r="AO1" s="318"/>
      <c r="AP1" s="318"/>
      <c r="AQ1" s="318"/>
      <c r="AR1" s="318"/>
      <c r="AS1" s="318"/>
      <c r="AT1" s="318"/>
      <c r="AU1" s="318"/>
      <c r="AV1" s="318"/>
      <c r="AW1" s="318"/>
      <c r="AX1" s="318"/>
      <c r="AY1" s="318"/>
      <c r="AZ1" s="318"/>
      <c r="BA1" s="318"/>
      <c r="BB1" s="318"/>
      <c r="BC1" s="3009"/>
      <c r="BD1" s="3013"/>
      <c r="BE1" s="3009"/>
      <c r="BF1" s="3013"/>
      <c r="BG1" s="3362"/>
    </row>
    <row r="2" spans="1:59" ht="23.25" customHeight="1">
      <c r="A2" s="3163"/>
      <c r="B2" s="296" t="str">
        <f>SelectCompany!B4</f>
        <v>South Staffordshire Water</v>
      </c>
      <c r="C2" s="318"/>
      <c r="D2" s="318"/>
      <c r="E2" s="318"/>
      <c r="F2" s="318"/>
      <c r="G2" s="318"/>
      <c r="H2" s="318"/>
      <c r="I2" s="318"/>
      <c r="J2" s="318"/>
      <c r="K2" s="318"/>
      <c r="L2" s="318"/>
      <c r="M2" s="318"/>
      <c r="N2" s="318"/>
      <c r="O2" s="318"/>
      <c r="P2" s="318"/>
      <c r="Q2" s="318"/>
      <c r="R2" s="318"/>
      <c r="S2" s="319"/>
      <c r="T2" s="318"/>
      <c r="U2" s="318"/>
      <c r="V2" s="318"/>
      <c r="W2" s="318"/>
      <c r="X2" s="318"/>
      <c r="Y2" s="318"/>
      <c r="Z2" s="318"/>
      <c r="AA2" s="318"/>
      <c r="AB2" s="318"/>
      <c r="AC2" s="318"/>
      <c r="AD2" s="318"/>
      <c r="AE2" s="790"/>
      <c r="AF2" s="318"/>
      <c r="AG2" s="318"/>
      <c r="AH2" s="318"/>
      <c r="AI2" s="318"/>
      <c r="AJ2" s="318"/>
      <c r="AK2" s="318"/>
      <c r="AL2" s="318"/>
      <c r="AM2" s="318"/>
      <c r="AN2" s="318"/>
      <c r="AO2" s="318"/>
      <c r="AP2" s="318"/>
      <c r="AQ2" s="318"/>
      <c r="AR2" s="318"/>
      <c r="AS2" s="318"/>
      <c r="AT2" s="318"/>
      <c r="AU2" s="318"/>
      <c r="AV2" s="318"/>
      <c r="AW2" s="318"/>
      <c r="AX2" s="318"/>
      <c r="AY2" s="318"/>
      <c r="AZ2" s="318"/>
      <c r="BA2" s="318"/>
      <c r="BB2" s="318"/>
      <c r="BC2" s="3009"/>
      <c r="BD2" s="3013"/>
      <c r="BE2" s="3009"/>
      <c r="BF2" s="3013"/>
      <c r="BG2" s="3362"/>
    </row>
    <row r="3" spans="1:59" s="3704" customFormat="1" ht="36.75" customHeight="1">
      <c r="A3" s="3163"/>
      <c r="B3" s="5148" t="s">
        <v>2354</v>
      </c>
      <c r="C3" s="5148"/>
      <c r="D3" s="5148"/>
      <c r="E3" s="5148"/>
      <c r="F3" s="5148"/>
      <c r="G3" s="5148"/>
      <c r="H3" s="5148"/>
      <c r="I3" s="5148"/>
      <c r="J3" s="5148"/>
      <c r="K3" s="5148"/>
      <c r="L3" s="5148"/>
      <c r="M3" s="5148"/>
      <c r="N3" s="5148"/>
      <c r="O3" s="5148"/>
      <c r="P3" s="5148"/>
      <c r="Q3" s="5148"/>
      <c r="R3" s="5148"/>
      <c r="S3" s="5148"/>
      <c r="T3" s="5148"/>
      <c r="U3" s="5148"/>
      <c r="V3" s="5148"/>
      <c r="W3" s="5148"/>
      <c r="X3" s="5148"/>
      <c r="Y3" s="5148"/>
      <c r="Z3" s="5148"/>
      <c r="AA3" s="5148"/>
      <c r="AB3" s="5148"/>
      <c r="AC3" s="5148"/>
      <c r="AD3" s="5148"/>
      <c r="AE3" s="5148"/>
      <c r="AF3" s="5148"/>
      <c r="AG3" s="5148"/>
      <c r="AH3" s="5148"/>
      <c r="AI3" s="5148"/>
      <c r="AJ3" s="5148"/>
      <c r="AK3" s="5148"/>
      <c r="AL3" s="5148"/>
      <c r="AM3" s="5148"/>
      <c r="AN3" s="5148"/>
      <c r="AO3" s="5148"/>
      <c r="AP3" s="5148"/>
      <c r="AQ3" s="5148"/>
      <c r="AR3" s="5148"/>
      <c r="AS3" s="5148"/>
      <c r="AT3" s="5148"/>
      <c r="AU3" s="5148"/>
      <c r="AV3" s="5148"/>
      <c r="AW3" s="5148"/>
      <c r="AX3" s="5148"/>
      <c r="AY3" s="5148"/>
      <c r="AZ3" s="5148"/>
      <c r="BA3" s="5148"/>
      <c r="BB3" s="5148"/>
      <c r="BC3" s="3009"/>
      <c r="BD3" s="3013"/>
      <c r="BE3" s="3207" t="s">
        <v>716</v>
      </c>
      <c r="BF3" s="3013"/>
      <c r="BG3" s="3362"/>
    </row>
    <row r="4" spans="1:59" s="3704" customFormat="1" ht="15" thickBot="1">
      <c r="A4" s="3163"/>
      <c r="B4" s="3591">
        <v>1</v>
      </c>
      <c r="C4" s="3591">
        <v>2</v>
      </c>
      <c r="D4" s="3591">
        <v>3</v>
      </c>
      <c r="E4" s="3591">
        <v>4</v>
      </c>
      <c r="F4" s="3591">
        <v>5</v>
      </c>
      <c r="G4" s="3591">
        <v>6</v>
      </c>
      <c r="H4" s="3591">
        <v>7</v>
      </c>
      <c r="I4" s="3591">
        <v>8</v>
      </c>
      <c r="J4" s="3591">
        <v>9</v>
      </c>
      <c r="K4" s="3591">
        <v>10</v>
      </c>
      <c r="L4" s="3591">
        <v>11</v>
      </c>
      <c r="M4" s="3591">
        <v>12</v>
      </c>
      <c r="N4" s="3591">
        <v>13</v>
      </c>
      <c r="O4" s="3591">
        <v>14</v>
      </c>
      <c r="P4" s="3591">
        <v>15</v>
      </c>
      <c r="Q4" s="3591">
        <v>16</v>
      </c>
      <c r="R4" s="3591">
        <v>17</v>
      </c>
      <c r="S4" s="3591">
        <v>18</v>
      </c>
      <c r="T4" s="3591">
        <v>19</v>
      </c>
      <c r="U4" s="3591">
        <v>20</v>
      </c>
      <c r="V4" s="3591">
        <v>21</v>
      </c>
      <c r="W4" s="3591">
        <v>22</v>
      </c>
      <c r="X4" s="3591">
        <v>23</v>
      </c>
      <c r="Y4" s="3591">
        <v>24</v>
      </c>
      <c r="Z4" s="3591">
        <v>25</v>
      </c>
      <c r="AA4" s="3591">
        <v>26</v>
      </c>
      <c r="AB4" s="3591">
        <v>27</v>
      </c>
      <c r="AC4" s="3591">
        <v>28</v>
      </c>
      <c r="AD4" s="3591">
        <v>29</v>
      </c>
      <c r="AE4" s="3591">
        <v>30</v>
      </c>
      <c r="AF4" s="3591">
        <v>31</v>
      </c>
      <c r="AG4" s="3591">
        <v>32</v>
      </c>
      <c r="AH4" s="3591">
        <v>33</v>
      </c>
      <c r="AI4" s="3591">
        <v>34</v>
      </c>
      <c r="AJ4" s="3591">
        <v>35</v>
      </c>
      <c r="AK4" s="3591">
        <v>36</v>
      </c>
      <c r="AL4" s="3591">
        <v>37</v>
      </c>
      <c r="AM4" s="3591">
        <v>38</v>
      </c>
      <c r="AN4" s="3591">
        <v>39</v>
      </c>
      <c r="AO4" s="3591">
        <v>40</v>
      </c>
      <c r="AP4" s="3591">
        <v>41</v>
      </c>
      <c r="AQ4" s="3591">
        <v>42</v>
      </c>
      <c r="AR4" s="3591">
        <v>43</v>
      </c>
      <c r="AS4" s="3591">
        <v>44</v>
      </c>
      <c r="AT4" s="3591">
        <v>45</v>
      </c>
      <c r="AU4" s="3591">
        <v>46</v>
      </c>
      <c r="AV4" s="3591">
        <v>47</v>
      </c>
      <c r="AW4" s="3591">
        <v>48</v>
      </c>
      <c r="AX4" s="3591">
        <v>49</v>
      </c>
      <c r="AY4" s="3591">
        <v>50</v>
      </c>
      <c r="AZ4" s="3591">
        <v>51</v>
      </c>
      <c r="BA4" s="790"/>
      <c r="BB4" s="790"/>
      <c r="BC4" s="3009"/>
      <c r="BD4" s="3009"/>
      <c r="BE4" s="3009"/>
      <c r="BF4" s="3592"/>
      <c r="BG4" s="3363"/>
    </row>
    <row r="5" spans="1:59" s="3704" customFormat="1" ht="117.75" customHeight="1" thickTop="1" thickBot="1">
      <c r="A5" s="3163" t="s">
        <v>725</v>
      </c>
      <c r="B5" s="15" t="s">
        <v>2355</v>
      </c>
      <c r="C5" s="16" t="s">
        <v>2356</v>
      </c>
      <c r="D5" s="16" t="s">
        <v>2357</v>
      </c>
      <c r="E5" s="16" t="s">
        <v>2358</v>
      </c>
      <c r="F5" s="16" t="s">
        <v>2359</v>
      </c>
      <c r="G5" s="16" t="s">
        <v>2360</v>
      </c>
      <c r="H5" s="16" t="s">
        <v>2361</v>
      </c>
      <c r="I5" s="16" t="s">
        <v>2362</v>
      </c>
      <c r="J5" s="16" t="s">
        <v>2363</v>
      </c>
      <c r="K5" s="16" t="s">
        <v>2364</v>
      </c>
      <c r="L5" s="16" t="s">
        <v>2365</v>
      </c>
      <c r="M5" s="16" t="s">
        <v>2366</v>
      </c>
      <c r="N5" s="16" t="s">
        <v>2367</v>
      </c>
      <c r="O5" s="16" t="s">
        <v>2368</v>
      </c>
      <c r="P5" s="16" t="s">
        <v>2369</v>
      </c>
      <c r="Q5" s="16" t="s">
        <v>2370</v>
      </c>
      <c r="R5" s="16" t="s">
        <v>2371</v>
      </c>
      <c r="S5" s="16" t="s">
        <v>2372</v>
      </c>
      <c r="T5" s="16" t="s">
        <v>9802</v>
      </c>
      <c r="U5" s="16" t="s">
        <v>2373</v>
      </c>
      <c r="V5" s="16" t="s">
        <v>2374</v>
      </c>
      <c r="W5" s="16" t="s">
        <v>2375</v>
      </c>
      <c r="X5" s="16" t="s">
        <v>2376</v>
      </c>
      <c r="Y5" s="16" t="s">
        <v>2377</v>
      </c>
      <c r="Z5" s="16" t="s">
        <v>2378</v>
      </c>
      <c r="AA5" s="16" t="s">
        <v>2379</v>
      </c>
      <c r="AB5" s="16" t="s">
        <v>2380</v>
      </c>
      <c r="AC5" s="16" t="s">
        <v>2381</v>
      </c>
      <c r="AD5" s="16" t="s">
        <v>2382</v>
      </c>
      <c r="AE5" s="16" t="s">
        <v>2383</v>
      </c>
      <c r="AF5" s="16" t="s">
        <v>2384</v>
      </c>
      <c r="AG5" s="16" t="s">
        <v>2385</v>
      </c>
      <c r="AH5" s="16" t="s">
        <v>2386</v>
      </c>
      <c r="AI5" s="16" t="s">
        <v>2387</v>
      </c>
      <c r="AJ5" s="16" t="s">
        <v>2388</v>
      </c>
      <c r="AK5" s="16" t="s">
        <v>2389</v>
      </c>
      <c r="AL5" s="16" t="s">
        <v>9951</v>
      </c>
      <c r="AM5" s="16" t="s">
        <v>9952</v>
      </c>
      <c r="AN5" s="16" t="s">
        <v>2390</v>
      </c>
      <c r="AO5" s="16" t="s">
        <v>2391</v>
      </c>
      <c r="AP5" s="16" t="s">
        <v>2392</v>
      </c>
      <c r="AQ5" s="16" t="s">
        <v>2393</v>
      </c>
      <c r="AR5" s="16" t="s">
        <v>2394</v>
      </c>
      <c r="AS5" s="16" t="s">
        <v>2395</v>
      </c>
      <c r="AT5" s="16" t="s">
        <v>2396</v>
      </c>
      <c r="AU5" s="16" t="s">
        <v>2397</v>
      </c>
      <c r="AV5" s="16" t="s">
        <v>2398</v>
      </c>
      <c r="AW5" s="16" t="s">
        <v>2399</v>
      </c>
      <c r="AX5" s="16" t="s">
        <v>2400</v>
      </c>
      <c r="AY5" s="16" t="s">
        <v>2401</v>
      </c>
      <c r="AZ5" s="17" t="s">
        <v>2402</v>
      </c>
      <c r="BA5" s="18"/>
      <c r="BB5" s="5146" t="s">
        <v>723</v>
      </c>
      <c r="BC5" s="3009"/>
      <c r="BD5" s="3013"/>
      <c r="BE5" s="3009"/>
      <c r="BF5" s="3186"/>
      <c r="BG5" s="3362"/>
    </row>
    <row r="6" spans="1:59" s="3704" customFormat="1" ht="31.2" thickTop="1" thickBot="1">
      <c r="A6" s="3163"/>
      <c r="B6" s="19" t="s">
        <v>2403</v>
      </c>
      <c r="C6" s="20" t="s">
        <v>2403</v>
      </c>
      <c r="D6" s="20" t="s">
        <v>2403</v>
      </c>
      <c r="E6" s="20" t="s">
        <v>2403</v>
      </c>
      <c r="F6" s="20" t="s">
        <v>2403</v>
      </c>
      <c r="G6" s="20" t="s">
        <v>2403</v>
      </c>
      <c r="H6" s="20" t="s">
        <v>2403</v>
      </c>
      <c r="I6" s="20" t="s">
        <v>2403</v>
      </c>
      <c r="J6" s="20" t="s">
        <v>2403</v>
      </c>
      <c r="K6" s="20" t="s">
        <v>2403</v>
      </c>
      <c r="L6" s="20" t="s">
        <v>2403</v>
      </c>
      <c r="M6" s="20" t="s">
        <v>2404</v>
      </c>
      <c r="N6" s="20" t="s">
        <v>1654</v>
      </c>
      <c r="O6" s="20" t="s">
        <v>2405</v>
      </c>
      <c r="P6" s="20" t="s">
        <v>1654</v>
      </c>
      <c r="Q6" s="20" t="s">
        <v>2406</v>
      </c>
      <c r="R6" s="20" t="s">
        <v>2407</v>
      </c>
      <c r="S6" s="20" t="s">
        <v>2407</v>
      </c>
      <c r="T6" s="20" t="s">
        <v>2407</v>
      </c>
      <c r="U6" s="20" t="s">
        <v>2407</v>
      </c>
      <c r="V6" s="20" t="s">
        <v>874</v>
      </c>
      <c r="W6" s="20" t="s">
        <v>874</v>
      </c>
      <c r="X6" s="20" t="s">
        <v>2403</v>
      </c>
      <c r="Y6" s="20" t="s">
        <v>874</v>
      </c>
      <c r="Z6" s="20" t="s">
        <v>874</v>
      </c>
      <c r="AA6" s="20" t="s">
        <v>874</v>
      </c>
      <c r="AB6" s="20" t="s">
        <v>874</v>
      </c>
      <c r="AC6" s="20" t="s">
        <v>2407</v>
      </c>
      <c r="AD6" s="20" t="s">
        <v>2407</v>
      </c>
      <c r="AE6" s="20" t="s">
        <v>2403</v>
      </c>
      <c r="AF6" s="20" t="s">
        <v>874</v>
      </c>
      <c r="AG6" s="20" t="s">
        <v>874</v>
      </c>
      <c r="AH6" s="20" t="s">
        <v>2407</v>
      </c>
      <c r="AI6" s="20" t="s">
        <v>874</v>
      </c>
      <c r="AJ6" s="20" t="s">
        <v>874</v>
      </c>
      <c r="AK6" s="20" t="s">
        <v>2407</v>
      </c>
      <c r="AL6" s="20" t="s">
        <v>2407</v>
      </c>
      <c r="AM6" s="20" t="s">
        <v>2407</v>
      </c>
      <c r="AN6" s="20" t="s">
        <v>2408</v>
      </c>
      <c r="AO6" s="20" t="s">
        <v>2408</v>
      </c>
      <c r="AP6" s="20" t="s">
        <v>2408</v>
      </c>
      <c r="AQ6" s="20" t="s">
        <v>2408</v>
      </c>
      <c r="AR6" s="20" t="s">
        <v>2408</v>
      </c>
      <c r="AS6" s="20" t="s">
        <v>2408</v>
      </c>
      <c r="AT6" s="20" t="s">
        <v>2408</v>
      </c>
      <c r="AU6" s="20" t="s">
        <v>2408</v>
      </c>
      <c r="AV6" s="20" t="s">
        <v>2408</v>
      </c>
      <c r="AW6" s="20" t="s">
        <v>2408</v>
      </c>
      <c r="AX6" s="20" t="s">
        <v>2408</v>
      </c>
      <c r="AY6" s="20" t="s">
        <v>2403</v>
      </c>
      <c r="AZ6" s="21" t="s">
        <v>2403</v>
      </c>
      <c r="BA6" s="18"/>
      <c r="BB6" s="5147"/>
      <c r="BC6" s="3009"/>
      <c r="BD6" s="3013"/>
      <c r="BE6" s="3009"/>
      <c r="BF6" s="3186"/>
      <c r="BG6" s="3362"/>
    </row>
    <row r="7" spans="1:59" s="3704" customFormat="1" ht="16.2" thickTop="1" thickBot="1">
      <c r="A7" s="980" t="s">
        <v>729</v>
      </c>
      <c r="B7" s="13"/>
      <c r="C7" s="22"/>
      <c r="D7" s="22"/>
      <c r="E7" s="22"/>
      <c r="F7" s="22"/>
      <c r="G7" s="792"/>
      <c r="H7" s="792"/>
      <c r="I7" s="792"/>
      <c r="J7" s="792"/>
      <c r="K7" s="792"/>
      <c r="L7" s="792"/>
      <c r="M7" s="792"/>
      <c r="N7" s="792"/>
      <c r="O7" s="792"/>
      <c r="P7" s="792"/>
      <c r="Q7" s="792"/>
      <c r="R7" s="792"/>
      <c r="S7" s="792"/>
      <c r="T7" s="792"/>
      <c r="U7" s="792"/>
      <c r="V7" s="792"/>
      <c r="W7" s="792"/>
      <c r="X7" s="792"/>
      <c r="Y7" s="792"/>
      <c r="Z7" s="792"/>
      <c r="AA7" s="792"/>
      <c r="AB7" s="792"/>
      <c r="AC7" s="792"/>
      <c r="AD7" s="792"/>
      <c r="AE7" s="792"/>
      <c r="AF7" s="792"/>
      <c r="AG7" s="792"/>
      <c r="AH7" s="792"/>
      <c r="AI7" s="792"/>
      <c r="AJ7" s="22"/>
      <c r="AK7" s="22"/>
      <c r="AL7" s="22"/>
      <c r="AM7" s="22"/>
      <c r="AN7" s="22"/>
      <c r="AO7" s="22"/>
      <c r="AP7" s="22"/>
      <c r="AQ7" s="792"/>
      <c r="AR7" s="792"/>
      <c r="AS7" s="792"/>
      <c r="AT7" s="792"/>
      <c r="AU7" s="792"/>
      <c r="AV7" s="792"/>
      <c r="AW7" s="792"/>
      <c r="AX7" s="792"/>
      <c r="AY7" s="22"/>
      <c r="AZ7" s="22"/>
      <c r="BA7" s="18"/>
      <c r="BB7" s="18"/>
      <c r="BC7" s="3009"/>
      <c r="BD7" s="3013"/>
      <c r="BE7" s="3009"/>
      <c r="BF7" s="3186"/>
      <c r="BG7" s="3362"/>
    </row>
    <row r="8" spans="1:59" s="3704" customFormat="1" ht="15.75" customHeight="1" thickTop="1" thickBot="1">
      <c r="A8" s="3163"/>
      <c r="B8" s="23" t="s">
        <v>2409</v>
      </c>
      <c r="C8" s="791"/>
      <c r="D8" s="791"/>
      <c r="E8" s="791"/>
      <c r="F8" s="791"/>
      <c r="G8" s="791"/>
      <c r="H8" s="792"/>
      <c r="I8" s="792"/>
      <c r="J8" s="791"/>
      <c r="K8" s="791"/>
      <c r="L8" s="791"/>
      <c r="M8" s="791"/>
      <c r="N8" s="791"/>
      <c r="O8" s="791"/>
      <c r="P8" s="791"/>
      <c r="Q8" s="792"/>
      <c r="R8" s="792"/>
      <c r="S8" s="792"/>
      <c r="T8" s="792"/>
      <c r="U8" s="792"/>
      <c r="V8" s="792"/>
      <c r="W8" s="792"/>
      <c r="X8" s="792"/>
      <c r="Y8" s="792"/>
      <c r="Z8" s="792"/>
      <c r="AA8" s="792"/>
      <c r="AB8" s="792"/>
      <c r="AC8" s="792"/>
      <c r="AD8" s="792"/>
      <c r="AE8" s="792"/>
      <c r="AF8" s="792"/>
      <c r="AG8" s="792"/>
      <c r="AH8" s="792"/>
      <c r="AI8" s="792"/>
      <c r="AJ8" s="792"/>
      <c r="AK8" s="792"/>
      <c r="AL8" s="792"/>
      <c r="AM8" s="792"/>
      <c r="AN8" s="792"/>
      <c r="AO8" s="792"/>
      <c r="AP8" s="792"/>
      <c r="AQ8" s="792"/>
      <c r="AR8" s="792"/>
      <c r="AS8" s="792"/>
      <c r="AT8" s="792"/>
      <c r="AU8" s="792"/>
      <c r="AV8" s="792"/>
      <c r="AW8" s="792"/>
      <c r="AX8" s="792"/>
      <c r="AY8" s="791"/>
      <c r="AZ8" s="792"/>
      <c r="BA8" s="793"/>
      <c r="BB8" s="793"/>
      <c r="BC8" s="3009"/>
      <c r="BD8" s="3013"/>
      <c r="BE8" s="101">
        <f t="shared" ref="BE8:BE71" si="0">IF(COUNTBLANK(B8:AZ8)=BF8, 0, rngIncomplete )</f>
        <v>0</v>
      </c>
      <c r="BF8" s="2984">
        <v>50</v>
      </c>
      <c r="BG8" s="3363"/>
    </row>
    <row r="9" spans="1:59" s="3704" customFormat="1" ht="15.75" customHeight="1" thickTop="1">
      <c r="A9" s="980"/>
      <c r="B9" s="3701" t="s">
        <v>2829</v>
      </c>
      <c r="C9" s="850" t="s">
        <v>10133</v>
      </c>
      <c r="D9" s="3593" t="s">
        <v>2829</v>
      </c>
      <c r="E9" s="850" t="s">
        <v>10134</v>
      </c>
      <c r="F9" s="866"/>
      <c r="G9" s="866"/>
      <c r="H9" s="850" t="s">
        <v>2888</v>
      </c>
      <c r="I9" s="850" t="s">
        <v>2888</v>
      </c>
      <c r="J9" s="850" t="s">
        <v>2864</v>
      </c>
      <c r="K9" s="850"/>
      <c r="L9" s="850" t="s">
        <v>10135</v>
      </c>
      <c r="M9" s="850"/>
      <c r="N9" s="851">
        <v>0</v>
      </c>
      <c r="O9" s="852"/>
      <c r="P9" s="851">
        <v>0</v>
      </c>
      <c r="Q9" s="853">
        <v>0</v>
      </c>
      <c r="R9" s="852">
        <v>1.65239519</v>
      </c>
      <c r="S9" s="852">
        <v>1.65239519</v>
      </c>
      <c r="T9" s="852">
        <v>1.65239519</v>
      </c>
      <c r="U9" s="3594">
        <f t="shared" ref="U9" si="1">IFERROR(Q9*S9,"")</f>
        <v>0</v>
      </c>
      <c r="V9" s="3595">
        <f t="shared" ref="V9" si="2">IF(AA9=0,0,((1+AA9)/(1+$C$415))-1)</f>
        <v>-7.126017716816424E-4</v>
      </c>
      <c r="W9" s="3595">
        <f t="shared" ref="W9" si="3">IF(AA9=0,0,((1+AA9)/(1+$C$416))-1)</f>
        <v>6.7958631589484231E-3</v>
      </c>
      <c r="X9" s="3598" t="s">
        <v>10082</v>
      </c>
      <c r="Y9" s="4372">
        <v>0</v>
      </c>
      <c r="Z9" s="4372">
        <v>0</v>
      </c>
      <c r="AA9" s="854">
        <v>3.9986935570781951E-2</v>
      </c>
      <c r="AB9" s="854">
        <v>0</v>
      </c>
      <c r="AC9" s="3600">
        <f t="shared" ref="AC9" si="4">AA9*T9</f>
        <v>6.6074220000000003E-2</v>
      </c>
      <c r="AD9" s="3600">
        <f>IF(I9="","",IF(OR(I9="Fixed",I9="Floating"),AC9,IF(I9="RPI",T9*V9,IF(I9="CPI/CPIH",T9*W9,"Check Instrument Type"))))</f>
        <v>6.6074220000000003E-2</v>
      </c>
      <c r="AE9" s="3600" t="str">
        <f t="shared" ref="AE9:AE72" si="5">IF(H9="",IF(D9="Swap - receiving leg",VLOOKUP(G9,$F$9:$H$408,3,0),IF(D9="Swap - paying leg",IF(I9="",H9,I9),"")),H9)</f>
        <v>Fixed</v>
      </c>
      <c r="AF9" s="4374">
        <f t="shared" ref="AF9:AF72" si="6">IF(AE9="Floating",$C$420-$C$419,IF(AE9="RPI",$C$417-$C$415,IF(AE9="CPI/CPIH",$C$418-$C$416,0)))</f>
        <v>0</v>
      </c>
      <c r="AG9" s="4374">
        <f t="shared" ref="AG9:AG72" si="7">AF9+AB9</f>
        <v>0</v>
      </c>
      <c r="AH9" s="3600">
        <f>AG9*T9</f>
        <v>0</v>
      </c>
      <c r="AI9" s="854"/>
      <c r="AJ9" s="854"/>
      <c r="AK9" s="852">
        <v>0</v>
      </c>
      <c r="AL9" s="852">
        <v>1.65239519</v>
      </c>
      <c r="AM9" s="852">
        <v>1.65239519</v>
      </c>
      <c r="AN9" s="3603" t="str">
        <f t="shared" ref="AN9:AN72" si="8">IF($H9="Fixed", IF(OR(LEFT($D9,4)="swap",LEFT($D9,5)="other"),"N","Y"),"N")</f>
        <v>Y</v>
      </c>
      <c r="AO9" s="3603" t="str">
        <f t="shared" ref="AO9:AO72" si="9">IF($H9="Floating", IF(OR(LEFT($D9,4)="swap",LEFT($D9,5)="other"),"N","Y"),"N")</f>
        <v>N</v>
      </c>
      <c r="AP9" s="3603" t="str">
        <f t="shared" ref="AP9:AP72" si="10">IF($H9="RPI", IF(OR(LEFT($D9,4)="swap",LEFT($D9,5)="other"),"N","Y"),"N")</f>
        <v>N</v>
      </c>
      <c r="AQ9" s="3603" t="str">
        <f t="shared" ref="AQ9:AQ72" si="11">IF($H9="CPI/CPIH", IF(OR(LEFT($D9,4)="swap",LEFT($D9,5)="other"),"N","Y"),"N")</f>
        <v>N</v>
      </c>
      <c r="AR9" s="3603" t="str">
        <f t="shared" ref="AR9:AR72" si="12">IF($I9="Fixed", IF(OR(LEFT($D9,4)="swap",LEFT($D9,5)="other"),"N","Y"),"N")</f>
        <v>Y</v>
      </c>
      <c r="AS9" s="3603" t="str">
        <f t="shared" ref="AS9:AS72" si="13">IF($I9="Floating", IF(OR(LEFT($D9,4)="swap",LEFT($D9,5)="other"),"N","Y"),"N")</f>
        <v>N</v>
      </c>
      <c r="AT9" s="3603" t="str">
        <f t="shared" ref="AT9:AT72" si="14">IF($I9="RPI", IF(OR(LEFT($D9,4)="swap",LEFT($D9,5)="other"),"N","Y"),"N")</f>
        <v>N</v>
      </c>
      <c r="AU9" s="3603" t="str">
        <f t="shared" ref="AU9:AU72" si="15">IF($I9="CPI/CPIH", IF(OR(LEFT($D9,4)="swap",LEFT($D9,5)="other"),"N","Y"),"N")</f>
        <v>N</v>
      </c>
      <c r="AV9" s="3603" t="str">
        <f>IF(D9="","",INDEX($C$423:$C$439,MATCH(D9,$B$423:$B$439,0)))</f>
        <v>Y</v>
      </c>
      <c r="AW9" s="3603" t="str">
        <f>IF(J9="","",INDEX($C$442:$C$446,MATCH(J9,$B$442:$B$446,0)))</f>
        <v>Y</v>
      </c>
      <c r="AX9" s="3603" t="str">
        <f>IF(AND(AV9="Y",AW9="Y"),"Y","N")</f>
        <v>Y</v>
      </c>
      <c r="AY9" s="850"/>
      <c r="AZ9" s="855"/>
      <c r="BA9" s="24"/>
      <c r="BB9" s="25" t="s">
        <v>2411</v>
      </c>
      <c r="BC9" s="3009"/>
      <c r="BD9" s="3013"/>
      <c r="BE9" s="101" t="str">
        <f t="shared" si="0"/>
        <v>Please complete all cells in row</v>
      </c>
      <c r="BF9" s="2984">
        <v>0</v>
      </c>
      <c r="BG9" s="3362"/>
    </row>
    <row r="10" spans="1:59" s="3704" customFormat="1" ht="15.75" customHeight="1">
      <c r="A10" s="3163"/>
      <c r="B10" s="3702" t="s">
        <v>2848</v>
      </c>
      <c r="C10" s="856" t="s">
        <v>10136</v>
      </c>
      <c r="D10" s="4605" t="s">
        <v>2848</v>
      </c>
      <c r="E10" s="856" t="s">
        <v>10137</v>
      </c>
      <c r="F10" s="867"/>
      <c r="G10" s="867"/>
      <c r="H10" s="856" t="s">
        <v>2888</v>
      </c>
      <c r="I10" s="856" t="s">
        <v>2888</v>
      </c>
      <c r="J10" s="856" t="s">
        <v>2864</v>
      </c>
      <c r="K10" s="856"/>
      <c r="L10" s="856" t="s">
        <v>10135</v>
      </c>
      <c r="M10" s="856"/>
      <c r="N10" s="857">
        <v>44440</v>
      </c>
      <c r="O10" s="858"/>
      <c r="P10" s="857">
        <v>49919</v>
      </c>
      <c r="Q10" s="859">
        <v>10.43</v>
      </c>
      <c r="R10" s="858">
        <v>20</v>
      </c>
      <c r="S10" s="858">
        <v>20</v>
      </c>
      <c r="T10" s="858">
        <v>20</v>
      </c>
      <c r="U10" s="3596">
        <f t="shared" ref="U10" si="16">IFERROR(Q10*S10,"")</f>
        <v>208.6</v>
      </c>
      <c r="V10" s="3597">
        <f t="shared" ref="V10" si="17">IF(AA10=0,0,((1+AA10)/(1+$C$415))-1)</f>
        <v>-1.4440422946037756E-2</v>
      </c>
      <c r="W10" s="3597">
        <f t="shared" ref="W10" si="18">IF(AA10=0,0,((1+AA10)/(1+$C$416))-1)</f>
        <v>-7.035106382978773E-3</v>
      </c>
      <c r="X10" s="3599"/>
      <c r="Y10" s="4373">
        <v>0</v>
      </c>
      <c r="Z10" s="4373">
        <v>0</v>
      </c>
      <c r="AA10" s="860">
        <v>2.5699999999999994E-2</v>
      </c>
      <c r="AB10" s="860">
        <v>0</v>
      </c>
      <c r="AC10" s="3601">
        <f t="shared" ref="AC10" si="19">AA10*T10</f>
        <v>0.5139999999999999</v>
      </c>
      <c r="AD10" s="3601">
        <f>IF(I10="","",IF(OR(I10="Fixed",I10="Floating"),AC10,IF(I10="RPI",T10*V10,IF(I10="CPI/CPIH",T10*W10,"Check Instrument Type"))))</f>
        <v>0.5139999999999999</v>
      </c>
      <c r="AE10" s="3601" t="str">
        <f t="shared" si="5"/>
        <v>Fixed</v>
      </c>
      <c r="AF10" s="4375">
        <f t="shared" si="6"/>
        <v>0</v>
      </c>
      <c r="AG10" s="4375">
        <f t="shared" si="7"/>
        <v>0</v>
      </c>
      <c r="AH10" s="3601">
        <f t="shared" ref="AH10:AH73" si="20">AG10*T10</f>
        <v>0</v>
      </c>
      <c r="AI10" s="860"/>
      <c r="AJ10" s="860"/>
      <c r="AK10" s="858">
        <v>4.2076000000000002E-2</v>
      </c>
      <c r="AL10" s="858">
        <v>19.957923999999998</v>
      </c>
      <c r="AM10" s="858">
        <v>20</v>
      </c>
      <c r="AN10" s="3604" t="str">
        <f t="shared" si="8"/>
        <v>Y</v>
      </c>
      <c r="AO10" s="3604" t="str">
        <f t="shared" si="9"/>
        <v>N</v>
      </c>
      <c r="AP10" s="3604" t="str">
        <f t="shared" si="10"/>
        <v>N</v>
      </c>
      <c r="AQ10" s="3604" t="str">
        <f t="shared" si="11"/>
        <v>N</v>
      </c>
      <c r="AR10" s="3604" t="str">
        <f t="shared" si="12"/>
        <v>Y</v>
      </c>
      <c r="AS10" s="3604" t="str">
        <f t="shared" si="13"/>
        <v>N</v>
      </c>
      <c r="AT10" s="3604" t="str">
        <f t="shared" si="14"/>
        <v>N</v>
      </c>
      <c r="AU10" s="3604" t="str">
        <f t="shared" si="15"/>
        <v>N</v>
      </c>
      <c r="AV10" s="3604" t="str">
        <f>IF(D10="","",INDEX($C$423:$C$439,MATCH(D10,$B$423:$B$439,0)))</f>
        <v>Y</v>
      </c>
      <c r="AW10" s="3604" t="str">
        <f>IF(J10="","",INDEX($C$442:$C$446,MATCH(J10,$B$442:$B$446,0)))</f>
        <v>Y</v>
      </c>
      <c r="AX10" s="3604" t="str">
        <f>IF(AND(AV10="Y",AW10="Y"),"Y","N")</f>
        <v>Y</v>
      </c>
      <c r="AY10" s="856"/>
      <c r="AZ10" s="861"/>
      <c r="BA10" s="24"/>
      <c r="BB10" s="26" t="s">
        <v>2412</v>
      </c>
      <c r="BC10" s="3009"/>
      <c r="BD10" s="3013"/>
      <c r="BE10" s="101" t="str">
        <f t="shared" si="0"/>
        <v>Please complete all cells in row</v>
      </c>
      <c r="BF10" s="3364">
        <v>0</v>
      </c>
      <c r="BG10" s="3362"/>
    </row>
    <row r="11" spans="1:59" s="3704" customFormat="1" ht="15.75" customHeight="1">
      <c r="A11" s="3163"/>
      <c r="B11" s="3702" t="s">
        <v>2848</v>
      </c>
      <c r="C11" s="856" t="s">
        <v>10136</v>
      </c>
      <c r="D11" s="4605" t="s">
        <v>2848</v>
      </c>
      <c r="E11" s="856" t="s">
        <v>10137</v>
      </c>
      <c r="F11" s="867"/>
      <c r="G11" s="867"/>
      <c r="H11" s="856" t="s">
        <v>2888</v>
      </c>
      <c r="I11" s="856" t="s">
        <v>2888</v>
      </c>
      <c r="J11" s="856" t="s">
        <v>2864</v>
      </c>
      <c r="K11" s="856"/>
      <c r="L11" s="856" t="s">
        <v>10135</v>
      </c>
      <c r="M11" s="856"/>
      <c r="N11" s="857">
        <v>44713</v>
      </c>
      <c r="O11" s="858"/>
      <c r="P11" s="857">
        <v>50192</v>
      </c>
      <c r="Q11" s="859">
        <v>11.18</v>
      </c>
      <c r="R11" s="858">
        <v>40</v>
      </c>
      <c r="S11" s="858">
        <v>40</v>
      </c>
      <c r="T11" s="858">
        <v>40</v>
      </c>
      <c r="U11" s="3596">
        <f t="shared" ref="U11:U74" si="21">IFERROR(Q11*S11,"")</f>
        <v>447.2</v>
      </c>
      <c r="V11" s="3597">
        <f t="shared" ref="V11:V74" si="22">IF(AA11=0,0,((1+AA11)/(1+$C$415))-1)</f>
        <v>-1.2710865337870469E-2</v>
      </c>
      <c r="W11" s="3597">
        <f t="shared" ref="W11:W74" si="23">IF(AA11=0,0,((1+AA11)/(1+$C$416))-1)</f>
        <v>-5.2925531914893575E-3</v>
      </c>
      <c r="X11" s="3599"/>
      <c r="Y11" s="4373">
        <v>0</v>
      </c>
      <c r="Z11" s="4373">
        <v>0</v>
      </c>
      <c r="AA11" s="860">
        <v>2.75E-2</v>
      </c>
      <c r="AB11" s="860">
        <v>0</v>
      </c>
      <c r="AC11" s="3601">
        <f t="shared" ref="AC11:AC74" si="24">AA11*T11</f>
        <v>1.1000000000000001</v>
      </c>
      <c r="AD11" s="3601">
        <f t="shared" ref="AD11:AD74" si="25">IF(I11="","",IF(OR(I11="Fixed",I11="Floating"),AC11,IF(I11="RPI",T11*V11,IF(I11="CPI/CPIH",T11*W11,"Check Instrument Type"))))</f>
        <v>1.1000000000000001</v>
      </c>
      <c r="AE11" s="3601" t="str">
        <f t="shared" si="5"/>
        <v>Fixed</v>
      </c>
      <c r="AF11" s="4375">
        <f t="shared" si="6"/>
        <v>0</v>
      </c>
      <c r="AG11" s="4375">
        <f t="shared" si="7"/>
        <v>0</v>
      </c>
      <c r="AH11" s="3601">
        <f t="shared" si="20"/>
        <v>0</v>
      </c>
      <c r="AI11" s="860"/>
      <c r="AJ11" s="860"/>
      <c r="AK11" s="858">
        <v>4.3897270000000002E-2</v>
      </c>
      <c r="AL11" s="858">
        <v>39.956102729999998</v>
      </c>
      <c r="AM11" s="858">
        <v>40</v>
      </c>
      <c r="AN11" s="3604" t="str">
        <f t="shared" si="8"/>
        <v>Y</v>
      </c>
      <c r="AO11" s="3604" t="str">
        <f t="shared" si="9"/>
        <v>N</v>
      </c>
      <c r="AP11" s="3604" t="str">
        <f t="shared" si="10"/>
        <v>N</v>
      </c>
      <c r="AQ11" s="3604" t="str">
        <f t="shared" si="11"/>
        <v>N</v>
      </c>
      <c r="AR11" s="3604" t="str">
        <f t="shared" si="12"/>
        <v>Y</v>
      </c>
      <c r="AS11" s="3604" t="str">
        <f t="shared" si="13"/>
        <v>N</v>
      </c>
      <c r="AT11" s="3604" t="str">
        <f t="shared" si="14"/>
        <v>N</v>
      </c>
      <c r="AU11" s="3604" t="str">
        <f t="shared" si="15"/>
        <v>N</v>
      </c>
      <c r="AV11" s="3604" t="str">
        <f t="shared" ref="AV11:AV74" si="26">IF(D11="","",INDEX($C$423:$C$439,MATCH(D11,$B$423:$B$439,0)))</f>
        <v>Y</v>
      </c>
      <c r="AW11" s="3604" t="str">
        <f t="shared" ref="AW11:AW74" si="27">IF(J11="","",INDEX($C$442:$C$446,MATCH(J11,$B$442:$B$446,0)))</f>
        <v>Y</v>
      </c>
      <c r="AX11" s="3604" t="str">
        <f t="shared" ref="AX11:AX74" si="28">IF(AND(AV11="Y",AW11="Y"),"Y","N")</f>
        <v>Y</v>
      </c>
      <c r="AY11" s="856"/>
      <c r="AZ11" s="861"/>
      <c r="BA11" s="24"/>
      <c r="BB11" s="26" t="s">
        <v>2413</v>
      </c>
      <c r="BC11" s="3009"/>
      <c r="BD11" s="3013"/>
      <c r="BE11" s="101" t="str">
        <f t="shared" si="0"/>
        <v>Please complete all cells in row</v>
      </c>
      <c r="BF11" s="993">
        <v>0</v>
      </c>
      <c r="BG11" s="3362"/>
    </row>
    <row r="12" spans="1:59" s="3704" customFormat="1" ht="15.75" customHeight="1">
      <c r="A12" s="3163"/>
      <c r="B12" s="3702" t="s">
        <v>2848</v>
      </c>
      <c r="C12" s="856" t="s">
        <v>10136</v>
      </c>
      <c r="D12" s="4605" t="s">
        <v>2848</v>
      </c>
      <c r="E12" s="856" t="s">
        <v>10137</v>
      </c>
      <c r="F12" s="867"/>
      <c r="G12" s="867"/>
      <c r="H12" s="856" t="s">
        <v>2888</v>
      </c>
      <c r="I12" s="856" t="s">
        <v>2888</v>
      </c>
      <c r="J12" s="856" t="s">
        <v>2864</v>
      </c>
      <c r="K12" s="856"/>
      <c r="L12" s="856" t="s">
        <v>10135</v>
      </c>
      <c r="M12" s="856"/>
      <c r="N12" s="857">
        <v>45261</v>
      </c>
      <c r="O12" s="858"/>
      <c r="P12" s="857">
        <v>47818</v>
      </c>
      <c r="Q12" s="859">
        <v>4.67</v>
      </c>
      <c r="R12" s="858">
        <v>20</v>
      </c>
      <c r="S12" s="858">
        <v>20</v>
      </c>
      <c r="T12" s="858">
        <v>20</v>
      </c>
      <c r="U12" s="3596">
        <f t="shared" si="21"/>
        <v>93.4</v>
      </c>
      <c r="V12" s="3597">
        <f t="shared" si="22"/>
        <v>2.5243315508021391E-2</v>
      </c>
      <c r="W12" s="3597">
        <f t="shared" si="23"/>
        <v>3.2946808510638137E-2</v>
      </c>
      <c r="X12" s="3599"/>
      <c r="Y12" s="4373">
        <v>0</v>
      </c>
      <c r="Z12" s="4373">
        <v>0</v>
      </c>
      <c r="AA12" s="860">
        <v>6.7000000000000004E-2</v>
      </c>
      <c r="AB12" s="860">
        <v>0</v>
      </c>
      <c r="AC12" s="3601">
        <f t="shared" si="24"/>
        <v>1.34</v>
      </c>
      <c r="AD12" s="3601">
        <f t="shared" si="25"/>
        <v>1.34</v>
      </c>
      <c r="AE12" s="3601" t="str">
        <f t="shared" si="5"/>
        <v>Fixed</v>
      </c>
      <c r="AF12" s="4375">
        <f t="shared" si="6"/>
        <v>0</v>
      </c>
      <c r="AG12" s="4375">
        <f t="shared" si="7"/>
        <v>0</v>
      </c>
      <c r="AH12" s="3601">
        <f t="shared" si="20"/>
        <v>0</v>
      </c>
      <c r="AI12" s="860"/>
      <c r="AJ12" s="860"/>
      <c r="AK12" s="858">
        <v>7.6316600000000002E-3</v>
      </c>
      <c r="AL12" s="858">
        <v>19.992368339999999</v>
      </c>
      <c r="AM12" s="858">
        <v>20</v>
      </c>
      <c r="AN12" s="3604" t="str">
        <f t="shared" si="8"/>
        <v>Y</v>
      </c>
      <c r="AO12" s="3604" t="str">
        <f t="shared" si="9"/>
        <v>N</v>
      </c>
      <c r="AP12" s="3604" t="str">
        <f t="shared" si="10"/>
        <v>N</v>
      </c>
      <c r="AQ12" s="3604" t="str">
        <f t="shared" si="11"/>
        <v>N</v>
      </c>
      <c r="AR12" s="3604" t="str">
        <f t="shared" si="12"/>
        <v>Y</v>
      </c>
      <c r="AS12" s="3604" t="str">
        <f t="shared" si="13"/>
        <v>N</v>
      </c>
      <c r="AT12" s="3604" t="str">
        <f t="shared" si="14"/>
        <v>N</v>
      </c>
      <c r="AU12" s="3604" t="str">
        <f t="shared" si="15"/>
        <v>N</v>
      </c>
      <c r="AV12" s="3604" t="str">
        <f t="shared" si="26"/>
        <v>Y</v>
      </c>
      <c r="AW12" s="3604" t="str">
        <f t="shared" si="27"/>
        <v>Y</v>
      </c>
      <c r="AX12" s="3604" t="str">
        <f t="shared" si="28"/>
        <v>Y</v>
      </c>
      <c r="AY12" s="856"/>
      <c r="AZ12" s="861"/>
      <c r="BA12" s="24"/>
      <c r="BB12" s="26" t="s">
        <v>2414</v>
      </c>
      <c r="BC12" s="3009"/>
      <c r="BD12" s="3013"/>
      <c r="BE12" s="101" t="str">
        <f t="shared" si="0"/>
        <v>Please complete all cells in row</v>
      </c>
      <c r="BF12" s="3364">
        <v>0</v>
      </c>
      <c r="BG12" s="3362"/>
    </row>
    <row r="13" spans="1:59" s="3704" customFormat="1" ht="15.75" customHeight="1">
      <c r="A13" s="3163"/>
      <c r="B13" s="3702"/>
      <c r="C13" s="856"/>
      <c r="D13" s="4605" t="s">
        <v>2410</v>
      </c>
      <c r="E13" s="856"/>
      <c r="F13" s="867"/>
      <c r="G13" s="867"/>
      <c r="H13" s="856"/>
      <c r="I13" s="856"/>
      <c r="J13" s="856"/>
      <c r="K13" s="856"/>
      <c r="L13" s="856"/>
      <c r="M13" s="856"/>
      <c r="N13" s="857"/>
      <c r="O13" s="858"/>
      <c r="P13" s="857"/>
      <c r="Q13" s="859"/>
      <c r="R13" s="858"/>
      <c r="S13" s="858"/>
      <c r="T13" s="858"/>
      <c r="U13" s="3596">
        <f t="shared" si="21"/>
        <v>0</v>
      </c>
      <c r="V13" s="3597">
        <f t="shared" si="22"/>
        <v>0</v>
      </c>
      <c r="W13" s="3597">
        <f t="shared" si="23"/>
        <v>0</v>
      </c>
      <c r="X13" s="3599"/>
      <c r="Y13" s="4373"/>
      <c r="Z13" s="4373"/>
      <c r="AA13" s="860"/>
      <c r="AB13" s="860"/>
      <c r="AC13" s="3601">
        <f t="shared" si="24"/>
        <v>0</v>
      </c>
      <c r="AD13" s="3601" t="str">
        <f t="shared" si="25"/>
        <v/>
      </c>
      <c r="AE13" s="3601" t="str">
        <f t="shared" si="5"/>
        <v/>
      </c>
      <c r="AF13" s="4375">
        <f t="shared" si="6"/>
        <v>0</v>
      </c>
      <c r="AG13" s="4375">
        <f t="shared" si="7"/>
        <v>0</v>
      </c>
      <c r="AH13" s="3601">
        <f t="shared" si="20"/>
        <v>0</v>
      </c>
      <c r="AI13" s="860"/>
      <c r="AJ13" s="860"/>
      <c r="AK13" s="858"/>
      <c r="AL13" s="858"/>
      <c r="AM13" s="858"/>
      <c r="AN13" s="3604" t="str">
        <f t="shared" si="8"/>
        <v>N</v>
      </c>
      <c r="AO13" s="3604" t="str">
        <f t="shared" si="9"/>
        <v>N</v>
      </c>
      <c r="AP13" s="3604" t="str">
        <f t="shared" si="10"/>
        <v>N</v>
      </c>
      <c r="AQ13" s="3604" t="str">
        <f t="shared" si="11"/>
        <v>N</v>
      </c>
      <c r="AR13" s="3604" t="str">
        <f t="shared" si="12"/>
        <v>N</v>
      </c>
      <c r="AS13" s="3604" t="str">
        <f t="shared" si="13"/>
        <v>N</v>
      </c>
      <c r="AT13" s="3604" t="str">
        <f t="shared" si="14"/>
        <v>N</v>
      </c>
      <c r="AU13" s="3604" t="str">
        <f t="shared" si="15"/>
        <v>N</v>
      </c>
      <c r="AV13" s="3604" t="str">
        <f t="shared" si="26"/>
        <v/>
      </c>
      <c r="AW13" s="3604" t="str">
        <f t="shared" si="27"/>
        <v/>
      </c>
      <c r="AX13" s="3604" t="str">
        <f t="shared" si="28"/>
        <v>N</v>
      </c>
      <c r="AY13" s="856"/>
      <c r="AZ13" s="861"/>
      <c r="BA13" s="24"/>
      <c r="BB13" s="26" t="s">
        <v>2415</v>
      </c>
      <c r="BC13" s="3009"/>
      <c r="BD13" s="3013"/>
      <c r="BE13" s="101" t="str">
        <f t="shared" si="0"/>
        <v>Please complete all cells in row</v>
      </c>
      <c r="BF13" s="993">
        <v>0</v>
      </c>
      <c r="BG13" s="3362"/>
    </row>
    <row r="14" spans="1:59" s="3704" customFormat="1" ht="15.75" customHeight="1">
      <c r="A14" s="3163"/>
      <c r="B14" s="3702" t="s">
        <v>2850</v>
      </c>
      <c r="C14" s="856" t="s">
        <v>10138</v>
      </c>
      <c r="D14" s="4605" t="s">
        <v>2850</v>
      </c>
      <c r="E14" s="856">
        <v>0</v>
      </c>
      <c r="F14" s="867"/>
      <c r="G14" s="867"/>
      <c r="H14" s="856" t="s">
        <v>2889</v>
      </c>
      <c r="I14" s="856" t="s">
        <v>2889</v>
      </c>
      <c r="J14" s="856" t="s">
        <v>2864</v>
      </c>
      <c r="K14" s="856"/>
      <c r="L14" s="856" t="s">
        <v>10135</v>
      </c>
      <c r="M14" s="856"/>
      <c r="N14" s="857">
        <v>45604</v>
      </c>
      <c r="O14" s="858"/>
      <c r="P14" s="857">
        <v>46699</v>
      </c>
      <c r="Q14" s="859">
        <v>1.61</v>
      </c>
      <c r="R14" s="858">
        <v>75</v>
      </c>
      <c r="S14" s="858">
        <v>30</v>
      </c>
      <c r="T14" s="858">
        <v>30</v>
      </c>
      <c r="U14" s="3596">
        <f t="shared" si="21"/>
        <v>48.300000000000004</v>
      </c>
      <c r="V14" s="3597">
        <f t="shared" si="22"/>
        <v>2.1131538080909618E-2</v>
      </c>
      <c r="W14" s="3597">
        <f t="shared" si="23"/>
        <v>2.8804135930971864E-2</v>
      </c>
      <c r="X14" s="3599"/>
      <c r="Y14" s="4373">
        <v>4.4212422463494883E-2</v>
      </c>
      <c r="Z14" s="4373">
        <v>1.8508333333333335E-2</v>
      </c>
      <c r="AA14" s="860">
        <v>6.2720755796828218E-2</v>
      </c>
      <c r="AB14" s="860">
        <v>0</v>
      </c>
      <c r="AC14" s="3601">
        <f>AA14*T14</f>
        <v>1.8816226739048465</v>
      </c>
      <c r="AD14" s="3601">
        <f t="shared" si="25"/>
        <v>1.8816226739048465</v>
      </c>
      <c r="AE14" s="3601" t="str">
        <f t="shared" si="5"/>
        <v>Floating</v>
      </c>
      <c r="AF14" s="4375">
        <f t="shared" si="6"/>
        <v>2.700000000000001E-3</v>
      </c>
      <c r="AG14" s="4375">
        <f t="shared" si="7"/>
        <v>2.700000000000001E-3</v>
      </c>
      <c r="AH14" s="3601">
        <f t="shared" si="20"/>
        <v>8.100000000000003E-2</v>
      </c>
      <c r="AI14" s="860">
        <v>3.6750000000000007E-3</v>
      </c>
      <c r="AJ14" s="860">
        <v>1.3333333333333334E-2</v>
      </c>
      <c r="AK14" s="858">
        <v>0.42499999999999999</v>
      </c>
      <c r="AL14" s="858">
        <v>30</v>
      </c>
      <c r="AM14" s="858">
        <v>30</v>
      </c>
      <c r="AN14" s="3604" t="str">
        <f t="shared" si="8"/>
        <v>N</v>
      </c>
      <c r="AO14" s="3604" t="str">
        <f t="shared" si="9"/>
        <v>Y</v>
      </c>
      <c r="AP14" s="3604" t="str">
        <f t="shared" si="10"/>
        <v>N</v>
      </c>
      <c r="AQ14" s="3604" t="str">
        <f t="shared" si="11"/>
        <v>N</v>
      </c>
      <c r="AR14" s="3604" t="str">
        <f t="shared" si="12"/>
        <v>N</v>
      </c>
      <c r="AS14" s="3604" t="str">
        <f t="shared" si="13"/>
        <v>Y</v>
      </c>
      <c r="AT14" s="3604" t="str">
        <f t="shared" si="14"/>
        <v>N</v>
      </c>
      <c r="AU14" s="3604" t="str">
        <f t="shared" si="15"/>
        <v>N</v>
      </c>
      <c r="AV14" s="3604" t="str">
        <f t="shared" si="26"/>
        <v>N</v>
      </c>
      <c r="AW14" s="3604" t="str">
        <f t="shared" si="27"/>
        <v>Y</v>
      </c>
      <c r="AX14" s="3604" t="str">
        <f t="shared" si="28"/>
        <v>N</v>
      </c>
      <c r="AY14" s="856"/>
      <c r="AZ14" s="861"/>
      <c r="BA14" s="24"/>
      <c r="BB14" s="26" t="s">
        <v>2416</v>
      </c>
      <c r="BC14" s="3009"/>
      <c r="BD14" s="3013"/>
      <c r="BE14" s="101" t="str">
        <f t="shared" si="0"/>
        <v>Please complete all cells in row</v>
      </c>
      <c r="BF14" s="993">
        <v>0</v>
      </c>
      <c r="BG14" s="3362"/>
    </row>
    <row r="15" spans="1:59" s="3704" customFormat="1" ht="15.75" customHeight="1">
      <c r="A15" s="3163"/>
      <c r="B15" s="3702"/>
      <c r="C15" s="856"/>
      <c r="D15" s="4605" t="s">
        <v>2410</v>
      </c>
      <c r="E15" s="856"/>
      <c r="F15" s="867"/>
      <c r="G15" s="867"/>
      <c r="H15" s="856"/>
      <c r="I15" s="856"/>
      <c r="J15" s="856"/>
      <c r="K15" s="856"/>
      <c r="L15" s="856"/>
      <c r="M15" s="856"/>
      <c r="N15" s="857"/>
      <c r="O15" s="858"/>
      <c r="P15" s="857"/>
      <c r="Q15" s="859"/>
      <c r="R15" s="858"/>
      <c r="S15" s="858"/>
      <c r="T15" s="858"/>
      <c r="U15" s="3596">
        <f t="shared" si="21"/>
        <v>0</v>
      </c>
      <c r="V15" s="3597">
        <f t="shared" si="22"/>
        <v>0</v>
      </c>
      <c r="W15" s="3597">
        <f t="shared" si="23"/>
        <v>0</v>
      </c>
      <c r="X15" s="3599"/>
      <c r="Y15" s="4373"/>
      <c r="Z15" s="4373"/>
      <c r="AA15" s="860"/>
      <c r="AB15" s="860"/>
      <c r="AC15" s="3601">
        <f t="shared" si="24"/>
        <v>0</v>
      </c>
      <c r="AD15" s="3601" t="str">
        <f t="shared" si="25"/>
        <v/>
      </c>
      <c r="AE15" s="3601" t="str">
        <f t="shared" si="5"/>
        <v/>
      </c>
      <c r="AF15" s="4375">
        <f t="shared" si="6"/>
        <v>0</v>
      </c>
      <c r="AG15" s="4375">
        <f t="shared" si="7"/>
        <v>0</v>
      </c>
      <c r="AH15" s="3601">
        <f t="shared" si="20"/>
        <v>0</v>
      </c>
      <c r="AI15" s="860"/>
      <c r="AJ15" s="860"/>
      <c r="AK15" s="858"/>
      <c r="AL15" s="858"/>
      <c r="AM15" s="858"/>
      <c r="AN15" s="3604" t="str">
        <f t="shared" si="8"/>
        <v>N</v>
      </c>
      <c r="AO15" s="3604" t="str">
        <f t="shared" si="9"/>
        <v>N</v>
      </c>
      <c r="AP15" s="3604" t="str">
        <f t="shared" si="10"/>
        <v>N</v>
      </c>
      <c r="AQ15" s="3604" t="str">
        <f t="shared" si="11"/>
        <v>N</v>
      </c>
      <c r="AR15" s="3604" t="str">
        <f t="shared" si="12"/>
        <v>N</v>
      </c>
      <c r="AS15" s="3604" t="str">
        <f t="shared" si="13"/>
        <v>N</v>
      </c>
      <c r="AT15" s="3604" t="str">
        <f t="shared" si="14"/>
        <v>N</v>
      </c>
      <c r="AU15" s="3604" t="str">
        <f t="shared" si="15"/>
        <v>N</v>
      </c>
      <c r="AV15" s="3604" t="str">
        <f t="shared" si="26"/>
        <v/>
      </c>
      <c r="AW15" s="3604" t="str">
        <f t="shared" si="27"/>
        <v/>
      </c>
      <c r="AX15" s="3604" t="str">
        <f t="shared" si="28"/>
        <v>N</v>
      </c>
      <c r="AY15" s="856"/>
      <c r="AZ15" s="861"/>
      <c r="BA15" s="24"/>
      <c r="BB15" s="26" t="s">
        <v>2417</v>
      </c>
      <c r="BC15" s="3009"/>
      <c r="BD15" s="3013"/>
      <c r="BE15" s="101" t="str">
        <f t="shared" si="0"/>
        <v>Please complete all cells in row</v>
      </c>
      <c r="BF15" s="993">
        <v>0</v>
      </c>
      <c r="BG15" s="3362"/>
    </row>
    <row r="16" spans="1:59" s="3704" customFormat="1" ht="15.75" customHeight="1">
      <c r="A16" s="3163"/>
      <c r="B16" s="3702" t="s">
        <v>10139</v>
      </c>
      <c r="C16" s="856" t="s">
        <v>10140</v>
      </c>
      <c r="D16" s="4605" t="s">
        <v>2826</v>
      </c>
      <c r="E16" s="856" t="s">
        <v>2410</v>
      </c>
      <c r="F16" s="867"/>
      <c r="G16" s="867"/>
      <c r="H16" s="856" t="s">
        <v>859</v>
      </c>
      <c r="I16" s="856" t="s">
        <v>859</v>
      </c>
      <c r="J16" s="856" t="s">
        <v>2864</v>
      </c>
      <c r="K16" s="856"/>
      <c r="L16" s="856" t="s">
        <v>10135</v>
      </c>
      <c r="M16" s="856"/>
      <c r="N16" s="857">
        <v>38706</v>
      </c>
      <c r="O16" s="858"/>
      <c r="P16" s="857">
        <v>53225</v>
      </c>
      <c r="Q16" s="859">
        <v>19.489999999999998</v>
      </c>
      <c r="R16" s="858">
        <v>111.4</v>
      </c>
      <c r="S16" s="858">
        <v>247.06439309969883</v>
      </c>
      <c r="T16" s="858">
        <v>236.16868801100313</v>
      </c>
      <c r="U16" s="3596">
        <f t="shared" si="21"/>
        <v>4815.2850215131302</v>
      </c>
      <c r="V16" s="3597">
        <f>IF(AA16=0,0,((1+AA16)/(1+$C$415))-1)</f>
        <v>3.7600000000000078E-2</v>
      </c>
      <c r="W16" s="3597">
        <f t="shared" si="23"/>
        <v>4.5396338896932287E-2</v>
      </c>
      <c r="X16" s="3599"/>
      <c r="Y16" s="4373">
        <v>0</v>
      </c>
      <c r="Z16" s="4373">
        <v>0</v>
      </c>
      <c r="AA16" s="860">
        <v>7.985995446496319E-2</v>
      </c>
      <c r="AB16" s="860">
        <v>0</v>
      </c>
      <c r="AC16" s="3601">
        <f t="shared" si="24"/>
        <v>18.860420670608807</v>
      </c>
      <c r="AD16" s="3601">
        <f t="shared" si="25"/>
        <v>8.8799426692137367</v>
      </c>
      <c r="AE16" s="3601" t="str">
        <f t="shared" si="5"/>
        <v>RPI</v>
      </c>
      <c r="AF16" s="4375">
        <f t="shared" si="6"/>
        <v>-1.1728560586895937E-2</v>
      </c>
      <c r="AG16" s="4375">
        <f>AF16+AB16</f>
        <v>-1.1728560586895937E-2</v>
      </c>
      <c r="AH16" s="3601">
        <f t="shared" si="20"/>
        <v>-2.7699187660647744</v>
      </c>
      <c r="AI16" s="860"/>
      <c r="AJ16" s="860"/>
      <c r="AK16" s="858">
        <v>1.60678477</v>
      </c>
      <c r="AL16" s="858">
        <v>246.03399999999999</v>
      </c>
      <c r="AM16" s="858">
        <v>360.88029999999998</v>
      </c>
      <c r="AN16" s="3604" t="str">
        <f t="shared" si="8"/>
        <v>N</v>
      </c>
      <c r="AO16" s="3604" t="str">
        <f t="shared" si="9"/>
        <v>N</v>
      </c>
      <c r="AP16" s="3604" t="str">
        <f t="shared" si="10"/>
        <v>Y</v>
      </c>
      <c r="AQ16" s="3604" t="str">
        <f t="shared" si="11"/>
        <v>N</v>
      </c>
      <c r="AR16" s="3604" t="str">
        <f t="shared" si="12"/>
        <v>N</v>
      </c>
      <c r="AS16" s="3604" t="str">
        <f t="shared" si="13"/>
        <v>N</v>
      </c>
      <c r="AT16" s="3604" t="str">
        <f t="shared" si="14"/>
        <v>Y</v>
      </c>
      <c r="AU16" s="3604" t="str">
        <f t="shared" si="15"/>
        <v>N</v>
      </c>
      <c r="AV16" s="3604" t="str">
        <f t="shared" si="26"/>
        <v>Y</v>
      </c>
      <c r="AW16" s="3604" t="str">
        <f t="shared" si="27"/>
        <v>Y</v>
      </c>
      <c r="AX16" s="3604" t="str">
        <f t="shared" si="28"/>
        <v>Y</v>
      </c>
      <c r="AY16" s="856"/>
      <c r="AZ16" s="861"/>
      <c r="BA16" s="24"/>
      <c r="BB16" s="26" t="s">
        <v>2418</v>
      </c>
      <c r="BC16" s="3009"/>
      <c r="BD16" s="3013"/>
      <c r="BE16" s="101" t="str">
        <f t="shared" si="0"/>
        <v>Please complete all cells in row</v>
      </c>
      <c r="BF16" s="993">
        <v>0</v>
      </c>
      <c r="BG16" s="3362"/>
    </row>
    <row r="17" spans="1:59" s="3704" customFormat="1" ht="15.75" customHeight="1">
      <c r="A17" s="3163"/>
      <c r="B17" s="3702" t="s">
        <v>10139</v>
      </c>
      <c r="C17" s="856" t="s">
        <v>10141</v>
      </c>
      <c r="D17" s="4605" t="s">
        <v>2826</v>
      </c>
      <c r="E17" s="856" t="s">
        <v>2410</v>
      </c>
      <c r="F17" s="867"/>
      <c r="G17" s="867"/>
      <c r="H17" s="856" t="s">
        <v>859</v>
      </c>
      <c r="I17" s="856" t="s">
        <v>859</v>
      </c>
      <c r="J17" s="856" t="s">
        <v>2864</v>
      </c>
      <c r="K17" s="856"/>
      <c r="L17" s="856" t="s">
        <v>10135</v>
      </c>
      <c r="M17" s="856"/>
      <c r="N17" s="857">
        <v>39629</v>
      </c>
      <c r="O17" s="858"/>
      <c r="P17" s="857">
        <v>55334</v>
      </c>
      <c r="Q17" s="859">
        <v>25.27</v>
      </c>
      <c r="R17" s="858">
        <v>35</v>
      </c>
      <c r="S17" s="858">
        <v>67.682746311171115</v>
      </c>
      <c r="T17" s="858">
        <v>67.682746311171115</v>
      </c>
      <c r="U17" s="3596">
        <f t="shared" si="21"/>
        <v>1710.3429992832941</v>
      </c>
      <c r="V17" s="3597">
        <f t="shared" si="22"/>
        <v>1.8399999999999972E-2</v>
      </c>
      <c r="W17" s="3597">
        <f t="shared" si="23"/>
        <v>2.6052073566534162E-2</v>
      </c>
      <c r="X17" s="3599"/>
      <c r="Y17" s="4373">
        <v>0</v>
      </c>
      <c r="Z17" s="4373">
        <v>0</v>
      </c>
      <c r="AA17" s="860">
        <v>5.9877966101694824E-2</v>
      </c>
      <c r="AB17" s="860">
        <v>0</v>
      </c>
      <c r="AC17" s="3601">
        <f t="shared" si="24"/>
        <v>4.0527051892899149</v>
      </c>
      <c r="AD17" s="3601">
        <f t="shared" si="25"/>
        <v>1.2453625321255466</v>
      </c>
      <c r="AE17" s="3601" t="str">
        <f t="shared" si="5"/>
        <v>RPI</v>
      </c>
      <c r="AF17" s="4375">
        <f t="shared" si="6"/>
        <v>-1.1728560586895937E-2</v>
      </c>
      <c r="AG17" s="4375">
        <f t="shared" si="7"/>
        <v>-1.1728560586895937E-2</v>
      </c>
      <c r="AH17" s="3601">
        <f t="shared" si="20"/>
        <v>-0.79382119079807789</v>
      </c>
      <c r="AI17" s="860"/>
      <c r="AJ17" s="860"/>
      <c r="AK17" s="858">
        <v>0.5</v>
      </c>
      <c r="AL17" s="858">
        <v>67.682746311171115</v>
      </c>
      <c r="AM17" s="858">
        <v>114.94875</v>
      </c>
      <c r="AN17" s="3604" t="str">
        <f t="shared" si="8"/>
        <v>N</v>
      </c>
      <c r="AO17" s="3604" t="str">
        <f t="shared" si="9"/>
        <v>N</v>
      </c>
      <c r="AP17" s="3604" t="str">
        <f t="shared" si="10"/>
        <v>Y</v>
      </c>
      <c r="AQ17" s="3604" t="str">
        <f t="shared" si="11"/>
        <v>N</v>
      </c>
      <c r="AR17" s="3604" t="str">
        <f t="shared" si="12"/>
        <v>N</v>
      </c>
      <c r="AS17" s="3604" t="str">
        <f t="shared" si="13"/>
        <v>N</v>
      </c>
      <c r="AT17" s="3604" t="str">
        <f t="shared" si="14"/>
        <v>Y</v>
      </c>
      <c r="AU17" s="3604" t="str">
        <f t="shared" si="15"/>
        <v>N</v>
      </c>
      <c r="AV17" s="3604" t="str">
        <f t="shared" si="26"/>
        <v>Y</v>
      </c>
      <c r="AW17" s="3604" t="str">
        <f t="shared" si="27"/>
        <v>Y</v>
      </c>
      <c r="AX17" s="3604" t="str">
        <f t="shared" si="28"/>
        <v>Y</v>
      </c>
      <c r="AY17" s="856"/>
      <c r="AZ17" s="861"/>
      <c r="BA17" s="24"/>
      <c r="BB17" s="26" t="s">
        <v>2419</v>
      </c>
      <c r="BC17" s="3009"/>
      <c r="BD17" s="3013"/>
      <c r="BE17" s="101" t="str">
        <f t="shared" si="0"/>
        <v>Please complete all cells in row</v>
      </c>
      <c r="BF17" s="993">
        <v>0</v>
      </c>
      <c r="BG17" s="3362"/>
    </row>
    <row r="18" spans="1:59" s="3704" customFormat="1" ht="15.75" hidden="1" customHeight="1">
      <c r="A18" s="3163"/>
      <c r="B18" s="3702"/>
      <c r="C18" s="856"/>
      <c r="D18" s="4605" t="s">
        <v>2410</v>
      </c>
      <c r="E18" s="856"/>
      <c r="F18" s="867"/>
      <c r="G18" s="867"/>
      <c r="H18" s="856"/>
      <c r="I18" s="856"/>
      <c r="J18" s="856"/>
      <c r="K18" s="856"/>
      <c r="L18" s="856"/>
      <c r="M18" s="856"/>
      <c r="N18" s="857"/>
      <c r="O18" s="858"/>
      <c r="P18" s="857"/>
      <c r="Q18" s="859"/>
      <c r="R18" s="858"/>
      <c r="S18" s="858"/>
      <c r="T18" s="858"/>
      <c r="U18" s="3596">
        <f t="shared" si="21"/>
        <v>0</v>
      </c>
      <c r="V18" s="3597">
        <f t="shared" si="22"/>
        <v>0</v>
      </c>
      <c r="W18" s="3597">
        <f t="shared" si="23"/>
        <v>0</v>
      </c>
      <c r="X18" s="3599"/>
      <c r="Y18" s="4373"/>
      <c r="Z18" s="4373"/>
      <c r="AA18" s="860"/>
      <c r="AB18" s="860"/>
      <c r="AC18" s="3601">
        <f t="shared" si="24"/>
        <v>0</v>
      </c>
      <c r="AD18" s="3601" t="str">
        <f t="shared" si="25"/>
        <v/>
      </c>
      <c r="AE18" s="3601" t="str">
        <f t="shared" si="5"/>
        <v/>
      </c>
      <c r="AF18" s="4375">
        <f t="shared" si="6"/>
        <v>0</v>
      </c>
      <c r="AG18" s="4375">
        <f t="shared" si="7"/>
        <v>0</v>
      </c>
      <c r="AH18" s="3601">
        <f t="shared" si="20"/>
        <v>0</v>
      </c>
      <c r="AI18" s="860"/>
      <c r="AJ18" s="860"/>
      <c r="AK18" s="858"/>
      <c r="AL18" s="858"/>
      <c r="AM18" s="858"/>
      <c r="AN18" s="3604" t="str">
        <f t="shared" si="8"/>
        <v>N</v>
      </c>
      <c r="AO18" s="3604" t="str">
        <f t="shared" si="9"/>
        <v>N</v>
      </c>
      <c r="AP18" s="3604" t="str">
        <f t="shared" si="10"/>
        <v>N</v>
      </c>
      <c r="AQ18" s="3604" t="str">
        <f t="shared" si="11"/>
        <v>N</v>
      </c>
      <c r="AR18" s="3604" t="str">
        <f t="shared" si="12"/>
        <v>N</v>
      </c>
      <c r="AS18" s="3604" t="str">
        <f t="shared" si="13"/>
        <v>N</v>
      </c>
      <c r="AT18" s="3604" t="str">
        <f t="shared" si="14"/>
        <v>N</v>
      </c>
      <c r="AU18" s="3604" t="str">
        <f t="shared" si="15"/>
        <v>N</v>
      </c>
      <c r="AV18" s="3604" t="str">
        <f t="shared" si="26"/>
        <v/>
      </c>
      <c r="AW18" s="3604" t="str">
        <f t="shared" si="27"/>
        <v/>
      </c>
      <c r="AX18" s="3604" t="str">
        <f t="shared" si="28"/>
        <v>N</v>
      </c>
      <c r="AY18" s="856"/>
      <c r="AZ18" s="861"/>
      <c r="BA18" s="24"/>
      <c r="BB18" s="26" t="s">
        <v>2420</v>
      </c>
      <c r="BC18" s="3009"/>
      <c r="BD18" s="3013"/>
      <c r="BE18" s="101" t="str">
        <f t="shared" si="0"/>
        <v>Please complete all cells in row</v>
      </c>
      <c r="BF18" s="993">
        <v>0</v>
      </c>
      <c r="BG18" s="3362"/>
    </row>
    <row r="19" spans="1:59" s="3704" customFormat="1" ht="15.75" hidden="1" customHeight="1">
      <c r="A19" s="3163"/>
      <c r="B19" s="3702"/>
      <c r="C19" s="856"/>
      <c r="D19" s="4605" t="s">
        <v>2410</v>
      </c>
      <c r="E19" s="856"/>
      <c r="F19" s="867"/>
      <c r="G19" s="867"/>
      <c r="H19" s="856"/>
      <c r="I19" s="856"/>
      <c r="J19" s="856"/>
      <c r="K19" s="856"/>
      <c r="L19" s="856"/>
      <c r="M19" s="856"/>
      <c r="N19" s="857"/>
      <c r="O19" s="858"/>
      <c r="P19" s="857"/>
      <c r="Q19" s="859"/>
      <c r="R19" s="858"/>
      <c r="S19" s="858"/>
      <c r="T19" s="858"/>
      <c r="U19" s="3596">
        <f t="shared" si="21"/>
        <v>0</v>
      </c>
      <c r="V19" s="3597">
        <f t="shared" si="22"/>
        <v>0</v>
      </c>
      <c r="W19" s="3597">
        <f t="shared" si="23"/>
        <v>0</v>
      </c>
      <c r="X19" s="3599"/>
      <c r="Y19" s="4373"/>
      <c r="Z19" s="4373"/>
      <c r="AA19" s="860"/>
      <c r="AB19" s="860"/>
      <c r="AC19" s="3601">
        <f t="shared" si="24"/>
        <v>0</v>
      </c>
      <c r="AD19" s="3601" t="str">
        <f t="shared" si="25"/>
        <v/>
      </c>
      <c r="AE19" s="3601" t="str">
        <f t="shared" si="5"/>
        <v/>
      </c>
      <c r="AF19" s="4375">
        <f t="shared" si="6"/>
        <v>0</v>
      </c>
      <c r="AG19" s="4375">
        <f t="shared" si="7"/>
        <v>0</v>
      </c>
      <c r="AH19" s="3601">
        <f t="shared" si="20"/>
        <v>0</v>
      </c>
      <c r="AI19" s="860"/>
      <c r="AJ19" s="860"/>
      <c r="AK19" s="858"/>
      <c r="AL19" s="858"/>
      <c r="AM19" s="858"/>
      <c r="AN19" s="3604" t="str">
        <f t="shared" si="8"/>
        <v>N</v>
      </c>
      <c r="AO19" s="3604" t="str">
        <f t="shared" si="9"/>
        <v>N</v>
      </c>
      <c r="AP19" s="3604" t="str">
        <f t="shared" si="10"/>
        <v>N</v>
      </c>
      <c r="AQ19" s="3604" t="str">
        <f t="shared" si="11"/>
        <v>N</v>
      </c>
      <c r="AR19" s="3604" t="str">
        <f t="shared" si="12"/>
        <v>N</v>
      </c>
      <c r="AS19" s="3604" t="str">
        <f t="shared" si="13"/>
        <v>N</v>
      </c>
      <c r="AT19" s="3604" t="str">
        <f t="shared" si="14"/>
        <v>N</v>
      </c>
      <c r="AU19" s="3604" t="str">
        <f t="shared" si="15"/>
        <v>N</v>
      </c>
      <c r="AV19" s="3604" t="str">
        <f t="shared" si="26"/>
        <v/>
      </c>
      <c r="AW19" s="3604" t="str">
        <f t="shared" si="27"/>
        <v/>
      </c>
      <c r="AX19" s="3604" t="str">
        <f t="shared" si="28"/>
        <v>N</v>
      </c>
      <c r="AY19" s="856"/>
      <c r="AZ19" s="861"/>
      <c r="BA19" s="24"/>
      <c r="BB19" s="26" t="s">
        <v>2421</v>
      </c>
      <c r="BC19" s="3009"/>
      <c r="BD19" s="3013"/>
      <c r="BE19" s="101" t="str">
        <f t="shared" si="0"/>
        <v>Please complete all cells in row</v>
      </c>
      <c r="BF19" s="993">
        <v>0</v>
      </c>
      <c r="BG19" s="3362"/>
    </row>
    <row r="20" spans="1:59" s="3704" customFormat="1" ht="15.75" hidden="1" customHeight="1">
      <c r="A20" s="3163"/>
      <c r="B20" s="3702"/>
      <c r="C20" s="856"/>
      <c r="D20" s="4605" t="s">
        <v>2410</v>
      </c>
      <c r="E20" s="856"/>
      <c r="F20" s="867"/>
      <c r="G20" s="867"/>
      <c r="H20" s="856"/>
      <c r="I20" s="856"/>
      <c r="J20" s="856"/>
      <c r="K20" s="856"/>
      <c r="L20" s="856"/>
      <c r="M20" s="856"/>
      <c r="N20" s="857"/>
      <c r="O20" s="858"/>
      <c r="P20" s="857"/>
      <c r="Q20" s="859"/>
      <c r="R20" s="858"/>
      <c r="S20" s="858"/>
      <c r="T20" s="858"/>
      <c r="U20" s="3596">
        <f t="shared" si="21"/>
        <v>0</v>
      </c>
      <c r="V20" s="3597">
        <f t="shared" si="22"/>
        <v>0</v>
      </c>
      <c r="W20" s="3597">
        <f t="shared" si="23"/>
        <v>0</v>
      </c>
      <c r="X20" s="3599"/>
      <c r="Y20" s="4373"/>
      <c r="Z20" s="4373"/>
      <c r="AA20" s="860"/>
      <c r="AB20" s="860"/>
      <c r="AC20" s="3601">
        <f t="shared" si="24"/>
        <v>0</v>
      </c>
      <c r="AD20" s="3601" t="str">
        <f t="shared" si="25"/>
        <v/>
      </c>
      <c r="AE20" s="3601" t="str">
        <f t="shared" si="5"/>
        <v/>
      </c>
      <c r="AF20" s="4375">
        <f t="shared" si="6"/>
        <v>0</v>
      </c>
      <c r="AG20" s="4375">
        <f t="shared" si="7"/>
        <v>0</v>
      </c>
      <c r="AH20" s="3601">
        <f t="shared" si="20"/>
        <v>0</v>
      </c>
      <c r="AI20" s="860"/>
      <c r="AJ20" s="860"/>
      <c r="AK20" s="858"/>
      <c r="AL20" s="858"/>
      <c r="AM20" s="858"/>
      <c r="AN20" s="3604" t="str">
        <f t="shared" si="8"/>
        <v>N</v>
      </c>
      <c r="AO20" s="3604" t="str">
        <f t="shared" si="9"/>
        <v>N</v>
      </c>
      <c r="AP20" s="3604" t="str">
        <f t="shared" si="10"/>
        <v>N</v>
      </c>
      <c r="AQ20" s="3604" t="str">
        <f t="shared" si="11"/>
        <v>N</v>
      </c>
      <c r="AR20" s="3604" t="str">
        <f t="shared" si="12"/>
        <v>N</v>
      </c>
      <c r="AS20" s="3604" t="str">
        <f t="shared" si="13"/>
        <v>N</v>
      </c>
      <c r="AT20" s="3604" t="str">
        <f t="shared" si="14"/>
        <v>N</v>
      </c>
      <c r="AU20" s="3604" t="str">
        <f t="shared" si="15"/>
        <v>N</v>
      </c>
      <c r="AV20" s="3604" t="str">
        <f t="shared" si="26"/>
        <v/>
      </c>
      <c r="AW20" s="3604" t="str">
        <f t="shared" si="27"/>
        <v/>
      </c>
      <c r="AX20" s="3604" t="str">
        <f t="shared" si="28"/>
        <v>N</v>
      </c>
      <c r="AY20" s="856"/>
      <c r="AZ20" s="861"/>
      <c r="BA20" s="24"/>
      <c r="BB20" s="26" t="s">
        <v>2422</v>
      </c>
      <c r="BC20" s="3009"/>
      <c r="BD20" s="3013"/>
      <c r="BE20" s="101" t="str">
        <f t="shared" si="0"/>
        <v>Please complete all cells in row</v>
      </c>
      <c r="BF20" s="993">
        <v>0</v>
      </c>
      <c r="BG20" s="3362"/>
    </row>
    <row r="21" spans="1:59" s="3704" customFormat="1" ht="15.75" hidden="1" customHeight="1">
      <c r="A21" s="3163"/>
      <c r="B21" s="3702"/>
      <c r="C21" s="856"/>
      <c r="D21" s="4605" t="s">
        <v>2410</v>
      </c>
      <c r="E21" s="856"/>
      <c r="F21" s="867"/>
      <c r="G21" s="867"/>
      <c r="H21" s="856"/>
      <c r="I21" s="856"/>
      <c r="J21" s="856"/>
      <c r="K21" s="856"/>
      <c r="L21" s="856"/>
      <c r="M21" s="856"/>
      <c r="N21" s="857"/>
      <c r="O21" s="858"/>
      <c r="P21" s="857"/>
      <c r="Q21" s="859"/>
      <c r="R21" s="858"/>
      <c r="S21" s="858"/>
      <c r="T21" s="858"/>
      <c r="U21" s="3596">
        <f t="shared" si="21"/>
        <v>0</v>
      </c>
      <c r="V21" s="3597">
        <f t="shared" si="22"/>
        <v>0</v>
      </c>
      <c r="W21" s="3597">
        <f t="shared" si="23"/>
        <v>0</v>
      </c>
      <c r="X21" s="3599"/>
      <c r="Y21" s="4373"/>
      <c r="Z21" s="4373"/>
      <c r="AA21" s="860"/>
      <c r="AB21" s="860"/>
      <c r="AC21" s="3601">
        <f t="shared" si="24"/>
        <v>0</v>
      </c>
      <c r="AD21" s="3601" t="str">
        <f t="shared" si="25"/>
        <v/>
      </c>
      <c r="AE21" s="3601" t="str">
        <f t="shared" si="5"/>
        <v/>
      </c>
      <c r="AF21" s="4375">
        <f t="shared" si="6"/>
        <v>0</v>
      </c>
      <c r="AG21" s="4375">
        <f t="shared" si="7"/>
        <v>0</v>
      </c>
      <c r="AH21" s="3601">
        <f t="shared" si="20"/>
        <v>0</v>
      </c>
      <c r="AI21" s="860"/>
      <c r="AJ21" s="860"/>
      <c r="AK21" s="858"/>
      <c r="AL21" s="858"/>
      <c r="AM21" s="858"/>
      <c r="AN21" s="3604" t="str">
        <f t="shared" si="8"/>
        <v>N</v>
      </c>
      <c r="AO21" s="3604" t="str">
        <f t="shared" si="9"/>
        <v>N</v>
      </c>
      <c r="AP21" s="3604" t="str">
        <f t="shared" si="10"/>
        <v>N</v>
      </c>
      <c r="AQ21" s="3604" t="str">
        <f t="shared" si="11"/>
        <v>N</v>
      </c>
      <c r="AR21" s="3604" t="str">
        <f t="shared" si="12"/>
        <v>N</v>
      </c>
      <c r="AS21" s="3604" t="str">
        <f t="shared" si="13"/>
        <v>N</v>
      </c>
      <c r="AT21" s="3604" t="str">
        <f t="shared" si="14"/>
        <v>N</v>
      </c>
      <c r="AU21" s="3604" t="str">
        <f t="shared" si="15"/>
        <v>N</v>
      </c>
      <c r="AV21" s="3604" t="str">
        <f t="shared" si="26"/>
        <v/>
      </c>
      <c r="AW21" s="3604" t="str">
        <f t="shared" si="27"/>
        <v/>
      </c>
      <c r="AX21" s="3604" t="str">
        <f t="shared" si="28"/>
        <v>N</v>
      </c>
      <c r="AY21" s="856"/>
      <c r="AZ21" s="861"/>
      <c r="BA21" s="24"/>
      <c r="BB21" s="26" t="s">
        <v>2423</v>
      </c>
      <c r="BC21" s="3009"/>
      <c r="BD21" s="3013"/>
      <c r="BE21" s="101" t="str">
        <f t="shared" si="0"/>
        <v>Please complete all cells in row</v>
      </c>
      <c r="BF21" s="993">
        <v>0</v>
      </c>
      <c r="BG21" s="3362"/>
    </row>
    <row r="22" spans="1:59" s="3704" customFormat="1" ht="15.75" hidden="1" customHeight="1">
      <c r="A22" s="3163"/>
      <c r="B22" s="3702"/>
      <c r="C22" s="856"/>
      <c r="D22" s="4605" t="s">
        <v>2410</v>
      </c>
      <c r="E22" s="856"/>
      <c r="F22" s="867"/>
      <c r="G22" s="867"/>
      <c r="H22" s="856"/>
      <c r="I22" s="856"/>
      <c r="J22" s="856"/>
      <c r="K22" s="856"/>
      <c r="L22" s="856"/>
      <c r="M22" s="856"/>
      <c r="N22" s="857"/>
      <c r="O22" s="858"/>
      <c r="P22" s="857"/>
      <c r="Q22" s="859"/>
      <c r="R22" s="858"/>
      <c r="S22" s="858"/>
      <c r="T22" s="858"/>
      <c r="U22" s="3596">
        <f t="shared" si="21"/>
        <v>0</v>
      </c>
      <c r="V22" s="3597">
        <f t="shared" si="22"/>
        <v>0</v>
      </c>
      <c r="W22" s="3597">
        <f t="shared" si="23"/>
        <v>0</v>
      </c>
      <c r="X22" s="3599"/>
      <c r="Y22" s="4373"/>
      <c r="Z22" s="4373"/>
      <c r="AA22" s="860"/>
      <c r="AB22" s="860"/>
      <c r="AC22" s="3601">
        <f t="shared" si="24"/>
        <v>0</v>
      </c>
      <c r="AD22" s="3601" t="str">
        <f t="shared" si="25"/>
        <v/>
      </c>
      <c r="AE22" s="3601" t="str">
        <f t="shared" si="5"/>
        <v/>
      </c>
      <c r="AF22" s="4375">
        <f t="shared" si="6"/>
        <v>0</v>
      </c>
      <c r="AG22" s="4375">
        <f t="shared" si="7"/>
        <v>0</v>
      </c>
      <c r="AH22" s="3601">
        <f t="shared" si="20"/>
        <v>0</v>
      </c>
      <c r="AI22" s="860"/>
      <c r="AJ22" s="860"/>
      <c r="AK22" s="858"/>
      <c r="AL22" s="858"/>
      <c r="AM22" s="858"/>
      <c r="AN22" s="3604" t="str">
        <f t="shared" si="8"/>
        <v>N</v>
      </c>
      <c r="AO22" s="3604" t="str">
        <f t="shared" si="9"/>
        <v>N</v>
      </c>
      <c r="AP22" s="3604" t="str">
        <f t="shared" si="10"/>
        <v>N</v>
      </c>
      <c r="AQ22" s="3604" t="str">
        <f t="shared" si="11"/>
        <v>N</v>
      </c>
      <c r="AR22" s="3604" t="str">
        <f t="shared" si="12"/>
        <v>N</v>
      </c>
      <c r="AS22" s="3604" t="str">
        <f t="shared" si="13"/>
        <v>N</v>
      </c>
      <c r="AT22" s="3604" t="str">
        <f t="shared" si="14"/>
        <v>N</v>
      </c>
      <c r="AU22" s="3604" t="str">
        <f t="shared" si="15"/>
        <v>N</v>
      </c>
      <c r="AV22" s="3604" t="str">
        <f t="shared" si="26"/>
        <v/>
      </c>
      <c r="AW22" s="3604" t="str">
        <f t="shared" si="27"/>
        <v/>
      </c>
      <c r="AX22" s="3604" t="str">
        <f t="shared" si="28"/>
        <v>N</v>
      </c>
      <c r="AY22" s="856"/>
      <c r="AZ22" s="861"/>
      <c r="BA22" s="24"/>
      <c r="BB22" s="26" t="s">
        <v>2424</v>
      </c>
      <c r="BC22" s="3009"/>
      <c r="BD22" s="3013"/>
      <c r="BE22" s="101" t="str">
        <f t="shared" si="0"/>
        <v>Please complete all cells in row</v>
      </c>
      <c r="BF22" s="993">
        <v>0</v>
      </c>
      <c r="BG22" s="3362"/>
    </row>
    <row r="23" spans="1:59" s="3704" customFormat="1" ht="15.75" hidden="1" customHeight="1">
      <c r="A23" s="3163"/>
      <c r="B23" s="3702"/>
      <c r="C23" s="856"/>
      <c r="D23" s="4605" t="s">
        <v>2410</v>
      </c>
      <c r="E23" s="856"/>
      <c r="F23" s="867"/>
      <c r="G23" s="867"/>
      <c r="H23" s="856"/>
      <c r="I23" s="856"/>
      <c r="J23" s="856"/>
      <c r="K23" s="856"/>
      <c r="L23" s="856"/>
      <c r="M23" s="856"/>
      <c r="N23" s="857"/>
      <c r="O23" s="858"/>
      <c r="P23" s="857"/>
      <c r="Q23" s="859"/>
      <c r="R23" s="858"/>
      <c r="S23" s="858"/>
      <c r="T23" s="858"/>
      <c r="U23" s="3596">
        <f t="shared" si="21"/>
        <v>0</v>
      </c>
      <c r="V23" s="3597">
        <f t="shared" si="22"/>
        <v>0</v>
      </c>
      <c r="W23" s="3597">
        <f t="shared" si="23"/>
        <v>0</v>
      </c>
      <c r="X23" s="3599"/>
      <c r="Y23" s="4373"/>
      <c r="Z23" s="4373"/>
      <c r="AA23" s="860"/>
      <c r="AB23" s="860"/>
      <c r="AC23" s="3601">
        <f t="shared" si="24"/>
        <v>0</v>
      </c>
      <c r="AD23" s="3601" t="str">
        <f t="shared" si="25"/>
        <v/>
      </c>
      <c r="AE23" s="3601" t="str">
        <f t="shared" si="5"/>
        <v/>
      </c>
      <c r="AF23" s="4375">
        <f t="shared" si="6"/>
        <v>0</v>
      </c>
      <c r="AG23" s="4375">
        <f t="shared" si="7"/>
        <v>0</v>
      </c>
      <c r="AH23" s="3601">
        <f t="shared" si="20"/>
        <v>0</v>
      </c>
      <c r="AI23" s="860"/>
      <c r="AJ23" s="860"/>
      <c r="AK23" s="858"/>
      <c r="AL23" s="858"/>
      <c r="AM23" s="858"/>
      <c r="AN23" s="3604" t="str">
        <f t="shared" si="8"/>
        <v>N</v>
      </c>
      <c r="AO23" s="3604" t="str">
        <f t="shared" si="9"/>
        <v>N</v>
      </c>
      <c r="AP23" s="3604" t="str">
        <f t="shared" si="10"/>
        <v>N</v>
      </c>
      <c r="AQ23" s="3604" t="str">
        <f t="shared" si="11"/>
        <v>N</v>
      </c>
      <c r="AR23" s="3604" t="str">
        <f t="shared" si="12"/>
        <v>N</v>
      </c>
      <c r="AS23" s="3604" t="str">
        <f t="shared" si="13"/>
        <v>N</v>
      </c>
      <c r="AT23" s="3604" t="str">
        <f t="shared" si="14"/>
        <v>N</v>
      </c>
      <c r="AU23" s="3604" t="str">
        <f t="shared" si="15"/>
        <v>N</v>
      </c>
      <c r="AV23" s="3604" t="str">
        <f t="shared" si="26"/>
        <v/>
      </c>
      <c r="AW23" s="3604" t="str">
        <f t="shared" si="27"/>
        <v/>
      </c>
      <c r="AX23" s="3604" t="str">
        <f t="shared" si="28"/>
        <v>N</v>
      </c>
      <c r="AY23" s="856"/>
      <c r="AZ23" s="861"/>
      <c r="BA23" s="24"/>
      <c r="BB23" s="26" t="s">
        <v>2425</v>
      </c>
      <c r="BC23" s="3009"/>
      <c r="BD23" s="3013"/>
      <c r="BE23" s="101" t="str">
        <f t="shared" si="0"/>
        <v>Please complete all cells in row</v>
      </c>
      <c r="BF23" s="993">
        <v>0</v>
      </c>
      <c r="BG23" s="3362"/>
    </row>
    <row r="24" spans="1:59" s="3704" customFormat="1" ht="15.75" hidden="1" customHeight="1">
      <c r="A24" s="3163"/>
      <c r="B24" s="3702"/>
      <c r="C24" s="856"/>
      <c r="D24" s="4605" t="s">
        <v>2410</v>
      </c>
      <c r="E24" s="856"/>
      <c r="F24" s="867"/>
      <c r="G24" s="867"/>
      <c r="H24" s="856"/>
      <c r="I24" s="856"/>
      <c r="J24" s="856"/>
      <c r="K24" s="856"/>
      <c r="L24" s="856"/>
      <c r="M24" s="856"/>
      <c r="N24" s="857"/>
      <c r="O24" s="858"/>
      <c r="P24" s="857"/>
      <c r="Q24" s="859"/>
      <c r="R24" s="858"/>
      <c r="S24" s="858"/>
      <c r="T24" s="858"/>
      <c r="U24" s="3596">
        <f t="shared" si="21"/>
        <v>0</v>
      </c>
      <c r="V24" s="3597">
        <f t="shared" si="22"/>
        <v>0</v>
      </c>
      <c r="W24" s="3597">
        <f t="shared" si="23"/>
        <v>0</v>
      </c>
      <c r="X24" s="3599"/>
      <c r="Y24" s="4373"/>
      <c r="Z24" s="4373"/>
      <c r="AA24" s="860"/>
      <c r="AB24" s="860"/>
      <c r="AC24" s="3601">
        <f t="shared" si="24"/>
        <v>0</v>
      </c>
      <c r="AD24" s="3601" t="str">
        <f t="shared" si="25"/>
        <v/>
      </c>
      <c r="AE24" s="3601" t="str">
        <f t="shared" si="5"/>
        <v/>
      </c>
      <c r="AF24" s="4375">
        <f t="shared" si="6"/>
        <v>0</v>
      </c>
      <c r="AG24" s="4375">
        <f t="shared" si="7"/>
        <v>0</v>
      </c>
      <c r="AH24" s="3601">
        <f t="shared" si="20"/>
        <v>0</v>
      </c>
      <c r="AI24" s="860"/>
      <c r="AJ24" s="860"/>
      <c r="AK24" s="858"/>
      <c r="AL24" s="858"/>
      <c r="AM24" s="858"/>
      <c r="AN24" s="3604" t="str">
        <f t="shared" si="8"/>
        <v>N</v>
      </c>
      <c r="AO24" s="3604" t="str">
        <f t="shared" si="9"/>
        <v>N</v>
      </c>
      <c r="AP24" s="3604" t="str">
        <f t="shared" si="10"/>
        <v>N</v>
      </c>
      <c r="AQ24" s="3604" t="str">
        <f t="shared" si="11"/>
        <v>N</v>
      </c>
      <c r="AR24" s="3604" t="str">
        <f t="shared" si="12"/>
        <v>N</v>
      </c>
      <c r="AS24" s="3604" t="str">
        <f t="shared" si="13"/>
        <v>N</v>
      </c>
      <c r="AT24" s="3604" t="str">
        <f t="shared" si="14"/>
        <v>N</v>
      </c>
      <c r="AU24" s="3604" t="str">
        <f t="shared" si="15"/>
        <v>N</v>
      </c>
      <c r="AV24" s="3604" t="str">
        <f t="shared" si="26"/>
        <v/>
      </c>
      <c r="AW24" s="3604" t="str">
        <f t="shared" si="27"/>
        <v/>
      </c>
      <c r="AX24" s="3604" t="str">
        <f t="shared" si="28"/>
        <v>N</v>
      </c>
      <c r="AY24" s="856"/>
      <c r="AZ24" s="861"/>
      <c r="BA24" s="24"/>
      <c r="BB24" s="26" t="s">
        <v>2426</v>
      </c>
      <c r="BC24" s="3009"/>
      <c r="BD24" s="3013"/>
      <c r="BE24" s="101" t="str">
        <f t="shared" si="0"/>
        <v>Please complete all cells in row</v>
      </c>
      <c r="BF24" s="993">
        <v>0</v>
      </c>
      <c r="BG24" s="3362"/>
    </row>
    <row r="25" spans="1:59" s="3704" customFormat="1" ht="15.75" hidden="1" customHeight="1">
      <c r="A25" s="3163"/>
      <c r="B25" s="3702"/>
      <c r="C25" s="856"/>
      <c r="D25" s="4605" t="s">
        <v>2410</v>
      </c>
      <c r="E25" s="856"/>
      <c r="F25" s="867"/>
      <c r="G25" s="867"/>
      <c r="H25" s="856"/>
      <c r="I25" s="856"/>
      <c r="J25" s="856"/>
      <c r="K25" s="856"/>
      <c r="L25" s="856"/>
      <c r="M25" s="856"/>
      <c r="N25" s="857"/>
      <c r="O25" s="858"/>
      <c r="P25" s="857"/>
      <c r="Q25" s="859"/>
      <c r="R25" s="858"/>
      <c r="S25" s="858"/>
      <c r="T25" s="858"/>
      <c r="U25" s="3596">
        <f t="shared" si="21"/>
        <v>0</v>
      </c>
      <c r="V25" s="3597">
        <f t="shared" si="22"/>
        <v>0</v>
      </c>
      <c r="W25" s="3597">
        <f t="shared" si="23"/>
        <v>0</v>
      </c>
      <c r="X25" s="3599"/>
      <c r="Y25" s="4373"/>
      <c r="Z25" s="4373"/>
      <c r="AA25" s="860"/>
      <c r="AB25" s="860"/>
      <c r="AC25" s="3601">
        <f t="shared" si="24"/>
        <v>0</v>
      </c>
      <c r="AD25" s="3601" t="str">
        <f t="shared" si="25"/>
        <v/>
      </c>
      <c r="AE25" s="3601" t="str">
        <f t="shared" si="5"/>
        <v/>
      </c>
      <c r="AF25" s="4375">
        <f t="shared" si="6"/>
        <v>0</v>
      </c>
      <c r="AG25" s="4375">
        <f t="shared" si="7"/>
        <v>0</v>
      </c>
      <c r="AH25" s="3601">
        <f t="shared" si="20"/>
        <v>0</v>
      </c>
      <c r="AI25" s="860"/>
      <c r="AJ25" s="860"/>
      <c r="AK25" s="858"/>
      <c r="AL25" s="858"/>
      <c r="AM25" s="858"/>
      <c r="AN25" s="3604" t="str">
        <f t="shared" si="8"/>
        <v>N</v>
      </c>
      <c r="AO25" s="3604" t="str">
        <f t="shared" si="9"/>
        <v>N</v>
      </c>
      <c r="AP25" s="3604" t="str">
        <f t="shared" si="10"/>
        <v>N</v>
      </c>
      <c r="AQ25" s="3604" t="str">
        <f t="shared" si="11"/>
        <v>N</v>
      </c>
      <c r="AR25" s="3604" t="str">
        <f t="shared" si="12"/>
        <v>N</v>
      </c>
      <c r="AS25" s="3604" t="str">
        <f t="shared" si="13"/>
        <v>N</v>
      </c>
      <c r="AT25" s="3604" t="str">
        <f t="shared" si="14"/>
        <v>N</v>
      </c>
      <c r="AU25" s="3604" t="str">
        <f t="shared" si="15"/>
        <v>N</v>
      </c>
      <c r="AV25" s="3604" t="str">
        <f t="shared" si="26"/>
        <v/>
      </c>
      <c r="AW25" s="3604" t="str">
        <f t="shared" si="27"/>
        <v/>
      </c>
      <c r="AX25" s="3604" t="str">
        <f t="shared" si="28"/>
        <v>N</v>
      </c>
      <c r="AY25" s="856"/>
      <c r="AZ25" s="861"/>
      <c r="BA25" s="24"/>
      <c r="BB25" s="26" t="s">
        <v>2427</v>
      </c>
      <c r="BC25" s="3009"/>
      <c r="BD25" s="3013"/>
      <c r="BE25" s="101" t="str">
        <f t="shared" si="0"/>
        <v>Please complete all cells in row</v>
      </c>
      <c r="BF25" s="993">
        <v>0</v>
      </c>
      <c r="BG25" s="3362"/>
    </row>
    <row r="26" spans="1:59" s="3704" customFormat="1" ht="15.75" hidden="1" customHeight="1">
      <c r="A26" s="3163"/>
      <c r="B26" s="3702"/>
      <c r="C26" s="856"/>
      <c r="D26" s="4605" t="s">
        <v>2410</v>
      </c>
      <c r="E26" s="856"/>
      <c r="F26" s="867"/>
      <c r="G26" s="867"/>
      <c r="H26" s="856"/>
      <c r="I26" s="856"/>
      <c r="J26" s="856"/>
      <c r="K26" s="856"/>
      <c r="L26" s="856"/>
      <c r="M26" s="856"/>
      <c r="N26" s="857"/>
      <c r="O26" s="858"/>
      <c r="P26" s="857"/>
      <c r="Q26" s="859"/>
      <c r="R26" s="858"/>
      <c r="S26" s="858"/>
      <c r="T26" s="858"/>
      <c r="U26" s="3596">
        <f t="shared" si="21"/>
        <v>0</v>
      </c>
      <c r="V26" s="3597">
        <f t="shared" si="22"/>
        <v>0</v>
      </c>
      <c r="W26" s="3597">
        <f t="shared" si="23"/>
        <v>0</v>
      </c>
      <c r="X26" s="3599"/>
      <c r="Y26" s="4373"/>
      <c r="Z26" s="4373"/>
      <c r="AA26" s="860"/>
      <c r="AB26" s="860"/>
      <c r="AC26" s="3601">
        <f t="shared" si="24"/>
        <v>0</v>
      </c>
      <c r="AD26" s="3601" t="str">
        <f t="shared" si="25"/>
        <v/>
      </c>
      <c r="AE26" s="3601" t="str">
        <f t="shared" si="5"/>
        <v/>
      </c>
      <c r="AF26" s="4375">
        <f t="shared" si="6"/>
        <v>0</v>
      </c>
      <c r="AG26" s="4375">
        <f t="shared" si="7"/>
        <v>0</v>
      </c>
      <c r="AH26" s="3601">
        <f t="shared" si="20"/>
        <v>0</v>
      </c>
      <c r="AI26" s="860"/>
      <c r="AJ26" s="860"/>
      <c r="AK26" s="858"/>
      <c r="AL26" s="858"/>
      <c r="AM26" s="858"/>
      <c r="AN26" s="3604" t="str">
        <f t="shared" si="8"/>
        <v>N</v>
      </c>
      <c r="AO26" s="3604" t="str">
        <f t="shared" si="9"/>
        <v>N</v>
      </c>
      <c r="AP26" s="3604" t="str">
        <f t="shared" si="10"/>
        <v>N</v>
      </c>
      <c r="AQ26" s="3604" t="str">
        <f t="shared" si="11"/>
        <v>N</v>
      </c>
      <c r="AR26" s="3604" t="str">
        <f t="shared" si="12"/>
        <v>N</v>
      </c>
      <c r="AS26" s="3604" t="str">
        <f t="shared" si="13"/>
        <v>N</v>
      </c>
      <c r="AT26" s="3604" t="str">
        <f t="shared" si="14"/>
        <v>N</v>
      </c>
      <c r="AU26" s="3604" t="str">
        <f t="shared" si="15"/>
        <v>N</v>
      </c>
      <c r="AV26" s="3604" t="str">
        <f t="shared" si="26"/>
        <v/>
      </c>
      <c r="AW26" s="3604" t="str">
        <f t="shared" si="27"/>
        <v/>
      </c>
      <c r="AX26" s="3604" t="str">
        <f t="shared" si="28"/>
        <v>N</v>
      </c>
      <c r="AY26" s="856"/>
      <c r="AZ26" s="861"/>
      <c r="BA26" s="24"/>
      <c r="BB26" s="26" t="s">
        <v>2428</v>
      </c>
      <c r="BC26" s="3009"/>
      <c r="BD26" s="3013"/>
      <c r="BE26" s="101" t="str">
        <f t="shared" si="0"/>
        <v>Please complete all cells in row</v>
      </c>
      <c r="BF26" s="993">
        <v>0</v>
      </c>
      <c r="BG26" s="3362"/>
    </row>
    <row r="27" spans="1:59" s="3704" customFormat="1" ht="15.75" hidden="1" customHeight="1">
      <c r="A27" s="3163"/>
      <c r="B27" s="3702"/>
      <c r="C27" s="856"/>
      <c r="D27" s="4605" t="s">
        <v>2410</v>
      </c>
      <c r="E27" s="856"/>
      <c r="F27" s="867"/>
      <c r="G27" s="867"/>
      <c r="H27" s="856"/>
      <c r="I27" s="856"/>
      <c r="J27" s="856"/>
      <c r="K27" s="856"/>
      <c r="L27" s="856"/>
      <c r="M27" s="856"/>
      <c r="N27" s="857"/>
      <c r="O27" s="858"/>
      <c r="P27" s="857"/>
      <c r="Q27" s="859"/>
      <c r="R27" s="858"/>
      <c r="S27" s="858"/>
      <c r="T27" s="858"/>
      <c r="U27" s="3596">
        <f t="shared" si="21"/>
        <v>0</v>
      </c>
      <c r="V27" s="3597">
        <f t="shared" si="22"/>
        <v>0</v>
      </c>
      <c r="W27" s="3597">
        <f t="shared" si="23"/>
        <v>0</v>
      </c>
      <c r="X27" s="3599"/>
      <c r="Y27" s="4373"/>
      <c r="Z27" s="4373"/>
      <c r="AA27" s="860"/>
      <c r="AB27" s="860"/>
      <c r="AC27" s="3601">
        <f t="shared" si="24"/>
        <v>0</v>
      </c>
      <c r="AD27" s="3601" t="str">
        <f t="shared" si="25"/>
        <v/>
      </c>
      <c r="AE27" s="3601" t="str">
        <f t="shared" si="5"/>
        <v/>
      </c>
      <c r="AF27" s="4375">
        <f t="shared" si="6"/>
        <v>0</v>
      </c>
      <c r="AG27" s="4375">
        <f t="shared" si="7"/>
        <v>0</v>
      </c>
      <c r="AH27" s="3601">
        <f t="shared" si="20"/>
        <v>0</v>
      </c>
      <c r="AI27" s="860"/>
      <c r="AJ27" s="860"/>
      <c r="AK27" s="858"/>
      <c r="AL27" s="858"/>
      <c r="AM27" s="858"/>
      <c r="AN27" s="3604" t="str">
        <f t="shared" si="8"/>
        <v>N</v>
      </c>
      <c r="AO27" s="3604" t="str">
        <f t="shared" si="9"/>
        <v>N</v>
      </c>
      <c r="AP27" s="3604" t="str">
        <f t="shared" si="10"/>
        <v>N</v>
      </c>
      <c r="AQ27" s="3604" t="str">
        <f t="shared" si="11"/>
        <v>N</v>
      </c>
      <c r="AR27" s="3604" t="str">
        <f t="shared" si="12"/>
        <v>N</v>
      </c>
      <c r="AS27" s="3604" t="str">
        <f t="shared" si="13"/>
        <v>N</v>
      </c>
      <c r="AT27" s="3604" t="str">
        <f t="shared" si="14"/>
        <v>N</v>
      </c>
      <c r="AU27" s="3604" t="str">
        <f t="shared" si="15"/>
        <v>N</v>
      </c>
      <c r="AV27" s="3604" t="str">
        <f t="shared" si="26"/>
        <v/>
      </c>
      <c r="AW27" s="3604" t="str">
        <f t="shared" si="27"/>
        <v/>
      </c>
      <c r="AX27" s="3604" t="str">
        <f t="shared" si="28"/>
        <v>N</v>
      </c>
      <c r="AY27" s="856"/>
      <c r="AZ27" s="861"/>
      <c r="BA27" s="24"/>
      <c r="BB27" s="26" t="s">
        <v>2429</v>
      </c>
      <c r="BC27" s="3009"/>
      <c r="BD27" s="3013"/>
      <c r="BE27" s="101" t="str">
        <f t="shared" si="0"/>
        <v>Please complete all cells in row</v>
      </c>
      <c r="BF27" s="993">
        <v>0</v>
      </c>
      <c r="BG27" s="3362"/>
    </row>
    <row r="28" spans="1:59" s="3704" customFormat="1" ht="15.75" hidden="1" customHeight="1">
      <c r="A28" s="3163"/>
      <c r="B28" s="3702"/>
      <c r="C28" s="856"/>
      <c r="D28" s="4605" t="s">
        <v>2410</v>
      </c>
      <c r="E28" s="856"/>
      <c r="F28" s="867"/>
      <c r="G28" s="867"/>
      <c r="H28" s="856"/>
      <c r="I28" s="856"/>
      <c r="J28" s="856"/>
      <c r="K28" s="856"/>
      <c r="L28" s="856"/>
      <c r="M28" s="856"/>
      <c r="N28" s="857"/>
      <c r="O28" s="858"/>
      <c r="P28" s="857"/>
      <c r="Q28" s="859"/>
      <c r="R28" s="858"/>
      <c r="S28" s="858"/>
      <c r="T28" s="858"/>
      <c r="U28" s="3596">
        <f t="shared" si="21"/>
        <v>0</v>
      </c>
      <c r="V28" s="3597">
        <f t="shared" si="22"/>
        <v>0</v>
      </c>
      <c r="W28" s="3597">
        <f t="shared" si="23"/>
        <v>0</v>
      </c>
      <c r="X28" s="3599"/>
      <c r="Y28" s="4373"/>
      <c r="Z28" s="4373"/>
      <c r="AA28" s="860"/>
      <c r="AB28" s="860"/>
      <c r="AC28" s="3601">
        <f t="shared" si="24"/>
        <v>0</v>
      </c>
      <c r="AD28" s="3601" t="str">
        <f t="shared" si="25"/>
        <v/>
      </c>
      <c r="AE28" s="3601" t="str">
        <f t="shared" si="5"/>
        <v/>
      </c>
      <c r="AF28" s="4375">
        <f t="shared" si="6"/>
        <v>0</v>
      </c>
      <c r="AG28" s="4375">
        <f t="shared" si="7"/>
        <v>0</v>
      </c>
      <c r="AH28" s="3601">
        <f t="shared" si="20"/>
        <v>0</v>
      </c>
      <c r="AI28" s="860"/>
      <c r="AJ28" s="860"/>
      <c r="AK28" s="858"/>
      <c r="AL28" s="858"/>
      <c r="AM28" s="858"/>
      <c r="AN28" s="3604" t="str">
        <f t="shared" si="8"/>
        <v>N</v>
      </c>
      <c r="AO28" s="3604" t="str">
        <f t="shared" si="9"/>
        <v>N</v>
      </c>
      <c r="AP28" s="3604" t="str">
        <f t="shared" si="10"/>
        <v>N</v>
      </c>
      <c r="AQ28" s="3604" t="str">
        <f t="shared" si="11"/>
        <v>N</v>
      </c>
      <c r="AR28" s="3604" t="str">
        <f t="shared" si="12"/>
        <v>N</v>
      </c>
      <c r="AS28" s="3604" t="str">
        <f t="shared" si="13"/>
        <v>N</v>
      </c>
      <c r="AT28" s="3604" t="str">
        <f t="shared" si="14"/>
        <v>N</v>
      </c>
      <c r="AU28" s="3604" t="str">
        <f t="shared" si="15"/>
        <v>N</v>
      </c>
      <c r="AV28" s="3604" t="str">
        <f t="shared" si="26"/>
        <v/>
      </c>
      <c r="AW28" s="3604" t="str">
        <f t="shared" si="27"/>
        <v/>
      </c>
      <c r="AX28" s="3604" t="str">
        <f t="shared" si="28"/>
        <v>N</v>
      </c>
      <c r="AY28" s="856"/>
      <c r="AZ28" s="861"/>
      <c r="BA28" s="24"/>
      <c r="BB28" s="26" t="s">
        <v>2430</v>
      </c>
      <c r="BC28" s="3009"/>
      <c r="BD28" s="3013"/>
      <c r="BE28" s="101" t="str">
        <f t="shared" si="0"/>
        <v>Please complete all cells in row</v>
      </c>
      <c r="BF28" s="993">
        <v>0</v>
      </c>
      <c r="BG28" s="3362"/>
    </row>
    <row r="29" spans="1:59" s="3704" customFormat="1" ht="15.75" hidden="1" customHeight="1">
      <c r="A29" s="3163"/>
      <c r="B29" s="3702"/>
      <c r="C29" s="856"/>
      <c r="D29" s="4605" t="s">
        <v>2410</v>
      </c>
      <c r="E29" s="856"/>
      <c r="F29" s="867"/>
      <c r="G29" s="867"/>
      <c r="H29" s="856"/>
      <c r="I29" s="856"/>
      <c r="J29" s="856"/>
      <c r="K29" s="856"/>
      <c r="L29" s="856"/>
      <c r="M29" s="856"/>
      <c r="N29" s="857"/>
      <c r="O29" s="858"/>
      <c r="P29" s="857"/>
      <c r="Q29" s="859"/>
      <c r="R29" s="858"/>
      <c r="S29" s="858"/>
      <c r="T29" s="858"/>
      <c r="U29" s="3596">
        <f t="shared" si="21"/>
        <v>0</v>
      </c>
      <c r="V29" s="3597">
        <f t="shared" si="22"/>
        <v>0</v>
      </c>
      <c r="W29" s="3597">
        <f t="shared" si="23"/>
        <v>0</v>
      </c>
      <c r="X29" s="3599"/>
      <c r="Y29" s="4373"/>
      <c r="Z29" s="4373"/>
      <c r="AA29" s="860"/>
      <c r="AB29" s="860"/>
      <c r="AC29" s="3601">
        <f t="shared" si="24"/>
        <v>0</v>
      </c>
      <c r="AD29" s="3601" t="str">
        <f t="shared" si="25"/>
        <v/>
      </c>
      <c r="AE29" s="3601" t="str">
        <f t="shared" si="5"/>
        <v/>
      </c>
      <c r="AF29" s="4375">
        <f t="shared" si="6"/>
        <v>0</v>
      </c>
      <c r="AG29" s="4375">
        <f t="shared" si="7"/>
        <v>0</v>
      </c>
      <c r="AH29" s="3601">
        <f t="shared" si="20"/>
        <v>0</v>
      </c>
      <c r="AI29" s="860"/>
      <c r="AJ29" s="860"/>
      <c r="AK29" s="858"/>
      <c r="AL29" s="858"/>
      <c r="AM29" s="858"/>
      <c r="AN29" s="3604" t="str">
        <f t="shared" si="8"/>
        <v>N</v>
      </c>
      <c r="AO29" s="3604" t="str">
        <f t="shared" si="9"/>
        <v>N</v>
      </c>
      <c r="AP29" s="3604" t="str">
        <f t="shared" si="10"/>
        <v>N</v>
      </c>
      <c r="AQ29" s="3604" t="str">
        <f t="shared" si="11"/>
        <v>N</v>
      </c>
      <c r="AR29" s="3604" t="str">
        <f t="shared" si="12"/>
        <v>N</v>
      </c>
      <c r="AS29" s="3604" t="str">
        <f t="shared" si="13"/>
        <v>N</v>
      </c>
      <c r="AT29" s="3604" t="str">
        <f t="shared" si="14"/>
        <v>N</v>
      </c>
      <c r="AU29" s="3604" t="str">
        <f t="shared" si="15"/>
        <v>N</v>
      </c>
      <c r="AV29" s="3604" t="str">
        <f t="shared" si="26"/>
        <v/>
      </c>
      <c r="AW29" s="3604" t="str">
        <f t="shared" si="27"/>
        <v/>
      </c>
      <c r="AX29" s="3604" t="str">
        <f t="shared" si="28"/>
        <v>N</v>
      </c>
      <c r="AY29" s="856"/>
      <c r="AZ29" s="861"/>
      <c r="BA29" s="24"/>
      <c r="BB29" s="26" t="s">
        <v>2431</v>
      </c>
      <c r="BC29" s="3009"/>
      <c r="BD29" s="3013"/>
      <c r="BE29" s="101" t="str">
        <f t="shared" si="0"/>
        <v>Please complete all cells in row</v>
      </c>
      <c r="BF29" s="993">
        <v>0</v>
      </c>
      <c r="BG29" s="3362"/>
    </row>
    <row r="30" spans="1:59" s="3704" customFormat="1" ht="15.75" hidden="1" customHeight="1">
      <c r="A30" s="3163"/>
      <c r="B30" s="3702"/>
      <c r="C30" s="856"/>
      <c r="D30" s="4605" t="s">
        <v>2410</v>
      </c>
      <c r="E30" s="856"/>
      <c r="F30" s="867"/>
      <c r="G30" s="867"/>
      <c r="H30" s="856"/>
      <c r="I30" s="856"/>
      <c r="J30" s="856"/>
      <c r="K30" s="856"/>
      <c r="L30" s="856"/>
      <c r="M30" s="856"/>
      <c r="N30" s="857"/>
      <c r="O30" s="858"/>
      <c r="P30" s="857"/>
      <c r="Q30" s="859"/>
      <c r="R30" s="858"/>
      <c r="S30" s="858"/>
      <c r="T30" s="858"/>
      <c r="U30" s="3596">
        <f t="shared" si="21"/>
        <v>0</v>
      </c>
      <c r="V30" s="3597">
        <f t="shared" si="22"/>
        <v>0</v>
      </c>
      <c r="W30" s="3597">
        <f t="shared" si="23"/>
        <v>0</v>
      </c>
      <c r="X30" s="3599"/>
      <c r="Y30" s="4373"/>
      <c r="Z30" s="4373"/>
      <c r="AA30" s="860"/>
      <c r="AB30" s="860"/>
      <c r="AC30" s="3601">
        <f t="shared" si="24"/>
        <v>0</v>
      </c>
      <c r="AD30" s="3601" t="str">
        <f t="shared" si="25"/>
        <v/>
      </c>
      <c r="AE30" s="3601" t="str">
        <f t="shared" si="5"/>
        <v/>
      </c>
      <c r="AF30" s="4375">
        <f t="shared" si="6"/>
        <v>0</v>
      </c>
      <c r="AG30" s="4375">
        <f t="shared" si="7"/>
        <v>0</v>
      </c>
      <c r="AH30" s="3601">
        <f t="shared" si="20"/>
        <v>0</v>
      </c>
      <c r="AI30" s="860"/>
      <c r="AJ30" s="860"/>
      <c r="AK30" s="858"/>
      <c r="AL30" s="858"/>
      <c r="AM30" s="858"/>
      <c r="AN30" s="3604" t="str">
        <f t="shared" si="8"/>
        <v>N</v>
      </c>
      <c r="AO30" s="3604" t="str">
        <f t="shared" si="9"/>
        <v>N</v>
      </c>
      <c r="AP30" s="3604" t="str">
        <f t="shared" si="10"/>
        <v>N</v>
      </c>
      <c r="AQ30" s="3604" t="str">
        <f t="shared" si="11"/>
        <v>N</v>
      </c>
      <c r="AR30" s="3604" t="str">
        <f t="shared" si="12"/>
        <v>N</v>
      </c>
      <c r="AS30" s="3604" t="str">
        <f t="shared" si="13"/>
        <v>N</v>
      </c>
      <c r="AT30" s="3604" t="str">
        <f t="shared" si="14"/>
        <v>N</v>
      </c>
      <c r="AU30" s="3604" t="str">
        <f t="shared" si="15"/>
        <v>N</v>
      </c>
      <c r="AV30" s="3604" t="str">
        <f t="shared" si="26"/>
        <v/>
      </c>
      <c r="AW30" s="3604" t="str">
        <f t="shared" si="27"/>
        <v/>
      </c>
      <c r="AX30" s="3604" t="str">
        <f t="shared" si="28"/>
        <v>N</v>
      </c>
      <c r="AY30" s="856"/>
      <c r="AZ30" s="861"/>
      <c r="BA30" s="24"/>
      <c r="BB30" s="26" t="s">
        <v>2432</v>
      </c>
      <c r="BC30" s="3009"/>
      <c r="BD30" s="3013"/>
      <c r="BE30" s="101" t="str">
        <f t="shared" si="0"/>
        <v>Please complete all cells in row</v>
      </c>
      <c r="BF30" s="993">
        <v>0</v>
      </c>
      <c r="BG30" s="3362"/>
    </row>
    <row r="31" spans="1:59" s="3704" customFormat="1" ht="15.75" hidden="1" customHeight="1">
      <c r="A31" s="3163"/>
      <c r="B31" s="3702"/>
      <c r="C31" s="856"/>
      <c r="D31" s="4605" t="s">
        <v>2410</v>
      </c>
      <c r="E31" s="856"/>
      <c r="F31" s="867"/>
      <c r="G31" s="867"/>
      <c r="H31" s="856"/>
      <c r="I31" s="856"/>
      <c r="J31" s="856"/>
      <c r="K31" s="856"/>
      <c r="L31" s="856"/>
      <c r="M31" s="856"/>
      <c r="N31" s="857"/>
      <c r="O31" s="858"/>
      <c r="P31" s="857"/>
      <c r="Q31" s="859"/>
      <c r="R31" s="858"/>
      <c r="S31" s="858"/>
      <c r="T31" s="858"/>
      <c r="U31" s="3596">
        <f t="shared" si="21"/>
        <v>0</v>
      </c>
      <c r="V31" s="3597">
        <f t="shared" si="22"/>
        <v>0</v>
      </c>
      <c r="W31" s="3597">
        <f t="shared" si="23"/>
        <v>0</v>
      </c>
      <c r="X31" s="3599"/>
      <c r="Y31" s="4373"/>
      <c r="Z31" s="4373"/>
      <c r="AA31" s="860"/>
      <c r="AB31" s="860"/>
      <c r="AC31" s="3601">
        <f t="shared" si="24"/>
        <v>0</v>
      </c>
      <c r="AD31" s="3601" t="str">
        <f t="shared" si="25"/>
        <v/>
      </c>
      <c r="AE31" s="3601" t="str">
        <f t="shared" si="5"/>
        <v/>
      </c>
      <c r="AF31" s="4375">
        <f t="shared" si="6"/>
        <v>0</v>
      </c>
      <c r="AG31" s="4375">
        <f t="shared" si="7"/>
        <v>0</v>
      </c>
      <c r="AH31" s="3601">
        <f t="shared" si="20"/>
        <v>0</v>
      </c>
      <c r="AI31" s="860"/>
      <c r="AJ31" s="860"/>
      <c r="AK31" s="858"/>
      <c r="AL31" s="858"/>
      <c r="AM31" s="858"/>
      <c r="AN31" s="3604" t="str">
        <f t="shared" si="8"/>
        <v>N</v>
      </c>
      <c r="AO31" s="3604" t="str">
        <f t="shared" si="9"/>
        <v>N</v>
      </c>
      <c r="AP31" s="3604" t="str">
        <f t="shared" si="10"/>
        <v>N</v>
      </c>
      <c r="AQ31" s="3604" t="str">
        <f t="shared" si="11"/>
        <v>N</v>
      </c>
      <c r="AR31" s="3604" t="str">
        <f t="shared" si="12"/>
        <v>N</v>
      </c>
      <c r="AS31" s="3604" t="str">
        <f t="shared" si="13"/>
        <v>N</v>
      </c>
      <c r="AT31" s="3604" t="str">
        <f t="shared" si="14"/>
        <v>N</v>
      </c>
      <c r="AU31" s="3604" t="str">
        <f t="shared" si="15"/>
        <v>N</v>
      </c>
      <c r="AV31" s="3604" t="str">
        <f t="shared" si="26"/>
        <v/>
      </c>
      <c r="AW31" s="3604" t="str">
        <f t="shared" si="27"/>
        <v/>
      </c>
      <c r="AX31" s="3604" t="str">
        <f t="shared" si="28"/>
        <v>N</v>
      </c>
      <c r="AY31" s="856"/>
      <c r="AZ31" s="861"/>
      <c r="BA31" s="24"/>
      <c r="BB31" s="26" t="s">
        <v>2433</v>
      </c>
      <c r="BC31" s="3009"/>
      <c r="BD31" s="3013"/>
      <c r="BE31" s="101" t="str">
        <f t="shared" si="0"/>
        <v>Please complete all cells in row</v>
      </c>
      <c r="BF31" s="993">
        <v>0</v>
      </c>
      <c r="BG31" s="3362"/>
    </row>
    <row r="32" spans="1:59" s="3704" customFormat="1" ht="15.75" hidden="1" customHeight="1">
      <c r="A32" s="3163"/>
      <c r="B32" s="3702"/>
      <c r="C32" s="856"/>
      <c r="D32" s="4605" t="s">
        <v>2410</v>
      </c>
      <c r="E32" s="856"/>
      <c r="F32" s="867"/>
      <c r="G32" s="867"/>
      <c r="H32" s="856"/>
      <c r="I32" s="856"/>
      <c r="J32" s="856"/>
      <c r="K32" s="856"/>
      <c r="L32" s="856"/>
      <c r="M32" s="856"/>
      <c r="N32" s="857"/>
      <c r="O32" s="858"/>
      <c r="P32" s="857"/>
      <c r="Q32" s="859"/>
      <c r="R32" s="858"/>
      <c r="S32" s="858"/>
      <c r="T32" s="858"/>
      <c r="U32" s="3596">
        <f t="shared" si="21"/>
        <v>0</v>
      </c>
      <c r="V32" s="3597">
        <f t="shared" si="22"/>
        <v>0</v>
      </c>
      <c r="W32" s="3597">
        <f t="shared" si="23"/>
        <v>0</v>
      </c>
      <c r="X32" s="3599"/>
      <c r="Y32" s="4373"/>
      <c r="Z32" s="4373"/>
      <c r="AA32" s="860"/>
      <c r="AB32" s="860"/>
      <c r="AC32" s="3601">
        <f t="shared" si="24"/>
        <v>0</v>
      </c>
      <c r="AD32" s="3601" t="str">
        <f t="shared" si="25"/>
        <v/>
      </c>
      <c r="AE32" s="3601" t="str">
        <f t="shared" si="5"/>
        <v/>
      </c>
      <c r="AF32" s="4375">
        <f t="shared" si="6"/>
        <v>0</v>
      </c>
      <c r="AG32" s="4375">
        <f t="shared" si="7"/>
        <v>0</v>
      </c>
      <c r="AH32" s="3601">
        <f t="shared" si="20"/>
        <v>0</v>
      </c>
      <c r="AI32" s="860"/>
      <c r="AJ32" s="860"/>
      <c r="AK32" s="858"/>
      <c r="AL32" s="858"/>
      <c r="AM32" s="858"/>
      <c r="AN32" s="3604" t="str">
        <f t="shared" si="8"/>
        <v>N</v>
      </c>
      <c r="AO32" s="3604" t="str">
        <f t="shared" si="9"/>
        <v>N</v>
      </c>
      <c r="AP32" s="3604" t="str">
        <f t="shared" si="10"/>
        <v>N</v>
      </c>
      <c r="AQ32" s="3604" t="str">
        <f t="shared" si="11"/>
        <v>N</v>
      </c>
      <c r="AR32" s="3604" t="str">
        <f t="shared" si="12"/>
        <v>N</v>
      </c>
      <c r="AS32" s="3604" t="str">
        <f t="shared" si="13"/>
        <v>N</v>
      </c>
      <c r="AT32" s="3604" t="str">
        <f t="shared" si="14"/>
        <v>N</v>
      </c>
      <c r="AU32" s="3604" t="str">
        <f t="shared" si="15"/>
        <v>N</v>
      </c>
      <c r="AV32" s="3604" t="str">
        <f t="shared" si="26"/>
        <v/>
      </c>
      <c r="AW32" s="3604" t="str">
        <f t="shared" si="27"/>
        <v/>
      </c>
      <c r="AX32" s="3604" t="str">
        <f t="shared" si="28"/>
        <v>N</v>
      </c>
      <c r="AY32" s="856"/>
      <c r="AZ32" s="861"/>
      <c r="BA32" s="24"/>
      <c r="BB32" s="26" t="s">
        <v>2434</v>
      </c>
      <c r="BC32" s="3009"/>
      <c r="BD32" s="3013"/>
      <c r="BE32" s="101" t="str">
        <f t="shared" si="0"/>
        <v>Please complete all cells in row</v>
      </c>
      <c r="BF32" s="993">
        <v>0</v>
      </c>
      <c r="BG32" s="3362"/>
    </row>
    <row r="33" spans="1:59" s="3704" customFormat="1" ht="15.75" hidden="1" customHeight="1">
      <c r="A33" s="3163"/>
      <c r="B33" s="3702"/>
      <c r="C33" s="856"/>
      <c r="D33" s="4605" t="s">
        <v>2410</v>
      </c>
      <c r="E33" s="856"/>
      <c r="F33" s="867"/>
      <c r="G33" s="867"/>
      <c r="H33" s="856"/>
      <c r="I33" s="856"/>
      <c r="J33" s="856"/>
      <c r="K33" s="856"/>
      <c r="L33" s="856"/>
      <c r="M33" s="856"/>
      <c r="N33" s="857"/>
      <c r="O33" s="858"/>
      <c r="P33" s="857"/>
      <c r="Q33" s="859"/>
      <c r="R33" s="858"/>
      <c r="S33" s="858"/>
      <c r="T33" s="858"/>
      <c r="U33" s="3596">
        <f t="shared" si="21"/>
        <v>0</v>
      </c>
      <c r="V33" s="3597">
        <f t="shared" si="22"/>
        <v>0</v>
      </c>
      <c r="W33" s="3597">
        <f t="shared" si="23"/>
        <v>0</v>
      </c>
      <c r="X33" s="3599"/>
      <c r="Y33" s="4373"/>
      <c r="Z33" s="4373"/>
      <c r="AA33" s="860"/>
      <c r="AB33" s="860"/>
      <c r="AC33" s="3601">
        <f t="shared" si="24"/>
        <v>0</v>
      </c>
      <c r="AD33" s="3601" t="str">
        <f t="shared" si="25"/>
        <v/>
      </c>
      <c r="AE33" s="3601" t="str">
        <f t="shared" si="5"/>
        <v/>
      </c>
      <c r="AF33" s="4375">
        <f t="shared" si="6"/>
        <v>0</v>
      </c>
      <c r="AG33" s="4375">
        <f t="shared" si="7"/>
        <v>0</v>
      </c>
      <c r="AH33" s="3601">
        <f t="shared" si="20"/>
        <v>0</v>
      </c>
      <c r="AI33" s="860"/>
      <c r="AJ33" s="860"/>
      <c r="AK33" s="858"/>
      <c r="AL33" s="858"/>
      <c r="AM33" s="858"/>
      <c r="AN33" s="3604" t="str">
        <f t="shared" si="8"/>
        <v>N</v>
      </c>
      <c r="AO33" s="3604" t="str">
        <f t="shared" si="9"/>
        <v>N</v>
      </c>
      <c r="AP33" s="3604" t="str">
        <f t="shared" si="10"/>
        <v>N</v>
      </c>
      <c r="AQ33" s="3604" t="str">
        <f t="shared" si="11"/>
        <v>N</v>
      </c>
      <c r="AR33" s="3604" t="str">
        <f t="shared" si="12"/>
        <v>N</v>
      </c>
      <c r="AS33" s="3604" t="str">
        <f t="shared" si="13"/>
        <v>N</v>
      </c>
      <c r="AT33" s="3604" t="str">
        <f t="shared" si="14"/>
        <v>N</v>
      </c>
      <c r="AU33" s="3604" t="str">
        <f t="shared" si="15"/>
        <v>N</v>
      </c>
      <c r="AV33" s="3604" t="str">
        <f t="shared" si="26"/>
        <v/>
      </c>
      <c r="AW33" s="3604" t="str">
        <f t="shared" si="27"/>
        <v/>
      </c>
      <c r="AX33" s="3604" t="str">
        <f t="shared" si="28"/>
        <v>N</v>
      </c>
      <c r="AY33" s="856"/>
      <c r="AZ33" s="861"/>
      <c r="BA33" s="24"/>
      <c r="BB33" s="26" t="s">
        <v>2435</v>
      </c>
      <c r="BC33" s="3009"/>
      <c r="BD33" s="3013"/>
      <c r="BE33" s="101" t="str">
        <f t="shared" si="0"/>
        <v>Please complete all cells in row</v>
      </c>
      <c r="BF33" s="993">
        <v>0</v>
      </c>
      <c r="BG33" s="3362"/>
    </row>
    <row r="34" spans="1:59" s="3704" customFormat="1" ht="15.75" hidden="1" customHeight="1">
      <c r="A34" s="3163"/>
      <c r="B34" s="3702"/>
      <c r="C34" s="856"/>
      <c r="D34" s="4605" t="s">
        <v>2410</v>
      </c>
      <c r="E34" s="856"/>
      <c r="F34" s="867"/>
      <c r="G34" s="867"/>
      <c r="H34" s="856"/>
      <c r="I34" s="856"/>
      <c r="J34" s="856"/>
      <c r="K34" s="856"/>
      <c r="L34" s="856"/>
      <c r="M34" s="856"/>
      <c r="N34" s="857"/>
      <c r="O34" s="858"/>
      <c r="P34" s="857"/>
      <c r="Q34" s="859"/>
      <c r="R34" s="858"/>
      <c r="S34" s="858"/>
      <c r="T34" s="858"/>
      <c r="U34" s="3596">
        <f t="shared" si="21"/>
        <v>0</v>
      </c>
      <c r="V34" s="3597">
        <f t="shared" si="22"/>
        <v>0</v>
      </c>
      <c r="W34" s="3597">
        <f t="shared" si="23"/>
        <v>0</v>
      </c>
      <c r="X34" s="3599"/>
      <c r="Y34" s="4373"/>
      <c r="Z34" s="4373"/>
      <c r="AA34" s="860"/>
      <c r="AB34" s="860"/>
      <c r="AC34" s="3601">
        <f t="shared" si="24"/>
        <v>0</v>
      </c>
      <c r="AD34" s="3601" t="str">
        <f t="shared" si="25"/>
        <v/>
      </c>
      <c r="AE34" s="3601" t="str">
        <f t="shared" si="5"/>
        <v/>
      </c>
      <c r="AF34" s="4375">
        <f t="shared" si="6"/>
        <v>0</v>
      </c>
      <c r="AG34" s="4375">
        <f t="shared" si="7"/>
        <v>0</v>
      </c>
      <c r="AH34" s="3601">
        <f t="shared" si="20"/>
        <v>0</v>
      </c>
      <c r="AI34" s="860"/>
      <c r="AJ34" s="860"/>
      <c r="AK34" s="858"/>
      <c r="AL34" s="858"/>
      <c r="AM34" s="858"/>
      <c r="AN34" s="3604" t="str">
        <f t="shared" si="8"/>
        <v>N</v>
      </c>
      <c r="AO34" s="3604" t="str">
        <f t="shared" si="9"/>
        <v>N</v>
      </c>
      <c r="AP34" s="3604" t="str">
        <f t="shared" si="10"/>
        <v>N</v>
      </c>
      <c r="AQ34" s="3604" t="str">
        <f t="shared" si="11"/>
        <v>N</v>
      </c>
      <c r="AR34" s="3604" t="str">
        <f t="shared" si="12"/>
        <v>N</v>
      </c>
      <c r="AS34" s="3604" t="str">
        <f t="shared" si="13"/>
        <v>N</v>
      </c>
      <c r="AT34" s="3604" t="str">
        <f t="shared" si="14"/>
        <v>N</v>
      </c>
      <c r="AU34" s="3604" t="str">
        <f t="shared" si="15"/>
        <v>N</v>
      </c>
      <c r="AV34" s="3604" t="str">
        <f t="shared" si="26"/>
        <v/>
      </c>
      <c r="AW34" s="3604" t="str">
        <f t="shared" si="27"/>
        <v/>
      </c>
      <c r="AX34" s="3604" t="str">
        <f t="shared" si="28"/>
        <v>N</v>
      </c>
      <c r="AY34" s="856"/>
      <c r="AZ34" s="861"/>
      <c r="BA34" s="24"/>
      <c r="BB34" s="26" t="s">
        <v>2436</v>
      </c>
      <c r="BC34" s="3009"/>
      <c r="BD34" s="3013"/>
      <c r="BE34" s="101" t="str">
        <f t="shared" si="0"/>
        <v>Please complete all cells in row</v>
      </c>
      <c r="BF34" s="993">
        <v>0</v>
      </c>
      <c r="BG34" s="3362"/>
    </row>
    <row r="35" spans="1:59" s="3704" customFormat="1" ht="15.75" hidden="1" customHeight="1">
      <c r="A35" s="3163"/>
      <c r="B35" s="3702"/>
      <c r="C35" s="856"/>
      <c r="D35" s="4605" t="s">
        <v>2410</v>
      </c>
      <c r="E35" s="856"/>
      <c r="F35" s="867"/>
      <c r="G35" s="867"/>
      <c r="H35" s="856"/>
      <c r="I35" s="856"/>
      <c r="J35" s="856"/>
      <c r="K35" s="856"/>
      <c r="L35" s="856"/>
      <c r="M35" s="856"/>
      <c r="N35" s="857"/>
      <c r="O35" s="858"/>
      <c r="P35" s="857"/>
      <c r="Q35" s="859"/>
      <c r="R35" s="858"/>
      <c r="S35" s="858"/>
      <c r="T35" s="858"/>
      <c r="U35" s="3596">
        <f t="shared" si="21"/>
        <v>0</v>
      </c>
      <c r="V35" s="3597">
        <f t="shared" si="22"/>
        <v>0</v>
      </c>
      <c r="W35" s="3597">
        <f t="shared" si="23"/>
        <v>0</v>
      </c>
      <c r="X35" s="3599"/>
      <c r="Y35" s="4373"/>
      <c r="Z35" s="4373"/>
      <c r="AA35" s="860"/>
      <c r="AB35" s="860"/>
      <c r="AC35" s="3601">
        <f t="shared" si="24"/>
        <v>0</v>
      </c>
      <c r="AD35" s="3601" t="str">
        <f t="shared" si="25"/>
        <v/>
      </c>
      <c r="AE35" s="3601" t="str">
        <f t="shared" si="5"/>
        <v/>
      </c>
      <c r="AF35" s="4375">
        <f t="shared" si="6"/>
        <v>0</v>
      </c>
      <c r="AG35" s="4375">
        <f t="shared" si="7"/>
        <v>0</v>
      </c>
      <c r="AH35" s="3601">
        <f t="shared" si="20"/>
        <v>0</v>
      </c>
      <c r="AI35" s="860"/>
      <c r="AJ35" s="860"/>
      <c r="AK35" s="858"/>
      <c r="AL35" s="858"/>
      <c r="AM35" s="858"/>
      <c r="AN35" s="3604" t="str">
        <f t="shared" si="8"/>
        <v>N</v>
      </c>
      <c r="AO35" s="3604" t="str">
        <f t="shared" si="9"/>
        <v>N</v>
      </c>
      <c r="AP35" s="3604" t="str">
        <f t="shared" si="10"/>
        <v>N</v>
      </c>
      <c r="AQ35" s="3604" t="str">
        <f t="shared" si="11"/>
        <v>N</v>
      </c>
      <c r="AR35" s="3604" t="str">
        <f t="shared" si="12"/>
        <v>N</v>
      </c>
      <c r="AS35" s="3604" t="str">
        <f t="shared" si="13"/>
        <v>N</v>
      </c>
      <c r="AT35" s="3604" t="str">
        <f t="shared" si="14"/>
        <v>N</v>
      </c>
      <c r="AU35" s="3604" t="str">
        <f t="shared" si="15"/>
        <v>N</v>
      </c>
      <c r="AV35" s="3604" t="str">
        <f t="shared" si="26"/>
        <v/>
      </c>
      <c r="AW35" s="3604" t="str">
        <f t="shared" si="27"/>
        <v/>
      </c>
      <c r="AX35" s="3604" t="str">
        <f t="shared" si="28"/>
        <v>N</v>
      </c>
      <c r="AY35" s="856"/>
      <c r="AZ35" s="861"/>
      <c r="BA35" s="24"/>
      <c r="BB35" s="26" t="s">
        <v>2437</v>
      </c>
      <c r="BC35" s="3009"/>
      <c r="BD35" s="3013"/>
      <c r="BE35" s="101" t="str">
        <f t="shared" si="0"/>
        <v>Please complete all cells in row</v>
      </c>
      <c r="BF35" s="993">
        <v>0</v>
      </c>
      <c r="BG35" s="3362"/>
    </row>
    <row r="36" spans="1:59" s="3704" customFormat="1" ht="15.75" hidden="1" customHeight="1">
      <c r="A36" s="3163"/>
      <c r="B36" s="3702"/>
      <c r="C36" s="856"/>
      <c r="D36" s="4605" t="s">
        <v>2410</v>
      </c>
      <c r="E36" s="856"/>
      <c r="F36" s="867"/>
      <c r="G36" s="867"/>
      <c r="H36" s="856"/>
      <c r="I36" s="856"/>
      <c r="J36" s="856"/>
      <c r="K36" s="856"/>
      <c r="L36" s="856"/>
      <c r="M36" s="856"/>
      <c r="N36" s="857"/>
      <c r="O36" s="858"/>
      <c r="P36" s="857"/>
      <c r="Q36" s="859"/>
      <c r="R36" s="858"/>
      <c r="S36" s="858"/>
      <c r="T36" s="858"/>
      <c r="U36" s="3596">
        <f t="shared" si="21"/>
        <v>0</v>
      </c>
      <c r="V36" s="3597">
        <f t="shared" si="22"/>
        <v>0</v>
      </c>
      <c r="W36" s="3597">
        <f t="shared" si="23"/>
        <v>0</v>
      </c>
      <c r="X36" s="3599"/>
      <c r="Y36" s="4373"/>
      <c r="Z36" s="4373"/>
      <c r="AA36" s="860"/>
      <c r="AB36" s="860"/>
      <c r="AC36" s="3601">
        <f t="shared" si="24"/>
        <v>0</v>
      </c>
      <c r="AD36" s="3601" t="str">
        <f t="shared" si="25"/>
        <v/>
      </c>
      <c r="AE36" s="3601" t="str">
        <f t="shared" si="5"/>
        <v/>
      </c>
      <c r="AF36" s="4375">
        <f t="shared" si="6"/>
        <v>0</v>
      </c>
      <c r="AG36" s="4375">
        <f t="shared" si="7"/>
        <v>0</v>
      </c>
      <c r="AH36" s="3601">
        <f t="shared" si="20"/>
        <v>0</v>
      </c>
      <c r="AI36" s="860"/>
      <c r="AJ36" s="860"/>
      <c r="AK36" s="858"/>
      <c r="AL36" s="858"/>
      <c r="AM36" s="858"/>
      <c r="AN36" s="3604" t="str">
        <f t="shared" si="8"/>
        <v>N</v>
      </c>
      <c r="AO36" s="3604" t="str">
        <f t="shared" si="9"/>
        <v>N</v>
      </c>
      <c r="AP36" s="3604" t="str">
        <f t="shared" si="10"/>
        <v>N</v>
      </c>
      <c r="AQ36" s="3604" t="str">
        <f t="shared" si="11"/>
        <v>N</v>
      </c>
      <c r="AR36" s="3604" t="str">
        <f t="shared" si="12"/>
        <v>N</v>
      </c>
      <c r="AS36" s="3604" t="str">
        <f t="shared" si="13"/>
        <v>N</v>
      </c>
      <c r="AT36" s="3604" t="str">
        <f t="shared" si="14"/>
        <v>N</v>
      </c>
      <c r="AU36" s="3604" t="str">
        <f t="shared" si="15"/>
        <v>N</v>
      </c>
      <c r="AV36" s="3604" t="str">
        <f t="shared" si="26"/>
        <v/>
      </c>
      <c r="AW36" s="3604" t="str">
        <f t="shared" si="27"/>
        <v/>
      </c>
      <c r="AX36" s="3604" t="str">
        <f t="shared" si="28"/>
        <v>N</v>
      </c>
      <c r="AY36" s="856"/>
      <c r="AZ36" s="861"/>
      <c r="BA36" s="24"/>
      <c r="BB36" s="26" t="s">
        <v>2438</v>
      </c>
      <c r="BC36" s="3009"/>
      <c r="BD36" s="3013"/>
      <c r="BE36" s="101" t="str">
        <f t="shared" si="0"/>
        <v>Please complete all cells in row</v>
      </c>
      <c r="BF36" s="993">
        <v>0</v>
      </c>
      <c r="BG36" s="3362"/>
    </row>
    <row r="37" spans="1:59" s="3704" customFormat="1" ht="15.75" hidden="1" customHeight="1">
      <c r="A37" s="3163"/>
      <c r="B37" s="3702"/>
      <c r="C37" s="856"/>
      <c r="D37" s="4605" t="s">
        <v>2410</v>
      </c>
      <c r="E37" s="856"/>
      <c r="F37" s="867"/>
      <c r="G37" s="867"/>
      <c r="H37" s="856"/>
      <c r="I37" s="856"/>
      <c r="J37" s="856"/>
      <c r="K37" s="856"/>
      <c r="L37" s="856"/>
      <c r="M37" s="856"/>
      <c r="N37" s="857"/>
      <c r="O37" s="858"/>
      <c r="P37" s="857"/>
      <c r="Q37" s="859"/>
      <c r="R37" s="858"/>
      <c r="S37" s="858"/>
      <c r="T37" s="858"/>
      <c r="U37" s="3596">
        <f t="shared" si="21"/>
        <v>0</v>
      </c>
      <c r="V37" s="3597">
        <f t="shared" si="22"/>
        <v>0</v>
      </c>
      <c r="W37" s="3597">
        <f t="shared" si="23"/>
        <v>0</v>
      </c>
      <c r="X37" s="3599"/>
      <c r="Y37" s="4373"/>
      <c r="Z37" s="4373"/>
      <c r="AA37" s="860"/>
      <c r="AB37" s="860"/>
      <c r="AC37" s="3601">
        <f t="shared" si="24"/>
        <v>0</v>
      </c>
      <c r="AD37" s="3601" t="str">
        <f t="shared" si="25"/>
        <v/>
      </c>
      <c r="AE37" s="3601" t="str">
        <f t="shared" si="5"/>
        <v/>
      </c>
      <c r="AF37" s="4375">
        <f t="shared" si="6"/>
        <v>0</v>
      </c>
      <c r="AG37" s="4375">
        <f t="shared" si="7"/>
        <v>0</v>
      </c>
      <c r="AH37" s="3601">
        <f t="shared" si="20"/>
        <v>0</v>
      </c>
      <c r="AI37" s="860"/>
      <c r="AJ37" s="860"/>
      <c r="AK37" s="858"/>
      <c r="AL37" s="858"/>
      <c r="AM37" s="858"/>
      <c r="AN37" s="3604" t="str">
        <f t="shared" si="8"/>
        <v>N</v>
      </c>
      <c r="AO37" s="3604" t="str">
        <f t="shared" si="9"/>
        <v>N</v>
      </c>
      <c r="AP37" s="3604" t="str">
        <f t="shared" si="10"/>
        <v>N</v>
      </c>
      <c r="AQ37" s="3604" t="str">
        <f t="shared" si="11"/>
        <v>N</v>
      </c>
      <c r="AR37" s="3604" t="str">
        <f t="shared" si="12"/>
        <v>N</v>
      </c>
      <c r="AS37" s="3604" t="str">
        <f t="shared" si="13"/>
        <v>N</v>
      </c>
      <c r="AT37" s="3604" t="str">
        <f t="shared" si="14"/>
        <v>N</v>
      </c>
      <c r="AU37" s="3604" t="str">
        <f t="shared" si="15"/>
        <v>N</v>
      </c>
      <c r="AV37" s="3604" t="str">
        <f t="shared" si="26"/>
        <v/>
      </c>
      <c r="AW37" s="3604" t="str">
        <f t="shared" si="27"/>
        <v/>
      </c>
      <c r="AX37" s="3604" t="str">
        <f t="shared" si="28"/>
        <v>N</v>
      </c>
      <c r="AY37" s="856"/>
      <c r="AZ37" s="861"/>
      <c r="BA37" s="24"/>
      <c r="BB37" s="26" t="s">
        <v>2439</v>
      </c>
      <c r="BC37" s="3009"/>
      <c r="BD37" s="3013"/>
      <c r="BE37" s="101" t="str">
        <f t="shared" si="0"/>
        <v>Please complete all cells in row</v>
      </c>
      <c r="BF37" s="993">
        <v>0</v>
      </c>
      <c r="BG37" s="3362"/>
    </row>
    <row r="38" spans="1:59" s="3704" customFormat="1" ht="15.75" hidden="1" customHeight="1">
      <c r="A38" s="3163"/>
      <c r="B38" s="3702"/>
      <c r="C38" s="856"/>
      <c r="D38" s="4605" t="s">
        <v>2410</v>
      </c>
      <c r="E38" s="856"/>
      <c r="F38" s="867"/>
      <c r="G38" s="867"/>
      <c r="H38" s="856"/>
      <c r="I38" s="856"/>
      <c r="J38" s="856"/>
      <c r="K38" s="856"/>
      <c r="L38" s="856"/>
      <c r="M38" s="856"/>
      <c r="N38" s="857"/>
      <c r="O38" s="858"/>
      <c r="P38" s="857"/>
      <c r="Q38" s="859"/>
      <c r="R38" s="858"/>
      <c r="S38" s="858"/>
      <c r="T38" s="858"/>
      <c r="U38" s="3596">
        <f t="shared" si="21"/>
        <v>0</v>
      </c>
      <c r="V38" s="3597">
        <f t="shared" si="22"/>
        <v>0</v>
      </c>
      <c r="W38" s="3597">
        <f t="shared" si="23"/>
        <v>0</v>
      </c>
      <c r="X38" s="3599"/>
      <c r="Y38" s="4373"/>
      <c r="Z38" s="4373"/>
      <c r="AA38" s="860"/>
      <c r="AB38" s="860"/>
      <c r="AC38" s="3601">
        <f t="shared" si="24"/>
        <v>0</v>
      </c>
      <c r="AD38" s="3601" t="str">
        <f t="shared" si="25"/>
        <v/>
      </c>
      <c r="AE38" s="3601" t="str">
        <f t="shared" si="5"/>
        <v/>
      </c>
      <c r="AF38" s="4375">
        <f t="shared" si="6"/>
        <v>0</v>
      </c>
      <c r="AG38" s="4375">
        <f t="shared" si="7"/>
        <v>0</v>
      </c>
      <c r="AH38" s="3601">
        <f t="shared" si="20"/>
        <v>0</v>
      </c>
      <c r="AI38" s="860"/>
      <c r="AJ38" s="860"/>
      <c r="AK38" s="858"/>
      <c r="AL38" s="858"/>
      <c r="AM38" s="858"/>
      <c r="AN38" s="3604" t="str">
        <f t="shared" si="8"/>
        <v>N</v>
      </c>
      <c r="AO38" s="3604" t="str">
        <f t="shared" si="9"/>
        <v>N</v>
      </c>
      <c r="AP38" s="3604" t="str">
        <f t="shared" si="10"/>
        <v>N</v>
      </c>
      <c r="AQ38" s="3604" t="str">
        <f t="shared" si="11"/>
        <v>N</v>
      </c>
      <c r="AR38" s="3604" t="str">
        <f t="shared" si="12"/>
        <v>N</v>
      </c>
      <c r="AS38" s="3604" t="str">
        <f t="shared" si="13"/>
        <v>N</v>
      </c>
      <c r="AT38" s="3604" t="str">
        <f t="shared" si="14"/>
        <v>N</v>
      </c>
      <c r="AU38" s="3604" t="str">
        <f t="shared" si="15"/>
        <v>N</v>
      </c>
      <c r="AV38" s="3604" t="str">
        <f t="shared" si="26"/>
        <v/>
      </c>
      <c r="AW38" s="3604" t="str">
        <f t="shared" si="27"/>
        <v/>
      </c>
      <c r="AX38" s="3604" t="str">
        <f t="shared" si="28"/>
        <v>N</v>
      </c>
      <c r="AY38" s="856"/>
      <c r="AZ38" s="861"/>
      <c r="BA38" s="24"/>
      <c r="BB38" s="26" t="s">
        <v>2440</v>
      </c>
      <c r="BC38" s="3009"/>
      <c r="BD38" s="3013"/>
      <c r="BE38" s="101" t="str">
        <f t="shared" si="0"/>
        <v>Please complete all cells in row</v>
      </c>
      <c r="BF38" s="993">
        <v>0</v>
      </c>
      <c r="BG38" s="3362"/>
    </row>
    <row r="39" spans="1:59" s="3704" customFormat="1" ht="15.75" hidden="1" customHeight="1">
      <c r="A39" s="3163"/>
      <c r="B39" s="3702"/>
      <c r="C39" s="856"/>
      <c r="D39" s="4605" t="s">
        <v>2410</v>
      </c>
      <c r="E39" s="856"/>
      <c r="F39" s="867"/>
      <c r="G39" s="867"/>
      <c r="H39" s="856"/>
      <c r="I39" s="856"/>
      <c r="J39" s="856"/>
      <c r="K39" s="856"/>
      <c r="L39" s="856"/>
      <c r="M39" s="856"/>
      <c r="N39" s="857"/>
      <c r="O39" s="858"/>
      <c r="P39" s="857"/>
      <c r="Q39" s="859"/>
      <c r="R39" s="858"/>
      <c r="S39" s="858"/>
      <c r="T39" s="858"/>
      <c r="U39" s="3596">
        <f t="shared" si="21"/>
        <v>0</v>
      </c>
      <c r="V39" s="3597">
        <f t="shared" si="22"/>
        <v>0</v>
      </c>
      <c r="W39" s="3597">
        <f t="shared" si="23"/>
        <v>0</v>
      </c>
      <c r="X39" s="3599"/>
      <c r="Y39" s="4373"/>
      <c r="Z39" s="4373"/>
      <c r="AA39" s="860"/>
      <c r="AB39" s="860"/>
      <c r="AC39" s="3601">
        <f t="shared" si="24"/>
        <v>0</v>
      </c>
      <c r="AD39" s="3601" t="str">
        <f t="shared" si="25"/>
        <v/>
      </c>
      <c r="AE39" s="3601" t="str">
        <f t="shared" si="5"/>
        <v/>
      </c>
      <c r="AF39" s="4375">
        <f t="shared" si="6"/>
        <v>0</v>
      </c>
      <c r="AG39" s="4375">
        <f t="shared" si="7"/>
        <v>0</v>
      </c>
      <c r="AH39" s="3601">
        <f t="shared" si="20"/>
        <v>0</v>
      </c>
      <c r="AI39" s="860"/>
      <c r="AJ39" s="860"/>
      <c r="AK39" s="858"/>
      <c r="AL39" s="858"/>
      <c r="AM39" s="858"/>
      <c r="AN39" s="3604" t="str">
        <f t="shared" si="8"/>
        <v>N</v>
      </c>
      <c r="AO39" s="3604" t="str">
        <f t="shared" si="9"/>
        <v>N</v>
      </c>
      <c r="AP39" s="3604" t="str">
        <f t="shared" si="10"/>
        <v>N</v>
      </c>
      <c r="AQ39" s="3604" t="str">
        <f t="shared" si="11"/>
        <v>N</v>
      </c>
      <c r="AR39" s="3604" t="str">
        <f t="shared" si="12"/>
        <v>N</v>
      </c>
      <c r="AS39" s="3604" t="str">
        <f t="shared" si="13"/>
        <v>N</v>
      </c>
      <c r="AT39" s="3604" t="str">
        <f t="shared" si="14"/>
        <v>N</v>
      </c>
      <c r="AU39" s="3604" t="str">
        <f t="shared" si="15"/>
        <v>N</v>
      </c>
      <c r="AV39" s="3604" t="str">
        <f t="shared" si="26"/>
        <v/>
      </c>
      <c r="AW39" s="3604" t="str">
        <f t="shared" si="27"/>
        <v/>
      </c>
      <c r="AX39" s="3604" t="str">
        <f t="shared" si="28"/>
        <v>N</v>
      </c>
      <c r="AY39" s="856"/>
      <c r="AZ39" s="861"/>
      <c r="BA39" s="24"/>
      <c r="BB39" s="26" t="s">
        <v>2441</v>
      </c>
      <c r="BC39" s="3009"/>
      <c r="BD39" s="3013"/>
      <c r="BE39" s="101" t="str">
        <f t="shared" si="0"/>
        <v>Please complete all cells in row</v>
      </c>
      <c r="BF39" s="993">
        <v>0</v>
      </c>
      <c r="BG39" s="3362"/>
    </row>
    <row r="40" spans="1:59" s="3704" customFormat="1" ht="15.75" hidden="1" customHeight="1">
      <c r="A40" s="3163"/>
      <c r="B40" s="3702"/>
      <c r="C40" s="856"/>
      <c r="D40" s="4605" t="s">
        <v>2410</v>
      </c>
      <c r="E40" s="856"/>
      <c r="F40" s="867"/>
      <c r="G40" s="867"/>
      <c r="H40" s="856"/>
      <c r="I40" s="856"/>
      <c r="J40" s="856"/>
      <c r="K40" s="856"/>
      <c r="L40" s="856"/>
      <c r="M40" s="856"/>
      <c r="N40" s="857"/>
      <c r="O40" s="858"/>
      <c r="P40" s="857"/>
      <c r="Q40" s="859"/>
      <c r="R40" s="858"/>
      <c r="S40" s="858"/>
      <c r="T40" s="858"/>
      <c r="U40" s="3596">
        <f t="shared" si="21"/>
        <v>0</v>
      </c>
      <c r="V40" s="3597">
        <f t="shared" si="22"/>
        <v>0</v>
      </c>
      <c r="W40" s="3597">
        <f t="shared" si="23"/>
        <v>0</v>
      </c>
      <c r="X40" s="3599"/>
      <c r="Y40" s="4373"/>
      <c r="Z40" s="4373"/>
      <c r="AA40" s="860"/>
      <c r="AB40" s="860"/>
      <c r="AC40" s="3601">
        <f t="shared" si="24"/>
        <v>0</v>
      </c>
      <c r="AD40" s="3601" t="str">
        <f t="shared" si="25"/>
        <v/>
      </c>
      <c r="AE40" s="3601" t="str">
        <f t="shared" si="5"/>
        <v/>
      </c>
      <c r="AF40" s="4375">
        <f t="shared" si="6"/>
        <v>0</v>
      </c>
      <c r="AG40" s="4375">
        <f t="shared" si="7"/>
        <v>0</v>
      </c>
      <c r="AH40" s="3601">
        <f t="shared" si="20"/>
        <v>0</v>
      </c>
      <c r="AI40" s="860"/>
      <c r="AJ40" s="860"/>
      <c r="AK40" s="858"/>
      <c r="AL40" s="858"/>
      <c r="AM40" s="858"/>
      <c r="AN40" s="3604" t="str">
        <f t="shared" si="8"/>
        <v>N</v>
      </c>
      <c r="AO40" s="3604" t="str">
        <f t="shared" si="9"/>
        <v>N</v>
      </c>
      <c r="AP40" s="3604" t="str">
        <f t="shared" si="10"/>
        <v>N</v>
      </c>
      <c r="AQ40" s="3604" t="str">
        <f t="shared" si="11"/>
        <v>N</v>
      </c>
      <c r="AR40" s="3604" t="str">
        <f t="shared" si="12"/>
        <v>N</v>
      </c>
      <c r="AS40" s="3604" t="str">
        <f t="shared" si="13"/>
        <v>N</v>
      </c>
      <c r="AT40" s="3604" t="str">
        <f t="shared" si="14"/>
        <v>N</v>
      </c>
      <c r="AU40" s="3604" t="str">
        <f t="shared" si="15"/>
        <v>N</v>
      </c>
      <c r="AV40" s="3604" t="str">
        <f t="shared" si="26"/>
        <v/>
      </c>
      <c r="AW40" s="3604" t="str">
        <f t="shared" si="27"/>
        <v/>
      </c>
      <c r="AX40" s="3604" t="str">
        <f t="shared" si="28"/>
        <v>N</v>
      </c>
      <c r="AY40" s="856"/>
      <c r="AZ40" s="861"/>
      <c r="BA40" s="24"/>
      <c r="BB40" s="26" t="s">
        <v>2442</v>
      </c>
      <c r="BC40" s="3009"/>
      <c r="BD40" s="3013"/>
      <c r="BE40" s="101" t="str">
        <f t="shared" si="0"/>
        <v>Please complete all cells in row</v>
      </c>
      <c r="BF40" s="993">
        <v>0</v>
      </c>
      <c r="BG40" s="3362"/>
    </row>
    <row r="41" spans="1:59" s="3704" customFormat="1" ht="15.75" hidden="1" customHeight="1">
      <c r="A41" s="3163"/>
      <c r="B41" s="3702"/>
      <c r="C41" s="856"/>
      <c r="D41" s="4605" t="s">
        <v>2410</v>
      </c>
      <c r="E41" s="856"/>
      <c r="F41" s="867"/>
      <c r="G41" s="867"/>
      <c r="H41" s="856"/>
      <c r="I41" s="856"/>
      <c r="J41" s="856"/>
      <c r="K41" s="856"/>
      <c r="L41" s="856"/>
      <c r="M41" s="856"/>
      <c r="N41" s="857"/>
      <c r="O41" s="858"/>
      <c r="P41" s="857"/>
      <c r="Q41" s="859"/>
      <c r="R41" s="858"/>
      <c r="S41" s="858"/>
      <c r="T41" s="858"/>
      <c r="U41" s="3596">
        <f t="shared" si="21"/>
        <v>0</v>
      </c>
      <c r="V41" s="3597">
        <f t="shared" si="22"/>
        <v>0</v>
      </c>
      <c r="W41" s="3597">
        <f t="shared" si="23"/>
        <v>0</v>
      </c>
      <c r="X41" s="3599"/>
      <c r="Y41" s="4373"/>
      <c r="Z41" s="4373"/>
      <c r="AA41" s="860"/>
      <c r="AB41" s="860"/>
      <c r="AC41" s="3601">
        <f t="shared" si="24"/>
        <v>0</v>
      </c>
      <c r="AD41" s="3601" t="str">
        <f t="shared" si="25"/>
        <v/>
      </c>
      <c r="AE41" s="3601" t="str">
        <f t="shared" si="5"/>
        <v/>
      </c>
      <c r="AF41" s="4375">
        <f t="shared" si="6"/>
        <v>0</v>
      </c>
      <c r="AG41" s="4375">
        <f t="shared" si="7"/>
        <v>0</v>
      </c>
      <c r="AH41" s="3601">
        <f t="shared" si="20"/>
        <v>0</v>
      </c>
      <c r="AI41" s="860"/>
      <c r="AJ41" s="860"/>
      <c r="AK41" s="858"/>
      <c r="AL41" s="858"/>
      <c r="AM41" s="858"/>
      <c r="AN41" s="3604" t="str">
        <f t="shared" si="8"/>
        <v>N</v>
      </c>
      <c r="AO41" s="3604" t="str">
        <f t="shared" si="9"/>
        <v>N</v>
      </c>
      <c r="AP41" s="3604" t="str">
        <f t="shared" si="10"/>
        <v>N</v>
      </c>
      <c r="AQ41" s="3604" t="str">
        <f t="shared" si="11"/>
        <v>N</v>
      </c>
      <c r="AR41" s="3604" t="str">
        <f t="shared" si="12"/>
        <v>N</v>
      </c>
      <c r="AS41" s="3604" t="str">
        <f t="shared" si="13"/>
        <v>N</v>
      </c>
      <c r="AT41" s="3604" t="str">
        <f t="shared" si="14"/>
        <v>N</v>
      </c>
      <c r="AU41" s="3604" t="str">
        <f t="shared" si="15"/>
        <v>N</v>
      </c>
      <c r="AV41" s="3604" t="str">
        <f t="shared" si="26"/>
        <v/>
      </c>
      <c r="AW41" s="3604" t="str">
        <f t="shared" si="27"/>
        <v/>
      </c>
      <c r="AX41" s="3604" t="str">
        <f t="shared" si="28"/>
        <v>N</v>
      </c>
      <c r="AY41" s="856"/>
      <c r="AZ41" s="861"/>
      <c r="BA41" s="24"/>
      <c r="BB41" s="26" t="s">
        <v>2443</v>
      </c>
      <c r="BC41" s="3009"/>
      <c r="BD41" s="3013"/>
      <c r="BE41" s="101" t="str">
        <f t="shared" si="0"/>
        <v>Please complete all cells in row</v>
      </c>
      <c r="BF41" s="993">
        <v>0</v>
      </c>
      <c r="BG41" s="3362"/>
    </row>
    <row r="42" spans="1:59" s="3704" customFormat="1" ht="15.75" hidden="1" customHeight="1">
      <c r="A42" s="3163"/>
      <c r="B42" s="3702"/>
      <c r="C42" s="856"/>
      <c r="D42" s="4605" t="s">
        <v>2410</v>
      </c>
      <c r="E42" s="856"/>
      <c r="F42" s="867"/>
      <c r="G42" s="867"/>
      <c r="H42" s="856"/>
      <c r="I42" s="856"/>
      <c r="J42" s="856"/>
      <c r="K42" s="856"/>
      <c r="L42" s="856"/>
      <c r="M42" s="856"/>
      <c r="N42" s="857"/>
      <c r="O42" s="858"/>
      <c r="P42" s="857"/>
      <c r="Q42" s="859"/>
      <c r="R42" s="858"/>
      <c r="S42" s="858"/>
      <c r="T42" s="858"/>
      <c r="U42" s="3596">
        <f t="shared" si="21"/>
        <v>0</v>
      </c>
      <c r="V42" s="3597">
        <f t="shared" si="22"/>
        <v>0</v>
      </c>
      <c r="W42" s="3597">
        <f t="shared" si="23"/>
        <v>0</v>
      </c>
      <c r="X42" s="3599"/>
      <c r="Y42" s="4373"/>
      <c r="Z42" s="4373"/>
      <c r="AA42" s="860"/>
      <c r="AB42" s="860"/>
      <c r="AC42" s="3601">
        <f t="shared" si="24"/>
        <v>0</v>
      </c>
      <c r="AD42" s="3601" t="str">
        <f t="shared" si="25"/>
        <v/>
      </c>
      <c r="AE42" s="3601" t="str">
        <f t="shared" si="5"/>
        <v/>
      </c>
      <c r="AF42" s="4375">
        <f t="shared" si="6"/>
        <v>0</v>
      </c>
      <c r="AG42" s="4375">
        <f t="shared" si="7"/>
        <v>0</v>
      </c>
      <c r="AH42" s="3601">
        <f t="shared" si="20"/>
        <v>0</v>
      </c>
      <c r="AI42" s="860"/>
      <c r="AJ42" s="860"/>
      <c r="AK42" s="858"/>
      <c r="AL42" s="858"/>
      <c r="AM42" s="858"/>
      <c r="AN42" s="3604" t="str">
        <f t="shared" si="8"/>
        <v>N</v>
      </c>
      <c r="AO42" s="3604" t="str">
        <f t="shared" si="9"/>
        <v>N</v>
      </c>
      <c r="AP42" s="3604" t="str">
        <f t="shared" si="10"/>
        <v>N</v>
      </c>
      <c r="AQ42" s="3604" t="str">
        <f t="shared" si="11"/>
        <v>N</v>
      </c>
      <c r="AR42" s="3604" t="str">
        <f t="shared" si="12"/>
        <v>N</v>
      </c>
      <c r="AS42" s="3604" t="str">
        <f t="shared" si="13"/>
        <v>N</v>
      </c>
      <c r="AT42" s="3604" t="str">
        <f t="shared" si="14"/>
        <v>N</v>
      </c>
      <c r="AU42" s="3604" t="str">
        <f t="shared" si="15"/>
        <v>N</v>
      </c>
      <c r="AV42" s="3604" t="str">
        <f t="shared" si="26"/>
        <v/>
      </c>
      <c r="AW42" s="3604" t="str">
        <f t="shared" si="27"/>
        <v/>
      </c>
      <c r="AX42" s="3604" t="str">
        <f t="shared" si="28"/>
        <v>N</v>
      </c>
      <c r="AY42" s="856"/>
      <c r="AZ42" s="861"/>
      <c r="BA42" s="24"/>
      <c r="BB42" s="26" t="s">
        <v>2444</v>
      </c>
      <c r="BC42" s="3009"/>
      <c r="BD42" s="3013"/>
      <c r="BE42" s="101" t="str">
        <f t="shared" si="0"/>
        <v>Please complete all cells in row</v>
      </c>
      <c r="BF42" s="993">
        <v>0</v>
      </c>
      <c r="BG42" s="3362"/>
    </row>
    <row r="43" spans="1:59" s="3704" customFormat="1" ht="15.75" hidden="1" customHeight="1">
      <c r="A43" s="3163"/>
      <c r="B43" s="3702"/>
      <c r="C43" s="856"/>
      <c r="D43" s="4605" t="s">
        <v>2410</v>
      </c>
      <c r="E43" s="856"/>
      <c r="F43" s="867"/>
      <c r="G43" s="867"/>
      <c r="H43" s="856"/>
      <c r="I43" s="856"/>
      <c r="J43" s="856"/>
      <c r="K43" s="856"/>
      <c r="L43" s="856"/>
      <c r="M43" s="856"/>
      <c r="N43" s="857"/>
      <c r="O43" s="858"/>
      <c r="P43" s="857"/>
      <c r="Q43" s="859"/>
      <c r="R43" s="858"/>
      <c r="S43" s="858"/>
      <c r="T43" s="858"/>
      <c r="U43" s="3596">
        <f t="shared" si="21"/>
        <v>0</v>
      </c>
      <c r="V43" s="3597">
        <f t="shared" si="22"/>
        <v>0</v>
      </c>
      <c r="W43" s="3597">
        <f t="shared" si="23"/>
        <v>0</v>
      </c>
      <c r="X43" s="3599"/>
      <c r="Y43" s="4373"/>
      <c r="Z43" s="4373"/>
      <c r="AA43" s="860"/>
      <c r="AB43" s="860"/>
      <c r="AC43" s="3601">
        <f t="shared" si="24"/>
        <v>0</v>
      </c>
      <c r="AD43" s="3601" t="str">
        <f t="shared" si="25"/>
        <v/>
      </c>
      <c r="AE43" s="3601" t="str">
        <f t="shared" si="5"/>
        <v/>
      </c>
      <c r="AF43" s="4375">
        <f t="shared" si="6"/>
        <v>0</v>
      </c>
      <c r="AG43" s="4375">
        <f t="shared" si="7"/>
        <v>0</v>
      </c>
      <c r="AH43" s="3601">
        <f t="shared" si="20"/>
        <v>0</v>
      </c>
      <c r="AI43" s="860"/>
      <c r="AJ43" s="860"/>
      <c r="AK43" s="858"/>
      <c r="AL43" s="858"/>
      <c r="AM43" s="858"/>
      <c r="AN43" s="3604" t="str">
        <f t="shared" si="8"/>
        <v>N</v>
      </c>
      <c r="AO43" s="3604" t="str">
        <f t="shared" si="9"/>
        <v>N</v>
      </c>
      <c r="AP43" s="3604" t="str">
        <f t="shared" si="10"/>
        <v>N</v>
      </c>
      <c r="AQ43" s="3604" t="str">
        <f t="shared" si="11"/>
        <v>N</v>
      </c>
      <c r="AR43" s="3604" t="str">
        <f t="shared" si="12"/>
        <v>N</v>
      </c>
      <c r="AS43" s="3604" t="str">
        <f t="shared" si="13"/>
        <v>N</v>
      </c>
      <c r="AT43" s="3604" t="str">
        <f t="shared" si="14"/>
        <v>N</v>
      </c>
      <c r="AU43" s="3604" t="str">
        <f t="shared" si="15"/>
        <v>N</v>
      </c>
      <c r="AV43" s="3604" t="str">
        <f t="shared" si="26"/>
        <v/>
      </c>
      <c r="AW43" s="3604" t="str">
        <f t="shared" si="27"/>
        <v/>
      </c>
      <c r="AX43" s="3604" t="str">
        <f t="shared" si="28"/>
        <v>N</v>
      </c>
      <c r="AY43" s="856"/>
      <c r="AZ43" s="861"/>
      <c r="BA43" s="24"/>
      <c r="BB43" s="26" t="s">
        <v>2445</v>
      </c>
      <c r="BC43" s="3009"/>
      <c r="BD43" s="3013"/>
      <c r="BE43" s="101" t="str">
        <f t="shared" si="0"/>
        <v>Please complete all cells in row</v>
      </c>
      <c r="BF43" s="993">
        <v>0</v>
      </c>
      <c r="BG43" s="3362"/>
    </row>
    <row r="44" spans="1:59" s="3704" customFormat="1" ht="15.75" hidden="1" customHeight="1">
      <c r="A44" s="3163"/>
      <c r="B44" s="3702"/>
      <c r="C44" s="856"/>
      <c r="D44" s="4605" t="s">
        <v>2410</v>
      </c>
      <c r="E44" s="856"/>
      <c r="F44" s="867"/>
      <c r="G44" s="867"/>
      <c r="H44" s="856"/>
      <c r="I44" s="856"/>
      <c r="J44" s="856"/>
      <c r="K44" s="856"/>
      <c r="L44" s="856"/>
      <c r="M44" s="856"/>
      <c r="N44" s="857"/>
      <c r="O44" s="858"/>
      <c r="P44" s="857"/>
      <c r="Q44" s="859"/>
      <c r="R44" s="858"/>
      <c r="S44" s="858"/>
      <c r="T44" s="858"/>
      <c r="U44" s="3596">
        <f t="shared" si="21"/>
        <v>0</v>
      </c>
      <c r="V44" s="3597">
        <f t="shared" si="22"/>
        <v>0</v>
      </c>
      <c r="W44" s="3597">
        <f t="shared" si="23"/>
        <v>0</v>
      </c>
      <c r="X44" s="3599"/>
      <c r="Y44" s="4373"/>
      <c r="Z44" s="4373"/>
      <c r="AA44" s="860"/>
      <c r="AB44" s="860"/>
      <c r="AC44" s="3601">
        <f t="shared" si="24"/>
        <v>0</v>
      </c>
      <c r="AD44" s="3601" t="str">
        <f t="shared" si="25"/>
        <v/>
      </c>
      <c r="AE44" s="3601" t="str">
        <f t="shared" si="5"/>
        <v/>
      </c>
      <c r="AF44" s="4375">
        <f t="shared" si="6"/>
        <v>0</v>
      </c>
      <c r="AG44" s="4375">
        <f t="shared" si="7"/>
        <v>0</v>
      </c>
      <c r="AH44" s="3601">
        <f t="shared" si="20"/>
        <v>0</v>
      </c>
      <c r="AI44" s="860"/>
      <c r="AJ44" s="860"/>
      <c r="AK44" s="858"/>
      <c r="AL44" s="858"/>
      <c r="AM44" s="858"/>
      <c r="AN44" s="3604" t="str">
        <f t="shared" si="8"/>
        <v>N</v>
      </c>
      <c r="AO44" s="3604" t="str">
        <f t="shared" si="9"/>
        <v>N</v>
      </c>
      <c r="AP44" s="3604" t="str">
        <f t="shared" si="10"/>
        <v>N</v>
      </c>
      <c r="AQ44" s="3604" t="str">
        <f t="shared" si="11"/>
        <v>N</v>
      </c>
      <c r="AR44" s="3604" t="str">
        <f t="shared" si="12"/>
        <v>N</v>
      </c>
      <c r="AS44" s="3604" t="str">
        <f t="shared" si="13"/>
        <v>N</v>
      </c>
      <c r="AT44" s="3604" t="str">
        <f t="shared" si="14"/>
        <v>N</v>
      </c>
      <c r="AU44" s="3604" t="str">
        <f t="shared" si="15"/>
        <v>N</v>
      </c>
      <c r="AV44" s="3604" t="str">
        <f t="shared" si="26"/>
        <v/>
      </c>
      <c r="AW44" s="3604" t="str">
        <f t="shared" si="27"/>
        <v/>
      </c>
      <c r="AX44" s="3604" t="str">
        <f t="shared" si="28"/>
        <v>N</v>
      </c>
      <c r="AY44" s="856"/>
      <c r="AZ44" s="861"/>
      <c r="BA44" s="24"/>
      <c r="BB44" s="26" t="s">
        <v>2446</v>
      </c>
      <c r="BC44" s="3009"/>
      <c r="BD44" s="3013"/>
      <c r="BE44" s="101" t="str">
        <f t="shared" si="0"/>
        <v>Please complete all cells in row</v>
      </c>
      <c r="BF44" s="993">
        <v>0</v>
      </c>
      <c r="BG44" s="3362"/>
    </row>
    <row r="45" spans="1:59" s="3704" customFormat="1" ht="15.75" hidden="1" customHeight="1">
      <c r="A45" s="3163"/>
      <c r="B45" s="3702"/>
      <c r="C45" s="856"/>
      <c r="D45" s="4605" t="s">
        <v>2410</v>
      </c>
      <c r="E45" s="856"/>
      <c r="F45" s="867"/>
      <c r="G45" s="867"/>
      <c r="H45" s="856"/>
      <c r="I45" s="856"/>
      <c r="J45" s="856"/>
      <c r="K45" s="856"/>
      <c r="L45" s="856"/>
      <c r="M45" s="856"/>
      <c r="N45" s="857"/>
      <c r="O45" s="858"/>
      <c r="P45" s="857"/>
      <c r="Q45" s="859"/>
      <c r="R45" s="858"/>
      <c r="S45" s="858"/>
      <c r="T45" s="858"/>
      <c r="U45" s="3596">
        <f t="shared" si="21"/>
        <v>0</v>
      </c>
      <c r="V45" s="3597">
        <f t="shared" si="22"/>
        <v>0</v>
      </c>
      <c r="W45" s="3597">
        <f t="shared" si="23"/>
        <v>0</v>
      </c>
      <c r="X45" s="3599"/>
      <c r="Y45" s="4373"/>
      <c r="Z45" s="4373"/>
      <c r="AA45" s="860"/>
      <c r="AB45" s="860"/>
      <c r="AC45" s="3601">
        <f t="shared" si="24"/>
        <v>0</v>
      </c>
      <c r="AD45" s="3601" t="str">
        <f t="shared" si="25"/>
        <v/>
      </c>
      <c r="AE45" s="3601" t="str">
        <f t="shared" si="5"/>
        <v/>
      </c>
      <c r="AF45" s="4375">
        <f t="shared" si="6"/>
        <v>0</v>
      </c>
      <c r="AG45" s="4375">
        <f t="shared" si="7"/>
        <v>0</v>
      </c>
      <c r="AH45" s="3601">
        <f t="shared" si="20"/>
        <v>0</v>
      </c>
      <c r="AI45" s="860"/>
      <c r="AJ45" s="860"/>
      <c r="AK45" s="858"/>
      <c r="AL45" s="858"/>
      <c r="AM45" s="858"/>
      <c r="AN45" s="3604" t="str">
        <f t="shared" si="8"/>
        <v>N</v>
      </c>
      <c r="AO45" s="3604" t="str">
        <f t="shared" si="9"/>
        <v>N</v>
      </c>
      <c r="AP45" s="3604" t="str">
        <f t="shared" si="10"/>
        <v>N</v>
      </c>
      <c r="AQ45" s="3604" t="str">
        <f t="shared" si="11"/>
        <v>N</v>
      </c>
      <c r="AR45" s="3604" t="str">
        <f t="shared" si="12"/>
        <v>N</v>
      </c>
      <c r="AS45" s="3604" t="str">
        <f t="shared" si="13"/>
        <v>N</v>
      </c>
      <c r="AT45" s="3604" t="str">
        <f t="shared" si="14"/>
        <v>N</v>
      </c>
      <c r="AU45" s="3604" t="str">
        <f t="shared" si="15"/>
        <v>N</v>
      </c>
      <c r="AV45" s="3604" t="str">
        <f t="shared" si="26"/>
        <v/>
      </c>
      <c r="AW45" s="3604" t="str">
        <f t="shared" si="27"/>
        <v/>
      </c>
      <c r="AX45" s="3604" t="str">
        <f t="shared" si="28"/>
        <v>N</v>
      </c>
      <c r="AY45" s="856"/>
      <c r="AZ45" s="861"/>
      <c r="BA45" s="24"/>
      <c r="BB45" s="26" t="s">
        <v>2447</v>
      </c>
      <c r="BC45" s="3009"/>
      <c r="BD45" s="3013"/>
      <c r="BE45" s="101" t="str">
        <f t="shared" si="0"/>
        <v>Please complete all cells in row</v>
      </c>
      <c r="BF45" s="993">
        <v>0</v>
      </c>
      <c r="BG45" s="3362"/>
    </row>
    <row r="46" spans="1:59" s="3704" customFormat="1" ht="15.75" hidden="1" customHeight="1">
      <c r="A46" s="3163"/>
      <c r="B46" s="3702"/>
      <c r="C46" s="856"/>
      <c r="D46" s="4605" t="s">
        <v>2410</v>
      </c>
      <c r="E46" s="856"/>
      <c r="F46" s="867"/>
      <c r="G46" s="867"/>
      <c r="H46" s="856"/>
      <c r="I46" s="856"/>
      <c r="J46" s="856"/>
      <c r="K46" s="856"/>
      <c r="L46" s="856"/>
      <c r="M46" s="856"/>
      <c r="N46" s="857"/>
      <c r="O46" s="858"/>
      <c r="P46" s="857"/>
      <c r="Q46" s="859"/>
      <c r="R46" s="858"/>
      <c r="S46" s="858"/>
      <c r="T46" s="858"/>
      <c r="U46" s="3596">
        <f t="shared" si="21"/>
        <v>0</v>
      </c>
      <c r="V46" s="3597">
        <f t="shared" si="22"/>
        <v>0</v>
      </c>
      <c r="W46" s="3597">
        <f t="shared" si="23"/>
        <v>0</v>
      </c>
      <c r="X46" s="3599"/>
      <c r="Y46" s="4373"/>
      <c r="Z46" s="4373"/>
      <c r="AA46" s="860"/>
      <c r="AB46" s="860"/>
      <c r="AC46" s="3601">
        <f t="shared" si="24"/>
        <v>0</v>
      </c>
      <c r="AD46" s="3601" t="str">
        <f t="shared" si="25"/>
        <v/>
      </c>
      <c r="AE46" s="3601" t="str">
        <f t="shared" si="5"/>
        <v/>
      </c>
      <c r="AF46" s="4375">
        <f t="shared" si="6"/>
        <v>0</v>
      </c>
      <c r="AG46" s="4375">
        <f t="shared" si="7"/>
        <v>0</v>
      </c>
      <c r="AH46" s="3601">
        <f t="shared" si="20"/>
        <v>0</v>
      </c>
      <c r="AI46" s="860"/>
      <c r="AJ46" s="860"/>
      <c r="AK46" s="858"/>
      <c r="AL46" s="858"/>
      <c r="AM46" s="858"/>
      <c r="AN46" s="3604" t="str">
        <f t="shared" si="8"/>
        <v>N</v>
      </c>
      <c r="AO46" s="3604" t="str">
        <f t="shared" si="9"/>
        <v>N</v>
      </c>
      <c r="AP46" s="3604" t="str">
        <f t="shared" si="10"/>
        <v>N</v>
      </c>
      <c r="AQ46" s="3604" t="str">
        <f t="shared" si="11"/>
        <v>N</v>
      </c>
      <c r="AR46" s="3604" t="str">
        <f t="shared" si="12"/>
        <v>N</v>
      </c>
      <c r="AS46" s="3604" t="str">
        <f t="shared" si="13"/>
        <v>N</v>
      </c>
      <c r="AT46" s="3604" t="str">
        <f t="shared" si="14"/>
        <v>N</v>
      </c>
      <c r="AU46" s="3604" t="str">
        <f t="shared" si="15"/>
        <v>N</v>
      </c>
      <c r="AV46" s="3604" t="str">
        <f t="shared" si="26"/>
        <v/>
      </c>
      <c r="AW46" s="3604" t="str">
        <f t="shared" si="27"/>
        <v/>
      </c>
      <c r="AX46" s="3604" t="str">
        <f t="shared" si="28"/>
        <v>N</v>
      </c>
      <c r="AY46" s="856"/>
      <c r="AZ46" s="861"/>
      <c r="BA46" s="24"/>
      <c r="BB46" s="26" t="s">
        <v>2448</v>
      </c>
      <c r="BC46" s="3009"/>
      <c r="BD46" s="3013"/>
      <c r="BE46" s="101" t="str">
        <f t="shared" si="0"/>
        <v>Please complete all cells in row</v>
      </c>
      <c r="BF46" s="993">
        <v>0</v>
      </c>
      <c r="BG46" s="3362"/>
    </row>
    <row r="47" spans="1:59" s="3704" customFormat="1" ht="15.75" hidden="1" customHeight="1">
      <c r="A47" s="3163"/>
      <c r="B47" s="3702"/>
      <c r="C47" s="856"/>
      <c r="D47" s="4605" t="s">
        <v>2410</v>
      </c>
      <c r="E47" s="856"/>
      <c r="F47" s="867"/>
      <c r="G47" s="867"/>
      <c r="H47" s="856"/>
      <c r="I47" s="856"/>
      <c r="J47" s="856"/>
      <c r="K47" s="856"/>
      <c r="L47" s="856"/>
      <c r="M47" s="856"/>
      <c r="N47" s="857"/>
      <c r="O47" s="858"/>
      <c r="P47" s="857"/>
      <c r="Q47" s="859"/>
      <c r="R47" s="858"/>
      <c r="S47" s="858"/>
      <c r="T47" s="858"/>
      <c r="U47" s="3596">
        <f t="shared" si="21"/>
        <v>0</v>
      </c>
      <c r="V47" s="3597">
        <f t="shared" si="22"/>
        <v>0</v>
      </c>
      <c r="W47" s="3597">
        <f t="shared" si="23"/>
        <v>0</v>
      </c>
      <c r="X47" s="3599"/>
      <c r="Y47" s="4373"/>
      <c r="Z47" s="4373"/>
      <c r="AA47" s="860"/>
      <c r="AB47" s="860"/>
      <c r="AC47" s="3601">
        <f t="shared" si="24"/>
        <v>0</v>
      </c>
      <c r="AD47" s="3601" t="str">
        <f t="shared" si="25"/>
        <v/>
      </c>
      <c r="AE47" s="3601" t="str">
        <f t="shared" si="5"/>
        <v/>
      </c>
      <c r="AF47" s="4375">
        <f t="shared" si="6"/>
        <v>0</v>
      </c>
      <c r="AG47" s="4375">
        <f t="shared" si="7"/>
        <v>0</v>
      </c>
      <c r="AH47" s="3601">
        <f t="shared" si="20"/>
        <v>0</v>
      </c>
      <c r="AI47" s="860"/>
      <c r="AJ47" s="860"/>
      <c r="AK47" s="858"/>
      <c r="AL47" s="858"/>
      <c r="AM47" s="858"/>
      <c r="AN47" s="3604" t="str">
        <f t="shared" si="8"/>
        <v>N</v>
      </c>
      <c r="AO47" s="3604" t="str">
        <f t="shared" si="9"/>
        <v>N</v>
      </c>
      <c r="AP47" s="3604" t="str">
        <f t="shared" si="10"/>
        <v>N</v>
      </c>
      <c r="AQ47" s="3604" t="str">
        <f t="shared" si="11"/>
        <v>N</v>
      </c>
      <c r="AR47" s="3604" t="str">
        <f t="shared" si="12"/>
        <v>N</v>
      </c>
      <c r="AS47" s="3604" t="str">
        <f t="shared" si="13"/>
        <v>N</v>
      </c>
      <c r="AT47" s="3604" t="str">
        <f t="shared" si="14"/>
        <v>N</v>
      </c>
      <c r="AU47" s="3604" t="str">
        <f t="shared" si="15"/>
        <v>N</v>
      </c>
      <c r="AV47" s="3604" t="str">
        <f t="shared" si="26"/>
        <v/>
      </c>
      <c r="AW47" s="3604" t="str">
        <f t="shared" si="27"/>
        <v/>
      </c>
      <c r="AX47" s="3604" t="str">
        <f t="shared" si="28"/>
        <v>N</v>
      </c>
      <c r="AY47" s="856"/>
      <c r="AZ47" s="861"/>
      <c r="BA47" s="24"/>
      <c r="BB47" s="26" t="s">
        <v>2449</v>
      </c>
      <c r="BC47" s="3009"/>
      <c r="BD47" s="3013"/>
      <c r="BE47" s="101" t="str">
        <f t="shared" si="0"/>
        <v>Please complete all cells in row</v>
      </c>
      <c r="BF47" s="993">
        <v>0</v>
      </c>
      <c r="BG47" s="3362"/>
    </row>
    <row r="48" spans="1:59" s="3704" customFormat="1" ht="15.75" hidden="1" customHeight="1">
      <c r="A48" s="3163"/>
      <c r="B48" s="3702"/>
      <c r="C48" s="856"/>
      <c r="D48" s="4605" t="s">
        <v>2410</v>
      </c>
      <c r="E48" s="856"/>
      <c r="F48" s="867"/>
      <c r="G48" s="867"/>
      <c r="H48" s="856"/>
      <c r="I48" s="856"/>
      <c r="J48" s="856"/>
      <c r="K48" s="856"/>
      <c r="L48" s="856"/>
      <c r="M48" s="856"/>
      <c r="N48" s="857"/>
      <c r="O48" s="858"/>
      <c r="P48" s="857"/>
      <c r="Q48" s="859"/>
      <c r="R48" s="858"/>
      <c r="S48" s="858"/>
      <c r="T48" s="858"/>
      <c r="U48" s="3596">
        <f t="shared" si="21"/>
        <v>0</v>
      </c>
      <c r="V48" s="3597">
        <f t="shared" si="22"/>
        <v>0</v>
      </c>
      <c r="W48" s="3597">
        <f t="shared" si="23"/>
        <v>0</v>
      </c>
      <c r="X48" s="3599"/>
      <c r="Y48" s="4373"/>
      <c r="Z48" s="4373"/>
      <c r="AA48" s="860"/>
      <c r="AB48" s="860"/>
      <c r="AC48" s="3601">
        <f t="shared" si="24"/>
        <v>0</v>
      </c>
      <c r="AD48" s="3601" t="str">
        <f t="shared" si="25"/>
        <v/>
      </c>
      <c r="AE48" s="3601" t="str">
        <f t="shared" si="5"/>
        <v/>
      </c>
      <c r="AF48" s="4375">
        <f t="shared" si="6"/>
        <v>0</v>
      </c>
      <c r="AG48" s="4375">
        <f t="shared" si="7"/>
        <v>0</v>
      </c>
      <c r="AH48" s="3601">
        <f t="shared" si="20"/>
        <v>0</v>
      </c>
      <c r="AI48" s="860"/>
      <c r="AJ48" s="860"/>
      <c r="AK48" s="858"/>
      <c r="AL48" s="858"/>
      <c r="AM48" s="858"/>
      <c r="AN48" s="3604" t="str">
        <f t="shared" si="8"/>
        <v>N</v>
      </c>
      <c r="AO48" s="3604" t="str">
        <f t="shared" si="9"/>
        <v>N</v>
      </c>
      <c r="AP48" s="3604" t="str">
        <f t="shared" si="10"/>
        <v>N</v>
      </c>
      <c r="AQ48" s="3604" t="str">
        <f t="shared" si="11"/>
        <v>N</v>
      </c>
      <c r="AR48" s="3604" t="str">
        <f t="shared" si="12"/>
        <v>N</v>
      </c>
      <c r="AS48" s="3604" t="str">
        <f t="shared" si="13"/>
        <v>N</v>
      </c>
      <c r="AT48" s="3604" t="str">
        <f t="shared" si="14"/>
        <v>N</v>
      </c>
      <c r="AU48" s="3604" t="str">
        <f t="shared" si="15"/>
        <v>N</v>
      </c>
      <c r="AV48" s="3604" t="str">
        <f t="shared" si="26"/>
        <v/>
      </c>
      <c r="AW48" s="3604" t="str">
        <f t="shared" si="27"/>
        <v/>
      </c>
      <c r="AX48" s="3604" t="str">
        <f t="shared" si="28"/>
        <v>N</v>
      </c>
      <c r="AY48" s="856"/>
      <c r="AZ48" s="861"/>
      <c r="BA48" s="24"/>
      <c r="BB48" s="26" t="s">
        <v>2450</v>
      </c>
      <c r="BC48" s="3009"/>
      <c r="BD48" s="3013"/>
      <c r="BE48" s="101" t="str">
        <f t="shared" si="0"/>
        <v>Please complete all cells in row</v>
      </c>
      <c r="BF48" s="993">
        <v>0</v>
      </c>
      <c r="BG48" s="3362"/>
    </row>
    <row r="49" spans="1:59" s="3704" customFormat="1" ht="15.75" hidden="1" customHeight="1">
      <c r="A49" s="3163"/>
      <c r="B49" s="3702"/>
      <c r="C49" s="856"/>
      <c r="D49" s="4605" t="s">
        <v>2410</v>
      </c>
      <c r="E49" s="856"/>
      <c r="F49" s="867"/>
      <c r="G49" s="867"/>
      <c r="H49" s="856"/>
      <c r="I49" s="856"/>
      <c r="J49" s="856"/>
      <c r="K49" s="856"/>
      <c r="L49" s="856"/>
      <c r="M49" s="856"/>
      <c r="N49" s="857"/>
      <c r="O49" s="858"/>
      <c r="P49" s="857"/>
      <c r="Q49" s="859"/>
      <c r="R49" s="858"/>
      <c r="S49" s="858"/>
      <c r="T49" s="858"/>
      <c r="U49" s="3596">
        <f t="shared" si="21"/>
        <v>0</v>
      </c>
      <c r="V49" s="3597">
        <f t="shared" si="22"/>
        <v>0</v>
      </c>
      <c r="W49" s="3597">
        <f t="shared" si="23"/>
        <v>0</v>
      </c>
      <c r="X49" s="3599"/>
      <c r="Y49" s="4373"/>
      <c r="Z49" s="4373"/>
      <c r="AA49" s="860"/>
      <c r="AB49" s="860"/>
      <c r="AC49" s="3601">
        <f t="shared" si="24"/>
        <v>0</v>
      </c>
      <c r="AD49" s="3601" t="str">
        <f t="shared" si="25"/>
        <v/>
      </c>
      <c r="AE49" s="3601" t="str">
        <f t="shared" si="5"/>
        <v/>
      </c>
      <c r="AF49" s="4375">
        <f t="shared" si="6"/>
        <v>0</v>
      </c>
      <c r="AG49" s="4375">
        <f t="shared" si="7"/>
        <v>0</v>
      </c>
      <c r="AH49" s="3601">
        <f t="shared" si="20"/>
        <v>0</v>
      </c>
      <c r="AI49" s="860"/>
      <c r="AJ49" s="860"/>
      <c r="AK49" s="858"/>
      <c r="AL49" s="858"/>
      <c r="AM49" s="858"/>
      <c r="AN49" s="3604" t="str">
        <f t="shared" si="8"/>
        <v>N</v>
      </c>
      <c r="AO49" s="3604" t="str">
        <f t="shared" si="9"/>
        <v>N</v>
      </c>
      <c r="AP49" s="3604" t="str">
        <f t="shared" si="10"/>
        <v>N</v>
      </c>
      <c r="AQ49" s="3604" t="str">
        <f t="shared" si="11"/>
        <v>N</v>
      </c>
      <c r="AR49" s="3604" t="str">
        <f t="shared" si="12"/>
        <v>N</v>
      </c>
      <c r="AS49" s="3604" t="str">
        <f t="shared" si="13"/>
        <v>N</v>
      </c>
      <c r="AT49" s="3604" t="str">
        <f t="shared" si="14"/>
        <v>N</v>
      </c>
      <c r="AU49" s="3604" t="str">
        <f t="shared" si="15"/>
        <v>N</v>
      </c>
      <c r="AV49" s="3604" t="str">
        <f t="shared" si="26"/>
        <v/>
      </c>
      <c r="AW49" s="3604" t="str">
        <f t="shared" si="27"/>
        <v/>
      </c>
      <c r="AX49" s="3604" t="str">
        <f t="shared" si="28"/>
        <v>N</v>
      </c>
      <c r="AY49" s="856"/>
      <c r="AZ49" s="861"/>
      <c r="BA49" s="24"/>
      <c r="BB49" s="26" t="s">
        <v>2451</v>
      </c>
      <c r="BC49" s="3009"/>
      <c r="BD49" s="3013"/>
      <c r="BE49" s="101" t="str">
        <f t="shared" si="0"/>
        <v>Please complete all cells in row</v>
      </c>
      <c r="BF49" s="993">
        <v>0</v>
      </c>
      <c r="BG49" s="3362"/>
    </row>
    <row r="50" spans="1:59" s="3704" customFormat="1" ht="15.75" hidden="1" customHeight="1">
      <c r="A50" s="3163"/>
      <c r="B50" s="3702"/>
      <c r="C50" s="856"/>
      <c r="D50" s="4605" t="s">
        <v>2410</v>
      </c>
      <c r="E50" s="856"/>
      <c r="F50" s="867"/>
      <c r="G50" s="867"/>
      <c r="H50" s="856"/>
      <c r="I50" s="856"/>
      <c r="J50" s="856"/>
      <c r="K50" s="856"/>
      <c r="L50" s="856"/>
      <c r="M50" s="856"/>
      <c r="N50" s="857"/>
      <c r="O50" s="858"/>
      <c r="P50" s="857"/>
      <c r="Q50" s="859"/>
      <c r="R50" s="858"/>
      <c r="S50" s="858"/>
      <c r="T50" s="858"/>
      <c r="U50" s="3596">
        <f t="shared" si="21"/>
        <v>0</v>
      </c>
      <c r="V50" s="3597">
        <f t="shared" si="22"/>
        <v>0</v>
      </c>
      <c r="W50" s="3597">
        <f t="shared" si="23"/>
        <v>0</v>
      </c>
      <c r="X50" s="3599"/>
      <c r="Y50" s="4373"/>
      <c r="Z50" s="4373"/>
      <c r="AA50" s="860"/>
      <c r="AB50" s="860"/>
      <c r="AC50" s="3601">
        <f t="shared" si="24"/>
        <v>0</v>
      </c>
      <c r="AD50" s="3601" t="str">
        <f t="shared" si="25"/>
        <v/>
      </c>
      <c r="AE50" s="3601" t="str">
        <f t="shared" si="5"/>
        <v/>
      </c>
      <c r="AF50" s="4375">
        <f t="shared" si="6"/>
        <v>0</v>
      </c>
      <c r="AG50" s="4375">
        <f t="shared" si="7"/>
        <v>0</v>
      </c>
      <c r="AH50" s="3601">
        <f t="shared" si="20"/>
        <v>0</v>
      </c>
      <c r="AI50" s="860"/>
      <c r="AJ50" s="860"/>
      <c r="AK50" s="858"/>
      <c r="AL50" s="858"/>
      <c r="AM50" s="858"/>
      <c r="AN50" s="3604" t="str">
        <f t="shared" si="8"/>
        <v>N</v>
      </c>
      <c r="AO50" s="3604" t="str">
        <f t="shared" si="9"/>
        <v>N</v>
      </c>
      <c r="AP50" s="3604" t="str">
        <f t="shared" si="10"/>
        <v>N</v>
      </c>
      <c r="AQ50" s="3604" t="str">
        <f t="shared" si="11"/>
        <v>N</v>
      </c>
      <c r="AR50" s="3604" t="str">
        <f t="shared" si="12"/>
        <v>N</v>
      </c>
      <c r="AS50" s="3604" t="str">
        <f t="shared" si="13"/>
        <v>N</v>
      </c>
      <c r="AT50" s="3604" t="str">
        <f t="shared" si="14"/>
        <v>N</v>
      </c>
      <c r="AU50" s="3604" t="str">
        <f t="shared" si="15"/>
        <v>N</v>
      </c>
      <c r="AV50" s="3604" t="str">
        <f t="shared" si="26"/>
        <v/>
      </c>
      <c r="AW50" s="3604" t="str">
        <f t="shared" si="27"/>
        <v/>
      </c>
      <c r="AX50" s="3604" t="str">
        <f t="shared" si="28"/>
        <v>N</v>
      </c>
      <c r="AY50" s="856"/>
      <c r="AZ50" s="861"/>
      <c r="BA50" s="24"/>
      <c r="BB50" s="26" t="s">
        <v>2452</v>
      </c>
      <c r="BC50" s="3009"/>
      <c r="BD50" s="3013"/>
      <c r="BE50" s="101" t="str">
        <f t="shared" si="0"/>
        <v>Please complete all cells in row</v>
      </c>
      <c r="BF50" s="993">
        <v>0</v>
      </c>
      <c r="BG50" s="3362"/>
    </row>
    <row r="51" spans="1:59" s="3704" customFormat="1" ht="15.75" hidden="1" customHeight="1">
      <c r="A51" s="3163"/>
      <c r="B51" s="3702"/>
      <c r="C51" s="856"/>
      <c r="D51" s="4605" t="s">
        <v>2410</v>
      </c>
      <c r="E51" s="856"/>
      <c r="F51" s="867"/>
      <c r="G51" s="867"/>
      <c r="H51" s="856"/>
      <c r="I51" s="856"/>
      <c r="J51" s="856"/>
      <c r="K51" s="856"/>
      <c r="L51" s="856"/>
      <c r="M51" s="856"/>
      <c r="N51" s="857"/>
      <c r="O51" s="858"/>
      <c r="P51" s="857"/>
      <c r="Q51" s="859"/>
      <c r="R51" s="858"/>
      <c r="S51" s="858"/>
      <c r="T51" s="858"/>
      <c r="U51" s="3596">
        <f t="shared" si="21"/>
        <v>0</v>
      </c>
      <c r="V51" s="3597">
        <f t="shared" si="22"/>
        <v>0</v>
      </c>
      <c r="W51" s="3597">
        <f t="shared" si="23"/>
        <v>0</v>
      </c>
      <c r="X51" s="3599"/>
      <c r="Y51" s="4373"/>
      <c r="Z51" s="4373"/>
      <c r="AA51" s="860"/>
      <c r="AB51" s="860"/>
      <c r="AC51" s="3601">
        <f t="shared" si="24"/>
        <v>0</v>
      </c>
      <c r="AD51" s="3601" t="str">
        <f t="shared" si="25"/>
        <v/>
      </c>
      <c r="AE51" s="3601" t="str">
        <f t="shared" si="5"/>
        <v/>
      </c>
      <c r="AF51" s="4375">
        <f t="shared" si="6"/>
        <v>0</v>
      </c>
      <c r="AG51" s="4375">
        <f t="shared" si="7"/>
        <v>0</v>
      </c>
      <c r="AH51" s="3601">
        <f t="shared" si="20"/>
        <v>0</v>
      </c>
      <c r="AI51" s="860"/>
      <c r="AJ51" s="860"/>
      <c r="AK51" s="858"/>
      <c r="AL51" s="858"/>
      <c r="AM51" s="858"/>
      <c r="AN51" s="3604" t="str">
        <f t="shared" si="8"/>
        <v>N</v>
      </c>
      <c r="AO51" s="3604" t="str">
        <f t="shared" si="9"/>
        <v>N</v>
      </c>
      <c r="AP51" s="3604" t="str">
        <f t="shared" si="10"/>
        <v>N</v>
      </c>
      <c r="AQ51" s="3604" t="str">
        <f t="shared" si="11"/>
        <v>N</v>
      </c>
      <c r="AR51" s="3604" t="str">
        <f t="shared" si="12"/>
        <v>N</v>
      </c>
      <c r="AS51" s="3604" t="str">
        <f t="shared" si="13"/>
        <v>N</v>
      </c>
      <c r="AT51" s="3604" t="str">
        <f t="shared" si="14"/>
        <v>N</v>
      </c>
      <c r="AU51" s="3604" t="str">
        <f t="shared" si="15"/>
        <v>N</v>
      </c>
      <c r="AV51" s="3604" t="str">
        <f t="shared" si="26"/>
        <v/>
      </c>
      <c r="AW51" s="3604" t="str">
        <f t="shared" si="27"/>
        <v/>
      </c>
      <c r="AX51" s="3604" t="str">
        <f t="shared" si="28"/>
        <v>N</v>
      </c>
      <c r="AY51" s="856"/>
      <c r="AZ51" s="861"/>
      <c r="BA51" s="24"/>
      <c r="BB51" s="26" t="s">
        <v>2453</v>
      </c>
      <c r="BC51" s="3009"/>
      <c r="BD51" s="3013"/>
      <c r="BE51" s="101" t="str">
        <f t="shared" si="0"/>
        <v>Please complete all cells in row</v>
      </c>
      <c r="BF51" s="993">
        <v>0</v>
      </c>
      <c r="BG51" s="3362"/>
    </row>
    <row r="52" spans="1:59" s="3704" customFormat="1" ht="15.75" hidden="1" customHeight="1">
      <c r="A52" s="3163"/>
      <c r="B52" s="3702"/>
      <c r="C52" s="856"/>
      <c r="D52" s="4605" t="s">
        <v>2410</v>
      </c>
      <c r="E52" s="856"/>
      <c r="F52" s="867"/>
      <c r="G52" s="867"/>
      <c r="H52" s="856"/>
      <c r="I52" s="856"/>
      <c r="J52" s="856"/>
      <c r="K52" s="856"/>
      <c r="L52" s="856"/>
      <c r="M52" s="856"/>
      <c r="N52" s="857"/>
      <c r="O52" s="858"/>
      <c r="P52" s="857"/>
      <c r="Q52" s="859"/>
      <c r="R52" s="858"/>
      <c r="S52" s="858"/>
      <c r="T52" s="858"/>
      <c r="U52" s="3596">
        <f t="shared" si="21"/>
        <v>0</v>
      </c>
      <c r="V52" s="3597">
        <f t="shared" si="22"/>
        <v>0</v>
      </c>
      <c r="W52" s="3597">
        <f t="shared" si="23"/>
        <v>0</v>
      </c>
      <c r="X52" s="3599"/>
      <c r="Y52" s="4373"/>
      <c r="Z52" s="4373"/>
      <c r="AA52" s="860"/>
      <c r="AB52" s="860"/>
      <c r="AC52" s="3601">
        <f t="shared" si="24"/>
        <v>0</v>
      </c>
      <c r="AD52" s="3601" t="str">
        <f t="shared" si="25"/>
        <v/>
      </c>
      <c r="AE52" s="3601" t="str">
        <f t="shared" si="5"/>
        <v/>
      </c>
      <c r="AF52" s="4375">
        <f t="shared" si="6"/>
        <v>0</v>
      </c>
      <c r="AG52" s="4375">
        <f t="shared" si="7"/>
        <v>0</v>
      </c>
      <c r="AH52" s="3601">
        <f t="shared" si="20"/>
        <v>0</v>
      </c>
      <c r="AI52" s="860"/>
      <c r="AJ52" s="860"/>
      <c r="AK52" s="858"/>
      <c r="AL52" s="858"/>
      <c r="AM52" s="858"/>
      <c r="AN52" s="3604" t="str">
        <f t="shared" si="8"/>
        <v>N</v>
      </c>
      <c r="AO52" s="3604" t="str">
        <f t="shared" si="9"/>
        <v>N</v>
      </c>
      <c r="AP52" s="3604" t="str">
        <f t="shared" si="10"/>
        <v>N</v>
      </c>
      <c r="AQ52" s="3604" t="str">
        <f t="shared" si="11"/>
        <v>N</v>
      </c>
      <c r="AR52" s="3604" t="str">
        <f t="shared" si="12"/>
        <v>N</v>
      </c>
      <c r="AS52" s="3604" t="str">
        <f t="shared" si="13"/>
        <v>N</v>
      </c>
      <c r="AT52" s="3604" t="str">
        <f t="shared" si="14"/>
        <v>N</v>
      </c>
      <c r="AU52" s="3604" t="str">
        <f t="shared" si="15"/>
        <v>N</v>
      </c>
      <c r="AV52" s="3604" t="str">
        <f t="shared" si="26"/>
        <v/>
      </c>
      <c r="AW52" s="3604" t="str">
        <f t="shared" si="27"/>
        <v/>
      </c>
      <c r="AX52" s="3604" t="str">
        <f t="shared" si="28"/>
        <v>N</v>
      </c>
      <c r="AY52" s="856"/>
      <c r="AZ52" s="861"/>
      <c r="BA52" s="24"/>
      <c r="BB52" s="26" t="s">
        <v>2454</v>
      </c>
      <c r="BC52" s="3009"/>
      <c r="BD52" s="3013"/>
      <c r="BE52" s="101" t="str">
        <f t="shared" si="0"/>
        <v>Please complete all cells in row</v>
      </c>
      <c r="BF52" s="993">
        <v>0</v>
      </c>
      <c r="BG52" s="3362"/>
    </row>
    <row r="53" spans="1:59" s="3704" customFormat="1" ht="15.75" hidden="1" customHeight="1">
      <c r="A53" s="3163"/>
      <c r="B53" s="3702"/>
      <c r="C53" s="856"/>
      <c r="D53" s="4605" t="s">
        <v>2410</v>
      </c>
      <c r="E53" s="856"/>
      <c r="F53" s="867"/>
      <c r="G53" s="867"/>
      <c r="H53" s="856"/>
      <c r="I53" s="856"/>
      <c r="J53" s="856"/>
      <c r="K53" s="856"/>
      <c r="L53" s="856"/>
      <c r="M53" s="856"/>
      <c r="N53" s="857"/>
      <c r="O53" s="858"/>
      <c r="P53" s="857"/>
      <c r="Q53" s="859"/>
      <c r="R53" s="858"/>
      <c r="S53" s="858"/>
      <c r="T53" s="858"/>
      <c r="U53" s="3596">
        <f t="shared" si="21"/>
        <v>0</v>
      </c>
      <c r="V53" s="3597">
        <f t="shared" si="22"/>
        <v>0</v>
      </c>
      <c r="W53" s="3597">
        <f t="shared" si="23"/>
        <v>0</v>
      </c>
      <c r="X53" s="3599"/>
      <c r="Y53" s="4373"/>
      <c r="Z53" s="4373"/>
      <c r="AA53" s="860"/>
      <c r="AB53" s="860"/>
      <c r="AC53" s="3601">
        <f t="shared" si="24"/>
        <v>0</v>
      </c>
      <c r="AD53" s="3601" t="str">
        <f t="shared" si="25"/>
        <v/>
      </c>
      <c r="AE53" s="3601" t="str">
        <f t="shared" si="5"/>
        <v/>
      </c>
      <c r="AF53" s="4375">
        <f t="shared" si="6"/>
        <v>0</v>
      </c>
      <c r="AG53" s="4375">
        <f t="shared" si="7"/>
        <v>0</v>
      </c>
      <c r="AH53" s="3601">
        <f t="shared" si="20"/>
        <v>0</v>
      </c>
      <c r="AI53" s="860"/>
      <c r="AJ53" s="860"/>
      <c r="AK53" s="858"/>
      <c r="AL53" s="858"/>
      <c r="AM53" s="858"/>
      <c r="AN53" s="3604" t="str">
        <f t="shared" si="8"/>
        <v>N</v>
      </c>
      <c r="AO53" s="3604" t="str">
        <f t="shared" si="9"/>
        <v>N</v>
      </c>
      <c r="AP53" s="3604" t="str">
        <f t="shared" si="10"/>
        <v>N</v>
      </c>
      <c r="AQ53" s="3604" t="str">
        <f t="shared" si="11"/>
        <v>N</v>
      </c>
      <c r="AR53" s="3604" t="str">
        <f t="shared" si="12"/>
        <v>N</v>
      </c>
      <c r="AS53" s="3604" t="str">
        <f t="shared" si="13"/>
        <v>N</v>
      </c>
      <c r="AT53" s="3604" t="str">
        <f t="shared" si="14"/>
        <v>N</v>
      </c>
      <c r="AU53" s="3604" t="str">
        <f t="shared" si="15"/>
        <v>N</v>
      </c>
      <c r="AV53" s="3604" t="str">
        <f t="shared" si="26"/>
        <v/>
      </c>
      <c r="AW53" s="3604" t="str">
        <f t="shared" si="27"/>
        <v/>
      </c>
      <c r="AX53" s="3604" t="str">
        <f t="shared" si="28"/>
        <v>N</v>
      </c>
      <c r="AY53" s="856"/>
      <c r="AZ53" s="861"/>
      <c r="BA53" s="24"/>
      <c r="BB53" s="26" t="s">
        <v>2455</v>
      </c>
      <c r="BC53" s="3009"/>
      <c r="BD53" s="3013"/>
      <c r="BE53" s="101" t="str">
        <f t="shared" si="0"/>
        <v>Please complete all cells in row</v>
      </c>
      <c r="BF53" s="993">
        <v>0</v>
      </c>
      <c r="BG53" s="3362"/>
    </row>
    <row r="54" spans="1:59" s="3704" customFormat="1" ht="15.75" hidden="1" customHeight="1">
      <c r="A54" s="3163"/>
      <c r="B54" s="3702"/>
      <c r="C54" s="856"/>
      <c r="D54" s="4605" t="s">
        <v>2410</v>
      </c>
      <c r="E54" s="856"/>
      <c r="F54" s="867"/>
      <c r="G54" s="867"/>
      <c r="H54" s="856"/>
      <c r="I54" s="856"/>
      <c r="J54" s="856"/>
      <c r="K54" s="856"/>
      <c r="L54" s="856"/>
      <c r="M54" s="856"/>
      <c r="N54" s="857"/>
      <c r="O54" s="858"/>
      <c r="P54" s="857"/>
      <c r="Q54" s="859"/>
      <c r="R54" s="858"/>
      <c r="S54" s="858"/>
      <c r="T54" s="858"/>
      <c r="U54" s="3596">
        <f t="shared" si="21"/>
        <v>0</v>
      </c>
      <c r="V54" s="3597">
        <f t="shared" si="22"/>
        <v>0</v>
      </c>
      <c r="W54" s="3597">
        <f t="shared" si="23"/>
        <v>0</v>
      </c>
      <c r="X54" s="3599"/>
      <c r="Y54" s="4373"/>
      <c r="Z54" s="4373"/>
      <c r="AA54" s="860"/>
      <c r="AB54" s="860"/>
      <c r="AC54" s="3601">
        <f t="shared" si="24"/>
        <v>0</v>
      </c>
      <c r="AD54" s="3601" t="str">
        <f t="shared" si="25"/>
        <v/>
      </c>
      <c r="AE54" s="3601" t="str">
        <f t="shared" si="5"/>
        <v/>
      </c>
      <c r="AF54" s="4375">
        <f t="shared" si="6"/>
        <v>0</v>
      </c>
      <c r="AG54" s="4375">
        <f t="shared" si="7"/>
        <v>0</v>
      </c>
      <c r="AH54" s="3601">
        <f t="shared" si="20"/>
        <v>0</v>
      </c>
      <c r="AI54" s="860"/>
      <c r="AJ54" s="860"/>
      <c r="AK54" s="858"/>
      <c r="AL54" s="858"/>
      <c r="AM54" s="858"/>
      <c r="AN54" s="3604" t="str">
        <f t="shared" si="8"/>
        <v>N</v>
      </c>
      <c r="AO54" s="3604" t="str">
        <f t="shared" si="9"/>
        <v>N</v>
      </c>
      <c r="AP54" s="3604" t="str">
        <f t="shared" si="10"/>
        <v>N</v>
      </c>
      <c r="AQ54" s="3604" t="str">
        <f t="shared" si="11"/>
        <v>N</v>
      </c>
      <c r="AR54" s="3604" t="str">
        <f t="shared" si="12"/>
        <v>N</v>
      </c>
      <c r="AS54" s="3604" t="str">
        <f t="shared" si="13"/>
        <v>N</v>
      </c>
      <c r="AT54" s="3604" t="str">
        <f t="shared" si="14"/>
        <v>N</v>
      </c>
      <c r="AU54" s="3604" t="str">
        <f t="shared" si="15"/>
        <v>N</v>
      </c>
      <c r="AV54" s="3604" t="str">
        <f t="shared" si="26"/>
        <v/>
      </c>
      <c r="AW54" s="3604" t="str">
        <f t="shared" si="27"/>
        <v/>
      </c>
      <c r="AX54" s="3604" t="str">
        <f t="shared" si="28"/>
        <v>N</v>
      </c>
      <c r="AY54" s="856"/>
      <c r="AZ54" s="861"/>
      <c r="BA54" s="24"/>
      <c r="BB54" s="26" t="s">
        <v>2456</v>
      </c>
      <c r="BC54" s="3009"/>
      <c r="BD54" s="3013"/>
      <c r="BE54" s="101" t="str">
        <f t="shared" si="0"/>
        <v>Please complete all cells in row</v>
      </c>
      <c r="BF54" s="993">
        <v>0</v>
      </c>
      <c r="BG54" s="3362"/>
    </row>
    <row r="55" spans="1:59" s="3704" customFormat="1" ht="15.75" hidden="1" customHeight="1">
      <c r="A55" s="3163"/>
      <c r="B55" s="3702"/>
      <c r="C55" s="856"/>
      <c r="D55" s="4605" t="s">
        <v>2410</v>
      </c>
      <c r="E55" s="856"/>
      <c r="F55" s="867"/>
      <c r="G55" s="867"/>
      <c r="H55" s="856"/>
      <c r="I55" s="856"/>
      <c r="J55" s="856"/>
      <c r="K55" s="856"/>
      <c r="L55" s="856"/>
      <c r="M55" s="856"/>
      <c r="N55" s="857"/>
      <c r="O55" s="858"/>
      <c r="P55" s="857"/>
      <c r="Q55" s="859"/>
      <c r="R55" s="858"/>
      <c r="S55" s="858"/>
      <c r="T55" s="858"/>
      <c r="U55" s="3596">
        <f t="shared" si="21"/>
        <v>0</v>
      </c>
      <c r="V55" s="3597">
        <f t="shared" si="22"/>
        <v>0</v>
      </c>
      <c r="W55" s="3597">
        <f t="shared" si="23"/>
        <v>0</v>
      </c>
      <c r="X55" s="3599"/>
      <c r="Y55" s="4373"/>
      <c r="Z55" s="4373"/>
      <c r="AA55" s="860"/>
      <c r="AB55" s="860"/>
      <c r="AC55" s="3601">
        <f t="shared" si="24"/>
        <v>0</v>
      </c>
      <c r="AD55" s="3601" t="str">
        <f t="shared" si="25"/>
        <v/>
      </c>
      <c r="AE55" s="3601" t="str">
        <f t="shared" si="5"/>
        <v/>
      </c>
      <c r="AF55" s="4375">
        <f t="shared" si="6"/>
        <v>0</v>
      </c>
      <c r="AG55" s="4375">
        <f t="shared" si="7"/>
        <v>0</v>
      </c>
      <c r="AH55" s="3601">
        <f t="shared" si="20"/>
        <v>0</v>
      </c>
      <c r="AI55" s="860"/>
      <c r="AJ55" s="860"/>
      <c r="AK55" s="858"/>
      <c r="AL55" s="858"/>
      <c r="AM55" s="858"/>
      <c r="AN55" s="3604" t="str">
        <f t="shared" si="8"/>
        <v>N</v>
      </c>
      <c r="AO55" s="3604" t="str">
        <f t="shared" si="9"/>
        <v>N</v>
      </c>
      <c r="AP55" s="3604" t="str">
        <f t="shared" si="10"/>
        <v>N</v>
      </c>
      <c r="AQ55" s="3604" t="str">
        <f t="shared" si="11"/>
        <v>N</v>
      </c>
      <c r="AR55" s="3604" t="str">
        <f t="shared" si="12"/>
        <v>N</v>
      </c>
      <c r="AS55" s="3604" t="str">
        <f t="shared" si="13"/>
        <v>N</v>
      </c>
      <c r="AT55" s="3604" t="str">
        <f t="shared" si="14"/>
        <v>N</v>
      </c>
      <c r="AU55" s="3604" t="str">
        <f t="shared" si="15"/>
        <v>N</v>
      </c>
      <c r="AV55" s="3604" t="str">
        <f t="shared" si="26"/>
        <v/>
      </c>
      <c r="AW55" s="3604" t="str">
        <f t="shared" si="27"/>
        <v/>
      </c>
      <c r="AX55" s="3604" t="str">
        <f t="shared" si="28"/>
        <v>N</v>
      </c>
      <c r="AY55" s="856"/>
      <c r="AZ55" s="861"/>
      <c r="BA55" s="24"/>
      <c r="BB55" s="26" t="s">
        <v>2457</v>
      </c>
      <c r="BC55" s="3009"/>
      <c r="BD55" s="3013"/>
      <c r="BE55" s="101" t="str">
        <f t="shared" si="0"/>
        <v>Please complete all cells in row</v>
      </c>
      <c r="BF55" s="993">
        <v>0</v>
      </c>
      <c r="BG55" s="3362"/>
    </row>
    <row r="56" spans="1:59" s="3704" customFormat="1" ht="15.75" hidden="1" customHeight="1">
      <c r="A56" s="3163"/>
      <c r="B56" s="3702"/>
      <c r="C56" s="856"/>
      <c r="D56" s="4605" t="s">
        <v>2410</v>
      </c>
      <c r="E56" s="856"/>
      <c r="F56" s="867"/>
      <c r="G56" s="867"/>
      <c r="H56" s="856"/>
      <c r="I56" s="856"/>
      <c r="J56" s="856"/>
      <c r="K56" s="856"/>
      <c r="L56" s="856"/>
      <c r="M56" s="856"/>
      <c r="N56" s="857"/>
      <c r="O56" s="858"/>
      <c r="P56" s="857"/>
      <c r="Q56" s="859"/>
      <c r="R56" s="858"/>
      <c r="S56" s="858"/>
      <c r="T56" s="858"/>
      <c r="U56" s="3596">
        <f t="shared" si="21"/>
        <v>0</v>
      </c>
      <c r="V56" s="3597">
        <f t="shared" si="22"/>
        <v>0</v>
      </c>
      <c r="W56" s="3597">
        <f t="shared" si="23"/>
        <v>0</v>
      </c>
      <c r="X56" s="3599"/>
      <c r="Y56" s="4373"/>
      <c r="Z56" s="4373"/>
      <c r="AA56" s="860"/>
      <c r="AB56" s="860"/>
      <c r="AC56" s="3601">
        <f t="shared" si="24"/>
        <v>0</v>
      </c>
      <c r="AD56" s="3601" t="str">
        <f t="shared" si="25"/>
        <v/>
      </c>
      <c r="AE56" s="3601" t="str">
        <f t="shared" si="5"/>
        <v/>
      </c>
      <c r="AF56" s="4375">
        <f t="shared" si="6"/>
        <v>0</v>
      </c>
      <c r="AG56" s="4375">
        <f t="shared" si="7"/>
        <v>0</v>
      </c>
      <c r="AH56" s="3601">
        <f t="shared" si="20"/>
        <v>0</v>
      </c>
      <c r="AI56" s="860"/>
      <c r="AJ56" s="860"/>
      <c r="AK56" s="858"/>
      <c r="AL56" s="858"/>
      <c r="AM56" s="858"/>
      <c r="AN56" s="3604" t="str">
        <f t="shared" si="8"/>
        <v>N</v>
      </c>
      <c r="AO56" s="3604" t="str">
        <f t="shared" si="9"/>
        <v>N</v>
      </c>
      <c r="AP56" s="3604" t="str">
        <f t="shared" si="10"/>
        <v>N</v>
      </c>
      <c r="AQ56" s="3604" t="str">
        <f t="shared" si="11"/>
        <v>N</v>
      </c>
      <c r="AR56" s="3604" t="str">
        <f t="shared" si="12"/>
        <v>N</v>
      </c>
      <c r="AS56" s="3604" t="str">
        <f t="shared" si="13"/>
        <v>N</v>
      </c>
      <c r="AT56" s="3604" t="str">
        <f t="shared" si="14"/>
        <v>N</v>
      </c>
      <c r="AU56" s="3604" t="str">
        <f t="shared" si="15"/>
        <v>N</v>
      </c>
      <c r="AV56" s="3604" t="str">
        <f t="shared" si="26"/>
        <v/>
      </c>
      <c r="AW56" s="3604" t="str">
        <f t="shared" si="27"/>
        <v/>
      </c>
      <c r="AX56" s="3604" t="str">
        <f t="shared" si="28"/>
        <v>N</v>
      </c>
      <c r="AY56" s="856"/>
      <c r="AZ56" s="861"/>
      <c r="BA56" s="24"/>
      <c r="BB56" s="26" t="s">
        <v>2458</v>
      </c>
      <c r="BC56" s="3009"/>
      <c r="BD56" s="3013"/>
      <c r="BE56" s="101" t="str">
        <f t="shared" si="0"/>
        <v>Please complete all cells in row</v>
      </c>
      <c r="BF56" s="993">
        <v>0</v>
      </c>
      <c r="BG56" s="3362"/>
    </row>
    <row r="57" spans="1:59" s="3704" customFormat="1" ht="15.75" hidden="1" customHeight="1">
      <c r="A57" s="3163"/>
      <c r="B57" s="3702"/>
      <c r="C57" s="856"/>
      <c r="D57" s="4605" t="s">
        <v>2410</v>
      </c>
      <c r="E57" s="856"/>
      <c r="F57" s="867"/>
      <c r="G57" s="867"/>
      <c r="H57" s="856"/>
      <c r="I57" s="856"/>
      <c r="J57" s="856"/>
      <c r="K57" s="856"/>
      <c r="L57" s="856"/>
      <c r="M57" s="856"/>
      <c r="N57" s="857"/>
      <c r="O57" s="858"/>
      <c r="P57" s="857"/>
      <c r="Q57" s="859"/>
      <c r="R57" s="858"/>
      <c r="S57" s="858"/>
      <c r="T57" s="858"/>
      <c r="U57" s="3596">
        <f t="shared" si="21"/>
        <v>0</v>
      </c>
      <c r="V57" s="3597">
        <f t="shared" si="22"/>
        <v>0</v>
      </c>
      <c r="W57" s="3597">
        <f t="shared" si="23"/>
        <v>0</v>
      </c>
      <c r="X57" s="3599"/>
      <c r="Y57" s="4373"/>
      <c r="Z57" s="4373"/>
      <c r="AA57" s="860"/>
      <c r="AB57" s="860"/>
      <c r="AC57" s="3601">
        <f t="shared" si="24"/>
        <v>0</v>
      </c>
      <c r="AD57" s="3601" t="str">
        <f t="shared" si="25"/>
        <v/>
      </c>
      <c r="AE57" s="3601" t="str">
        <f t="shared" si="5"/>
        <v/>
      </c>
      <c r="AF57" s="4375">
        <f t="shared" si="6"/>
        <v>0</v>
      </c>
      <c r="AG57" s="4375">
        <f t="shared" si="7"/>
        <v>0</v>
      </c>
      <c r="AH57" s="3601">
        <f t="shared" si="20"/>
        <v>0</v>
      </c>
      <c r="AI57" s="860"/>
      <c r="AJ57" s="860"/>
      <c r="AK57" s="858"/>
      <c r="AL57" s="858"/>
      <c r="AM57" s="858"/>
      <c r="AN57" s="3604" t="str">
        <f t="shared" si="8"/>
        <v>N</v>
      </c>
      <c r="AO57" s="3604" t="str">
        <f t="shared" si="9"/>
        <v>N</v>
      </c>
      <c r="AP57" s="3604" t="str">
        <f t="shared" si="10"/>
        <v>N</v>
      </c>
      <c r="AQ57" s="3604" t="str">
        <f t="shared" si="11"/>
        <v>N</v>
      </c>
      <c r="AR57" s="3604" t="str">
        <f t="shared" si="12"/>
        <v>N</v>
      </c>
      <c r="AS57" s="3604" t="str">
        <f t="shared" si="13"/>
        <v>N</v>
      </c>
      <c r="AT57" s="3604" t="str">
        <f t="shared" si="14"/>
        <v>N</v>
      </c>
      <c r="AU57" s="3604" t="str">
        <f t="shared" si="15"/>
        <v>N</v>
      </c>
      <c r="AV57" s="3604" t="str">
        <f t="shared" si="26"/>
        <v/>
      </c>
      <c r="AW57" s="3604" t="str">
        <f t="shared" si="27"/>
        <v/>
      </c>
      <c r="AX57" s="3604" t="str">
        <f t="shared" si="28"/>
        <v>N</v>
      </c>
      <c r="AY57" s="856"/>
      <c r="AZ57" s="861"/>
      <c r="BA57" s="24"/>
      <c r="BB57" s="26" t="s">
        <v>2459</v>
      </c>
      <c r="BC57" s="3009"/>
      <c r="BD57" s="3013"/>
      <c r="BE57" s="101" t="str">
        <f t="shared" si="0"/>
        <v>Please complete all cells in row</v>
      </c>
      <c r="BF57" s="993">
        <v>0</v>
      </c>
      <c r="BG57" s="3362"/>
    </row>
    <row r="58" spans="1:59" s="3704" customFormat="1" ht="15.75" hidden="1" customHeight="1">
      <c r="A58" s="3163"/>
      <c r="B58" s="3702"/>
      <c r="C58" s="856"/>
      <c r="D58" s="4605" t="s">
        <v>2410</v>
      </c>
      <c r="E58" s="856"/>
      <c r="F58" s="867"/>
      <c r="G58" s="867"/>
      <c r="H58" s="856"/>
      <c r="I58" s="856"/>
      <c r="J58" s="856"/>
      <c r="K58" s="856"/>
      <c r="L58" s="856"/>
      <c r="M58" s="856"/>
      <c r="N58" s="857"/>
      <c r="O58" s="858"/>
      <c r="P58" s="857"/>
      <c r="Q58" s="859"/>
      <c r="R58" s="858"/>
      <c r="S58" s="858"/>
      <c r="T58" s="858"/>
      <c r="U58" s="3596">
        <f t="shared" si="21"/>
        <v>0</v>
      </c>
      <c r="V58" s="3597">
        <f t="shared" si="22"/>
        <v>0</v>
      </c>
      <c r="W58" s="3597">
        <f t="shared" si="23"/>
        <v>0</v>
      </c>
      <c r="X58" s="3599"/>
      <c r="Y58" s="4373"/>
      <c r="Z58" s="4373"/>
      <c r="AA58" s="860"/>
      <c r="AB58" s="860"/>
      <c r="AC58" s="3601">
        <f t="shared" si="24"/>
        <v>0</v>
      </c>
      <c r="AD58" s="3601" t="str">
        <f t="shared" si="25"/>
        <v/>
      </c>
      <c r="AE58" s="3601" t="str">
        <f t="shared" si="5"/>
        <v/>
      </c>
      <c r="AF58" s="4375">
        <f t="shared" si="6"/>
        <v>0</v>
      </c>
      <c r="AG58" s="4375">
        <f t="shared" si="7"/>
        <v>0</v>
      </c>
      <c r="AH58" s="3601">
        <f t="shared" si="20"/>
        <v>0</v>
      </c>
      <c r="AI58" s="860"/>
      <c r="AJ58" s="860"/>
      <c r="AK58" s="858"/>
      <c r="AL58" s="858"/>
      <c r="AM58" s="858"/>
      <c r="AN58" s="3604" t="str">
        <f t="shared" si="8"/>
        <v>N</v>
      </c>
      <c r="AO58" s="3604" t="str">
        <f t="shared" si="9"/>
        <v>N</v>
      </c>
      <c r="AP58" s="3604" t="str">
        <f t="shared" si="10"/>
        <v>N</v>
      </c>
      <c r="AQ58" s="3604" t="str">
        <f t="shared" si="11"/>
        <v>N</v>
      </c>
      <c r="AR58" s="3604" t="str">
        <f t="shared" si="12"/>
        <v>N</v>
      </c>
      <c r="AS58" s="3604" t="str">
        <f t="shared" si="13"/>
        <v>N</v>
      </c>
      <c r="AT58" s="3604" t="str">
        <f t="shared" si="14"/>
        <v>N</v>
      </c>
      <c r="AU58" s="3604" t="str">
        <f t="shared" si="15"/>
        <v>N</v>
      </c>
      <c r="AV58" s="3604" t="str">
        <f t="shared" si="26"/>
        <v/>
      </c>
      <c r="AW58" s="3604" t="str">
        <f t="shared" si="27"/>
        <v/>
      </c>
      <c r="AX58" s="3604" t="str">
        <f t="shared" si="28"/>
        <v>N</v>
      </c>
      <c r="AY58" s="856"/>
      <c r="AZ58" s="861"/>
      <c r="BA58" s="24"/>
      <c r="BB58" s="26" t="s">
        <v>2460</v>
      </c>
      <c r="BC58" s="3009"/>
      <c r="BD58" s="3013"/>
      <c r="BE58" s="101" t="str">
        <f t="shared" si="0"/>
        <v>Please complete all cells in row</v>
      </c>
      <c r="BF58" s="993">
        <v>0</v>
      </c>
      <c r="BG58" s="3362"/>
    </row>
    <row r="59" spans="1:59" s="3704" customFormat="1" ht="15.75" hidden="1" customHeight="1">
      <c r="A59" s="3163"/>
      <c r="B59" s="3702"/>
      <c r="C59" s="856"/>
      <c r="D59" s="4605" t="s">
        <v>2410</v>
      </c>
      <c r="E59" s="856"/>
      <c r="F59" s="867"/>
      <c r="G59" s="867"/>
      <c r="H59" s="856"/>
      <c r="I59" s="856"/>
      <c r="J59" s="856"/>
      <c r="K59" s="856"/>
      <c r="L59" s="856"/>
      <c r="M59" s="856"/>
      <c r="N59" s="857"/>
      <c r="O59" s="858"/>
      <c r="P59" s="857"/>
      <c r="Q59" s="859"/>
      <c r="R59" s="858"/>
      <c r="S59" s="858"/>
      <c r="T59" s="858"/>
      <c r="U59" s="3596">
        <f t="shared" si="21"/>
        <v>0</v>
      </c>
      <c r="V59" s="3597">
        <f t="shared" si="22"/>
        <v>0</v>
      </c>
      <c r="W59" s="3597">
        <f t="shared" si="23"/>
        <v>0</v>
      </c>
      <c r="X59" s="3599"/>
      <c r="Y59" s="4373"/>
      <c r="Z59" s="4373"/>
      <c r="AA59" s="860"/>
      <c r="AB59" s="860"/>
      <c r="AC59" s="3601">
        <f t="shared" si="24"/>
        <v>0</v>
      </c>
      <c r="AD59" s="3601" t="str">
        <f t="shared" si="25"/>
        <v/>
      </c>
      <c r="AE59" s="3601" t="str">
        <f t="shared" si="5"/>
        <v/>
      </c>
      <c r="AF59" s="4375">
        <f t="shared" si="6"/>
        <v>0</v>
      </c>
      <c r="AG59" s="4375">
        <f t="shared" si="7"/>
        <v>0</v>
      </c>
      <c r="AH59" s="3601">
        <f t="shared" si="20"/>
        <v>0</v>
      </c>
      <c r="AI59" s="860"/>
      <c r="AJ59" s="860"/>
      <c r="AK59" s="858"/>
      <c r="AL59" s="858"/>
      <c r="AM59" s="858"/>
      <c r="AN59" s="3604" t="str">
        <f t="shared" si="8"/>
        <v>N</v>
      </c>
      <c r="AO59" s="3604" t="str">
        <f t="shared" si="9"/>
        <v>N</v>
      </c>
      <c r="AP59" s="3604" t="str">
        <f t="shared" si="10"/>
        <v>N</v>
      </c>
      <c r="AQ59" s="3604" t="str">
        <f t="shared" si="11"/>
        <v>N</v>
      </c>
      <c r="AR59" s="3604" t="str">
        <f t="shared" si="12"/>
        <v>N</v>
      </c>
      <c r="AS59" s="3604" t="str">
        <f t="shared" si="13"/>
        <v>N</v>
      </c>
      <c r="AT59" s="3604" t="str">
        <f t="shared" si="14"/>
        <v>N</v>
      </c>
      <c r="AU59" s="3604" t="str">
        <f t="shared" si="15"/>
        <v>N</v>
      </c>
      <c r="AV59" s="3604" t="str">
        <f t="shared" si="26"/>
        <v/>
      </c>
      <c r="AW59" s="3604" t="str">
        <f t="shared" si="27"/>
        <v/>
      </c>
      <c r="AX59" s="3604" t="str">
        <f t="shared" si="28"/>
        <v>N</v>
      </c>
      <c r="AY59" s="856"/>
      <c r="AZ59" s="861"/>
      <c r="BA59" s="24"/>
      <c r="BB59" s="26" t="s">
        <v>2461</v>
      </c>
      <c r="BC59" s="3009"/>
      <c r="BD59" s="3013"/>
      <c r="BE59" s="101" t="str">
        <f t="shared" si="0"/>
        <v>Please complete all cells in row</v>
      </c>
      <c r="BF59" s="993">
        <v>0</v>
      </c>
      <c r="BG59" s="3362"/>
    </row>
    <row r="60" spans="1:59" s="3704" customFormat="1" ht="15.75" hidden="1" customHeight="1">
      <c r="A60" s="3163"/>
      <c r="B60" s="3702"/>
      <c r="C60" s="856"/>
      <c r="D60" s="4605" t="s">
        <v>2410</v>
      </c>
      <c r="E60" s="856"/>
      <c r="F60" s="867"/>
      <c r="G60" s="867"/>
      <c r="H60" s="856"/>
      <c r="I60" s="856"/>
      <c r="J60" s="856"/>
      <c r="K60" s="856"/>
      <c r="L60" s="856"/>
      <c r="M60" s="856"/>
      <c r="N60" s="857"/>
      <c r="O60" s="858"/>
      <c r="P60" s="857"/>
      <c r="Q60" s="859"/>
      <c r="R60" s="858"/>
      <c r="S60" s="858"/>
      <c r="T60" s="858"/>
      <c r="U60" s="3596">
        <f t="shared" si="21"/>
        <v>0</v>
      </c>
      <c r="V60" s="3597">
        <f t="shared" si="22"/>
        <v>0</v>
      </c>
      <c r="W60" s="3597">
        <f t="shared" si="23"/>
        <v>0</v>
      </c>
      <c r="X60" s="3599"/>
      <c r="Y60" s="4373"/>
      <c r="Z60" s="4373"/>
      <c r="AA60" s="860"/>
      <c r="AB60" s="860"/>
      <c r="AC60" s="3601">
        <f t="shared" si="24"/>
        <v>0</v>
      </c>
      <c r="AD60" s="3601" t="str">
        <f t="shared" si="25"/>
        <v/>
      </c>
      <c r="AE60" s="3601" t="str">
        <f t="shared" si="5"/>
        <v/>
      </c>
      <c r="AF60" s="4375">
        <f t="shared" si="6"/>
        <v>0</v>
      </c>
      <c r="AG60" s="4375">
        <f t="shared" si="7"/>
        <v>0</v>
      </c>
      <c r="AH60" s="3601">
        <f t="shared" si="20"/>
        <v>0</v>
      </c>
      <c r="AI60" s="860"/>
      <c r="AJ60" s="860"/>
      <c r="AK60" s="858"/>
      <c r="AL60" s="858"/>
      <c r="AM60" s="858"/>
      <c r="AN60" s="3604" t="str">
        <f t="shared" si="8"/>
        <v>N</v>
      </c>
      <c r="AO60" s="3604" t="str">
        <f t="shared" si="9"/>
        <v>N</v>
      </c>
      <c r="AP60" s="3604" t="str">
        <f t="shared" si="10"/>
        <v>N</v>
      </c>
      <c r="AQ60" s="3604" t="str">
        <f t="shared" si="11"/>
        <v>N</v>
      </c>
      <c r="AR60" s="3604" t="str">
        <f t="shared" si="12"/>
        <v>N</v>
      </c>
      <c r="AS60" s="3604" t="str">
        <f t="shared" si="13"/>
        <v>N</v>
      </c>
      <c r="AT60" s="3604" t="str">
        <f t="shared" si="14"/>
        <v>N</v>
      </c>
      <c r="AU60" s="3604" t="str">
        <f t="shared" si="15"/>
        <v>N</v>
      </c>
      <c r="AV60" s="3604" t="str">
        <f t="shared" si="26"/>
        <v/>
      </c>
      <c r="AW60" s="3604" t="str">
        <f t="shared" si="27"/>
        <v/>
      </c>
      <c r="AX60" s="3604" t="str">
        <f t="shared" si="28"/>
        <v>N</v>
      </c>
      <c r="AY60" s="856"/>
      <c r="AZ60" s="861"/>
      <c r="BA60" s="24"/>
      <c r="BB60" s="26" t="s">
        <v>2462</v>
      </c>
      <c r="BC60" s="3009"/>
      <c r="BD60" s="3013"/>
      <c r="BE60" s="101" t="str">
        <f t="shared" si="0"/>
        <v>Please complete all cells in row</v>
      </c>
      <c r="BF60" s="993">
        <v>0</v>
      </c>
      <c r="BG60" s="3362"/>
    </row>
    <row r="61" spans="1:59" s="3704" customFormat="1" ht="15.75" hidden="1" customHeight="1">
      <c r="A61" s="3163"/>
      <c r="B61" s="3702"/>
      <c r="C61" s="856"/>
      <c r="D61" s="4605" t="s">
        <v>2410</v>
      </c>
      <c r="E61" s="856"/>
      <c r="F61" s="867"/>
      <c r="G61" s="867"/>
      <c r="H61" s="856"/>
      <c r="I61" s="856"/>
      <c r="J61" s="856"/>
      <c r="K61" s="856"/>
      <c r="L61" s="856"/>
      <c r="M61" s="856"/>
      <c r="N61" s="857"/>
      <c r="O61" s="858"/>
      <c r="P61" s="857"/>
      <c r="Q61" s="859"/>
      <c r="R61" s="858"/>
      <c r="S61" s="858"/>
      <c r="T61" s="858"/>
      <c r="U61" s="3596">
        <f t="shared" si="21"/>
        <v>0</v>
      </c>
      <c r="V61" s="3597">
        <f t="shared" si="22"/>
        <v>0</v>
      </c>
      <c r="W61" s="3597">
        <f t="shared" si="23"/>
        <v>0</v>
      </c>
      <c r="X61" s="3599"/>
      <c r="Y61" s="4373"/>
      <c r="Z61" s="4373"/>
      <c r="AA61" s="860"/>
      <c r="AB61" s="860"/>
      <c r="AC61" s="3601">
        <f t="shared" si="24"/>
        <v>0</v>
      </c>
      <c r="AD61" s="3601" t="str">
        <f t="shared" si="25"/>
        <v/>
      </c>
      <c r="AE61" s="3601" t="str">
        <f t="shared" si="5"/>
        <v/>
      </c>
      <c r="AF61" s="4375">
        <f t="shared" si="6"/>
        <v>0</v>
      </c>
      <c r="AG61" s="4375">
        <f t="shared" si="7"/>
        <v>0</v>
      </c>
      <c r="AH61" s="3601">
        <f t="shared" si="20"/>
        <v>0</v>
      </c>
      <c r="AI61" s="860"/>
      <c r="AJ61" s="860"/>
      <c r="AK61" s="858"/>
      <c r="AL61" s="858"/>
      <c r="AM61" s="858"/>
      <c r="AN61" s="3604" t="str">
        <f t="shared" si="8"/>
        <v>N</v>
      </c>
      <c r="AO61" s="3604" t="str">
        <f t="shared" si="9"/>
        <v>N</v>
      </c>
      <c r="AP61" s="3604" t="str">
        <f t="shared" si="10"/>
        <v>N</v>
      </c>
      <c r="AQ61" s="3604" t="str">
        <f t="shared" si="11"/>
        <v>N</v>
      </c>
      <c r="AR61" s="3604" t="str">
        <f t="shared" si="12"/>
        <v>N</v>
      </c>
      <c r="AS61" s="3604" t="str">
        <f t="shared" si="13"/>
        <v>N</v>
      </c>
      <c r="AT61" s="3604" t="str">
        <f t="shared" si="14"/>
        <v>N</v>
      </c>
      <c r="AU61" s="3604" t="str">
        <f t="shared" si="15"/>
        <v>N</v>
      </c>
      <c r="AV61" s="3604" t="str">
        <f t="shared" si="26"/>
        <v/>
      </c>
      <c r="AW61" s="3604" t="str">
        <f t="shared" si="27"/>
        <v/>
      </c>
      <c r="AX61" s="3604" t="str">
        <f t="shared" si="28"/>
        <v>N</v>
      </c>
      <c r="AY61" s="856"/>
      <c r="AZ61" s="861"/>
      <c r="BA61" s="24"/>
      <c r="BB61" s="26" t="s">
        <v>2463</v>
      </c>
      <c r="BC61" s="3009"/>
      <c r="BD61" s="3013"/>
      <c r="BE61" s="101" t="str">
        <f t="shared" si="0"/>
        <v>Please complete all cells in row</v>
      </c>
      <c r="BF61" s="993">
        <v>0</v>
      </c>
      <c r="BG61" s="3362"/>
    </row>
    <row r="62" spans="1:59" s="3704" customFormat="1" ht="15.75" hidden="1" customHeight="1">
      <c r="A62" s="3163"/>
      <c r="B62" s="3702"/>
      <c r="C62" s="856"/>
      <c r="D62" s="4605" t="s">
        <v>2410</v>
      </c>
      <c r="E62" s="856"/>
      <c r="F62" s="867"/>
      <c r="G62" s="867"/>
      <c r="H62" s="856"/>
      <c r="I62" s="856"/>
      <c r="J62" s="856"/>
      <c r="K62" s="856"/>
      <c r="L62" s="856"/>
      <c r="M62" s="856"/>
      <c r="N62" s="857"/>
      <c r="O62" s="858"/>
      <c r="P62" s="857"/>
      <c r="Q62" s="859"/>
      <c r="R62" s="858"/>
      <c r="S62" s="858"/>
      <c r="T62" s="858"/>
      <c r="U62" s="3596">
        <f t="shared" si="21"/>
        <v>0</v>
      </c>
      <c r="V62" s="3597">
        <f t="shared" si="22"/>
        <v>0</v>
      </c>
      <c r="W62" s="3597">
        <f t="shared" si="23"/>
        <v>0</v>
      </c>
      <c r="X62" s="3599"/>
      <c r="Y62" s="4373"/>
      <c r="Z62" s="4373"/>
      <c r="AA62" s="860"/>
      <c r="AB62" s="860"/>
      <c r="AC62" s="3601">
        <f t="shared" si="24"/>
        <v>0</v>
      </c>
      <c r="AD62" s="3601" t="str">
        <f t="shared" si="25"/>
        <v/>
      </c>
      <c r="AE62" s="3601" t="str">
        <f t="shared" si="5"/>
        <v/>
      </c>
      <c r="AF62" s="4375">
        <f t="shared" si="6"/>
        <v>0</v>
      </c>
      <c r="AG62" s="4375">
        <f t="shared" si="7"/>
        <v>0</v>
      </c>
      <c r="AH62" s="3601">
        <f t="shared" si="20"/>
        <v>0</v>
      </c>
      <c r="AI62" s="860"/>
      <c r="AJ62" s="860"/>
      <c r="AK62" s="858"/>
      <c r="AL62" s="858"/>
      <c r="AM62" s="858"/>
      <c r="AN62" s="3604" t="str">
        <f t="shared" si="8"/>
        <v>N</v>
      </c>
      <c r="AO62" s="3604" t="str">
        <f t="shared" si="9"/>
        <v>N</v>
      </c>
      <c r="AP62" s="3604" t="str">
        <f t="shared" si="10"/>
        <v>N</v>
      </c>
      <c r="AQ62" s="3604" t="str">
        <f t="shared" si="11"/>
        <v>N</v>
      </c>
      <c r="AR62" s="3604" t="str">
        <f t="shared" si="12"/>
        <v>N</v>
      </c>
      <c r="AS62" s="3604" t="str">
        <f t="shared" si="13"/>
        <v>N</v>
      </c>
      <c r="AT62" s="3604" t="str">
        <f t="shared" si="14"/>
        <v>N</v>
      </c>
      <c r="AU62" s="3604" t="str">
        <f t="shared" si="15"/>
        <v>N</v>
      </c>
      <c r="AV62" s="3604" t="str">
        <f t="shared" si="26"/>
        <v/>
      </c>
      <c r="AW62" s="3604" t="str">
        <f t="shared" si="27"/>
        <v/>
      </c>
      <c r="AX62" s="3604" t="str">
        <f t="shared" si="28"/>
        <v>N</v>
      </c>
      <c r="AY62" s="856"/>
      <c r="AZ62" s="861"/>
      <c r="BA62" s="24"/>
      <c r="BB62" s="26" t="s">
        <v>2464</v>
      </c>
      <c r="BC62" s="3009"/>
      <c r="BD62" s="3013"/>
      <c r="BE62" s="101" t="str">
        <f t="shared" si="0"/>
        <v>Please complete all cells in row</v>
      </c>
      <c r="BF62" s="993">
        <v>0</v>
      </c>
      <c r="BG62" s="3362"/>
    </row>
    <row r="63" spans="1:59" s="3704" customFormat="1" ht="15.75" hidden="1" customHeight="1">
      <c r="A63" s="3163"/>
      <c r="B63" s="3702"/>
      <c r="C63" s="856"/>
      <c r="D63" s="4605" t="s">
        <v>2410</v>
      </c>
      <c r="E63" s="856"/>
      <c r="F63" s="867"/>
      <c r="G63" s="867"/>
      <c r="H63" s="856"/>
      <c r="I63" s="856"/>
      <c r="J63" s="856"/>
      <c r="K63" s="856"/>
      <c r="L63" s="856"/>
      <c r="M63" s="856"/>
      <c r="N63" s="857"/>
      <c r="O63" s="858"/>
      <c r="P63" s="857"/>
      <c r="Q63" s="859"/>
      <c r="R63" s="858"/>
      <c r="S63" s="858"/>
      <c r="T63" s="858"/>
      <c r="U63" s="3596">
        <f t="shared" si="21"/>
        <v>0</v>
      </c>
      <c r="V63" s="3597">
        <f t="shared" si="22"/>
        <v>0</v>
      </c>
      <c r="W63" s="3597">
        <f t="shared" si="23"/>
        <v>0</v>
      </c>
      <c r="X63" s="3599"/>
      <c r="Y63" s="4373"/>
      <c r="Z63" s="4373"/>
      <c r="AA63" s="860"/>
      <c r="AB63" s="860"/>
      <c r="AC63" s="3601">
        <f t="shared" si="24"/>
        <v>0</v>
      </c>
      <c r="AD63" s="3601" t="str">
        <f t="shared" si="25"/>
        <v/>
      </c>
      <c r="AE63" s="3601" t="str">
        <f t="shared" si="5"/>
        <v/>
      </c>
      <c r="AF63" s="4375">
        <f t="shared" si="6"/>
        <v>0</v>
      </c>
      <c r="AG63" s="4375">
        <f t="shared" si="7"/>
        <v>0</v>
      </c>
      <c r="AH63" s="3601">
        <f t="shared" si="20"/>
        <v>0</v>
      </c>
      <c r="AI63" s="860"/>
      <c r="AJ63" s="860"/>
      <c r="AK63" s="858"/>
      <c r="AL63" s="858"/>
      <c r="AM63" s="858"/>
      <c r="AN63" s="3604" t="str">
        <f t="shared" si="8"/>
        <v>N</v>
      </c>
      <c r="AO63" s="3604" t="str">
        <f t="shared" si="9"/>
        <v>N</v>
      </c>
      <c r="AP63" s="3604" t="str">
        <f t="shared" si="10"/>
        <v>N</v>
      </c>
      <c r="AQ63" s="3604" t="str">
        <f t="shared" si="11"/>
        <v>N</v>
      </c>
      <c r="AR63" s="3604" t="str">
        <f t="shared" si="12"/>
        <v>N</v>
      </c>
      <c r="AS63" s="3604" t="str">
        <f t="shared" si="13"/>
        <v>N</v>
      </c>
      <c r="AT63" s="3604" t="str">
        <f t="shared" si="14"/>
        <v>N</v>
      </c>
      <c r="AU63" s="3604" t="str">
        <f t="shared" si="15"/>
        <v>N</v>
      </c>
      <c r="AV63" s="3604" t="str">
        <f t="shared" si="26"/>
        <v/>
      </c>
      <c r="AW63" s="3604" t="str">
        <f t="shared" si="27"/>
        <v/>
      </c>
      <c r="AX63" s="3604" t="str">
        <f t="shared" si="28"/>
        <v>N</v>
      </c>
      <c r="AY63" s="856"/>
      <c r="AZ63" s="861"/>
      <c r="BA63" s="24"/>
      <c r="BB63" s="26" t="s">
        <v>2465</v>
      </c>
      <c r="BC63" s="3009"/>
      <c r="BD63" s="3013"/>
      <c r="BE63" s="101" t="str">
        <f t="shared" si="0"/>
        <v>Please complete all cells in row</v>
      </c>
      <c r="BF63" s="993">
        <v>0</v>
      </c>
      <c r="BG63" s="3362"/>
    </row>
    <row r="64" spans="1:59" s="3704" customFormat="1" ht="15.75" hidden="1" customHeight="1">
      <c r="A64" s="3163"/>
      <c r="B64" s="3702"/>
      <c r="C64" s="856"/>
      <c r="D64" s="4605" t="s">
        <v>2410</v>
      </c>
      <c r="E64" s="856"/>
      <c r="F64" s="867"/>
      <c r="G64" s="867"/>
      <c r="H64" s="856"/>
      <c r="I64" s="856"/>
      <c r="J64" s="856"/>
      <c r="K64" s="856"/>
      <c r="L64" s="856"/>
      <c r="M64" s="856"/>
      <c r="N64" s="857"/>
      <c r="O64" s="858"/>
      <c r="P64" s="857"/>
      <c r="Q64" s="859"/>
      <c r="R64" s="858"/>
      <c r="S64" s="858"/>
      <c r="T64" s="858"/>
      <c r="U64" s="3596">
        <f t="shared" si="21"/>
        <v>0</v>
      </c>
      <c r="V64" s="3597">
        <f t="shared" si="22"/>
        <v>0</v>
      </c>
      <c r="W64" s="3597">
        <f t="shared" si="23"/>
        <v>0</v>
      </c>
      <c r="X64" s="3599"/>
      <c r="Y64" s="4373"/>
      <c r="Z64" s="4373"/>
      <c r="AA64" s="860"/>
      <c r="AB64" s="860"/>
      <c r="AC64" s="3601">
        <f t="shared" si="24"/>
        <v>0</v>
      </c>
      <c r="AD64" s="3601" t="str">
        <f t="shared" si="25"/>
        <v/>
      </c>
      <c r="AE64" s="3601" t="str">
        <f t="shared" si="5"/>
        <v/>
      </c>
      <c r="AF64" s="4375">
        <f t="shared" si="6"/>
        <v>0</v>
      </c>
      <c r="AG64" s="4375">
        <f t="shared" si="7"/>
        <v>0</v>
      </c>
      <c r="AH64" s="3601">
        <f t="shared" si="20"/>
        <v>0</v>
      </c>
      <c r="AI64" s="860"/>
      <c r="AJ64" s="860"/>
      <c r="AK64" s="858"/>
      <c r="AL64" s="858"/>
      <c r="AM64" s="858"/>
      <c r="AN64" s="3604" t="str">
        <f t="shared" si="8"/>
        <v>N</v>
      </c>
      <c r="AO64" s="3604" t="str">
        <f t="shared" si="9"/>
        <v>N</v>
      </c>
      <c r="AP64" s="3604" t="str">
        <f t="shared" si="10"/>
        <v>N</v>
      </c>
      <c r="AQ64" s="3604" t="str">
        <f t="shared" si="11"/>
        <v>N</v>
      </c>
      <c r="AR64" s="3604" t="str">
        <f t="shared" si="12"/>
        <v>N</v>
      </c>
      <c r="AS64" s="3604" t="str">
        <f t="shared" si="13"/>
        <v>N</v>
      </c>
      <c r="AT64" s="3604" t="str">
        <f t="shared" si="14"/>
        <v>N</v>
      </c>
      <c r="AU64" s="3604" t="str">
        <f t="shared" si="15"/>
        <v>N</v>
      </c>
      <c r="AV64" s="3604" t="str">
        <f t="shared" si="26"/>
        <v/>
      </c>
      <c r="AW64" s="3604" t="str">
        <f t="shared" si="27"/>
        <v/>
      </c>
      <c r="AX64" s="3604" t="str">
        <f t="shared" si="28"/>
        <v>N</v>
      </c>
      <c r="AY64" s="856"/>
      <c r="AZ64" s="861"/>
      <c r="BA64" s="24"/>
      <c r="BB64" s="26" t="s">
        <v>2466</v>
      </c>
      <c r="BC64" s="3009"/>
      <c r="BD64" s="3013"/>
      <c r="BE64" s="101" t="str">
        <f t="shared" si="0"/>
        <v>Please complete all cells in row</v>
      </c>
      <c r="BF64" s="993">
        <v>0</v>
      </c>
      <c r="BG64" s="3362"/>
    </row>
    <row r="65" spans="1:59" s="3704" customFormat="1" ht="15.75" hidden="1" customHeight="1">
      <c r="A65" s="3163"/>
      <c r="B65" s="3702"/>
      <c r="C65" s="856"/>
      <c r="D65" s="4605" t="s">
        <v>2410</v>
      </c>
      <c r="E65" s="856"/>
      <c r="F65" s="867"/>
      <c r="G65" s="867"/>
      <c r="H65" s="856"/>
      <c r="I65" s="856"/>
      <c r="J65" s="856"/>
      <c r="K65" s="856"/>
      <c r="L65" s="856"/>
      <c r="M65" s="856"/>
      <c r="N65" s="857"/>
      <c r="O65" s="858"/>
      <c r="P65" s="857"/>
      <c r="Q65" s="859"/>
      <c r="R65" s="858"/>
      <c r="S65" s="858"/>
      <c r="T65" s="858"/>
      <c r="U65" s="3596">
        <f t="shared" si="21"/>
        <v>0</v>
      </c>
      <c r="V65" s="3597">
        <f t="shared" si="22"/>
        <v>0</v>
      </c>
      <c r="W65" s="3597">
        <f t="shared" si="23"/>
        <v>0</v>
      </c>
      <c r="X65" s="3599"/>
      <c r="Y65" s="4373"/>
      <c r="Z65" s="4373"/>
      <c r="AA65" s="860"/>
      <c r="AB65" s="860"/>
      <c r="AC65" s="3601">
        <f t="shared" si="24"/>
        <v>0</v>
      </c>
      <c r="AD65" s="3601" t="str">
        <f t="shared" si="25"/>
        <v/>
      </c>
      <c r="AE65" s="3601" t="str">
        <f t="shared" si="5"/>
        <v/>
      </c>
      <c r="AF65" s="4375">
        <f t="shared" si="6"/>
        <v>0</v>
      </c>
      <c r="AG65" s="4375">
        <f t="shared" si="7"/>
        <v>0</v>
      </c>
      <c r="AH65" s="3601">
        <f t="shared" si="20"/>
        <v>0</v>
      </c>
      <c r="AI65" s="860"/>
      <c r="AJ65" s="860"/>
      <c r="AK65" s="858"/>
      <c r="AL65" s="858"/>
      <c r="AM65" s="858"/>
      <c r="AN65" s="3604" t="str">
        <f t="shared" si="8"/>
        <v>N</v>
      </c>
      <c r="AO65" s="3604" t="str">
        <f t="shared" si="9"/>
        <v>N</v>
      </c>
      <c r="AP65" s="3604" t="str">
        <f t="shared" si="10"/>
        <v>N</v>
      </c>
      <c r="AQ65" s="3604" t="str">
        <f t="shared" si="11"/>
        <v>N</v>
      </c>
      <c r="AR65" s="3604" t="str">
        <f t="shared" si="12"/>
        <v>N</v>
      </c>
      <c r="AS65" s="3604" t="str">
        <f t="shared" si="13"/>
        <v>N</v>
      </c>
      <c r="AT65" s="3604" t="str">
        <f t="shared" si="14"/>
        <v>N</v>
      </c>
      <c r="AU65" s="3604" t="str">
        <f t="shared" si="15"/>
        <v>N</v>
      </c>
      <c r="AV65" s="3604" t="str">
        <f t="shared" si="26"/>
        <v/>
      </c>
      <c r="AW65" s="3604" t="str">
        <f t="shared" si="27"/>
        <v/>
      </c>
      <c r="AX65" s="3604" t="str">
        <f t="shared" si="28"/>
        <v>N</v>
      </c>
      <c r="AY65" s="856"/>
      <c r="AZ65" s="861"/>
      <c r="BA65" s="24"/>
      <c r="BB65" s="26" t="s">
        <v>2467</v>
      </c>
      <c r="BC65" s="3009"/>
      <c r="BD65" s="3013"/>
      <c r="BE65" s="101" t="str">
        <f t="shared" si="0"/>
        <v>Please complete all cells in row</v>
      </c>
      <c r="BF65" s="993">
        <v>0</v>
      </c>
      <c r="BG65" s="3362"/>
    </row>
    <row r="66" spans="1:59" s="3704" customFormat="1" ht="15.75" hidden="1" customHeight="1">
      <c r="A66" s="3163"/>
      <c r="B66" s="3702"/>
      <c r="C66" s="856"/>
      <c r="D66" s="4605" t="s">
        <v>2410</v>
      </c>
      <c r="E66" s="856"/>
      <c r="F66" s="867"/>
      <c r="G66" s="867"/>
      <c r="H66" s="856"/>
      <c r="I66" s="856"/>
      <c r="J66" s="856"/>
      <c r="K66" s="856"/>
      <c r="L66" s="856"/>
      <c r="M66" s="856"/>
      <c r="N66" s="857"/>
      <c r="O66" s="858"/>
      <c r="P66" s="857"/>
      <c r="Q66" s="859"/>
      <c r="R66" s="858"/>
      <c r="S66" s="858"/>
      <c r="T66" s="858"/>
      <c r="U66" s="3596">
        <f t="shared" si="21"/>
        <v>0</v>
      </c>
      <c r="V66" s="3597">
        <f t="shared" si="22"/>
        <v>0</v>
      </c>
      <c r="W66" s="3597">
        <f t="shared" si="23"/>
        <v>0</v>
      </c>
      <c r="X66" s="3599"/>
      <c r="Y66" s="4373"/>
      <c r="Z66" s="4373"/>
      <c r="AA66" s="860"/>
      <c r="AB66" s="860"/>
      <c r="AC66" s="3601">
        <f t="shared" si="24"/>
        <v>0</v>
      </c>
      <c r="AD66" s="3601" t="str">
        <f t="shared" si="25"/>
        <v/>
      </c>
      <c r="AE66" s="3601" t="str">
        <f t="shared" si="5"/>
        <v/>
      </c>
      <c r="AF66" s="4375">
        <f t="shared" si="6"/>
        <v>0</v>
      </c>
      <c r="AG66" s="4375">
        <f t="shared" si="7"/>
        <v>0</v>
      </c>
      <c r="AH66" s="3601">
        <f t="shared" si="20"/>
        <v>0</v>
      </c>
      <c r="AI66" s="860"/>
      <c r="AJ66" s="860"/>
      <c r="AK66" s="858"/>
      <c r="AL66" s="858"/>
      <c r="AM66" s="858"/>
      <c r="AN66" s="3604" t="str">
        <f t="shared" si="8"/>
        <v>N</v>
      </c>
      <c r="AO66" s="3604" t="str">
        <f t="shared" si="9"/>
        <v>N</v>
      </c>
      <c r="AP66" s="3604" t="str">
        <f t="shared" si="10"/>
        <v>N</v>
      </c>
      <c r="AQ66" s="3604" t="str">
        <f t="shared" si="11"/>
        <v>N</v>
      </c>
      <c r="AR66" s="3604" t="str">
        <f t="shared" si="12"/>
        <v>N</v>
      </c>
      <c r="AS66" s="3604" t="str">
        <f t="shared" si="13"/>
        <v>N</v>
      </c>
      <c r="AT66" s="3604" t="str">
        <f t="shared" si="14"/>
        <v>N</v>
      </c>
      <c r="AU66" s="3604" t="str">
        <f t="shared" si="15"/>
        <v>N</v>
      </c>
      <c r="AV66" s="3604" t="str">
        <f t="shared" si="26"/>
        <v/>
      </c>
      <c r="AW66" s="3604" t="str">
        <f t="shared" si="27"/>
        <v/>
      </c>
      <c r="AX66" s="3604" t="str">
        <f t="shared" si="28"/>
        <v>N</v>
      </c>
      <c r="AY66" s="856"/>
      <c r="AZ66" s="861"/>
      <c r="BA66" s="24"/>
      <c r="BB66" s="26" t="s">
        <v>2468</v>
      </c>
      <c r="BC66" s="3009"/>
      <c r="BD66" s="3013"/>
      <c r="BE66" s="101" t="str">
        <f t="shared" si="0"/>
        <v>Please complete all cells in row</v>
      </c>
      <c r="BF66" s="993">
        <v>0</v>
      </c>
      <c r="BG66" s="3362"/>
    </row>
    <row r="67" spans="1:59" s="3704" customFormat="1" ht="15.75" hidden="1" customHeight="1">
      <c r="A67" s="3163"/>
      <c r="B67" s="3702"/>
      <c r="C67" s="856"/>
      <c r="D67" s="4605" t="s">
        <v>2410</v>
      </c>
      <c r="E67" s="856"/>
      <c r="F67" s="867"/>
      <c r="G67" s="867"/>
      <c r="H67" s="856"/>
      <c r="I67" s="856"/>
      <c r="J67" s="856"/>
      <c r="K67" s="856"/>
      <c r="L67" s="856"/>
      <c r="M67" s="856"/>
      <c r="N67" s="857"/>
      <c r="O67" s="858"/>
      <c r="P67" s="857"/>
      <c r="Q67" s="859"/>
      <c r="R67" s="858"/>
      <c r="S67" s="858"/>
      <c r="T67" s="858"/>
      <c r="U67" s="3596">
        <f t="shared" si="21"/>
        <v>0</v>
      </c>
      <c r="V67" s="3597">
        <f t="shared" si="22"/>
        <v>0</v>
      </c>
      <c r="W67" s="3597">
        <f t="shared" si="23"/>
        <v>0</v>
      </c>
      <c r="X67" s="3599"/>
      <c r="Y67" s="4373"/>
      <c r="Z67" s="4373"/>
      <c r="AA67" s="860"/>
      <c r="AB67" s="860"/>
      <c r="AC67" s="3601">
        <f t="shared" si="24"/>
        <v>0</v>
      </c>
      <c r="AD67" s="3601" t="str">
        <f t="shared" si="25"/>
        <v/>
      </c>
      <c r="AE67" s="3601" t="str">
        <f t="shared" si="5"/>
        <v/>
      </c>
      <c r="AF67" s="4375">
        <f t="shared" si="6"/>
        <v>0</v>
      </c>
      <c r="AG67" s="4375">
        <f t="shared" si="7"/>
        <v>0</v>
      </c>
      <c r="AH67" s="3601">
        <f t="shared" si="20"/>
        <v>0</v>
      </c>
      <c r="AI67" s="860"/>
      <c r="AJ67" s="860"/>
      <c r="AK67" s="858"/>
      <c r="AL67" s="858"/>
      <c r="AM67" s="858"/>
      <c r="AN67" s="3604" t="str">
        <f t="shared" si="8"/>
        <v>N</v>
      </c>
      <c r="AO67" s="3604" t="str">
        <f t="shared" si="9"/>
        <v>N</v>
      </c>
      <c r="AP67" s="3604" t="str">
        <f t="shared" si="10"/>
        <v>N</v>
      </c>
      <c r="AQ67" s="3604" t="str">
        <f t="shared" si="11"/>
        <v>N</v>
      </c>
      <c r="AR67" s="3604" t="str">
        <f t="shared" si="12"/>
        <v>N</v>
      </c>
      <c r="AS67" s="3604" t="str">
        <f t="shared" si="13"/>
        <v>N</v>
      </c>
      <c r="AT67" s="3604" t="str">
        <f t="shared" si="14"/>
        <v>N</v>
      </c>
      <c r="AU67" s="3604" t="str">
        <f t="shared" si="15"/>
        <v>N</v>
      </c>
      <c r="AV67" s="3604" t="str">
        <f t="shared" si="26"/>
        <v/>
      </c>
      <c r="AW67" s="3604" t="str">
        <f t="shared" si="27"/>
        <v/>
      </c>
      <c r="AX67" s="3604" t="str">
        <f t="shared" si="28"/>
        <v>N</v>
      </c>
      <c r="AY67" s="856"/>
      <c r="AZ67" s="861"/>
      <c r="BA67" s="24"/>
      <c r="BB67" s="26" t="s">
        <v>2469</v>
      </c>
      <c r="BC67" s="3009"/>
      <c r="BD67" s="3013"/>
      <c r="BE67" s="101" t="str">
        <f t="shared" si="0"/>
        <v>Please complete all cells in row</v>
      </c>
      <c r="BF67" s="993">
        <v>0</v>
      </c>
      <c r="BG67" s="3362"/>
    </row>
    <row r="68" spans="1:59" s="3704" customFormat="1" ht="15.75" hidden="1" customHeight="1">
      <c r="A68" s="3163"/>
      <c r="B68" s="3702"/>
      <c r="C68" s="856"/>
      <c r="D68" s="4605" t="s">
        <v>2410</v>
      </c>
      <c r="E68" s="856"/>
      <c r="F68" s="867"/>
      <c r="G68" s="867"/>
      <c r="H68" s="856"/>
      <c r="I68" s="856"/>
      <c r="J68" s="856"/>
      <c r="K68" s="856"/>
      <c r="L68" s="856"/>
      <c r="M68" s="856"/>
      <c r="N68" s="857"/>
      <c r="O68" s="858"/>
      <c r="P68" s="857"/>
      <c r="Q68" s="859"/>
      <c r="R68" s="858"/>
      <c r="S68" s="858"/>
      <c r="T68" s="858"/>
      <c r="U68" s="3596">
        <f t="shared" si="21"/>
        <v>0</v>
      </c>
      <c r="V68" s="3597">
        <f t="shared" si="22"/>
        <v>0</v>
      </c>
      <c r="W68" s="3597">
        <f t="shared" si="23"/>
        <v>0</v>
      </c>
      <c r="X68" s="3599"/>
      <c r="Y68" s="4373"/>
      <c r="Z68" s="4373"/>
      <c r="AA68" s="860"/>
      <c r="AB68" s="860"/>
      <c r="AC68" s="3601">
        <f t="shared" si="24"/>
        <v>0</v>
      </c>
      <c r="AD68" s="3601" t="str">
        <f t="shared" si="25"/>
        <v/>
      </c>
      <c r="AE68" s="3601" t="str">
        <f t="shared" si="5"/>
        <v/>
      </c>
      <c r="AF68" s="4375">
        <f t="shared" si="6"/>
        <v>0</v>
      </c>
      <c r="AG68" s="4375">
        <f t="shared" si="7"/>
        <v>0</v>
      </c>
      <c r="AH68" s="3601">
        <f t="shared" si="20"/>
        <v>0</v>
      </c>
      <c r="AI68" s="860"/>
      <c r="AJ68" s="860"/>
      <c r="AK68" s="858"/>
      <c r="AL68" s="858"/>
      <c r="AM68" s="858"/>
      <c r="AN68" s="3604" t="str">
        <f t="shared" si="8"/>
        <v>N</v>
      </c>
      <c r="AO68" s="3604" t="str">
        <f t="shared" si="9"/>
        <v>N</v>
      </c>
      <c r="AP68" s="3604" t="str">
        <f t="shared" si="10"/>
        <v>N</v>
      </c>
      <c r="AQ68" s="3604" t="str">
        <f t="shared" si="11"/>
        <v>N</v>
      </c>
      <c r="AR68" s="3604" t="str">
        <f t="shared" si="12"/>
        <v>N</v>
      </c>
      <c r="AS68" s="3604" t="str">
        <f t="shared" si="13"/>
        <v>N</v>
      </c>
      <c r="AT68" s="3604" t="str">
        <f t="shared" si="14"/>
        <v>N</v>
      </c>
      <c r="AU68" s="3604" t="str">
        <f t="shared" si="15"/>
        <v>N</v>
      </c>
      <c r="AV68" s="3604" t="str">
        <f t="shared" si="26"/>
        <v/>
      </c>
      <c r="AW68" s="3604" t="str">
        <f t="shared" si="27"/>
        <v/>
      </c>
      <c r="AX68" s="3604" t="str">
        <f t="shared" si="28"/>
        <v>N</v>
      </c>
      <c r="AY68" s="856"/>
      <c r="AZ68" s="861"/>
      <c r="BA68" s="24"/>
      <c r="BB68" s="26" t="s">
        <v>2470</v>
      </c>
      <c r="BC68" s="3009"/>
      <c r="BD68" s="3013"/>
      <c r="BE68" s="101" t="str">
        <f t="shared" si="0"/>
        <v>Please complete all cells in row</v>
      </c>
      <c r="BF68" s="993">
        <v>0</v>
      </c>
      <c r="BG68" s="3362"/>
    </row>
    <row r="69" spans="1:59" s="3704" customFormat="1" ht="15.75" hidden="1" customHeight="1">
      <c r="A69" s="3163"/>
      <c r="B69" s="3702"/>
      <c r="C69" s="856"/>
      <c r="D69" s="4605" t="s">
        <v>2410</v>
      </c>
      <c r="E69" s="856"/>
      <c r="F69" s="867"/>
      <c r="G69" s="867"/>
      <c r="H69" s="856"/>
      <c r="I69" s="856"/>
      <c r="J69" s="856"/>
      <c r="K69" s="856"/>
      <c r="L69" s="856"/>
      <c r="M69" s="856"/>
      <c r="N69" s="857"/>
      <c r="O69" s="858"/>
      <c r="P69" s="857"/>
      <c r="Q69" s="859"/>
      <c r="R69" s="858"/>
      <c r="S69" s="858"/>
      <c r="T69" s="858"/>
      <c r="U69" s="3596">
        <f t="shared" si="21"/>
        <v>0</v>
      </c>
      <c r="V69" s="3597">
        <f t="shared" si="22"/>
        <v>0</v>
      </c>
      <c r="W69" s="3597">
        <f t="shared" si="23"/>
        <v>0</v>
      </c>
      <c r="X69" s="3599"/>
      <c r="Y69" s="4373"/>
      <c r="Z69" s="4373"/>
      <c r="AA69" s="860"/>
      <c r="AB69" s="860"/>
      <c r="AC69" s="3601">
        <f t="shared" si="24"/>
        <v>0</v>
      </c>
      <c r="AD69" s="3601" t="str">
        <f t="shared" si="25"/>
        <v/>
      </c>
      <c r="AE69" s="3601" t="str">
        <f t="shared" si="5"/>
        <v/>
      </c>
      <c r="AF69" s="4375">
        <f t="shared" si="6"/>
        <v>0</v>
      </c>
      <c r="AG69" s="4375">
        <f t="shared" si="7"/>
        <v>0</v>
      </c>
      <c r="AH69" s="3601">
        <f t="shared" si="20"/>
        <v>0</v>
      </c>
      <c r="AI69" s="860"/>
      <c r="AJ69" s="860"/>
      <c r="AK69" s="858"/>
      <c r="AL69" s="858"/>
      <c r="AM69" s="858"/>
      <c r="AN69" s="3604" t="str">
        <f t="shared" si="8"/>
        <v>N</v>
      </c>
      <c r="AO69" s="3604" t="str">
        <f t="shared" si="9"/>
        <v>N</v>
      </c>
      <c r="AP69" s="3604" t="str">
        <f t="shared" si="10"/>
        <v>N</v>
      </c>
      <c r="AQ69" s="3604" t="str">
        <f t="shared" si="11"/>
        <v>N</v>
      </c>
      <c r="AR69" s="3604" t="str">
        <f t="shared" si="12"/>
        <v>N</v>
      </c>
      <c r="AS69" s="3604" t="str">
        <f t="shared" si="13"/>
        <v>N</v>
      </c>
      <c r="AT69" s="3604" t="str">
        <f t="shared" si="14"/>
        <v>N</v>
      </c>
      <c r="AU69" s="3604" t="str">
        <f t="shared" si="15"/>
        <v>N</v>
      </c>
      <c r="AV69" s="3604" t="str">
        <f t="shared" si="26"/>
        <v/>
      </c>
      <c r="AW69" s="3604" t="str">
        <f t="shared" si="27"/>
        <v/>
      </c>
      <c r="AX69" s="3604" t="str">
        <f t="shared" si="28"/>
        <v>N</v>
      </c>
      <c r="AY69" s="856"/>
      <c r="AZ69" s="861"/>
      <c r="BA69" s="24"/>
      <c r="BB69" s="26" t="s">
        <v>2471</v>
      </c>
      <c r="BC69" s="3009"/>
      <c r="BD69" s="3013"/>
      <c r="BE69" s="101" t="str">
        <f t="shared" si="0"/>
        <v>Please complete all cells in row</v>
      </c>
      <c r="BF69" s="993">
        <v>0</v>
      </c>
      <c r="BG69" s="3362"/>
    </row>
    <row r="70" spans="1:59" s="3704" customFormat="1" ht="15.75" hidden="1" customHeight="1">
      <c r="A70" s="3163"/>
      <c r="B70" s="3702"/>
      <c r="C70" s="856"/>
      <c r="D70" s="4605" t="s">
        <v>2410</v>
      </c>
      <c r="E70" s="856"/>
      <c r="F70" s="867"/>
      <c r="G70" s="867"/>
      <c r="H70" s="856"/>
      <c r="I70" s="856"/>
      <c r="J70" s="856"/>
      <c r="K70" s="856"/>
      <c r="L70" s="856"/>
      <c r="M70" s="856"/>
      <c r="N70" s="857"/>
      <c r="O70" s="858"/>
      <c r="P70" s="857"/>
      <c r="Q70" s="859"/>
      <c r="R70" s="858"/>
      <c r="S70" s="858"/>
      <c r="T70" s="858"/>
      <c r="U70" s="3596">
        <f t="shared" si="21"/>
        <v>0</v>
      </c>
      <c r="V70" s="3597">
        <f t="shared" si="22"/>
        <v>0</v>
      </c>
      <c r="W70" s="3597">
        <f t="shared" si="23"/>
        <v>0</v>
      </c>
      <c r="X70" s="3599"/>
      <c r="Y70" s="4373"/>
      <c r="Z70" s="4373"/>
      <c r="AA70" s="860"/>
      <c r="AB70" s="860"/>
      <c r="AC70" s="3601">
        <f t="shared" si="24"/>
        <v>0</v>
      </c>
      <c r="AD70" s="3601" t="str">
        <f t="shared" si="25"/>
        <v/>
      </c>
      <c r="AE70" s="3601" t="str">
        <f t="shared" si="5"/>
        <v/>
      </c>
      <c r="AF70" s="4375">
        <f t="shared" si="6"/>
        <v>0</v>
      </c>
      <c r="AG70" s="4375">
        <f t="shared" si="7"/>
        <v>0</v>
      </c>
      <c r="AH70" s="3601">
        <f t="shared" si="20"/>
        <v>0</v>
      </c>
      <c r="AI70" s="860"/>
      <c r="AJ70" s="860"/>
      <c r="AK70" s="858"/>
      <c r="AL70" s="858"/>
      <c r="AM70" s="858"/>
      <c r="AN70" s="3604" t="str">
        <f t="shared" si="8"/>
        <v>N</v>
      </c>
      <c r="AO70" s="3604" t="str">
        <f t="shared" si="9"/>
        <v>N</v>
      </c>
      <c r="AP70" s="3604" t="str">
        <f t="shared" si="10"/>
        <v>N</v>
      </c>
      <c r="AQ70" s="3604" t="str">
        <f t="shared" si="11"/>
        <v>N</v>
      </c>
      <c r="AR70" s="3604" t="str">
        <f t="shared" si="12"/>
        <v>N</v>
      </c>
      <c r="AS70" s="3604" t="str">
        <f t="shared" si="13"/>
        <v>N</v>
      </c>
      <c r="AT70" s="3604" t="str">
        <f t="shared" si="14"/>
        <v>N</v>
      </c>
      <c r="AU70" s="3604" t="str">
        <f t="shared" si="15"/>
        <v>N</v>
      </c>
      <c r="AV70" s="3604" t="str">
        <f t="shared" si="26"/>
        <v/>
      </c>
      <c r="AW70" s="3604" t="str">
        <f t="shared" si="27"/>
        <v/>
      </c>
      <c r="AX70" s="3604" t="str">
        <f t="shared" si="28"/>
        <v>N</v>
      </c>
      <c r="AY70" s="856"/>
      <c r="AZ70" s="861"/>
      <c r="BA70" s="24"/>
      <c r="BB70" s="26" t="s">
        <v>2472</v>
      </c>
      <c r="BC70" s="3009"/>
      <c r="BD70" s="3013"/>
      <c r="BE70" s="101" t="str">
        <f t="shared" si="0"/>
        <v>Please complete all cells in row</v>
      </c>
      <c r="BF70" s="993">
        <v>0</v>
      </c>
      <c r="BG70" s="3362"/>
    </row>
    <row r="71" spans="1:59" s="3704" customFormat="1" ht="15.75" hidden="1" customHeight="1">
      <c r="A71" s="3163"/>
      <c r="B71" s="3702"/>
      <c r="C71" s="856"/>
      <c r="D71" s="4605" t="s">
        <v>2410</v>
      </c>
      <c r="E71" s="856"/>
      <c r="F71" s="867"/>
      <c r="G71" s="867"/>
      <c r="H71" s="856"/>
      <c r="I71" s="856"/>
      <c r="J71" s="856"/>
      <c r="K71" s="856"/>
      <c r="L71" s="856"/>
      <c r="M71" s="856"/>
      <c r="N71" s="857"/>
      <c r="O71" s="858"/>
      <c r="P71" s="857"/>
      <c r="Q71" s="859"/>
      <c r="R71" s="858"/>
      <c r="S71" s="858"/>
      <c r="T71" s="858"/>
      <c r="U71" s="3596">
        <f t="shared" si="21"/>
        <v>0</v>
      </c>
      <c r="V71" s="3597">
        <f t="shared" si="22"/>
        <v>0</v>
      </c>
      <c r="W71" s="3597">
        <f t="shared" si="23"/>
        <v>0</v>
      </c>
      <c r="X71" s="3599"/>
      <c r="Y71" s="4373"/>
      <c r="Z71" s="4373"/>
      <c r="AA71" s="860"/>
      <c r="AB71" s="860"/>
      <c r="AC71" s="3601">
        <f t="shared" si="24"/>
        <v>0</v>
      </c>
      <c r="AD71" s="3601" t="str">
        <f t="shared" si="25"/>
        <v/>
      </c>
      <c r="AE71" s="3601" t="str">
        <f t="shared" si="5"/>
        <v/>
      </c>
      <c r="AF71" s="4375">
        <f t="shared" si="6"/>
        <v>0</v>
      </c>
      <c r="AG71" s="4375">
        <f t="shared" si="7"/>
        <v>0</v>
      </c>
      <c r="AH71" s="3601">
        <f t="shared" si="20"/>
        <v>0</v>
      </c>
      <c r="AI71" s="860"/>
      <c r="AJ71" s="860"/>
      <c r="AK71" s="858"/>
      <c r="AL71" s="858"/>
      <c r="AM71" s="858"/>
      <c r="AN71" s="3604" t="str">
        <f t="shared" si="8"/>
        <v>N</v>
      </c>
      <c r="AO71" s="3604" t="str">
        <f t="shared" si="9"/>
        <v>N</v>
      </c>
      <c r="AP71" s="3604" t="str">
        <f t="shared" si="10"/>
        <v>N</v>
      </c>
      <c r="AQ71" s="3604" t="str">
        <f t="shared" si="11"/>
        <v>N</v>
      </c>
      <c r="AR71" s="3604" t="str">
        <f t="shared" si="12"/>
        <v>N</v>
      </c>
      <c r="AS71" s="3604" t="str">
        <f t="shared" si="13"/>
        <v>N</v>
      </c>
      <c r="AT71" s="3604" t="str">
        <f t="shared" si="14"/>
        <v>N</v>
      </c>
      <c r="AU71" s="3604" t="str">
        <f t="shared" si="15"/>
        <v>N</v>
      </c>
      <c r="AV71" s="3604" t="str">
        <f t="shared" si="26"/>
        <v/>
      </c>
      <c r="AW71" s="3604" t="str">
        <f t="shared" si="27"/>
        <v/>
      </c>
      <c r="AX71" s="3604" t="str">
        <f t="shared" si="28"/>
        <v>N</v>
      </c>
      <c r="AY71" s="856"/>
      <c r="AZ71" s="861"/>
      <c r="BA71" s="24"/>
      <c r="BB71" s="26" t="s">
        <v>2473</v>
      </c>
      <c r="BC71" s="3009"/>
      <c r="BD71" s="3013"/>
      <c r="BE71" s="101" t="str">
        <f t="shared" si="0"/>
        <v>Please complete all cells in row</v>
      </c>
      <c r="BF71" s="993">
        <v>0</v>
      </c>
      <c r="BG71" s="3362"/>
    </row>
    <row r="72" spans="1:59" s="3704" customFormat="1" ht="15.75" hidden="1" customHeight="1">
      <c r="A72" s="3163"/>
      <c r="B72" s="3702"/>
      <c r="C72" s="856"/>
      <c r="D72" s="4605" t="s">
        <v>2410</v>
      </c>
      <c r="E72" s="856"/>
      <c r="F72" s="867"/>
      <c r="G72" s="867"/>
      <c r="H72" s="856"/>
      <c r="I72" s="856"/>
      <c r="J72" s="856"/>
      <c r="K72" s="856"/>
      <c r="L72" s="856"/>
      <c r="M72" s="856"/>
      <c r="N72" s="857"/>
      <c r="O72" s="858"/>
      <c r="P72" s="857"/>
      <c r="Q72" s="859"/>
      <c r="R72" s="858"/>
      <c r="S72" s="858"/>
      <c r="T72" s="858"/>
      <c r="U72" s="3596">
        <f t="shared" si="21"/>
        <v>0</v>
      </c>
      <c r="V72" s="3597">
        <f t="shared" si="22"/>
        <v>0</v>
      </c>
      <c r="W72" s="3597">
        <f t="shared" si="23"/>
        <v>0</v>
      </c>
      <c r="X72" s="3599"/>
      <c r="Y72" s="4373"/>
      <c r="Z72" s="4373"/>
      <c r="AA72" s="860"/>
      <c r="AB72" s="860"/>
      <c r="AC72" s="3601">
        <f t="shared" si="24"/>
        <v>0</v>
      </c>
      <c r="AD72" s="3601" t="str">
        <f t="shared" si="25"/>
        <v/>
      </c>
      <c r="AE72" s="3601" t="str">
        <f t="shared" si="5"/>
        <v/>
      </c>
      <c r="AF72" s="4375">
        <f t="shared" si="6"/>
        <v>0</v>
      </c>
      <c r="AG72" s="4375">
        <f t="shared" si="7"/>
        <v>0</v>
      </c>
      <c r="AH72" s="3601">
        <f t="shared" si="20"/>
        <v>0</v>
      </c>
      <c r="AI72" s="860"/>
      <c r="AJ72" s="860"/>
      <c r="AK72" s="858"/>
      <c r="AL72" s="858"/>
      <c r="AM72" s="858"/>
      <c r="AN72" s="3604" t="str">
        <f t="shared" si="8"/>
        <v>N</v>
      </c>
      <c r="AO72" s="3604" t="str">
        <f t="shared" si="9"/>
        <v>N</v>
      </c>
      <c r="AP72" s="3604" t="str">
        <f t="shared" si="10"/>
        <v>N</v>
      </c>
      <c r="AQ72" s="3604" t="str">
        <f t="shared" si="11"/>
        <v>N</v>
      </c>
      <c r="AR72" s="3604" t="str">
        <f t="shared" si="12"/>
        <v>N</v>
      </c>
      <c r="AS72" s="3604" t="str">
        <f t="shared" si="13"/>
        <v>N</v>
      </c>
      <c r="AT72" s="3604" t="str">
        <f t="shared" si="14"/>
        <v>N</v>
      </c>
      <c r="AU72" s="3604" t="str">
        <f t="shared" si="15"/>
        <v>N</v>
      </c>
      <c r="AV72" s="3604" t="str">
        <f t="shared" si="26"/>
        <v/>
      </c>
      <c r="AW72" s="3604" t="str">
        <f t="shared" si="27"/>
        <v/>
      </c>
      <c r="AX72" s="3604" t="str">
        <f t="shared" si="28"/>
        <v>N</v>
      </c>
      <c r="AY72" s="856"/>
      <c r="AZ72" s="861"/>
      <c r="BA72" s="24"/>
      <c r="BB72" s="26" t="s">
        <v>2474</v>
      </c>
      <c r="BC72" s="3009"/>
      <c r="BD72" s="3013"/>
      <c r="BE72" s="101" t="str">
        <f t="shared" ref="BE72:BE135" si="29">IF(COUNTBLANK(B72:AZ72)=BF72, 0, rngIncomplete )</f>
        <v>Please complete all cells in row</v>
      </c>
      <c r="BF72" s="993">
        <v>0</v>
      </c>
      <c r="BG72" s="3362"/>
    </row>
    <row r="73" spans="1:59" s="3704" customFormat="1" ht="15.75" hidden="1" customHeight="1">
      <c r="A73" s="3163"/>
      <c r="B73" s="3702"/>
      <c r="C73" s="856"/>
      <c r="D73" s="4605" t="s">
        <v>2410</v>
      </c>
      <c r="E73" s="856"/>
      <c r="F73" s="867"/>
      <c r="G73" s="867"/>
      <c r="H73" s="856"/>
      <c r="I73" s="856"/>
      <c r="J73" s="856"/>
      <c r="K73" s="856"/>
      <c r="L73" s="856"/>
      <c r="M73" s="856"/>
      <c r="N73" s="857"/>
      <c r="O73" s="858"/>
      <c r="P73" s="857"/>
      <c r="Q73" s="859"/>
      <c r="R73" s="858"/>
      <c r="S73" s="858"/>
      <c r="T73" s="858"/>
      <c r="U73" s="3596">
        <f t="shared" si="21"/>
        <v>0</v>
      </c>
      <c r="V73" s="3597">
        <f t="shared" si="22"/>
        <v>0</v>
      </c>
      <c r="W73" s="3597">
        <f t="shared" si="23"/>
        <v>0</v>
      </c>
      <c r="X73" s="3599"/>
      <c r="Y73" s="4373"/>
      <c r="Z73" s="4373"/>
      <c r="AA73" s="860"/>
      <c r="AB73" s="860"/>
      <c r="AC73" s="3601">
        <f t="shared" si="24"/>
        <v>0</v>
      </c>
      <c r="AD73" s="3601" t="str">
        <f t="shared" si="25"/>
        <v/>
      </c>
      <c r="AE73" s="3601" t="str">
        <f t="shared" ref="AE73:AE136" si="30">IF(H73="",IF(D73="Swap - receiving leg",VLOOKUP(G73,$F$9:$H$408,3,0),IF(D73="Swap - paying leg",IF(I73="",H73,I73),"")),H73)</f>
        <v/>
      </c>
      <c r="AF73" s="4375">
        <f t="shared" ref="AF73:AF136" si="31">IF(AE73="Floating",$C$420-$C$419,IF(AE73="RPI",$C$417-$C$415,IF(AE73="CPI/CPIH",$C$418-$C$416,0)))</f>
        <v>0</v>
      </c>
      <c r="AG73" s="4375">
        <f t="shared" ref="AG73:AG136" si="32">AF73+AB73</f>
        <v>0</v>
      </c>
      <c r="AH73" s="3601">
        <f t="shared" si="20"/>
        <v>0</v>
      </c>
      <c r="AI73" s="860"/>
      <c r="AJ73" s="860"/>
      <c r="AK73" s="858"/>
      <c r="AL73" s="858"/>
      <c r="AM73" s="858"/>
      <c r="AN73" s="3604" t="str">
        <f t="shared" ref="AN73:AN136" si="33">IF($H73="Fixed", IF(OR(LEFT($D73,4)="swap",LEFT($D73,5)="other"),"N","Y"),"N")</f>
        <v>N</v>
      </c>
      <c r="AO73" s="3604" t="str">
        <f t="shared" ref="AO73:AO136" si="34">IF($H73="Floating", IF(OR(LEFT($D73,4)="swap",LEFT($D73,5)="other"),"N","Y"),"N")</f>
        <v>N</v>
      </c>
      <c r="AP73" s="3604" t="str">
        <f t="shared" ref="AP73:AP136" si="35">IF($H73="RPI", IF(OR(LEFT($D73,4)="swap",LEFT($D73,5)="other"),"N","Y"),"N")</f>
        <v>N</v>
      </c>
      <c r="AQ73" s="3604" t="str">
        <f t="shared" ref="AQ73:AQ136" si="36">IF($H73="CPI/CPIH", IF(OR(LEFT($D73,4)="swap",LEFT($D73,5)="other"),"N","Y"),"N")</f>
        <v>N</v>
      </c>
      <c r="AR73" s="3604" t="str">
        <f t="shared" ref="AR73:AR136" si="37">IF($I73="Fixed", IF(OR(LEFT($D73,4)="swap",LEFT($D73,5)="other"),"N","Y"),"N")</f>
        <v>N</v>
      </c>
      <c r="AS73" s="3604" t="str">
        <f t="shared" ref="AS73:AS136" si="38">IF($I73="Floating", IF(OR(LEFT($D73,4)="swap",LEFT($D73,5)="other"),"N","Y"),"N")</f>
        <v>N</v>
      </c>
      <c r="AT73" s="3604" t="str">
        <f t="shared" ref="AT73:AT136" si="39">IF($I73="RPI", IF(OR(LEFT($D73,4)="swap",LEFT($D73,5)="other"),"N","Y"),"N")</f>
        <v>N</v>
      </c>
      <c r="AU73" s="3604" t="str">
        <f t="shared" ref="AU73:AU136" si="40">IF($I73="CPI/CPIH", IF(OR(LEFT($D73,4)="swap",LEFT($D73,5)="other"),"N","Y"),"N")</f>
        <v>N</v>
      </c>
      <c r="AV73" s="3604" t="str">
        <f t="shared" si="26"/>
        <v/>
      </c>
      <c r="AW73" s="3604" t="str">
        <f t="shared" si="27"/>
        <v/>
      </c>
      <c r="AX73" s="3604" t="str">
        <f t="shared" si="28"/>
        <v>N</v>
      </c>
      <c r="AY73" s="856"/>
      <c r="AZ73" s="861"/>
      <c r="BA73" s="24"/>
      <c r="BB73" s="26" t="s">
        <v>2475</v>
      </c>
      <c r="BC73" s="3009"/>
      <c r="BD73" s="3013"/>
      <c r="BE73" s="101" t="str">
        <f t="shared" si="29"/>
        <v>Please complete all cells in row</v>
      </c>
      <c r="BF73" s="993">
        <v>0</v>
      </c>
      <c r="BG73" s="3362"/>
    </row>
    <row r="74" spans="1:59" s="3704" customFormat="1" ht="15.75" hidden="1" customHeight="1">
      <c r="A74" s="3163"/>
      <c r="B74" s="3702"/>
      <c r="C74" s="856"/>
      <c r="D74" s="4605" t="s">
        <v>2410</v>
      </c>
      <c r="E74" s="856"/>
      <c r="F74" s="867"/>
      <c r="G74" s="867"/>
      <c r="H74" s="856"/>
      <c r="I74" s="856"/>
      <c r="J74" s="856"/>
      <c r="K74" s="856"/>
      <c r="L74" s="856"/>
      <c r="M74" s="856"/>
      <c r="N74" s="857"/>
      <c r="O74" s="858"/>
      <c r="P74" s="857"/>
      <c r="Q74" s="859"/>
      <c r="R74" s="858"/>
      <c r="S74" s="858"/>
      <c r="T74" s="858"/>
      <c r="U74" s="3596">
        <f t="shared" si="21"/>
        <v>0</v>
      </c>
      <c r="V74" s="3597">
        <f t="shared" si="22"/>
        <v>0</v>
      </c>
      <c r="W74" s="3597">
        <f t="shared" si="23"/>
        <v>0</v>
      </c>
      <c r="X74" s="3599"/>
      <c r="Y74" s="4373"/>
      <c r="Z74" s="4373"/>
      <c r="AA74" s="860"/>
      <c r="AB74" s="860"/>
      <c r="AC74" s="3601">
        <f t="shared" si="24"/>
        <v>0</v>
      </c>
      <c r="AD74" s="3601" t="str">
        <f t="shared" si="25"/>
        <v/>
      </c>
      <c r="AE74" s="3601" t="str">
        <f t="shared" si="30"/>
        <v/>
      </c>
      <c r="AF74" s="4375">
        <f t="shared" si="31"/>
        <v>0</v>
      </c>
      <c r="AG74" s="4375">
        <f t="shared" si="32"/>
        <v>0</v>
      </c>
      <c r="AH74" s="3601">
        <f t="shared" ref="AH74:AH137" si="41">AG74*T74</f>
        <v>0</v>
      </c>
      <c r="AI74" s="860"/>
      <c r="AJ74" s="860"/>
      <c r="AK74" s="858"/>
      <c r="AL74" s="858"/>
      <c r="AM74" s="858"/>
      <c r="AN74" s="3604" t="str">
        <f t="shared" si="33"/>
        <v>N</v>
      </c>
      <c r="AO74" s="3604" t="str">
        <f t="shared" si="34"/>
        <v>N</v>
      </c>
      <c r="AP74" s="3604" t="str">
        <f t="shared" si="35"/>
        <v>N</v>
      </c>
      <c r="AQ74" s="3604" t="str">
        <f t="shared" si="36"/>
        <v>N</v>
      </c>
      <c r="AR74" s="3604" t="str">
        <f t="shared" si="37"/>
        <v>N</v>
      </c>
      <c r="AS74" s="3604" t="str">
        <f t="shared" si="38"/>
        <v>N</v>
      </c>
      <c r="AT74" s="3604" t="str">
        <f t="shared" si="39"/>
        <v>N</v>
      </c>
      <c r="AU74" s="3604" t="str">
        <f t="shared" si="40"/>
        <v>N</v>
      </c>
      <c r="AV74" s="3604" t="str">
        <f t="shared" si="26"/>
        <v/>
      </c>
      <c r="AW74" s="3604" t="str">
        <f t="shared" si="27"/>
        <v/>
      </c>
      <c r="AX74" s="3604" t="str">
        <f t="shared" si="28"/>
        <v>N</v>
      </c>
      <c r="AY74" s="856"/>
      <c r="AZ74" s="861"/>
      <c r="BA74" s="24"/>
      <c r="BB74" s="26" t="s">
        <v>2476</v>
      </c>
      <c r="BC74" s="3009"/>
      <c r="BD74" s="3013"/>
      <c r="BE74" s="101" t="str">
        <f t="shared" si="29"/>
        <v>Please complete all cells in row</v>
      </c>
      <c r="BF74" s="993">
        <v>0</v>
      </c>
      <c r="BG74" s="3362"/>
    </row>
    <row r="75" spans="1:59" s="3704" customFormat="1" ht="15.75" hidden="1" customHeight="1">
      <c r="A75" s="3163"/>
      <c r="B75" s="3702"/>
      <c r="C75" s="856"/>
      <c r="D75" s="4605" t="s">
        <v>2410</v>
      </c>
      <c r="E75" s="856"/>
      <c r="F75" s="867"/>
      <c r="G75" s="867"/>
      <c r="H75" s="856"/>
      <c r="I75" s="856"/>
      <c r="J75" s="856"/>
      <c r="K75" s="856"/>
      <c r="L75" s="856"/>
      <c r="M75" s="856"/>
      <c r="N75" s="857"/>
      <c r="O75" s="858"/>
      <c r="P75" s="857"/>
      <c r="Q75" s="859"/>
      <c r="R75" s="858"/>
      <c r="S75" s="858"/>
      <c r="T75" s="858"/>
      <c r="U75" s="3596">
        <f t="shared" ref="U75:U138" si="42">IFERROR(Q75*S75,"")</f>
        <v>0</v>
      </c>
      <c r="V75" s="3597">
        <f t="shared" ref="V75:V138" si="43">IF(AA75=0,0,((1+AA75)/(1+$C$415))-1)</f>
        <v>0</v>
      </c>
      <c r="W75" s="3597">
        <f t="shared" ref="W75:W138" si="44">IF(AA75=0,0,((1+AA75)/(1+$C$416))-1)</f>
        <v>0</v>
      </c>
      <c r="X75" s="3599"/>
      <c r="Y75" s="4373"/>
      <c r="Z75" s="4373"/>
      <c r="AA75" s="860"/>
      <c r="AB75" s="860"/>
      <c r="AC75" s="3601">
        <f t="shared" ref="AC75:AC138" si="45">AA75*T75</f>
        <v>0</v>
      </c>
      <c r="AD75" s="3601" t="str">
        <f t="shared" ref="AD75:AD138" si="46">IF(I75="","",IF(OR(I75="Fixed",I75="Floating"),AC75,IF(I75="RPI",T75*V75,IF(I75="CPI/CPIH",T75*W75,"Check Instrument Type"))))</f>
        <v/>
      </c>
      <c r="AE75" s="3601" t="str">
        <f t="shared" si="30"/>
        <v/>
      </c>
      <c r="AF75" s="4375">
        <f t="shared" si="31"/>
        <v>0</v>
      </c>
      <c r="AG75" s="4375">
        <f t="shared" si="32"/>
        <v>0</v>
      </c>
      <c r="AH75" s="3601">
        <f t="shared" si="41"/>
        <v>0</v>
      </c>
      <c r="AI75" s="860"/>
      <c r="AJ75" s="860"/>
      <c r="AK75" s="858"/>
      <c r="AL75" s="858"/>
      <c r="AM75" s="858"/>
      <c r="AN75" s="3604" t="str">
        <f t="shared" si="33"/>
        <v>N</v>
      </c>
      <c r="AO75" s="3604" t="str">
        <f t="shared" si="34"/>
        <v>N</v>
      </c>
      <c r="AP75" s="3604" t="str">
        <f t="shared" si="35"/>
        <v>N</v>
      </c>
      <c r="AQ75" s="3604" t="str">
        <f t="shared" si="36"/>
        <v>N</v>
      </c>
      <c r="AR75" s="3604" t="str">
        <f t="shared" si="37"/>
        <v>N</v>
      </c>
      <c r="AS75" s="3604" t="str">
        <f t="shared" si="38"/>
        <v>N</v>
      </c>
      <c r="AT75" s="3604" t="str">
        <f t="shared" si="39"/>
        <v>N</v>
      </c>
      <c r="AU75" s="3604" t="str">
        <f t="shared" si="40"/>
        <v>N</v>
      </c>
      <c r="AV75" s="3604" t="str">
        <f t="shared" ref="AV75:AV138" si="47">IF(D75="","",INDEX($C$423:$C$439,MATCH(D75,$B$423:$B$439,0)))</f>
        <v/>
      </c>
      <c r="AW75" s="3604" t="str">
        <f t="shared" ref="AW75:AW138" si="48">IF(J75="","",INDEX($C$442:$C$446,MATCH(J75,$B$442:$B$446,0)))</f>
        <v/>
      </c>
      <c r="AX75" s="3604" t="str">
        <f t="shared" ref="AX75:AX138" si="49">IF(AND(AV75="Y",AW75="Y"),"Y","N")</f>
        <v>N</v>
      </c>
      <c r="AY75" s="856"/>
      <c r="AZ75" s="861"/>
      <c r="BA75" s="24"/>
      <c r="BB75" s="26" t="s">
        <v>2477</v>
      </c>
      <c r="BC75" s="3009"/>
      <c r="BD75" s="3013"/>
      <c r="BE75" s="101" t="str">
        <f t="shared" si="29"/>
        <v>Please complete all cells in row</v>
      </c>
      <c r="BF75" s="993">
        <v>0</v>
      </c>
      <c r="BG75" s="3362"/>
    </row>
    <row r="76" spans="1:59" s="3704" customFormat="1" ht="15.75" hidden="1" customHeight="1">
      <c r="A76" s="3163"/>
      <c r="B76" s="3702"/>
      <c r="C76" s="856"/>
      <c r="D76" s="4605" t="s">
        <v>2410</v>
      </c>
      <c r="E76" s="856"/>
      <c r="F76" s="867"/>
      <c r="G76" s="867"/>
      <c r="H76" s="856"/>
      <c r="I76" s="856"/>
      <c r="J76" s="856"/>
      <c r="K76" s="856"/>
      <c r="L76" s="856"/>
      <c r="M76" s="856"/>
      <c r="N76" s="857"/>
      <c r="O76" s="858"/>
      <c r="P76" s="857"/>
      <c r="Q76" s="859"/>
      <c r="R76" s="858"/>
      <c r="S76" s="858"/>
      <c r="T76" s="858"/>
      <c r="U76" s="3596">
        <f t="shared" si="42"/>
        <v>0</v>
      </c>
      <c r="V76" s="3597">
        <f t="shared" si="43"/>
        <v>0</v>
      </c>
      <c r="W76" s="3597">
        <f t="shared" si="44"/>
        <v>0</v>
      </c>
      <c r="X76" s="3599"/>
      <c r="Y76" s="4373"/>
      <c r="Z76" s="4373"/>
      <c r="AA76" s="860"/>
      <c r="AB76" s="860"/>
      <c r="AC76" s="3601">
        <f t="shared" si="45"/>
        <v>0</v>
      </c>
      <c r="AD76" s="3601" t="str">
        <f t="shared" si="46"/>
        <v/>
      </c>
      <c r="AE76" s="3601" t="str">
        <f t="shared" si="30"/>
        <v/>
      </c>
      <c r="AF76" s="4375">
        <f t="shared" si="31"/>
        <v>0</v>
      </c>
      <c r="AG76" s="4375">
        <f t="shared" si="32"/>
        <v>0</v>
      </c>
      <c r="AH76" s="3601">
        <f t="shared" si="41"/>
        <v>0</v>
      </c>
      <c r="AI76" s="860"/>
      <c r="AJ76" s="860"/>
      <c r="AK76" s="858"/>
      <c r="AL76" s="858"/>
      <c r="AM76" s="858"/>
      <c r="AN76" s="3604" t="str">
        <f t="shared" si="33"/>
        <v>N</v>
      </c>
      <c r="AO76" s="3604" t="str">
        <f t="shared" si="34"/>
        <v>N</v>
      </c>
      <c r="AP76" s="3604" t="str">
        <f t="shared" si="35"/>
        <v>N</v>
      </c>
      <c r="AQ76" s="3604" t="str">
        <f t="shared" si="36"/>
        <v>N</v>
      </c>
      <c r="AR76" s="3604" t="str">
        <f t="shared" si="37"/>
        <v>N</v>
      </c>
      <c r="AS76" s="3604" t="str">
        <f t="shared" si="38"/>
        <v>N</v>
      </c>
      <c r="AT76" s="3604" t="str">
        <f t="shared" si="39"/>
        <v>N</v>
      </c>
      <c r="AU76" s="3604" t="str">
        <f t="shared" si="40"/>
        <v>N</v>
      </c>
      <c r="AV76" s="3604" t="str">
        <f t="shared" si="47"/>
        <v/>
      </c>
      <c r="AW76" s="3604" t="str">
        <f t="shared" si="48"/>
        <v/>
      </c>
      <c r="AX76" s="3604" t="str">
        <f t="shared" si="49"/>
        <v>N</v>
      </c>
      <c r="AY76" s="856"/>
      <c r="AZ76" s="861"/>
      <c r="BA76" s="24"/>
      <c r="BB76" s="26" t="s">
        <v>2478</v>
      </c>
      <c r="BC76" s="3009"/>
      <c r="BD76" s="3013"/>
      <c r="BE76" s="101" t="str">
        <f t="shared" si="29"/>
        <v>Please complete all cells in row</v>
      </c>
      <c r="BF76" s="993">
        <v>0</v>
      </c>
      <c r="BG76" s="3362"/>
    </row>
    <row r="77" spans="1:59" s="3704" customFormat="1" ht="15.75" hidden="1" customHeight="1">
      <c r="A77" s="3163"/>
      <c r="B77" s="3702"/>
      <c r="C77" s="856"/>
      <c r="D77" s="4605" t="s">
        <v>2410</v>
      </c>
      <c r="E77" s="856"/>
      <c r="F77" s="867"/>
      <c r="G77" s="867"/>
      <c r="H77" s="856"/>
      <c r="I77" s="856"/>
      <c r="J77" s="856"/>
      <c r="K77" s="856"/>
      <c r="L77" s="856"/>
      <c r="M77" s="856"/>
      <c r="N77" s="857"/>
      <c r="O77" s="858"/>
      <c r="P77" s="857"/>
      <c r="Q77" s="859"/>
      <c r="R77" s="858"/>
      <c r="S77" s="858"/>
      <c r="T77" s="858"/>
      <c r="U77" s="3596">
        <f t="shared" si="42"/>
        <v>0</v>
      </c>
      <c r="V77" s="3597">
        <f t="shared" si="43"/>
        <v>0</v>
      </c>
      <c r="W77" s="3597">
        <f t="shared" si="44"/>
        <v>0</v>
      </c>
      <c r="X77" s="3599"/>
      <c r="Y77" s="4373"/>
      <c r="Z77" s="4373"/>
      <c r="AA77" s="860"/>
      <c r="AB77" s="860"/>
      <c r="AC77" s="3601">
        <f t="shared" si="45"/>
        <v>0</v>
      </c>
      <c r="AD77" s="3601" t="str">
        <f t="shared" si="46"/>
        <v/>
      </c>
      <c r="AE77" s="3601" t="str">
        <f t="shared" si="30"/>
        <v/>
      </c>
      <c r="AF77" s="4375">
        <f t="shared" si="31"/>
        <v>0</v>
      </c>
      <c r="AG77" s="4375">
        <f t="shared" si="32"/>
        <v>0</v>
      </c>
      <c r="AH77" s="3601">
        <f t="shared" si="41"/>
        <v>0</v>
      </c>
      <c r="AI77" s="860"/>
      <c r="AJ77" s="860"/>
      <c r="AK77" s="858"/>
      <c r="AL77" s="858"/>
      <c r="AM77" s="858"/>
      <c r="AN77" s="3604" t="str">
        <f t="shared" si="33"/>
        <v>N</v>
      </c>
      <c r="AO77" s="3604" t="str">
        <f t="shared" si="34"/>
        <v>N</v>
      </c>
      <c r="AP77" s="3604" t="str">
        <f t="shared" si="35"/>
        <v>N</v>
      </c>
      <c r="AQ77" s="3604" t="str">
        <f t="shared" si="36"/>
        <v>N</v>
      </c>
      <c r="AR77" s="3604" t="str">
        <f t="shared" si="37"/>
        <v>N</v>
      </c>
      <c r="AS77" s="3604" t="str">
        <f t="shared" si="38"/>
        <v>N</v>
      </c>
      <c r="AT77" s="3604" t="str">
        <f t="shared" si="39"/>
        <v>N</v>
      </c>
      <c r="AU77" s="3604" t="str">
        <f t="shared" si="40"/>
        <v>N</v>
      </c>
      <c r="AV77" s="3604" t="str">
        <f t="shared" si="47"/>
        <v/>
      </c>
      <c r="AW77" s="3604" t="str">
        <f t="shared" si="48"/>
        <v/>
      </c>
      <c r="AX77" s="3604" t="str">
        <f t="shared" si="49"/>
        <v>N</v>
      </c>
      <c r="AY77" s="856"/>
      <c r="AZ77" s="861"/>
      <c r="BA77" s="24"/>
      <c r="BB77" s="26" t="s">
        <v>2479</v>
      </c>
      <c r="BC77" s="3009"/>
      <c r="BD77" s="3013"/>
      <c r="BE77" s="101" t="str">
        <f t="shared" si="29"/>
        <v>Please complete all cells in row</v>
      </c>
      <c r="BF77" s="993">
        <v>0</v>
      </c>
      <c r="BG77" s="3362"/>
    </row>
    <row r="78" spans="1:59" s="3704" customFormat="1" ht="15.75" hidden="1" customHeight="1">
      <c r="A78" s="3163"/>
      <c r="B78" s="3702"/>
      <c r="C78" s="856"/>
      <c r="D78" s="4605" t="s">
        <v>2410</v>
      </c>
      <c r="E78" s="856"/>
      <c r="F78" s="867"/>
      <c r="G78" s="867"/>
      <c r="H78" s="856"/>
      <c r="I78" s="856"/>
      <c r="J78" s="856"/>
      <c r="K78" s="856"/>
      <c r="L78" s="856"/>
      <c r="M78" s="856"/>
      <c r="N78" s="857"/>
      <c r="O78" s="858"/>
      <c r="P78" s="857"/>
      <c r="Q78" s="859"/>
      <c r="R78" s="858"/>
      <c r="S78" s="858"/>
      <c r="T78" s="858"/>
      <c r="U78" s="3596">
        <f t="shared" si="42"/>
        <v>0</v>
      </c>
      <c r="V78" s="3597">
        <f t="shared" si="43"/>
        <v>0</v>
      </c>
      <c r="W78" s="3597">
        <f t="shared" si="44"/>
        <v>0</v>
      </c>
      <c r="X78" s="3599"/>
      <c r="Y78" s="4373"/>
      <c r="Z78" s="4373"/>
      <c r="AA78" s="860"/>
      <c r="AB78" s="860"/>
      <c r="AC78" s="3601">
        <f t="shared" si="45"/>
        <v>0</v>
      </c>
      <c r="AD78" s="3601" t="str">
        <f t="shared" si="46"/>
        <v/>
      </c>
      <c r="AE78" s="3601" t="str">
        <f t="shared" si="30"/>
        <v/>
      </c>
      <c r="AF78" s="4375">
        <f t="shared" si="31"/>
        <v>0</v>
      </c>
      <c r="AG78" s="4375">
        <f t="shared" si="32"/>
        <v>0</v>
      </c>
      <c r="AH78" s="3601">
        <f t="shared" si="41"/>
        <v>0</v>
      </c>
      <c r="AI78" s="860"/>
      <c r="AJ78" s="860"/>
      <c r="AK78" s="858"/>
      <c r="AL78" s="858"/>
      <c r="AM78" s="858"/>
      <c r="AN78" s="3604" t="str">
        <f t="shared" si="33"/>
        <v>N</v>
      </c>
      <c r="AO78" s="3604" t="str">
        <f t="shared" si="34"/>
        <v>N</v>
      </c>
      <c r="AP78" s="3604" t="str">
        <f t="shared" si="35"/>
        <v>N</v>
      </c>
      <c r="AQ78" s="3604" t="str">
        <f t="shared" si="36"/>
        <v>N</v>
      </c>
      <c r="AR78" s="3604" t="str">
        <f t="shared" si="37"/>
        <v>N</v>
      </c>
      <c r="AS78" s="3604" t="str">
        <f t="shared" si="38"/>
        <v>N</v>
      </c>
      <c r="AT78" s="3604" t="str">
        <f t="shared" si="39"/>
        <v>N</v>
      </c>
      <c r="AU78" s="3604" t="str">
        <f t="shared" si="40"/>
        <v>N</v>
      </c>
      <c r="AV78" s="3604" t="str">
        <f t="shared" si="47"/>
        <v/>
      </c>
      <c r="AW78" s="3604" t="str">
        <f t="shared" si="48"/>
        <v/>
      </c>
      <c r="AX78" s="3604" t="str">
        <f t="shared" si="49"/>
        <v>N</v>
      </c>
      <c r="AY78" s="856"/>
      <c r="AZ78" s="861"/>
      <c r="BA78" s="24"/>
      <c r="BB78" s="26" t="s">
        <v>2480</v>
      </c>
      <c r="BC78" s="3009"/>
      <c r="BD78" s="3013"/>
      <c r="BE78" s="101" t="str">
        <f t="shared" si="29"/>
        <v>Please complete all cells in row</v>
      </c>
      <c r="BF78" s="993">
        <v>0</v>
      </c>
      <c r="BG78" s="3362"/>
    </row>
    <row r="79" spans="1:59" s="3704" customFormat="1" ht="15.75" hidden="1" customHeight="1">
      <c r="A79" s="3163"/>
      <c r="B79" s="3702"/>
      <c r="C79" s="856"/>
      <c r="D79" s="4605" t="s">
        <v>2410</v>
      </c>
      <c r="E79" s="856"/>
      <c r="F79" s="867"/>
      <c r="G79" s="867"/>
      <c r="H79" s="856"/>
      <c r="I79" s="856"/>
      <c r="J79" s="856"/>
      <c r="K79" s="856"/>
      <c r="L79" s="856"/>
      <c r="M79" s="856"/>
      <c r="N79" s="857"/>
      <c r="O79" s="858"/>
      <c r="P79" s="857"/>
      <c r="Q79" s="859"/>
      <c r="R79" s="858"/>
      <c r="S79" s="858"/>
      <c r="T79" s="858"/>
      <c r="U79" s="3596">
        <f t="shared" si="42"/>
        <v>0</v>
      </c>
      <c r="V79" s="3597">
        <f t="shared" si="43"/>
        <v>0</v>
      </c>
      <c r="W79" s="3597">
        <f t="shared" si="44"/>
        <v>0</v>
      </c>
      <c r="X79" s="3599"/>
      <c r="Y79" s="4373"/>
      <c r="Z79" s="4373"/>
      <c r="AA79" s="860"/>
      <c r="AB79" s="860"/>
      <c r="AC79" s="3601">
        <f t="shared" si="45"/>
        <v>0</v>
      </c>
      <c r="AD79" s="3601" t="str">
        <f t="shared" si="46"/>
        <v/>
      </c>
      <c r="AE79" s="3601" t="str">
        <f t="shared" si="30"/>
        <v/>
      </c>
      <c r="AF79" s="4375">
        <f t="shared" si="31"/>
        <v>0</v>
      </c>
      <c r="AG79" s="4375">
        <f t="shared" si="32"/>
        <v>0</v>
      </c>
      <c r="AH79" s="3601">
        <f t="shared" si="41"/>
        <v>0</v>
      </c>
      <c r="AI79" s="860"/>
      <c r="AJ79" s="860"/>
      <c r="AK79" s="858"/>
      <c r="AL79" s="858"/>
      <c r="AM79" s="858"/>
      <c r="AN79" s="3604" t="str">
        <f t="shared" si="33"/>
        <v>N</v>
      </c>
      <c r="AO79" s="3604" t="str">
        <f t="shared" si="34"/>
        <v>N</v>
      </c>
      <c r="AP79" s="3604" t="str">
        <f t="shared" si="35"/>
        <v>N</v>
      </c>
      <c r="AQ79" s="3604" t="str">
        <f t="shared" si="36"/>
        <v>N</v>
      </c>
      <c r="AR79" s="3604" t="str">
        <f t="shared" si="37"/>
        <v>N</v>
      </c>
      <c r="AS79" s="3604" t="str">
        <f t="shared" si="38"/>
        <v>N</v>
      </c>
      <c r="AT79" s="3604" t="str">
        <f t="shared" si="39"/>
        <v>N</v>
      </c>
      <c r="AU79" s="3604" t="str">
        <f t="shared" si="40"/>
        <v>N</v>
      </c>
      <c r="AV79" s="3604" t="str">
        <f t="shared" si="47"/>
        <v/>
      </c>
      <c r="AW79" s="3604" t="str">
        <f t="shared" si="48"/>
        <v/>
      </c>
      <c r="AX79" s="3604" t="str">
        <f t="shared" si="49"/>
        <v>N</v>
      </c>
      <c r="AY79" s="856"/>
      <c r="AZ79" s="861"/>
      <c r="BA79" s="24"/>
      <c r="BB79" s="26" t="s">
        <v>2481</v>
      </c>
      <c r="BC79" s="3009"/>
      <c r="BD79" s="3013"/>
      <c r="BE79" s="101" t="str">
        <f t="shared" si="29"/>
        <v>Please complete all cells in row</v>
      </c>
      <c r="BF79" s="993">
        <v>0</v>
      </c>
      <c r="BG79" s="3362"/>
    </row>
    <row r="80" spans="1:59" s="3704" customFormat="1" ht="15.75" hidden="1" customHeight="1">
      <c r="A80" s="3163"/>
      <c r="B80" s="3702"/>
      <c r="C80" s="856"/>
      <c r="D80" s="4605" t="s">
        <v>2410</v>
      </c>
      <c r="E80" s="856"/>
      <c r="F80" s="867"/>
      <c r="G80" s="867"/>
      <c r="H80" s="856"/>
      <c r="I80" s="856"/>
      <c r="J80" s="856"/>
      <c r="K80" s="856"/>
      <c r="L80" s="856"/>
      <c r="M80" s="856"/>
      <c r="N80" s="857"/>
      <c r="O80" s="858"/>
      <c r="P80" s="857"/>
      <c r="Q80" s="859"/>
      <c r="R80" s="858"/>
      <c r="S80" s="858"/>
      <c r="T80" s="858"/>
      <c r="U80" s="3596">
        <f t="shared" si="42"/>
        <v>0</v>
      </c>
      <c r="V80" s="3597">
        <f t="shared" si="43"/>
        <v>0</v>
      </c>
      <c r="W80" s="3597">
        <f t="shared" si="44"/>
        <v>0</v>
      </c>
      <c r="X80" s="3599"/>
      <c r="Y80" s="4373"/>
      <c r="Z80" s="4373"/>
      <c r="AA80" s="860"/>
      <c r="AB80" s="860"/>
      <c r="AC80" s="3601">
        <f t="shared" si="45"/>
        <v>0</v>
      </c>
      <c r="AD80" s="3601" t="str">
        <f t="shared" si="46"/>
        <v/>
      </c>
      <c r="AE80" s="3601" t="str">
        <f t="shared" si="30"/>
        <v/>
      </c>
      <c r="AF80" s="4375">
        <f t="shared" si="31"/>
        <v>0</v>
      </c>
      <c r="AG80" s="4375">
        <f t="shared" si="32"/>
        <v>0</v>
      </c>
      <c r="AH80" s="3601">
        <f t="shared" si="41"/>
        <v>0</v>
      </c>
      <c r="AI80" s="860"/>
      <c r="AJ80" s="860"/>
      <c r="AK80" s="858"/>
      <c r="AL80" s="858"/>
      <c r="AM80" s="858"/>
      <c r="AN80" s="3604" t="str">
        <f t="shared" si="33"/>
        <v>N</v>
      </c>
      <c r="AO80" s="3604" t="str">
        <f t="shared" si="34"/>
        <v>N</v>
      </c>
      <c r="AP80" s="3604" t="str">
        <f t="shared" si="35"/>
        <v>N</v>
      </c>
      <c r="AQ80" s="3604" t="str">
        <f t="shared" si="36"/>
        <v>N</v>
      </c>
      <c r="AR80" s="3604" t="str">
        <f t="shared" si="37"/>
        <v>N</v>
      </c>
      <c r="AS80" s="3604" t="str">
        <f t="shared" si="38"/>
        <v>N</v>
      </c>
      <c r="AT80" s="3604" t="str">
        <f t="shared" si="39"/>
        <v>N</v>
      </c>
      <c r="AU80" s="3604" t="str">
        <f t="shared" si="40"/>
        <v>N</v>
      </c>
      <c r="AV80" s="3604" t="str">
        <f t="shared" si="47"/>
        <v/>
      </c>
      <c r="AW80" s="3604" t="str">
        <f t="shared" si="48"/>
        <v/>
      </c>
      <c r="AX80" s="3604" t="str">
        <f t="shared" si="49"/>
        <v>N</v>
      </c>
      <c r="AY80" s="856"/>
      <c r="AZ80" s="861"/>
      <c r="BA80" s="24"/>
      <c r="BB80" s="26" t="s">
        <v>2482</v>
      </c>
      <c r="BC80" s="3009"/>
      <c r="BD80" s="3013"/>
      <c r="BE80" s="101" t="str">
        <f t="shared" si="29"/>
        <v>Please complete all cells in row</v>
      </c>
      <c r="BF80" s="993">
        <v>0</v>
      </c>
      <c r="BG80" s="3362"/>
    </row>
    <row r="81" spans="1:59" s="3704" customFormat="1" ht="15.75" hidden="1" customHeight="1">
      <c r="A81" s="3163"/>
      <c r="B81" s="3702"/>
      <c r="C81" s="856"/>
      <c r="D81" s="4605" t="s">
        <v>2410</v>
      </c>
      <c r="E81" s="856"/>
      <c r="F81" s="867"/>
      <c r="G81" s="867"/>
      <c r="H81" s="856"/>
      <c r="I81" s="856"/>
      <c r="J81" s="856"/>
      <c r="K81" s="856"/>
      <c r="L81" s="856"/>
      <c r="M81" s="856"/>
      <c r="N81" s="857"/>
      <c r="O81" s="858"/>
      <c r="P81" s="857"/>
      <c r="Q81" s="859"/>
      <c r="R81" s="858"/>
      <c r="S81" s="858"/>
      <c r="T81" s="858"/>
      <c r="U81" s="3596">
        <f t="shared" si="42"/>
        <v>0</v>
      </c>
      <c r="V81" s="3597">
        <f t="shared" si="43"/>
        <v>0</v>
      </c>
      <c r="W81" s="3597">
        <f t="shared" si="44"/>
        <v>0</v>
      </c>
      <c r="X81" s="3599"/>
      <c r="Y81" s="4373"/>
      <c r="Z81" s="4373"/>
      <c r="AA81" s="860"/>
      <c r="AB81" s="860"/>
      <c r="AC81" s="3601">
        <f t="shared" si="45"/>
        <v>0</v>
      </c>
      <c r="AD81" s="3601" t="str">
        <f t="shared" si="46"/>
        <v/>
      </c>
      <c r="AE81" s="3601" t="str">
        <f t="shared" si="30"/>
        <v/>
      </c>
      <c r="AF81" s="4375">
        <f t="shared" si="31"/>
        <v>0</v>
      </c>
      <c r="AG81" s="4375">
        <f t="shared" si="32"/>
        <v>0</v>
      </c>
      <c r="AH81" s="3601">
        <f t="shared" si="41"/>
        <v>0</v>
      </c>
      <c r="AI81" s="860"/>
      <c r="AJ81" s="860"/>
      <c r="AK81" s="858"/>
      <c r="AL81" s="858"/>
      <c r="AM81" s="858"/>
      <c r="AN81" s="3604" t="str">
        <f t="shared" si="33"/>
        <v>N</v>
      </c>
      <c r="AO81" s="3604" t="str">
        <f t="shared" si="34"/>
        <v>N</v>
      </c>
      <c r="AP81" s="3604" t="str">
        <f t="shared" si="35"/>
        <v>N</v>
      </c>
      <c r="AQ81" s="3604" t="str">
        <f t="shared" si="36"/>
        <v>N</v>
      </c>
      <c r="AR81" s="3604" t="str">
        <f t="shared" si="37"/>
        <v>N</v>
      </c>
      <c r="AS81" s="3604" t="str">
        <f t="shared" si="38"/>
        <v>N</v>
      </c>
      <c r="AT81" s="3604" t="str">
        <f t="shared" si="39"/>
        <v>N</v>
      </c>
      <c r="AU81" s="3604" t="str">
        <f t="shared" si="40"/>
        <v>N</v>
      </c>
      <c r="AV81" s="3604" t="str">
        <f t="shared" si="47"/>
        <v/>
      </c>
      <c r="AW81" s="3604" t="str">
        <f t="shared" si="48"/>
        <v/>
      </c>
      <c r="AX81" s="3604" t="str">
        <f t="shared" si="49"/>
        <v>N</v>
      </c>
      <c r="AY81" s="856"/>
      <c r="AZ81" s="861"/>
      <c r="BA81" s="24"/>
      <c r="BB81" s="26" t="s">
        <v>2483</v>
      </c>
      <c r="BC81" s="3009"/>
      <c r="BD81" s="3013"/>
      <c r="BE81" s="101" t="str">
        <f t="shared" si="29"/>
        <v>Please complete all cells in row</v>
      </c>
      <c r="BF81" s="993">
        <v>0</v>
      </c>
      <c r="BG81" s="3362"/>
    </row>
    <row r="82" spans="1:59" s="3704" customFormat="1" ht="15.75" hidden="1" customHeight="1">
      <c r="A82" s="3163"/>
      <c r="B82" s="3702"/>
      <c r="C82" s="856"/>
      <c r="D82" s="4605" t="s">
        <v>2410</v>
      </c>
      <c r="E82" s="856"/>
      <c r="F82" s="867"/>
      <c r="G82" s="867"/>
      <c r="H82" s="856"/>
      <c r="I82" s="856"/>
      <c r="J82" s="856"/>
      <c r="K82" s="856"/>
      <c r="L82" s="856"/>
      <c r="M82" s="856"/>
      <c r="N82" s="857"/>
      <c r="O82" s="858"/>
      <c r="P82" s="857"/>
      <c r="Q82" s="859"/>
      <c r="R82" s="858"/>
      <c r="S82" s="858"/>
      <c r="T82" s="858"/>
      <c r="U82" s="3596">
        <f t="shared" si="42"/>
        <v>0</v>
      </c>
      <c r="V82" s="3597">
        <f t="shared" si="43"/>
        <v>0</v>
      </c>
      <c r="W82" s="3597">
        <f t="shared" si="44"/>
        <v>0</v>
      </c>
      <c r="X82" s="3599"/>
      <c r="Y82" s="4373"/>
      <c r="Z82" s="4373"/>
      <c r="AA82" s="860"/>
      <c r="AB82" s="860"/>
      <c r="AC82" s="3601">
        <f t="shared" si="45"/>
        <v>0</v>
      </c>
      <c r="AD82" s="3601" t="str">
        <f t="shared" si="46"/>
        <v/>
      </c>
      <c r="AE82" s="3601" t="str">
        <f t="shared" si="30"/>
        <v/>
      </c>
      <c r="AF82" s="4375">
        <f t="shared" si="31"/>
        <v>0</v>
      </c>
      <c r="AG82" s="4375">
        <f t="shared" si="32"/>
        <v>0</v>
      </c>
      <c r="AH82" s="3601">
        <f t="shared" si="41"/>
        <v>0</v>
      </c>
      <c r="AI82" s="860"/>
      <c r="AJ82" s="860"/>
      <c r="AK82" s="858"/>
      <c r="AL82" s="858"/>
      <c r="AM82" s="858"/>
      <c r="AN82" s="3604" t="str">
        <f t="shared" si="33"/>
        <v>N</v>
      </c>
      <c r="AO82" s="3604" t="str">
        <f t="shared" si="34"/>
        <v>N</v>
      </c>
      <c r="AP82" s="3604" t="str">
        <f t="shared" si="35"/>
        <v>N</v>
      </c>
      <c r="AQ82" s="3604" t="str">
        <f t="shared" si="36"/>
        <v>N</v>
      </c>
      <c r="AR82" s="3604" t="str">
        <f t="shared" si="37"/>
        <v>N</v>
      </c>
      <c r="AS82" s="3604" t="str">
        <f t="shared" si="38"/>
        <v>N</v>
      </c>
      <c r="AT82" s="3604" t="str">
        <f t="shared" si="39"/>
        <v>N</v>
      </c>
      <c r="AU82" s="3604" t="str">
        <f t="shared" si="40"/>
        <v>N</v>
      </c>
      <c r="AV82" s="3604" t="str">
        <f t="shared" si="47"/>
        <v/>
      </c>
      <c r="AW82" s="3604" t="str">
        <f t="shared" si="48"/>
        <v/>
      </c>
      <c r="AX82" s="3604" t="str">
        <f t="shared" si="49"/>
        <v>N</v>
      </c>
      <c r="AY82" s="856"/>
      <c r="AZ82" s="861"/>
      <c r="BA82" s="24"/>
      <c r="BB82" s="26" t="s">
        <v>2484</v>
      </c>
      <c r="BC82" s="3009"/>
      <c r="BD82" s="3013"/>
      <c r="BE82" s="101" t="str">
        <f t="shared" si="29"/>
        <v>Please complete all cells in row</v>
      </c>
      <c r="BF82" s="993">
        <v>0</v>
      </c>
      <c r="BG82" s="3362"/>
    </row>
    <row r="83" spans="1:59" s="3704" customFormat="1" ht="15.75" hidden="1" customHeight="1">
      <c r="A83" s="3163"/>
      <c r="B83" s="3702"/>
      <c r="C83" s="856"/>
      <c r="D83" s="4605" t="s">
        <v>2410</v>
      </c>
      <c r="E83" s="856"/>
      <c r="F83" s="867"/>
      <c r="G83" s="867"/>
      <c r="H83" s="856"/>
      <c r="I83" s="856"/>
      <c r="J83" s="856"/>
      <c r="K83" s="856"/>
      <c r="L83" s="856"/>
      <c r="M83" s="856"/>
      <c r="N83" s="857"/>
      <c r="O83" s="858"/>
      <c r="P83" s="857"/>
      <c r="Q83" s="859"/>
      <c r="R83" s="858"/>
      <c r="S83" s="858"/>
      <c r="T83" s="858"/>
      <c r="U83" s="3596">
        <f t="shared" si="42"/>
        <v>0</v>
      </c>
      <c r="V83" s="3597">
        <f t="shared" si="43"/>
        <v>0</v>
      </c>
      <c r="W83" s="3597">
        <f t="shared" si="44"/>
        <v>0</v>
      </c>
      <c r="X83" s="3599"/>
      <c r="Y83" s="4373"/>
      <c r="Z83" s="4373"/>
      <c r="AA83" s="860"/>
      <c r="AB83" s="860"/>
      <c r="AC83" s="3601">
        <f t="shared" si="45"/>
        <v>0</v>
      </c>
      <c r="AD83" s="3601" t="str">
        <f t="shared" si="46"/>
        <v/>
      </c>
      <c r="AE83" s="3601" t="str">
        <f t="shared" si="30"/>
        <v/>
      </c>
      <c r="AF83" s="4375">
        <f t="shared" si="31"/>
        <v>0</v>
      </c>
      <c r="AG83" s="4375">
        <f t="shared" si="32"/>
        <v>0</v>
      </c>
      <c r="AH83" s="3601">
        <f t="shared" si="41"/>
        <v>0</v>
      </c>
      <c r="AI83" s="860"/>
      <c r="AJ83" s="860"/>
      <c r="AK83" s="858"/>
      <c r="AL83" s="858"/>
      <c r="AM83" s="858"/>
      <c r="AN83" s="3604" t="str">
        <f t="shared" si="33"/>
        <v>N</v>
      </c>
      <c r="AO83" s="3604" t="str">
        <f t="shared" si="34"/>
        <v>N</v>
      </c>
      <c r="AP83" s="3604" t="str">
        <f t="shared" si="35"/>
        <v>N</v>
      </c>
      <c r="AQ83" s="3604" t="str">
        <f t="shared" si="36"/>
        <v>N</v>
      </c>
      <c r="AR83" s="3604" t="str">
        <f t="shared" si="37"/>
        <v>N</v>
      </c>
      <c r="AS83" s="3604" t="str">
        <f t="shared" si="38"/>
        <v>N</v>
      </c>
      <c r="AT83" s="3604" t="str">
        <f t="shared" si="39"/>
        <v>N</v>
      </c>
      <c r="AU83" s="3604" t="str">
        <f t="shared" si="40"/>
        <v>N</v>
      </c>
      <c r="AV83" s="3604" t="str">
        <f t="shared" si="47"/>
        <v/>
      </c>
      <c r="AW83" s="3604" t="str">
        <f t="shared" si="48"/>
        <v/>
      </c>
      <c r="AX83" s="3604" t="str">
        <f t="shared" si="49"/>
        <v>N</v>
      </c>
      <c r="AY83" s="856"/>
      <c r="AZ83" s="861"/>
      <c r="BA83" s="24"/>
      <c r="BB83" s="26" t="s">
        <v>2485</v>
      </c>
      <c r="BC83" s="3009"/>
      <c r="BD83" s="3013"/>
      <c r="BE83" s="101" t="str">
        <f t="shared" si="29"/>
        <v>Please complete all cells in row</v>
      </c>
      <c r="BF83" s="993">
        <v>0</v>
      </c>
      <c r="BG83" s="3362"/>
    </row>
    <row r="84" spans="1:59" s="3704" customFormat="1" ht="15.75" hidden="1" customHeight="1">
      <c r="A84" s="3163"/>
      <c r="B84" s="3702"/>
      <c r="C84" s="856"/>
      <c r="D84" s="4605" t="s">
        <v>2410</v>
      </c>
      <c r="E84" s="856"/>
      <c r="F84" s="867"/>
      <c r="G84" s="867"/>
      <c r="H84" s="856"/>
      <c r="I84" s="856"/>
      <c r="J84" s="856"/>
      <c r="K84" s="856"/>
      <c r="L84" s="856"/>
      <c r="M84" s="856"/>
      <c r="N84" s="857"/>
      <c r="O84" s="858"/>
      <c r="P84" s="857"/>
      <c r="Q84" s="859"/>
      <c r="R84" s="858"/>
      <c r="S84" s="858"/>
      <c r="T84" s="858"/>
      <c r="U84" s="3596">
        <f t="shared" si="42"/>
        <v>0</v>
      </c>
      <c r="V84" s="3597">
        <f t="shared" si="43"/>
        <v>0</v>
      </c>
      <c r="W84" s="3597">
        <f t="shared" si="44"/>
        <v>0</v>
      </c>
      <c r="X84" s="3599"/>
      <c r="Y84" s="4373"/>
      <c r="Z84" s="4373"/>
      <c r="AA84" s="860"/>
      <c r="AB84" s="860"/>
      <c r="AC84" s="3601">
        <f t="shared" si="45"/>
        <v>0</v>
      </c>
      <c r="AD84" s="3601" t="str">
        <f t="shared" si="46"/>
        <v/>
      </c>
      <c r="AE84" s="3601" t="str">
        <f t="shared" si="30"/>
        <v/>
      </c>
      <c r="AF84" s="4375">
        <f t="shared" si="31"/>
        <v>0</v>
      </c>
      <c r="AG84" s="4375">
        <f t="shared" si="32"/>
        <v>0</v>
      </c>
      <c r="AH84" s="3601">
        <f t="shared" si="41"/>
        <v>0</v>
      </c>
      <c r="AI84" s="860"/>
      <c r="AJ84" s="860"/>
      <c r="AK84" s="858"/>
      <c r="AL84" s="858"/>
      <c r="AM84" s="858"/>
      <c r="AN84" s="3604" t="str">
        <f t="shared" si="33"/>
        <v>N</v>
      </c>
      <c r="AO84" s="3604" t="str">
        <f t="shared" si="34"/>
        <v>N</v>
      </c>
      <c r="AP84" s="3604" t="str">
        <f t="shared" si="35"/>
        <v>N</v>
      </c>
      <c r="AQ84" s="3604" t="str">
        <f t="shared" si="36"/>
        <v>N</v>
      </c>
      <c r="AR84" s="3604" t="str">
        <f t="shared" si="37"/>
        <v>N</v>
      </c>
      <c r="AS84" s="3604" t="str">
        <f t="shared" si="38"/>
        <v>N</v>
      </c>
      <c r="AT84" s="3604" t="str">
        <f t="shared" si="39"/>
        <v>N</v>
      </c>
      <c r="AU84" s="3604" t="str">
        <f t="shared" si="40"/>
        <v>N</v>
      </c>
      <c r="AV84" s="3604" t="str">
        <f t="shared" si="47"/>
        <v/>
      </c>
      <c r="AW84" s="3604" t="str">
        <f t="shared" si="48"/>
        <v/>
      </c>
      <c r="AX84" s="3604" t="str">
        <f t="shared" si="49"/>
        <v>N</v>
      </c>
      <c r="AY84" s="856"/>
      <c r="AZ84" s="861"/>
      <c r="BA84" s="24"/>
      <c r="BB84" s="26" t="s">
        <v>2486</v>
      </c>
      <c r="BC84" s="3009"/>
      <c r="BD84" s="3013"/>
      <c r="BE84" s="101" t="str">
        <f t="shared" si="29"/>
        <v>Please complete all cells in row</v>
      </c>
      <c r="BF84" s="993">
        <v>0</v>
      </c>
      <c r="BG84" s="3362"/>
    </row>
    <row r="85" spans="1:59" s="3704" customFormat="1" ht="15.75" hidden="1" customHeight="1">
      <c r="A85" s="3163"/>
      <c r="B85" s="3702"/>
      <c r="C85" s="856"/>
      <c r="D85" s="4605" t="s">
        <v>2410</v>
      </c>
      <c r="E85" s="856"/>
      <c r="F85" s="867"/>
      <c r="G85" s="867"/>
      <c r="H85" s="856"/>
      <c r="I85" s="856"/>
      <c r="J85" s="856"/>
      <c r="K85" s="856"/>
      <c r="L85" s="856"/>
      <c r="M85" s="856"/>
      <c r="N85" s="857"/>
      <c r="O85" s="858"/>
      <c r="P85" s="857"/>
      <c r="Q85" s="859"/>
      <c r="R85" s="858"/>
      <c r="S85" s="858"/>
      <c r="T85" s="858"/>
      <c r="U85" s="3596">
        <f t="shared" si="42"/>
        <v>0</v>
      </c>
      <c r="V85" s="3597">
        <f t="shared" si="43"/>
        <v>0</v>
      </c>
      <c r="W85" s="3597">
        <f t="shared" si="44"/>
        <v>0</v>
      </c>
      <c r="X85" s="3599"/>
      <c r="Y85" s="4373"/>
      <c r="Z85" s="4373"/>
      <c r="AA85" s="860"/>
      <c r="AB85" s="860"/>
      <c r="AC85" s="3601">
        <f t="shared" si="45"/>
        <v>0</v>
      </c>
      <c r="AD85" s="3601" t="str">
        <f t="shared" si="46"/>
        <v/>
      </c>
      <c r="AE85" s="3601" t="str">
        <f t="shared" si="30"/>
        <v/>
      </c>
      <c r="AF85" s="4375">
        <f t="shared" si="31"/>
        <v>0</v>
      </c>
      <c r="AG85" s="4375">
        <f t="shared" si="32"/>
        <v>0</v>
      </c>
      <c r="AH85" s="3601">
        <f t="shared" si="41"/>
        <v>0</v>
      </c>
      <c r="AI85" s="860"/>
      <c r="AJ85" s="860"/>
      <c r="AK85" s="858"/>
      <c r="AL85" s="858"/>
      <c r="AM85" s="858"/>
      <c r="AN85" s="3604" t="str">
        <f t="shared" si="33"/>
        <v>N</v>
      </c>
      <c r="AO85" s="3604" t="str">
        <f t="shared" si="34"/>
        <v>N</v>
      </c>
      <c r="AP85" s="3604" t="str">
        <f t="shared" si="35"/>
        <v>N</v>
      </c>
      <c r="AQ85" s="3604" t="str">
        <f t="shared" si="36"/>
        <v>N</v>
      </c>
      <c r="AR85" s="3604" t="str">
        <f t="shared" si="37"/>
        <v>N</v>
      </c>
      <c r="AS85" s="3604" t="str">
        <f t="shared" si="38"/>
        <v>N</v>
      </c>
      <c r="AT85" s="3604" t="str">
        <f t="shared" si="39"/>
        <v>N</v>
      </c>
      <c r="AU85" s="3604" t="str">
        <f t="shared" si="40"/>
        <v>N</v>
      </c>
      <c r="AV85" s="3604" t="str">
        <f t="shared" si="47"/>
        <v/>
      </c>
      <c r="AW85" s="3604" t="str">
        <f t="shared" si="48"/>
        <v/>
      </c>
      <c r="AX85" s="3604" t="str">
        <f t="shared" si="49"/>
        <v>N</v>
      </c>
      <c r="AY85" s="856"/>
      <c r="AZ85" s="861"/>
      <c r="BA85" s="24"/>
      <c r="BB85" s="26" t="s">
        <v>2487</v>
      </c>
      <c r="BC85" s="3009"/>
      <c r="BD85" s="3013"/>
      <c r="BE85" s="101" t="str">
        <f t="shared" si="29"/>
        <v>Please complete all cells in row</v>
      </c>
      <c r="BF85" s="993">
        <v>0</v>
      </c>
      <c r="BG85" s="3362"/>
    </row>
    <row r="86" spans="1:59" s="3704" customFormat="1" ht="15.75" hidden="1" customHeight="1">
      <c r="A86" s="3163"/>
      <c r="B86" s="3702"/>
      <c r="C86" s="856"/>
      <c r="D86" s="4605" t="s">
        <v>2410</v>
      </c>
      <c r="E86" s="856"/>
      <c r="F86" s="867"/>
      <c r="G86" s="867"/>
      <c r="H86" s="856"/>
      <c r="I86" s="856"/>
      <c r="J86" s="856"/>
      <c r="K86" s="856"/>
      <c r="L86" s="856"/>
      <c r="M86" s="856"/>
      <c r="N86" s="857"/>
      <c r="O86" s="858"/>
      <c r="P86" s="857"/>
      <c r="Q86" s="859"/>
      <c r="R86" s="858"/>
      <c r="S86" s="858"/>
      <c r="T86" s="858"/>
      <c r="U86" s="3596">
        <f t="shared" si="42"/>
        <v>0</v>
      </c>
      <c r="V86" s="3597">
        <f t="shared" si="43"/>
        <v>0</v>
      </c>
      <c r="W86" s="3597">
        <f t="shared" si="44"/>
        <v>0</v>
      </c>
      <c r="X86" s="3599"/>
      <c r="Y86" s="4373"/>
      <c r="Z86" s="4373"/>
      <c r="AA86" s="860"/>
      <c r="AB86" s="860"/>
      <c r="AC86" s="3601">
        <f t="shared" si="45"/>
        <v>0</v>
      </c>
      <c r="AD86" s="3601" t="str">
        <f t="shared" si="46"/>
        <v/>
      </c>
      <c r="AE86" s="3601" t="str">
        <f t="shared" si="30"/>
        <v/>
      </c>
      <c r="AF86" s="4375">
        <f t="shared" si="31"/>
        <v>0</v>
      </c>
      <c r="AG86" s="4375">
        <f t="shared" si="32"/>
        <v>0</v>
      </c>
      <c r="AH86" s="3601">
        <f t="shared" si="41"/>
        <v>0</v>
      </c>
      <c r="AI86" s="860"/>
      <c r="AJ86" s="860"/>
      <c r="AK86" s="858"/>
      <c r="AL86" s="858"/>
      <c r="AM86" s="858"/>
      <c r="AN86" s="3604" t="str">
        <f t="shared" si="33"/>
        <v>N</v>
      </c>
      <c r="AO86" s="3604" t="str">
        <f t="shared" si="34"/>
        <v>N</v>
      </c>
      <c r="AP86" s="3604" t="str">
        <f t="shared" si="35"/>
        <v>N</v>
      </c>
      <c r="AQ86" s="3604" t="str">
        <f t="shared" si="36"/>
        <v>N</v>
      </c>
      <c r="AR86" s="3604" t="str">
        <f t="shared" si="37"/>
        <v>N</v>
      </c>
      <c r="AS86" s="3604" t="str">
        <f t="shared" si="38"/>
        <v>N</v>
      </c>
      <c r="AT86" s="3604" t="str">
        <f t="shared" si="39"/>
        <v>N</v>
      </c>
      <c r="AU86" s="3604" t="str">
        <f t="shared" si="40"/>
        <v>N</v>
      </c>
      <c r="AV86" s="3604" t="str">
        <f t="shared" si="47"/>
        <v/>
      </c>
      <c r="AW86" s="3604" t="str">
        <f t="shared" si="48"/>
        <v/>
      </c>
      <c r="AX86" s="3604" t="str">
        <f t="shared" si="49"/>
        <v>N</v>
      </c>
      <c r="AY86" s="856"/>
      <c r="AZ86" s="861"/>
      <c r="BA86" s="24"/>
      <c r="BB86" s="26" t="s">
        <v>2488</v>
      </c>
      <c r="BC86" s="3009"/>
      <c r="BD86" s="3013"/>
      <c r="BE86" s="101" t="str">
        <f t="shared" si="29"/>
        <v>Please complete all cells in row</v>
      </c>
      <c r="BF86" s="993">
        <v>0</v>
      </c>
      <c r="BG86" s="3362"/>
    </row>
    <row r="87" spans="1:59" s="3704" customFormat="1" ht="15.75" hidden="1" customHeight="1">
      <c r="A87" s="3163"/>
      <c r="B87" s="3702"/>
      <c r="C87" s="856"/>
      <c r="D87" s="4605" t="s">
        <v>2410</v>
      </c>
      <c r="E87" s="856"/>
      <c r="F87" s="867"/>
      <c r="G87" s="867"/>
      <c r="H87" s="856"/>
      <c r="I87" s="856"/>
      <c r="J87" s="856"/>
      <c r="K87" s="856"/>
      <c r="L87" s="856"/>
      <c r="M87" s="856"/>
      <c r="N87" s="857"/>
      <c r="O87" s="858"/>
      <c r="P87" s="857"/>
      <c r="Q87" s="859"/>
      <c r="R87" s="858"/>
      <c r="S87" s="858"/>
      <c r="T87" s="858"/>
      <c r="U87" s="3596">
        <f t="shared" si="42"/>
        <v>0</v>
      </c>
      <c r="V87" s="3597">
        <f t="shared" si="43"/>
        <v>0</v>
      </c>
      <c r="W87" s="3597">
        <f t="shared" si="44"/>
        <v>0</v>
      </c>
      <c r="X87" s="3599"/>
      <c r="Y87" s="4373"/>
      <c r="Z87" s="4373"/>
      <c r="AA87" s="860"/>
      <c r="AB87" s="860"/>
      <c r="AC87" s="3601">
        <f t="shared" si="45"/>
        <v>0</v>
      </c>
      <c r="AD87" s="3601" t="str">
        <f t="shared" si="46"/>
        <v/>
      </c>
      <c r="AE87" s="3601" t="str">
        <f t="shared" si="30"/>
        <v/>
      </c>
      <c r="AF87" s="4375">
        <f t="shared" si="31"/>
        <v>0</v>
      </c>
      <c r="AG87" s="4375">
        <f t="shared" si="32"/>
        <v>0</v>
      </c>
      <c r="AH87" s="3601">
        <f t="shared" si="41"/>
        <v>0</v>
      </c>
      <c r="AI87" s="860"/>
      <c r="AJ87" s="860"/>
      <c r="AK87" s="858"/>
      <c r="AL87" s="858"/>
      <c r="AM87" s="858"/>
      <c r="AN87" s="3604" t="str">
        <f t="shared" si="33"/>
        <v>N</v>
      </c>
      <c r="AO87" s="3604" t="str">
        <f t="shared" si="34"/>
        <v>N</v>
      </c>
      <c r="AP87" s="3604" t="str">
        <f t="shared" si="35"/>
        <v>N</v>
      </c>
      <c r="AQ87" s="3604" t="str">
        <f t="shared" si="36"/>
        <v>N</v>
      </c>
      <c r="AR87" s="3604" t="str">
        <f t="shared" si="37"/>
        <v>N</v>
      </c>
      <c r="AS87" s="3604" t="str">
        <f t="shared" si="38"/>
        <v>N</v>
      </c>
      <c r="AT87" s="3604" t="str">
        <f t="shared" si="39"/>
        <v>N</v>
      </c>
      <c r="AU87" s="3604" t="str">
        <f t="shared" si="40"/>
        <v>N</v>
      </c>
      <c r="AV87" s="3604" t="str">
        <f t="shared" si="47"/>
        <v/>
      </c>
      <c r="AW87" s="3604" t="str">
        <f t="shared" si="48"/>
        <v/>
      </c>
      <c r="AX87" s="3604" t="str">
        <f t="shared" si="49"/>
        <v>N</v>
      </c>
      <c r="AY87" s="856"/>
      <c r="AZ87" s="861"/>
      <c r="BA87" s="24"/>
      <c r="BB87" s="26" t="s">
        <v>2489</v>
      </c>
      <c r="BC87" s="3009"/>
      <c r="BD87" s="3013"/>
      <c r="BE87" s="101" t="str">
        <f t="shared" si="29"/>
        <v>Please complete all cells in row</v>
      </c>
      <c r="BF87" s="993">
        <v>0</v>
      </c>
      <c r="BG87" s="3362"/>
    </row>
    <row r="88" spans="1:59" s="3704" customFormat="1" ht="15.75" hidden="1" customHeight="1">
      <c r="A88" s="3163"/>
      <c r="B88" s="3702"/>
      <c r="C88" s="856"/>
      <c r="D88" s="4605" t="s">
        <v>2410</v>
      </c>
      <c r="E88" s="856"/>
      <c r="F88" s="867"/>
      <c r="G88" s="867"/>
      <c r="H88" s="856"/>
      <c r="I88" s="856"/>
      <c r="J88" s="856"/>
      <c r="K88" s="856"/>
      <c r="L88" s="856"/>
      <c r="M88" s="856"/>
      <c r="N88" s="857"/>
      <c r="O88" s="858"/>
      <c r="P88" s="857"/>
      <c r="Q88" s="859"/>
      <c r="R88" s="858"/>
      <c r="S88" s="858"/>
      <c r="T88" s="858"/>
      <c r="U88" s="3596">
        <f t="shared" si="42"/>
        <v>0</v>
      </c>
      <c r="V88" s="3597">
        <f t="shared" si="43"/>
        <v>0</v>
      </c>
      <c r="W88" s="3597">
        <f t="shared" si="44"/>
        <v>0</v>
      </c>
      <c r="X88" s="3599"/>
      <c r="Y88" s="4373"/>
      <c r="Z88" s="4373"/>
      <c r="AA88" s="860"/>
      <c r="AB88" s="860"/>
      <c r="AC88" s="3601">
        <f t="shared" si="45"/>
        <v>0</v>
      </c>
      <c r="AD88" s="3601" t="str">
        <f t="shared" si="46"/>
        <v/>
      </c>
      <c r="AE88" s="3601" t="str">
        <f t="shared" si="30"/>
        <v/>
      </c>
      <c r="AF88" s="4375">
        <f t="shared" si="31"/>
        <v>0</v>
      </c>
      <c r="AG88" s="4375">
        <f t="shared" si="32"/>
        <v>0</v>
      </c>
      <c r="AH88" s="3601">
        <f t="shared" si="41"/>
        <v>0</v>
      </c>
      <c r="AI88" s="860"/>
      <c r="AJ88" s="860"/>
      <c r="AK88" s="858"/>
      <c r="AL88" s="858"/>
      <c r="AM88" s="858"/>
      <c r="AN88" s="3604" t="str">
        <f t="shared" si="33"/>
        <v>N</v>
      </c>
      <c r="AO88" s="3604" t="str">
        <f t="shared" si="34"/>
        <v>N</v>
      </c>
      <c r="AP88" s="3604" t="str">
        <f t="shared" si="35"/>
        <v>N</v>
      </c>
      <c r="AQ88" s="3604" t="str">
        <f t="shared" si="36"/>
        <v>N</v>
      </c>
      <c r="AR88" s="3604" t="str">
        <f t="shared" si="37"/>
        <v>N</v>
      </c>
      <c r="AS88" s="3604" t="str">
        <f t="shared" si="38"/>
        <v>N</v>
      </c>
      <c r="AT88" s="3604" t="str">
        <f t="shared" si="39"/>
        <v>N</v>
      </c>
      <c r="AU88" s="3604" t="str">
        <f t="shared" si="40"/>
        <v>N</v>
      </c>
      <c r="AV88" s="3604" t="str">
        <f t="shared" si="47"/>
        <v/>
      </c>
      <c r="AW88" s="3604" t="str">
        <f t="shared" si="48"/>
        <v/>
      </c>
      <c r="AX88" s="3604" t="str">
        <f t="shared" si="49"/>
        <v>N</v>
      </c>
      <c r="AY88" s="856"/>
      <c r="AZ88" s="861"/>
      <c r="BA88" s="24"/>
      <c r="BB88" s="26" t="s">
        <v>2490</v>
      </c>
      <c r="BC88" s="3009"/>
      <c r="BD88" s="3013"/>
      <c r="BE88" s="101" t="str">
        <f t="shared" si="29"/>
        <v>Please complete all cells in row</v>
      </c>
      <c r="BF88" s="993">
        <v>0</v>
      </c>
      <c r="BG88" s="3362"/>
    </row>
    <row r="89" spans="1:59" s="3704" customFormat="1" ht="15.75" hidden="1" customHeight="1">
      <c r="A89" s="3163"/>
      <c r="B89" s="3702"/>
      <c r="C89" s="856"/>
      <c r="D89" s="4605" t="s">
        <v>2410</v>
      </c>
      <c r="E89" s="856"/>
      <c r="F89" s="867"/>
      <c r="G89" s="867"/>
      <c r="H89" s="856"/>
      <c r="I89" s="856"/>
      <c r="J89" s="856"/>
      <c r="K89" s="856"/>
      <c r="L89" s="856"/>
      <c r="M89" s="856"/>
      <c r="N89" s="857"/>
      <c r="O89" s="858"/>
      <c r="P89" s="857"/>
      <c r="Q89" s="859"/>
      <c r="R89" s="858"/>
      <c r="S89" s="858"/>
      <c r="T89" s="858"/>
      <c r="U89" s="3596">
        <f t="shared" si="42"/>
        <v>0</v>
      </c>
      <c r="V89" s="3597">
        <f t="shared" si="43"/>
        <v>0</v>
      </c>
      <c r="W89" s="3597">
        <f t="shared" si="44"/>
        <v>0</v>
      </c>
      <c r="X89" s="3599"/>
      <c r="Y89" s="4373"/>
      <c r="Z89" s="4373"/>
      <c r="AA89" s="860"/>
      <c r="AB89" s="860"/>
      <c r="AC89" s="3601">
        <f t="shared" si="45"/>
        <v>0</v>
      </c>
      <c r="AD89" s="3601" t="str">
        <f t="shared" si="46"/>
        <v/>
      </c>
      <c r="AE89" s="3601" t="str">
        <f t="shared" si="30"/>
        <v/>
      </c>
      <c r="AF89" s="4375">
        <f t="shared" si="31"/>
        <v>0</v>
      </c>
      <c r="AG89" s="4375">
        <f t="shared" si="32"/>
        <v>0</v>
      </c>
      <c r="AH89" s="3601">
        <f t="shared" si="41"/>
        <v>0</v>
      </c>
      <c r="AI89" s="860"/>
      <c r="AJ89" s="860"/>
      <c r="AK89" s="858"/>
      <c r="AL89" s="858"/>
      <c r="AM89" s="858"/>
      <c r="AN89" s="3604" t="str">
        <f t="shared" si="33"/>
        <v>N</v>
      </c>
      <c r="AO89" s="3604" t="str">
        <f t="shared" si="34"/>
        <v>N</v>
      </c>
      <c r="AP89" s="3604" t="str">
        <f t="shared" si="35"/>
        <v>N</v>
      </c>
      <c r="AQ89" s="3604" t="str">
        <f t="shared" si="36"/>
        <v>N</v>
      </c>
      <c r="AR89" s="3604" t="str">
        <f t="shared" si="37"/>
        <v>N</v>
      </c>
      <c r="AS89" s="3604" t="str">
        <f t="shared" si="38"/>
        <v>N</v>
      </c>
      <c r="AT89" s="3604" t="str">
        <f t="shared" si="39"/>
        <v>N</v>
      </c>
      <c r="AU89" s="3604" t="str">
        <f t="shared" si="40"/>
        <v>N</v>
      </c>
      <c r="AV89" s="3604" t="str">
        <f t="shared" si="47"/>
        <v/>
      </c>
      <c r="AW89" s="3604" t="str">
        <f t="shared" si="48"/>
        <v/>
      </c>
      <c r="AX89" s="3604" t="str">
        <f t="shared" si="49"/>
        <v>N</v>
      </c>
      <c r="AY89" s="856"/>
      <c r="AZ89" s="861"/>
      <c r="BA89" s="24"/>
      <c r="BB89" s="26" t="s">
        <v>2491</v>
      </c>
      <c r="BC89" s="3009"/>
      <c r="BD89" s="3013"/>
      <c r="BE89" s="101" t="str">
        <f t="shared" si="29"/>
        <v>Please complete all cells in row</v>
      </c>
      <c r="BF89" s="993">
        <v>0</v>
      </c>
      <c r="BG89" s="3362"/>
    </row>
    <row r="90" spans="1:59" s="3704" customFormat="1" ht="15.75" hidden="1" customHeight="1">
      <c r="A90" s="3163"/>
      <c r="B90" s="3702"/>
      <c r="C90" s="856"/>
      <c r="D90" s="4605" t="s">
        <v>2410</v>
      </c>
      <c r="E90" s="856"/>
      <c r="F90" s="867"/>
      <c r="G90" s="867"/>
      <c r="H90" s="856"/>
      <c r="I90" s="856"/>
      <c r="J90" s="856"/>
      <c r="K90" s="856"/>
      <c r="L90" s="856"/>
      <c r="M90" s="856"/>
      <c r="N90" s="857"/>
      <c r="O90" s="858"/>
      <c r="P90" s="857"/>
      <c r="Q90" s="859"/>
      <c r="R90" s="858"/>
      <c r="S90" s="858"/>
      <c r="T90" s="858"/>
      <c r="U90" s="3596">
        <f t="shared" si="42"/>
        <v>0</v>
      </c>
      <c r="V90" s="3597">
        <f t="shared" si="43"/>
        <v>0</v>
      </c>
      <c r="W90" s="3597">
        <f t="shared" si="44"/>
        <v>0</v>
      </c>
      <c r="X90" s="3599"/>
      <c r="Y90" s="4373"/>
      <c r="Z90" s="4373"/>
      <c r="AA90" s="860"/>
      <c r="AB90" s="860"/>
      <c r="AC90" s="3601">
        <f t="shared" si="45"/>
        <v>0</v>
      </c>
      <c r="AD90" s="3601" t="str">
        <f t="shared" si="46"/>
        <v/>
      </c>
      <c r="AE90" s="3601" t="str">
        <f t="shared" si="30"/>
        <v/>
      </c>
      <c r="AF90" s="4375">
        <f t="shared" si="31"/>
        <v>0</v>
      </c>
      <c r="AG90" s="4375">
        <f t="shared" si="32"/>
        <v>0</v>
      </c>
      <c r="AH90" s="3601">
        <f t="shared" si="41"/>
        <v>0</v>
      </c>
      <c r="AI90" s="860"/>
      <c r="AJ90" s="860"/>
      <c r="AK90" s="858"/>
      <c r="AL90" s="858"/>
      <c r="AM90" s="858"/>
      <c r="AN90" s="3604" t="str">
        <f t="shared" si="33"/>
        <v>N</v>
      </c>
      <c r="AO90" s="3604" t="str">
        <f t="shared" si="34"/>
        <v>N</v>
      </c>
      <c r="AP90" s="3604" t="str">
        <f t="shared" si="35"/>
        <v>N</v>
      </c>
      <c r="AQ90" s="3604" t="str">
        <f t="shared" si="36"/>
        <v>N</v>
      </c>
      <c r="AR90" s="3604" t="str">
        <f t="shared" si="37"/>
        <v>N</v>
      </c>
      <c r="AS90" s="3604" t="str">
        <f t="shared" si="38"/>
        <v>N</v>
      </c>
      <c r="AT90" s="3604" t="str">
        <f t="shared" si="39"/>
        <v>N</v>
      </c>
      <c r="AU90" s="3604" t="str">
        <f t="shared" si="40"/>
        <v>N</v>
      </c>
      <c r="AV90" s="3604" t="str">
        <f t="shared" si="47"/>
        <v/>
      </c>
      <c r="AW90" s="3604" t="str">
        <f t="shared" si="48"/>
        <v/>
      </c>
      <c r="AX90" s="3604" t="str">
        <f t="shared" si="49"/>
        <v>N</v>
      </c>
      <c r="AY90" s="856"/>
      <c r="AZ90" s="861"/>
      <c r="BA90" s="24"/>
      <c r="BB90" s="26" t="s">
        <v>2492</v>
      </c>
      <c r="BC90" s="3009"/>
      <c r="BD90" s="3013"/>
      <c r="BE90" s="101" t="str">
        <f t="shared" si="29"/>
        <v>Please complete all cells in row</v>
      </c>
      <c r="BF90" s="993">
        <v>0</v>
      </c>
      <c r="BG90" s="3362"/>
    </row>
    <row r="91" spans="1:59" s="3704" customFormat="1" ht="15.75" hidden="1" customHeight="1">
      <c r="A91" s="3163"/>
      <c r="B91" s="3702"/>
      <c r="C91" s="856"/>
      <c r="D91" s="4605" t="s">
        <v>2410</v>
      </c>
      <c r="E91" s="856"/>
      <c r="F91" s="867"/>
      <c r="G91" s="867"/>
      <c r="H91" s="856"/>
      <c r="I91" s="856"/>
      <c r="J91" s="856"/>
      <c r="K91" s="856"/>
      <c r="L91" s="856"/>
      <c r="M91" s="856"/>
      <c r="N91" s="857"/>
      <c r="O91" s="858"/>
      <c r="P91" s="857"/>
      <c r="Q91" s="859"/>
      <c r="R91" s="858"/>
      <c r="S91" s="858"/>
      <c r="T91" s="858"/>
      <c r="U91" s="3596">
        <f t="shared" si="42"/>
        <v>0</v>
      </c>
      <c r="V91" s="3597">
        <f t="shared" si="43"/>
        <v>0</v>
      </c>
      <c r="W91" s="3597">
        <f t="shared" si="44"/>
        <v>0</v>
      </c>
      <c r="X91" s="3599"/>
      <c r="Y91" s="4373"/>
      <c r="Z91" s="4373"/>
      <c r="AA91" s="860"/>
      <c r="AB91" s="860"/>
      <c r="AC91" s="3601">
        <f t="shared" si="45"/>
        <v>0</v>
      </c>
      <c r="AD91" s="3601" t="str">
        <f t="shared" si="46"/>
        <v/>
      </c>
      <c r="AE91" s="3601" t="str">
        <f t="shared" si="30"/>
        <v/>
      </c>
      <c r="AF91" s="4375">
        <f t="shared" si="31"/>
        <v>0</v>
      </c>
      <c r="AG91" s="4375">
        <f t="shared" si="32"/>
        <v>0</v>
      </c>
      <c r="AH91" s="3601">
        <f t="shared" si="41"/>
        <v>0</v>
      </c>
      <c r="AI91" s="860"/>
      <c r="AJ91" s="860"/>
      <c r="AK91" s="858"/>
      <c r="AL91" s="858"/>
      <c r="AM91" s="858"/>
      <c r="AN91" s="3604" t="str">
        <f t="shared" si="33"/>
        <v>N</v>
      </c>
      <c r="AO91" s="3604" t="str">
        <f t="shared" si="34"/>
        <v>N</v>
      </c>
      <c r="AP91" s="3604" t="str">
        <f t="shared" si="35"/>
        <v>N</v>
      </c>
      <c r="AQ91" s="3604" t="str">
        <f t="shared" si="36"/>
        <v>N</v>
      </c>
      <c r="AR91" s="3604" t="str">
        <f t="shared" si="37"/>
        <v>N</v>
      </c>
      <c r="AS91" s="3604" t="str">
        <f t="shared" si="38"/>
        <v>N</v>
      </c>
      <c r="AT91" s="3604" t="str">
        <f t="shared" si="39"/>
        <v>N</v>
      </c>
      <c r="AU91" s="3604" t="str">
        <f t="shared" si="40"/>
        <v>N</v>
      </c>
      <c r="AV91" s="3604" t="str">
        <f t="shared" si="47"/>
        <v/>
      </c>
      <c r="AW91" s="3604" t="str">
        <f t="shared" si="48"/>
        <v/>
      </c>
      <c r="AX91" s="3604" t="str">
        <f t="shared" si="49"/>
        <v>N</v>
      </c>
      <c r="AY91" s="856"/>
      <c r="AZ91" s="861"/>
      <c r="BA91" s="24"/>
      <c r="BB91" s="26" t="s">
        <v>2493</v>
      </c>
      <c r="BC91" s="3009"/>
      <c r="BD91" s="3013"/>
      <c r="BE91" s="101" t="str">
        <f t="shared" si="29"/>
        <v>Please complete all cells in row</v>
      </c>
      <c r="BF91" s="993">
        <v>0</v>
      </c>
      <c r="BG91" s="3362"/>
    </row>
    <row r="92" spans="1:59" s="3704" customFormat="1" ht="15.75" hidden="1" customHeight="1">
      <c r="A92" s="3163"/>
      <c r="B92" s="3702"/>
      <c r="C92" s="856"/>
      <c r="D92" s="4605" t="s">
        <v>2410</v>
      </c>
      <c r="E92" s="856"/>
      <c r="F92" s="867"/>
      <c r="G92" s="867"/>
      <c r="H92" s="856"/>
      <c r="I92" s="856"/>
      <c r="J92" s="856"/>
      <c r="K92" s="856"/>
      <c r="L92" s="856"/>
      <c r="M92" s="856"/>
      <c r="N92" s="857"/>
      <c r="O92" s="858"/>
      <c r="P92" s="857"/>
      <c r="Q92" s="859"/>
      <c r="R92" s="858"/>
      <c r="S92" s="858"/>
      <c r="T92" s="858"/>
      <c r="U92" s="3596">
        <f t="shared" si="42"/>
        <v>0</v>
      </c>
      <c r="V92" s="3597">
        <f t="shared" si="43"/>
        <v>0</v>
      </c>
      <c r="W92" s="3597">
        <f t="shared" si="44"/>
        <v>0</v>
      </c>
      <c r="X92" s="3599"/>
      <c r="Y92" s="4373"/>
      <c r="Z92" s="4373"/>
      <c r="AA92" s="860"/>
      <c r="AB92" s="860"/>
      <c r="AC92" s="3601">
        <f t="shared" si="45"/>
        <v>0</v>
      </c>
      <c r="AD92" s="3601" t="str">
        <f t="shared" si="46"/>
        <v/>
      </c>
      <c r="AE92" s="3601" t="str">
        <f t="shared" si="30"/>
        <v/>
      </c>
      <c r="AF92" s="4375">
        <f t="shared" si="31"/>
        <v>0</v>
      </c>
      <c r="AG92" s="4375">
        <f t="shared" si="32"/>
        <v>0</v>
      </c>
      <c r="AH92" s="3601">
        <f t="shared" si="41"/>
        <v>0</v>
      </c>
      <c r="AI92" s="860"/>
      <c r="AJ92" s="860"/>
      <c r="AK92" s="858"/>
      <c r="AL92" s="858"/>
      <c r="AM92" s="858"/>
      <c r="AN92" s="3604" t="str">
        <f t="shared" si="33"/>
        <v>N</v>
      </c>
      <c r="AO92" s="3604" t="str">
        <f t="shared" si="34"/>
        <v>N</v>
      </c>
      <c r="AP92" s="3604" t="str">
        <f t="shared" si="35"/>
        <v>N</v>
      </c>
      <c r="AQ92" s="3604" t="str">
        <f t="shared" si="36"/>
        <v>N</v>
      </c>
      <c r="AR92" s="3604" t="str">
        <f t="shared" si="37"/>
        <v>N</v>
      </c>
      <c r="AS92" s="3604" t="str">
        <f t="shared" si="38"/>
        <v>N</v>
      </c>
      <c r="AT92" s="3604" t="str">
        <f t="shared" si="39"/>
        <v>N</v>
      </c>
      <c r="AU92" s="3604" t="str">
        <f t="shared" si="40"/>
        <v>N</v>
      </c>
      <c r="AV92" s="3604" t="str">
        <f t="shared" si="47"/>
        <v/>
      </c>
      <c r="AW92" s="3604" t="str">
        <f t="shared" si="48"/>
        <v/>
      </c>
      <c r="AX92" s="3604" t="str">
        <f t="shared" si="49"/>
        <v>N</v>
      </c>
      <c r="AY92" s="856"/>
      <c r="AZ92" s="861"/>
      <c r="BA92" s="24"/>
      <c r="BB92" s="26" t="s">
        <v>2494</v>
      </c>
      <c r="BC92" s="3009"/>
      <c r="BD92" s="3013"/>
      <c r="BE92" s="101" t="str">
        <f t="shared" si="29"/>
        <v>Please complete all cells in row</v>
      </c>
      <c r="BF92" s="993">
        <v>0</v>
      </c>
      <c r="BG92" s="3362"/>
    </row>
    <row r="93" spans="1:59" s="3704" customFormat="1" ht="15.75" hidden="1" customHeight="1">
      <c r="A93" s="3163"/>
      <c r="B93" s="3702"/>
      <c r="C93" s="856"/>
      <c r="D93" s="4605" t="s">
        <v>2410</v>
      </c>
      <c r="E93" s="856"/>
      <c r="F93" s="867"/>
      <c r="G93" s="867"/>
      <c r="H93" s="856"/>
      <c r="I93" s="856"/>
      <c r="J93" s="856"/>
      <c r="K93" s="856"/>
      <c r="L93" s="856"/>
      <c r="M93" s="856"/>
      <c r="N93" s="857"/>
      <c r="O93" s="858"/>
      <c r="P93" s="857"/>
      <c r="Q93" s="859"/>
      <c r="R93" s="858"/>
      <c r="S93" s="858"/>
      <c r="T93" s="858"/>
      <c r="U93" s="3596">
        <f t="shared" si="42"/>
        <v>0</v>
      </c>
      <c r="V93" s="3597">
        <f t="shared" si="43"/>
        <v>0</v>
      </c>
      <c r="W93" s="3597">
        <f t="shared" si="44"/>
        <v>0</v>
      </c>
      <c r="X93" s="3599"/>
      <c r="Y93" s="4373"/>
      <c r="Z93" s="4373"/>
      <c r="AA93" s="860"/>
      <c r="AB93" s="860"/>
      <c r="AC93" s="3601">
        <f t="shared" si="45"/>
        <v>0</v>
      </c>
      <c r="AD93" s="3601" t="str">
        <f t="shared" si="46"/>
        <v/>
      </c>
      <c r="AE93" s="3601" t="str">
        <f t="shared" si="30"/>
        <v/>
      </c>
      <c r="AF93" s="4375">
        <f t="shared" si="31"/>
        <v>0</v>
      </c>
      <c r="AG93" s="4375">
        <f t="shared" si="32"/>
        <v>0</v>
      </c>
      <c r="AH93" s="3601">
        <f t="shared" si="41"/>
        <v>0</v>
      </c>
      <c r="AI93" s="860"/>
      <c r="AJ93" s="860"/>
      <c r="AK93" s="858"/>
      <c r="AL93" s="858"/>
      <c r="AM93" s="858"/>
      <c r="AN93" s="3604" t="str">
        <f t="shared" si="33"/>
        <v>N</v>
      </c>
      <c r="AO93" s="3604" t="str">
        <f t="shared" si="34"/>
        <v>N</v>
      </c>
      <c r="AP93" s="3604" t="str">
        <f t="shared" si="35"/>
        <v>N</v>
      </c>
      <c r="AQ93" s="3604" t="str">
        <f t="shared" si="36"/>
        <v>N</v>
      </c>
      <c r="AR93" s="3604" t="str">
        <f t="shared" si="37"/>
        <v>N</v>
      </c>
      <c r="AS93" s="3604" t="str">
        <f t="shared" si="38"/>
        <v>N</v>
      </c>
      <c r="AT93" s="3604" t="str">
        <f t="shared" si="39"/>
        <v>N</v>
      </c>
      <c r="AU93" s="3604" t="str">
        <f t="shared" si="40"/>
        <v>N</v>
      </c>
      <c r="AV93" s="3604" t="str">
        <f t="shared" si="47"/>
        <v/>
      </c>
      <c r="AW93" s="3604" t="str">
        <f t="shared" si="48"/>
        <v/>
      </c>
      <c r="AX93" s="3604" t="str">
        <f t="shared" si="49"/>
        <v>N</v>
      </c>
      <c r="AY93" s="856"/>
      <c r="AZ93" s="861"/>
      <c r="BA93" s="24"/>
      <c r="BB93" s="26" t="s">
        <v>2495</v>
      </c>
      <c r="BC93" s="3009"/>
      <c r="BD93" s="3013"/>
      <c r="BE93" s="101" t="str">
        <f t="shared" si="29"/>
        <v>Please complete all cells in row</v>
      </c>
      <c r="BF93" s="993">
        <v>0</v>
      </c>
      <c r="BG93" s="3362"/>
    </row>
    <row r="94" spans="1:59" s="3704" customFormat="1" ht="15.75" hidden="1" customHeight="1">
      <c r="A94" s="3163"/>
      <c r="B94" s="3702"/>
      <c r="C94" s="856"/>
      <c r="D94" s="4605" t="s">
        <v>2410</v>
      </c>
      <c r="E94" s="856"/>
      <c r="F94" s="867"/>
      <c r="G94" s="867"/>
      <c r="H94" s="856"/>
      <c r="I94" s="856"/>
      <c r="J94" s="856"/>
      <c r="K94" s="856"/>
      <c r="L94" s="856"/>
      <c r="M94" s="856"/>
      <c r="N94" s="857"/>
      <c r="O94" s="858"/>
      <c r="P94" s="857"/>
      <c r="Q94" s="859"/>
      <c r="R94" s="858"/>
      <c r="S94" s="858"/>
      <c r="T94" s="858"/>
      <c r="U94" s="3596">
        <f t="shared" si="42"/>
        <v>0</v>
      </c>
      <c r="V94" s="3597">
        <f t="shared" si="43"/>
        <v>0</v>
      </c>
      <c r="W94" s="3597">
        <f t="shared" si="44"/>
        <v>0</v>
      </c>
      <c r="X94" s="3599"/>
      <c r="Y94" s="4373"/>
      <c r="Z94" s="4373"/>
      <c r="AA94" s="860"/>
      <c r="AB94" s="860"/>
      <c r="AC94" s="3601">
        <f t="shared" si="45"/>
        <v>0</v>
      </c>
      <c r="AD94" s="3601" t="str">
        <f t="shared" si="46"/>
        <v/>
      </c>
      <c r="AE94" s="3601" t="str">
        <f t="shared" si="30"/>
        <v/>
      </c>
      <c r="AF94" s="4375">
        <f t="shared" si="31"/>
        <v>0</v>
      </c>
      <c r="AG94" s="4375">
        <f t="shared" si="32"/>
        <v>0</v>
      </c>
      <c r="AH94" s="3601">
        <f t="shared" si="41"/>
        <v>0</v>
      </c>
      <c r="AI94" s="860"/>
      <c r="AJ94" s="860"/>
      <c r="AK94" s="858"/>
      <c r="AL94" s="858"/>
      <c r="AM94" s="858"/>
      <c r="AN94" s="3604" t="str">
        <f t="shared" si="33"/>
        <v>N</v>
      </c>
      <c r="AO94" s="3604" t="str">
        <f t="shared" si="34"/>
        <v>N</v>
      </c>
      <c r="AP94" s="3604" t="str">
        <f t="shared" si="35"/>
        <v>N</v>
      </c>
      <c r="AQ94" s="3604" t="str">
        <f t="shared" si="36"/>
        <v>N</v>
      </c>
      <c r="AR94" s="3604" t="str">
        <f t="shared" si="37"/>
        <v>N</v>
      </c>
      <c r="AS94" s="3604" t="str">
        <f t="shared" si="38"/>
        <v>N</v>
      </c>
      <c r="AT94" s="3604" t="str">
        <f t="shared" si="39"/>
        <v>N</v>
      </c>
      <c r="AU94" s="3604" t="str">
        <f t="shared" si="40"/>
        <v>N</v>
      </c>
      <c r="AV94" s="3604" t="str">
        <f t="shared" si="47"/>
        <v/>
      </c>
      <c r="AW94" s="3604" t="str">
        <f t="shared" si="48"/>
        <v/>
      </c>
      <c r="AX94" s="3604" t="str">
        <f t="shared" si="49"/>
        <v>N</v>
      </c>
      <c r="AY94" s="856"/>
      <c r="AZ94" s="861"/>
      <c r="BA94" s="24"/>
      <c r="BB94" s="26" t="s">
        <v>2496</v>
      </c>
      <c r="BC94" s="3009"/>
      <c r="BD94" s="3013"/>
      <c r="BE94" s="101" t="str">
        <f t="shared" si="29"/>
        <v>Please complete all cells in row</v>
      </c>
      <c r="BF94" s="993">
        <v>0</v>
      </c>
      <c r="BG94" s="3362"/>
    </row>
    <row r="95" spans="1:59" s="3704" customFormat="1" ht="15.75" hidden="1" customHeight="1">
      <c r="A95" s="3163"/>
      <c r="B95" s="3702"/>
      <c r="C95" s="856"/>
      <c r="D95" s="4605" t="s">
        <v>2410</v>
      </c>
      <c r="E95" s="856"/>
      <c r="F95" s="867"/>
      <c r="G95" s="867"/>
      <c r="H95" s="856"/>
      <c r="I95" s="856"/>
      <c r="J95" s="856"/>
      <c r="K95" s="856"/>
      <c r="L95" s="856"/>
      <c r="M95" s="856"/>
      <c r="N95" s="857"/>
      <c r="O95" s="858"/>
      <c r="P95" s="857"/>
      <c r="Q95" s="859"/>
      <c r="R95" s="858"/>
      <c r="S95" s="858"/>
      <c r="T95" s="858"/>
      <c r="U95" s="3596">
        <f t="shared" si="42"/>
        <v>0</v>
      </c>
      <c r="V95" s="3597">
        <f t="shared" si="43"/>
        <v>0</v>
      </c>
      <c r="W95" s="3597">
        <f t="shared" si="44"/>
        <v>0</v>
      </c>
      <c r="X95" s="3599"/>
      <c r="Y95" s="4373"/>
      <c r="Z95" s="4373"/>
      <c r="AA95" s="860"/>
      <c r="AB95" s="860"/>
      <c r="AC95" s="3601">
        <f t="shared" si="45"/>
        <v>0</v>
      </c>
      <c r="AD95" s="3601" t="str">
        <f t="shared" si="46"/>
        <v/>
      </c>
      <c r="AE95" s="3601" t="str">
        <f t="shared" si="30"/>
        <v/>
      </c>
      <c r="AF95" s="4375">
        <f t="shared" si="31"/>
        <v>0</v>
      </c>
      <c r="AG95" s="4375">
        <f t="shared" si="32"/>
        <v>0</v>
      </c>
      <c r="AH95" s="3601">
        <f t="shared" si="41"/>
        <v>0</v>
      </c>
      <c r="AI95" s="860"/>
      <c r="AJ95" s="860"/>
      <c r="AK95" s="858"/>
      <c r="AL95" s="858"/>
      <c r="AM95" s="858"/>
      <c r="AN95" s="3604" t="str">
        <f t="shared" si="33"/>
        <v>N</v>
      </c>
      <c r="AO95" s="3604" t="str">
        <f t="shared" si="34"/>
        <v>N</v>
      </c>
      <c r="AP95" s="3604" t="str">
        <f t="shared" si="35"/>
        <v>N</v>
      </c>
      <c r="AQ95" s="3604" t="str">
        <f t="shared" si="36"/>
        <v>N</v>
      </c>
      <c r="AR95" s="3604" t="str">
        <f t="shared" si="37"/>
        <v>N</v>
      </c>
      <c r="AS95" s="3604" t="str">
        <f t="shared" si="38"/>
        <v>N</v>
      </c>
      <c r="AT95" s="3604" t="str">
        <f t="shared" si="39"/>
        <v>N</v>
      </c>
      <c r="AU95" s="3604" t="str">
        <f t="shared" si="40"/>
        <v>N</v>
      </c>
      <c r="AV95" s="3604" t="str">
        <f t="shared" si="47"/>
        <v/>
      </c>
      <c r="AW95" s="3604" t="str">
        <f t="shared" si="48"/>
        <v/>
      </c>
      <c r="AX95" s="3604" t="str">
        <f t="shared" si="49"/>
        <v>N</v>
      </c>
      <c r="AY95" s="856"/>
      <c r="AZ95" s="861"/>
      <c r="BA95" s="24"/>
      <c r="BB95" s="26" t="s">
        <v>2497</v>
      </c>
      <c r="BC95" s="3009"/>
      <c r="BD95" s="3013"/>
      <c r="BE95" s="101" t="str">
        <f t="shared" si="29"/>
        <v>Please complete all cells in row</v>
      </c>
      <c r="BF95" s="993">
        <v>0</v>
      </c>
      <c r="BG95" s="3362"/>
    </row>
    <row r="96" spans="1:59" s="3704" customFormat="1" ht="15.75" hidden="1" customHeight="1">
      <c r="A96" s="3163"/>
      <c r="B96" s="3702"/>
      <c r="C96" s="856"/>
      <c r="D96" s="4605" t="s">
        <v>2410</v>
      </c>
      <c r="E96" s="856"/>
      <c r="F96" s="867"/>
      <c r="G96" s="867"/>
      <c r="H96" s="856"/>
      <c r="I96" s="856"/>
      <c r="J96" s="856"/>
      <c r="K96" s="856"/>
      <c r="L96" s="856"/>
      <c r="M96" s="856"/>
      <c r="N96" s="857"/>
      <c r="O96" s="858"/>
      <c r="P96" s="857"/>
      <c r="Q96" s="859"/>
      <c r="R96" s="858"/>
      <c r="S96" s="858"/>
      <c r="T96" s="858"/>
      <c r="U96" s="3596">
        <f t="shared" si="42"/>
        <v>0</v>
      </c>
      <c r="V96" s="3597">
        <f t="shared" si="43"/>
        <v>0</v>
      </c>
      <c r="W96" s="3597">
        <f t="shared" si="44"/>
        <v>0</v>
      </c>
      <c r="X96" s="3599"/>
      <c r="Y96" s="4373"/>
      <c r="Z96" s="4373"/>
      <c r="AA96" s="860"/>
      <c r="AB96" s="860"/>
      <c r="AC96" s="3601">
        <f t="shared" si="45"/>
        <v>0</v>
      </c>
      <c r="AD96" s="3601" t="str">
        <f t="shared" si="46"/>
        <v/>
      </c>
      <c r="AE96" s="3601" t="str">
        <f t="shared" si="30"/>
        <v/>
      </c>
      <c r="AF96" s="4375">
        <f t="shared" si="31"/>
        <v>0</v>
      </c>
      <c r="AG96" s="4375">
        <f t="shared" si="32"/>
        <v>0</v>
      </c>
      <c r="AH96" s="3601">
        <f t="shared" si="41"/>
        <v>0</v>
      </c>
      <c r="AI96" s="860"/>
      <c r="AJ96" s="860"/>
      <c r="AK96" s="858"/>
      <c r="AL96" s="858"/>
      <c r="AM96" s="858"/>
      <c r="AN96" s="3604" t="str">
        <f t="shared" si="33"/>
        <v>N</v>
      </c>
      <c r="AO96" s="3604" t="str">
        <f t="shared" si="34"/>
        <v>N</v>
      </c>
      <c r="AP96" s="3604" t="str">
        <f t="shared" si="35"/>
        <v>N</v>
      </c>
      <c r="AQ96" s="3604" t="str">
        <f t="shared" si="36"/>
        <v>N</v>
      </c>
      <c r="AR96" s="3604" t="str">
        <f t="shared" si="37"/>
        <v>N</v>
      </c>
      <c r="AS96" s="3604" t="str">
        <f t="shared" si="38"/>
        <v>N</v>
      </c>
      <c r="AT96" s="3604" t="str">
        <f t="shared" si="39"/>
        <v>N</v>
      </c>
      <c r="AU96" s="3604" t="str">
        <f t="shared" si="40"/>
        <v>N</v>
      </c>
      <c r="AV96" s="3604" t="str">
        <f t="shared" si="47"/>
        <v/>
      </c>
      <c r="AW96" s="3604" t="str">
        <f t="shared" si="48"/>
        <v/>
      </c>
      <c r="AX96" s="3604" t="str">
        <f t="shared" si="49"/>
        <v>N</v>
      </c>
      <c r="AY96" s="856"/>
      <c r="AZ96" s="861"/>
      <c r="BA96" s="24"/>
      <c r="BB96" s="26" t="s">
        <v>2498</v>
      </c>
      <c r="BC96" s="3009"/>
      <c r="BD96" s="3013"/>
      <c r="BE96" s="101" t="str">
        <f t="shared" si="29"/>
        <v>Please complete all cells in row</v>
      </c>
      <c r="BF96" s="993">
        <v>0</v>
      </c>
      <c r="BG96" s="3362"/>
    </row>
    <row r="97" spans="1:59" s="3704" customFormat="1" ht="15.75" hidden="1" customHeight="1">
      <c r="A97" s="3163"/>
      <c r="B97" s="3702"/>
      <c r="C97" s="856"/>
      <c r="D97" s="4605" t="s">
        <v>2410</v>
      </c>
      <c r="E97" s="856"/>
      <c r="F97" s="867"/>
      <c r="G97" s="867"/>
      <c r="H97" s="856"/>
      <c r="I97" s="856"/>
      <c r="J97" s="856"/>
      <c r="K97" s="856"/>
      <c r="L97" s="856"/>
      <c r="M97" s="856"/>
      <c r="N97" s="857"/>
      <c r="O97" s="858"/>
      <c r="P97" s="857"/>
      <c r="Q97" s="859"/>
      <c r="R97" s="858"/>
      <c r="S97" s="858"/>
      <c r="T97" s="858"/>
      <c r="U97" s="3596">
        <f t="shared" si="42"/>
        <v>0</v>
      </c>
      <c r="V97" s="3597">
        <f t="shared" si="43"/>
        <v>0</v>
      </c>
      <c r="W97" s="3597">
        <f t="shared" si="44"/>
        <v>0</v>
      </c>
      <c r="X97" s="3599"/>
      <c r="Y97" s="4373"/>
      <c r="Z97" s="4373"/>
      <c r="AA97" s="860"/>
      <c r="AB97" s="860"/>
      <c r="AC97" s="3601">
        <f t="shared" si="45"/>
        <v>0</v>
      </c>
      <c r="AD97" s="3601" t="str">
        <f t="shared" si="46"/>
        <v/>
      </c>
      <c r="AE97" s="3601" t="str">
        <f t="shared" si="30"/>
        <v/>
      </c>
      <c r="AF97" s="4375">
        <f t="shared" si="31"/>
        <v>0</v>
      </c>
      <c r="AG97" s="4375">
        <f t="shared" si="32"/>
        <v>0</v>
      </c>
      <c r="AH97" s="3601">
        <f t="shared" si="41"/>
        <v>0</v>
      </c>
      <c r="AI97" s="860"/>
      <c r="AJ97" s="860"/>
      <c r="AK97" s="858"/>
      <c r="AL97" s="858"/>
      <c r="AM97" s="858"/>
      <c r="AN97" s="3604" t="str">
        <f t="shared" si="33"/>
        <v>N</v>
      </c>
      <c r="AO97" s="3604" t="str">
        <f t="shared" si="34"/>
        <v>N</v>
      </c>
      <c r="AP97" s="3604" t="str">
        <f t="shared" si="35"/>
        <v>N</v>
      </c>
      <c r="AQ97" s="3604" t="str">
        <f t="shared" si="36"/>
        <v>N</v>
      </c>
      <c r="AR97" s="3604" t="str">
        <f t="shared" si="37"/>
        <v>N</v>
      </c>
      <c r="AS97" s="3604" t="str">
        <f t="shared" si="38"/>
        <v>N</v>
      </c>
      <c r="AT97" s="3604" t="str">
        <f t="shared" si="39"/>
        <v>N</v>
      </c>
      <c r="AU97" s="3604" t="str">
        <f t="shared" si="40"/>
        <v>N</v>
      </c>
      <c r="AV97" s="3604" t="str">
        <f t="shared" si="47"/>
        <v/>
      </c>
      <c r="AW97" s="3604" t="str">
        <f t="shared" si="48"/>
        <v/>
      </c>
      <c r="AX97" s="3604" t="str">
        <f t="shared" si="49"/>
        <v>N</v>
      </c>
      <c r="AY97" s="856"/>
      <c r="AZ97" s="861"/>
      <c r="BA97" s="24"/>
      <c r="BB97" s="26" t="s">
        <v>2499</v>
      </c>
      <c r="BC97" s="3009"/>
      <c r="BD97" s="3013"/>
      <c r="BE97" s="101" t="str">
        <f t="shared" si="29"/>
        <v>Please complete all cells in row</v>
      </c>
      <c r="BF97" s="993">
        <v>0</v>
      </c>
      <c r="BG97" s="3362"/>
    </row>
    <row r="98" spans="1:59" s="3704" customFormat="1" ht="15.75" hidden="1" customHeight="1">
      <c r="A98" s="3163"/>
      <c r="B98" s="3702"/>
      <c r="C98" s="856"/>
      <c r="D98" s="4605" t="s">
        <v>2410</v>
      </c>
      <c r="E98" s="856"/>
      <c r="F98" s="867"/>
      <c r="G98" s="867"/>
      <c r="H98" s="856"/>
      <c r="I98" s="856"/>
      <c r="J98" s="856"/>
      <c r="K98" s="856"/>
      <c r="L98" s="856"/>
      <c r="M98" s="856"/>
      <c r="N98" s="857"/>
      <c r="O98" s="858"/>
      <c r="P98" s="857"/>
      <c r="Q98" s="859"/>
      <c r="R98" s="858"/>
      <c r="S98" s="858"/>
      <c r="T98" s="858"/>
      <c r="U98" s="3596">
        <f t="shared" si="42"/>
        <v>0</v>
      </c>
      <c r="V98" s="3597">
        <f t="shared" si="43"/>
        <v>0</v>
      </c>
      <c r="W98" s="3597">
        <f t="shared" si="44"/>
        <v>0</v>
      </c>
      <c r="X98" s="3599"/>
      <c r="Y98" s="4373"/>
      <c r="Z98" s="4373"/>
      <c r="AA98" s="860"/>
      <c r="AB98" s="860"/>
      <c r="AC98" s="3601">
        <f t="shared" si="45"/>
        <v>0</v>
      </c>
      <c r="AD98" s="3601" t="str">
        <f t="shared" si="46"/>
        <v/>
      </c>
      <c r="AE98" s="3601" t="str">
        <f t="shared" si="30"/>
        <v/>
      </c>
      <c r="AF98" s="4375">
        <f t="shared" si="31"/>
        <v>0</v>
      </c>
      <c r="AG98" s="4375">
        <f t="shared" si="32"/>
        <v>0</v>
      </c>
      <c r="AH98" s="3601">
        <f t="shared" si="41"/>
        <v>0</v>
      </c>
      <c r="AI98" s="860"/>
      <c r="AJ98" s="860"/>
      <c r="AK98" s="858"/>
      <c r="AL98" s="858"/>
      <c r="AM98" s="858"/>
      <c r="AN98" s="3604" t="str">
        <f t="shared" si="33"/>
        <v>N</v>
      </c>
      <c r="AO98" s="3604" t="str">
        <f t="shared" si="34"/>
        <v>N</v>
      </c>
      <c r="AP98" s="3604" t="str">
        <f t="shared" si="35"/>
        <v>N</v>
      </c>
      <c r="AQ98" s="3604" t="str">
        <f t="shared" si="36"/>
        <v>N</v>
      </c>
      <c r="AR98" s="3604" t="str">
        <f t="shared" si="37"/>
        <v>N</v>
      </c>
      <c r="AS98" s="3604" t="str">
        <f t="shared" si="38"/>
        <v>N</v>
      </c>
      <c r="AT98" s="3604" t="str">
        <f t="shared" si="39"/>
        <v>N</v>
      </c>
      <c r="AU98" s="3604" t="str">
        <f t="shared" si="40"/>
        <v>N</v>
      </c>
      <c r="AV98" s="3604" t="str">
        <f t="shared" si="47"/>
        <v/>
      </c>
      <c r="AW98" s="3604" t="str">
        <f t="shared" si="48"/>
        <v/>
      </c>
      <c r="AX98" s="3604" t="str">
        <f t="shared" si="49"/>
        <v>N</v>
      </c>
      <c r="AY98" s="856"/>
      <c r="AZ98" s="861"/>
      <c r="BA98" s="24"/>
      <c r="BB98" s="26" t="s">
        <v>2500</v>
      </c>
      <c r="BC98" s="3009"/>
      <c r="BD98" s="3013"/>
      <c r="BE98" s="101" t="str">
        <f t="shared" si="29"/>
        <v>Please complete all cells in row</v>
      </c>
      <c r="BF98" s="993">
        <v>0</v>
      </c>
      <c r="BG98" s="3362"/>
    </row>
    <row r="99" spans="1:59" s="3704" customFormat="1" ht="15.75" hidden="1" customHeight="1">
      <c r="A99" s="3163"/>
      <c r="B99" s="3702"/>
      <c r="C99" s="856"/>
      <c r="D99" s="4605" t="s">
        <v>2410</v>
      </c>
      <c r="E99" s="856"/>
      <c r="F99" s="867"/>
      <c r="G99" s="867"/>
      <c r="H99" s="856"/>
      <c r="I99" s="856"/>
      <c r="J99" s="856"/>
      <c r="K99" s="856"/>
      <c r="L99" s="856"/>
      <c r="M99" s="856"/>
      <c r="N99" s="857"/>
      <c r="O99" s="858"/>
      <c r="P99" s="857"/>
      <c r="Q99" s="859"/>
      <c r="R99" s="858"/>
      <c r="S99" s="858"/>
      <c r="T99" s="858"/>
      <c r="U99" s="3596">
        <f t="shared" si="42"/>
        <v>0</v>
      </c>
      <c r="V99" s="3597">
        <f t="shared" si="43"/>
        <v>0</v>
      </c>
      <c r="W99" s="3597">
        <f t="shared" si="44"/>
        <v>0</v>
      </c>
      <c r="X99" s="3599"/>
      <c r="Y99" s="4373"/>
      <c r="Z99" s="4373"/>
      <c r="AA99" s="860"/>
      <c r="AB99" s="860"/>
      <c r="AC99" s="3601">
        <f t="shared" si="45"/>
        <v>0</v>
      </c>
      <c r="AD99" s="3601" t="str">
        <f t="shared" si="46"/>
        <v/>
      </c>
      <c r="AE99" s="3601" t="str">
        <f t="shared" si="30"/>
        <v/>
      </c>
      <c r="AF99" s="4375">
        <f t="shared" si="31"/>
        <v>0</v>
      </c>
      <c r="AG99" s="4375">
        <f t="shared" si="32"/>
        <v>0</v>
      </c>
      <c r="AH99" s="3601">
        <f t="shared" si="41"/>
        <v>0</v>
      </c>
      <c r="AI99" s="860"/>
      <c r="AJ99" s="860"/>
      <c r="AK99" s="858"/>
      <c r="AL99" s="858"/>
      <c r="AM99" s="858"/>
      <c r="AN99" s="3604" t="str">
        <f t="shared" si="33"/>
        <v>N</v>
      </c>
      <c r="AO99" s="3604" t="str">
        <f t="shared" si="34"/>
        <v>N</v>
      </c>
      <c r="AP99" s="3604" t="str">
        <f t="shared" si="35"/>
        <v>N</v>
      </c>
      <c r="AQ99" s="3604" t="str">
        <f t="shared" si="36"/>
        <v>N</v>
      </c>
      <c r="AR99" s="3604" t="str">
        <f t="shared" si="37"/>
        <v>N</v>
      </c>
      <c r="AS99" s="3604" t="str">
        <f t="shared" si="38"/>
        <v>N</v>
      </c>
      <c r="AT99" s="3604" t="str">
        <f t="shared" si="39"/>
        <v>N</v>
      </c>
      <c r="AU99" s="3604" t="str">
        <f t="shared" si="40"/>
        <v>N</v>
      </c>
      <c r="AV99" s="3604" t="str">
        <f t="shared" si="47"/>
        <v/>
      </c>
      <c r="AW99" s="3604" t="str">
        <f t="shared" si="48"/>
        <v/>
      </c>
      <c r="AX99" s="3604" t="str">
        <f t="shared" si="49"/>
        <v>N</v>
      </c>
      <c r="AY99" s="856"/>
      <c r="AZ99" s="861"/>
      <c r="BA99" s="24"/>
      <c r="BB99" s="26" t="s">
        <v>2501</v>
      </c>
      <c r="BC99" s="3009"/>
      <c r="BD99" s="3013"/>
      <c r="BE99" s="101" t="str">
        <f t="shared" si="29"/>
        <v>Please complete all cells in row</v>
      </c>
      <c r="BF99" s="993">
        <v>0</v>
      </c>
      <c r="BG99" s="3362"/>
    </row>
    <row r="100" spans="1:59" s="3704" customFormat="1" ht="15.75" hidden="1" customHeight="1">
      <c r="A100" s="3163"/>
      <c r="B100" s="3702"/>
      <c r="C100" s="856"/>
      <c r="D100" s="4605" t="s">
        <v>2410</v>
      </c>
      <c r="E100" s="856"/>
      <c r="F100" s="867"/>
      <c r="G100" s="867"/>
      <c r="H100" s="856"/>
      <c r="I100" s="856"/>
      <c r="J100" s="856"/>
      <c r="K100" s="856"/>
      <c r="L100" s="856"/>
      <c r="M100" s="856"/>
      <c r="N100" s="857"/>
      <c r="O100" s="858"/>
      <c r="P100" s="857"/>
      <c r="Q100" s="859"/>
      <c r="R100" s="858"/>
      <c r="S100" s="858"/>
      <c r="T100" s="858"/>
      <c r="U100" s="3596">
        <f t="shared" si="42"/>
        <v>0</v>
      </c>
      <c r="V100" s="3597">
        <f t="shared" si="43"/>
        <v>0</v>
      </c>
      <c r="W100" s="3597">
        <f t="shared" si="44"/>
        <v>0</v>
      </c>
      <c r="X100" s="3599"/>
      <c r="Y100" s="4373"/>
      <c r="Z100" s="4373"/>
      <c r="AA100" s="860"/>
      <c r="AB100" s="860"/>
      <c r="AC100" s="3601">
        <f t="shared" si="45"/>
        <v>0</v>
      </c>
      <c r="AD100" s="3601" t="str">
        <f t="shared" si="46"/>
        <v/>
      </c>
      <c r="AE100" s="3601" t="str">
        <f t="shared" si="30"/>
        <v/>
      </c>
      <c r="AF100" s="4375">
        <f t="shared" si="31"/>
        <v>0</v>
      </c>
      <c r="AG100" s="4375">
        <f t="shared" si="32"/>
        <v>0</v>
      </c>
      <c r="AH100" s="3601">
        <f t="shared" si="41"/>
        <v>0</v>
      </c>
      <c r="AI100" s="860"/>
      <c r="AJ100" s="860"/>
      <c r="AK100" s="858"/>
      <c r="AL100" s="858"/>
      <c r="AM100" s="858"/>
      <c r="AN100" s="3604" t="str">
        <f t="shared" si="33"/>
        <v>N</v>
      </c>
      <c r="AO100" s="3604" t="str">
        <f t="shared" si="34"/>
        <v>N</v>
      </c>
      <c r="AP100" s="3604" t="str">
        <f t="shared" si="35"/>
        <v>N</v>
      </c>
      <c r="AQ100" s="3604" t="str">
        <f t="shared" si="36"/>
        <v>N</v>
      </c>
      <c r="AR100" s="3604" t="str">
        <f t="shared" si="37"/>
        <v>N</v>
      </c>
      <c r="AS100" s="3604" t="str">
        <f t="shared" si="38"/>
        <v>N</v>
      </c>
      <c r="AT100" s="3604" t="str">
        <f t="shared" si="39"/>
        <v>N</v>
      </c>
      <c r="AU100" s="3604" t="str">
        <f t="shared" si="40"/>
        <v>N</v>
      </c>
      <c r="AV100" s="3604" t="str">
        <f t="shared" si="47"/>
        <v/>
      </c>
      <c r="AW100" s="3604" t="str">
        <f t="shared" si="48"/>
        <v/>
      </c>
      <c r="AX100" s="3604" t="str">
        <f t="shared" si="49"/>
        <v>N</v>
      </c>
      <c r="AY100" s="856"/>
      <c r="AZ100" s="861"/>
      <c r="BA100" s="24"/>
      <c r="BB100" s="26" t="s">
        <v>2502</v>
      </c>
      <c r="BC100" s="3009"/>
      <c r="BD100" s="3013"/>
      <c r="BE100" s="101" t="str">
        <f t="shared" si="29"/>
        <v>Please complete all cells in row</v>
      </c>
      <c r="BF100" s="993">
        <v>0</v>
      </c>
      <c r="BG100" s="3362"/>
    </row>
    <row r="101" spans="1:59" s="3704" customFormat="1" ht="15.75" hidden="1" customHeight="1">
      <c r="A101" s="3163"/>
      <c r="B101" s="3702"/>
      <c r="C101" s="856"/>
      <c r="D101" s="4605" t="s">
        <v>2410</v>
      </c>
      <c r="E101" s="856"/>
      <c r="F101" s="867"/>
      <c r="G101" s="867"/>
      <c r="H101" s="856"/>
      <c r="I101" s="856"/>
      <c r="J101" s="856"/>
      <c r="K101" s="856"/>
      <c r="L101" s="856"/>
      <c r="M101" s="856"/>
      <c r="N101" s="857"/>
      <c r="O101" s="858"/>
      <c r="P101" s="857"/>
      <c r="Q101" s="859"/>
      <c r="R101" s="858"/>
      <c r="S101" s="858"/>
      <c r="T101" s="858"/>
      <c r="U101" s="3596">
        <f t="shared" si="42"/>
        <v>0</v>
      </c>
      <c r="V101" s="3597">
        <f t="shared" si="43"/>
        <v>0</v>
      </c>
      <c r="W101" s="3597">
        <f t="shared" si="44"/>
        <v>0</v>
      </c>
      <c r="X101" s="3599"/>
      <c r="Y101" s="4373"/>
      <c r="Z101" s="4373"/>
      <c r="AA101" s="860"/>
      <c r="AB101" s="860"/>
      <c r="AC101" s="3601">
        <f t="shared" si="45"/>
        <v>0</v>
      </c>
      <c r="AD101" s="3601" t="str">
        <f t="shared" si="46"/>
        <v/>
      </c>
      <c r="AE101" s="3601" t="str">
        <f t="shared" si="30"/>
        <v/>
      </c>
      <c r="AF101" s="4375">
        <f t="shared" si="31"/>
        <v>0</v>
      </c>
      <c r="AG101" s="4375">
        <f t="shared" si="32"/>
        <v>0</v>
      </c>
      <c r="AH101" s="3601">
        <f t="shared" si="41"/>
        <v>0</v>
      </c>
      <c r="AI101" s="860"/>
      <c r="AJ101" s="860"/>
      <c r="AK101" s="858"/>
      <c r="AL101" s="858"/>
      <c r="AM101" s="858"/>
      <c r="AN101" s="3604" t="str">
        <f t="shared" si="33"/>
        <v>N</v>
      </c>
      <c r="AO101" s="3604" t="str">
        <f t="shared" si="34"/>
        <v>N</v>
      </c>
      <c r="AP101" s="3604" t="str">
        <f t="shared" si="35"/>
        <v>N</v>
      </c>
      <c r="AQ101" s="3604" t="str">
        <f t="shared" si="36"/>
        <v>N</v>
      </c>
      <c r="AR101" s="3604" t="str">
        <f t="shared" si="37"/>
        <v>N</v>
      </c>
      <c r="AS101" s="3604" t="str">
        <f t="shared" si="38"/>
        <v>N</v>
      </c>
      <c r="AT101" s="3604" t="str">
        <f t="shared" si="39"/>
        <v>N</v>
      </c>
      <c r="AU101" s="3604" t="str">
        <f t="shared" si="40"/>
        <v>N</v>
      </c>
      <c r="AV101" s="3604" t="str">
        <f t="shared" si="47"/>
        <v/>
      </c>
      <c r="AW101" s="3604" t="str">
        <f t="shared" si="48"/>
        <v/>
      </c>
      <c r="AX101" s="3604" t="str">
        <f t="shared" si="49"/>
        <v>N</v>
      </c>
      <c r="AY101" s="856"/>
      <c r="AZ101" s="861"/>
      <c r="BA101" s="24"/>
      <c r="BB101" s="26" t="s">
        <v>2503</v>
      </c>
      <c r="BC101" s="3009"/>
      <c r="BD101" s="3013"/>
      <c r="BE101" s="101" t="str">
        <f t="shared" si="29"/>
        <v>Please complete all cells in row</v>
      </c>
      <c r="BF101" s="993">
        <v>0</v>
      </c>
      <c r="BG101" s="3362"/>
    </row>
    <row r="102" spans="1:59" s="3704" customFormat="1" ht="15.75" hidden="1" customHeight="1">
      <c r="A102" s="3163"/>
      <c r="B102" s="3702"/>
      <c r="C102" s="856"/>
      <c r="D102" s="4605" t="s">
        <v>2410</v>
      </c>
      <c r="E102" s="856"/>
      <c r="F102" s="867"/>
      <c r="G102" s="867"/>
      <c r="H102" s="856"/>
      <c r="I102" s="856"/>
      <c r="J102" s="856"/>
      <c r="K102" s="856"/>
      <c r="L102" s="856"/>
      <c r="M102" s="856"/>
      <c r="N102" s="857"/>
      <c r="O102" s="858"/>
      <c r="P102" s="857"/>
      <c r="Q102" s="859"/>
      <c r="R102" s="858"/>
      <c r="S102" s="858"/>
      <c r="T102" s="858"/>
      <c r="U102" s="3596">
        <f t="shared" si="42"/>
        <v>0</v>
      </c>
      <c r="V102" s="3597">
        <f t="shared" si="43"/>
        <v>0</v>
      </c>
      <c r="W102" s="3597">
        <f t="shared" si="44"/>
        <v>0</v>
      </c>
      <c r="X102" s="3599"/>
      <c r="Y102" s="4373"/>
      <c r="Z102" s="4373"/>
      <c r="AA102" s="860"/>
      <c r="AB102" s="860"/>
      <c r="AC102" s="3601">
        <f t="shared" si="45"/>
        <v>0</v>
      </c>
      <c r="AD102" s="3601" t="str">
        <f t="shared" si="46"/>
        <v/>
      </c>
      <c r="AE102" s="3601" t="str">
        <f t="shared" si="30"/>
        <v/>
      </c>
      <c r="AF102" s="4375">
        <f t="shared" si="31"/>
        <v>0</v>
      </c>
      <c r="AG102" s="4375">
        <f t="shared" si="32"/>
        <v>0</v>
      </c>
      <c r="AH102" s="3601">
        <f t="shared" si="41"/>
        <v>0</v>
      </c>
      <c r="AI102" s="860"/>
      <c r="AJ102" s="860"/>
      <c r="AK102" s="858"/>
      <c r="AL102" s="858"/>
      <c r="AM102" s="858"/>
      <c r="AN102" s="3604" t="str">
        <f t="shared" si="33"/>
        <v>N</v>
      </c>
      <c r="AO102" s="3604" t="str">
        <f t="shared" si="34"/>
        <v>N</v>
      </c>
      <c r="AP102" s="3604" t="str">
        <f t="shared" si="35"/>
        <v>N</v>
      </c>
      <c r="AQ102" s="3604" t="str">
        <f t="shared" si="36"/>
        <v>N</v>
      </c>
      <c r="AR102" s="3604" t="str">
        <f t="shared" si="37"/>
        <v>N</v>
      </c>
      <c r="AS102" s="3604" t="str">
        <f t="shared" si="38"/>
        <v>N</v>
      </c>
      <c r="AT102" s="3604" t="str">
        <f t="shared" si="39"/>
        <v>N</v>
      </c>
      <c r="AU102" s="3604" t="str">
        <f t="shared" si="40"/>
        <v>N</v>
      </c>
      <c r="AV102" s="3604" t="str">
        <f t="shared" si="47"/>
        <v/>
      </c>
      <c r="AW102" s="3604" t="str">
        <f t="shared" si="48"/>
        <v/>
      </c>
      <c r="AX102" s="3604" t="str">
        <f t="shared" si="49"/>
        <v>N</v>
      </c>
      <c r="AY102" s="856"/>
      <c r="AZ102" s="861"/>
      <c r="BA102" s="24"/>
      <c r="BB102" s="26" t="s">
        <v>2504</v>
      </c>
      <c r="BC102" s="3009"/>
      <c r="BD102" s="3013"/>
      <c r="BE102" s="101" t="str">
        <f t="shared" si="29"/>
        <v>Please complete all cells in row</v>
      </c>
      <c r="BF102" s="993">
        <v>0</v>
      </c>
      <c r="BG102" s="3362"/>
    </row>
    <row r="103" spans="1:59" s="3704" customFormat="1" ht="15.75" hidden="1" customHeight="1">
      <c r="A103" s="3163"/>
      <c r="B103" s="3702"/>
      <c r="C103" s="856"/>
      <c r="D103" s="4605" t="s">
        <v>2410</v>
      </c>
      <c r="E103" s="856"/>
      <c r="F103" s="867"/>
      <c r="G103" s="867"/>
      <c r="H103" s="856"/>
      <c r="I103" s="856"/>
      <c r="J103" s="856"/>
      <c r="K103" s="856"/>
      <c r="L103" s="856"/>
      <c r="M103" s="856"/>
      <c r="N103" s="857"/>
      <c r="O103" s="858"/>
      <c r="P103" s="857"/>
      <c r="Q103" s="859"/>
      <c r="R103" s="858"/>
      <c r="S103" s="858"/>
      <c r="T103" s="858"/>
      <c r="U103" s="3596">
        <f t="shared" si="42"/>
        <v>0</v>
      </c>
      <c r="V103" s="3597">
        <f t="shared" si="43"/>
        <v>0</v>
      </c>
      <c r="W103" s="3597">
        <f t="shared" si="44"/>
        <v>0</v>
      </c>
      <c r="X103" s="3599"/>
      <c r="Y103" s="4373"/>
      <c r="Z103" s="4373"/>
      <c r="AA103" s="860"/>
      <c r="AB103" s="860"/>
      <c r="AC103" s="3601">
        <f t="shared" si="45"/>
        <v>0</v>
      </c>
      <c r="AD103" s="3601" t="str">
        <f t="shared" si="46"/>
        <v/>
      </c>
      <c r="AE103" s="3601" t="str">
        <f t="shared" si="30"/>
        <v/>
      </c>
      <c r="AF103" s="4375">
        <f t="shared" si="31"/>
        <v>0</v>
      </c>
      <c r="AG103" s="4375">
        <f t="shared" si="32"/>
        <v>0</v>
      </c>
      <c r="AH103" s="3601">
        <f t="shared" si="41"/>
        <v>0</v>
      </c>
      <c r="AI103" s="860"/>
      <c r="AJ103" s="860"/>
      <c r="AK103" s="858"/>
      <c r="AL103" s="858"/>
      <c r="AM103" s="858"/>
      <c r="AN103" s="3604" t="str">
        <f t="shared" si="33"/>
        <v>N</v>
      </c>
      <c r="AO103" s="3604" t="str">
        <f t="shared" si="34"/>
        <v>N</v>
      </c>
      <c r="AP103" s="3604" t="str">
        <f t="shared" si="35"/>
        <v>N</v>
      </c>
      <c r="AQ103" s="3604" t="str">
        <f t="shared" si="36"/>
        <v>N</v>
      </c>
      <c r="AR103" s="3604" t="str">
        <f t="shared" si="37"/>
        <v>N</v>
      </c>
      <c r="AS103" s="3604" t="str">
        <f t="shared" si="38"/>
        <v>N</v>
      </c>
      <c r="AT103" s="3604" t="str">
        <f t="shared" si="39"/>
        <v>N</v>
      </c>
      <c r="AU103" s="3604" t="str">
        <f t="shared" si="40"/>
        <v>N</v>
      </c>
      <c r="AV103" s="3604" t="str">
        <f t="shared" si="47"/>
        <v/>
      </c>
      <c r="AW103" s="3604" t="str">
        <f t="shared" si="48"/>
        <v/>
      </c>
      <c r="AX103" s="3604" t="str">
        <f t="shared" si="49"/>
        <v>N</v>
      </c>
      <c r="AY103" s="856"/>
      <c r="AZ103" s="861"/>
      <c r="BA103" s="24"/>
      <c r="BB103" s="26" t="s">
        <v>2505</v>
      </c>
      <c r="BC103" s="3009"/>
      <c r="BD103" s="3013"/>
      <c r="BE103" s="101" t="str">
        <f t="shared" si="29"/>
        <v>Please complete all cells in row</v>
      </c>
      <c r="BF103" s="993">
        <v>0</v>
      </c>
      <c r="BG103" s="3362"/>
    </row>
    <row r="104" spans="1:59" s="3704" customFormat="1" ht="15.75" hidden="1" customHeight="1">
      <c r="A104" s="3163"/>
      <c r="B104" s="3702"/>
      <c r="C104" s="856"/>
      <c r="D104" s="4605" t="s">
        <v>2410</v>
      </c>
      <c r="E104" s="856"/>
      <c r="F104" s="867"/>
      <c r="G104" s="867"/>
      <c r="H104" s="856"/>
      <c r="I104" s="856"/>
      <c r="J104" s="856"/>
      <c r="K104" s="856"/>
      <c r="L104" s="856"/>
      <c r="M104" s="856"/>
      <c r="N104" s="857"/>
      <c r="O104" s="858"/>
      <c r="P104" s="857"/>
      <c r="Q104" s="859"/>
      <c r="R104" s="858"/>
      <c r="S104" s="858"/>
      <c r="T104" s="858"/>
      <c r="U104" s="3596">
        <f t="shared" si="42"/>
        <v>0</v>
      </c>
      <c r="V104" s="3597">
        <f t="shared" si="43"/>
        <v>0</v>
      </c>
      <c r="W104" s="3597">
        <f t="shared" si="44"/>
        <v>0</v>
      </c>
      <c r="X104" s="3599"/>
      <c r="Y104" s="4373"/>
      <c r="Z104" s="4373"/>
      <c r="AA104" s="860"/>
      <c r="AB104" s="860"/>
      <c r="AC104" s="3601">
        <f t="shared" si="45"/>
        <v>0</v>
      </c>
      <c r="AD104" s="3601" t="str">
        <f t="shared" si="46"/>
        <v/>
      </c>
      <c r="AE104" s="3601" t="str">
        <f t="shared" si="30"/>
        <v/>
      </c>
      <c r="AF104" s="4375">
        <f t="shared" si="31"/>
        <v>0</v>
      </c>
      <c r="AG104" s="4375">
        <f t="shared" si="32"/>
        <v>0</v>
      </c>
      <c r="AH104" s="3601">
        <f t="shared" si="41"/>
        <v>0</v>
      </c>
      <c r="AI104" s="860"/>
      <c r="AJ104" s="860"/>
      <c r="AK104" s="858"/>
      <c r="AL104" s="858"/>
      <c r="AM104" s="858"/>
      <c r="AN104" s="3604" t="str">
        <f t="shared" si="33"/>
        <v>N</v>
      </c>
      <c r="AO104" s="3604" t="str">
        <f t="shared" si="34"/>
        <v>N</v>
      </c>
      <c r="AP104" s="3604" t="str">
        <f t="shared" si="35"/>
        <v>N</v>
      </c>
      <c r="AQ104" s="3604" t="str">
        <f t="shared" si="36"/>
        <v>N</v>
      </c>
      <c r="AR104" s="3604" t="str">
        <f t="shared" si="37"/>
        <v>N</v>
      </c>
      <c r="AS104" s="3604" t="str">
        <f t="shared" si="38"/>
        <v>N</v>
      </c>
      <c r="AT104" s="3604" t="str">
        <f t="shared" si="39"/>
        <v>N</v>
      </c>
      <c r="AU104" s="3604" t="str">
        <f t="shared" si="40"/>
        <v>N</v>
      </c>
      <c r="AV104" s="3604" t="str">
        <f t="shared" si="47"/>
        <v/>
      </c>
      <c r="AW104" s="3604" t="str">
        <f t="shared" si="48"/>
        <v/>
      </c>
      <c r="AX104" s="3604" t="str">
        <f t="shared" si="49"/>
        <v>N</v>
      </c>
      <c r="AY104" s="856"/>
      <c r="AZ104" s="861"/>
      <c r="BA104" s="24"/>
      <c r="BB104" s="26" t="s">
        <v>2506</v>
      </c>
      <c r="BC104" s="3009"/>
      <c r="BD104" s="3013"/>
      <c r="BE104" s="101" t="str">
        <f t="shared" si="29"/>
        <v>Please complete all cells in row</v>
      </c>
      <c r="BF104" s="993">
        <v>0</v>
      </c>
      <c r="BG104" s="3362"/>
    </row>
    <row r="105" spans="1:59" s="3704" customFormat="1" ht="15.75" hidden="1" customHeight="1">
      <c r="A105" s="3163"/>
      <c r="B105" s="3702"/>
      <c r="C105" s="856"/>
      <c r="D105" s="4605" t="s">
        <v>2410</v>
      </c>
      <c r="E105" s="856"/>
      <c r="F105" s="867"/>
      <c r="G105" s="867"/>
      <c r="H105" s="856"/>
      <c r="I105" s="856"/>
      <c r="J105" s="856"/>
      <c r="K105" s="856"/>
      <c r="L105" s="856"/>
      <c r="M105" s="856"/>
      <c r="N105" s="857"/>
      <c r="O105" s="858"/>
      <c r="P105" s="857"/>
      <c r="Q105" s="859"/>
      <c r="R105" s="858"/>
      <c r="S105" s="858"/>
      <c r="T105" s="858"/>
      <c r="U105" s="3596">
        <f t="shared" si="42"/>
        <v>0</v>
      </c>
      <c r="V105" s="3597">
        <f t="shared" si="43"/>
        <v>0</v>
      </c>
      <c r="W105" s="3597">
        <f t="shared" si="44"/>
        <v>0</v>
      </c>
      <c r="X105" s="3599"/>
      <c r="Y105" s="4373"/>
      <c r="Z105" s="4373"/>
      <c r="AA105" s="860"/>
      <c r="AB105" s="860"/>
      <c r="AC105" s="3601">
        <f t="shared" si="45"/>
        <v>0</v>
      </c>
      <c r="AD105" s="3601" t="str">
        <f t="shared" si="46"/>
        <v/>
      </c>
      <c r="AE105" s="3601" t="str">
        <f t="shared" si="30"/>
        <v/>
      </c>
      <c r="AF105" s="4375">
        <f t="shared" si="31"/>
        <v>0</v>
      </c>
      <c r="AG105" s="4375">
        <f t="shared" si="32"/>
        <v>0</v>
      </c>
      <c r="AH105" s="3601">
        <f t="shared" si="41"/>
        <v>0</v>
      </c>
      <c r="AI105" s="860"/>
      <c r="AJ105" s="860"/>
      <c r="AK105" s="858"/>
      <c r="AL105" s="858"/>
      <c r="AM105" s="858"/>
      <c r="AN105" s="3604" t="str">
        <f t="shared" si="33"/>
        <v>N</v>
      </c>
      <c r="AO105" s="3604" t="str">
        <f t="shared" si="34"/>
        <v>N</v>
      </c>
      <c r="AP105" s="3604" t="str">
        <f t="shared" si="35"/>
        <v>N</v>
      </c>
      <c r="AQ105" s="3604" t="str">
        <f t="shared" si="36"/>
        <v>N</v>
      </c>
      <c r="AR105" s="3604" t="str">
        <f t="shared" si="37"/>
        <v>N</v>
      </c>
      <c r="AS105" s="3604" t="str">
        <f t="shared" si="38"/>
        <v>N</v>
      </c>
      <c r="AT105" s="3604" t="str">
        <f t="shared" si="39"/>
        <v>N</v>
      </c>
      <c r="AU105" s="3604" t="str">
        <f t="shared" si="40"/>
        <v>N</v>
      </c>
      <c r="AV105" s="3604" t="str">
        <f t="shared" si="47"/>
        <v/>
      </c>
      <c r="AW105" s="3604" t="str">
        <f t="shared" si="48"/>
        <v/>
      </c>
      <c r="AX105" s="3604" t="str">
        <f t="shared" si="49"/>
        <v>N</v>
      </c>
      <c r="AY105" s="856"/>
      <c r="AZ105" s="861"/>
      <c r="BA105" s="24"/>
      <c r="BB105" s="26" t="s">
        <v>2507</v>
      </c>
      <c r="BC105" s="3009"/>
      <c r="BD105" s="3013"/>
      <c r="BE105" s="101" t="str">
        <f t="shared" si="29"/>
        <v>Please complete all cells in row</v>
      </c>
      <c r="BF105" s="993">
        <v>0</v>
      </c>
      <c r="BG105" s="3362"/>
    </row>
    <row r="106" spans="1:59" s="3704" customFormat="1" ht="15.75" hidden="1" customHeight="1">
      <c r="A106" s="3163"/>
      <c r="B106" s="3702"/>
      <c r="C106" s="856"/>
      <c r="D106" s="4605" t="s">
        <v>2410</v>
      </c>
      <c r="E106" s="856"/>
      <c r="F106" s="867"/>
      <c r="G106" s="867"/>
      <c r="H106" s="856"/>
      <c r="I106" s="856"/>
      <c r="J106" s="856"/>
      <c r="K106" s="856"/>
      <c r="L106" s="856"/>
      <c r="M106" s="856"/>
      <c r="N106" s="857"/>
      <c r="O106" s="858"/>
      <c r="P106" s="857"/>
      <c r="Q106" s="859"/>
      <c r="R106" s="858"/>
      <c r="S106" s="858"/>
      <c r="T106" s="858"/>
      <c r="U106" s="3596">
        <f t="shared" si="42"/>
        <v>0</v>
      </c>
      <c r="V106" s="3597">
        <f t="shared" si="43"/>
        <v>0</v>
      </c>
      <c r="W106" s="3597">
        <f t="shared" si="44"/>
        <v>0</v>
      </c>
      <c r="X106" s="3599"/>
      <c r="Y106" s="4373"/>
      <c r="Z106" s="4373"/>
      <c r="AA106" s="860"/>
      <c r="AB106" s="860"/>
      <c r="AC106" s="3601">
        <f t="shared" si="45"/>
        <v>0</v>
      </c>
      <c r="AD106" s="3601" t="str">
        <f t="shared" si="46"/>
        <v/>
      </c>
      <c r="AE106" s="3601" t="str">
        <f t="shared" si="30"/>
        <v/>
      </c>
      <c r="AF106" s="4375">
        <f t="shared" si="31"/>
        <v>0</v>
      </c>
      <c r="AG106" s="4375">
        <f t="shared" si="32"/>
        <v>0</v>
      </c>
      <c r="AH106" s="3601">
        <f t="shared" si="41"/>
        <v>0</v>
      </c>
      <c r="AI106" s="860"/>
      <c r="AJ106" s="860"/>
      <c r="AK106" s="858"/>
      <c r="AL106" s="858"/>
      <c r="AM106" s="858"/>
      <c r="AN106" s="3604" t="str">
        <f t="shared" si="33"/>
        <v>N</v>
      </c>
      <c r="AO106" s="3604" t="str">
        <f t="shared" si="34"/>
        <v>N</v>
      </c>
      <c r="AP106" s="3604" t="str">
        <f t="shared" si="35"/>
        <v>N</v>
      </c>
      <c r="AQ106" s="3604" t="str">
        <f t="shared" si="36"/>
        <v>N</v>
      </c>
      <c r="AR106" s="3604" t="str">
        <f t="shared" si="37"/>
        <v>N</v>
      </c>
      <c r="AS106" s="3604" t="str">
        <f t="shared" si="38"/>
        <v>N</v>
      </c>
      <c r="AT106" s="3604" t="str">
        <f t="shared" si="39"/>
        <v>N</v>
      </c>
      <c r="AU106" s="3604" t="str">
        <f t="shared" si="40"/>
        <v>N</v>
      </c>
      <c r="AV106" s="3604" t="str">
        <f t="shared" si="47"/>
        <v/>
      </c>
      <c r="AW106" s="3604" t="str">
        <f t="shared" si="48"/>
        <v/>
      </c>
      <c r="AX106" s="3604" t="str">
        <f t="shared" si="49"/>
        <v>N</v>
      </c>
      <c r="AY106" s="856"/>
      <c r="AZ106" s="861"/>
      <c r="BA106" s="24"/>
      <c r="BB106" s="26" t="s">
        <v>2508</v>
      </c>
      <c r="BC106" s="3009"/>
      <c r="BD106" s="3013"/>
      <c r="BE106" s="101" t="str">
        <f t="shared" si="29"/>
        <v>Please complete all cells in row</v>
      </c>
      <c r="BF106" s="993">
        <v>0</v>
      </c>
      <c r="BG106" s="3362"/>
    </row>
    <row r="107" spans="1:59" s="3704" customFormat="1" ht="15.75" hidden="1" customHeight="1">
      <c r="A107" s="3163"/>
      <c r="B107" s="3702"/>
      <c r="C107" s="856"/>
      <c r="D107" s="4605" t="s">
        <v>2410</v>
      </c>
      <c r="E107" s="856"/>
      <c r="F107" s="867"/>
      <c r="G107" s="867"/>
      <c r="H107" s="856"/>
      <c r="I107" s="856"/>
      <c r="J107" s="856"/>
      <c r="K107" s="856"/>
      <c r="L107" s="856"/>
      <c r="M107" s="856"/>
      <c r="N107" s="857"/>
      <c r="O107" s="858"/>
      <c r="P107" s="857"/>
      <c r="Q107" s="859"/>
      <c r="R107" s="858"/>
      <c r="S107" s="858"/>
      <c r="T107" s="858"/>
      <c r="U107" s="3596">
        <f t="shared" si="42"/>
        <v>0</v>
      </c>
      <c r="V107" s="3597">
        <f t="shared" si="43"/>
        <v>0</v>
      </c>
      <c r="W107" s="3597">
        <f t="shared" si="44"/>
        <v>0</v>
      </c>
      <c r="X107" s="3599"/>
      <c r="Y107" s="4373"/>
      <c r="Z107" s="4373"/>
      <c r="AA107" s="860"/>
      <c r="AB107" s="860"/>
      <c r="AC107" s="3601">
        <f t="shared" si="45"/>
        <v>0</v>
      </c>
      <c r="AD107" s="3601" t="str">
        <f t="shared" si="46"/>
        <v/>
      </c>
      <c r="AE107" s="3601" t="str">
        <f t="shared" si="30"/>
        <v/>
      </c>
      <c r="AF107" s="4375">
        <f t="shared" si="31"/>
        <v>0</v>
      </c>
      <c r="AG107" s="4375">
        <f t="shared" si="32"/>
        <v>0</v>
      </c>
      <c r="AH107" s="3601">
        <f t="shared" si="41"/>
        <v>0</v>
      </c>
      <c r="AI107" s="860"/>
      <c r="AJ107" s="860"/>
      <c r="AK107" s="858"/>
      <c r="AL107" s="858"/>
      <c r="AM107" s="858"/>
      <c r="AN107" s="3604" t="str">
        <f t="shared" si="33"/>
        <v>N</v>
      </c>
      <c r="AO107" s="3604" t="str">
        <f t="shared" si="34"/>
        <v>N</v>
      </c>
      <c r="AP107" s="3604" t="str">
        <f t="shared" si="35"/>
        <v>N</v>
      </c>
      <c r="AQ107" s="3604" t="str">
        <f t="shared" si="36"/>
        <v>N</v>
      </c>
      <c r="AR107" s="3604" t="str">
        <f t="shared" si="37"/>
        <v>N</v>
      </c>
      <c r="AS107" s="3604" t="str">
        <f t="shared" si="38"/>
        <v>N</v>
      </c>
      <c r="AT107" s="3604" t="str">
        <f t="shared" si="39"/>
        <v>N</v>
      </c>
      <c r="AU107" s="3604" t="str">
        <f t="shared" si="40"/>
        <v>N</v>
      </c>
      <c r="AV107" s="3604" t="str">
        <f t="shared" si="47"/>
        <v/>
      </c>
      <c r="AW107" s="3604" t="str">
        <f t="shared" si="48"/>
        <v/>
      </c>
      <c r="AX107" s="3604" t="str">
        <f t="shared" si="49"/>
        <v>N</v>
      </c>
      <c r="AY107" s="856"/>
      <c r="AZ107" s="861"/>
      <c r="BA107" s="24"/>
      <c r="BB107" s="26" t="s">
        <v>2509</v>
      </c>
      <c r="BC107" s="3009"/>
      <c r="BD107" s="3013"/>
      <c r="BE107" s="101" t="str">
        <f t="shared" si="29"/>
        <v>Please complete all cells in row</v>
      </c>
      <c r="BF107" s="993">
        <v>0</v>
      </c>
      <c r="BG107" s="3362"/>
    </row>
    <row r="108" spans="1:59" s="3704" customFormat="1" ht="15.75" hidden="1" customHeight="1">
      <c r="A108" s="3163"/>
      <c r="B108" s="3702"/>
      <c r="C108" s="856"/>
      <c r="D108" s="4605" t="s">
        <v>2410</v>
      </c>
      <c r="E108" s="856"/>
      <c r="F108" s="867"/>
      <c r="G108" s="867"/>
      <c r="H108" s="856"/>
      <c r="I108" s="856"/>
      <c r="J108" s="856"/>
      <c r="K108" s="856"/>
      <c r="L108" s="856"/>
      <c r="M108" s="856"/>
      <c r="N108" s="857"/>
      <c r="O108" s="858"/>
      <c r="P108" s="857"/>
      <c r="Q108" s="859"/>
      <c r="R108" s="858"/>
      <c r="S108" s="858"/>
      <c r="T108" s="858"/>
      <c r="U108" s="3596">
        <f t="shared" si="42"/>
        <v>0</v>
      </c>
      <c r="V108" s="3597">
        <f t="shared" si="43"/>
        <v>0</v>
      </c>
      <c r="W108" s="3597">
        <f t="shared" si="44"/>
        <v>0</v>
      </c>
      <c r="X108" s="3599"/>
      <c r="Y108" s="4373"/>
      <c r="Z108" s="4373"/>
      <c r="AA108" s="860"/>
      <c r="AB108" s="860"/>
      <c r="AC108" s="3601">
        <f t="shared" si="45"/>
        <v>0</v>
      </c>
      <c r="AD108" s="3601" t="str">
        <f t="shared" si="46"/>
        <v/>
      </c>
      <c r="AE108" s="3601" t="str">
        <f t="shared" si="30"/>
        <v/>
      </c>
      <c r="AF108" s="4375">
        <f t="shared" si="31"/>
        <v>0</v>
      </c>
      <c r="AG108" s="4375">
        <f t="shared" si="32"/>
        <v>0</v>
      </c>
      <c r="AH108" s="3601">
        <f t="shared" si="41"/>
        <v>0</v>
      </c>
      <c r="AI108" s="860"/>
      <c r="AJ108" s="860"/>
      <c r="AK108" s="858"/>
      <c r="AL108" s="858"/>
      <c r="AM108" s="858"/>
      <c r="AN108" s="3604" t="str">
        <f t="shared" si="33"/>
        <v>N</v>
      </c>
      <c r="AO108" s="3604" t="str">
        <f t="shared" si="34"/>
        <v>N</v>
      </c>
      <c r="AP108" s="3604" t="str">
        <f t="shared" si="35"/>
        <v>N</v>
      </c>
      <c r="AQ108" s="3604" t="str">
        <f t="shared" si="36"/>
        <v>N</v>
      </c>
      <c r="AR108" s="3604" t="str">
        <f t="shared" si="37"/>
        <v>N</v>
      </c>
      <c r="AS108" s="3604" t="str">
        <f t="shared" si="38"/>
        <v>N</v>
      </c>
      <c r="AT108" s="3604" t="str">
        <f t="shared" si="39"/>
        <v>N</v>
      </c>
      <c r="AU108" s="3604" t="str">
        <f t="shared" si="40"/>
        <v>N</v>
      </c>
      <c r="AV108" s="3604" t="str">
        <f t="shared" si="47"/>
        <v/>
      </c>
      <c r="AW108" s="3604" t="str">
        <f t="shared" si="48"/>
        <v/>
      </c>
      <c r="AX108" s="3604" t="str">
        <f t="shared" si="49"/>
        <v>N</v>
      </c>
      <c r="AY108" s="856"/>
      <c r="AZ108" s="861"/>
      <c r="BA108" s="24"/>
      <c r="BB108" s="26" t="s">
        <v>2510</v>
      </c>
      <c r="BC108" s="3009"/>
      <c r="BD108" s="3013"/>
      <c r="BE108" s="101" t="str">
        <f t="shared" si="29"/>
        <v>Please complete all cells in row</v>
      </c>
      <c r="BF108" s="993">
        <v>0</v>
      </c>
      <c r="BG108" s="3362"/>
    </row>
    <row r="109" spans="1:59" s="3704" customFormat="1" ht="15.75" hidden="1" customHeight="1">
      <c r="A109" s="3163"/>
      <c r="B109" s="3702"/>
      <c r="C109" s="856"/>
      <c r="D109" s="4605" t="s">
        <v>2410</v>
      </c>
      <c r="E109" s="856"/>
      <c r="F109" s="867"/>
      <c r="G109" s="867"/>
      <c r="H109" s="856"/>
      <c r="I109" s="856"/>
      <c r="J109" s="856"/>
      <c r="K109" s="856"/>
      <c r="L109" s="856"/>
      <c r="M109" s="856"/>
      <c r="N109" s="857"/>
      <c r="O109" s="858"/>
      <c r="P109" s="857"/>
      <c r="Q109" s="859"/>
      <c r="R109" s="858"/>
      <c r="S109" s="858"/>
      <c r="T109" s="858"/>
      <c r="U109" s="3596">
        <f t="shared" si="42"/>
        <v>0</v>
      </c>
      <c r="V109" s="3597">
        <f t="shared" si="43"/>
        <v>0</v>
      </c>
      <c r="W109" s="3597">
        <f t="shared" si="44"/>
        <v>0</v>
      </c>
      <c r="X109" s="3599"/>
      <c r="Y109" s="4373"/>
      <c r="Z109" s="4373"/>
      <c r="AA109" s="860"/>
      <c r="AB109" s="860"/>
      <c r="AC109" s="3601">
        <f t="shared" si="45"/>
        <v>0</v>
      </c>
      <c r="AD109" s="3601" t="str">
        <f t="shared" si="46"/>
        <v/>
      </c>
      <c r="AE109" s="3601" t="str">
        <f t="shared" si="30"/>
        <v/>
      </c>
      <c r="AF109" s="4375">
        <f t="shared" si="31"/>
        <v>0</v>
      </c>
      <c r="AG109" s="4375">
        <f t="shared" si="32"/>
        <v>0</v>
      </c>
      <c r="AH109" s="3601">
        <f t="shared" si="41"/>
        <v>0</v>
      </c>
      <c r="AI109" s="860"/>
      <c r="AJ109" s="860"/>
      <c r="AK109" s="858"/>
      <c r="AL109" s="858"/>
      <c r="AM109" s="858"/>
      <c r="AN109" s="3604" t="str">
        <f t="shared" si="33"/>
        <v>N</v>
      </c>
      <c r="AO109" s="3604" t="str">
        <f t="shared" si="34"/>
        <v>N</v>
      </c>
      <c r="AP109" s="3604" t="str">
        <f t="shared" si="35"/>
        <v>N</v>
      </c>
      <c r="AQ109" s="3604" t="str">
        <f t="shared" si="36"/>
        <v>N</v>
      </c>
      <c r="AR109" s="3604" t="str">
        <f t="shared" si="37"/>
        <v>N</v>
      </c>
      <c r="AS109" s="3604" t="str">
        <f t="shared" si="38"/>
        <v>N</v>
      </c>
      <c r="AT109" s="3604" t="str">
        <f t="shared" si="39"/>
        <v>N</v>
      </c>
      <c r="AU109" s="3604" t="str">
        <f t="shared" si="40"/>
        <v>N</v>
      </c>
      <c r="AV109" s="3604" t="str">
        <f t="shared" si="47"/>
        <v/>
      </c>
      <c r="AW109" s="3604" t="str">
        <f t="shared" si="48"/>
        <v/>
      </c>
      <c r="AX109" s="3604" t="str">
        <f t="shared" si="49"/>
        <v>N</v>
      </c>
      <c r="AY109" s="856"/>
      <c r="AZ109" s="861"/>
      <c r="BA109" s="24"/>
      <c r="BB109" s="26" t="s">
        <v>2511</v>
      </c>
      <c r="BC109" s="3009"/>
      <c r="BD109" s="3013"/>
      <c r="BE109" s="101" t="str">
        <f t="shared" si="29"/>
        <v>Please complete all cells in row</v>
      </c>
      <c r="BF109" s="993">
        <v>0</v>
      </c>
      <c r="BG109" s="3362"/>
    </row>
    <row r="110" spans="1:59" s="3704" customFormat="1" ht="15.75" hidden="1" customHeight="1">
      <c r="A110" s="3163"/>
      <c r="B110" s="3702"/>
      <c r="C110" s="856"/>
      <c r="D110" s="4605" t="s">
        <v>2410</v>
      </c>
      <c r="E110" s="856"/>
      <c r="F110" s="867"/>
      <c r="G110" s="867"/>
      <c r="H110" s="856"/>
      <c r="I110" s="856"/>
      <c r="J110" s="856"/>
      <c r="K110" s="856"/>
      <c r="L110" s="856"/>
      <c r="M110" s="856"/>
      <c r="N110" s="857"/>
      <c r="O110" s="858"/>
      <c r="P110" s="857"/>
      <c r="Q110" s="859"/>
      <c r="R110" s="858"/>
      <c r="S110" s="858"/>
      <c r="T110" s="858"/>
      <c r="U110" s="3596">
        <f t="shared" si="42"/>
        <v>0</v>
      </c>
      <c r="V110" s="3597">
        <f t="shared" si="43"/>
        <v>0</v>
      </c>
      <c r="W110" s="3597">
        <f t="shared" si="44"/>
        <v>0</v>
      </c>
      <c r="X110" s="3599"/>
      <c r="Y110" s="4373"/>
      <c r="Z110" s="4373"/>
      <c r="AA110" s="860"/>
      <c r="AB110" s="860"/>
      <c r="AC110" s="3601">
        <f t="shared" si="45"/>
        <v>0</v>
      </c>
      <c r="AD110" s="3601" t="str">
        <f t="shared" si="46"/>
        <v/>
      </c>
      <c r="AE110" s="3601" t="str">
        <f t="shared" si="30"/>
        <v/>
      </c>
      <c r="AF110" s="4375">
        <f t="shared" si="31"/>
        <v>0</v>
      </c>
      <c r="AG110" s="4375">
        <f t="shared" si="32"/>
        <v>0</v>
      </c>
      <c r="AH110" s="3601">
        <f t="shared" si="41"/>
        <v>0</v>
      </c>
      <c r="AI110" s="860"/>
      <c r="AJ110" s="860"/>
      <c r="AK110" s="858"/>
      <c r="AL110" s="858"/>
      <c r="AM110" s="858"/>
      <c r="AN110" s="3604" t="str">
        <f t="shared" si="33"/>
        <v>N</v>
      </c>
      <c r="AO110" s="3604" t="str">
        <f t="shared" si="34"/>
        <v>N</v>
      </c>
      <c r="AP110" s="3604" t="str">
        <f t="shared" si="35"/>
        <v>N</v>
      </c>
      <c r="AQ110" s="3604" t="str">
        <f t="shared" si="36"/>
        <v>N</v>
      </c>
      <c r="AR110" s="3604" t="str">
        <f t="shared" si="37"/>
        <v>N</v>
      </c>
      <c r="AS110" s="3604" t="str">
        <f t="shared" si="38"/>
        <v>N</v>
      </c>
      <c r="AT110" s="3604" t="str">
        <f t="shared" si="39"/>
        <v>N</v>
      </c>
      <c r="AU110" s="3604" t="str">
        <f t="shared" si="40"/>
        <v>N</v>
      </c>
      <c r="AV110" s="3604" t="str">
        <f t="shared" si="47"/>
        <v/>
      </c>
      <c r="AW110" s="3604" t="str">
        <f t="shared" si="48"/>
        <v/>
      </c>
      <c r="AX110" s="3604" t="str">
        <f t="shared" si="49"/>
        <v>N</v>
      </c>
      <c r="AY110" s="856"/>
      <c r="AZ110" s="861"/>
      <c r="BA110" s="24"/>
      <c r="BB110" s="26" t="s">
        <v>2512</v>
      </c>
      <c r="BC110" s="3009"/>
      <c r="BD110" s="3013"/>
      <c r="BE110" s="101" t="str">
        <f t="shared" si="29"/>
        <v>Please complete all cells in row</v>
      </c>
      <c r="BF110" s="993">
        <v>0</v>
      </c>
      <c r="BG110" s="3362"/>
    </row>
    <row r="111" spans="1:59" s="3704" customFormat="1" ht="15.75" hidden="1" customHeight="1">
      <c r="A111" s="3163"/>
      <c r="B111" s="3702"/>
      <c r="C111" s="856"/>
      <c r="D111" s="4605" t="s">
        <v>2410</v>
      </c>
      <c r="E111" s="856"/>
      <c r="F111" s="867"/>
      <c r="G111" s="867"/>
      <c r="H111" s="856"/>
      <c r="I111" s="856"/>
      <c r="J111" s="856"/>
      <c r="K111" s="856"/>
      <c r="L111" s="856"/>
      <c r="M111" s="856"/>
      <c r="N111" s="857"/>
      <c r="O111" s="858"/>
      <c r="P111" s="857"/>
      <c r="Q111" s="859"/>
      <c r="R111" s="858"/>
      <c r="S111" s="858"/>
      <c r="T111" s="858"/>
      <c r="U111" s="3596">
        <f t="shared" si="42"/>
        <v>0</v>
      </c>
      <c r="V111" s="3597">
        <f t="shared" si="43"/>
        <v>0</v>
      </c>
      <c r="W111" s="3597">
        <f t="shared" si="44"/>
        <v>0</v>
      </c>
      <c r="X111" s="3599"/>
      <c r="Y111" s="4373"/>
      <c r="Z111" s="4373"/>
      <c r="AA111" s="860"/>
      <c r="AB111" s="860"/>
      <c r="AC111" s="3601">
        <f t="shared" si="45"/>
        <v>0</v>
      </c>
      <c r="AD111" s="3601" t="str">
        <f t="shared" si="46"/>
        <v/>
      </c>
      <c r="AE111" s="3601" t="str">
        <f t="shared" si="30"/>
        <v/>
      </c>
      <c r="AF111" s="4375">
        <f t="shared" si="31"/>
        <v>0</v>
      </c>
      <c r="AG111" s="4375">
        <f t="shared" si="32"/>
        <v>0</v>
      </c>
      <c r="AH111" s="3601">
        <f t="shared" si="41"/>
        <v>0</v>
      </c>
      <c r="AI111" s="860"/>
      <c r="AJ111" s="860"/>
      <c r="AK111" s="858"/>
      <c r="AL111" s="858"/>
      <c r="AM111" s="858"/>
      <c r="AN111" s="3604" t="str">
        <f t="shared" si="33"/>
        <v>N</v>
      </c>
      <c r="AO111" s="3604" t="str">
        <f t="shared" si="34"/>
        <v>N</v>
      </c>
      <c r="AP111" s="3604" t="str">
        <f t="shared" si="35"/>
        <v>N</v>
      </c>
      <c r="AQ111" s="3604" t="str">
        <f t="shared" si="36"/>
        <v>N</v>
      </c>
      <c r="AR111" s="3604" t="str">
        <f t="shared" si="37"/>
        <v>N</v>
      </c>
      <c r="AS111" s="3604" t="str">
        <f t="shared" si="38"/>
        <v>N</v>
      </c>
      <c r="AT111" s="3604" t="str">
        <f t="shared" si="39"/>
        <v>N</v>
      </c>
      <c r="AU111" s="3604" t="str">
        <f t="shared" si="40"/>
        <v>N</v>
      </c>
      <c r="AV111" s="3604" t="str">
        <f t="shared" si="47"/>
        <v/>
      </c>
      <c r="AW111" s="3604" t="str">
        <f t="shared" si="48"/>
        <v/>
      </c>
      <c r="AX111" s="3604" t="str">
        <f t="shared" si="49"/>
        <v>N</v>
      </c>
      <c r="AY111" s="856"/>
      <c r="AZ111" s="861"/>
      <c r="BA111" s="24"/>
      <c r="BB111" s="26" t="s">
        <v>2513</v>
      </c>
      <c r="BC111" s="3009"/>
      <c r="BD111" s="3013"/>
      <c r="BE111" s="101" t="str">
        <f t="shared" si="29"/>
        <v>Please complete all cells in row</v>
      </c>
      <c r="BF111" s="993">
        <v>0</v>
      </c>
      <c r="BG111" s="3362"/>
    </row>
    <row r="112" spans="1:59" s="3704" customFormat="1" ht="15.75" hidden="1" customHeight="1">
      <c r="A112" s="3163"/>
      <c r="B112" s="3702"/>
      <c r="C112" s="856"/>
      <c r="D112" s="4605" t="s">
        <v>2410</v>
      </c>
      <c r="E112" s="856"/>
      <c r="F112" s="867"/>
      <c r="G112" s="867"/>
      <c r="H112" s="856"/>
      <c r="I112" s="856"/>
      <c r="J112" s="856"/>
      <c r="K112" s="856"/>
      <c r="L112" s="856"/>
      <c r="M112" s="856"/>
      <c r="N112" s="857"/>
      <c r="O112" s="858"/>
      <c r="P112" s="857"/>
      <c r="Q112" s="859"/>
      <c r="R112" s="858"/>
      <c r="S112" s="858"/>
      <c r="T112" s="858"/>
      <c r="U112" s="3596">
        <f t="shared" si="42"/>
        <v>0</v>
      </c>
      <c r="V112" s="3597">
        <f t="shared" si="43"/>
        <v>0</v>
      </c>
      <c r="W112" s="3597">
        <f t="shared" si="44"/>
        <v>0</v>
      </c>
      <c r="X112" s="3599"/>
      <c r="Y112" s="4373"/>
      <c r="Z112" s="4373"/>
      <c r="AA112" s="860"/>
      <c r="AB112" s="860"/>
      <c r="AC112" s="3601">
        <f t="shared" si="45"/>
        <v>0</v>
      </c>
      <c r="AD112" s="3601" t="str">
        <f t="shared" si="46"/>
        <v/>
      </c>
      <c r="AE112" s="3601" t="str">
        <f t="shared" si="30"/>
        <v/>
      </c>
      <c r="AF112" s="4375">
        <f t="shared" si="31"/>
        <v>0</v>
      </c>
      <c r="AG112" s="4375">
        <f t="shared" si="32"/>
        <v>0</v>
      </c>
      <c r="AH112" s="3601">
        <f t="shared" si="41"/>
        <v>0</v>
      </c>
      <c r="AI112" s="860"/>
      <c r="AJ112" s="860"/>
      <c r="AK112" s="858"/>
      <c r="AL112" s="858"/>
      <c r="AM112" s="858"/>
      <c r="AN112" s="3604" t="str">
        <f t="shared" si="33"/>
        <v>N</v>
      </c>
      <c r="AO112" s="3604" t="str">
        <f t="shared" si="34"/>
        <v>N</v>
      </c>
      <c r="AP112" s="3604" t="str">
        <f t="shared" si="35"/>
        <v>N</v>
      </c>
      <c r="AQ112" s="3604" t="str">
        <f t="shared" si="36"/>
        <v>N</v>
      </c>
      <c r="AR112" s="3604" t="str">
        <f t="shared" si="37"/>
        <v>N</v>
      </c>
      <c r="AS112" s="3604" t="str">
        <f t="shared" si="38"/>
        <v>N</v>
      </c>
      <c r="AT112" s="3604" t="str">
        <f t="shared" si="39"/>
        <v>N</v>
      </c>
      <c r="AU112" s="3604" t="str">
        <f t="shared" si="40"/>
        <v>N</v>
      </c>
      <c r="AV112" s="3604" t="str">
        <f t="shared" si="47"/>
        <v/>
      </c>
      <c r="AW112" s="3604" t="str">
        <f t="shared" si="48"/>
        <v/>
      </c>
      <c r="AX112" s="3604" t="str">
        <f t="shared" si="49"/>
        <v>N</v>
      </c>
      <c r="AY112" s="856"/>
      <c r="AZ112" s="861"/>
      <c r="BA112" s="24"/>
      <c r="BB112" s="26" t="s">
        <v>2514</v>
      </c>
      <c r="BC112" s="3009"/>
      <c r="BD112" s="3013"/>
      <c r="BE112" s="101" t="str">
        <f t="shared" si="29"/>
        <v>Please complete all cells in row</v>
      </c>
      <c r="BF112" s="993">
        <v>0</v>
      </c>
      <c r="BG112" s="3362"/>
    </row>
    <row r="113" spans="1:59" s="3704" customFormat="1" ht="15.75" hidden="1" customHeight="1">
      <c r="A113" s="3163"/>
      <c r="B113" s="3702"/>
      <c r="C113" s="856"/>
      <c r="D113" s="4605" t="s">
        <v>2410</v>
      </c>
      <c r="E113" s="856"/>
      <c r="F113" s="867"/>
      <c r="G113" s="867"/>
      <c r="H113" s="856"/>
      <c r="I113" s="856"/>
      <c r="J113" s="856"/>
      <c r="K113" s="856"/>
      <c r="L113" s="856"/>
      <c r="M113" s="856"/>
      <c r="N113" s="857"/>
      <c r="O113" s="858"/>
      <c r="P113" s="857"/>
      <c r="Q113" s="859"/>
      <c r="R113" s="858"/>
      <c r="S113" s="858"/>
      <c r="T113" s="858"/>
      <c r="U113" s="3596">
        <f t="shared" si="42"/>
        <v>0</v>
      </c>
      <c r="V113" s="3597">
        <f t="shared" si="43"/>
        <v>0</v>
      </c>
      <c r="W113" s="3597">
        <f t="shared" si="44"/>
        <v>0</v>
      </c>
      <c r="X113" s="3599"/>
      <c r="Y113" s="4373"/>
      <c r="Z113" s="4373"/>
      <c r="AA113" s="860"/>
      <c r="AB113" s="860"/>
      <c r="AC113" s="3601">
        <f t="shared" si="45"/>
        <v>0</v>
      </c>
      <c r="AD113" s="3601" t="str">
        <f t="shared" si="46"/>
        <v/>
      </c>
      <c r="AE113" s="3601" t="str">
        <f t="shared" si="30"/>
        <v/>
      </c>
      <c r="AF113" s="4375">
        <f t="shared" si="31"/>
        <v>0</v>
      </c>
      <c r="AG113" s="4375">
        <f t="shared" si="32"/>
        <v>0</v>
      </c>
      <c r="AH113" s="3601">
        <f t="shared" si="41"/>
        <v>0</v>
      </c>
      <c r="AI113" s="860"/>
      <c r="AJ113" s="860"/>
      <c r="AK113" s="858"/>
      <c r="AL113" s="858"/>
      <c r="AM113" s="858"/>
      <c r="AN113" s="3604" t="str">
        <f t="shared" si="33"/>
        <v>N</v>
      </c>
      <c r="AO113" s="3604" t="str">
        <f t="shared" si="34"/>
        <v>N</v>
      </c>
      <c r="AP113" s="3604" t="str">
        <f t="shared" si="35"/>
        <v>N</v>
      </c>
      <c r="AQ113" s="3604" t="str">
        <f t="shared" si="36"/>
        <v>N</v>
      </c>
      <c r="AR113" s="3604" t="str">
        <f t="shared" si="37"/>
        <v>N</v>
      </c>
      <c r="AS113" s="3604" t="str">
        <f t="shared" si="38"/>
        <v>N</v>
      </c>
      <c r="AT113" s="3604" t="str">
        <f t="shared" si="39"/>
        <v>N</v>
      </c>
      <c r="AU113" s="3604" t="str">
        <f t="shared" si="40"/>
        <v>N</v>
      </c>
      <c r="AV113" s="3604" t="str">
        <f t="shared" si="47"/>
        <v/>
      </c>
      <c r="AW113" s="3604" t="str">
        <f t="shared" si="48"/>
        <v/>
      </c>
      <c r="AX113" s="3604" t="str">
        <f t="shared" si="49"/>
        <v>N</v>
      </c>
      <c r="AY113" s="856"/>
      <c r="AZ113" s="861"/>
      <c r="BA113" s="24"/>
      <c r="BB113" s="26" t="s">
        <v>2515</v>
      </c>
      <c r="BC113" s="3009"/>
      <c r="BD113" s="3013"/>
      <c r="BE113" s="101" t="str">
        <f t="shared" si="29"/>
        <v>Please complete all cells in row</v>
      </c>
      <c r="BF113" s="993">
        <v>0</v>
      </c>
      <c r="BG113" s="3362"/>
    </row>
    <row r="114" spans="1:59" s="3704" customFormat="1" ht="15.75" hidden="1" customHeight="1">
      <c r="A114" s="3163"/>
      <c r="B114" s="3702"/>
      <c r="C114" s="856"/>
      <c r="D114" s="4605" t="s">
        <v>2410</v>
      </c>
      <c r="E114" s="856"/>
      <c r="F114" s="867"/>
      <c r="G114" s="867"/>
      <c r="H114" s="856"/>
      <c r="I114" s="856"/>
      <c r="J114" s="856"/>
      <c r="K114" s="856"/>
      <c r="L114" s="856"/>
      <c r="M114" s="856"/>
      <c r="N114" s="857"/>
      <c r="O114" s="858"/>
      <c r="P114" s="857"/>
      <c r="Q114" s="859"/>
      <c r="R114" s="858"/>
      <c r="S114" s="858"/>
      <c r="T114" s="858"/>
      <c r="U114" s="3596">
        <f t="shared" si="42"/>
        <v>0</v>
      </c>
      <c r="V114" s="3597">
        <f t="shared" si="43"/>
        <v>0</v>
      </c>
      <c r="W114" s="3597">
        <f t="shared" si="44"/>
        <v>0</v>
      </c>
      <c r="X114" s="3599"/>
      <c r="Y114" s="4373"/>
      <c r="Z114" s="4373"/>
      <c r="AA114" s="860"/>
      <c r="AB114" s="860"/>
      <c r="AC114" s="3601">
        <f t="shared" si="45"/>
        <v>0</v>
      </c>
      <c r="AD114" s="3601" t="str">
        <f t="shared" si="46"/>
        <v/>
      </c>
      <c r="AE114" s="3601" t="str">
        <f t="shared" si="30"/>
        <v/>
      </c>
      <c r="AF114" s="4375">
        <f t="shared" si="31"/>
        <v>0</v>
      </c>
      <c r="AG114" s="4375">
        <f t="shared" si="32"/>
        <v>0</v>
      </c>
      <c r="AH114" s="3601">
        <f t="shared" si="41"/>
        <v>0</v>
      </c>
      <c r="AI114" s="860"/>
      <c r="AJ114" s="860"/>
      <c r="AK114" s="858"/>
      <c r="AL114" s="858"/>
      <c r="AM114" s="858"/>
      <c r="AN114" s="3604" t="str">
        <f t="shared" si="33"/>
        <v>N</v>
      </c>
      <c r="AO114" s="3604" t="str">
        <f t="shared" si="34"/>
        <v>N</v>
      </c>
      <c r="AP114" s="3604" t="str">
        <f t="shared" si="35"/>
        <v>N</v>
      </c>
      <c r="AQ114" s="3604" t="str">
        <f t="shared" si="36"/>
        <v>N</v>
      </c>
      <c r="AR114" s="3604" t="str">
        <f t="shared" si="37"/>
        <v>N</v>
      </c>
      <c r="AS114" s="3604" t="str">
        <f t="shared" si="38"/>
        <v>N</v>
      </c>
      <c r="AT114" s="3604" t="str">
        <f t="shared" si="39"/>
        <v>N</v>
      </c>
      <c r="AU114" s="3604" t="str">
        <f t="shared" si="40"/>
        <v>N</v>
      </c>
      <c r="AV114" s="3604" t="str">
        <f t="shared" si="47"/>
        <v/>
      </c>
      <c r="AW114" s="3604" t="str">
        <f t="shared" si="48"/>
        <v/>
      </c>
      <c r="AX114" s="3604" t="str">
        <f t="shared" si="49"/>
        <v>N</v>
      </c>
      <c r="AY114" s="856"/>
      <c r="AZ114" s="861"/>
      <c r="BA114" s="24"/>
      <c r="BB114" s="26" t="s">
        <v>2516</v>
      </c>
      <c r="BC114" s="3009"/>
      <c r="BD114" s="3013"/>
      <c r="BE114" s="101" t="str">
        <f t="shared" si="29"/>
        <v>Please complete all cells in row</v>
      </c>
      <c r="BF114" s="993">
        <v>0</v>
      </c>
      <c r="BG114" s="3362"/>
    </row>
    <row r="115" spans="1:59" s="3704" customFormat="1" ht="15.75" hidden="1" customHeight="1">
      <c r="A115" s="3163"/>
      <c r="B115" s="3702"/>
      <c r="C115" s="856"/>
      <c r="D115" s="4605" t="s">
        <v>2410</v>
      </c>
      <c r="E115" s="856"/>
      <c r="F115" s="867"/>
      <c r="G115" s="867"/>
      <c r="H115" s="856"/>
      <c r="I115" s="856"/>
      <c r="J115" s="856"/>
      <c r="K115" s="856"/>
      <c r="L115" s="856"/>
      <c r="M115" s="856"/>
      <c r="N115" s="857"/>
      <c r="O115" s="858"/>
      <c r="P115" s="857"/>
      <c r="Q115" s="859"/>
      <c r="R115" s="858"/>
      <c r="S115" s="858"/>
      <c r="T115" s="858"/>
      <c r="U115" s="3596">
        <f t="shared" si="42"/>
        <v>0</v>
      </c>
      <c r="V115" s="3597">
        <f t="shared" si="43"/>
        <v>0</v>
      </c>
      <c r="W115" s="3597">
        <f t="shared" si="44"/>
        <v>0</v>
      </c>
      <c r="X115" s="3599"/>
      <c r="Y115" s="4373"/>
      <c r="Z115" s="4373"/>
      <c r="AA115" s="860"/>
      <c r="AB115" s="860"/>
      <c r="AC115" s="3601">
        <f t="shared" si="45"/>
        <v>0</v>
      </c>
      <c r="AD115" s="3601" t="str">
        <f t="shared" si="46"/>
        <v/>
      </c>
      <c r="AE115" s="3601" t="str">
        <f t="shared" si="30"/>
        <v/>
      </c>
      <c r="AF115" s="4375">
        <f t="shared" si="31"/>
        <v>0</v>
      </c>
      <c r="AG115" s="4375">
        <f t="shared" si="32"/>
        <v>0</v>
      </c>
      <c r="AH115" s="3601">
        <f t="shared" si="41"/>
        <v>0</v>
      </c>
      <c r="AI115" s="860"/>
      <c r="AJ115" s="860"/>
      <c r="AK115" s="858"/>
      <c r="AL115" s="858"/>
      <c r="AM115" s="858"/>
      <c r="AN115" s="3604" t="str">
        <f t="shared" si="33"/>
        <v>N</v>
      </c>
      <c r="AO115" s="3604" t="str">
        <f t="shared" si="34"/>
        <v>N</v>
      </c>
      <c r="AP115" s="3604" t="str">
        <f t="shared" si="35"/>
        <v>N</v>
      </c>
      <c r="AQ115" s="3604" t="str">
        <f t="shared" si="36"/>
        <v>N</v>
      </c>
      <c r="AR115" s="3604" t="str">
        <f t="shared" si="37"/>
        <v>N</v>
      </c>
      <c r="AS115" s="3604" t="str">
        <f t="shared" si="38"/>
        <v>N</v>
      </c>
      <c r="AT115" s="3604" t="str">
        <f t="shared" si="39"/>
        <v>N</v>
      </c>
      <c r="AU115" s="3604" t="str">
        <f t="shared" si="40"/>
        <v>N</v>
      </c>
      <c r="AV115" s="3604" t="str">
        <f t="shared" si="47"/>
        <v/>
      </c>
      <c r="AW115" s="3604" t="str">
        <f t="shared" si="48"/>
        <v/>
      </c>
      <c r="AX115" s="3604" t="str">
        <f t="shared" si="49"/>
        <v>N</v>
      </c>
      <c r="AY115" s="856"/>
      <c r="AZ115" s="861"/>
      <c r="BA115" s="24"/>
      <c r="BB115" s="26" t="s">
        <v>2517</v>
      </c>
      <c r="BC115" s="3009"/>
      <c r="BD115" s="3013"/>
      <c r="BE115" s="101" t="str">
        <f t="shared" si="29"/>
        <v>Please complete all cells in row</v>
      </c>
      <c r="BF115" s="993">
        <v>0</v>
      </c>
      <c r="BG115" s="3362"/>
    </row>
    <row r="116" spans="1:59" s="3704" customFormat="1" ht="15.75" hidden="1" customHeight="1">
      <c r="A116" s="3163"/>
      <c r="B116" s="3702"/>
      <c r="C116" s="856"/>
      <c r="D116" s="4605" t="s">
        <v>2410</v>
      </c>
      <c r="E116" s="856"/>
      <c r="F116" s="867"/>
      <c r="G116" s="867"/>
      <c r="H116" s="856"/>
      <c r="I116" s="856"/>
      <c r="J116" s="856"/>
      <c r="K116" s="856"/>
      <c r="L116" s="856"/>
      <c r="M116" s="856"/>
      <c r="N116" s="857"/>
      <c r="O116" s="858"/>
      <c r="P116" s="857"/>
      <c r="Q116" s="859"/>
      <c r="R116" s="858"/>
      <c r="S116" s="858"/>
      <c r="T116" s="858"/>
      <c r="U116" s="3596">
        <f t="shared" si="42"/>
        <v>0</v>
      </c>
      <c r="V116" s="3597">
        <f t="shared" si="43"/>
        <v>0</v>
      </c>
      <c r="W116" s="3597">
        <f t="shared" si="44"/>
        <v>0</v>
      </c>
      <c r="X116" s="3599"/>
      <c r="Y116" s="4373"/>
      <c r="Z116" s="4373"/>
      <c r="AA116" s="860"/>
      <c r="AB116" s="860"/>
      <c r="AC116" s="3601">
        <f t="shared" si="45"/>
        <v>0</v>
      </c>
      <c r="AD116" s="3601" t="str">
        <f t="shared" si="46"/>
        <v/>
      </c>
      <c r="AE116" s="3601" t="str">
        <f t="shared" si="30"/>
        <v/>
      </c>
      <c r="AF116" s="4375">
        <f t="shared" si="31"/>
        <v>0</v>
      </c>
      <c r="AG116" s="4375">
        <f t="shared" si="32"/>
        <v>0</v>
      </c>
      <c r="AH116" s="3601">
        <f t="shared" si="41"/>
        <v>0</v>
      </c>
      <c r="AI116" s="860"/>
      <c r="AJ116" s="860"/>
      <c r="AK116" s="858"/>
      <c r="AL116" s="858"/>
      <c r="AM116" s="858"/>
      <c r="AN116" s="3604" t="str">
        <f t="shared" si="33"/>
        <v>N</v>
      </c>
      <c r="AO116" s="3604" t="str">
        <f t="shared" si="34"/>
        <v>N</v>
      </c>
      <c r="AP116" s="3604" t="str">
        <f t="shared" si="35"/>
        <v>N</v>
      </c>
      <c r="AQ116" s="3604" t="str">
        <f t="shared" si="36"/>
        <v>N</v>
      </c>
      <c r="AR116" s="3604" t="str">
        <f t="shared" si="37"/>
        <v>N</v>
      </c>
      <c r="AS116" s="3604" t="str">
        <f t="shared" si="38"/>
        <v>N</v>
      </c>
      <c r="AT116" s="3604" t="str">
        <f t="shared" si="39"/>
        <v>N</v>
      </c>
      <c r="AU116" s="3604" t="str">
        <f t="shared" si="40"/>
        <v>N</v>
      </c>
      <c r="AV116" s="3604" t="str">
        <f t="shared" si="47"/>
        <v/>
      </c>
      <c r="AW116" s="3604" t="str">
        <f t="shared" si="48"/>
        <v/>
      </c>
      <c r="AX116" s="3604" t="str">
        <f t="shared" si="49"/>
        <v>N</v>
      </c>
      <c r="AY116" s="856"/>
      <c r="AZ116" s="861"/>
      <c r="BA116" s="24"/>
      <c r="BB116" s="26" t="s">
        <v>2518</v>
      </c>
      <c r="BC116" s="3009"/>
      <c r="BD116" s="3013"/>
      <c r="BE116" s="101" t="str">
        <f t="shared" si="29"/>
        <v>Please complete all cells in row</v>
      </c>
      <c r="BF116" s="993">
        <v>0</v>
      </c>
      <c r="BG116" s="3362"/>
    </row>
    <row r="117" spans="1:59" s="3704" customFormat="1" ht="15.75" hidden="1" customHeight="1">
      <c r="A117" s="3163"/>
      <c r="B117" s="3702"/>
      <c r="C117" s="856"/>
      <c r="D117" s="4605" t="s">
        <v>2410</v>
      </c>
      <c r="E117" s="856"/>
      <c r="F117" s="867"/>
      <c r="G117" s="867"/>
      <c r="H117" s="856"/>
      <c r="I117" s="856"/>
      <c r="J117" s="856"/>
      <c r="K117" s="856"/>
      <c r="L117" s="856"/>
      <c r="M117" s="856"/>
      <c r="N117" s="857"/>
      <c r="O117" s="858"/>
      <c r="P117" s="857"/>
      <c r="Q117" s="859"/>
      <c r="R117" s="858"/>
      <c r="S117" s="858"/>
      <c r="T117" s="858"/>
      <c r="U117" s="3596">
        <f t="shared" si="42"/>
        <v>0</v>
      </c>
      <c r="V117" s="3597">
        <f t="shared" si="43"/>
        <v>0</v>
      </c>
      <c r="W117" s="3597">
        <f t="shared" si="44"/>
        <v>0</v>
      </c>
      <c r="X117" s="3599"/>
      <c r="Y117" s="4373"/>
      <c r="Z117" s="4373"/>
      <c r="AA117" s="860"/>
      <c r="AB117" s="860"/>
      <c r="AC117" s="3601">
        <f t="shared" si="45"/>
        <v>0</v>
      </c>
      <c r="AD117" s="3601" t="str">
        <f t="shared" si="46"/>
        <v/>
      </c>
      <c r="AE117" s="3601" t="str">
        <f t="shared" si="30"/>
        <v/>
      </c>
      <c r="AF117" s="4375">
        <f t="shared" si="31"/>
        <v>0</v>
      </c>
      <c r="AG117" s="4375">
        <f t="shared" si="32"/>
        <v>0</v>
      </c>
      <c r="AH117" s="3601">
        <f t="shared" si="41"/>
        <v>0</v>
      </c>
      <c r="AI117" s="860"/>
      <c r="AJ117" s="860"/>
      <c r="AK117" s="858"/>
      <c r="AL117" s="858"/>
      <c r="AM117" s="858"/>
      <c r="AN117" s="3604" t="str">
        <f t="shared" si="33"/>
        <v>N</v>
      </c>
      <c r="AO117" s="3604" t="str">
        <f t="shared" si="34"/>
        <v>N</v>
      </c>
      <c r="AP117" s="3604" t="str">
        <f t="shared" si="35"/>
        <v>N</v>
      </c>
      <c r="AQ117" s="3604" t="str">
        <f t="shared" si="36"/>
        <v>N</v>
      </c>
      <c r="AR117" s="3604" t="str">
        <f t="shared" si="37"/>
        <v>N</v>
      </c>
      <c r="AS117" s="3604" t="str">
        <f t="shared" si="38"/>
        <v>N</v>
      </c>
      <c r="AT117" s="3604" t="str">
        <f t="shared" si="39"/>
        <v>N</v>
      </c>
      <c r="AU117" s="3604" t="str">
        <f t="shared" si="40"/>
        <v>N</v>
      </c>
      <c r="AV117" s="3604" t="str">
        <f t="shared" si="47"/>
        <v/>
      </c>
      <c r="AW117" s="3604" t="str">
        <f t="shared" si="48"/>
        <v/>
      </c>
      <c r="AX117" s="3604" t="str">
        <f t="shared" si="49"/>
        <v>N</v>
      </c>
      <c r="AY117" s="856"/>
      <c r="AZ117" s="861"/>
      <c r="BA117" s="24"/>
      <c r="BB117" s="26" t="s">
        <v>2519</v>
      </c>
      <c r="BC117" s="3009"/>
      <c r="BD117" s="3013"/>
      <c r="BE117" s="101" t="str">
        <f t="shared" si="29"/>
        <v>Please complete all cells in row</v>
      </c>
      <c r="BF117" s="993">
        <v>0</v>
      </c>
      <c r="BG117" s="3362"/>
    </row>
    <row r="118" spans="1:59" s="3704" customFormat="1" ht="15.75" hidden="1" customHeight="1">
      <c r="A118" s="3163"/>
      <c r="B118" s="3702"/>
      <c r="C118" s="856"/>
      <c r="D118" s="4605" t="s">
        <v>2410</v>
      </c>
      <c r="E118" s="856"/>
      <c r="F118" s="867"/>
      <c r="G118" s="867"/>
      <c r="H118" s="856"/>
      <c r="I118" s="856"/>
      <c r="J118" s="856"/>
      <c r="K118" s="856"/>
      <c r="L118" s="856"/>
      <c r="M118" s="856"/>
      <c r="N118" s="857"/>
      <c r="O118" s="858"/>
      <c r="P118" s="857"/>
      <c r="Q118" s="859"/>
      <c r="R118" s="858"/>
      <c r="S118" s="858"/>
      <c r="T118" s="858"/>
      <c r="U118" s="3596">
        <f t="shared" si="42"/>
        <v>0</v>
      </c>
      <c r="V118" s="3597">
        <f t="shared" si="43"/>
        <v>0</v>
      </c>
      <c r="W118" s="3597">
        <f t="shared" si="44"/>
        <v>0</v>
      </c>
      <c r="X118" s="3599"/>
      <c r="Y118" s="4373"/>
      <c r="Z118" s="4373"/>
      <c r="AA118" s="860"/>
      <c r="AB118" s="860"/>
      <c r="AC118" s="3601">
        <f t="shared" si="45"/>
        <v>0</v>
      </c>
      <c r="AD118" s="3601" t="str">
        <f t="shared" si="46"/>
        <v/>
      </c>
      <c r="AE118" s="3601" t="str">
        <f t="shared" si="30"/>
        <v/>
      </c>
      <c r="AF118" s="4375">
        <f t="shared" si="31"/>
        <v>0</v>
      </c>
      <c r="AG118" s="4375">
        <f t="shared" si="32"/>
        <v>0</v>
      </c>
      <c r="AH118" s="3601">
        <f t="shared" si="41"/>
        <v>0</v>
      </c>
      <c r="AI118" s="860"/>
      <c r="AJ118" s="860"/>
      <c r="AK118" s="858"/>
      <c r="AL118" s="858"/>
      <c r="AM118" s="858"/>
      <c r="AN118" s="3604" t="str">
        <f t="shared" si="33"/>
        <v>N</v>
      </c>
      <c r="AO118" s="3604" t="str">
        <f t="shared" si="34"/>
        <v>N</v>
      </c>
      <c r="AP118" s="3604" t="str">
        <f t="shared" si="35"/>
        <v>N</v>
      </c>
      <c r="AQ118" s="3604" t="str">
        <f t="shared" si="36"/>
        <v>N</v>
      </c>
      <c r="AR118" s="3604" t="str">
        <f t="shared" si="37"/>
        <v>N</v>
      </c>
      <c r="AS118" s="3604" t="str">
        <f t="shared" si="38"/>
        <v>N</v>
      </c>
      <c r="AT118" s="3604" t="str">
        <f t="shared" si="39"/>
        <v>N</v>
      </c>
      <c r="AU118" s="3604" t="str">
        <f t="shared" si="40"/>
        <v>N</v>
      </c>
      <c r="AV118" s="3604" t="str">
        <f t="shared" si="47"/>
        <v/>
      </c>
      <c r="AW118" s="3604" t="str">
        <f t="shared" si="48"/>
        <v/>
      </c>
      <c r="AX118" s="3604" t="str">
        <f t="shared" si="49"/>
        <v>N</v>
      </c>
      <c r="AY118" s="856"/>
      <c r="AZ118" s="861"/>
      <c r="BA118" s="24"/>
      <c r="BB118" s="26" t="s">
        <v>2520</v>
      </c>
      <c r="BC118" s="3009"/>
      <c r="BD118" s="3013"/>
      <c r="BE118" s="101" t="str">
        <f t="shared" si="29"/>
        <v>Please complete all cells in row</v>
      </c>
      <c r="BF118" s="993">
        <v>0</v>
      </c>
      <c r="BG118" s="3362"/>
    </row>
    <row r="119" spans="1:59" s="3704" customFormat="1" ht="15.75" hidden="1" customHeight="1">
      <c r="A119" s="3163"/>
      <c r="B119" s="3702"/>
      <c r="C119" s="856"/>
      <c r="D119" s="4605" t="s">
        <v>2410</v>
      </c>
      <c r="E119" s="856"/>
      <c r="F119" s="867"/>
      <c r="G119" s="867"/>
      <c r="H119" s="856"/>
      <c r="I119" s="856"/>
      <c r="J119" s="856"/>
      <c r="K119" s="856"/>
      <c r="L119" s="856"/>
      <c r="M119" s="856"/>
      <c r="N119" s="857"/>
      <c r="O119" s="858"/>
      <c r="P119" s="857"/>
      <c r="Q119" s="859"/>
      <c r="R119" s="858"/>
      <c r="S119" s="858"/>
      <c r="T119" s="858"/>
      <c r="U119" s="3596">
        <f t="shared" si="42"/>
        <v>0</v>
      </c>
      <c r="V119" s="3597">
        <f t="shared" si="43"/>
        <v>0</v>
      </c>
      <c r="W119" s="3597">
        <f t="shared" si="44"/>
        <v>0</v>
      </c>
      <c r="X119" s="3599"/>
      <c r="Y119" s="4373"/>
      <c r="Z119" s="4373"/>
      <c r="AA119" s="860"/>
      <c r="AB119" s="860"/>
      <c r="AC119" s="3601">
        <f t="shared" si="45"/>
        <v>0</v>
      </c>
      <c r="AD119" s="3601" t="str">
        <f t="shared" si="46"/>
        <v/>
      </c>
      <c r="AE119" s="3601" t="str">
        <f t="shared" si="30"/>
        <v/>
      </c>
      <c r="AF119" s="4375">
        <f t="shared" si="31"/>
        <v>0</v>
      </c>
      <c r="AG119" s="4375">
        <f t="shared" si="32"/>
        <v>0</v>
      </c>
      <c r="AH119" s="3601">
        <f t="shared" si="41"/>
        <v>0</v>
      </c>
      <c r="AI119" s="860"/>
      <c r="AJ119" s="860"/>
      <c r="AK119" s="858"/>
      <c r="AL119" s="858"/>
      <c r="AM119" s="858"/>
      <c r="AN119" s="3604" t="str">
        <f t="shared" si="33"/>
        <v>N</v>
      </c>
      <c r="AO119" s="3604" t="str">
        <f t="shared" si="34"/>
        <v>N</v>
      </c>
      <c r="AP119" s="3604" t="str">
        <f t="shared" si="35"/>
        <v>N</v>
      </c>
      <c r="AQ119" s="3604" t="str">
        <f t="shared" si="36"/>
        <v>N</v>
      </c>
      <c r="AR119" s="3604" t="str">
        <f t="shared" si="37"/>
        <v>N</v>
      </c>
      <c r="AS119" s="3604" t="str">
        <f t="shared" si="38"/>
        <v>N</v>
      </c>
      <c r="AT119" s="3604" t="str">
        <f t="shared" si="39"/>
        <v>N</v>
      </c>
      <c r="AU119" s="3604" t="str">
        <f t="shared" si="40"/>
        <v>N</v>
      </c>
      <c r="AV119" s="3604" t="str">
        <f t="shared" si="47"/>
        <v/>
      </c>
      <c r="AW119" s="3604" t="str">
        <f t="shared" si="48"/>
        <v/>
      </c>
      <c r="AX119" s="3604" t="str">
        <f t="shared" si="49"/>
        <v>N</v>
      </c>
      <c r="AY119" s="856"/>
      <c r="AZ119" s="861"/>
      <c r="BA119" s="24"/>
      <c r="BB119" s="26" t="s">
        <v>2521</v>
      </c>
      <c r="BC119" s="3009"/>
      <c r="BD119" s="3013"/>
      <c r="BE119" s="101" t="str">
        <f t="shared" si="29"/>
        <v>Please complete all cells in row</v>
      </c>
      <c r="BF119" s="993">
        <v>0</v>
      </c>
      <c r="BG119" s="3362"/>
    </row>
    <row r="120" spans="1:59" s="3704" customFormat="1" ht="15.75" hidden="1" customHeight="1">
      <c r="A120" s="3163"/>
      <c r="B120" s="3702"/>
      <c r="C120" s="856"/>
      <c r="D120" s="4605" t="s">
        <v>2410</v>
      </c>
      <c r="E120" s="856"/>
      <c r="F120" s="867"/>
      <c r="G120" s="867"/>
      <c r="H120" s="856"/>
      <c r="I120" s="856"/>
      <c r="J120" s="856"/>
      <c r="K120" s="856"/>
      <c r="L120" s="856"/>
      <c r="M120" s="856"/>
      <c r="N120" s="857"/>
      <c r="O120" s="858"/>
      <c r="P120" s="857"/>
      <c r="Q120" s="859"/>
      <c r="R120" s="858"/>
      <c r="S120" s="858"/>
      <c r="T120" s="858"/>
      <c r="U120" s="3596">
        <f t="shared" si="42"/>
        <v>0</v>
      </c>
      <c r="V120" s="3597">
        <f t="shared" si="43"/>
        <v>0</v>
      </c>
      <c r="W120" s="3597">
        <f t="shared" si="44"/>
        <v>0</v>
      </c>
      <c r="X120" s="3599"/>
      <c r="Y120" s="4373"/>
      <c r="Z120" s="4373"/>
      <c r="AA120" s="860"/>
      <c r="AB120" s="860"/>
      <c r="AC120" s="3601">
        <f t="shared" si="45"/>
        <v>0</v>
      </c>
      <c r="AD120" s="3601" t="str">
        <f t="shared" si="46"/>
        <v/>
      </c>
      <c r="AE120" s="3601" t="str">
        <f t="shared" si="30"/>
        <v/>
      </c>
      <c r="AF120" s="4375">
        <f t="shared" si="31"/>
        <v>0</v>
      </c>
      <c r="AG120" s="4375">
        <f t="shared" si="32"/>
        <v>0</v>
      </c>
      <c r="AH120" s="3601">
        <f t="shared" si="41"/>
        <v>0</v>
      </c>
      <c r="AI120" s="860"/>
      <c r="AJ120" s="860"/>
      <c r="AK120" s="858"/>
      <c r="AL120" s="858"/>
      <c r="AM120" s="858"/>
      <c r="AN120" s="3604" t="str">
        <f t="shared" si="33"/>
        <v>N</v>
      </c>
      <c r="AO120" s="3604" t="str">
        <f t="shared" si="34"/>
        <v>N</v>
      </c>
      <c r="AP120" s="3604" t="str">
        <f t="shared" si="35"/>
        <v>N</v>
      </c>
      <c r="AQ120" s="3604" t="str">
        <f t="shared" si="36"/>
        <v>N</v>
      </c>
      <c r="AR120" s="3604" t="str">
        <f t="shared" si="37"/>
        <v>N</v>
      </c>
      <c r="AS120" s="3604" t="str">
        <f t="shared" si="38"/>
        <v>N</v>
      </c>
      <c r="AT120" s="3604" t="str">
        <f t="shared" si="39"/>
        <v>N</v>
      </c>
      <c r="AU120" s="3604" t="str">
        <f t="shared" si="40"/>
        <v>N</v>
      </c>
      <c r="AV120" s="3604" t="str">
        <f t="shared" si="47"/>
        <v/>
      </c>
      <c r="AW120" s="3604" t="str">
        <f t="shared" si="48"/>
        <v/>
      </c>
      <c r="AX120" s="3604" t="str">
        <f t="shared" si="49"/>
        <v>N</v>
      </c>
      <c r="AY120" s="856"/>
      <c r="AZ120" s="861"/>
      <c r="BA120" s="24"/>
      <c r="BB120" s="26" t="s">
        <v>2522</v>
      </c>
      <c r="BC120" s="3009"/>
      <c r="BD120" s="3013"/>
      <c r="BE120" s="101" t="str">
        <f t="shared" si="29"/>
        <v>Please complete all cells in row</v>
      </c>
      <c r="BF120" s="993">
        <v>0</v>
      </c>
      <c r="BG120" s="3362"/>
    </row>
    <row r="121" spans="1:59" s="3704" customFormat="1" ht="15.75" hidden="1" customHeight="1">
      <c r="A121" s="3163"/>
      <c r="B121" s="3702"/>
      <c r="C121" s="856"/>
      <c r="D121" s="4605" t="s">
        <v>2410</v>
      </c>
      <c r="E121" s="856"/>
      <c r="F121" s="867"/>
      <c r="G121" s="867"/>
      <c r="H121" s="856"/>
      <c r="I121" s="856"/>
      <c r="J121" s="856"/>
      <c r="K121" s="856"/>
      <c r="L121" s="856"/>
      <c r="M121" s="856"/>
      <c r="N121" s="857"/>
      <c r="O121" s="858"/>
      <c r="P121" s="857"/>
      <c r="Q121" s="859"/>
      <c r="R121" s="858"/>
      <c r="S121" s="858"/>
      <c r="T121" s="858"/>
      <c r="U121" s="3596">
        <f t="shared" si="42"/>
        <v>0</v>
      </c>
      <c r="V121" s="3597">
        <f t="shared" si="43"/>
        <v>0</v>
      </c>
      <c r="W121" s="3597">
        <f t="shared" si="44"/>
        <v>0</v>
      </c>
      <c r="X121" s="3599"/>
      <c r="Y121" s="4373"/>
      <c r="Z121" s="4373"/>
      <c r="AA121" s="860"/>
      <c r="AB121" s="860"/>
      <c r="AC121" s="3601">
        <f t="shared" si="45"/>
        <v>0</v>
      </c>
      <c r="AD121" s="3601" t="str">
        <f t="shared" si="46"/>
        <v/>
      </c>
      <c r="AE121" s="3601" t="str">
        <f t="shared" si="30"/>
        <v/>
      </c>
      <c r="AF121" s="4375">
        <f t="shared" si="31"/>
        <v>0</v>
      </c>
      <c r="AG121" s="4375">
        <f t="shared" si="32"/>
        <v>0</v>
      </c>
      <c r="AH121" s="3601">
        <f t="shared" si="41"/>
        <v>0</v>
      </c>
      <c r="AI121" s="860"/>
      <c r="AJ121" s="860"/>
      <c r="AK121" s="858"/>
      <c r="AL121" s="858"/>
      <c r="AM121" s="858"/>
      <c r="AN121" s="3604" t="str">
        <f t="shared" si="33"/>
        <v>N</v>
      </c>
      <c r="AO121" s="3604" t="str">
        <f t="shared" si="34"/>
        <v>N</v>
      </c>
      <c r="AP121" s="3604" t="str">
        <f t="shared" si="35"/>
        <v>N</v>
      </c>
      <c r="AQ121" s="3604" t="str">
        <f t="shared" si="36"/>
        <v>N</v>
      </c>
      <c r="AR121" s="3604" t="str">
        <f t="shared" si="37"/>
        <v>N</v>
      </c>
      <c r="AS121" s="3604" t="str">
        <f t="shared" si="38"/>
        <v>N</v>
      </c>
      <c r="AT121" s="3604" t="str">
        <f t="shared" si="39"/>
        <v>N</v>
      </c>
      <c r="AU121" s="3604" t="str">
        <f t="shared" si="40"/>
        <v>N</v>
      </c>
      <c r="AV121" s="3604" t="str">
        <f t="shared" si="47"/>
        <v/>
      </c>
      <c r="AW121" s="3604" t="str">
        <f t="shared" si="48"/>
        <v/>
      </c>
      <c r="AX121" s="3604" t="str">
        <f t="shared" si="49"/>
        <v>N</v>
      </c>
      <c r="AY121" s="856"/>
      <c r="AZ121" s="861"/>
      <c r="BA121" s="24"/>
      <c r="BB121" s="26" t="s">
        <v>2523</v>
      </c>
      <c r="BC121" s="3009"/>
      <c r="BD121" s="3013"/>
      <c r="BE121" s="101" t="str">
        <f t="shared" si="29"/>
        <v>Please complete all cells in row</v>
      </c>
      <c r="BF121" s="993">
        <v>0</v>
      </c>
      <c r="BG121" s="3362"/>
    </row>
    <row r="122" spans="1:59" s="3704" customFormat="1" ht="15.75" hidden="1" customHeight="1">
      <c r="A122" s="3163"/>
      <c r="B122" s="3702"/>
      <c r="C122" s="856"/>
      <c r="D122" s="4605" t="s">
        <v>2410</v>
      </c>
      <c r="E122" s="856"/>
      <c r="F122" s="867"/>
      <c r="G122" s="867"/>
      <c r="H122" s="856"/>
      <c r="I122" s="856"/>
      <c r="J122" s="856"/>
      <c r="K122" s="856"/>
      <c r="L122" s="856"/>
      <c r="M122" s="856"/>
      <c r="N122" s="857"/>
      <c r="O122" s="858"/>
      <c r="P122" s="857"/>
      <c r="Q122" s="859"/>
      <c r="R122" s="858"/>
      <c r="S122" s="858"/>
      <c r="T122" s="858"/>
      <c r="U122" s="3596">
        <f t="shared" si="42"/>
        <v>0</v>
      </c>
      <c r="V122" s="3597">
        <f t="shared" si="43"/>
        <v>0</v>
      </c>
      <c r="W122" s="3597">
        <f t="shared" si="44"/>
        <v>0</v>
      </c>
      <c r="X122" s="3599"/>
      <c r="Y122" s="4373"/>
      <c r="Z122" s="4373"/>
      <c r="AA122" s="860"/>
      <c r="AB122" s="860"/>
      <c r="AC122" s="3601">
        <f t="shared" si="45"/>
        <v>0</v>
      </c>
      <c r="AD122" s="3601" t="str">
        <f t="shared" si="46"/>
        <v/>
      </c>
      <c r="AE122" s="3601" t="str">
        <f t="shared" si="30"/>
        <v/>
      </c>
      <c r="AF122" s="4375">
        <f t="shared" si="31"/>
        <v>0</v>
      </c>
      <c r="AG122" s="4375">
        <f t="shared" si="32"/>
        <v>0</v>
      </c>
      <c r="AH122" s="3601">
        <f t="shared" si="41"/>
        <v>0</v>
      </c>
      <c r="AI122" s="860"/>
      <c r="AJ122" s="860"/>
      <c r="AK122" s="858"/>
      <c r="AL122" s="858"/>
      <c r="AM122" s="858"/>
      <c r="AN122" s="3604" t="str">
        <f t="shared" si="33"/>
        <v>N</v>
      </c>
      <c r="AO122" s="3604" t="str">
        <f t="shared" si="34"/>
        <v>N</v>
      </c>
      <c r="AP122" s="3604" t="str">
        <f t="shared" si="35"/>
        <v>N</v>
      </c>
      <c r="AQ122" s="3604" t="str">
        <f t="shared" si="36"/>
        <v>N</v>
      </c>
      <c r="AR122" s="3604" t="str">
        <f t="shared" si="37"/>
        <v>N</v>
      </c>
      <c r="AS122" s="3604" t="str">
        <f t="shared" si="38"/>
        <v>N</v>
      </c>
      <c r="AT122" s="3604" t="str">
        <f t="shared" si="39"/>
        <v>N</v>
      </c>
      <c r="AU122" s="3604" t="str">
        <f t="shared" si="40"/>
        <v>N</v>
      </c>
      <c r="AV122" s="3604" t="str">
        <f t="shared" si="47"/>
        <v/>
      </c>
      <c r="AW122" s="3604" t="str">
        <f t="shared" si="48"/>
        <v/>
      </c>
      <c r="AX122" s="3604" t="str">
        <f t="shared" si="49"/>
        <v>N</v>
      </c>
      <c r="AY122" s="856"/>
      <c r="AZ122" s="861"/>
      <c r="BA122" s="24"/>
      <c r="BB122" s="26" t="s">
        <v>2524</v>
      </c>
      <c r="BC122" s="3009"/>
      <c r="BD122" s="3013"/>
      <c r="BE122" s="101" t="str">
        <f t="shared" si="29"/>
        <v>Please complete all cells in row</v>
      </c>
      <c r="BF122" s="993">
        <v>0</v>
      </c>
      <c r="BG122" s="3362"/>
    </row>
    <row r="123" spans="1:59" s="3704" customFormat="1" ht="15.75" hidden="1" customHeight="1">
      <c r="A123" s="3163"/>
      <c r="B123" s="3702"/>
      <c r="C123" s="856"/>
      <c r="D123" s="4605" t="s">
        <v>2410</v>
      </c>
      <c r="E123" s="856"/>
      <c r="F123" s="867"/>
      <c r="G123" s="867"/>
      <c r="H123" s="856"/>
      <c r="I123" s="856"/>
      <c r="J123" s="856"/>
      <c r="K123" s="856"/>
      <c r="L123" s="856"/>
      <c r="M123" s="856"/>
      <c r="N123" s="857"/>
      <c r="O123" s="858"/>
      <c r="P123" s="857"/>
      <c r="Q123" s="859"/>
      <c r="R123" s="858"/>
      <c r="S123" s="858"/>
      <c r="T123" s="858"/>
      <c r="U123" s="3596">
        <f t="shared" si="42"/>
        <v>0</v>
      </c>
      <c r="V123" s="3597">
        <f t="shared" si="43"/>
        <v>0</v>
      </c>
      <c r="W123" s="3597">
        <f t="shared" si="44"/>
        <v>0</v>
      </c>
      <c r="X123" s="3599"/>
      <c r="Y123" s="4373"/>
      <c r="Z123" s="4373"/>
      <c r="AA123" s="860"/>
      <c r="AB123" s="860"/>
      <c r="AC123" s="3601">
        <f t="shared" si="45"/>
        <v>0</v>
      </c>
      <c r="AD123" s="3601" t="str">
        <f t="shared" si="46"/>
        <v/>
      </c>
      <c r="AE123" s="3601" t="str">
        <f t="shared" si="30"/>
        <v/>
      </c>
      <c r="AF123" s="4375">
        <f t="shared" si="31"/>
        <v>0</v>
      </c>
      <c r="AG123" s="4375">
        <f t="shared" si="32"/>
        <v>0</v>
      </c>
      <c r="AH123" s="3601">
        <f t="shared" si="41"/>
        <v>0</v>
      </c>
      <c r="AI123" s="860"/>
      <c r="AJ123" s="860"/>
      <c r="AK123" s="858"/>
      <c r="AL123" s="858"/>
      <c r="AM123" s="858"/>
      <c r="AN123" s="3604" t="str">
        <f t="shared" si="33"/>
        <v>N</v>
      </c>
      <c r="AO123" s="3604" t="str">
        <f t="shared" si="34"/>
        <v>N</v>
      </c>
      <c r="AP123" s="3604" t="str">
        <f t="shared" si="35"/>
        <v>N</v>
      </c>
      <c r="AQ123" s="3604" t="str">
        <f t="shared" si="36"/>
        <v>N</v>
      </c>
      <c r="AR123" s="3604" t="str">
        <f t="shared" si="37"/>
        <v>N</v>
      </c>
      <c r="AS123" s="3604" t="str">
        <f t="shared" si="38"/>
        <v>N</v>
      </c>
      <c r="AT123" s="3604" t="str">
        <f t="shared" si="39"/>
        <v>N</v>
      </c>
      <c r="AU123" s="3604" t="str">
        <f t="shared" si="40"/>
        <v>N</v>
      </c>
      <c r="AV123" s="3604" t="str">
        <f t="shared" si="47"/>
        <v/>
      </c>
      <c r="AW123" s="3604" t="str">
        <f t="shared" si="48"/>
        <v/>
      </c>
      <c r="AX123" s="3604" t="str">
        <f t="shared" si="49"/>
        <v>N</v>
      </c>
      <c r="AY123" s="856"/>
      <c r="AZ123" s="861"/>
      <c r="BA123" s="24"/>
      <c r="BB123" s="26" t="s">
        <v>2525</v>
      </c>
      <c r="BC123" s="3009"/>
      <c r="BD123" s="3013"/>
      <c r="BE123" s="101" t="str">
        <f t="shared" si="29"/>
        <v>Please complete all cells in row</v>
      </c>
      <c r="BF123" s="993">
        <v>0</v>
      </c>
      <c r="BG123" s="3362"/>
    </row>
    <row r="124" spans="1:59" s="3704" customFormat="1" ht="15.75" hidden="1" customHeight="1">
      <c r="A124" s="3163"/>
      <c r="B124" s="3702"/>
      <c r="C124" s="856"/>
      <c r="D124" s="4605" t="s">
        <v>2410</v>
      </c>
      <c r="E124" s="856"/>
      <c r="F124" s="867"/>
      <c r="G124" s="867"/>
      <c r="H124" s="856"/>
      <c r="I124" s="856"/>
      <c r="J124" s="856"/>
      <c r="K124" s="856"/>
      <c r="L124" s="856"/>
      <c r="M124" s="856"/>
      <c r="N124" s="857"/>
      <c r="O124" s="858"/>
      <c r="P124" s="857"/>
      <c r="Q124" s="859"/>
      <c r="R124" s="858"/>
      <c r="S124" s="858"/>
      <c r="T124" s="858"/>
      <c r="U124" s="3596">
        <f t="shared" si="42"/>
        <v>0</v>
      </c>
      <c r="V124" s="3597">
        <f t="shared" si="43"/>
        <v>0</v>
      </c>
      <c r="W124" s="3597">
        <f t="shared" si="44"/>
        <v>0</v>
      </c>
      <c r="X124" s="3599"/>
      <c r="Y124" s="4373"/>
      <c r="Z124" s="4373"/>
      <c r="AA124" s="860"/>
      <c r="AB124" s="860"/>
      <c r="AC124" s="3601">
        <f t="shared" si="45"/>
        <v>0</v>
      </c>
      <c r="AD124" s="3601" t="str">
        <f t="shared" si="46"/>
        <v/>
      </c>
      <c r="AE124" s="3601" t="str">
        <f t="shared" si="30"/>
        <v/>
      </c>
      <c r="AF124" s="4375">
        <f t="shared" si="31"/>
        <v>0</v>
      </c>
      <c r="AG124" s="4375">
        <f t="shared" si="32"/>
        <v>0</v>
      </c>
      <c r="AH124" s="3601">
        <f t="shared" si="41"/>
        <v>0</v>
      </c>
      <c r="AI124" s="860"/>
      <c r="AJ124" s="860"/>
      <c r="AK124" s="858"/>
      <c r="AL124" s="858"/>
      <c r="AM124" s="858"/>
      <c r="AN124" s="3604" t="str">
        <f t="shared" si="33"/>
        <v>N</v>
      </c>
      <c r="AO124" s="3604" t="str">
        <f t="shared" si="34"/>
        <v>N</v>
      </c>
      <c r="AP124" s="3604" t="str">
        <f t="shared" si="35"/>
        <v>N</v>
      </c>
      <c r="AQ124" s="3604" t="str">
        <f t="shared" si="36"/>
        <v>N</v>
      </c>
      <c r="AR124" s="3604" t="str">
        <f t="shared" si="37"/>
        <v>N</v>
      </c>
      <c r="AS124" s="3604" t="str">
        <f t="shared" si="38"/>
        <v>N</v>
      </c>
      <c r="AT124" s="3604" t="str">
        <f t="shared" si="39"/>
        <v>N</v>
      </c>
      <c r="AU124" s="3604" t="str">
        <f t="shared" si="40"/>
        <v>N</v>
      </c>
      <c r="AV124" s="3604" t="str">
        <f t="shared" si="47"/>
        <v/>
      </c>
      <c r="AW124" s="3604" t="str">
        <f t="shared" si="48"/>
        <v/>
      </c>
      <c r="AX124" s="3604" t="str">
        <f t="shared" si="49"/>
        <v>N</v>
      </c>
      <c r="AY124" s="856"/>
      <c r="AZ124" s="861"/>
      <c r="BA124" s="24"/>
      <c r="BB124" s="26" t="s">
        <v>2526</v>
      </c>
      <c r="BC124" s="3009"/>
      <c r="BD124" s="3013"/>
      <c r="BE124" s="101" t="str">
        <f t="shared" si="29"/>
        <v>Please complete all cells in row</v>
      </c>
      <c r="BF124" s="993">
        <v>0</v>
      </c>
      <c r="BG124" s="3362"/>
    </row>
    <row r="125" spans="1:59" s="3704" customFormat="1" ht="15.75" hidden="1" customHeight="1">
      <c r="A125" s="3163"/>
      <c r="B125" s="3702"/>
      <c r="C125" s="856"/>
      <c r="D125" s="4605" t="s">
        <v>2410</v>
      </c>
      <c r="E125" s="856"/>
      <c r="F125" s="867"/>
      <c r="G125" s="867"/>
      <c r="H125" s="856"/>
      <c r="I125" s="856"/>
      <c r="J125" s="856"/>
      <c r="K125" s="856"/>
      <c r="L125" s="856"/>
      <c r="M125" s="856"/>
      <c r="N125" s="857"/>
      <c r="O125" s="858"/>
      <c r="P125" s="857"/>
      <c r="Q125" s="859"/>
      <c r="R125" s="858"/>
      <c r="S125" s="858"/>
      <c r="T125" s="858"/>
      <c r="U125" s="3596">
        <f t="shared" si="42"/>
        <v>0</v>
      </c>
      <c r="V125" s="3597">
        <f t="shared" si="43"/>
        <v>0</v>
      </c>
      <c r="W125" s="3597">
        <f t="shared" si="44"/>
        <v>0</v>
      </c>
      <c r="X125" s="3599"/>
      <c r="Y125" s="4373"/>
      <c r="Z125" s="4373"/>
      <c r="AA125" s="860"/>
      <c r="AB125" s="860"/>
      <c r="AC125" s="3601">
        <f t="shared" si="45"/>
        <v>0</v>
      </c>
      <c r="AD125" s="3601" t="str">
        <f t="shared" si="46"/>
        <v/>
      </c>
      <c r="AE125" s="3601" t="str">
        <f t="shared" si="30"/>
        <v/>
      </c>
      <c r="AF125" s="4375">
        <f t="shared" si="31"/>
        <v>0</v>
      </c>
      <c r="AG125" s="4375">
        <f t="shared" si="32"/>
        <v>0</v>
      </c>
      <c r="AH125" s="3601">
        <f t="shared" si="41"/>
        <v>0</v>
      </c>
      <c r="AI125" s="860"/>
      <c r="AJ125" s="860"/>
      <c r="AK125" s="858"/>
      <c r="AL125" s="858"/>
      <c r="AM125" s="858"/>
      <c r="AN125" s="3604" t="str">
        <f t="shared" si="33"/>
        <v>N</v>
      </c>
      <c r="AO125" s="3604" t="str">
        <f t="shared" si="34"/>
        <v>N</v>
      </c>
      <c r="AP125" s="3604" t="str">
        <f t="shared" si="35"/>
        <v>N</v>
      </c>
      <c r="AQ125" s="3604" t="str">
        <f t="shared" si="36"/>
        <v>N</v>
      </c>
      <c r="AR125" s="3604" t="str">
        <f t="shared" si="37"/>
        <v>N</v>
      </c>
      <c r="AS125" s="3604" t="str">
        <f t="shared" si="38"/>
        <v>N</v>
      </c>
      <c r="AT125" s="3604" t="str">
        <f t="shared" si="39"/>
        <v>N</v>
      </c>
      <c r="AU125" s="3604" t="str">
        <f t="shared" si="40"/>
        <v>N</v>
      </c>
      <c r="AV125" s="3604" t="str">
        <f t="shared" si="47"/>
        <v/>
      </c>
      <c r="AW125" s="3604" t="str">
        <f t="shared" si="48"/>
        <v/>
      </c>
      <c r="AX125" s="3604" t="str">
        <f t="shared" si="49"/>
        <v>N</v>
      </c>
      <c r="AY125" s="856"/>
      <c r="AZ125" s="861"/>
      <c r="BA125" s="24"/>
      <c r="BB125" s="26" t="s">
        <v>2527</v>
      </c>
      <c r="BC125" s="3009"/>
      <c r="BD125" s="3013"/>
      <c r="BE125" s="101" t="str">
        <f t="shared" si="29"/>
        <v>Please complete all cells in row</v>
      </c>
      <c r="BF125" s="993">
        <v>0</v>
      </c>
      <c r="BG125" s="3362"/>
    </row>
    <row r="126" spans="1:59" s="3704" customFormat="1" ht="15.75" hidden="1" customHeight="1">
      <c r="A126" s="3163"/>
      <c r="B126" s="3702"/>
      <c r="C126" s="856"/>
      <c r="D126" s="4605" t="s">
        <v>2410</v>
      </c>
      <c r="E126" s="856"/>
      <c r="F126" s="867"/>
      <c r="G126" s="867"/>
      <c r="H126" s="856"/>
      <c r="I126" s="856"/>
      <c r="J126" s="856"/>
      <c r="K126" s="856"/>
      <c r="L126" s="856"/>
      <c r="M126" s="856"/>
      <c r="N126" s="857"/>
      <c r="O126" s="858"/>
      <c r="P126" s="857"/>
      <c r="Q126" s="859"/>
      <c r="R126" s="858"/>
      <c r="S126" s="858"/>
      <c r="T126" s="858"/>
      <c r="U126" s="3596">
        <f t="shared" si="42"/>
        <v>0</v>
      </c>
      <c r="V126" s="3597">
        <f t="shared" si="43"/>
        <v>0</v>
      </c>
      <c r="W126" s="3597">
        <f t="shared" si="44"/>
        <v>0</v>
      </c>
      <c r="X126" s="3599"/>
      <c r="Y126" s="4373"/>
      <c r="Z126" s="4373"/>
      <c r="AA126" s="860"/>
      <c r="AB126" s="860"/>
      <c r="AC126" s="3601">
        <f t="shared" si="45"/>
        <v>0</v>
      </c>
      <c r="AD126" s="3601" t="str">
        <f t="shared" si="46"/>
        <v/>
      </c>
      <c r="AE126" s="3601" t="str">
        <f t="shared" si="30"/>
        <v/>
      </c>
      <c r="AF126" s="4375">
        <f t="shared" si="31"/>
        <v>0</v>
      </c>
      <c r="AG126" s="4375">
        <f t="shared" si="32"/>
        <v>0</v>
      </c>
      <c r="AH126" s="3601">
        <f t="shared" si="41"/>
        <v>0</v>
      </c>
      <c r="AI126" s="860"/>
      <c r="AJ126" s="860"/>
      <c r="AK126" s="858"/>
      <c r="AL126" s="858"/>
      <c r="AM126" s="858"/>
      <c r="AN126" s="3604" t="str">
        <f t="shared" si="33"/>
        <v>N</v>
      </c>
      <c r="AO126" s="3604" t="str">
        <f t="shared" si="34"/>
        <v>N</v>
      </c>
      <c r="AP126" s="3604" t="str">
        <f t="shared" si="35"/>
        <v>N</v>
      </c>
      <c r="AQ126" s="3604" t="str">
        <f t="shared" si="36"/>
        <v>N</v>
      </c>
      <c r="AR126" s="3604" t="str">
        <f t="shared" si="37"/>
        <v>N</v>
      </c>
      <c r="AS126" s="3604" t="str">
        <f t="shared" si="38"/>
        <v>N</v>
      </c>
      <c r="AT126" s="3604" t="str">
        <f t="shared" si="39"/>
        <v>N</v>
      </c>
      <c r="AU126" s="3604" t="str">
        <f t="shared" si="40"/>
        <v>N</v>
      </c>
      <c r="AV126" s="3604" t="str">
        <f t="shared" si="47"/>
        <v/>
      </c>
      <c r="AW126" s="3604" t="str">
        <f t="shared" si="48"/>
        <v/>
      </c>
      <c r="AX126" s="3604" t="str">
        <f t="shared" si="49"/>
        <v>N</v>
      </c>
      <c r="AY126" s="856"/>
      <c r="AZ126" s="861"/>
      <c r="BA126" s="24"/>
      <c r="BB126" s="26" t="s">
        <v>2528</v>
      </c>
      <c r="BC126" s="3009"/>
      <c r="BD126" s="3013"/>
      <c r="BE126" s="101" t="str">
        <f t="shared" si="29"/>
        <v>Please complete all cells in row</v>
      </c>
      <c r="BF126" s="993">
        <v>0</v>
      </c>
      <c r="BG126" s="3362"/>
    </row>
    <row r="127" spans="1:59" s="3704" customFormat="1" ht="15.75" hidden="1" customHeight="1">
      <c r="A127" s="3163"/>
      <c r="B127" s="3702"/>
      <c r="C127" s="856"/>
      <c r="D127" s="4605" t="s">
        <v>2410</v>
      </c>
      <c r="E127" s="856"/>
      <c r="F127" s="867"/>
      <c r="G127" s="867"/>
      <c r="H127" s="856"/>
      <c r="I127" s="856"/>
      <c r="J127" s="856"/>
      <c r="K127" s="856"/>
      <c r="L127" s="856"/>
      <c r="M127" s="856"/>
      <c r="N127" s="857"/>
      <c r="O127" s="858"/>
      <c r="P127" s="857"/>
      <c r="Q127" s="859"/>
      <c r="R127" s="858"/>
      <c r="S127" s="858"/>
      <c r="T127" s="858"/>
      <c r="U127" s="3596">
        <f t="shared" si="42"/>
        <v>0</v>
      </c>
      <c r="V127" s="3597">
        <f t="shared" si="43"/>
        <v>0</v>
      </c>
      <c r="W127" s="3597">
        <f t="shared" si="44"/>
        <v>0</v>
      </c>
      <c r="X127" s="3599"/>
      <c r="Y127" s="4373"/>
      <c r="Z127" s="4373"/>
      <c r="AA127" s="860"/>
      <c r="AB127" s="860"/>
      <c r="AC127" s="3601">
        <f t="shared" si="45"/>
        <v>0</v>
      </c>
      <c r="AD127" s="3601" t="str">
        <f t="shared" si="46"/>
        <v/>
      </c>
      <c r="AE127" s="3601" t="str">
        <f t="shared" si="30"/>
        <v/>
      </c>
      <c r="AF127" s="4375">
        <f t="shared" si="31"/>
        <v>0</v>
      </c>
      <c r="AG127" s="4375">
        <f t="shared" si="32"/>
        <v>0</v>
      </c>
      <c r="AH127" s="3601">
        <f t="shared" si="41"/>
        <v>0</v>
      </c>
      <c r="AI127" s="860"/>
      <c r="AJ127" s="860"/>
      <c r="AK127" s="858"/>
      <c r="AL127" s="858"/>
      <c r="AM127" s="858"/>
      <c r="AN127" s="3604" t="str">
        <f t="shared" si="33"/>
        <v>N</v>
      </c>
      <c r="AO127" s="3604" t="str">
        <f t="shared" si="34"/>
        <v>N</v>
      </c>
      <c r="AP127" s="3604" t="str">
        <f t="shared" si="35"/>
        <v>N</v>
      </c>
      <c r="AQ127" s="3604" t="str">
        <f t="shared" si="36"/>
        <v>N</v>
      </c>
      <c r="AR127" s="3604" t="str">
        <f t="shared" si="37"/>
        <v>N</v>
      </c>
      <c r="AS127" s="3604" t="str">
        <f t="shared" si="38"/>
        <v>N</v>
      </c>
      <c r="AT127" s="3604" t="str">
        <f t="shared" si="39"/>
        <v>N</v>
      </c>
      <c r="AU127" s="3604" t="str">
        <f t="shared" si="40"/>
        <v>N</v>
      </c>
      <c r="AV127" s="3604" t="str">
        <f t="shared" si="47"/>
        <v/>
      </c>
      <c r="AW127" s="3604" t="str">
        <f t="shared" si="48"/>
        <v/>
      </c>
      <c r="AX127" s="3604" t="str">
        <f t="shared" si="49"/>
        <v>N</v>
      </c>
      <c r="AY127" s="856"/>
      <c r="AZ127" s="861"/>
      <c r="BA127" s="24"/>
      <c r="BB127" s="26" t="s">
        <v>2529</v>
      </c>
      <c r="BC127" s="3009"/>
      <c r="BD127" s="3013"/>
      <c r="BE127" s="101" t="str">
        <f t="shared" si="29"/>
        <v>Please complete all cells in row</v>
      </c>
      <c r="BF127" s="993">
        <v>0</v>
      </c>
      <c r="BG127" s="3362"/>
    </row>
    <row r="128" spans="1:59" s="3704" customFormat="1" ht="15.75" hidden="1" customHeight="1">
      <c r="A128" s="3163"/>
      <c r="B128" s="3702"/>
      <c r="C128" s="856"/>
      <c r="D128" s="4605" t="s">
        <v>2410</v>
      </c>
      <c r="E128" s="856"/>
      <c r="F128" s="867"/>
      <c r="G128" s="867"/>
      <c r="H128" s="856"/>
      <c r="I128" s="856"/>
      <c r="J128" s="856"/>
      <c r="K128" s="856"/>
      <c r="L128" s="856"/>
      <c r="M128" s="856"/>
      <c r="N128" s="857"/>
      <c r="O128" s="858"/>
      <c r="P128" s="857"/>
      <c r="Q128" s="859"/>
      <c r="R128" s="858"/>
      <c r="S128" s="858"/>
      <c r="T128" s="858"/>
      <c r="U128" s="3596">
        <f t="shared" si="42"/>
        <v>0</v>
      </c>
      <c r="V128" s="3597">
        <f t="shared" si="43"/>
        <v>0</v>
      </c>
      <c r="W128" s="3597">
        <f t="shared" si="44"/>
        <v>0</v>
      </c>
      <c r="X128" s="3599"/>
      <c r="Y128" s="4373"/>
      <c r="Z128" s="4373"/>
      <c r="AA128" s="860"/>
      <c r="AB128" s="860"/>
      <c r="AC128" s="3601">
        <f t="shared" si="45"/>
        <v>0</v>
      </c>
      <c r="AD128" s="3601" t="str">
        <f t="shared" si="46"/>
        <v/>
      </c>
      <c r="AE128" s="3601" t="str">
        <f t="shared" si="30"/>
        <v/>
      </c>
      <c r="AF128" s="4375">
        <f t="shared" si="31"/>
        <v>0</v>
      </c>
      <c r="AG128" s="4375">
        <f t="shared" si="32"/>
        <v>0</v>
      </c>
      <c r="AH128" s="3601">
        <f t="shared" si="41"/>
        <v>0</v>
      </c>
      <c r="AI128" s="860"/>
      <c r="AJ128" s="860"/>
      <c r="AK128" s="858"/>
      <c r="AL128" s="858"/>
      <c r="AM128" s="858"/>
      <c r="AN128" s="3604" t="str">
        <f t="shared" si="33"/>
        <v>N</v>
      </c>
      <c r="AO128" s="3604" t="str">
        <f t="shared" si="34"/>
        <v>N</v>
      </c>
      <c r="AP128" s="3604" t="str">
        <f t="shared" si="35"/>
        <v>N</v>
      </c>
      <c r="AQ128" s="3604" t="str">
        <f t="shared" si="36"/>
        <v>N</v>
      </c>
      <c r="AR128" s="3604" t="str">
        <f t="shared" si="37"/>
        <v>N</v>
      </c>
      <c r="AS128" s="3604" t="str">
        <f t="shared" si="38"/>
        <v>N</v>
      </c>
      <c r="AT128" s="3604" t="str">
        <f t="shared" si="39"/>
        <v>N</v>
      </c>
      <c r="AU128" s="3604" t="str">
        <f t="shared" si="40"/>
        <v>N</v>
      </c>
      <c r="AV128" s="3604" t="str">
        <f t="shared" si="47"/>
        <v/>
      </c>
      <c r="AW128" s="3604" t="str">
        <f t="shared" si="48"/>
        <v/>
      </c>
      <c r="AX128" s="3604" t="str">
        <f t="shared" si="49"/>
        <v>N</v>
      </c>
      <c r="AY128" s="856"/>
      <c r="AZ128" s="861"/>
      <c r="BA128" s="24"/>
      <c r="BB128" s="26" t="s">
        <v>2530</v>
      </c>
      <c r="BC128" s="3009"/>
      <c r="BD128" s="3013"/>
      <c r="BE128" s="101" t="str">
        <f t="shared" si="29"/>
        <v>Please complete all cells in row</v>
      </c>
      <c r="BF128" s="993">
        <v>0</v>
      </c>
      <c r="BG128" s="3362"/>
    </row>
    <row r="129" spans="1:59" s="3704" customFormat="1" ht="15.75" hidden="1" customHeight="1">
      <c r="A129" s="3163"/>
      <c r="B129" s="3702"/>
      <c r="C129" s="856"/>
      <c r="D129" s="4605" t="s">
        <v>2410</v>
      </c>
      <c r="E129" s="856"/>
      <c r="F129" s="867"/>
      <c r="G129" s="867"/>
      <c r="H129" s="856"/>
      <c r="I129" s="856"/>
      <c r="J129" s="856"/>
      <c r="K129" s="856"/>
      <c r="L129" s="856"/>
      <c r="M129" s="856"/>
      <c r="N129" s="857"/>
      <c r="O129" s="858"/>
      <c r="P129" s="857"/>
      <c r="Q129" s="859"/>
      <c r="R129" s="858"/>
      <c r="S129" s="858"/>
      <c r="T129" s="858"/>
      <c r="U129" s="3596">
        <f t="shared" si="42"/>
        <v>0</v>
      </c>
      <c r="V129" s="3597">
        <f t="shared" si="43"/>
        <v>0</v>
      </c>
      <c r="W129" s="3597">
        <f t="shared" si="44"/>
        <v>0</v>
      </c>
      <c r="X129" s="3599"/>
      <c r="Y129" s="4373"/>
      <c r="Z129" s="4373"/>
      <c r="AA129" s="860"/>
      <c r="AB129" s="860"/>
      <c r="AC129" s="3601">
        <f t="shared" si="45"/>
        <v>0</v>
      </c>
      <c r="AD129" s="3601" t="str">
        <f t="shared" si="46"/>
        <v/>
      </c>
      <c r="AE129" s="3601" t="str">
        <f t="shared" si="30"/>
        <v/>
      </c>
      <c r="AF129" s="4375">
        <f t="shared" si="31"/>
        <v>0</v>
      </c>
      <c r="AG129" s="4375">
        <f t="shared" si="32"/>
        <v>0</v>
      </c>
      <c r="AH129" s="3601">
        <f t="shared" si="41"/>
        <v>0</v>
      </c>
      <c r="AI129" s="860"/>
      <c r="AJ129" s="860"/>
      <c r="AK129" s="858"/>
      <c r="AL129" s="858"/>
      <c r="AM129" s="858"/>
      <c r="AN129" s="3604" t="str">
        <f t="shared" si="33"/>
        <v>N</v>
      </c>
      <c r="AO129" s="3604" t="str">
        <f t="shared" si="34"/>
        <v>N</v>
      </c>
      <c r="AP129" s="3604" t="str">
        <f t="shared" si="35"/>
        <v>N</v>
      </c>
      <c r="AQ129" s="3604" t="str">
        <f t="shared" si="36"/>
        <v>N</v>
      </c>
      <c r="AR129" s="3604" t="str">
        <f t="shared" si="37"/>
        <v>N</v>
      </c>
      <c r="AS129" s="3604" t="str">
        <f t="shared" si="38"/>
        <v>N</v>
      </c>
      <c r="AT129" s="3604" t="str">
        <f t="shared" si="39"/>
        <v>N</v>
      </c>
      <c r="AU129" s="3604" t="str">
        <f t="shared" si="40"/>
        <v>N</v>
      </c>
      <c r="AV129" s="3604" t="str">
        <f t="shared" si="47"/>
        <v/>
      </c>
      <c r="AW129" s="3604" t="str">
        <f t="shared" si="48"/>
        <v/>
      </c>
      <c r="AX129" s="3604" t="str">
        <f t="shared" si="49"/>
        <v>N</v>
      </c>
      <c r="AY129" s="856"/>
      <c r="AZ129" s="861"/>
      <c r="BA129" s="24"/>
      <c r="BB129" s="26" t="s">
        <v>2531</v>
      </c>
      <c r="BC129" s="3009"/>
      <c r="BD129" s="3013"/>
      <c r="BE129" s="101" t="str">
        <f t="shared" si="29"/>
        <v>Please complete all cells in row</v>
      </c>
      <c r="BF129" s="993">
        <v>0</v>
      </c>
      <c r="BG129" s="3362"/>
    </row>
    <row r="130" spans="1:59" s="3704" customFormat="1" ht="15.75" hidden="1" customHeight="1">
      <c r="A130" s="3163"/>
      <c r="B130" s="3702"/>
      <c r="C130" s="856"/>
      <c r="D130" s="4605" t="s">
        <v>2410</v>
      </c>
      <c r="E130" s="856"/>
      <c r="F130" s="867"/>
      <c r="G130" s="867"/>
      <c r="H130" s="856"/>
      <c r="I130" s="856"/>
      <c r="J130" s="856"/>
      <c r="K130" s="856"/>
      <c r="L130" s="856"/>
      <c r="M130" s="856"/>
      <c r="N130" s="857"/>
      <c r="O130" s="858"/>
      <c r="P130" s="857"/>
      <c r="Q130" s="859"/>
      <c r="R130" s="858"/>
      <c r="S130" s="858"/>
      <c r="T130" s="858"/>
      <c r="U130" s="3596">
        <f t="shared" si="42"/>
        <v>0</v>
      </c>
      <c r="V130" s="3597">
        <f t="shared" si="43"/>
        <v>0</v>
      </c>
      <c r="W130" s="3597">
        <f t="shared" si="44"/>
        <v>0</v>
      </c>
      <c r="X130" s="3599"/>
      <c r="Y130" s="4373"/>
      <c r="Z130" s="4373"/>
      <c r="AA130" s="860"/>
      <c r="AB130" s="860"/>
      <c r="AC130" s="3601">
        <f t="shared" si="45"/>
        <v>0</v>
      </c>
      <c r="AD130" s="3601" t="str">
        <f t="shared" si="46"/>
        <v/>
      </c>
      <c r="AE130" s="3601" t="str">
        <f t="shared" si="30"/>
        <v/>
      </c>
      <c r="AF130" s="4375">
        <f t="shared" si="31"/>
        <v>0</v>
      </c>
      <c r="AG130" s="4375">
        <f t="shared" si="32"/>
        <v>0</v>
      </c>
      <c r="AH130" s="3601">
        <f t="shared" si="41"/>
        <v>0</v>
      </c>
      <c r="AI130" s="860"/>
      <c r="AJ130" s="860"/>
      <c r="AK130" s="858"/>
      <c r="AL130" s="858"/>
      <c r="AM130" s="858"/>
      <c r="AN130" s="3604" t="str">
        <f t="shared" si="33"/>
        <v>N</v>
      </c>
      <c r="AO130" s="3604" t="str">
        <f t="shared" si="34"/>
        <v>N</v>
      </c>
      <c r="AP130" s="3604" t="str">
        <f t="shared" si="35"/>
        <v>N</v>
      </c>
      <c r="AQ130" s="3604" t="str">
        <f t="shared" si="36"/>
        <v>N</v>
      </c>
      <c r="AR130" s="3604" t="str">
        <f t="shared" si="37"/>
        <v>N</v>
      </c>
      <c r="AS130" s="3604" t="str">
        <f t="shared" si="38"/>
        <v>N</v>
      </c>
      <c r="AT130" s="3604" t="str">
        <f t="shared" si="39"/>
        <v>N</v>
      </c>
      <c r="AU130" s="3604" t="str">
        <f t="shared" si="40"/>
        <v>N</v>
      </c>
      <c r="AV130" s="3604" t="str">
        <f t="shared" si="47"/>
        <v/>
      </c>
      <c r="AW130" s="3604" t="str">
        <f t="shared" si="48"/>
        <v/>
      </c>
      <c r="AX130" s="3604" t="str">
        <f t="shared" si="49"/>
        <v>N</v>
      </c>
      <c r="AY130" s="856"/>
      <c r="AZ130" s="861"/>
      <c r="BA130" s="24"/>
      <c r="BB130" s="26" t="s">
        <v>2532</v>
      </c>
      <c r="BC130" s="3009"/>
      <c r="BD130" s="3013"/>
      <c r="BE130" s="101" t="str">
        <f t="shared" si="29"/>
        <v>Please complete all cells in row</v>
      </c>
      <c r="BF130" s="993">
        <v>0</v>
      </c>
      <c r="BG130" s="3362"/>
    </row>
    <row r="131" spans="1:59" s="3704" customFormat="1" ht="15.75" hidden="1" customHeight="1">
      <c r="A131" s="3163"/>
      <c r="B131" s="3702"/>
      <c r="C131" s="856"/>
      <c r="D131" s="4605" t="s">
        <v>2410</v>
      </c>
      <c r="E131" s="856"/>
      <c r="F131" s="867"/>
      <c r="G131" s="867"/>
      <c r="H131" s="856"/>
      <c r="I131" s="856"/>
      <c r="J131" s="856"/>
      <c r="K131" s="856"/>
      <c r="L131" s="856"/>
      <c r="M131" s="856"/>
      <c r="N131" s="857"/>
      <c r="O131" s="858"/>
      <c r="P131" s="857"/>
      <c r="Q131" s="859"/>
      <c r="R131" s="858"/>
      <c r="S131" s="858"/>
      <c r="T131" s="858"/>
      <c r="U131" s="3596">
        <f t="shared" si="42"/>
        <v>0</v>
      </c>
      <c r="V131" s="3597">
        <f t="shared" si="43"/>
        <v>0</v>
      </c>
      <c r="W131" s="3597">
        <f t="shared" si="44"/>
        <v>0</v>
      </c>
      <c r="X131" s="3599"/>
      <c r="Y131" s="4373"/>
      <c r="Z131" s="4373"/>
      <c r="AA131" s="860"/>
      <c r="AB131" s="860"/>
      <c r="AC131" s="3601">
        <f t="shared" si="45"/>
        <v>0</v>
      </c>
      <c r="AD131" s="3601" t="str">
        <f t="shared" si="46"/>
        <v/>
      </c>
      <c r="AE131" s="3601" t="str">
        <f t="shared" si="30"/>
        <v/>
      </c>
      <c r="AF131" s="4375">
        <f t="shared" si="31"/>
        <v>0</v>
      </c>
      <c r="AG131" s="4375">
        <f t="shared" si="32"/>
        <v>0</v>
      </c>
      <c r="AH131" s="3601">
        <f t="shared" si="41"/>
        <v>0</v>
      </c>
      <c r="AI131" s="860"/>
      <c r="AJ131" s="860"/>
      <c r="AK131" s="858"/>
      <c r="AL131" s="858"/>
      <c r="AM131" s="858"/>
      <c r="AN131" s="3604" t="str">
        <f t="shared" si="33"/>
        <v>N</v>
      </c>
      <c r="AO131" s="3604" t="str">
        <f t="shared" si="34"/>
        <v>N</v>
      </c>
      <c r="AP131" s="3604" t="str">
        <f t="shared" si="35"/>
        <v>N</v>
      </c>
      <c r="AQ131" s="3604" t="str">
        <f t="shared" si="36"/>
        <v>N</v>
      </c>
      <c r="AR131" s="3604" t="str">
        <f t="shared" si="37"/>
        <v>N</v>
      </c>
      <c r="AS131" s="3604" t="str">
        <f t="shared" si="38"/>
        <v>N</v>
      </c>
      <c r="AT131" s="3604" t="str">
        <f t="shared" si="39"/>
        <v>N</v>
      </c>
      <c r="AU131" s="3604" t="str">
        <f t="shared" si="40"/>
        <v>N</v>
      </c>
      <c r="AV131" s="3604" t="str">
        <f t="shared" si="47"/>
        <v/>
      </c>
      <c r="AW131" s="3604" t="str">
        <f t="shared" si="48"/>
        <v/>
      </c>
      <c r="AX131" s="3604" t="str">
        <f t="shared" si="49"/>
        <v>N</v>
      </c>
      <c r="AY131" s="856"/>
      <c r="AZ131" s="861"/>
      <c r="BA131" s="24"/>
      <c r="BB131" s="26" t="s">
        <v>2533</v>
      </c>
      <c r="BC131" s="3009"/>
      <c r="BD131" s="3013"/>
      <c r="BE131" s="101" t="str">
        <f t="shared" si="29"/>
        <v>Please complete all cells in row</v>
      </c>
      <c r="BF131" s="993">
        <v>0</v>
      </c>
      <c r="BG131" s="3362"/>
    </row>
    <row r="132" spans="1:59" s="3704" customFormat="1" ht="15.75" hidden="1" customHeight="1">
      <c r="A132" s="3163"/>
      <c r="B132" s="3702"/>
      <c r="C132" s="856"/>
      <c r="D132" s="4605" t="s">
        <v>2410</v>
      </c>
      <c r="E132" s="856"/>
      <c r="F132" s="867"/>
      <c r="G132" s="867"/>
      <c r="H132" s="856"/>
      <c r="I132" s="856"/>
      <c r="J132" s="856"/>
      <c r="K132" s="856"/>
      <c r="L132" s="856"/>
      <c r="M132" s="856"/>
      <c r="N132" s="857"/>
      <c r="O132" s="858"/>
      <c r="P132" s="857"/>
      <c r="Q132" s="859"/>
      <c r="R132" s="858"/>
      <c r="S132" s="858"/>
      <c r="T132" s="858"/>
      <c r="U132" s="3596">
        <f t="shared" si="42"/>
        <v>0</v>
      </c>
      <c r="V132" s="3597">
        <f t="shared" si="43"/>
        <v>0</v>
      </c>
      <c r="W132" s="3597">
        <f t="shared" si="44"/>
        <v>0</v>
      </c>
      <c r="X132" s="3599"/>
      <c r="Y132" s="4373"/>
      <c r="Z132" s="4373"/>
      <c r="AA132" s="860"/>
      <c r="AB132" s="860"/>
      <c r="AC132" s="3601">
        <f t="shared" si="45"/>
        <v>0</v>
      </c>
      <c r="AD132" s="3601" t="str">
        <f t="shared" si="46"/>
        <v/>
      </c>
      <c r="AE132" s="3601" t="str">
        <f t="shared" si="30"/>
        <v/>
      </c>
      <c r="AF132" s="4375">
        <f t="shared" si="31"/>
        <v>0</v>
      </c>
      <c r="AG132" s="4375">
        <f t="shared" si="32"/>
        <v>0</v>
      </c>
      <c r="AH132" s="3601">
        <f t="shared" si="41"/>
        <v>0</v>
      </c>
      <c r="AI132" s="860"/>
      <c r="AJ132" s="860"/>
      <c r="AK132" s="858"/>
      <c r="AL132" s="858"/>
      <c r="AM132" s="858"/>
      <c r="AN132" s="3604" t="str">
        <f t="shared" si="33"/>
        <v>N</v>
      </c>
      <c r="AO132" s="3604" t="str">
        <f t="shared" si="34"/>
        <v>N</v>
      </c>
      <c r="AP132" s="3604" t="str">
        <f t="shared" si="35"/>
        <v>N</v>
      </c>
      <c r="AQ132" s="3604" t="str">
        <f t="shared" si="36"/>
        <v>N</v>
      </c>
      <c r="AR132" s="3604" t="str">
        <f t="shared" si="37"/>
        <v>N</v>
      </c>
      <c r="AS132" s="3604" t="str">
        <f t="shared" si="38"/>
        <v>N</v>
      </c>
      <c r="AT132" s="3604" t="str">
        <f t="shared" si="39"/>
        <v>N</v>
      </c>
      <c r="AU132" s="3604" t="str">
        <f t="shared" si="40"/>
        <v>N</v>
      </c>
      <c r="AV132" s="3604" t="str">
        <f t="shared" si="47"/>
        <v/>
      </c>
      <c r="AW132" s="3604" t="str">
        <f t="shared" si="48"/>
        <v/>
      </c>
      <c r="AX132" s="3604" t="str">
        <f t="shared" si="49"/>
        <v>N</v>
      </c>
      <c r="AY132" s="856"/>
      <c r="AZ132" s="861"/>
      <c r="BA132" s="24"/>
      <c r="BB132" s="26" t="s">
        <v>2534</v>
      </c>
      <c r="BC132" s="3009"/>
      <c r="BD132" s="3013"/>
      <c r="BE132" s="101" t="str">
        <f t="shared" si="29"/>
        <v>Please complete all cells in row</v>
      </c>
      <c r="BF132" s="993">
        <v>0</v>
      </c>
      <c r="BG132" s="3362"/>
    </row>
    <row r="133" spans="1:59" s="3704" customFormat="1" ht="15.75" hidden="1" customHeight="1">
      <c r="A133" s="3163"/>
      <c r="B133" s="3702"/>
      <c r="C133" s="856"/>
      <c r="D133" s="4605" t="s">
        <v>2410</v>
      </c>
      <c r="E133" s="856"/>
      <c r="F133" s="867"/>
      <c r="G133" s="867"/>
      <c r="H133" s="856"/>
      <c r="I133" s="856"/>
      <c r="J133" s="856"/>
      <c r="K133" s="856"/>
      <c r="L133" s="856"/>
      <c r="M133" s="856"/>
      <c r="N133" s="857"/>
      <c r="O133" s="858"/>
      <c r="P133" s="857"/>
      <c r="Q133" s="859"/>
      <c r="R133" s="858"/>
      <c r="S133" s="858"/>
      <c r="T133" s="858"/>
      <c r="U133" s="3596">
        <f t="shared" si="42"/>
        <v>0</v>
      </c>
      <c r="V133" s="3597">
        <f t="shared" si="43"/>
        <v>0</v>
      </c>
      <c r="W133" s="3597">
        <f t="shared" si="44"/>
        <v>0</v>
      </c>
      <c r="X133" s="3599"/>
      <c r="Y133" s="4373"/>
      <c r="Z133" s="4373"/>
      <c r="AA133" s="860"/>
      <c r="AB133" s="860"/>
      <c r="AC133" s="3601">
        <f t="shared" si="45"/>
        <v>0</v>
      </c>
      <c r="AD133" s="3601" t="str">
        <f t="shared" si="46"/>
        <v/>
      </c>
      <c r="AE133" s="3601" t="str">
        <f t="shared" si="30"/>
        <v/>
      </c>
      <c r="AF133" s="4375">
        <f t="shared" si="31"/>
        <v>0</v>
      </c>
      <c r="AG133" s="4375">
        <f t="shared" si="32"/>
        <v>0</v>
      </c>
      <c r="AH133" s="3601">
        <f t="shared" si="41"/>
        <v>0</v>
      </c>
      <c r="AI133" s="860"/>
      <c r="AJ133" s="860"/>
      <c r="AK133" s="858"/>
      <c r="AL133" s="858"/>
      <c r="AM133" s="858"/>
      <c r="AN133" s="3604" t="str">
        <f t="shared" si="33"/>
        <v>N</v>
      </c>
      <c r="AO133" s="3604" t="str">
        <f t="shared" si="34"/>
        <v>N</v>
      </c>
      <c r="AP133" s="3604" t="str">
        <f t="shared" si="35"/>
        <v>N</v>
      </c>
      <c r="AQ133" s="3604" t="str">
        <f t="shared" si="36"/>
        <v>N</v>
      </c>
      <c r="AR133" s="3604" t="str">
        <f t="shared" si="37"/>
        <v>N</v>
      </c>
      <c r="AS133" s="3604" t="str">
        <f t="shared" si="38"/>
        <v>N</v>
      </c>
      <c r="AT133" s="3604" t="str">
        <f t="shared" si="39"/>
        <v>N</v>
      </c>
      <c r="AU133" s="3604" t="str">
        <f t="shared" si="40"/>
        <v>N</v>
      </c>
      <c r="AV133" s="3604" t="str">
        <f t="shared" si="47"/>
        <v/>
      </c>
      <c r="AW133" s="3604" t="str">
        <f t="shared" si="48"/>
        <v/>
      </c>
      <c r="AX133" s="3604" t="str">
        <f t="shared" si="49"/>
        <v>N</v>
      </c>
      <c r="AY133" s="856"/>
      <c r="AZ133" s="861"/>
      <c r="BA133" s="24"/>
      <c r="BB133" s="26" t="s">
        <v>2535</v>
      </c>
      <c r="BC133" s="3009"/>
      <c r="BD133" s="3013"/>
      <c r="BE133" s="101" t="str">
        <f t="shared" si="29"/>
        <v>Please complete all cells in row</v>
      </c>
      <c r="BF133" s="993">
        <v>0</v>
      </c>
      <c r="BG133" s="3362"/>
    </row>
    <row r="134" spans="1:59" s="3704" customFormat="1" ht="15.75" hidden="1" customHeight="1">
      <c r="A134" s="3163"/>
      <c r="B134" s="3702"/>
      <c r="C134" s="856"/>
      <c r="D134" s="4605" t="s">
        <v>2410</v>
      </c>
      <c r="E134" s="856"/>
      <c r="F134" s="867"/>
      <c r="G134" s="867"/>
      <c r="H134" s="856"/>
      <c r="I134" s="856"/>
      <c r="J134" s="856"/>
      <c r="K134" s="856"/>
      <c r="L134" s="856"/>
      <c r="M134" s="856"/>
      <c r="N134" s="857"/>
      <c r="O134" s="858"/>
      <c r="P134" s="857"/>
      <c r="Q134" s="859"/>
      <c r="R134" s="858"/>
      <c r="S134" s="858"/>
      <c r="T134" s="858"/>
      <c r="U134" s="3596">
        <f t="shared" si="42"/>
        <v>0</v>
      </c>
      <c r="V134" s="3597">
        <f t="shared" si="43"/>
        <v>0</v>
      </c>
      <c r="W134" s="3597">
        <f t="shared" si="44"/>
        <v>0</v>
      </c>
      <c r="X134" s="3599"/>
      <c r="Y134" s="4373"/>
      <c r="Z134" s="4373"/>
      <c r="AA134" s="860"/>
      <c r="AB134" s="860"/>
      <c r="AC134" s="3601">
        <f t="shared" si="45"/>
        <v>0</v>
      </c>
      <c r="AD134" s="3601" t="str">
        <f t="shared" si="46"/>
        <v/>
      </c>
      <c r="AE134" s="3601" t="str">
        <f t="shared" si="30"/>
        <v/>
      </c>
      <c r="AF134" s="4375">
        <f t="shared" si="31"/>
        <v>0</v>
      </c>
      <c r="AG134" s="4375">
        <f t="shared" si="32"/>
        <v>0</v>
      </c>
      <c r="AH134" s="3601">
        <f t="shared" si="41"/>
        <v>0</v>
      </c>
      <c r="AI134" s="860"/>
      <c r="AJ134" s="860"/>
      <c r="AK134" s="858"/>
      <c r="AL134" s="858"/>
      <c r="AM134" s="858"/>
      <c r="AN134" s="3604" t="str">
        <f t="shared" si="33"/>
        <v>N</v>
      </c>
      <c r="AO134" s="3604" t="str">
        <f t="shared" si="34"/>
        <v>N</v>
      </c>
      <c r="AP134" s="3604" t="str">
        <f t="shared" si="35"/>
        <v>N</v>
      </c>
      <c r="AQ134" s="3604" t="str">
        <f t="shared" si="36"/>
        <v>N</v>
      </c>
      <c r="AR134" s="3604" t="str">
        <f t="shared" si="37"/>
        <v>N</v>
      </c>
      <c r="AS134" s="3604" t="str">
        <f t="shared" si="38"/>
        <v>N</v>
      </c>
      <c r="AT134" s="3604" t="str">
        <f t="shared" si="39"/>
        <v>N</v>
      </c>
      <c r="AU134" s="3604" t="str">
        <f t="shared" si="40"/>
        <v>N</v>
      </c>
      <c r="AV134" s="3604" t="str">
        <f t="shared" si="47"/>
        <v/>
      </c>
      <c r="AW134" s="3604" t="str">
        <f t="shared" si="48"/>
        <v/>
      </c>
      <c r="AX134" s="3604" t="str">
        <f t="shared" si="49"/>
        <v>N</v>
      </c>
      <c r="AY134" s="856"/>
      <c r="AZ134" s="861"/>
      <c r="BA134" s="24"/>
      <c r="BB134" s="26" t="s">
        <v>2536</v>
      </c>
      <c r="BC134" s="3009"/>
      <c r="BD134" s="3013"/>
      <c r="BE134" s="101" t="str">
        <f t="shared" si="29"/>
        <v>Please complete all cells in row</v>
      </c>
      <c r="BF134" s="993">
        <v>0</v>
      </c>
      <c r="BG134" s="3362"/>
    </row>
    <row r="135" spans="1:59" s="3704" customFormat="1" ht="15.75" hidden="1" customHeight="1">
      <c r="A135" s="3163"/>
      <c r="B135" s="3702"/>
      <c r="C135" s="856"/>
      <c r="D135" s="4605" t="s">
        <v>2410</v>
      </c>
      <c r="E135" s="856"/>
      <c r="F135" s="867"/>
      <c r="G135" s="867"/>
      <c r="H135" s="856"/>
      <c r="I135" s="856"/>
      <c r="J135" s="856"/>
      <c r="K135" s="856"/>
      <c r="L135" s="856"/>
      <c r="M135" s="856"/>
      <c r="N135" s="857"/>
      <c r="O135" s="858"/>
      <c r="P135" s="857"/>
      <c r="Q135" s="859"/>
      <c r="R135" s="858"/>
      <c r="S135" s="858"/>
      <c r="T135" s="858"/>
      <c r="U135" s="3596">
        <f t="shared" si="42"/>
        <v>0</v>
      </c>
      <c r="V135" s="3597">
        <f t="shared" si="43"/>
        <v>0</v>
      </c>
      <c r="W135" s="3597">
        <f t="shared" si="44"/>
        <v>0</v>
      </c>
      <c r="X135" s="3599"/>
      <c r="Y135" s="4373"/>
      <c r="Z135" s="4373"/>
      <c r="AA135" s="860"/>
      <c r="AB135" s="860"/>
      <c r="AC135" s="3601">
        <f t="shared" si="45"/>
        <v>0</v>
      </c>
      <c r="AD135" s="3601" t="str">
        <f t="shared" si="46"/>
        <v/>
      </c>
      <c r="AE135" s="3601" t="str">
        <f t="shared" si="30"/>
        <v/>
      </c>
      <c r="AF135" s="4375">
        <f t="shared" si="31"/>
        <v>0</v>
      </c>
      <c r="AG135" s="4375">
        <f t="shared" si="32"/>
        <v>0</v>
      </c>
      <c r="AH135" s="3601">
        <f t="shared" si="41"/>
        <v>0</v>
      </c>
      <c r="AI135" s="860"/>
      <c r="AJ135" s="860"/>
      <c r="AK135" s="858"/>
      <c r="AL135" s="858"/>
      <c r="AM135" s="858"/>
      <c r="AN135" s="3604" t="str">
        <f t="shared" si="33"/>
        <v>N</v>
      </c>
      <c r="AO135" s="3604" t="str">
        <f t="shared" si="34"/>
        <v>N</v>
      </c>
      <c r="AP135" s="3604" t="str">
        <f t="shared" si="35"/>
        <v>N</v>
      </c>
      <c r="AQ135" s="3604" t="str">
        <f t="shared" si="36"/>
        <v>N</v>
      </c>
      <c r="AR135" s="3604" t="str">
        <f t="shared" si="37"/>
        <v>N</v>
      </c>
      <c r="AS135" s="3604" t="str">
        <f t="shared" si="38"/>
        <v>N</v>
      </c>
      <c r="AT135" s="3604" t="str">
        <f t="shared" si="39"/>
        <v>N</v>
      </c>
      <c r="AU135" s="3604" t="str">
        <f t="shared" si="40"/>
        <v>N</v>
      </c>
      <c r="AV135" s="3604" t="str">
        <f t="shared" si="47"/>
        <v/>
      </c>
      <c r="AW135" s="3604" t="str">
        <f t="shared" si="48"/>
        <v/>
      </c>
      <c r="AX135" s="3604" t="str">
        <f t="shared" si="49"/>
        <v>N</v>
      </c>
      <c r="AY135" s="856"/>
      <c r="AZ135" s="861"/>
      <c r="BA135" s="24"/>
      <c r="BB135" s="26" t="s">
        <v>2537</v>
      </c>
      <c r="BC135" s="3009"/>
      <c r="BD135" s="3013"/>
      <c r="BE135" s="101" t="str">
        <f t="shared" si="29"/>
        <v>Please complete all cells in row</v>
      </c>
      <c r="BF135" s="993">
        <v>0</v>
      </c>
      <c r="BG135" s="3362"/>
    </row>
    <row r="136" spans="1:59" s="3704" customFormat="1" ht="15.75" hidden="1" customHeight="1">
      <c r="A136" s="3163"/>
      <c r="B136" s="3702"/>
      <c r="C136" s="856"/>
      <c r="D136" s="4605" t="s">
        <v>2410</v>
      </c>
      <c r="E136" s="856"/>
      <c r="F136" s="867"/>
      <c r="G136" s="867"/>
      <c r="H136" s="856"/>
      <c r="I136" s="856"/>
      <c r="J136" s="856"/>
      <c r="K136" s="856"/>
      <c r="L136" s="856"/>
      <c r="M136" s="856"/>
      <c r="N136" s="857"/>
      <c r="O136" s="858"/>
      <c r="P136" s="857"/>
      <c r="Q136" s="859"/>
      <c r="R136" s="858"/>
      <c r="S136" s="858"/>
      <c r="T136" s="858"/>
      <c r="U136" s="3596">
        <f t="shared" si="42"/>
        <v>0</v>
      </c>
      <c r="V136" s="3597">
        <f t="shared" si="43"/>
        <v>0</v>
      </c>
      <c r="W136" s="3597">
        <f t="shared" si="44"/>
        <v>0</v>
      </c>
      <c r="X136" s="3599"/>
      <c r="Y136" s="4373"/>
      <c r="Z136" s="4373"/>
      <c r="AA136" s="860"/>
      <c r="AB136" s="860"/>
      <c r="AC136" s="3601">
        <f t="shared" si="45"/>
        <v>0</v>
      </c>
      <c r="AD136" s="3601" t="str">
        <f t="shared" si="46"/>
        <v/>
      </c>
      <c r="AE136" s="3601" t="str">
        <f t="shared" si="30"/>
        <v/>
      </c>
      <c r="AF136" s="4375">
        <f t="shared" si="31"/>
        <v>0</v>
      </c>
      <c r="AG136" s="4375">
        <f t="shared" si="32"/>
        <v>0</v>
      </c>
      <c r="AH136" s="3601">
        <f t="shared" si="41"/>
        <v>0</v>
      </c>
      <c r="AI136" s="860"/>
      <c r="AJ136" s="860"/>
      <c r="AK136" s="858"/>
      <c r="AL136" s="858"/>
      <c r="AM136" s="858"/>
      <c r="AN136" s="3604" t="str">
        <f t="shared" si="33"/>
        <v>N</v>
      </c>
      <c r="AO136" s="3604" t="str">
        <f t="shared" si="34"/>
        <v>N</v>
      </c>
      <c r="AP136" s="3604" t="str">
        <f t="shared" si="35"/>
        <v>N</v>
      </c>
      <c r="AQ136" s="3604" t="str">
        <f t="shared" si="36"/>
        <v>N</v>
      </c>
      <c r="AR136" s="3604" t="str">
        <f t="shared" si="37"/>
        <v>N</v>
      </c>
      <c r="AS136" s="3604" t="str">
        <f t="shared" si="38"/>
        <v>N</v>
      </c>
      <c r="AT136" s="3604" t="str">
        <f t="shared" si="39"/>
        <v>N</v>
      </c>
      <c r="AU136" s="3604" t="str">
        <f t="shared" si="40"/>
        <v>N</v>
      </c>
      <c r="AV136" s="3604" t="str">
        <f t="shared" si="47"/>
        <v/>
      </c>
      <c r="AW136" s="3604" t="str">
        <f t="shared" si="48"/>
        <v/>
      </c>
      <c r="AX136" s="3604" t="str">
        <f t="shared" si="49"/>
        <v>N</v>
      </c>
      <c r="AY136" s="856"/>
      <c r="AZ136" s="861"/>
      <c r="BA136" s="24"/>
      <c r="BB136" s="26" t="s">
        <v>2538</v>
      </c>
      <c r="BC136" s="3009"/>
      <c r="BD136" s="3013"/>
      <c r="BE136" s="101" t="str">
        <f t="shared" ref="BE136:BE199" si="50">IF(COUNTBLANK(B136:AZ136)=BF136, 0, rngIncomplete )</f>
        <v>Please complete all cells in row</v>
      </c>
      <c r="BF136" s="993">
        <v>0</v>
      </c>
      <c r="BG136" s="3362"/>
    </row>
    <row r="137" spans="1:59" s="3704" customFormat="1" ht="15.75" hidden="1" customHeight="1">
      <c r="A137" s="3163"/>
      <c r="B137" s="3702"/>
      <c r="C137" s="856"/>
      <c r="D137" s="4605" t="s">
        <v>2410</v>
      </c>
      <c r="E137" s="856"/>
      <c r="F137" s="867"/>
      <c r="G137" s="867"/>
      <c r="H137" s="856"/>
      <c r="I137" s="856"/>
      <c r="J137" s="856"/>
      <c r="K137" s="856"/>
      <c r="L137" s="856"/>
      <c r="M137" s="856"/>
      <c r="N137" s="857"/>
      <c r="O137" s="858"/>
      <c r="P137" s="857"/>
      <c r="Q137" s="859"/>
      <c r="R137" s="858"/>
      <c r="S137" s="858"/>
      <c r="T137" s="858"/>
      <c r="U137" s="3596">
        <f t="shared" si="42"/>
        <v>0</v>
      </c>
      <c r="V137" s="3597">
        <f t="shared" si="43"/>
        <v>0</v>
      </c>
      <c r="W137" s="3597">
        <f t="shared" si="44"/>
        <v>0</v>
      </c>
      <c r="X137" s="3599"/>
      <c r="Y137" s="4373"/>
      <c r="Z137" s="4373"/>
      <c r="AA137" s="860"/>
      <c r="AB137" s="860"/>
      <c r="AC137" s="3601">
        <f t="shared" si="45"/>
        <v>0</v>
      </c>
      <c r="AD137" s="3601" t="str">
        <f t="shared" si="46"/>
        <v/>
      </c>
      <c r="AE137" s="3601" t="str">
        <f t="shared" ref="AE137:AE200" si="51">IF(H137="",IF(D137="Swap - receiving leg",VLOOKUP(G137,$F$9:$H$408,3,0),IF(D137="Swap - paying leg",IF(I137="",H137,I137),"")),H137)</f>
        <v/>
      </c>
      <c r="AF137" s="4375">
        <f t="shared" ref="AF137:AF200" si="52">IF(AE137="Floating",$C$420-$C$419,IF(AE137="RPI",$C$417-$C$415,IF(AE137="CPI/CPIH",$C$418-$C$416,0)))</f>
        <v>0</v>
      </c>
      <c r="AG137" s="4375">
        <f t="shared" ref="AG137:AG200" si="53">AF137+AB137</f>
        <v>0</v>
      </c>
      <c r="AH137" s="3601">
        <f t="shared" si="41"/>
        <v>0</v>
      </c>
      <c r="AI137" s="860"/>
      <c r="AJ137" s="860"/>
      <c r="AK137" s="858"/>
      <c r="AL137" s="858"/>
      <c r="AM137" s="858"/>
      <c r="AN137" s="3604" t="str">
        <f t="shared" ref="AN137:AN200" si="54">IF($H137="Fixed", IF(OR(LEFT($D137,4)="swap",LEFT($D137,5)="other"),"N","Y"),"N")</f>
        <v>N</v>
      </c>
      <c r="AO137" s="3604" t="str">
        <f t="shared" ref="AO137:AO200" si="55">IF($H137="Floating", IF(OR(LEFT($D137,4)="swap",LEFT($D137,5)="other"),"N","Y"),"N")</f>
        <v>N</v>
      </c>
      <c r="AP137" s="3604" t="str">
        <f t="shared" ref="AP137:AP200" si="56">IF($H137="RPI", IF(OR(LEFT($D137,4)="swap",LEFT($D137,5)="other"),"N","Y"),"N")</f>
        <v>N</v>
      </c>
      <c r="AQ137" s="3604" t="str">
        <f t="shared" ref="AQ137:AQ200" si="57">IF($H137="CPI/CPIH", IF(OR(LEFT($D137,4)="swap",LEFT($D137,5)="other"),"N","Y"),"N")</f>
        <v>N</v>
      </c>
      <c r="AR137" s="3604" t="str">
        <f t="shared" ref="AR137:AR200" si="58">IF($I137="Fixed", IF(OR(LEFT($D137,4)="swap",LEFT($D137,5)="other"),"N","Y"),"N")</f>
        <v>N</v>
      </c>
      <c r="AS137" s="3604" t="str">
        <f t="shared" ref="AS137:AS200" si="59">IF($I137="Floating", IF(OR(LEFT($D137,4)="swap",LEFT($D137,5)="other"),"N","Y"),"N")</f>
        <v>N</v>
      </c>
      <c r="AT137" s="3604" t="str">
        <f t="shared" ref="AT137:AT200" si="60">IF($I137="RPI", IF(OR(LEFT($D137,4)="swap",LEFT($D137,5)="other"),"N","Y"),"N")</f>
        <v>N</v>
      </c>
      <c r="AU137" s="3604" t="str">
        <f t="shared" ref="AU137:AU200" si="61">IF($I137="CPI/CPIH", IF(OR(LEFT($D137,4)="swap",LEFT($D137,5)="other"),"N","Y"),"N")</f>
        <v>N</v>
      </c>
      <c r="AV137" s="3604" t="str">
        <f t="shared" si="47"/>
        <v/>
      </c>
      <c r="AW137" s="3604" t="str">
        <f t="shared" si="48"/>
        <v/>
      </c>
      <c r="AX137" s="3604" t="str">
        <f t="shared" si="49"/>
        <v>N</v>
      </c>
      <c r="AY137" s="856"/>
      <c r="AZ137" s="861"/>
      <c r="BA137" s="24"/>
      <c r="BB137" s="26" t="s">
        <v>2539</v>
      </c>
      <c r="BC137" s="3009"/>
      <c r="BD137" s="3013"/>
      <c r="BE137" s="101" t="str">
        <f t="shared" si="50"/>
        <v>Please complete all cells in row</v>
      </c>
      <c r="BF137" s="993">
        <v>0</v>
      </c>
      <c r="BG137" s="3362"/>
    </row>
    <row r="138" spans="1:59" s="3704" customFormat="1" ht="15.75" hidden="1" customHeight="1">
      <c r="A138" s="3163"/>
      <c r="B138" s="3702"/>
      <c r="C138" s="856"/>
      <c r="D138" s="4605" t="s">
        <v>2410</v>
      </c>
      <c r="E138" s="856"/>
      <c r="F138" s="867"/>
      <c r="G138" s="867"/>
      <c r="H138" s="856"/>
      <c r="I138" s="856"/>
      <c r="J138" s="856"/>
      <c r="K138" s="856"/>
      <c r="L138" s="856"/>
      <c r="M138" s="856"/>
      <c r="N138" s="857"/>
      <c r="O138" s="858"/>
      <c r="P138" s="857"/>
      <c r="Q138" s="859"/>
      <c r="R138" s="858"/>
      <c r="S138" s="858"/>
      <c r="T138" s="858"/>
      <c r="U138" s="3596">
        <f t="shared" si="42"/>
        <v>0</v>
      </c>
      <c r="V138" s="3597">
        <f t="shared" si="43"/>
        <v>0</v>
      </c>
      <c r="W138" s="3597">
        <f t="shared" si="44"/>
        <v>0</v>
      </c>
      <c r="X138" s="3599"/>
      <c r="Y138" s="4373"/>
      <c r="Z138" s="4373"/>
      <c r="AA138" s="860"/>
      <c r="AB138" s="860"/>
      <c r="AC138" s="3601">
        <f t="shared" si="45"/>
        <v>0</v>
      </c>
      <c r="AD138" s="3601" t="str">
        <f t="shared" si="46"/>
        <v/>
      </c>
      <c r="AE138" s="3601" t="str">
        <f t="shared" si="51"/>
        <v/>
      </c>
      <c r="AF138" s="4375">
        <f t="shared" si="52"/>
        <v>0</v>
      </c>
      <c r="AG138" s="4375">
        <f t="shared" si="53"/>
        <v>0</v>
      </c>
      <c r="AH138" s="3601">
        <f t="shared" ref="AH138:AH201" si="62">AG138*T138</f>
        <v>0</v>
      </c>
      <c r="AI138" s="860"/>
      <c r="AJ138" s="860"/>
      <c r="AK138" s="858"/>
      <c r="AL138" s="858"/>
      <c r="AM138" s="858"/>
      <c r="AN138" s="3604" t="str">
        <f t="shared" si="54"/>
        <v>N</v>
      </c>
      <c r="AO138" s="3604" t="str">
        <f t="shared" si="55"/>
        <v>N</v>
      </c>
      <c r="AP138" s="3604" t="str">
        <f t="shared" si="56"/>
        <v>N</v>
      </c>
      <c r="AQ138" s="3604" t="str">
        <f t="shared" si="57"/>
        <v>N</v>
      </c>
      <c r="AR138" s="3604" t="str">
        <f t="shared" si="58"/>
        <v>N</v>
      </c>
      <c r="AS138" s="3604" t="str">
        <f t="shared" si="59"/>
        <v>N</v>
      </c>
      <c r="AT138" s="3604" t="str">
        <f t="shared" si="60"/>
        <v>N</v>
      </c>
      <c r="AU138" s="3604" t="str">
        <f t="shared" si="61"/>
        <v>N</v>
      </c>
      <c r="AV138" s="3604" t="str">
        <f t="shared" si="47"/>
        <v/>
      </c>
      <c r="AW138" s="3604" t="str">
        <f t="shared" si="48"/>
        <v/>
      </c>
      <c r="AX138" s="3604" t="str">
        <f t="shared" si="49"/>
        <v>N</v>
      </c>
      <c r="AY138" s="856"/>
      <c r="AZ138" s="861"/>
      <c r="BA138" s="24"/>
      <c r="BB138" s="26" t="s">
        <v>2540</v>
      </c>
      <c r="BC138" s="3009"/>
      <c r="BD138" s="3013"/>
      <c r="BE138" s="101" t="str">
        <f t="shared" si="50"/>
        <v>Please complete all cells in row</v>
      </c>
      <c r="BF138" s="993">
        <v>0</v>
      </c>
      <c r="BG138" s="3362"/>
    </row>
    <row r="139" spans="1:59" s="3704" customFormat="1" ht="15.75" hidden="1" customHeight="1">
      <c r="A139" s="3163"/>
      <c r="B139" s="3702"/>
      <c r="C139" s="856"/>
      <c r="D139" s="4605" t="s">
        <v>2410</v>
      </c>
      <c r="E139" s="856"/>
      <c r="F139" s="867"/>
      <c r="G139" s="867"/>
      <c r="H139" s="856"/>
      <c r="I139" s="856"/>
      <c r="J139" s="856"/>
      <c r="K139" s="856"/>
      <c r="L139" s="856"/>
      <c r="M139" s="856"/>
      <c r="N139" s="857"/>
      <c r="O139" s="858"/>
      <c r="P139" s="857"/>
      <c r="Q139" s="859"/>
      <c r="R139" s="858"/>
      <c r="S139" s="858"/>
      <c r="T139" s="858"/>
      <c r="U139" s="3596">
        <f t="shared" ref="U139:U202" si="63">IFERROR(Q139*S139,"")</f>
        <v>0</v>
      </c>
      <c r="V139" s="3597">
        <f t="shared" ref="V139:V202" si="64">IF(AA139=0,0,((1+AA139)/(1+$C$415))-1)</f>
        <v>0</v>
      </c>
      <c r="W139" s="3597">
        <f t="shared" ref="W139:W202" si="65">IF(AA139=0,0,((1+AA139)/(1+$C$416))-1)</f>
        <v>0</v>
      </c>
      <c r="X139" s="3599"/>
      <c r="Y139" s="4373"/>
      <c r="Z139" s="4373"/>
      <c r="AA139" s="860"/>
      <c r="AB139" s="860"/>
      <c r="AC139" s="3601">
        <f t="shared" ref="AC139:AC202" si="66">AA139*T139</f>
        <v>0</v>
      </c>
      <c r="AD139" s="3601" t="str">
        <f t="shared" ref="AD139:AD202" si="67">IF(I139="","",IF(OR(I139="Fixed",I139="Floating"),AC139,IF(I139="RPI",T139*V139,IF(I139="CPI/CPIH",T139*W139,"Check Instrument Type"))))</f>
        <v/>
      </c>
      <c r="AE139" s="3601" t="str">
        <f t="shared" si="51"/>
        <v/>
      </c>
      <c r="AF139" s="4375">
        <f t="shared" si="52"/>
        <v>0</v>
      </c>
      <c r="AG139" s="4375">
        <f t="shared" si="53"/>
        <v>0</v>
      </c>
      <c r="AH139" s="3601">
        <f t="shared" si="62"/>
        <v>0</v>
      </c>
      <c r="AI139" s="860"/>
      <c r="AJ139" s="860"/>
      <c r="AK139" s="858"/>
      <c r="AL139" s="858"/>
      <c r="AM139" s="858"/>
      <c r="AN139" s="3604" t="str">
        <f t="shared" si="54"/>
        <v>N</v>
      </c>
      <c r="AO139" s="3604" t="str">
        <f t="shared" si="55"/>
        <v>N</v>
      </c>
      <c r="AP139" s="3604" t="str">
        <f t="shared" si="56"/>
        <v>N</v>
      </c>
      <c r="AQ139" s="3604" t="str">
        <f t="shared" si="57"/>
        <v>N</v>
      </c>
      <c r="AR139" s="3604" t="str">
        <f t="shared" si="58"/>
        <v>N</v>
      </c>
      <c r="AS139" s="3604" t="str">
        <f t="shared" si="59"/>
        <v>N</v>
      </c>
      <c r="AT139" s="3604" t="str">
        <f t="shared" si="60"/>
        <v>N</v>
      </c>
      <c r="AU139" s="3604" t="str">
        <f t="shared" si="61"/>
        <v>N</v>
      </c>
      <c r="AV139" s="3604" t="str">
        <f t="shared" ref="AV139:AV202" si="68">IF(D139="","",INDEX($C$423:$C$439,MATCH(D139,$B$423:$B$439,0)))</f>
        <v/>
      </c>
      <c r="AW139" s="3604" t="str">
        <f t="shared" ref="AW139:AW202" si="69">IF(J139="","",INDEX($C$442:$C$446,MATCH(J139,$B$442:$B$446,0)))</f>
        <v/>
      </c>
      <c r="AX139" s="3604" t="str">
        <f t="shared" ref="AX139:AX202" si="70">IF(AND(AV139="Y",AW139="Y"),"Y","N")</f>
        <v>N</v>
      </c>
      <c r="AY139" s="856"/>
      <c r="AZ139" s="861"/>
      <c r="BA139" s="24"/>
      <c r="BB139" s="26" t="s">
        <v>2541</v>
      </c>
      <c r="BC139" s="3009"/>
      <c r="BD139" s="3013"/>
      <c r="BE139" s="101" t="str">
        <f t="shared" si="50"/>
        <v>Please complete all cells in row</v>
      </c>
      <c r="BF139" s="993">
        <v>0</v>
      </c>
      <c r="BG139" s="3362"/>
    </row>
    <row r="140" spans="1:59" s="3704" customFormat="1" ht="15.75" hidden="1" customHeight="1">
      <c r="A140" s="3163"/>
      <c r="B140" s="3702"/>
      <c r="C140" s="856"/>
      <c r="D140" s="4605" t="s">
        <v>2410</v>
      </c>
      <c r="E140" s="856"/>
      <c r="F140" s="867"/>
      <c r="G140" s="867"/>
      <c r="H140" s="856"/>
      <c r="I140" s="856"/>
      <c r="J140" s="856"/>
      <c r="K140" s="856"/>
      <c r="L140" s="856"/>
      <c r="M140" s="856"/>
      <c r="N140" s="857"/>
      <c r="O140" s="858"/>
      <c r="P140" s="857"/>
      <c r="Q140" s="859"/>
      <c r="R140" s="858"/>
      <c r="S140" s="858"/>
      <c r="T140" s="858"/>
      <c r="U140" s="3596">
        <f t="shared" si="63"/>
        <v>0</v>
      </c>
      <c r="V140" s="3597">
        <f t="shared" si="64"/>
        <v>0</v>
      </c>
      <c r="W140" s="3597">
        <f t="shared" si="65"/>
        <v>0</v>
      </c>
      <c r="X140" s="3599"/>
      <c r="Y140" s="4373"/>
      <c r="Z140" s="4373"/>
      <c r="AA140" s="860"/>
      <c r="AB140" s="860"/>
      <c r="AC140" s="3601">
        <f t="shared" si="66"/>
        <v>0</v>
      </c>
      <c r="AD140" s="3601" t="str">
        <f t="shared" si="67"/>
        <v/>
      </c>
      <c r="AE140" s="3601" t="str">
        <f t="shared" si="51"/>
        <v/>
      </c>
      <c r="AF140" s="4375">
        <f t="shared" si="52"/>
        <v>0</v>
      </c>
      <c r="AG140" s="4375">
        <f t="shared" si="53"/>
        <v>0</v>
      </c>
      <c r="AH140" s="3601">
        <f t="shared" si="62"/>
        <v>0</v>
      </c>
      <c r="AI140" s="860"/>
      <c r="AJ140" s="860"/>
      <c r="AK140" s="858"/>
      <c r="AL140" s="858"/>
      <c r="AM140" s="858"/>
      <c r="AN140" s="3604" t="str">
        <f t="shared" si="54"/>
        <v>N</v>
      </c>
      <c r="AO140" s="3604" t="str">
        <f t="shared" si="55"/>
        <v>N</v>
      </c>
      <c r="AP140" s="3604" t="str">
        <f t="shared" si="56"/>
        <v>N</v>
      </c>
      <c r="AQ140" s="3604" t="str">
        <f t="shared" si="57"/>
        <v>N</v>
      </c>
      <c r="AR140" s="3604" t="str">
        <f t="shared" si="58"/>
        <v>N</v>
      </c>
      <c r="AS140" s="3604" t="str">
        <f t="shared" si="59"/>
        <v>N</v>
      </c>
      <c r="AT140" s="3604" t="str">
        <f t="shared" si="60"/>
        <v>N</v>
      </c>
      <c r="AU140" s="3604" t="str">
        <f t="shared" si="61"/>
        <v>N</v>
      </c>
      <c r="AV140" s="3604" t="str">
        <f t="shared" si="68"/>
        <v/>
      </c>
      <c r="AW140" s="3604" t="str">
        <f t="shared" si="69"/>
        <v/>
      </c>
      <c r="AX140" s="3604" t="str">
        <f t="shared" si="70"/>
        <v>N</v>
      </c>
      <c r="AY140" s="856"/>
      <c r="AZ140" s="861"/>
      <c r="BA140" s="24"/>
      <c r="BB140" s="26" t="s">
        <v>2542</v>
      </c>
      <c r="BC140" s="3009"/>
      <c r="BD140" s="3013"/>
      <c r="BE140" s="101" t="str">
        <f t="shared" si="50"/>
        <v>Please complete all cells in row</v>
      </c>
      <c r="BF140" s="993">
        <v>0</v>
      </c>
      <c r="BG140" s="3362"/>
    </row>
    <row r="141" spans="1:59" s="3704" customFormat="1" ht="15.75" hidden="1" customHeight="1">
      <c r="A141" s="3163"/>
      <c r="B141" s="3702"/>
      <c r="C141" s="856"/>
      <c r="D141" s="4605" t="s">
        <v>2410</v>
      </c>
      <c r="E141" s="856"/>
      <c r="F141" s="867"/>
      <c r="G141" s="867"/>
      <c r="H141" s="856"/>
      <c r="I141" s="856"/>
      <c r="J141" s="856"/>
      <c r="K141" s="856"/>
      <c r="L141" s="856"/>
      <c r="M141" s="856"/>
      <c r="N141" s="857"/>
      <c r="O141" s="858"/>
      <c r="P141" s="857"/>
      <c r="Q141" s="859"/>
      <c r="R141" s="858"/>
      <c r="S141" s="858"/>
      <c r="T141" s="858"/>
      <c r="U141" s="3596">
        <f t="shared" si="63"/>
        <v>0</v>
      </c>
      <c r="V141" s="3597">
        <f t="shared" si="64"/>
        <v>0</v>
      </c>
      <c r="W141" s="3597">
        <f t="shared" si="65"/>
        <v>0</v>
      </c>
      <c r="X141" s="3599"/>
      <c r="Y141" s="4373"/>
      <c r="Z141" s="4373"/>
      <c r="AA141" s="860"/>
      <c r="AB141" s="860"/>
      <c r="AC141" s="3601">
        <f t="shared" si="66"/>
        <v>0</v>
      </c>
      <c r="AD141" s="3601" t="str">
        <f t="shared" si="67"/>
        <v/>
      </c>
      <c r="AE141" s="3601" t="str">
        <f t="shared" si="51"/>
        <v/>
      </c>
      <c r="AF141" s="4375">
        <f t="shared" si="52"/>
        <v>0</v>
      </c>
      <c r="AG141" s="4375">
        <f t="shared" si="53"/>
        <v>0</v>
      </c>
      <c r="AH141" s="3601">
        <f t="shared" si="62"/>
        <v>0</v>
      </c>
      <c r="AI141" s="860"/>
      <c r="AJ141" s="860"/>
      <c r="AK141" s="858"/>
      <c r="AL141" s="858"/>
      <c r="AM141" s="858"/>
      <c r="AN141" s="3604" t="str">
        <f t="shared" si="54"/>
        <v>N</v>
      </c>
      <c r="AO141" s="3604" t="str">
        <f t="shared" si="55"/>
        <v>N</v>
      </c>
      <c r="AP141" s="3604" t="str">
        <f t="shared" si="56"/>
        <v>N</v>
      </c>
      <c r="AQ141" s="3604" t="str">
        <f t="shared" si="57"/>
        <v>N</v>
      </c>
      <c r="AR141" s="3604" t="str">
        <f t="shared" si="58"/>
        <v>N</v>
      </c>
      <c r="AS141" s="3604" t="str">
        <f t="shared" si="59"/>
        <v>N</v>
      </c>
      <c r="AT141" s="3604" t="str">
        <f t="shared" si="60"/>
        <v>N</v>
      </c>
      <c r="AU141" s="3604" t="str">
        <f t="shared" si="61"/>
        <v>N</v>
      </c>
      <c r="AV141" s="3604" t="str">
        <f t="shared" si="68"/>
        <v/>
      </c>
      <c r="AW141" s="3604" t="str">
        <f t="shared" si="69"/>
        <v/>
      </c>
      <c r="AX141" s="3604" t="str">
        <f t="shared" si="70"/>
        <v>N</v>
      </c>
      <c r="AY141" s="856"/>
      <c r="AZ141" s="861"/>
      <c r="BA141" s="24"/>
      <c r="BB141" s="26" t="s">
        <v>2543</v>
      </c>
      <c r="BC141" s="3009"/>
      <c r="BD141" s="3013"/>
      <c r="BE141" s="101" t="str">
        <f t="shared" si="50"/>
        <v>Please complete all cells in row</v>
      </c>
      <c r="BF141" s="993">
        <v>0</v>
      </c>
      <c r="BG141" s="3362"/>
    </row>
    <row r="142" spans="1:59" s="3704" customFormat="1" ht="15.75" hidden="1" customHeight="1">
      <c r="A142" s="3163"/>
      <c r="B142" s="3702"/>
      <c r="C142" s="856"/>
      <c r="D142" s="4605" t="s">
        <v>2410</v>
      </c>
      <c r="E142" s="856"/>
      <c r="F142" s="867"/>
      <c r="G142" s="867"/>
      <c r="H142" s="856"/>
      <c r="I142" s="856"/>
      <c r="J142" s="856"/>
      <c r="K142" s="856"/>
      <c r="L142" s="856"/>
      <c r="M142" s="856"/>
      <c r="N142" s="857"/>
      <c r="O142" s="858"/>
      <c r="P142" s="857"/>
      <c r="Q142" s="859"/>
      <c r="R142" s="858"/>
      <c r="S142" s="858"/>
      <c r="T142" s="858"/>
      <c r="U142" s="3596">
        <f t="shared" si="63"/>
        <v>0</v>
      </c>
      <c r="V142" s="3597">
        <f t="shared" si="64"/>
        <v>0</v>
      </c>
      <c r="W142" s="3597">
        <f t="shared" si="65"/>
        <v>0</v>
      </c>
      <c r="X142" s="3599"/>
      <c r="Y142" s="4373"/>
      <c r="Z142" s="4373"/>
      <c r="AA142" s="860"/>
      <c r="AB142" s="860"/>
      <c r="AC142" s="3601">
        <f t="shared" si="66"/>
        <v>0</v>
      </c>
      <c r="AD142" s="3601" t="str">
        <f t="shared" si="67"/>
        <v/>
      </c>
      <c r="AE142" s="3601" t="str">
        <f t="shared" si="51"/>
        <v/>
      </c>
      <c r="AF142" s="4375">
        <f t="shared" si="52"/>
        <v>0</v>
      </c>
      <c r="AG142" s="4375">
        <f t="shared" si="53"/>
        <v>0</v>
      </c>
      <c r="AH142" s="3601">
        <f t="shared" si="62"/>
        <v>0</v>
      </c>
      <c r="AI142" s="860"/>
      <c r="AJ142" s="860"/>
      <c r="AK142" s="858"/>
      <c r="AL142" s="858"/>
      <c r="AM142" s="858"/>
      <c r="AN142" s="3604" t="str">
        <f t="shared" si="54"/>
        <v>N</v>
      </c>
      <c r="AO142" s="3604" t="str">
        <f t="shared" si="55"/>
        <v>N</v>
      </c>
      <c r="AP142" s="3604" t="str">
        <f t="shared" si="56"/>
        <v>N</v>
      </c>
      <c r="AQ142" s="3604" t="str">
        <f t="shared" si="57"/>
        <v>N</v>
      </c>
      <c r="AR142" s="3604" t="str">
        <f t="shared" si="58"/>
        <v>N</v>
      </c>
      <c r="AS142" s="3604" t="str">
        <f t="shared" si="59"/>
        <v>N</v>
      </c>
      <c r="AT142" s="3604" t="str">
        <f t="shared" si="60"/>
        <v>N</v>
      </c>
      <c r="AU142" s="3604" t="str">
        <f t="shared" si="61"/>
        <v>N</v>
      </c>
      <c r="AV142" s="3604" t="str">
        <f t="shared" si="68"/>
        <v/>
      </c>
      <c r="AW142" s="3604" t="str">
        <f t="shared" si="69"/>
        <v/>
      </c>
      <c r="AX142" s="3604" t="str">
        <f t="shared" si="70"/>
        <v>N</v>
      </c>
      <c r="AY142" s="856"/>
      <c r="AZ142" s="861"/>
      <c r="BA142" s="24"/>
      <c r="BB142" s="26" t="s">
        <v>2544</v>
      </c>
      <c r="BC142" s="3009"/>
      <c r="BD142" s="3013"/>
      <c r="BE142" s="101" t="str">
        <f t="shared" si="50"/>
        <v>Please complete all cells in row</v>
      </c>
      <c r="BF142" s="993">
        <v>0</v>
      </c>
      <c r="BG142" s="3362"/>
    </row>
    <row r="143" spans="1:59" s="3704" customFormat="1" ht="15.75" hidden="1" customHeight="1">
      <c r="A143" s="3163"/>
      <c r="B143" s="3702"/>
      <c r="C143" s="856"/>
      <c r="D143" s="4605" t="s">
        <v>2410</v>
      </c>
      <c r="E143" s="856"/>
      <c r="F143" s="867"/>
      <c r="G143" s="867"/>
      <c r="H143" s="856"/>
      <c r="I143" s="856"/>
      <c r="J143" s="856"/>
      <c r="K143" s="856"/>
      <c r="L143" s="856"/>
      <c r="M143" s="856"/>
      <c r="N143" s="857"/>
      <c r="O143" s="858"/>
      <c r="P143" s="857"/>
      <c r="Q143" s="859"/>
      <c r="R143" s="858"/>
      <c r="S143" s="858"/>
      <c r="T143" s="858"/>
      <c r="U143" s="3596">
        <f t="shared" si="63"/>
        <v>0</v>
      </c>
      <c r="V143" s="3597">
        <f t="shared" si="64"/>
        <v>0</v>
      </c>
      <c r="W143" s="3597">
        <f t="shared" si="65"/>
        <v>0</v>
      </c>
      <c r="X143" s="3599"/>
      <c r="Y143" s="4373"/>
      <c r="Z143" s="4373"/>
      <c r="AA143" s="860"/>
      <c r="AB143" s="860"/>
      <c r="AC143" s="3601">
        <f t="shared" si="66"/>
        <v>0</v>
      </c>
      <c r="AD143" s="3601" t="str">
        <f t="shared" si="67"/>
        <v/>
      </c>
      <c r="AE143" s="3601" t="str">
        <f t="shared" si="51"/>
        <v/>
      </c>
      <c r="AF143" s="4375">
        <f t="shared" si="52"/>
        <v>0</v>
      </c>
      <c r="AG143" s="4375">
        <f t="shared" si="53"/>
        <v>0</v>
      </c>
      <c r="AH143" s="3601">
        <f t="shared" si="62"/>
        <v>0</v>
      </c>
      <c r="AI143" s="860"/>
      <c r="AJ143" s="860"/>
      <c r="AK143" s="858"/>
      <c r="AL143" s="858"/>
      <c r="AM143" s="858"/>
      <c r="AN143" s="3604" t="str">
        <f t="shared" si="54"/>
        <v>N</v>
      </c>
      <c r="AO143" s="3604" t="str">
        <f t="shared" si="55"/>
        <v>N</v>
      </c>
      <c r="AP143" s="3604" t="str">
        <f t="shared" si="56"/>
        <v>N</v>
      </c>
      <c r="AQ143" s="3604" t="str">
        <f t="shared" si="57"/>
        <v>N</v>
      </c>
      <c r="AR143" s="3604" t="str">
        <f t="shared" si="58"/>
        <v>N</v>
      </c>
      <c r="AS143" s="3604" t="str">
        <f t="shared" si="59"/>
        <v>N</v>
      </c>
      <c r="AT143" s="3604" t="str">
        <f t="shared" si="60"/>
        <v>N</v>
      </c>
      <c r="AU143" s="3604" t="str">
        <f t="shared" si="61"/>
        <v>N</v>
      </c>
      <c r="AV143" s="3604" t="str">
        <f t="shared" si="68"/>
        <v/>
      </c>
      <c r="AW143" s="3604" t="str">
        <f t="shared" si="69"/>
        <v/>
      </c>
      <c r="AX143" s="3604" t="str">
        <f t="shared" si="70"/>
        <v>N</v>
      </c>
      <c r="AY143" s="856"/>
      <c r="AZ143" s="861"/>
      <c r="BA143" s="24"/>
      <c r="BB143" s="26" t="s">
        <v>2545</v>
      </c>
      <c r="BC143" s="3009"/>
      <c r="BD143" s="3013"/>
      <c r="BE143" s="101" t="str">
        <f t="shared" si="50"/>
        <v>Please complete all cells in row</v>
      </c>
      <c r="BF143" s="993">
        <v>0</v>
      </c>
      <c r="BG143" s="3362"/>
    </row>
    <row r="144" spans="1:59" s="3704" customFormat="1" ht="15.75" hidden="1" customHeight="1">
      <c r="A144" s="3163"/>
      <c r="B144" s="3702"/>
      <c r="C144" s="856"/>
      <c r="D144" s="4605" t="s">
        <v>2410</v>
      </c>
      <c r="E144" s="856"/>
      <c r="F144" s="867"/>
      <c r="G144" s="867"/>
      <c r="H144" s="856"/>
      <c r="I144" s="856"/>
      <c r="J144" s="856"/>
      <c r="K144" s="856"/>
      <c r="L144" s="856"/>
      <c r="M144" s="856"/>
      <c r="N144" s="857"/>
      <c r="O144" s="858"/>
      <c r="P144" s="857"/>
      <c r="Q144" s="859"/>
      <c r="R144" s="858"/>
      <c r="S144" s="858"/>
      <c r="T144" s="858"/>
      <c r="U144" s="3596">
        <f t="shared" si="63"/>
        <v>0</v>
      </c>
      <c r="V144" s="3597">
        <f t="shared" si="64"/>
        <v>0</v>
      </c>
      <c r="W144" s="3597">
        <f t="shared" si="65"/>
        <v>0</v>
      </c>
      <c r="X144" s="3599"/>
      <c r="Y144" s="4373"/>
      <c r="Z144" s="4373"/>
      <c r="AA144" s="860"/>
      <c r="AB144" s="860"/>
      <c r="AC144" s="3601">
        <f t="shared" si="66"/>
        <v>0</v>
      </c>
      <c r="AD144" s="3601" t="str">
        <f t="shared" si="67"/>
        <v/>
      </c>
      <c r="AE144" s="3601" t="str">
        <f t="shared" si="51"/>
        <v/>
      </c>
      <c r="AF144" s="4375">
        <f t="shared" si="52"/>
        <v>0</v>
      </c>
      <c r="AG144" s="4375">
        <f t="shared" si="53"/>
        <v>0</v>
      </c>
      <c r="AH144" s="3601">
        <f t="shared" si="62"/>
        <v>0</v>
      </c>
      <c r="AI144" s="860"/>
      <c r="AJ144" s="860"/>
      <c r="AK144" s="858"/>
      <c r="AL144" s="858"/>
      <c r="AM144" s="858"/>
      <c r="AN144" s="3604" t="str">
        <f t="shared" si="54"/>
        <v>N</v>
      </c>
      <c r="AO144" s="3604" t="str">
        <f t="shared" si="55"/>
        <v>N</v>
      </c>
      <c r="AP144" s="3604" t="str">
        <f t="shared" si="56"/>
        <v>N</v>
      </c>
      <c r="AQ144" s="3604" t="str">
        <f t="shared" si="57"/>
        <v>N</v>
      </c>
      <c r="AR144" s="3604" t="str">
        <f t="shared" si="58"/>
        <v>N</v>
      </c>
      <c r="AS144" s="3604" t="str">
        <f t="shared" si="59"/>
        <v>N</v>
      </c>
      <c r="AT144" s="3604" t="str">
        <f t="shared" si="60"/>
        <v>N</v>
      </c>
      <c r="AU144" s="3604" t="str">
        <f t="shared" si="61"/>
        <v>N</v>
      </c>
      <c r="AV144" s="3604" t="str">
        <f t="shared" si="68"/>
        <v/>
      </c>
      <c r="AW144" s="3604" t="str">
        <f t="shared" si="69"/>
        <v/>
      </c>
      <c r="AX144" s="3604" t="str">
        <f t="shared" si="70"/>
        <v>N</v>
      </c>
      <c r="AY144" s="856"/>
      <c r="AZ144" s="861"/>
      <c r="BA144" s="24"/>
      <c r="BB144" s="26" t="s">
        <v>2546</v>
      </c>
      <c r="BC144" s="3009"/>
      <c r="BD144" s="3013"/>
      <c r="BE144" s="101" t="str">
        <f t="shared" si="50"/>
        <v>Please complete all cells in row</v>
      </c>
      <c r="BF144" s="993">
        <v>0</v>
      </c>
      <c r="BG144" s="3362"/>
    </row>
    <row r="145" spans="1:59" s="3704" customFormat="1" ht="15.75" hidden="1" customHeight="1">
      <c r="A145" s="3163"/>
      <c r="B145" s="3702"/>
      <c r="C145" s="856"/>
      <c r="D145" s="4605" t="s">
        <v>2410</v>
      </c>
      <c r="E145" s="856"/>
      <c r="F145" s="867"/>
      <c r="G145" s="867"/>
      <c r="H145" s="856"/>
      <c r="I145" s="856"/>
      <c r="J145" s="856"/>
      <c r="K145" s="856"/>
      <c r="L145" s="856"/>
      <c r="M145" s="856"/>
      <c r="N145" s="857"/>
      <c r="O145" s="858"/>
      <c r="P145" s="857"/>
      <c r="Q145" s="859"/>
      <c r="R145" s="858"/>
      <c r="S145" s="858"/>
      <c r="T145" s="858"/>
      <c r="U145" s="3596">
        <f t="shared" si="63"/>
        <v>0</v>
      </c>
      <c r="V145" s="3597">
        <f t="shared" si="64"/>
        <v>0</v>
      </c>
      <c r="W145" s="3597">
        <f t="shared" si="65"/>
        <v>0</v>
      </c>
      <c r="X145" s="3599"/>
      <c r="Y145" s="4373"/>
      <c r="Z145" s="4373"/>
      <c r="AA145" s="860"/>
      <c r="AB145" s="860"/>
      <c r="AC145" s="3601">
        <f t="shared" si="66"/>
        <v>0</v>
      </c>
      <c r="AD145" s="3601" t="str">
        <f t="shared" si="67"/>
        <v/>
      </c>
      <c r="AE145" s="3601" t="str">
        <f t="shared" si="51"/>
        <v/>
      </c>
      <c r="AF145" s="4375">
        <f t="shared" si="52"/>
        <v>0</v>
      </c>
      <c r="AG145" s="4375">
        <f t="shared" si="53"/>
        <v>0</v>
      </c>
      <c r="AH145" s="3601">
        <f t="shared" si="62"/>
        <v>0</v>
      </c>
      <c r="AI145" s="860"/>
      <c r="AJ145" s="860"/>
      <c r="AK145" s="858"/>
      <c r="AL145" s="858"/>
      <c r="AM145" s="858"/>
      <c r="AN145" s="3604" t="str">
        <f t="shared" si="54"/>
        <v>N</v>
      </c>
      <c r="AO145" s="3604" t="str">
        <f t="shared" si="55"/>
        <v>N</v>
      </c>
      <c r="AP145" s="3604" t="str">
        <f t="shared" si="56"/>
        <v>N</v>
      </c>
      <c r="AQ145" s="3604" t="str">
        <f t="shared" si="57"/>
        <v>N</v>
      </c>
      <c r="AR145" s="3604" t="str">
        <f t="shared" si="58"/>
        <v>N</v>
      </c>
      <c r="AS145" s="3604" t="str">
        <f t="shared" si="59"/>
        <v>N</v>
      </c>
      <c r="AT145" s="3604" t="str">
        <f t="shared" si="60"/>
        <v>N</v>
      </c>
      <c r="AU145" s="3604" t="str">
        <f t="shared" si="61"/>
        <v>N</v>
      </c>
      <c r="AV145" s="3604" t="str">
        <f t="shared" si="68"/>
        <v/>
      </c>
      <c r="AW145" s="3604" t="str">
        <f t="shared" si="69"/>
        <v/>
      </c>
      <c r="AX145" s="3604" t="str">
        <f t="shared" si="70"/>
        <v>N</v>
      </c>
      <c r="AY145" s="856"/>
      <c r="AZ145" s="861"/>
      <c r="BA145" s="24"/>
      <c r="BB145" s="26" t="s">
        <v>2547</v>
      </c>
      <c r="BC145" s="3009"/>
      <c r="BD145" s="3013"/>
      <c r="BE145" s="101" t="str">
        <f t="shared" si="50"/>
        <v>Please complete all cells in row</v>
      </c>
      <c r="BF145" s="993">
        <v>0</v>
      </c>
      <c r="BG145" s="3362"/>
    </row>
    <row r="146" spans="1:59" s="3704" customFormat="1" ht="15.75" hidden="1" customHeight="1">
      <c r="A146" s="3163"/>
      <c r="B146" s="3702"/>
      <c r="C146" s="856"/>
      <c r="D146" s="4605" t="s">
        <v>2410</v>
      </c>
      <c r="E146" s="856"/>
      <c r="F146" s="867"/>
      <c r="G146" s="867"/>
      <c r="H146" s="856"/>
      <c r="I146" s="856"/>
      <c r="J146" s="856"/>
      <c r="K146" s="856"/>
      <c r="L146" s="856"/>
      <c r="M146" s="856"/>
      <c r="N146" s="857"/>
      <c r="O146" s="858"/>
      <c r="P146" s="857"/>
      <c r="Q146" s="859"/>
      <c r="R146" s="858"/>
      <c r="S146" s="858"/>
      <c r="T146" s="858"/>
      <c r="U146" s="3596">
        <f t="shared" si="63"/>
        <v>0</v>
      </c>
      <c r="V146" s="3597">
        <f t="shared" si="64"/>
        <v>0</v>
      </c>
      <c r="W146" s="3597">
        <f t="shared" si="65"/>
        <v>0</v>
      </c>
      <c r="X146" s="3599"/>
      <c r="Y146" s="4373"/>
      <c r="Z146" s="4373"/>
      <c r="AA146" s="860"/>
      <c r="AB146" s="860"/>
      <c r="AC146" s="3601">
        <f t="shared" si="66"/>
        <v>0</v>
      </c>
      <c r="AD146" s="3601" t="str">
        <f t="shared" si="67"/>
        <v/>
      </c>
      <c r="AE146" s="3601" t="str">
        <f t="shared" si="51"/>
        <v/>
      </c>
      <c r="AF146" s="4375">
        <f t="shared" si="52"/>
        <v>0</v>
      </c>
      <c r="AG146" s="4375">
        <f t="shared" si="53"/>
        <v>0</v>
      </c>
      <c r="AH146" s="3601">
        <f t="shared" si="62"/>
        <v>0</v>
      </c>
      <c r="AI146" s="860"/>
      <c r="AJ146" s="860"/>
      <c r="AK146" s="858"/>
      <c r="AL146" s="858"/>
      <c r="AM146" s="858"/>
      <c r="AN146" s="3604" t="str">
        <f t="shared" si="54"/>
        <v>N</v>
      </c>
      <c r="AO146" s="3604" t="str">
        <f t="shared" si="55"/>
        <v>N</v>
      </c>
      <c r="AP146" s="3604" t="str">
        <f t="shared" si="56"/>
        <v>N</v>
      </c>
      <c r="AQ146" s="3604" t="str">
        <f t="shared" si="57"/>
        <v>N</v>
      </c>
      <c r="AR146" s="3604" t="str">
        <f t="shared" si="58"/>
        <v>N</v>
      </c>
      <c r="AS146" s="3604" t="str">
        <f t="shared" si="59"/>
        <v>N</v>
      </c>
      <c r="AT146" s="3604" t="str">
        <f t="shared" si="60"/>
        <v>N</v>
      </c>
      <c r="AU146" s="3604" t="str">
        <f t="shared" si="61"/>
        <v>N</v>
      </c>
      <c r="AV146" s="3604" t="str">
        <f t="shared" si="68"/>
        <v/>
      </c>
      <c r="AW146" s="3604" t="str">
        <f t="shared" si="69"/>
        <v/>
      </c>
      <c r="AX146" s="3604" t="str">
        <f t="shared" si="70"/>
        <v>N</v>
      </c>
      <c r="AY146" s="856"/>
      <c r="AZ146" s="861"/>
      <c r="BA146" s="24"/>
      <c r="BB146" s="26" t="s">
        <v>2548</v>
      </c>
      <c r="BC146" s="3009"/>
      <c r="BD146" s="3013"/>
      <c r="BE146" s="101" t="str">
        <f t="shared" si="50"/>
        <v>Please complete all cells in row</v>
      </c>
      <c r="BF146" s="993">
        <v>0</v>
      </c>
      <c r="BG146" s="3362"/>
    </row>
    <row r="147" spans="1:59" s="3704" customFormat="1" ht="15.75" hidden="1" customHeight="1">
      <c r="A147" s="3163"/>
      <c r="B147" s="3702"/>
      <c r="C147" s="856"/>
      <c r="D147" s="4605" t="s">
        <v>2410</v>
      </c>
      <c r="E147" s="856"/>
      <c r="F147" s="867"/>
      <c r="G147" s="867"/>
      <c r="H147" s="856"/>
      <c r="I147" s="856"/>
      <c r="J147" s="856"/>
      <c r="K147" s="856"/>
      <c r="L147" s="856"/>
      <c r="M147" s="856"/>
      <c r="N147" s="857"/>
      <c r="O147" s="858"/>
      <c r="P147" s="857"/>
      <c r="Q147" s="859"/>
      <c r="R147" s="858"/>
      <c r="S147" s="858"/>
      <c r="T147" s="858"/>
      <c r="U147" s="3596">
        <f t="shared" si="63"/>
        <v>0</v>
      </c>
      <c r="V147" s="3597">
        <f t="shared" si="64"/>
        <v>0</v>
      </c>
      <c r="W147" s="3597">
        <f t="shared" si="65"/>
        <v>0</v>
      </c>
      <c r="X147" s="3599"/>
      <c r="Y147" s="4373"/>
      <c r="Z147" s="4373"/>
      <c r="AA147" s="860"/>
      <c r="AB147" s="860"/>
      <c r="AC147" s="3601">
        <f t="shared" si="66"/>
        <v>0</v>
      </c>
      <c r="AD147" s="3601" t="str">
        <f t="shared" si="67"/>
        <v/>
      </c>
      <c r="AE147" s="3601" t="str">
        <f t="shared" si="51"/>
        <v/>
      </c>
      <c r="AF147" s="4375">
        <f t="shared" si="52"/>
        <v>0</v>
      </c>
      <c r="AG147" s="4375">
        <f t="shared" si="53"/>
        <v>0</v>
      </c>
      <c r="AH147" s="3601">
        <f t="shared" si="62"/>
        <v>0</v>
      </c>
      <c r="AI147" s="860"/>
      <c r="AJ147" s="860"/>
      <c r="AK147" s="858"/>
      <c r="AL147" s="858"/>
      <c r="AM147" s="858"/>
      <c r="AN147" s="3604" t="str">
        <f t="shared" si="54"/>
        <v>N</v>
      </c>
      <c r="AO147" s="3604" t="str">
        <f t="shared" si="55"/>
        <v>N</v>
      </c>
      <c r="AP147" s="3604" t="str">
        <f t="shared" si="56"/>
        <v>N</v>
      </c>
      <c r="AQ147" s="3604" t="str">
        <f t="shared" si="57"/>
        <v>N</v>
      </c>
      <c r="AR147" s="3604" t="str">
        <f t="shared" si="58"/>
        <v>N</v>
      </c>
      <c r="AS147" s="3604" t="str">
        <f t="shared" si="59"/>
        <v>N</v>
      </c>
      <c r="AT147" s="3604" t="str">
        <f t="shared" si="60"/>
        <v>N</v>
      </c>
      <c r="AU147" s="3604" t="str">
        <f t="shared" si="61"/>
        <v>N</v>
      </c>
      <c r="AV147" s="3604" t="str">
        <f t="shared" si="68"/>
        <v/>
      </c>
      <c r="AW147" s="3604" t="str">
        <f t="shared" si="69"/>
        <v/>
      </c>
      <c r="AX147" s="3604" t="str">
        <f t="shared" si="70"/>
        <v>N</v>
      </c>
      <c r="AY147" s="856"/>
      <c r="AZ147" s="861"/>
      <c r="BA147" s="24"/>
      <c r="BB147" s="26" t="s">
        <v>2549</v>
      </c>
      <c r="BC147" s="3009"/>
      <c r="BD147" s="3013"/>
      <c r="BE147" s="101" t="str">
        <f t="shared" si="50"/>
        <v>Please complete all cells in row</v>
      </c>
      <c r="BF147" s="993">
        <v>0</v>
      </c>
      <c r="BG147" s="3362"/>
    </row>
    <row r="148" spans="1:59" s="3704" customFormat="1" ht="15.75" hidden="1" customHeight="1">
      <c r="A148" s="3163"/>
      <c r="B148" s="3702"/>
      <c r="C148" s="856"/>
      <c r="D148" s="4605" t="s">
        <v>2410</v>
      </c>
      <c r="E148" s="856"/>
      <c r="F148" s="867"/>
      <c r="G148" s="867"/>
      <c r="H148" s="856"/>
      <c r="I148" s="856"/>
      <c r="J148" s="856"/>
      <c r="K148" s="856"/>
      <c r="L148" s="856"/>
      <c r="M148" s="856"/>
      <c r="N148" s="857"/>
      <c r="O148" s="858"/>
      <c r="P148" s="857"/>
      <c r="Q148" s="859"/>
      <c r="R148" s="858"/>
      <c r="S148" s="858"/>
      <c r="T148" s="858"/>
      <c r="U148" s="3596">
        <f t="shared" si="63"/>
        <v>0</v>
      </c>
      <c r="V148" s="3597">
        <f t="shared" si="64"/>
        <v>0</v>
      </c>
      <c r="W148" s="3597">
        <f t="shared" si="65"/>
        <v>0</v>
      </c>
      <c r="X148" s="3599"/>
      <c r="Y148" s="4373"/>
      <c r="Z148" s="4373"/>
      <c r="AA148" s="860"/>
      <c r="AB148" s="860"/>
      <c r="AC148" s="3601">
        <f t="shared" si="66"/>
        <v>0</v>
      </c>
      <c r="AD148" s="3601" t="str">
        <f t="shared" si="67"/>
        <v/>
      </c>
      <c r="AE148" s="3601" t="str">
        <f t="shared" si="51"/>
        <v/>
      </c>
      <c r="AF148" s="4375">
        <f t="shared" si="52"/>
        <v>0</v>
      </c>
      <c r="AG148" s="4375">
        <f t="shared" si="53"/>
        <v>0</v>
      </c>
      <c r="AH148" s="3601">
        <f t="shared" si="62"/>
        <v>0</v>
      </c>
      <c r="AI148" s="860"/>
      <c r="AJ148" s="860"/>
      <c r="AK148" s="858"/>
      <c r="AL148" s="858"/>
      <c r="AM148" s="858"/>
      <c r="AN148" s="3604" t="str">
        <f t="shared" si="54"/>
        <v>N</v>
      </c>
      <c r="AO148" s="3604" t="str">
        <f t="shared" si="55"/>
        <v>N</v>
      </c>
      <c r="AP148" s="3604" t="str">
        <f t="shared" si="56"/>
        <v>N</v>
      </c>
      <c r="AQ148" s="3604" t="str">
        <f t="shared" si="57"/>
        <v>N</v>
      </c>
      <c r="AR148" s="3604" t="str">
        <f t="shared" si="58"/>
        <v>N</v>
      </c>
      <c r="AS148" s="3604" t="str">
        <f t="shared" si="59"/>
        <v>N</v>
      </c>
      <c r="AT148" s="3604" t="str">
        <f t="shared" si="60"/>
        <v>N</v>
      </c>
      <c r="AU148" s="3604" t="str">
        <f t="shared" si="61"/>
        <v>N</v>
      </c>
      <c r="AV148" s="3604" t="str">
        <f t="shared" si="68"/>
        <v/>
      </c>
      <c r="AW148" s="3604" t="str">
        <f t="shared" si="69"/>
        <v/>
      </c>
      <c r="AX148" s="3604" t="str">
        <f t="shared" si="70"/>
        <v>N</v>
      </c>
      <c r="AY148" s="856"/>
      <c r="AZ148" s="861"/>
      <c r="BA148" s="24"/>
      <c r="BB148" s="26" t="s">
        <v>2550</v>
      </c>
      <c r="BC148" s="3009"/>
      <c r="BD148" s="3013"/>
      <c r="BE148" s="101" t="str">
        <f t="shared" si="50"/>
        <v>Please complete all cells in row</v>
      </c>
      <c r="BF148" s="993">
        <v>0</v>
      </c>
      <c r="BG148" s="3362"/>
    </row>
    <row r="149" spans="1:59" s="3704" customFormat="1" ht="15.75" hidden="1" customHeight="1">
      <c r="A149" s="3163"/>
      <c r="B149" s="3702"/>
      <c r="C149" s="856"/>
      <c r="D149" s="4605" t="s">
        <v>2410</v>
      </c>
      <c r="E149" s="856"/>
      <c r="F149" s="867"/>
      <c r="G149" s="867"/>
      <c r="H149" s="856"/>
      <c r="I149" s="856"/>
      <c r="J149" s="856"/>
      <c r="K149" s="856"/>
      <c r="L149" s="856"/>
      <c r="M149" s="856"/>
      <c r="N149" s="857"/>
      <c r="O149" s="858"/>
      <c r="P149" s="857"/>
      <c r="Q149" s="859"/>
      <c r="R149" s="858"/>
      <c r="S149" s="858"/>
      <c r="T149" s="858"/>
      <c r="U149" s="3596">
        <f t="shared" si="63"/>
        <v>0</v>
      </c>
      <c r="V149" s="3597">
        <f t="shared" si="64"/>
        <v>0</v>
      </c>
      <c r="W149" s="3597">
        <f t="shared" si="65"/>
        <v>0</v>
      </c>
      <c r="X149" s="3599"/>
      <c r="Y149" s="4373"/>
      <c r="Z149" s="4373"/>
      <c r="AA149" s="860"/>
      <c r="AB149" s="860"/>
      <c r="AC149" s="3601">
        <f t="shared" si="66"/>
        <v>0</v>
      </c>
      <c r="AD149" s="3601" t="str">
        <f t="shared" si="67"/>
        <v/>
      </c>
      <c r="AE149" s="3601" t="str">
        <f t="shared" si="51"/>
        <v/>
      </c>
      <c r="AF149" s="4375">
        <f t="shared" si="52"/>
        <v>0</v>
      </c>
      <c r="AG149" s="4375">
        <f t="shared" si="53"/>
        <v>0</v>
      </c>
      <c r="AH149" s="3601">
        <f t="shared" si="62"/>
        <v>0</v>
      </c>
      <c r="AI149" s="860"/>
      <c r="AJ149" s="860"/>
      <c r="AK149" s="858"/>
      <c r="AL149" s="858"/>
      <c r="AM149" s="858"/>
      <c r="AN149" s="3604" t="str">
        <f t="shared" si="54"/>
        <v>N</v>
      </c>
      <c r="AO149" s="3604" t="str">
        <f t="shared" si="55"/>
        <v>N</v>
      </c>
      <c r="AP149" s="3604" t="str">
        <f t="shared" si="56"/>
        <v>N</v>
      </c>
      <c r="AQ149" s="3604" t="str">
        <f t="shared" si="57"/>
        <v>N</v>
      </c>
      <c r="AR149" s="3604" t="str">
        <f t="shared" si="58"/>
        <v>N</v>
      </c>
      <c r="AS149" s="3604" t="str">
        <f t="shared" si="59"/>
        <v>N</v>
      </c>
      <c r="AT149" s="3604" t="str">
        <f t="shared" si="60"/>
        <v>N</v>
      </c>
      <c r="AU149" s="3604" t="str">
        <f t="shared" si="61"/>
        <v>N</v>
      </c>
      <c r="AV149" s="3604" t="str">
        <f t="shared" si="68"/>
        <v/>
      </c>
      <c r="AW149" s="3604" t="str">
        <f t="shared" si="69"/>
        <v/>
      </c>
      <c r="AX149" s="3604" t="str">
        <f t="shared" si="70"/>
        <v>N</v>
      </c>
      <c r="AY149" s="856"/>
      <c r="AZ149" s="861"/>
      <c r="BA149" s="24"/>
      <c r="BB149" s="26" t="s">
        <v>2551</v>
      </c>
      <c r="BC149" s="3009"/>
      <c r="BD149" s="3013"/>
      <c r="BE149" s="101" t="str">
        <f t="shared" si="50"/>
        <v>Please complete all cells in row</v>
      </c>
      <c r="BF149" s="993">
        <v>0</v>
      </c>
      <c r="BG149" s="3362"/>
    </row>
    <row r="150" spans="1:59" s="3704" customFormat="1" ht="15.75" hidden="1" customHeight="1">
      <c r="A150" s="3163"/>
      <c r="B150" s="3702"/>
      <c r="C150" s="856"/>
      <c r="D150" s="4605" t="s">
        <v>2410</v>
      </c>
      <c r="E150" s="856"/>
      <c r="F150" s="867"/>
      <c r="G150" s="867"/>
      <c r="H150" s="856"/>
      <c r="I150" s="856"/>
      <c r="J150" s="856"/>
      <c r="K150" s="856"/>
      <c r="L150" s="856"/>
      <c r="M150" s="856"/>
      <c r="N150" s="857"/>
      <c r="O150" s="858"/>
      <c r="P150" s="857"/>
      <c r="Q150" s="859"/>
      <c r="R150" s="858"/>
      <c r="S150" s="858"/>
      <c r="T150" s="858"/>
      <c r="U150" s="3596">
        <f t="shared" si="63"/>
        <v>0</v>
      </c>
      <c r="V150" s="3597">
        <f t="shared" si="64"/>
        <v>0</v>
      </c>
      <c r="W150" s="3597">
        <f t="shared" si="65"/>
        <v>0</v>
      </c>
      <c r="X150" s="3599"/>
      <c r="Y150" s="4373"/>
      <c r="Z150" s="4373"/>
      <c r="AA150" s="860"/>
      <c r="AB150" s="860"/>
      <c r="AC150" s="3601">
        <f t="shared" si="66"/>
        <v>0</v>
      </c>
      <c r="AD150" s="3601" t="str">
        <f t="shared" si="67"/>
        <v/>
      </c>
      <c r="AE150" s="3601" t="str">
        <f t="shared" si="51"/>
        <v/>
      </c>
      <c r="AF150" s="4375">
        <f t="shared" si="52"/>
        <v>0</v>
      </c>
      <c r="AG150" s="4375">
        <f t="shared" si="53"/>
        <v>0</v>
      </c>
      <c r="AH150" s="3601">
        <f t="shared" si="62"/>
        <v>0</v>
      </c>
      <c r="AI150" s="860"/>
      <c r="AJ150" s="860"/>
      <c r="AK150" s="858"/>
      <c r="AL150" s="858"/>
      <c r="AM150" s="858"/>
      <c r="AN150" s="3604" t="str">
        <f t="shared" si="54"/>
        <v>N</v>
      </c>
      <c r="AO150" s="3604" t="str">
        <f t="shared" si="55"/>
        <v>N</v>
      </c>
      <c r="AP150" s="3604" t="str">
        <f t="shared" si="56"/>
        <v>N</v>
      </c>
      <c r="AQ150" s="3604" t="str">
        <f t="shared" si="57"/>
        <v>N</v>
      </c>
      <c r="AR150" s="3604" t="str">
        <f t="shared" si="58"/>
        <v>N</v>
      </c>
      <c r="AS150" s="3604" t="str">
        <f t="shared" si="59"/>
        <v>N</v>
      </c>
      <c r="AT150" s="3604" t="str">
        <f t="shared" si="60"/>
        <v>N</v>
      </c>
      <c r="AU150" s="3604" t="str">
        <f t="shared" si="61"/>
        <v>N</v>
      </c>
      <c r="AV150" s="3604" t="str">
        <f t="shared" si="68"/>
        <v/>
      </c>
      <c r="AW150" s="3604" t="str">
        <f t="shared" si="69"/>
        <v/>
      </c>
      <c r="AX150" s="3604" t="str">
        <f t="shared" si="70"/>
        <v>N</v>
      </c>
      <c r="AY150" s="856"/>
      <c r="AZ150" s="861"/>
      <c r="BA150" s="24"/>
      <c r="BB150" s="26" t="s">
        <v>2552</v>
      </c>
      <c r="BC150" s="3009"/>
      <c r="BD150" s="3013"/>
      <c r="BE150" s="101" t="str">
        <f t="shared" si="50"/>
        <v>Please complete all cells in row</v>
      </c>
      <c r="BF150" s="993">
        <v>0</v>
      </c>
      <c r="BG150" s="3362"/>
    </row>
    <row r="151" spans="1:59" s="3704" customFormat="1" ht="15.75" hidden="1" customHeight="1">
      <c r="A151" s="3163"/>
      <c r="B151" s="3702"/>
      <c r="C151" s="856"/>
      <c r="D151" s="4605" t="s">
        <v>2410</v>
      </c>
      <c r="E151" s="856"/>
      <c r="F151" s="867"/>
      <c r="G151" s="867"/>
      <c r="H151" s="856"/>
      <c r="I151" s="856"/>
      <c r="J151" s="856"/>
      <c r="K151" s="856"/>
      <c r="L151" s="856"/>
      <c r="M151" s="856"/>
      <c r="N151" s="857"/>
      <c r="O151" s="858"/>
      <c r="P151" s="857"/>
      <c r="Q151" s="859"/>
      <c r="R151" s="858"/>
      <c r="S151" s="858"/>
      <c r="T151" s="858"/>
      <c r="U151" s="3596">
        <f t="shared" si="63"/>
        <v>0</v>
      </c>
      <c r="V151" s="3597">
        <f t="shared" si="64"/>
        <v>0</v>
      </c>
      <c r="W151" s="3597">
        <f t="shared" si="65"/>
        <v>0</v>
      </c>
      <c r="X151" s="3599"/>
      <c r="Y151" s="4373"/>
      <c r="Z151" s="4373"/>
      <c r="AA151" s="860"/>
      <c r="AB151" s="860"/>
      <c r="AC151" s="3601">
        <f t="shared" si="66"/>
        <v>0</v>
      </c>
      <c r="AD151" s="3601" t="str">
        <f t="shared" si="67"/>
        <v/>
      </c>
      <c r="AE151" s="3601" t="str">
        <f t="shared" si="51"/>
        <v/>
      </c>
      <c r="AF151" s="4375">
        <f t="shared" si="52"/>
        <v>0</v>
      </c>
      <c r="AG151" s="4375">
        <f t="shared" si="53"/>
        <v>0</v>
      </c>
      <c r="AH151" s="3601">
        <f t="shared" si="62"/>
        <v>0</v>
      </c>
      <c r="AI151" s="860"/>
      <c r="AJ151" s="860"/>
      <c r="AK151" s="858"/>
      <c r="AL151" s="858"/>
      <c r="AM151" s="858"/>
      <c r="AN151" s="3604" t="str">
        <f t="shared" si="54"/>
        <v>N</v>
      </c>
      <c r="AO151" s="3604" t="str">
        <f t="shared" si="55"/>
        <v>N</v>
      </c>
      <c r="AP151" s="3604" t="str">
        <f t="shared" si="56"/>
        <v>N</v>
      </c>
      <c r="AQ151" s="3604" t="str">
        <f t="shared" si="57"/>
        <v>N</v>
      </c>
      <c r="AR151" s="3604" t="str">
        <f t="shared" si="58"/>
        <v>N</v>
      </c>
      <c r="AS151" s="3604" t="str">
        <f t="shared" si="59"/>
        <v>N</v>
      </c>
      <c r="AT151" s="3604" t="str">
        <f t="shared" si="60"/>
        <v>N</v>
      </c>
      <c r="AU151" s="3604" t="str">
        <f t="shared" si="61"/>
        <v>N</v>
      </c>
      <c r="AV151" s="3604" t="str">
        <f t="shared" si="68"/>
        <v/>
      </c>
      <c r="AW151" s="3604" t="str">
        <f t="shared" si="69"/>
        <v/>
      </c>
      <c r="AX151" s="3604" t="str">
        <f t="shared" si="70"/>
        <v>N</v>
      </c>
      <c r="AY151" s="856"/>
      <c r="AZ151" s="861"/>
      <c r="BA151" s="24"/>
      <c r="BB151" s="26" t="s">
        <v>2553</v>
      </c>
      <c r="BC151" s="3009"/>
      <c r="BD151" s="3013"/>
      <c r="BE151" s="101" t="str">
        <f t="shared" si="50"/>
        <v>Please complete all cells in row</v>
      </c>
      <c r="BF151" s="993">
        <v>0</v>
      </c>
      <c r="BG151" s="3362"/>
    </row>
    <row r="152" spans="1:59" s="3704" customFormat="1" ht="15.75" hidden="1" customHeight="1">
      <c r="A152" s="3163"/>
      <c r="B152" s="3702"/>
      <c r="C152" s="856"/>
      <c r="D152" s="4605" t="s">
        <v>2410</v>
      </c>
      <c r="E152" s="856"/>
      <c r="F152" s="867"/>
      <c r="G152" s="867"/>
      <c r="H152" s="856"/>
      <c r="I152" s="856"/>
      <c r="J152" s="856"/>
      <c r="K152" s="856"/>
      <c r="L152" s="856"/>
      <c r="M152" s="856"/>
      <c r="N152" s="857"/>
      <c r="O152" s="858"/>
      <c r="P152" s="857"/>
      <c r="Q152" s="859"/>
      <c r="R152" s="858"/>
      <c r="S152" s="858"/>
      <c r="T152" s="858"/>
      <c r="U152" s="3596">
        <f t="shared" si="63"/>
        <v>0</v>
      </c>
      <c r="V152" s="3597">
        <f t="shared" si="64"/>
        <v>0</v>
      </c>
      <c r="W152" s="3597">
        <f t="shared" si="65"/>
        <v>0</v>
      </c>
      <c r="X152" s="3599"/>
      <c r="Y152" s="4373"/>
      <c r="Z152" s="4373"/>
      <c r="AA152" s="860"/>
      <c r="AB152" s="860"/>
      <c r="AC152" s="3601">
        <f t="shared" si="66"/>
        <v>0</v>
      </c>
      <c r="AD152" s="3601" t="str">
        <f t="shared" si="67"/>
        <v/>
      </c>
      <c r="AE152" s="3601" t="str">
        <f t="shared" si="51"/>
        <v/>
      </c>
      <c r="AF152" s="4375">
        <f t="shared" si="52"/>
        <v>0</v>
      </c>
      <c r="AG152" s="4375">
        <f t="shared" si="53"/>
        <v>0</v>
      </c>
      <c r="AH152" s="3601">
        <f t="shared" si="62"/>
        <v>0</v>
      </c>
      <c r="AI152" s="860"/>
      <c r="AJ152" s="860"/>
      <c r="AK152" s="858"/>
      <c r="AL152" s="858"/>
      <c r="AM152" s="858"/>
      <c r="AN152" s="3604" t="str">
        <f t="shared" si="54"/>
        <v>N</v>
      </c>
      <c r="AO152" s="3604" t="str">
        <f t="shared" si="55"/>
        <v>N</v>
      </c>
      <c r="AP152" s="3604" t="str">
        <f t="shared" si="56"/>
        <v>N</v>
      </c>
      <c r="AQ152" s="3604" t="str">
        <f t="shared" si="57"/>
        <v>N</v>
      </c>
      <c r="AR152" s="3604" t="str">
        <f t="shared" si="58"/>
        <v>N</v>
      </c>
      <c r="AS152" s="3604" t="str">
        <f t="shared" si="59"/>
        <v>N</v>
      </c>
      <c r="AT152" s="3604" t="str">
        <f t="shared" si="60"/>
        <v>N</v>
      </c>
      <c r="AU152" s="3604" t="str">
        <f t="shared" si="61"/>
        <v>N</v>
      </c>
      <c r="AV152" s="3604" t="str">
        <f t="shared" si="68"/>
        <v/>
      </c>
      <c r="AW152" s="3604" t="str">
        <f t="shared" si="69"/>
        <v/>
      </c>
      <c r="AX152" s="3604" t="str">
        <f t="shared" si="70"/>
        <v>N</v>
      </c>
      <c r="AY152" s="856"/>
      <c r="AZ152" s="861"/>
      <c r="BA152" s="24"/>
      <c r="BB152" s="26" t="s">
        <v>2554</v>
      </c>
      <c r="BC152" s="3009"/>
      <c r="BD152" s="3013"/>
      <c r="BE152" s="101" t="str">
        <f t="shared" si="50"/>
        <v>Please complete all cells in row</v>
      </c>
      <c r="BF152" s="993">
        <v>0</v>
      </c>
      <c r="BG152" s="3362"/>
    </row>
    <row r="153" spans="1:59" s="3704" customFormat="1" ht="15.75" hidden="1" customHeight="1">
      <c r="A153" s="3163"/>
      <c r="B153" s="3702"/>
      <c r="C153" s="856"/>
      <c r="D153" s="4605" t="s">
        <v>2410</v>
      </c>
      <c r="E153" s="856"/>
      <c r="F153" s="867"/>
      <c r="G153" s="867"/>
      <c r="H153" s="856"/>
      <c r="I153" s="856"/>
      <c r="J153" s="856"/>
      <c r="K153" s="856"/>
      <c r="L153" s="856"/>
      <c r="M153" s="856"/>
      <c r="N153" s="857"/>
      <c r="O153" s="858"/>
      <c r="P153" s="857"/>
      <c r="Q153" s="859"/>
      <c r="R153" s="858"/>
      <c r="S153" s="858"/>
      <c r="T153" s="858"/>
      <c r="U153" s="3596">
        <f t="shared" si="63"/>
        <v>0</v>
      </c>
      <c r="V153" s="3597">
        <f t="shared" si="64"/>
        <v>0</v>
      </c>
      <c r="W153" s="3597">
        <f t="shared" si="65"/>
        <v>0</v>
      </c>
      <c r="X153" s="3599"/>
      <c r="Y153" s="4373"/>
      <c r="Z153" s="4373"/>
      <c r="AA153" s="860"/>
      <c r="AB153" s="860"/>
      <c r="AC153" s="3601">
        <f t="shared" si="66"/>
        <v>0</v>
      </c>
      <c r="AD153" s="3601" t="str">
        <f t="shared" si="67"/>
        <v/>
      </c>
      <c r="AE153" s="3601" t="str">
        <f t="shared" si="51"/>
        <v/>
      </c>
      <c r="AF153" s="4375">
        <f t="shared" si="52"/>
        <v>0</v>
      </c>
      <c r="AG153" s="4375">
        <f t="shared" si="53"/>
        <v>0</v>
      </c>
      <c r="AH153" s="3601">
        <f t="shared" si="62"/>
        <v>0</v>
      </c>
      <c r="AI153" s="860"/>
      <c r="AJ153" s="860"/>
      <c r="AK153" s="858"/>
      <c r="AL153" s="858"/>
      <c r="AM153" s="858"/>
      <c r="AN153" s="3604" t="str">
        <f t="shared" si="54"/>
        <v>N</v>
      </c>
      <c r="AO153" s="3604" t="str">
        <f t="shared" si="55"/>
        <v>N</v>
      </c>
      <c r="AP153" s="3604" t="str">
        <f t="shared" si="56"/>
        <v>N</v>
      </c>
      <c r="AQ153" s="3604" t="str">
        <f t="shared" si="57"/>
        <v>N</v>
      </c>
      <c r="AR153" s="3604" t="str">
        <f t="shared" si="58"/>
        <v>N</v>
      </c>
      <c r="AS153" s="3604" t="str">
        <f t="shared" si="59"/>
        <v>N</v>
      </c>
      <c r="AT153" s="3604" t="str">
        <f t="shared" si="60"/>
        <v>N</v>
      </c>
      <c r="AU153" s="3604" t="str">
        <f t="shared" si="61"/>
        <v>N</v>
      </c>
      <c r="AV153" s="3604" t="str">
        <f t="shared" si="68"/>
        <v/>
      </c>
      <c r="AW153" s="3604" t="str">
        <f t="shared" si="69"/>
        <v/>
      </c>
      <c r="AX153" s="3604" t="str">
        <f t="shared" si="70"/>
        <v>N</v>
      </c>
      <c r="AY153" s="856"/>
      <c r="AZ153" s="861"/>
      <c r="BA153" s="24"/>
      <c r="BB153" s="26" t="s">
        <v>2555</v>
      </c>
      <c r="BC153" s="3009"/>
      <c r="BD153" s="3013"/>
      <c r="BE153" s="101" t="str">
        <f t="shared" si="50"/>
        <v>Please complete all cells in row</v>
      </c>
      <c r="BF153" s="993">
        <v>0</v>
      </c>
      <c r="BG153" s="3362"/>
    </row>
    <row r="154" spans="1:59" s="3704" customFormat="1" ht="15.75" hidden="1" customHeight="1">
      <c r="A154" s="3163"/>
      <c r="B154" s="3702"/>
      <c r="C154" s="856"/>
      <c r="D154" s="4605" t="s">
        <v>2410</v>
      </c>
      <c r="E154" s="856"/>
      <c r="F154" s="867"/>
      <c r="G154" s="867"/>
      <c r="H154" s="856"/>
      <c r="I154" s="856"/>
      <c r="J154" s="856"/>
      <c r="K154" s="856"/>
      <c r="L154" s="856"/>
      <c r="M154" s="856"/>
      <c r="N154" s="857"/>
      <c r="O154" s="858"/>
      <c r="P154" s="857"/>
      <c r="Q154" s="859"/>
      <c r="R154" s="858"/>
      <c r="S154" s="858"/>
      <c r="T154" s="858"/>
      <c r="U154" s="3596">
        <f t="shared" si="63"/>
        <v>0</v>
      </c>
      <c r="V154" s="3597">
        <f t="shared" si="64"/>
        <v>0</v>
      </c>
      <c r="W154" s="3597">
        <f t="shared" si="65"/>
        <v>0</v>
      </c>
      <c r="X154" s="3599"/>
      <c r="Y154" s="4373"/>
      <c r="Z154" s="4373"/>
      <c r="AA154" s="860"/>
      <c r="AB154" s="860"/>
      <c r="AC154" s="3601">
        <f t="shared" si="66"/>
        <v>0</v>
      </c>
      <c r="AD154" s="3601" t="str">
        <f t="shared" si="67"/>
        <v/>
      </c>
      <c r="AE154" s="3601" t="str">
        <f t="shared" si="51"/>
        <v/>
      </c>
      <c r="AF154" s="4375">
        <f t="shared" si="52"/>
        <v>0</v>
      </c>
      <c r="AG154" s="4375">
        <f t="shared" si="53"/>
        <v>0</v>
      </c>
      <c r="AH154" s="3601">
        <f t="shared" si="62"/>
        <v>0</v>
      </c>
      <c r="AI154" s="860"/>
      <c r="AJ154" s="860"/>
      <c r="AK154" s="858"/>
      <c r="AL154" s="858"/>
      <c r="AM154" s="858"/>
      <c r="AN154" s="3604" t="str">
        <f t="shared" si="54"/>
        <v>N</v>
      </c>
      <c r="AO154" s="3604" t="str">
        <f t="shared" si="55"/>
        <v>N</v>
      </c>
      <c r="AP154" s="3604" t="str">
        <f t="shared" si="56"/>
        <v>N</v>
      </c>
      <c r="AQ154" s="3604" t="str">
        <f t="shared" si="57"/>
        <v>N</v>
      </c>
      <c r="AR154" s="3604" t="str">
        <f t="shared" si="58"/>
        <v>N</v>
      </c>
      <c r="AS154" s="3604" t="str">
        <f t="shared" si="59"/>
        <v>N</v>
      </c>
      <c r="AT154" s="3604" t="str">
        <f t="shared" si="60"/>
        <v>N</v>
      </c>
      <c r="AU154" s="3604" t="str">
        <f t="shared" si="61"/>
        <v>N</v>
      </c>
      <c r="AV154" s="3604" t="str">
        <f t="shared" si="68"/>
        <v/>
      </c>
      <c r="AW154" s="3604" t="str">
        <f t="shared" si="69"/>
        <v/>
      </c>
      <c r="AX154" s="3604" t="str">
        <f t="shared" si="70"/>
        <v>N</v>
      </c>
      <c r="AY154" s="856"/>
      <c r="AZ154" s="861"/>
      <c r="BA154" s="24"/>
      <c r="BB154" s="26" t="s">
        <v>2556</v>
      </c>
      <c r="BC154" s="3009"/>
      <c r="BD154" s="3013"/>
      <c r="BE154" s="101" t="str">
        <f t="shared" si="50"/>
        <v>Please complete all cells in row</v>
      </c>
      <c r="BF154" s="993">
        <v>0</v>
      </c>
      <c r="BG154" s="3362"/>
    </row>
    <row r="155" spans="1:59" s="3704" customFormat="1" ht="15.75" hidden="1" customHeight="1">
      <c r="A155" s="3163"/>
      <c r="B155" s="3702"/>
      <c r="C155" s="856"/>
      <c r="D155" s="4605" t="s">
        <v>2410</v>
      </c>
      <c r="E155" s="856"/>
      <c r="F155" s="867"/>
      <c r="G155" s="867"/>
      <c r="H155" s="856"/>
      <c r="I155" s="856"/>
      <c r="J155" s="856"/>
      <c r="K155" s="856"/>
      <c r="L155" s="856"/>
      <c r="M155" s="856"/>
      <c r="N155" s="857"/>
      <c r="O155" s="858"/>
      <c r="P155" s="857"/>
      <c r="Q155" s="859"/>
      <c r="R155" s="858"/>
      <c r="S155" s="858"/>
      <c r="T155" s="858"/>
      <c r="U155" s="3596">
        <f t="shared" si="63"/>
        <v>0</v>
      </c>
      <c r="V155" s="3597">
        <f t="shared" si="64"/>
        <v>0</v>
      </c>
      <c r="W155" s="3597">
        <f t="shared" si="65"/>
        <v>0</v>
      </c>
      <c r="X155" s="3599"/>
      <c r="Y155" s="4373"/>
      <c r="Z155" s="4373"/>
      <c r="AA155" s="860"/>
      <c r="AB155" s="860"/>
      <c r="AC155" s="3601">
        <f t="shared" si="66"/>
        <v>0</v>
      </c>
      <c r="AD155" s="3601" t="str">
        <f t="shared" si="67"/>
        <v/>
      </c>
      <c r="AE155" s="3601" t="str">
        <f t="shared" si="51"/>
        <v/>
      </c>
      <c r="AF155" s="4375">
        <f t="shared" si="52"/>
        <v>0</v>
      </c>
      <c r="AG155" s="4375">
        <f t="shared" si="53"/>
        <v>0</v>
      </c>
      <c r="AH155" s="3601">
        <f t="shared" si="62"/>
        <v>0</v>
      </c>
      <c r="AI155" s="860"/>
      <c r="AJ155" s="860"/>
      <c r="AK155" s="858"/>
      <c r="AL155" s="858"/>
      <c r="AM155" s="858"/>
      <c r="AN155" s="3604" t="str">
        <f t="shared" si="54"/>
        <v>N</v>
      </c>
      <c r="AO155" s="3604" t="str">
        <f t="shared" si="55"/>
        <v>N</v>
      </c>
      <c r="AP155" s="3604" t="str">
        <f t="shared" si="56"/>
        <v>N</v>
      </c>
      <c r="AQ155" s="3604" t="str">
        <f t="shared" si="57"/>
        <v>N</v>
      </c>
      <c r="AR155" s="3604" t="str">
        <f t="shared" si="58"/>
        <v>N</v>
      </c>
      <c r="AS155" s="3604" t="str">
        <f t="shared" si="59"/>
        <v>N</v>
      </c>
      <c r="AT155" s="3604" t="str">
        <f t="shared" si="60"/>
        <v>N</v>
      </c>
      <c r="AU155" s="3604" t="str">
        <f t="shared" si="61"/>
        <v>N</v>
      </c>
      <c r="AV155" s="3604" t="str">
        <f t="shared" si="68"/>
        <v/>
      </c>
      <c r="AW155" s="3604" t="str">
        <f t="shared" si="69"/>
        <v/>
      </c>
      <c r="AX155" s="3604" t="str">
        <f t="shared" si="70"/>
        <v>N</v>
      </c>
      <c r="AY155" s="856"/>
      <c r="AZ155" s="861"/>
      <c r="BA155" s="24"/>
      <c r="BB155" s="26" t="s">
        <v>2557</v>
      </c>
      <c r="BC155" s="3009"/>
      <c r="BD155" s="3013"/>
      <c r="BE155" s="101" t="str">
        <f t="shared" si="50"/>
        <v>Please complete all cells in row</v>
      </c>
      <c r="BF155" s="993">
        <v>0</v>
      </c>
      <c r="BG155" s="3362"/>
    </row>
    <row r="156" spans="1:59" s="3704" customFormat="1" ht="15.75" hidden="1" customHeight="1">
      <c r="A156" s="3163"/>
      <c r="B156" s="3702"/>
      <c r="C156" s="856"/>
      <c r="D156" s="4605" t="s">
        <v>2410</v>
      </c>
      <c r="E156" s="856"/>
      <c r="F156" s="867"/>
      <c r="G156" s="867"/>
      <c r="H156" s="856"/>
      <c r="I156" s="856"/>
      <c r="J156" s="856"/>
      <c r="K156" s="856"/>
      <c r="L156" s="856"/>
      <c r="M156" s="856"/>
      <c r="N156" s="857"/>
      <c r="O156" s="858"/>
      <c r="P156" s="857"/>
      <c r="Q156" s="859"/>
      <c r="R156" s="858"/>
      <c r="S156" s="858"/>
      <c r="T156" s="858"/>
      <c r="U156" s="3596">
        <f t="shared" si="63"/>
        <v>0</v>
      </c>
      <c r="V156" s="3597">
        <f t="shared" si="64"/>
        <v>0</v>
      </c>
      <c r="W156" s="3597">
        <f t="shared" si="65"/>
        <v>0</v>
      </c>
      <c r="X156" s="3599"/>
      <c r="Y156" s="4373"/>
      <c r="Z156" s="4373"/>
      <c r="AA156" s="860"/>
      <c r="AB156" s="860"/>
      <c r="AC156" s="3601">
        <f t="shared" si="66"/>
        <v>0</v>
      </c>
      <c r="AD156" s="3601" t="str">
        <f t="shared" si="67"/>
        <v/>
      </c>
      <c r="AE156" s="3601" t="str">
        <f t="shared" si="51"/>
        <v/>
      </c>
      <c r="AF156" s="4375">
        <f t="shared" si="52"/>
        <v>0</v>
      </c>
      <c r="AG156" s="4375">
        <f t="shared" si="53"/>
        <v>0</v>
      </c>
      <c r="AH156" s="3601">
        <f t="shared" si="62"/>
        <v>0</v>
      </c>
      <c r="AI156" s="860"/>
      <c r="AJ156" s="860"/>
      <c r="AK156" s="858"/>
      <c r="AL156" s="858"/>
      <c r="AM156" s="858"/>
      <c r="AN156" s="3604" t="str">
        <f t="shared" si="54"/>
        <v>N</v>
      </c>
      <c r="AO156" s="3604" t="str">
        <f t="shared" si="55"/>
        <v>N</v>
      </c>
      <c r="AP156" s="3604" t="str">
        <f t="shared" si="56"/>
        <v>N</v>
      </c>
      <c r="AQ156" s="3604" t="str">
        <f t="shared" si="57"/>
        <v>N</v>
      </c>
      <c r="AR156" s="3604" t="str">
        <f t="shared" si="58"/>
        <v>N</v>
      </c>
      <c r="AS156" s="3604" t="str">
        <f t="shared" si="59"/>
        <v>N</v>
      </c>
      <c r="AT156" s="3604" t="str">
        <f t="shared" si="60"/>
        <v>N</v>
      </c>
      <c r="AU156" s="3604" t="str">
        <f t="shared" si="61"/>
        <v>N</v>
      </c>
      <c r="AV156" s="3604" t="str">
        <f t="shared" si="68"/>
        <v/>
      </c>
      <c r="AW156" s="3604" t="str">
        <f t="shared" si="69"/>
        <v/>
      </c>
      <c r="AX156" s="3604" t="str">
        <f t="shared" si="70"/>
        <v>N</v>
      </c>
      <c r="AY156" s="856"/>
      <c r="AZ156" s="861"/>
      <c r="BA156" s="24"/>
      <c r="BB156" s="26" t="s">
        <v>2558</v>
      </c>
      <c r="BC156" s="3009"/>
      <c r="BD156" s="3013"/>
      <c r="BE156" s="101" t="str">
        <f t="shared" si="50"/>
        <v>Please complete all cells in row</v>
      </c>
      <c r="BF156" s="993">
        <v>0</v>
      </c>
      <c r="BG156" s="3362"/>
    </row>
    <row r="157" spans="1:59" s="3704" customFormat="1" ht="15.75" hidden="1" customHeight="1">
      <c r="A157" s="3163"/>
      <c r="B157" s="3702"/>
      <c r="C157" s="856"/>
      <c r="D157" s="4605" t="s">
        <v>2410</v>
      </c>
      <c r="E157" s="856"/>
      <c r="F157" s="867"/>
      <c r="G157" s="867"/>
      <c r="H157" s="856"/>
      <c r="I157" s="856"/>
      <c r="J157" s="856"/>
      <c r="K157" s="856"/>
      <c r="L157" s="856"/>
      <c r="M157" s="856"/>
      <c r="N157" s="857"/>
      <c r="O157" s="858"/>
      <c r="P157" s="857"/>
      <c r="Q157" s="859"/>
      <c r="R157" s="858"/>
      <c r="S157" s="858"/>
      <c r="T157" s="858"/>
      <c r="U157" s="3596">
        <f t="shared" si="63"/>
        <v>0</v>
      </c>
      <c r="V157" s="3597">
        <f t="shared" si="64"/>
        <v>0</v>
      </c>
      <c r="W157" s="3597">
        <f t="shared" si="65"/>
        <v>0</v>
      </c>
      <c r="X157" s="3599"/>
      <c r="Y157" s="4373"/>
      <c r="Z157" s="4373"/>
      <c r="AA157" s="860"/>
      <c r="AB157" s="860"/>
      <c r="AC157" s="3601">
        <f t="shared" si="66"/>
        <v>0</v>
      </c>
      <c r="AD157" s="3601" t="str">
        <f t="shared" si="67"/>
        <v/>
      </c>
      <c r="AE157" s="3601" t="str">
        <f t="shared" si="51"/>
        <v/>
      </c>
      <c r="AF157" s="4375">
        <f t="shared" si="52"/>
        <v>0</v>
      </c>
      <c r="AG157" s="4375">
        <f t="shared" si="53"/>
        <v>0</v>
      </c>
      <c r="AH157" s="3601">
        <f t="shared" si="62"/>
        <v>0</v>
      </c>
      <c r="AI157" s="860"/>
      <c r="AJ157" s="860"/>
      <c r="AK157" s="858"/>
      <c r="AL157" s="858"/>
      <c r="AM157" s="858"/>
      <c r="AN157" s="3604" t="str">
        <f t="shared" si="54"/>
        <v>N</v>
      </c>
      <c r="AO157" s="3604" t="str">
        <f t="shared" si="55"/>
        <v>N</v>
      </c>
      <c r="AP157" s="3604" t="str">
        <f t="shared" si="56"/>
        <v>N</v>
      </c>
      <c r="AQ157" s="3604" t="str">
        <f t="shared" si="57"/>
        <v>N</v>
      </c>
      <c r="AR157" s="3604" t="str">
        <f t="shared" si="58"/>
        <v>N</v>
      </c>
      <c r="AS157" s="3604" t="str">
        <f t="shared" si="59"/>
        <v>N</v>
      </c>
      <c r="AT157" s="3604" t="str">
        <f t="shared" si="60"/>
        <v>N</v>
      </c>
      <c r="AU157" s="3604" t="str">
        <f t="shared" si="61"/>
        <v>N</v>
      </c>
      <c r="AV157" s="3604" t="str">
        <f t="shared" si="68"/>
        <v/>
      </c>
      <c r="AW157" s="3604" t="str">
        <f t="shared" si="69"/>
        <v/>
      </c>
      <c r="AX157" s="3604" t="str">
        <f t="shared" si="70"/>
        <v>N</v>
      </c>
      <c r="AY157" s="856"/>
      <c r="AZ157" s="861"/>
      <c r="BA157" s="24"/>
      <c r="BB157" s="26" t="s">
        <v>2559</v>
      </c>
      <c r="BC157" s="3009"/>
      <c r="BD157" s="3013"/>
      <c r="BE157" s="101" t="str">
        <f t="shared" si="50"/>
        <v>Please complete all cells in row</v>
      </c>
      <c r="BF157" s="993">
        <v>0</v>
      </c>
      <c r="BG157" s="3362"/>
    </row>
    <row r="158" spans="1:59" s="3704" customFormat="1" ht="15.75" hidden="1" customHeight="1">
      <c r="A158" s="3163"/>
      <c r="B158" s="3702"/>
      <c r="C158" s="856"/>
      <c r="D158" s="4605" t="s">
        <v>2410</v>
      </c>
      <c r="E158" s="856"/>
      <c r="F158" s="867"/>
      <c r="G158" s="867"/>
      <c r="H158" s="856"/>
      <c r="I158" s="856"/>
      <c r="J158" s="856"/>
      <c r="K158" s="856"/>
      <c r="L158" s="856"/>
      <c r="M158" s="856"/>
      <c r="N158" s="857"/>
      <c r="O158" s="858"/>
      <c r="P158" s="857"/>
      <c r="Q158" s="859"/>
      <c r="R158" s="858"/>
      <c r="S158" s="858"/>
      <c r="T158" s="858"/>
      <c r="U158" s="3596">
        <f t="shared" si="63"/>
        <v>0</v>
      </c>
      <c r="V158" s="3597">
        <f t="shared" si="64"/>
        <v>0</v>
      </c>
      <c r="W158" s="3597">
        <f t="shared" si="65"/>
        <v>0</v>
      </c>
      <c r="X158" s="3599"/>
      <c r="Y158" s="4373"/>
      <c r="Z158" s="4373"/>
      <c r="AA158" s="860"/>
      <c r="AB158" s="860"/>
      <c r="AC158" s="3601">
        <f t="shared" si="66"/>
        <v>0</v>
      </c>
      <c r="AD158" s="3601" t="str">
        <f t="shared" si="67"/>
        <v/>
      </c>
      <c r="AE158" s="3601" t="str">
        <f t="shared" si="51"/>
        <v/>
      </c>
      <c r="AF158" s="4375">
        <f t="shared" si="52"/>
        <v>0</v>
      </c>
      <c r="AG158" s="4375">
        <f t="shared" si="53"/>
        <v>0</v>
      </c>
      <c r="AH158" s="3601">
        <f t="shared" si="62"/>
        <v>0</v>
      </c>
      <c r="AI158" s="860"/>
      <c r="AJ158" s="860"/>
      <c r="AK158" s="858"/>
      <c r="AL158" s="858"/>
      <c r="AM158" s="858"/>
      <c r="AN158" s="3604" t="str">
        <f t="shared" si="54"/>
        <v>N</v>
      </c>
      <c r="AO158" s="3604" t="str">
        <f t="shared" si="55"/>
        <v>N</v>
      </c>
      <c r="AP158" s="3604" t="str">
        <f t="shared" si="56"/>
        <v>N</v>
      </c>
      <c r="AQ158" s="3604" t="str">
        <f t="shared" si="57"/>
        <v>N</v>
      </c>
      <c r="AR158" s="3604" t="str">
        <f t="shared" si="58"/>
        <v>N</v>
      </c>
      <c r="AS158" s="3604" t="str">
        <f t="shared" si="59"/>
        <v>N</v>
      </c>
      <c r="AT158" s="3604" t="str">
        <f t="shared" si="60"/>
        <v>N</v>
      </c>
      <c r="AU158" s="3604" t="str">
        <f t="shared" si="61"/>
        <v>N</v>
      </c>
      <c r="AV158" s="3604" t="str">
        <f t="shared" si="68"/>
        <v/>
      </c>
      <c r="AW158" s="3604" t="str">
        <f t="shared" si="69"/>
        <v/>
      </c>
      <c r="AX158" s="3604" t="str">
        <f t="shared" si="70"/>
        <v>N</v>
      </c>
      <c r="AY158" s="856"/>
      <c r="AZ158" s="861"/>
      <c r="BA158" s="24"/>
      <c r="BB158" s="26" t="s">
        <v>2560</v>
      </c>
      <c r="BC158" s="3009"/>
      <c r="BD158" s="3013"/>
      <c r="BE158" s="101" t="str">
        <f t="shared" si="50"/>
        <v>Please complete all cells in row</v>
      </c>
      <c r="BF158" s="993">
        <v>0</v>
      </c>
      <c r="BG158" s="3362"/>
    </row>
    <row r="159" spans="1:59" s="3704" customFormat="1" ht="15.75" hidden="1" customHeight="1">
      <c r="A159" s="3163"/>
      <c r="B159" s="3702"/>
      <c r="C159" s="856"/>
      <c r="D159" s="4605" t="s">
        <v>2410</v>
      </c>
      <c r="E159" s="856"/>
      <c r="F159" s="867"/>
      <c r="G159" s="867"/>
      <c r="H159" s="856"/>
      <c r="I159" s="856"/>
      <c r="J159" s="856"/>
      <c r="K159" s="856"/>
      <c r="L159" s="856"/>
      <c r="M159" s="856"/>
      <c r="N159" s="857"/>
      <c r="O159" s="858"/>
      <c r="P159" s="857"/>
      <c r="Q159" s="859"/>
      <c r="R159" s="858"/>
      <c r="S159" s="858"/>
      <c r="T159" s="858"/>
      <c r="U159" s="3596">
        <f t="shared" si="63"/>
        <v>0</v>
      </c>
      <c r="V159" s="3597">
        <f t="shared" si="64"/>
        <v>0</v>
      </c>
      <c r="W159" s="3597">
        <f t="shared" si="65"/>
        <v>0</v>
      </c>
      <c r="X159" s="3599"/>
      <c r="Y159" s="4373"/>
      <c r="Z159" s="4373"/>
      <c r="AA159" s="860"/>
      <c r="AB159" s="860"/>
      <c r="AC159" s="3601">
        <f t="shared" si="66"/>
        <v>0</v>
      </c>
      <c r="AD159" s="3601" t="str">
        <f t="shared" si="67"/>
        <v/>
      </c>
      <c r="AE159" s="3601" t="str">
        <f t="shared" si="51"/>
        <v/>
      </c>
      <c r="AF159" s="4375">
        <f t="shared" si="52"/>
        <v>0</v>
      </c>
      <c r="AG159" s="4375">
        <f t="shared" si="53"/>
        <v>0</v>
      </c>
      <c r="AH159" s="3601">
        <f t="shared" si="62"/>
        <v>0</v>
      </c>
      <c r="AI159" s="860"/>
      <c r="AJ159" s="860"/>
      <c r="AK159" s="858"/>
      <c r="AL159" s="858"/>
      <c r="AM159" s="858"/>
      <c r="AN159" s="3604" t="str">
        <f t="shared" si="54"/>
        <v>N</v>
      </c>
      <c r="AO159" s="3604" t="str">
        <f t="shared" si="55"/>
        <v>N</v>
      </c>
      <c r="AP159" s="3604" t="str">
        <f t="shared" si="56"/>
        <v>N</v>
      </c>
      <c r="AQ159" s="3604" t="str">
        <f t="shared" si="57"/>
        <v>N</v>
      </c>
      <c r="AR159" s="3604" t="str">
        <f t="shared" si="58"/>
        <v>N</v>
      </c>
      <c r="AS159" s="3604" t="str">
        <f t="shared" si="59"/>
        <v>N</v>
      </c>
      <c r="AT159" s="3604" t="str">
        <f t="shared" si="60"/>
        <v>N</v>
      </c>
      <c r="AU159" s="3604" t="str">
        <f t="shared" si="61"/>
        <v>N</v>
      </c>
      <c r="AV159" s="3604" t="str">
        <f t="shared" si="68"/>
        <v/>
      </c>
      <c r="AW159" s="3604" t="str">
        <f t="shared" si="69"/>
        <v/>
      </c>
      <c r="AX159" s="3604" t="str">
        <f t="shared" si="70"/>
        <v>N</v>
      </c>
      <c r="AY159" s="856"/>
      <c r="AZ159" s="861"/>
      <c r="BA159" s="24"/>
      <c r="BB159" s="26" t="s">
        <v>2561</v>
      </c>
      <c r="BC159" s="3009"/>
      <c r="BD159" s="3013"/>
      <c r="BE159" s="101" t="str">
        <f t="shared" si="50"/>
        <v>Please complete all cells in row</v>
      </c>
      <c r="BF159" s="993">
        <v>0</v>
      </c>
      <c r="BG159" s="3362"/>
    </row>
    <row r="160" spans="1:59" s="3704" customFormat="1" ht="15.75" hidden="1" customHeight="1">
      <c r="A160" s="3163"/>
      <c r="B160" s="3702"/>
      <c r="C160" s="856"/>
      <c r="D160" s="4605" t="s">
        <v>2410</v>
      </c>
      <c r="E160" s="856"/>
      <c r="F160" s="867"/>
      <c r="G160" s="867"/>
      <c r="H160" s="856"/>
      <c r="I160" s="856"/>
      <c r="J160" s="856"/>
      <c r="K160" s="856"/>
      <c r="L160" s="856"/>
      <c r="M160" s="856"/>
      <c r="N160" s="857"/>
      <c r="O160" s="858"/>
      <c r="P160" s="857"/>
      <c r="Q160" s="859"/>
      <c r="R160" s="858"/>
      <c r="S160" s="858"/>
      <c r="T160" s="858"/>
      <c r="U160" s="3596">
        <f t="shared" si="63"/>
        <v>0</v>
      </c>
      <c r="V160" s="3597">
        <f t="shared" si="64"/>
        <v>0</v>
      </c>
      <c r="W160" s="3597">
        <f t="shared" si="65"/>
        <v>0</v>
      </c>
      <c r="X160" s="3599"/>
      <c r="Y160" s="4373"/>
      <c r="Z160" s="4373"/>
      <c r="AA160" s="860"/>
      <c r="AB160" s="860"/>
      <c r="AC160" s="3601">
        <f t="shared" si="66"/>
        <v>0</v>
      </c>
      <c r="AD160" s="3601" t="str">
        <f t="shared" si="67"/>
        <v/>
      </c>
      <c r="AE160" s="3601" t="str">
        <f t="shared" si="51"/>
        <v/>
      </c>
      <c r="AF160" s="4375">
        <f t="shared" si="52"/>
        <v>0</v>
      </c>
      <c r="AG160" s="4375">
        <f t="shared" si="53"/>
        <v>0</v>
      </c>
      <c r="AH160" s="3601">
        <f t="shared" si="62"/>
        <v>0</v>
      </c>
      <c r="AI160" s="860"/>
      <c r="AJ160" s="860"/>
      <c r="AK160" s="858"/>
      <c r="AL160" s="858"/>
      <c r="AM160" s="858"/>
      <c r="AN160" s="3604" t="str">
        <f t="shared" si="54"/>
        <v>N</v>
      </c>
      <c r="AO160" s="3604" t="str">
        <f t="shared" si="55"/>
        <v>N</v>
      </c>
      <c r="AP160" s="3604" t="str">
        <f t="shared" si="56"/>
        <v>N</v>
      </c>
      <c r="AQ160" s="3604" t="str">
        <f t="shared" si="57"/>
        <v>N</v>
      </c>
      <c r="AR160" s="3604" t="str">
        <f t="shared" si="58"/>
        <v>N</v>
      </c>
      <c r="AS160" s="3604" t="str">
        <f t="shared" si="59"/>
        <v>N</v>
      </c>
      <c r="AT160" s="3604" t="str">
        <f t="shared" si="60"/>
        <v>N</v>
      </c>
      <c r="AU160" s="3604" t="str">
        <f t="shared" si="61"/>
        <v>N</v>
      </c>
      <c r="AV160" s="3604" t="str">
        <f t="shared" si="68"/>
        <v/>
      </c>
      <c r="AW160" s="3604" t="str">
        <f t="shared" si="69"/>
        <v/>
      </c>
      <c r="AX160" s="3604" t="str">
        <f t="shared" si="70"/>
        <v>N</v>
      </c>
      <c r="AY160" s="856"/>
      <c r="AZ160" s="861"/>
      <c r="BA160" s="24"/>
      <c r="BB160" s="26" t="s">
        <v>2562</v>
      </c>
      <c r="BC160" s="3009"/>
      <c r="BD160" s="3013"/>
      <c r="BE160" s="101" t="str">
        <f t="shared" si="50"/>
        <v>Please complete all cells in row</v>
      </c>
      <c r="BF160" s="993">
        <v>0</v>
      </c>
      <c r="BG160" s="3362"/>
    </row>
    <row r="161" spans="1:59" s="3704" customFormat="1" ht="15.75" hidden="1" customHeight="1">
      <c r="A161" s="3163"/>
      <c r="B161" s="3702"/>
      <c r="C161" s="856"/>
      <c r="D161" s="4605" t="s">
        <v>2410</v>
      </c>
      <c r="E161" s="856"/>
      <c r="F161" s="867"/>
      <c r="G161" s="867"/>
      <c r="H161" s="856"/>
      <c r="I161" s="856"/>
      <c r="J161" s="856"/>
      <c r="K161" s="856"/>
      <c r="L161" s="856"/>
      <c r="M161" s="856"/>
      <c r="N161" s="857"/>
      <c r="O161" s="858"/>
      <c r="P161" s="857"/>
      <c r="Q161" s="859"/>
      <c r="R161" s="858"/>
      <c r="S161" s="858"/>
      <c r="T161" s="858"/>
      <c r="U161" s="3596">
        <f t="shared" si="63"/>
        <v>0</v>
      </c>
      <c r="V161" s="3597">
        <f t="shared" si="64"/>
        <v>0</v>
      </c>
      <c r="W161" s="3597">
        <f t="shared" si="65"/>
        <v>0</v>
      </c>
      <c r="X161" s="3599"/>
      <c r="Y161" s="4373"/>
      <c r="Z161" s="4373"/>
      <c r="AA161" s="860"/>
      <c r="AB161" s="860"/>
      <c r="AC161" s="3601">
        <f t="shared" si="66"/>
        <v>0</v>
      </c>
      <c r="AD161" s="3601" t="str">
        <f t="shared" si="67"/>
        <v/>
      </c>
      <c r="AE161" s="3601" t="str">
        <f t="shared" si="51"/>
        <v/>
      </c>
      <c r="AF161" s="4375">
        <f t="shared" si="52"/>
        <v>0</v>
      </c>
      <c r="AG161" s="4375">
        <f t="shared" si="53"/>
        <v>0</v>
      </c>
      <c r="AH161" s="3601">
        <f t="shared" si="62"/>
        <v>0</v>
      </c>
      <c r="AI161" s="860"/>
      <c r="AJ161" s="860"/>
      <c r="AK161" s="858"/>
      <c r="AL161" s="858"/>
      <c r="AM161" s="858"/>
      <c r="AN161" s="3604" t="str">
        <f t="shared" si="54"/>
        <v>N</v>
      </c>
      <c r="AO161" s="3604" t="str">
        <f t="shared" si="55"/>
        <v>N</v>
      </c>
      <c r="AP161" s="3604" t="str">
        <f t="shared" si="56"/>
        <v>N</v>
      </c>
      <c r="AQ161" s="3604" t="str">
        <f t="shared" si="57"/>
        <v>N</v>
      </c>
      <c r="AR161" s="3604" t="str">
        <f t="shared" si="58"/>
        <v>N</v>
      </c>
      <c r="AS161" s="3604" t="str">
        <f t="shared" si="59"/>
        <v>N</v>
      </c>
      <c r="AT161" s="3604" t="str">
        <f t="shared" si="60"/>
        <v>N</v>
      </c>
      <c r="AU161" s="3604" t="str">
        <f t="shared" si="61"/>
        <v>N</v>
      </c>
      <c r="AV161" s="3604" t="str">
        <f t="shared" si="68"/>
        <v/>
      </c>
      <c r="AW161" s="3604" t="str">
        <f t="shared" si="69"/>
        <v/>
      </c>
      <c r="AX161" s="3604" t="str">
        <f t="shared" si="70"/>
        <v>N</v>
      </c>
      <c r="AY161" s="856"/>
      <c r="AZ161" s="861"/>
      <c r="BA161" s="24"/>
      <c r="BB161" s="26" t="s">
        <v>2563</v>
      </c>
      <c r="BC161" s="3009"/>
      <c r="BD161" s="3013"/>
      <c r="BE161" s="101" t="str">
        <f t="shared" si="50"/>
        <v>Please complete all cells in row</v>
      </c>
      <c r="BF161" s="993">
        <v>0</v>
      </c>
      <c r="BG161" s="3362"/>
    </row>
    <row r="162" spans="1:59" s="3704" customFormat="1" ht="15.75" hidden="1" customHeight="1">
      <c r="A162" s="3163"/>
      <c r="B162" s="3702"/>
      <c r="C162" s="856"/>
      <c r="D162" s="4605" t="s">
        <v>2410</v>
      </c>
      <c r="E162" s="856"/>
      <c r="F162" s="867"/>
      <c r="G162" s="867"/>
      <c r="H162" s="856"/>
      <c r="I162" s="856"/>
      <c r="J162" s="856"/>
      <c r="K162" s="856"/>
      <c r="L162" s="856"/>
      <c r="M162" s="856"/>
      <c r="N162" s="857"/>
      <c r="O162" s="858"/>
      <c r="P162" s="857"/>
      <c r="Q162" s="859"/>
      <c r="R162" s="858"/>
      <c r="S162" s="858"/>
      <c r="T162" s="858"/>
      <c r="U162" s="3596">
        <f t="shared" si="63"/>
        <v>0</v>
      </c>
      <c r="V162" s="3597">
        <f t="shared" si="64"/>
        <v>0</v>
      </c>
      <c r="W162" s="3597">
        <f t="shared" si="65"/>
        <v>0</v>
      </c>
      <c r="X162" s="3599"/>
      <c r="Y162" s="4373"/>
      <c r="Z162" s="4373"/>
      <c r="AA162" s="860"/>
      <c r="AB162" s="860"/>
      <c r="AC162" s="3601">
        <f t="shared" si="66"/>
        <v>0</v>
      </c>
      <c r="AD162" s="3601" t="str">
        <f t="shared" si="67"/>
        <v/>
      </c>
      <c r="AE162" s="3601" t="str">
        <f t="shared" si="51"/>
        <v/>
      </c>
      <c r="AF162" s="4375">
        <f t="shared" si="52"/>
        <v>0</v>
      </c>
      <c r="AG162" s="4375">
        <f t="shared" si="53"/>
        <v>0</v>
      </c>
      <c r="AH162" s="3601">
        <f t="shared" si="62"/>
        <v>0</v>
      </c>
      <c r="AI162" s="860"/>
      <c r="AJ162" s="860"/>
      <c r="AK162" s="858"/>
      <c r="AL162" s="858"/>
      <c r="AM162" s="858"/>
      <c r="AN162" s="3604" t="str">
        <f t="shared" si="54"/>
        <v>N</v>
      </c>
      <c r="AO162" s="3604" t="str">
        <f t="shared" si="55"/>
        <v>N</v>
      </c>
      <c r="AP162" s="3604" t="str">
        <f t="shared" si="56"/>
        <v>N</v>
      </c>
      <c r="AQ162" s="3604" t="str">
        <f t="shared" si="57"/>
        <v>N</v>
      </c>
      <c r="AR162" s="3604" t="str">
        <f t="shared" si="58"/>
        <v>N</v>
      </c>
      <c r="AS162" s="3604" t="str">
        <f t="shared" si="59"/>
        <v>N</v>
      </c>
      <c r="AT162" s="3604" t="str">
        <f t="shared" si="60"/>
        <v>N</v>
      </c>
      <c r="AU162" s="3604" t="str">
        <f t="shared" si="61"/>
        <v>N</v>
      </c>
      <c r="AV162" s="3604" t="str">
        <f t="shared" si="68"/>
        <v/>
      </c>
      <c r="AW162" s="3604" t="str">
        <f t="shared" si="69"/>
        <v/>
      </c>
      <c r="AX162" s="3604" t="str">
        <f t="shared" si="70"/>
        <v>N</v>
      </c>
      <c r="AY162" s="856"/>
      <c r="AZ162" s="861"/>
      <c r="BA162" s="24"/>
      <c r="BB162" s="26" t="s">
        <v>2564</v>
      </c>
      <c r="BC162" s="3009"/>
      <c r="BD162" s="3013"/>
      <c r="BE162" s="101" t="str">
        <f t="shared" si="50"/>
        <v>Please complete all cells in row</v>
      </c>
      <c r="BF162" s="993">
        <v>0</v>
      </c>
      <c r="BG162" s="3362"/>
    </row>
    <row r="163" spans="1:59" s="3704" customFormat="1" ht="15.75" hidden="1" customHeight="1">
      <c r="A163" s="3163"/>
      <c r="B163" s="3702"/>
      <c r="C163" s="856"/>
      <c r="D163" s="4605" t="s">
        <v>2410</v>
      </c>
      <c r="E163" s="856"/>
      <c r="F163" s="867"/>
      <c r="G163" s="867"/>
      <c r="H163" s="856"/>
      <c r="I163" s="856"/>
      <c r="J163" s="856"/>
      <c r="K163" s="856"/>
      <c r="L163" s="856"/>
      <c r="M163" s="856"/>
      <c r="N163" s="857"/>
      <c r="O163" s="858"/>
      <c r="P163" s="857"/>
      <c r="Q163" s="859"/>
      <c r="R163" s="858"/>
      <c r="S163" s="858"/>
      <c r="T163" s="858"/>
      <c r="U163" s="3596">
        <f t="shared" si="63"/>
        <v>0</v>
      </c>
      <c r="V163" s="3597">
        <f t="shared" si="64"/>
        <v>0</v>
      </c>
      <c r="W163" s="3597">
        <f t="shared" si="65"/>
        <v>0</v>
      </c>
      <c r="X163" s="3599"/>
      <c r="Y163" s="4373"/>
      <c r="Z163" s="4373"/>
      <c r="AA163" s="860"/>
      <c r="AB163" s="860"/>
      <c r="AC163" s="3601">
        <f t="shared" si="66"/>
        <v>0</v>
      </c>
      <c r="AD163" s="3601" t="str">
        <f t="shared" si="67"/>
        <v/>
      </c>
      <c r="AE163" s="3601" t="str">
        <f t="shared" si="51"/>
        <v/>
      </c>
      <c r="AF163" s="4375">
        <f t="shared" si="52"/>
        <v>0</v>
      </c>
      <c r="AG163" s="4375">
        <f t="shared" si="53"/>
        <v>0</v>
      </c>
      <c r="AH163" s="3601">
        <f t="shared" si="62"/>
        <v>0</v>
      </c>
      <c r="AI163" s="860"/>
      <c r="AJ163" s="860"/>
      <c r="AK163" s="858"/>
      <c r="AL163" s="858"/>
      <c r="AM163" s="858"/>
      <c r="AN163" s="3604" t="str">
        <f t="shared" si="54"/>
        <v>N</v>
      </c>
      <c r="AO163" s="3604" t="str">
        <f t="shared" si="55"/>
        <v>N</v>
      </c>
      <c r="AP163" s="3604" t="str">
        <f t="shared" si="56"/>
        <v>N</v>
      </c>
      <c r="AQ163" s="3604" t="str">
        <f t="shared" si="57"/>
        <v>N</v>
      </c>
      <c r="AR163" s="3604" t="str">
        <f t="shared" si="58"/>
        <v>N</v>
      </c>
      <c r="AS163" s="3604" t="str">
        <f t="shared" si="59"/>
        <v>N</v>
      </c>
      <c r="AT163" s="3604" t="str">
        <f t="shared" si="60"/>
        <v>N</v>
      </c>
      <c r="AU163" s="3604" t="str">
        <f t="shared" si="61"/>
        <v>N</v>
      </c>
      <c r="AV163" s="3604" t="str">
        <f t="shared" si="68"/>
        <v/>
      </c>
      <c r="AW163" s="3604" t="str">
        <f t="shared" si="69"/>
        <v/>
      </c>
      <c r="AX163" s="3604" t="str">
        <f t="shared" si="70"/>
        <v>N</v>
      </c>
      <c r="AY163" s="856"/>
      <c r="AZ163" s="861"/>
      <c r="BA163" s="24"/>
      <c r="BB163" s="26" t="s">
        <v>2565</v>
      </c>
      <c r="BC163" s="3009"/>
      <c r="BD163" s="3013"/>
      <c r="BE163" s="101" t="str">
        <f t="shared" si="50"/>
        <v>Please complete all cells in row</v>
      </c>
      <c r="BF163" s="993">
        <v>0</v>
      </c>
      <c r="BG163" s="3362"/>
    </row>
    <row r="164" spans="1:59" s="3704" customFormat="1" ht="15.75" hidden="1" customHeight="1">
      <c r="A164" s="3163"/>
      <c r="B164" s="3702"/>
      <c r="C164" s="856"/>
      <c r="D164" s="4605" t="s">
        <v>2410</v>
      </c>
      <c r="E164" s="856"/>
      <c r="F164" s="867"/>
      <c r="G164" s="867"/>
      <c r="H164" s="856"/>
      <c r="I164" s="856"/>
      <c r="J164" s="856"/>
      <c r="K164" s="856"/>
      <c r="L164" s="856"/>
      <c r="M164" s="856"/>
      <c r="N164" s="857"/>
      <c r="O164" s="858"/>
      <c r="P164" s="857"/>
      <c r="Q164" s="859"/>
      <c r="R164" s="858"/>
      <c r="S164" s="858"/>
      <c r="T164" s="858"/>
      <c r="U164" s="3596">
        <f t="shared" si="63"/>
        <v>0</v>
      </c>
      <c r="V164" s="3597">
        <f t="shared" si="64"/>
        <v>0</v>
      </c>
      <c r="W164" s="3597">
        <f t="shared" si="65"/>
        <v>0</v>
      </c>
      <c r="X164" s="3599"/>
      <c r="Y164" s="4373"/>
      <c r="Z164" s="4373"/>
      <c r="AA164" s="860"/>
      <c r="AB164" s="860"/>
      <c r="AC164" s="3601">
        <f t="shared" si="66"/>
        <v>0</v>
      </c>
      <c r="AD164" s="3601" t="str">
        <f t="shared" si="67"/>
        <v/>
      </c>
      <c r="AE164" s="3601" t="str">
        <f t="shared" si="51"/>
        <v/>
      </c>
      <c r="AF164" s="4375">
        <f t="shared" si="52"/>
        <v>0</v>
      </c>
      <c r="AG164" s="4375">
        <f t="shared" si="53"/>
        <v>0</v>
      </c>
      <c r="AH164" s="3601">
        <f t="shared" si="62"/>
        <v>0</v>
      </c>
      <c r="AI164" s="860"/>
      <c r="AJ164" s="860"/>
      <c r="AK164" s="858"/>
      <c r="AL164" s="858"/>
      <c r="AM164" s="858"/>
      <c r="AN164" s="3604" t="str">
        <f t="shared" si="54"/>
        <v>N</v>
      </c>
      <c r="AO164" s="3604" t="str">
        <f t="shared" si="55"/>
        <v>N</v>
      </c>
      <c r="AP164" s="3604" t="str">
        <f t="shared" si="56"/>
        <v>N</v>
      </c>
      <c r="AQ164" s="3604" t="str">
        <f t="shared" si="57"/>
        <v>N</v>
      </c>
      <c r="AR164" s="3604" t="str">
        <f t="shared" si="58"/>
        <v>N</v>
      </c>
      <c r="AS164" s="3604" t="str">
        <f t="shared" si="59"/>
        <v>N</v>
      </c>
      <c r="AT164" s="3604" t="str">
        <f t="shared" si="60"/>
        <v>N</v>
      </c>
      <c r="AU164" s="3604" t="str">
        <f t="shared" si="61"/>
        <v>N</v>
      </c>
      <c r="AV164" s="3604" t="str">
        <f t="shared" si="68"/>
        <v/>
      </c>
      <c r="AW164" s="3604" t="str">
        <f t="shared" si="69"/>
        <v/>
      </c>
      <c r="AX164" s="3604" t="str">
        <f t="shared" si="70"/>
        <v>N</v>
      </c>
      <c r="AY164" s="856"/>
      <c r="AZ164" s="861"/>
      <c r="BA164" s="24"/>
      <c r="BB164" s="26" t="s">
        <v>2566</v>
      </c>
      <c r="BC164" s="3009"/>
      <c r="BD164" s="3013"/>
      <c r="BE164" s="101" t="str">
        <f t="shared" si="50"/>
        <v>Please complete all cells in row</v>
      </c>
      <c r="BF164" s="993">
        <v>0</v>
      </c>
      <c r="BG164" s="3362"/>
    </row>
    <row r="165" spans="1:59" s="3704" customFormat="1" ht="15.75" hidden="1" customHeight="1">
      <c r="A165" s="3163"/>
      <c r="B165" s="3702"/>
      <c r="C165" s="856"/>
      <c r="D165" s="4605" t="s">
        <v>2410</v>
      </c>
      <c r="E165" s="856"/>
      <c r="F165" s="867"/>
      <c r="G165" s="867"/>
      <c r="H165" s="856"/>
      <c r="I165" s="856"/>
      <c r="J165" s="856"/>
      <c r="K165" s="856"/>
      <c r="L165" s="856"/>
      <c r="M165" s="856"/>
      <c r="N165" s="857"/>
      <c r="O165" s="858"/>
      <c r="P165" s="857"/>
      <c r="Q165" s="859"/>
      <c r="R165" s="858"/>
      <c r="S165" s="858"/>
      <c r="T165" s="858"/>
      <c r="U165" s="3596">
        <f t="shared" si="63"/>
        <v>0</v>
      </c>
      <c r="V165" s="3597">
        <f t="shared" si="64"/>
        <v>0</v>
      </c>
      <c r="W165" s="3597">
        <f t="shared" si="65"/>
        <v>0</v>
      </c>
      <c r="X165" s="3599"/>
      <c r="Y165" s="4373"/>
      <c r="Z165" s="4373"/>
      <c r="AA165" s="860"/>
      <c r="AB165" s="860"/>
      <c r="AC165" s="3601">
        <f t="shared" si="66"/>
        <v>0</v>
      </c>
      <c r="AD165" s="3601" t="str">
        <f t="shared" si="67"/>
        <v/>
      </c>
      <c r="AE165" s="3601" t="str">
        <f t="shared" si="51"/>
        <v/>
      </c>
      <c r="AF165" s="4375">
        <f t="shared" si="52"/>
        <v>0</v>
      </c>
      <c r="AG165" s="4375">
        <f t="shared" si="53"/>
        <v>0</v>
      </c>
      <c r="AH165" s="3601">
        <f t="shared" si="62"/>
        <v>0</v>
      </c>
      <c r="AI165" s="860"/>
      <c r="AJ165" s="860"/>
      <c r="AK165" s="858"/>
      <c r="AL165" s="858"/>
      <c r="AM165" s="858"/>
      <c r="AN165" s="3604" t="str">
        <f t="shared" si="54"/>
        <v>N</v>
      </c>
      <c r="AO165" s="3604" t="str">
        <f t="shared" si="55"/>
        <v>N</v>
      </c>
      <c r="AP165" s="3604" t="str">
        <f t="shared" si="56"/>
        <v>N</v>
      </c>
      <c r="AQ165" s="3604" t="str">
        <f t="shared" si="57"/>
        <v>N</v>
      </c>
      <c r="AR165" s="3604" t="str">
        <f t="shared" si="58"/>
        <v>N</v>
      </c>
      <c r="AS165" s="3604" t="str">
        <f t="shared" si="59"/>
        <v>N</v>
      </c>
      <c r="AT165" s="3604" t="str">
        <f t="shared" si="60"/>
        <v>N</v>
      </c>
      <c r="AU165" s="3604" t="str">
        <f t="shared" si="61"/>
        <v>N</v>
      </c>
      <c r="AV165" s="3604" t="str">
        <f t="shared" si="68"/>
        <v/>
      </c>
      <c r="AW165" s="3604" t="str">
        <f t="shared" si="69"/>
        <v/>
      </c>
      <c r="AX165" s="3604" t="str">
        <f t="shared" si="70"/>
        <v>N</v>
      </c>
      <c r="AY165" s="856"/>
      <c r="AZ165" s="861"/>
      <c r="BA165" s="24"/>
      <c r="BB165" s="26" t="s">
        <v>2567</v>
      </c>
      <c r="BC165" s="3009"/>
      <c r="BD165" s="3013"/>
      <c r="BE165" s="101" t="str">
        <f t="shared" si="50"/>
        <v>Please complete all cells in row</v>
      </c>
      <c r="BF165" s="993">
        <v>0</v>
      </c>
      <c r="BG165" s="3362"/>
    </row>
    <row r="166" spans="1:59" s="3704" customFormat="1" ht="15.75" hidden="1" customHeight="1">
      <c r="A166" s="3163"/>
      <c r="B166" s="3702"/>
      <c r="C166" s="856"/>
      <c r="D166" s="4605" t="s">
        <v>2410</v>
      </c>
      <c r="E166" s="856"/>
      <c r="F166" s="867"/>
      <c r="G166" s="867"/>
      <c r="H166" s="856"/>
      <c r="I166" s="856"/>
      <c r="J166" s="856"/>
      <c r="K166" s="856"/>
      <c r="L166" s="856"/>
      <c r="M166" s="856"/>
      <c r="N166" s="857"/>
      <c r="O166" s="858"/>
      <c r="P166" s="857"/>
      <c r="Q166" s="859"/>
      <c r="R166" s="858"/>
      <c r="S166" s="858"/>
      <c r="T166" s="858"/>
      <c r="U166" s="3596">
        <f t="shared" si="63"/>
        <v>0</v>
      </c>
      <c r="V166" s="3597">
        <f t="shared" si="64"/>
        <v>0</v>
      </c>
      <c r="W166" s="3597">
        <f t="shared" si="65"/>
        <v>0</v>
      </c>
      <c r="X166" s="3599"/>
      <c r="Y166" s="4373"/>
      <c r="Z166" s="4373"/>
      <c r="AA166" s="860"/>
      <c r="AB166" s="860"/>
      <c r="AC166" s="3601">
        <f t="shared" si="66"/>
        <v>0</v>
      </c>
      <c r="AD166" s="3601" t="str">
        <f t="shared" si="67"/>
        <v/>
      </c>
      <c r="AE166" s="3601" t="str">
        <f t="shared" si="51"/>
        <v/>
      </c>
      <c r="AF166" s="4375">
        <f t="shared" si="52"/>
        <v>0</v>
      </c>
      <c r="AG166" s="4375">
        <f t="shared" si="53"/>
        <v>0</v>
      </c>
      <c r="AH166" s="3601">
        <f t="shared" si="62"/>
        <v>0</v>
      </c>
      <c r="AI166" s="860"/>
      <c r="AJ166" s="860"/>
      <c r="AK166" s="858"/>
      <c r="AL166" s="858"/>
      <c r="AM166" s="858"/>
      <c r="AN166" s="3604" t="str">
        <f t="shared" si="54"/>
        <v>N</v>
      </c>
      <c r="AO166" s="3604" t="str">
        <f t="shared" si="55"/>
        <v>N</v>
      </c>
      <c r="AP166" s="3604" t="str">
        <f t="shared" si="56"/>
        <v>N</v>
      </c>
      <c r="AQ166" s="3604" t="str">
        <f t="shared" si="57"/>
        <v>N</v>
      </c>
      <c r="AR166" s="3604" t="str">
        <f t="shared" si="58"/>
        <v>N</v>
      </c>
      <c r="AS166" s="3604" t="str">
        <f t="shared" si="59"/>
        <v>N</v>
      </c>
      <c r="AT166" s="3604" t="str">
        <f t="shared" si="60"/>
        <v>N</v>
      </c>
      <c r="AU166" s="3604" t="str">
        <f t="shared" si="61"/>
        <v>N</v>
      </c>
      <c r="AV166" s="3604" t="str">
        <f t="shared" si="68"/>
        <v/>
      </c>
      <c r="AW166" s="3604" t="str">
        <f t="shared" si="69"/>
        <v/>
      </c>
      <c r="AX166" s="3604" t="str">
        <f t="shared" si="70"/>
        <v>N</v>
      </c>
      <c r="AY166" s="856"/>
      <c r="AZ166" s="861"/>
      <c r="BA166" s="24"/>
      <c r="BB166" s="26" t="s">
        <v>2568</v>
      </c>
      <c r="BC166" s="3009"/>
      <c r="BD166" s="3013"/>
      <c r="BE166" s="101" t="str">
        <f t="shared" si="50"/>
        <v>Please complete all cells in row</v>
      </c>
      <c r="BF166" s="993">
        <v>0</v>
      </c>
      <c r="BG166" s="3362"/>
    </row>
    <row r="167" spans="1:59" s="3704" customFormat="1" ht="15.75" hidden="1" customHeight="1">
      <c r="A167" s="3163"/>
      <c r="B167" s="3702"/>
      <c r="C167" s="856"/>
      <c r="D167" s="4605" t="s">
        <v>2410</v>
      </c>
      <c r="E167" s="856"/>
      <c r="F167" s="867"/>
      <c r="G167" s="867"/>
      <c r="H167" s="856"/>
      <c r="I167" s="856"/>
      <c r="J167" s="856"/>
      <c r="K167" s="856"/>
      <c r="L167" s="856"/>
      <c r="M167" s="856"/>
      <c r="N167" s="857"/>
      <c r="O167" s="858"/>
      <c r="P167" s="857"/>
      <c r="Q167" s="859"/>
      <c r="R167" s="858"/>
      <c r="S167" s="858"/>
      <c r="T167" s="858"/>
      <c r="U167" s="3596">
        <f t="shared" si="63"/>
        <v>0</v>
      </c>
      <c r="V167" s="3597">
        <f t="shared" si="64"/>
        <v>0</v>
      </c>
      <c r="W167" s="3597">
        <f t="shared" si="65"/>
        <v>0</v>
      </c>
      <c r="X167" s="3599"/>
      <c r="Y167" s="4373"/>
      <c r="Z167" s="4373"/>
      <c r="AA167" s="860"/>
      <c r="AB167" s="860"/>
      <c r="AC167" s="3601">
        <f t="shared" si="66"/>
        <v>0</v>
      </c>
      <c r="AD167" s="3601" t="str">
        <f t="shared" si="67"/>
        <v/>
      </c>
      <c r="AE167" s="3601" t="str">
        <f t="shared" si="51"/>
        <v/>
      </c>
      <c r="AF167" s="4375">
        <f t="shared" si="52"/>
        <v>0</v>
      </c>
      <c r="AG167" s="4375">
        <f t="shared" si="53"/>
        <v>0</v>
      </c>
      <c r="AH167" s="3601">
        <f t="shared" si="62"/>
        <v>0</v>
      </c>
      <c r="AI167" s="860"/>
      <c r="AJ167" s="860"/>
      <c r="AK167" s="858"/>
      <c r="AL167" s="858"/>
      <c r="AM167" s="858"/>
      <c r="AN167" s="3604" t="str">
        <f t="shared" si="54"/>
        <v>N</v>
      </c>
      <c r="AO167" s="3604" t="str">
        <f t="shared" si="55"/>
        <v>N</v>
      </c>
      <c r="AP167" s="3604" t="str">
        <f t="shared" si="56"/>
        <v>N</v>
      </c>
      <c r="AQ167" s="3604" t="str">
        <f t="shared" si="57"/>
        <v>N</v>
      </c>
      <c r="AR167" s="3604" t="str">
        <f t="shared" si="58"/>
        <v>N</v>
      </c>
      <c r="AS167" s="3604" t="str">
        <f t="shared" si="59"/>
        <v>N</v>
      </c>
      <c r="AT167" s="3604" t="str">
        <f t="shared" si="60"/>
        <v>N</v>
      </c>
      <c r="AU167" s="3604" t="str">
        <f t="shared" si="61"/>
        <v>N</v>
      </c>
      <c r="AV167" s="3604" t="str">
        <f t="shared" si="68"/>
        <v/>
      </c>
      <c r="AW167" s="3604" t="str">
        <f t="shared" si="69"/>
        <v/>
      </c>
      <c r="AX167" s="3604" t="str">
        <f t="shared" si="70"/>
        <v>N</v>
      </c>
      <c r="AY167" s="856"/>
      <c r="AZ167" s="861"/>
      <c r="BA167" s="24"/>
      <c r="BB167" s="26" t="s">
        <v>2569</v>
      </c>
      <c r="BC167" s="3009"/>
      <c r="BD167" s="3013"/>
      <c r="BE167" s="101" t="str">
        <f t="shared" si="50"/>
        <v>Please complete all cells in row</v>
      </c>
      <c r="BF167" s="993">
        <v>0</v>
      </c>
      <c r="BG167" s="3362"/>
    </row>
    <row r="168" spans="1:59" s="3704" customFormat="1" ht="15.75" hidden="1" customHeight="1">
      <c r="A168" s="3163"/>
      <c r="B168" s="3702"/>
      <c r="C168" s="856"/>
      <c r="D168" s="4605" t="s">
        <v>2410</v>
      </c>
      <c r="E168" s="856"/>
      <c r="F168" s="867"/>
      <c r="G168" s="867"/>
      <c r="H168" s="856"/>
      <c r="I168" s="856"/>
      <c r="J168" s="856"/>
      <c r="K168" s="856"/>
      <c r="L168" s="856"/>
      <c r="M168" s="856"/>
      <c r="N168" s="857"/>
      <c r="O168" s="858"/>
      <c r="P168" s="857"/>
      <c r="Q168" s="859"/>
      <c r="R168" s="858"/>
      <c r="S168" s="858"/>
      <c r="T168" s="858"/>
      <c r="U168" s="3596">
        <f t="shared" si="63"/>
        <v>0</v>
      </c>
      <c r="V168" s="3597">
        <f t="shared" si="64"/>
        <v>0</v>
      </c>
      <c r="W168" s="3597">
        <f t="shared" si="65"/>
        <v>0</v>
      </c>
      <c r="X168" s="3599"/>
      <c r="Y168" s="4373"/>
      <c r="Z168" s="4373"/>
      <c r="AA168" s="860"/>
      <c r="AB168" s="860"/>
      <c r="AC168" s="3601">
        <f t="shared" si="66"/>
        <v>0</v>
      </c>
      <c r="AD168" s="3601" t="str">
        <f t="shared" si="67"/>
        <v/>
      </c>
      <c r="AE168" s="3601" t="str">
        <f t="shared" si="51"/>
        <v/>
      </c>
      <c r="AF168" s="4375">
        <f t="shared" si="52"/>
        <v>0</v>
      </c>
      <c r="AG168" s="4375">
        <f t="shared" si="53"/>
        <v>0</v>
      </c>
      <c r="AH168" s="3601">
        <f t="shared" si="62"/>
        <v>0</v>
      </c>
      <c r="AI168" s="860"/>
      <c r="AJ168" s="860"/>
      <c r="AK168" s="858"/>
      <c r="AL168" s="858"/>
      <c r="AM168" s="858"/>
      <c r="AN168" s="3604" t="str">
        <f t="shared" si="54"/>
        <v>N</v>
      </c>
      <c r="AO168" s="3604" t="str">
        <f t="shared" si="55"/>
        <v>N</v>
      </c>
      <c r="AP168" s="3604" t="str">
        <f t="shared" si="56"/>
        <v>N</v>
      </c>
      <c r="AQ168" s="3604" t="str">
        <f t="shared" si="57"/>
        <v>N</v>
      </c>
      <c r="AR168" s="3604" t="str">
        <f t="shared" si="58"/>
        <v>N</v>
      </c>
      <c r="AS168" s="3604" t="str">
        <f t="shared" si="59"/>
        <v>N</v>
      </c>
      <c r="AT168" s="3604" t="str">
        <f t="shared" si="60"/>
        <v>N</v>
      </c>
      <c r="AU168" s="3604" t="str">
        <f t="shared" si="61"/>
        <v>N</v>
      </c>
      <c r="AV168" s="3604" t="str">
        <f t="shared" si="68"/>
        <v/>
      </c>
      <c r="AW168" s="3604" t="str">
        <f t="shared" si="69"/>
        <v/>
      </c>
      <c r="AX168" s="3604" t="str">
        <f t="shared" si="70"/>
        <v>N</v>
      </c>
      <c r="AY168" s="856"/>
      <c r="AZ168" s="861"/>
      <c r="BA168" s="24"/>
      <c r="BB168" s="26" t="s">
        <v>2570</v>
      </c>
      <c r="BC168" s="3009"/>
      <c r="BD168" s="3013"/>
      <c r="BE168" s="101" t="str">
        <f t="shared" si="50"/>
        <v>Please complete all cells in row</v>
      </c>
      <c r="BF168" s="993">
        <v>0</v>
      </c>
      <c r="BG168" s="3362"/>
    </row>
    <row r="169" spans="1:59" s="3704" customFormat="1" ht="15.75" hidden="1" customHeight="1">
      <c r="A169" s="3163"/>
      <c r="B169" s="3702"/>
      <c r="C169" s="856"/>
      <c r="D169" s="4605" t="s">
        <v>2410</v>
      </c>
      <c r="E169" s="856"/>
      <c r="F169" s="867"/>
      <c r="G169" s="867"/>
      <c r="H169" s="856"/>
      <c r="I169" s="856"/>
      <c r="J169" s="856"/>
      <c r="K169" s="856"/>
      <c r="L169" s="856"/>
      <c r="M169" s="856"/>
      <c r="N169" s="857"/>
      <c r="O169" s="858"/>
      <c r="P169" s="857"/>
      <c r="Q169" s="859"/>
      <c r="R169" s="858"/>
      <c r="S169" s="858"/>
      <c r="T169" s="858"/>
      <c r="U169" s="3596">
        <f t="shared" si="63"/>
        <v>0</v>
      </c>
      <c r="V169" s="3597">
        <f t="shared" si="64"/>
        <v>0</v>
      </c>
      <c r="W169" s="3597">
        <f t="shared" si="65"/>
        <v>0</v>
      </c>
      <c r="X169" s="3599"/>
      <c r="Y169" s="4373"/>
      <c r="Z169" s="4373"/>
      <c r="AA169" s="860"/>
      <c r="AB169" s="860"/>
      <c r="AC169" s="3601">
        <f t="shared" si="66"/>
        <v>0</v>
      </c>
      <c r="AD169" s="3601" t="str">
        <f t="shared" si="67"/>
        <v/>
      </c>
      <c r="AE169" s="3601" t="str">
        <f t="shared" si="51"/>
        <v/>
      </c>
      <c r="AF169" s="4375">
        <f t="shared" si="52"/>
        <v>0</v>
      </c>
      <c r="AG169" s="4375">
        <f t="shared" si="53"/>
        <v>0</v>
      </c>
      <c r="AH169" s="3601">
        <f t="shared" si="62"/>
        <v>0</v>
      </c>
      <c r="AI169" s="860"/>
      <c r="AJ169" s="860"/>
      <c r="AK169" s="858"/>
      <c r="AL169" s="858"/>
      <c r="AM169" s="858"/>
      <c r="AN169" s="3604" t="str">
        <f t="shared" si="54"/>
        <v>N</v>
      </c>
      <c r="AO169" s="3604" t="str">
        <f t="shared" si="55"/>
        <v>N</v>
      </c>
      <c r="AP169" s="3604" t="str">
        <f t="shared" si="56"/>
        <v>N</v>
      </c>
      <c r="AQ169" s="3604" t="str">
        <f t="shared" si="57"/>
        <v>N</v>
      </c>
      <c r="AR169" s="3604" t="str">
        <f t="shared" si="58"/>
        <v>N</v>
      </c>
      <c r="AS169" s="3604" t="str">
        <f t="shared" si="59"/>
        <v>N</v>
      </c>
      <c r="AT169" s="3604" t="str">
        <f t="shared" si="60"/>
        <v>N</v>
      </c>
      <c r="AU169" s="3604" t="str">
        <f t="shared" si="61"/>
        <v>N</v>
      </c>
      <c r="AV169" s="3604" t="str">
        <f t="shared" si="68"/>
        <v/>
      </c>
      <c r="AW169" s="3604" t="str">
        <f t="shared" si="69"/>
        <v/>
      </c>
      <c r="AX169" s="3604" t="str">
        <f t="shared" si="70"/>
        <v>N</v>
      </c>
      <c r="AY169" s="856"/>
      <c r="AZ169" s="861"/>
      <c r="BA169" s="24"/>
      <c r="BB169" s="26" t="s">
        <v>2571</v>
      </c>
      <c r="BC169" s="3009"/>
      <c r="BD169" s="3013"/>
      <c r="BE169" s="101" t="str">
        <f t="shared" si="50"/>
        <v>Please complete all cells in row</v>
      </c>
      <c r="BF169" s="993">
        <v>0</v>
      </c>
      <c r="BG169" s="3362"/>
    </row>
    <row r="170" spans="1:59" s="3704" customFormat="1" ht="15.75" hidden="1" customHeight="1">
      <c r="A170" s="3163"/>
      <c r="B170" s="3702"/>
      <c r="C170" s="856"/>
      <c r="D170" s="4605" t="s">
        <v>2410</v>
      </c>
      <c r="E170" s="856"/>
      <c r="F170" s="867"/>
      <c r="G170" s="867"/>
      <c r="H170" s="856"/>
      <c r="I170" s="856"/>
      <c r="J170" s="856"/>
      <c r="K170" s="856"/>
      <c r="L170" s="856"/>
      <c r="M170" s="856"/>
      <c r="N170" s="857"/>
      <c r="O170" s="858"/>
      <c r="P170" s="857"/>
      <c r="Q170" s="859"/>
      <c r="R170" s="858"/>
      <c r="S170" s="858"/>
      <c r="T170" s="858"/>
      <c r="U170" s="3596">
        <f t="shared" si="63"/>
        <v>0</v>
      </c>
      <c r="V170" s="3597">
        <f t="shared" si="64"/>
        <v>0</v>
      </c>
      <c r="W170" s="3597">
        <f t="shared" si="65"/>
        <v>0</v>
      </c>
      <c r="X170" s="3599"/>
      <c r="Y170" s="4373"/>
      <c r="Z170" s="4373"/>
      <c r="AA170" s="860"/>
      <c r="AB170" s="860"/>
      <c r="AC170" s="3601">
        <f t="shared" si="66"/>
        <v>0</v>
      </c>
      <c r="AD170" s="3601" t="str">
        <f t="shared" si="67"/>
        <v/>
      </c>
      <c r="AE170" s="3601" t="str">
        <f t="shared" si="51"/>
        <v/>
      </c>
      <c r="AF170" s="4375">
        <f t="shared" si="52"/>
        <v>0</v>
      </c>
      <c r="AG170" s="4375">
        <f t="shared" si="53"/>
        <v>0</v>
      </c>
      <c r="AH170" s="3601">
        <f t="shared" si="62"/>
        <v>0</v>
      </c>
      <c r="AI170" s="860"/>
      <c r="AJ170" s="860"/>
      <c r="AK170" s="858"/>
      <c r="AL170" s="858"/>
      <c r="AM170" s="858"/>
      <c r="AN170" s="3604" t="str">
        <f t="shared" si="54"/>
        <v>N</v>
      </c>
      <c r="AO170" s="3604" t="str">
        <f t="shared" si="55"/>
        <v>N</v>
      </c>
      <c r="AP170" s="3604" t="str">
        <f t="shared" si="56"/>
        <v>N</v>
      </c>
      <c r="AQ170" s="3604" t="str">
        <f t="shared" si="57"/>
        <v>N</v>
      </c>
      <c r="AR170" s="3604" t="str">
        <f t="shared" si="58"/>
        <v>N</v>
      </c>
      <c r="AS170" s="3604" t="str">
        <f t="shared" si="59"/>
        <v>N</v>
      </c>
      <c r="AT170" s="3604" t="str">
        <f t="shared" si="60"/>
        <v>N</v>
      </c>
      <c r="AU170" s="3604" t="str">
        <f t="shared" si="61"/>
        <v>N</v>
      </c>
      <c r="AV170" s="3604" t="str">
        <f t="shared" si="68"/>
        <v/>
      </c>
      <c r="AW170" s="3604" t="str">
        <f t="shared" si="69"/>
        <v/>
      </c>
      <c r="AX170" s="3604" t="str">
        <f t="shared" si="70"/>
        <v>N</v>
      </c>
      <c r="AY170" s="856"/>
      <c r="AZ170" s="861"/>
      <c r="BA170" s="24"/>
      <c r="BB170" s="26" t="s">
        <v>2572</v>
      </c>
      <c r="BC170" s="3009"/>
      <c r="BD170" s="3013"/>
      <c r="BE170" s="101" t="str">
        <f t="shared" si="50"/>
        <v>Please complete all cells in row</v>
      </c>
      <c r="BF170" s="993">
        <v>0</v>
      </c>
      <c r="BG170" s="3362"/>
    </row>
    <row r="171" spans="1:59" s="3704" customFormat="1" ht="15.75" hidden="1" customHeight="1">
      <c r="A171" s="3163"/>
      <c r="B171" s="3702"/>
      <c r="C171" s="856"/>
      <c r="D171" s="4605" t="s">
        <v>2410</v>
      </c>
      <c r="E171" s="856"/>
      <c r="F171" s="867"/>
      <c r="G171" s="867"/>
      <c r="H171" s="856"/>
      <c r="I171" s="856"/>
      <c r="J171" s="856"/>
      <c r="K171" s="856"/>
      <c r="L171" s="856"/>
      <c r="M171" s="856"/>
      <c r="N171" s="857"/>
      <c r="O171" s="858"/>
      <c r="P171" s="857"/>
      <c r="Q171" s="859"/>
      <c r="R171" s="858"/>
      <c r="S171" s="858"/>
      <c r="T171" s="858"/>
      <c r="U171" s="3596">
        <f t="shared" si="63"/>
        <v>0</v>
      </c>
      <c r="V171" s="3597">
        <f t="shared" si="64"/>
        <v>0</v>
      </c>
      <c r="W171" s="3597">
        <f t="shared" si="65"/>
        <v>0</v>
      </c>
      <c r="X171" s="3599"/>
      <c r="Y171" s="4373"/>
      <c r="Z171" s="4373"/>
      <c r="AA171" s="860"/>
      <c r="AB171" s="860"/>
      <c r="AC171" s="3601">
        <f t="shared" si="66"/>
        <v>0</v>
      </c>
      <c r="AD171" s="3601" t="str">
        <f t="shared" si="67"/>
        <v/>
      </c>
      <c r="AE171" s="3601" t="str">
        <f t="shared" si="51"/>
        <v/>
      </c>
      <c r="AF171" s="4375">
        <f t="shared" si="52"/>
        <v>0</v>
      </c>
      <c r="AG171" s="4375">
        <f t="shared" si="53"/>
        <v>0</v>
      </c>
      <c r="AH171" s="3601">
        <f t="shared" si="62"/>
        <v>0</v>
      </c>
      <c r="AI171" s="860"/>
      <c r="AJ171" s="860"/>
      <c r="AK171" s="858"/>
      <c r="AL171" s="858"/>
      <c r="AM171" s="858"/>
      <c r="AN171" s="3604" t="str">
        <f t="shared" si="54"/>
        <v>N</v>
      </c>
      <c r="AO171" s="3604" t="str">
        <f t="shared" si="55"/>
        <v>N</v>
      </c>
      <c r="AP171" s="3604" t="str">
        <f t="shared" si="56"/>
        <v>N</v>
      </c>
      <c r="AQ171" s="3604" t="str">
        <f t="shared" si="57"/>
        <v>N</v>
      </c>
      <c r="AR171" s="3604" t="str">
        <f t="shared" si="58"/>
        <v>N</v>
      </c>
      <c r="AS171" s="3604" t="str">
        <f t="shared" si="59"/>
        <v>N</v>
      </c>
      <c r="AT171" s="3604" t="str">
        <f t="shared" si="60"/>
        <v>N</v>
      </c>
      <c r="AU171" s="3604" t="str">
        <f t="shared" si="61"/>
        <v>N</v>
      </c>
      <c r="AV171" s="3604" t="str">
        <f t="shared" si="68"/>
        <v/>
      </c>
      <c r="AW171" s="3604" t="str">
        <f t="shared" si="69"/>
        <v/>
      </c>
      <c r="AX171" s="3604" t="str">
        <f t="shared" si="70"/>
        <v>N</v>
      </c>
      <c r="AY171" s="856"/>
      <c r="AZ171" s="861"/>
      <c r="BA171" s="24"/>
      <c r="BB171" s="26" t="s">
        <v>2573</v>
      </c>
      <c r="BC171" s="3009"/>
      <c r="BD171" s="3013"/>
      <c r="BE171" s="101" t="str">
        <f t="shared" si="50"/>
        <v>Please complete all cells in row</v>
      </c>
      <c r="BF171" s="993">
        <v>0</v>
      </c>
      <c r="BG171" s="3362"/>
    </row>
    <row r="172" spans="1:59" s="3704" customFormat="1" ht="15.75" hidden="1" customHeight="1">
      <c r="A172" s="3163"/>
      <c r="B172" s="3702"/>
      <c r="C172" s="856"/>
      <c r="D172" s="4605" t="s">
        <v>2410</v>
      </c>
      <c r="E172" s="856"/>
      <c r="F172" s="867"/>
      <c r="G172" s="867"/>
      <c r="H172" s="856"/>
      <c r="I172" s="856"/>
      <c r="J172" s="856"/>
      <c r="K172" s="856"/>
      <c r="L172" s="856"/>
      <c r="M172" s="856"/>
      <c r="N172" s="857"/>
      <c r="O172" s="858"/>
      <c r="P172" s="857"/>
      <c r="Q172" s="859"/>
      <c r="R172" s="858"/>
      <c r="S172" s="858"/>
      <c r="T172" s="858"/>
      <c r="U172" s="3596">
        <f t="shared" si="63"/>
        <v>0</v>
      </c>
      <c r="V172" s="3597">
        <f t="shared" si="64"/>
        <v>0</v>
      </c>
      <c r="W172" s="3597">
        <f t="shared" si="65"/>
        <v>0</v>
      </c>
      <c r="X172" s="3599"/>
      <c r="Y172" s="4373"/>
      <c r="Z172" s="4373"/>
      <c r="AA172" s="860"/>
      <c r="AB172" s="860"/>
      <c r="AC172" s="3601">
        <f t="shared" si="66"/>
        <v>0</v>
      </c>
      <c r="AD172" s="3601" t="str">
        <f t="shared" si="67"/>
        <v/>
      </c>
      <c r="AE172" s="3601" t="str">
        <f t="shared" si="51"/>
        <v/>
      </c>
      <c r="AF172" s="4375">
        <f t="shared" si="52"/>
        <v>0</v>
      </c>
      <c r="AG172" s="4375">
        <f t="shared" si="53"/>
        <v>0</v>
      </c>
      <c r="AH172" s="3601">
        <f t="shared" si="62"/>
        <v>0</v>
      </c>
      <c r="AI172" s="860"/>
      <c r="AJ172" s="860"/>
      <c r="AK172" s="858"/>
      <c r="AL172" s="858"/>
      <c r="AM172" s="858"/>
      <c r="AN172" s="3604" t="str">
        <f t="shared" si="54"/>
        <v>N</v>
      </c>
      <c r="AO172" s="3604" t="str">
        <f t="shared" si="55"/>
        <v>N</v>
      </c>
      <c r="AP172" s="3604" t="str">
        <f t="shared" si="56"/>
        <v>N</v>
      </c>
      <c r="AQ172" s="3604" t="str">
        <f t="shared" si="57"/>
        <v>N</v>
      </c>
      <c r="AR172" s="3604" t="str">
        <f t="shared" si="58"/>
        <v>N</v>
      </c>
      <c r="AS172" s="3604" t="str">
        <f t="shared" si="59"/>
        <v>N</v>
      </c>
      <c r="AT172" s="3604" t="str">
        <f t="shared" si="60"/>
        <v>N</v>
      </c>
      <c r="AU172" s="3604" t="str">
        <f t="shared" si="61"/>
        <v>N</v>
      </c>
      <c r="AV172" s="3604" t="str">
        <f t="shared" si="68"/>
        <v/>
      </c>
      <c r="AW172" s="3604" t="str">
        <f t="shared" si="69"/>
        <v/>
      </c>
      <c r="AX172" s="3604" t="str">
        <f t="shared" si="70"/>
        <v>N</v>
      </c>
      <c r="AY172" s="856"/>
      <c r="AZ172" s="861"/>
      <c r="BA172" s="24"/>
      <c r="BB172" s="26" t="s">
        <v>2574</v>
      </c>
      <c r="BC172" s="3009"/>
      <c r="BD172" s="3013"/>
      <c r="BE172" s="101" t="str">
        <f t="shared" si="50"/>
        <v>Please complete all cells in row</v>
      </c>
      <c r="BF172" s="993">
        <v>0</v>
      </c>
      <c r="BG172" s="3362"/>
    </row>
    <row r="173" spans="1:59" s="3704" customFormat="1" ht="15.75" hidden="1" customHeight="1">
      <c r="A173" s="3163"/>
      <c r="B173" s="3702"/>
      <c r="C173" s="856"/>
      <c r="D173" s="4605" t="s">
        <v>2410</v>
      </c>
      <c r="E173" s="856"/>
      <c r="F173" s="867"/>
      <c r="G173" s="867"/>
      <c r="H173" s="856"/>
      <c r="I173" s="856"/>
      <c r="J173" s="856"/>
      <c r="K173" s="856"/>
      <c r="L173" s="856"/>
      <c r="M173" s="856"/>
      <c r="N173" s="857"/>
      <c r="O173" s="858"/>
      <c r="P173" s="857"/>
      <c r="Q173" s="859"/>
      <c r="R173" s="858"/>
      <c r="S173" s="858"/>
      <c r="T173" s="858"/>
      <c r="U173" s="3596">
        <f t="shared" si="63"/>
        <v>0</v>
      </c>
      <c r="V173" s="3597">
        <f t="shared" si="64"/>
        <v>0</v>
      </c>
      <c r="W173" s="3597">
        <f t="shared" si="65"/>
        <v>0</v>
      </c>
      <c r="X173" s="3599"/>
      <c r="Y173" s="4373"/>
      <c r="Z173" s="4373"/>
      <c r="AA173" s="860"/>
      <c r="AB173" s="860"/>
      <c r="AC173" s="3601">
        <f t="shared" si="66"/>
        <v>0</v>
      </c>
      <c r="AD173" s="3601" t="str">
        <f t="shared" si="67"/>
        <v/>
      </c>
      <c r="AE173" s="3601" t="str">
        <f t="shared" si="51"/>
        <v/>
      </c>
      <c r="AF173" s="4375">
        <f t="shared" si="52"/>
        <v>0</v>
      </c>
      <c r="AG173" s="4375">
        <f t="shared" si="53"/>
        <v>0</v>
      </c>
      <c r="AH173" s="3601">
        <f t="shared" si="62"/>
        <v>0</v>
      </c>
      <c r="AI173" s="860"/>
      <c r="AJ173" s="860"/>
      <c r="AK173" s="858"/>
      <c r="AL173" s="858"/>
      <c r="AM173" s="858"/>
      <c r="AN173" s="3604" t="str">
        <f t="shared" si="54"/>
        <v>N</v>
      </c>
      <c r="AO173" s="3604" t="str">
        <f t="shared" si="55"/>
        <v>N</v>
      </c>
      <c r="AP173" s="3604" t="str">
        <f t="shared" si="56"/>
        <v>N</v>
      </c>
      <c r="AQ173" s="3604" t="str">
        <f t="shared" si="57"/>
        <v>N</v>
      </c>
      <c r="AR173" s="3604" t="str">
        <f t="shared" si="58"/>
        <v>N</v>
      </c>
      <c r="AS173" s="3604" t="str">
        <f t="shared" si="59"/>
        <v>N</v>
      </c>
      <c r="AT173" s="3604" t="str">
        <f t="shared" si="60"/>
        <v>N</v>
      </c>
      <c r="AU173" s="3604" t="str">
        <f t="shared" si="61"/>
        <v>N</v>
      </c>
      <c r="AV173" s="3604" t="str">
        <f t="shared" si="68"/>
        <v/>
      </c>
      <c r="AW173" s="3604" t="str">
        <f t="shared" si="69"/>
        <v/>
      </c>
      <c r="AX173" s="3604" t="str">
        <f t="shared" si="70"/>
        <v>N</v>
      </c>
      <c r="AY173" s="856"/>
      <c r="AZ173" s="861"/>
      <c r="BA173" s="24"/>
      <c r="BB173" s="26" t="s">
        <v>2575</v>
      </c>
      <c r="BC173" s="3009"/>
      <c r="BD173" s="3013"/>
      <c r="BE173" s="101" t="str">
        <f t="shared" si="50"/>
        <v>Please complete all cells in row</v>
      </c>
      <c r="BF173" s="993">
        <v>0</v>
      </c>
      <c r="BG173" s="3362"/>
    </row>
    <row r="174" spans="1:59" s="3704" customFormat="1" ht="15.75" hidden="1" customHeight="1">
      <c r="A174" s="3163"/>
      <c r="B174" s="3702"/>
      <c r="C174" s="856"/>
      <c r="D174" s="4605" t="s">
        <v>2410</v>
      </c>
      <c r="E174" s="856"/>
      <c r="F174" s="867"/>
      <c r="G174" s="867"/>
      <c r="H174" s="856"/>
      <c r="I174" s="856"/>
      <c r="J174" s="856"/>
      <c r="K174" s="856"/>
      <c r="L174" s="856"/>
      <c r="M174" s="856"/>
      <c r="N174" s="857"/>
      <c r="O174" s="858"/>
      <c r="P174" s="857"/>
      <c r="Q174" s="859"/>
      <c r="R174" s="858"/>
      <c r="S174" s="858"/>
      <c r="T174" s="858"/>
      <c r="U174" s="3596">
        <f t="shared" si="63"/>
        <v>0</v>
      </c>
      <c r="V174" s="3597">
        <f t="shared" si="64"/>
        <v>0</v>
      </c>
      <c r="W174" s="3597">
        <f t="shared" si="65"/>
        <v>0</v>
      </c>
      <c r="X174" s="3599"/>
      <c r="Y174" s="4373"/>
      <c r="Z174" s="4373"/>
      <c r="AA174" s="860"/>
      <c r="AB174" s="860"/>
      <c r="AC174" s="3601">
        <f t="shared" si="66"/>
        <v>0</v>
      </c>
      <c r="AD174" s="3601" t="str">
        <f t="shared" si="67"/>
        <v/>
      </c>
      <c r="AE174" s="3601" t="str">
        <f t="shared" si="51"/>
        <v/>
      </c>
      <c r="AF174" s="4375">
        <f t="shared" si="52"/>
        <v>0</v>
      </c>
      <c r="AG174" s="4375">
        <f t="shared" si="53"/>
        <v>0</v>
      </c>
      <c r="AH174" s="3601">
        <f t="shared" si="62"/>
        <v>0</v>
      </c>
      <c r="AI174" s="860"/>
      <c r="AJ174" s="860"/>
      <c r="AK174" s="858"/>
      <c r="AL174" s="858"/>
      <c r="AM174" s="858"/>
      <c r="AN174" s="3604" t="str">
        <f t="shared" si="54"/>
        <v>N</v>
      </c>
      <c r="AO174" s="3604" t="str">
        <f t="shared" si="55"/>
        <v>N</v>
      </c>
      <c r="AP174" s="3604" t="str">
        <f t="shared" si="56"/>
        <v>N</v>
      </c>
      <c r="AQ174" s="3604" t="str">
        <f t="shared" si="57"/>
        <v>N</v>
      </c>
      <c r="AR174" s="3604" t="str">
        <f t="shared" si="58"/>
        <v>N</v>
      </c>
      <c r="AS174" s="3604" t="str">
        <f t="shared" si="59"/>
        <v>N</v>
      </c>
      <c r="AT174" s="3604" t="str">
        <f t="shared" si="60"/>
        <v>N</v>
      </c>
      <c r="AU174" s="3604" t="str">
        <f t="shared" si="61"/>
        <v>N</v>
      </c>
      <c r="AV174" s="3604" t="str">
        <f t="shared" si="68"/>
        <v/>
      </c>
      <c r="AW174" s="3604" t="str">
        <f t="shared" si="69"/>
        <v/>
      </c>
      <c r="AX174" s="3604" t="str">
        <f t="shared" si="70"/>
        <v>N</v>
      </c>
      <c r="AY174" s="856"/>
      <c r="AZ174" s="861"/>
      <c r="BA174" s="24"/>
      <c r="BB174" s="26" t="s">
        <v>2576</v>
      </c>
      <c r="BC174" s="3009"/>
      <c r="BD174" s="3013"/>
      <c r="BE174" s="101" t="str">
        <f t="shared" si="50"/>
        <v>Please complete all cells in row</v>
      </c>
      <c r="BF174" s="993">
        <v>0</v>
      </c>
      <c r="BG174" s="3362"/>
    </row>
    <row r="175" spans="1:59" s="3704" customFormat="1" ht="15.75" hidden="1" customHeight="1">
      <c r="A175" s="3163"/>
      <c r="B175" s="3702"/>
      <c r="C175" s="856"/>
      <c r="D175" s="4605" t="s">
        <v>2410</v>
      </c>
      <c r="E175" s="856"/>
      <c r="F175" s="867"/>
      <c r="G175" s="867"/>
      <c r="H175" s="856"/>
      <c r="I175" s="856"/>
      <c r="J175" s="856"/>
      <c r="K175" s="856"/>
      <c r="L175" s="856"/>
      <c r="M175" s="856"/>
      <c r="N175" s="857"/>
      <c r="O175" s="858"/>
      <c r="P175" s="857"/>
      <c r="Q175" s="859"/>
      <c r="R175" s="858"/>
      <c r="S175" s="858"/>
      <c r="T175" s="858"/>
      <c r="U175" s="3596">
        <f t="shared" si="63"/>
        <v>0</v>
      </c>
      <c r="V175" s="3597">
        <f t="shared" si="64"/>
        <v>0</v>
      </c>
      <c r="W175" s="3597">
        <f t="shared" si="65"/>
        <v>0</v>
      </c>
      <c r="X175" s="3599"/>
      <c r="Y175" s="4373"/>
      <c r="Z175" s="4373"/>
      <c r="AA175" s="860"/>
      <c r="AB175" s="860"/>
      <c r="AC175" s="3601">
        <f t="shared" si="66"/>
        <v>0</v>
      </c>
      <c r="AD175" s="3601" t="str">
        <f t="shared" si="67"/>
        <v/>
      </c>
      <c r="AE175" s="3601" t="str">
        <f t="shared" si="51"/>
        <v/>
      </c>
      <c r="AF175" s="4375">
        <f t="shared" si="52"/>
        <v>0</v>
      </c>
      <c r="AG175" s="4375">
        <f t="shared" si="53"/>
        <v>0</v>
      </c>
      <c r="AH175" s="3601">
        <f t="shared" si="62"/>
        <v>0</v>
      </c>
      <c r="AI175" s="860"/>
      <c r="AJ175" s="860"/>
      <c r="AK175" s="858"/>
      <c r="AL175" s="858"/>
      <c r="AM175" s="858"/>
      <c r="AN175" s="3604" t="str">
        <f t="shared" si="54"/>
        <v>N</v>
      </c>
      <c r="AO175" s="3604" t="str">
        <f t="shared" si="55"/>
        <v>N</v>
      </c>
      <c r="AP175" s="3604" t="str">
        <f t="shared" si="56"/>
        <v>N</v>
      </c>
      <c r="AQ175" s="3604" t="str">
        <f t="shared" si="57"/>
        <v>N</v>
      </c>
      <c r="AR175" s="3604" t="str">
        <f t="shared" si="58"/>
        <v>N</v>
      </c>
      <c r="AS175" s="3604" t="str">
        <f t="shared" si="59"/>
        <v>N</v>
      </c>
      <c r="AT175" s="3604" t="str">
        <f t="shared" si="60"/>
        <v>N</v>
      </c>
      <c r="AU175" s="3604" t="str">
        <f t="shared" si="61"/>
        <v>N</v>
      </c>
      <c r="AV175" s="3604" t="str">
        <f t="shared" si="68"/>
        <v/>
      </c>
      <c r="AW175" s="3604" t="str">
        <f t="shared" si="69"/>
        <v/>
      </c>
      <c r="AX175" s="3604" t="str">
        <f t="shared" si="70"/>
        <v>N</v>
      </c>
      <c r="AY175" s="856"/>
      <c r="AZ175" s="861"/>
      <c r="BA175" s="24"/>
      <c r="BB175" s="26" t="s">
        <v>2577</v>
      </c>
      <c r="BC175" s="3009"/>
      <c r="BD175" s="3013"/>
      <c r="BE175" s="101" t="str">
        <f t="shared" si="50"/>
        <v>Please complete all cells in row</v>
      </c>
      <c r="BF175" s="993">
        <v>0</v>
      </c>
      <c r="BG175" s="3362"/>
    </row>
    <row r="176" spans="1:59" s="3704" customFormat="1" ht="15.75" hidden="1" customHeight="1">
      <c r="A176" s="3163"/>
      <c r="B176" s="3702"/>
      <c r="C176" s="856"/>
      <c r="D176" s="4605" t="s">
        <v>2410</v>
      </c>
      <c r="E176" s="856"/>
      <c r="F176" s="867"/>
      <c r="G176" s="867"/>
      <c r="H176" s="856"/>
      <c r="I176" s="856"/>
      <c r="J176" s="856"/>
      <c r="K176" s="856"/>
      <c r="L176" s="856"/>
      <c r="M176" s="856"/>
      <c r="N176" s="857"/>
      <c r="O176" s="858"/>
      <c r="P176" s="857"/>
      <c r="Q176" s="859"/>
      <c r="R176" s="858"/>
      <c r="S176" s="858"/>
      <c r="T176" s="858"/>
      <c r="U176" s="3596">
        <f t="shared" si="63"/>
        <v>0</v>
      </c>
      <c r="V176" s="3597">
        <f t="shared" si="64"/>
        <v>0</v>
      </c>
      <c r="W176" s="3597">
        <f t="shared" si="65"/>
        <v>0</v>
      </c>
      <c r="X176" s="3599"/>
      <c r="Y176" s="4373"/>
      <c r="Z176" s="4373"/>
      <c r="AA176" s="860"/>
      <c r="AB176" s="860"/>
      <c r="AC176" s="3601">
        <f t="shared" si="66"/>
        <v>0</v>
      </c>
      <c r="AD176" s="3601" t="str">
        <f t="shared" si="67"/>
        <v/>
      </c>
      <c r="AE176" s="3601" t="str">
        <f t="shared" si="51"/>
        <v/>
      </c>
      <c r="AF176" s="4375">
        <f t="shared" si="52"/>
        <v>0</v>
      </c>
      <c r="AG176" s="4375">
        <f t="shared" si="53"/>
        <v>0</v>
      </c>
      <c r="AH176" s="3601">
        <f t="shared" si="62"/>
        <v>0</v>
      </c>
      <c r="AI176" s="860"/>
      <c r="AJ176" s="860"/>
      <c r="AK176" s="858"/>
      <c r="AL176" s="858"/>
      <c r="AM176" s="858"/>
      <c r="AN176" s="3604" t="str">
        <f t="shared" si="54"/>
        <v>N</v>
      </c>
      <c r="AO176" s="3604" t="str">
        <f t="shared" si="55"/>
        <v>N</v>
      </c>
      <c r="AP176" s="3604" t="str">
        <f t="shared" si="56"/>
        <v>N</v>
      </c>
      <c r="AQ176" s="3604" t="str">
        <f t="shared" si="57"/>
        <v>N</v>
      </c>
      <c r="AR176" s="3604" t="str">
        <f t="shared" si="58"/>
        <v>N</v>
      </c>
      <c r="AS176" s="3604" t="str">
        <f t="shared" si="59"/>
        <v>N</v>
      </c>
      <c r="AT176" s="3604" t="str">
        <f t="shared" si="60"/>
        <v>N</v>
      </c>
      <c r="AU176" s="3604" t="str">
        <f t="shared" si="61"/>
        <v>N</v>
      </c>
      <c r="AV176" s="3604" t="str">
        <f t="shared" si="68"/>
        <v/>
      </c>
      <c r="AW176" s="3604" t="str">
        <f t="shared" si="69"/>
        <v/>
      </c>
      <c r="AX176" s="3604" t="str">
        <f t="shared" si="70"/>
        <v>N</v>
      </c>
      <c r="AY176" s="856"/>
      <c r="AZ176" s="861"/>
      <c r="BA176" s="24"/>
      <c r="BB176" s="26" t="s">
        <v>2578</v>
      </c>
      <c r="BC176" s="3009"/>
      <c r="BD176" s="3013"/>
      <c r="BE176" s="101" t="str">
        <f t="shared" si="50"/>
        <v>Please complete all cells in row</v>
      </c>
      <c r="BF176" s="993">
        <v>0</v>
      </c>
      <c r="BG176" s="3362"/>
    </row>
    <row r="177" spans="1:59" s="3704" customFormat="1" ht="15.75" hidden="1" customHeight="1">
      <c r="A177" s="3163"/>
      <c r="B177" s="3702"/>
      <c r="C177" s="856"/>
      <c r="D177" s="4605" t="s">
        <v>2410</v>
      </c>
      <c r="E177" s="856"/>
      <c r="F177" s="867"/>
      <c r="G177" s="867"/>
      <c r="H177" s="856"/>
      <c r="I177" s="856"/>
      <c r="J177" s="856"/>
      <c r="K177" s="856"/>
      <c r="L177" s="856"/>
      <c r="M177" s="856"/>
      <c r="N177" s="857"/>
      <c r="O177" s="858"/>
      <c r="P177" s="857"/>
      <c r="Q177" s="859"/>
      <c r="R177" s="858"/>
      <c r="S177" s="858"/>
      <c r="T177" s="858"/>
      <c r="U177" s="3596">
        <f t="shared" si="63"/>
        <v>0</v>
      </c>
      <c r="V177" s="3597">
        <f t="shared" si="64"/>
        <v>0</v>
      </c>
      <c r="W177" s="3597">
        <f t="shared" si="65"/>
        <v>0</v>
      </c>
      <c r="X177" s="3599"/>
      <c r="Y177" s="4373"/>
      <c r="Z177" s="4373"/>
      <c r="AA177" s="860"/>
      <c r="AB177" s="860"/>
      <c r="AC177" s="3601">
        <f t="shared" si="66"/>
        <v>0</v>
      </c>
      <c r="AD177" s="3601" t="str">
        <f t="shared" si="67"/>
        <v/>
      </c>
      <c r="AE177" s="3601" t="str">
        <f t="shared" si="51"/>
        <v/>
      </c>
      <c r="AF177" s="4375">
        <f t="shared" si="52"/>
        <v>0</v>
      </c>
      <c r="AG177" s="4375">
        <f t="shared" si="53"/>
        <v>0</v>
      </c>
      <c r="AH177" s="3601">
        <f t="shared" si="62"/>
        <v>0</v>
      </c>
      <c r="AI177" s="860"/>
      <c r="AJ177" s="860"/>
      <c r="AK177" s="858"/>
      <c r="AL177" s="858"/>
      <c r="AM177" s="858"/>
      <c r="AN177" s="3604" t="str">
        <f t="shared" si="54"/>
        <v>N</v>
      </c>
      <c r="AO177" s="3604" t="str">
        <f t="shared" si="55"/>
        <v>N</v>
      </c>
      <c r="AP177" s="3604" t="str">
        <f t="shared" si="56"/>
        <v>N</v>
      </c>
      <c r="AQ177" s="3604" t="str">
        <f t="shared" si="57"/>
        <v>N</v>
      </c>
      <c r="AR177" s="3604" t="str">
        <f t="shared" si="58"/>
        <v>N</v>
      </c>
      <c r="AS177" s="3604" t="str">
        <f t="shared" si="59"/>
        <v>N</v>
      </c>
      <c r="AT177" s="3604" t="str">
        <f t="shared" si="60"/>
        <v>N</v>
      </c>
      <c r="AU177" s="3604" t="str">
        <f t="shared" si="61"/>
        <v>N</v>
      </c>
      <c r="AV177" s="3604" t="str">
        <f t="shared" si="68"/>
        <v/>
      </c>
      <c r="AW177" s="3604" t="str">
        <f t="shared" si="69"/>
        <v/>
      </c>
      <c r="AX177" s="3604" t="str">
        <f t="shared" si="70"/>
        <v>N</v>
      </c>
      <c r="AY177" s="856"/>
      <c r="AZ177" s="861"/>
      <c r="BA177" s="24"/>
      <c r="BB177" s="26" t="s">
        <v>2579</v>
      </c>
      <c r="BC177" s="3009"/>
      <c r="BD177" s="3013"/>
      <c r="BE177" s="101" t="str">
        <f t="shared" si="50"/>
        <v>Please complete all cells in row</v>
      </c>
      <c r="BF177" s="993">
        <v>0</v>
      </c>
      <c r="BG177" s="3362"/>
    </row>
    <row r="178" spans="1:59" s="3704" customFormat="1" ht="15.75" hidden="1" customHeight="1">
      <c r="A178" s="3163"/>
      <c r="B178" s="3702"/>
      <c r="C178" s="856"/>
      <c r="D178" s="4605" t="s">
        <v>2410</v>
      </c>
      <c r="E178" s="856"/>
      <c r="F178" s="867"/>
      <c r="G178" s="867"/>
      <c r="H178" s="856"/>
      <c r="I178" s="856"/>
      <c r="J178" s="856"/>
      <c r="K178" s="856"/>
      <c r="L178" s="856"/>
      <c r="M178" s="856"/>
      <c r="N178" s="857"/>
      <c r="O178" s="858"/>
      <c r="P178" s="857"/>
      <c r="Q178" s="859"/>
      <c r="R178" s="858"/>
      <c r="S178" s="858"/>
      <c r="T178" s="858"/>
      <c r="U178" s="3596">
        <f t="shared" si="63"/>
        <v>0</v>
      </c>
      <c r="V178" s="3597">
        <f t="shared" si="64"/>
        <v>0</v>
      </c>
      <c r="W178" s="3597">
        <f t="shared" si="65"/>
        <v>0</v>
      </c>
      <c r="X178" s="3599"/>
      <c r="Y178" s="4373"/>
      <c r="Z178" s="4373"/>
      <c r="AA178" s="860"/>
      <c r="AB178" s="860"/>
      <c r="AC178" s="3601">
        <f t="shared" si="66"/>
        <v>0</v>
      </c>
      <c r="AD178" s="3601" t="str">
        <f t="shared" si="67"/>
        <v/>
      </c>
      <c r="AE178" s="3601" t="str">
        <f t="shared" si="51"/>
        <v/>
      </c>
      <c r="AF178" s="4375">
        <f t="shared" si="52"/>
        <v>0</v>
      </c>
      <c r="AG178" s="4375">
        <f t="shared" si="53"/>
        <v>0</v>
      </c>
      <c r="AH178" s="3601">
        <f t="shared" si="62"/>
        <v>0</v>
      </c>
      <c r="AI178" s="860"/>
      <c r="AJ178" s="860"/>
      <c r="AK178" s="858"/>
      <c r="AL178" s="858"/>
      <c r="AM178" s="858"/>
      <c r="AN178" s="3604" t="str">
        <f t="shared" si="54"/>
        <v>N</v>
      </c>
      <c r="AO178" s="3604" t="str">
        <f t="shared" si="55"/>
        <v>N</v>
      </c>
      <c r="AP178" s="3604" t="str">
        <f t="shared" si="56"/>
        <v>N</v>
      </c>
      <c r="AQ178" s="3604" t="str">
        <f t="shared" si="57"/>
        <v>N</v>
      </c>
      <c r="AR178" s="3604" t="str">
        <f t="shared" si="58"/>
        <v>N</v>
      </c>
      <c r="AS178" s="3604" t="str">
        <f t="shared" si="59"/>
        <v>N</v>
      </c>
      <c r="AT178" s="3604" t="str">
        <f t="shared" si="60"/>
        <v>N</v>
      </c>
      <c r="AU178" s="3604" t="str">
        <f t="shared" si="61"/>
        <v>N</v>
      </c>
      <c r="AV178" s="3604" t="str">
        <f t="shared" si="68"/>
        <v/>
      </c>
      <c r="AW178" s="3604" t="str">
        <f t="shared" si="69"/>
        <v/>
      </c>
      <c r="AX178" s="3604" t="str">
        <f t="shared" si="70"/>
        <v>N</v>
      </c>
      <c r="AY178" s="856"/>
      <c r="AZ178" s="861"/>
      <c r="BA178" s="24"/>
      <c r="BB178" s="26" t="s">
        <v>2580</v>
      </c>
      <c r="BC178" s="3009"/>
      <c r="BD178" s="3013"/>
      <c r="BE178" s="101" t="str">
        <f t="shared" si="50"/>
        <v>Please complete all cells in row</v>
      </c>
      <c r="BF178" s="993">
        <v>0</v>
      </c>
      <c r="BG178" s="3362"/>
    </row>
    <row r="179" spans="1:59" s="3704" customFormat="1" ht="15.75" hidden="1" customHeight="1">
      <c r="A179" s="3163"/>
      <c r="B179" s="3702"/>
      <c r="C179" s="856"/>
      <c r="D179" s="4605" t="s">
        <v>2410</v>
      </c>
      <c r="E179" s="856"/>
      <c r="F179" s="867"/>
      <c r="G179" s="867"/>
      <c r="H179" s="856"/>
      <c r="I179" s="856"/>
      <c r="J179" s="856"/>
      <c r="K179" s="856"/>
      <c r="L179" s="856"/>
      <c r="M179" s="856"/>
      <c r="N179" s="857"/>
      <c r="O179" s="858"/>
      <c r="P179" s="857"/>
      <c r="Q179" s="859"/>
      <c r="R179" s="858"/>
      <c r="S179" s="858"/>
      <c r="T179" s="858"/>
      <c r="U179" s="3596">
        <f t="shared" si="63"/>
        <v>0</v>
      </c>
      <c r="V179" s="3597">
        <f t="shared" si="64"/>
        <v>0</v>
      </c>
      <c r="W179" s="3597">
        <f t="shared" si="65"/>
        <v>0</v>
      </c>
      <c r="X179" s="3599"/>
      <c r="Y179" s="4373"/>
      <c r="Z179" s="4373"/>
      <c r="AA179" s="860"/>
      <c r="AB179" s="860"/>
      <c r="AC179" s="3601">
        <f t="shared" si="66"/>
        <v>0</v>
      </c>
      <c r="AD179" s="3601" t="str">
        <f t="shared" si="67"/>
        <v/>
      </c>
      <c r="AE179" s="3601" t="str">
        <f t="shared" si="51"/>
        <v/>
      </c>
      <c r="AF179" s="4375">
        <f t="shared" si="52"/>
        <v>0</v>
      </c>
      <c r="AG179" s="4375">
        <f t="shared" si="53"/>
        <v>0</v>
      </c>
      <c r="AH179" s="3601">
        <f t="shared" si="62"/>
        <v>0</v>
      </c>
      <c r="AI179" s="860"/>
      <c r="AJ179" s="860"/>
      <c r="AK179" s="858"/>
      <c r="AL179" s="858"/>
      <c r="AM179" s="858"/>
      <c r="AN179" s="3604" t="str">
        <f t="shared" si="54"/>
        <v>N</v>
      </c>
      <c r="AO179" s="3604" t="str">
        <f t="shared" si="55"/>
        <v>N</v>
      </c>
      <c r="AP179" s="3604" t="str">
        <f t="shared" si="56"/>
        <v>N</v>
      </c>
      <c r="AQ179" s="3604" t="str">
        <f t="shared" si="57"/>
        <v>N</v>
      </c>
      <c r="AR179" s="3604" t="str">
        <f t="shared" si="58"/>
        <v>N</v>
      </c>
      <c r="AS179" s="3604" t="str">
        <f t="shared" si="59"/>
        <v>N</v>
      </c>
      <c r="AT179" s="3604" t="str">
        <f t="shared" si="60"/>
        <v>N</v>
      </c>
      <c r="AU179" s="3604" t="str">
        <f t="shared" si="61"/>
        <v>N</v>
      </c>
      <c r="AV179" s="3604" t="str">
        <f t="shared" si="68"/>
        <v/>
      </c>
      <c r="AW179" s="3604" t="str">
        <f t="shared" si="69"/>
        <v/>
      </c>
      <c r="AX179" s="3604" t="str">
        <f t="shared" si="70"/>
        <v>N</v>
      </c>
      <c r="AY179" s="856"/>
      <c r="AZ179" s="861"/>
      <c r="BA179" s="24"/>
      <c r="BB179" s="26" t="s">
        <v>2581</v>
      </c>
      <c r="BC179" s="3009"/>
      <c r="BD179" s="3013"/>
      <c r="BE179" s="101" t="str">
        <f t="shared" si="50"/>
        <v>Please complete all cells in row</v>
      </c>
      <c r="BF179" s="993">
        <v>0</v>
      </c>
      <c r="BG179" s="3362"/>
    </row>
    <row r="180" spans="1:59" s="3704" customFormat="1" ht="15.75" hidden="1" customHeight="1">
      <c r="A180" s="3163"/>
      <c r="B180" s="3702"/>
      <c r="C180" s="856"/>
      <c r="D180" s="4605" t="s">
        <v>2410</v>
      </c>
      <c r="E180" s="856"/>
      <c r="F180" s="867"/>
      <c r="G180" s="867"/>
      <c r="H180" s="856"/>
      <c r="I180" s="856"/>
      <c r="J180" s="856"/>
      <c r="K180" s="856"/>
      <c r="L180" s="856"/>
      <c r="M180" s="856"/>
      <c r="N180" s="857"/>
      <c r="O180" s="858"/>
      <c r="P180" s="857"/>
      <c r="Q180" s="859"/>
      <c r="R180" s="858"/>
      <c r="S180" s="858"/>
      <c r="T180" s="858"/>
      <c r="U180" s="3596">
        <f t="shared" si="63"/>
        <v>0</v>
      </c>
      <c r="V180" s="3597">
        <f t="shared" si="64"/>
        <v>0</v>
      </c>
      <c r="W180" s="3597">
        <f t="shared" si="65"/>
        <v>0</v>
      </c>
      <c r="X180" s="3599"/>
      <c r="Y180" s="4373"/>
      <c r="Z180" s="4373"/>
      <c r="AA180" s="860"/>
      <c r="AB180" s="860"/>
      <c r="AC180" s="3601">
        <f t="shared" si="66"/>
        <v>0</v>
      </c>
      <c r="AD180" s="3601" t="str">
        <f t="shared" si="67"/>
        <v/>
      </c>
      <c r="AE180" s="3601" t="str">
        <f t="shared" si="51"/>
        <v/>
      </c>
      <c r="AF180" s="4375">
        <f t="shared" si="52"/>
        <v>0</v>
      </c>
      <c r="AG180" s="4375">
        <f t="shared" si="53"/>
        <v>0</v>
      </c>
      <c r="AH180" s="3601">
        <f t="shared" si="62"/>
        <v>0</v>
      </c>
      <c r="AI180" s="860"/>
      <c r="AJ180" s="860"/>
      <c r="AK180" s="858"/>
      <c r="AL180" s="858"/>
      <c r="AM180" s="858"/>
      <c r="AN180" s="3604" t="str">
        <f t="shared" si="54"/>
        <v>N</v>
      </c>
      <c r="AO180" s="3604" t="str">
        <f t="shared" si="55"/>
        <v>N</v>
      </c>
      <c r="AP180" s="3604" t="str">
        <f t="shared" si="56"/>
        <v>N</v>
      </c>
      <c r="AQ180" s="3604" t="str">
        <f t="shared" si="57"/>
        <v>N</v>
      </c>
      <c r="AR180" s="3604" t="str">
        <f t="shared" si="58"/>
        <v>N</v>
      </c>
      <c r="AS180" s="3604" t="str">
        <f t="shared" si="59"/>
        <v>N</v>
      </c>
      <c r="AT180" s="3604" t="str">
        <f t="shared" si="60"/>
        <v>N</v>
      </c>
      <c r="AU180" s="3604" t="str">
        <f t="shared" si="61"/>
        <v>N</v>
      </c>
      <c r="AV180" s="3604" t="str">
        <f t="shared" si="68"/>
        <v/>
      </c>
      <c r="AW180" s="3604" t="str">
        <f t="shared" si="69"/>
        <v/>
      </c>
      <c r="AX180" s="3604" t="str">
        <f t="shared" si="70"/>
        <v>N</v>
      </c>
      <c r="AY180" s="856"/>
      <c r="AZ180" s="861"/>
      <c r="BA180" s="24"/>
      <c r="BB180" s="26" t="s">
        <v>2582</v>
      </c>
      <c r="BC180" s="3009"/>
      <c r="BD180" s="3013"/>
      <c r="BE180" s="101" t="str">
        <f t="shared" si="50"/>
        <v>Please complete all cells in row</v>
      </c>
      <c r="BF180" s="993">
        <v>0</v>
      </c>
      <c r="BG180" s="3362"/>
    </row>
    <row r="181" spans="1:59" s="3704" customFormat="1" ht="15.75" hidden="1" customHeight="1">
      <c r="A181" s="3163"/>
      <c r="B181" s="3702"/>
      <c r="C181" s="856"/>
      <c r="D181" s="4605" t="s">
        <v>2410</v>
      </c>
      <c r="E181" s="856"/>
      <c r="F181" s="867"/>
      <c r="G181" s="867"/>
      <c r="H181" s="856"/>
      <c r="I181" s="856"/>
      <c r="J181" s="856"/>
      <c r="K181" s="856"/>
      <c r="L181" s="856"/>
      <c r="M181" s="856"/>
      <c r="N181" s="857"/>
      <c r="O181" s="858"/>
      <c r="P181" s="857"/>
      <c r="Q181" s="859"/>
      <c r="R181" s="858"/>
      <c r="S181" s="858"/>
      <c r="T181" s="858"/>
      <c r="U181" s="3596">
        <f t="shared" si="63"/>
        <v>0</v>
      </c>
      <c r="V181" s="3597">
        <f t="shared" si="64"/>
        <v>0</v>
      </c>
      <c r="W181" s="3597">
        <f t="shared" si="65"/>
        <v>0</v>
      </c>
      <c r="X181" s="3599"/>
      <c r="Y181" s="4373"/>
      <c r="Z181" s="4373"/>
      <c r="AA181" s="860"/>
      <c r="AB181" s="860"/>
      <c r="AC181" s="3601">
        <f t="shared" si="66"/>
        <v>0</v>
      </c>
      <c r="AD181" s="3601" t="str">
        <f t="shared" si="67"/>
        <v/>
      </c>
      <c r="AE181" s="3601" t="str">
        <f t="shared" si="51"/>
        <v/>
      </c>
      <c r="AF181" s="4375">
        <f t="shared" si="52"/>
        <v>0</v>
      </c>
      <c r="AG181" s="4375">
        <f t="shared" si="53"/>
        <v>0</v>
      </c>
      <c r="AH181" s="3601">
        <f t="shared" si="62"/>
        <v>0</v>
      </c>
      <c r="AI181" s="860"/>
      <c r="AJ181" s="860"/>
      <c r="AK181" s="858"/>
      <c r="AL181" s="858"/>
      <c r="AM181" s="858"/>
      <c r="AN181" s="3604" t="str">
        <f t="shared" si="54"/>
        <v>N</v>
      </c>
      <c r="AO181" s="3604" t="str">
        <f t="shared" si="55"/>
        <v>N</v>
      </c>
      <c r="AP181" s="3604" t="str">
        <f t="shared" si="56"/>
        <v>N</v>
      </c>
      <c r="AQ181" s="3604" t="str">
        <f t="shared" si="57"/>
        <v>N</v>
      </c>
      <c r="AR181" s="3604" t="str">
        <f t="shared" si="58"/>
        <v>N</v>
      </c>
      <c r="AS181" s="3604" t="str">
        <f t="shared" si="59"/>
        <v>N</v>
      </c>
      <c r="AT181" s="3604" t="str">
        <f t="shared" si="60"/>
        <v>N</v>
      </c>
      <c r="AU181" s="3604" t="str">
        <f t="shared" si="61"/>
        <v>N</v>
      </c>
      <c r="AV181" s="3604" t="str">
        <f t="shared" si="68"/>
        <v/>
      </c>
      <c r="AW181" s="3604" t="str">
        <f t="shared" si="69"/>
        <v/>
      </c>
      <c r="AX181" s="3604" t="str">
        <f t="shared" si="70"/>
        <v>N</v>
      </c>
      <c r="AY181" s="856"/>
      <c r="AZ181" s="861"/>
      <c r="BA181" s="24"/>
      <c r="BB181" s="26" t="s">
        <v>2583</v>
      </c>
      <c r="BC181" s="3009"/>
      <c r="BD181" s="3013"/>
      <c r="BE181" s="101" t="str">
        <f t="shared" si="50"/>
        <v>Please complete all cells in row</v>
      </c>
      <c r="BF181" s="993">
        <v>0</v>
      </c>
      <c r="BG181" s="3362"/>
    </row>
    <row r="182" spans="1:59" s="3704" customFormat="1" ht="15.75" hidden="1" customHeight="1">
      <c r="A182" s="3163"/>
      <c r="B182" s="3702"/>
      <c r="C182" s="856"/>
      <c r="D182" s="4605" t="s">
        <v>2410</v>
      </c>
      <c r="E182" s="856"/>
      <c r="F182" s="867"/>
      <c r="G182" s="867"/>
      <c r="H182" s="856"/>
      <c r="I182" s="856"/>
      <c r="J182" s="856"/>
      <c r="K182" s="856"/>
      <c r="L182" s="856"/>
      <c r="M182" s="856"/>
      <c r="N182" s="857"/>
      <c r="O182" s="858"/>
      <c r="P182" s="857"/>
      <c r="Q182" s="859"/>
      <c r="R182" s="858"/>
      <c r="S182" s="858"/>
      <c r="T182" s="858"/>
      <c r="U182" s="3596">
        <f t="shared" si="63"/>
        <v>0</v>
      </c>
      <c r="V182" s="3597">
        <f t="shared" si="64"/>
        <v>0</v>
      </c>
      <c r="W182" s="3597">
        <f t="shared" si="65"/>
        <v>0</v>
      </c>
      <c r="X182" s="3599"/>
      <c r="Y182" s="4373"/>
      <c r="Z182" s="4373"/>
      <c r="AA182" s="860"/>
      <c r="AB182" s="860"/>
      <c r="AC182" s="3601">
        <f t="shared" si="66"/>
        <v>0</v>
      </c>
      <c r="AD182" s="3601" t="str">
        <f t="shared" si="67"/>
        <v/>
      </c>
      <c r="AE182" s="3601" t="str">
        <f t="shared" si="51"/>
        <v/>
      </c>
      <c r="AF182" s="4375">
        <f t="shared" si="52"/>
        <v>0</v>
      </c>
      <c r="AG182" s="4375">
        <f t="shared" si="53"/>
        <v>0</v>
      </c>
      <c r="AH182" s="3601">
        <f t="shared" si="62"/>
        <v>0</v>
      </c>
      <c r="AI182" s="860"/>
      <c r="AJ182" s="860"/>
      <c r="AK182" s="858"/>
      <c r="AL182" s="858"/>
      <c r="AM182" s="858"/>
      <c r="AN182" s="3604" t="str">
        <f t="shared" si="54"/>
        <v>N</v>
      </c>
      <c r="AO182" s="3604" t="str">
        <f t="shared" si="55"/>
        <v>N</v>
      </c>
      <c r="AP182" s="3604" t="str">
        <f t="shared" si="56"/>
        <v>N</v>
      </c>
      <c r="AQ182" s="3604" t="str">
        <f t="shared" si="57"/>
        <v>N</v>
      </c>
      <c r="AR182" s="3604" t="str">
        <f t="shared" si="58"/>
        <v>N</v>
      </c>
      <c r="AS182" s="3604" t="str">
        <f t="shared" si="59"/>
        <v>N</v>
      </c>
      <c r="AT182" s="3604" t="str">
        <f t="shared" si="60"/>
        <v>N</v>
      </c>
      <c r="AU182" s="3604" t="str">
        <f t="shared" si="61"/>
        <v>N</v>
      </c>
      <c r="AV182" s="3604" t="str">
        <f t="shared" si="68"/>
        <v/>
      </c>
      <c r="AW182" s="3604" t="str">
        <f t="shared" si="69"/>
        <v/>
      </c>
      <c r="AX182" s="3604" t="str">
        <f t="shared" si="70"/>
        <v>N</v>
      </c>
      <c r="AY182" s="856"/>
      <c r="AZ182" s="861"/>
      <c r="BA182" s="24"/>
      <c r="BB182" s="26" t="s">
        <v>2584</v>
      </c>
      <c r="BC182" s="3009"/>
      <c r="BD182" s="3013"/>
      <c r="BE182" s="101" t="str">
        <f t="shared" si="50"/>
        <v>Please complete all cells in row</v>
      </c>
      <c r="BF182" s="993">
        <v>0</v>
      </c>
      <c r="BG182" s="3362"/>
    </row>
    <row r="183" spans="1:59" s="3704" customFormat="1" ht="15.75" hidden="1" customHeight="1">
      <c r="A183" s="3163"/>
      <c r="B183" s="3702"/>
      <c r="C183" s="856"/>
      <c r="D183" s="4605" t="s">
        <v>2410</v>
      </c>
      <c r="E183" s="856"/>
      <c r="F183" s="867"/>
      <c r="G183" s="867"/>
      <c r="H183" s="856"/>
      <c r="I183" s="856"/>
      <c r="J183" s="856"/>
      <c r="K183" s="856"/>
      <c r="L183" s="856"/>
      <c r="M183" s="856"/>
      <c r="N183" s="857"/>
      <c r="O183" s="858"/>
      <c r="P183" s="857"/>
      <c r="Q183" s="859"/>
      <c r="R183" s="858"/>
      <c r="S183" s="858"/>
      <c r="T183" s="858"/>
      <c r="U183" s="3596">
        <f t="shared" si="63"/>
        <v>0</v>
      </c>
      <c r="V183" s="3597">
        <f t="shared" si="64"/>
        <v>0</v>
      </c>
      <c r="W183" s="3597">
        <f t="shared" si="65"/>
        <v>0</v>
      </c>
      <c r="X183" s="3599"/>
      <c r="Y183" s="4373"/>
      <c r="Z183" s="4373"/>
      <c r="AA183" s="860"/>
      <c r="AB183" s="860"/>
      <c r="AC183" s="3601">
        <f t="shared" si="66"/>
        <v>0</v>
      </c>
      <c r="AD183" s="3601" t="str">
        <f t="shared" si="67"/>
        <v/>
      </c>
      <c r="AE183" s="3601" t="str">
        <f t="shared" si="51"/>
        <v/>
      </c>
      <c r="AF183" s="4375">
        <f t="shared" si="52"/>
        <v>0</v>
      </c>
      <c r="AG183" s="4375">
        <f t="shared" si="53"/>
        <v>0</v>
      </c>
      <c r="AH183" s="3601">
        <f t="shared" si="62"/>
        <v>0</v>
      </c>
      <c r="AI183" s="860"/>
      <c r="AJ183" s="860"/>
      <c r="AK183" s="858"/>
      <c r="AL183" s="858"/>
      <c r="AM183" s="858"/>
      <c r="AN183" s="3604" t="str">
        <f t="shared" si="54"/>
        <v>N</v>
      </c>
      <c r="AO183" s="3604" t="str">
        <f t="shared" si="55"/>
        <v>N</v>
      </c>
      <c r="AP183" s="3604" t="str">
        <f t="shared" si="56"/>
        <v>N</v>
      </c>
      <c r="AQ183" s="3604" t="str">
        <f t="shared" si="57"/>
        <v>N</v>
      </c>
      <c r="AR183" s="3604" t="str">
        <f t="shared" si="58"/>
        <v>N</v>
      </c>
      <c r="AS183" s="3604" t="str">
        <f t="shared" si="59"/>
        <v>N</v>
      </c>
      <c r="AT183" s="3604" t="str">
        <f t="shared" si="60"/>
        <v>N</v>
      </c>
      <c r="AU183" s="3604" t="str">
        <f t="shared" si="61"/>
        <v>N</v>
      </c>
      <c r="AV183" s="3604" t="str">
        <f t="shared" si="68"/>
        <v/>
      </c>
      <c r="AW183" s="3604" t="str">
        <f t="shared" si="69"/>
        <v/>
      </c>
      <c r="AX183" s="3604" t="str">
        <f t="shared" si="70"/>
        <v>N</v>
      </c>
      <c r="AY183" s="856"/>
      <c r="AZ183" s="861"/>
      <c r="BA183" s="24"/>
      <c r="BB183" s="26" t="s">
        <v>2585</v>
      </c>
      <c r="BC183" s="3009"/>
      <c r="BD183" s="3013"/>
      <c r="BE183" s="101" t="str">
        <f t="shared" si="50"/>
        <v>Please complete all cells in row</v>
      </c>
      <c r="BF183" s="993">
        <v>0</v>
      </c>
      <c r="BG183" s="3362"/>
    </row>
    <row r="184" spans="1:59" s="3704" customFormat="1" ht="15.75" hidden="1" customHeight="1">
      <c r="A184" s="3163"/>
      <c r="B184" s="3702"/>
      <c r="C184" s="856"/>
      <c r="D184" s="4605" t="s">
        <v>2410</v>
      </c>
      <c r="E184" s="856"/>
      <c r="F184" s="867"/>
      <c r="G184" s="867"/>
      <c r="H184" s="856"/>
      <c r="I184" s="856"/>
      <c r="J184" s="856"/>
      <c r="K184" s="856"/>
      <c r="L184" s="856"/>
      <c r="M184" s="856"/>
      <c r="N184" s="857"/>
      <c r="O184" s="858"/>
      <c r="P184" s="857"/>
      <c r="Q184" s="859"/>
      <c r="R184" s="858"/>
      <c r="S184" s="858"/>
      <c r="T184" s="858"/>
      <c r="U184" s="3596">
        <f t="shared" si="63"/>
        <v>0</v>
      </c>
      <c r="V184" s="3597">
        <f t="shared" si="64"/>
        <v>0</v>
      </c>
      <c r="W184" s="3597">
        <f t="shared" si="65"/>
        <v>0</v>
      </c>
      <c r="X184" s="3599"/>
      <c r="Y184" s="4373"/>
      <c r="Z184" s="4373"/>
      <c r="AA184" s="860"/>
      <c r="AB184" s="860"/>
      <c r="AC184" s="3601">
        <f t="shared" si="66"/>
        <v>0</v>
      </c>
      <c r="AD184" s="3601" t="str">
        <f t="shared" si="67"/>
        <v/>
      </c>
      <c r="AE184" s="3601" t="str">
        <f t="shared" si="51"/>
        <v/>
      </c>
      <c r="AF184" s="4375">
        <f t="shared" si="52"/>
        <v>0</v>
      </c>
      <c r="AG184" s="4375">
        <f t="shared" si="53"/>
        <v>0</v>
      </c>
      <c r="AH184" s="3601">
        <f t="shared" si="62"/>
        <v>0</v>
      </c>
      <c r="AI184" s="860"/>
      <c r="AJ184" s="860"/>
      <c r="AK184" s="858"/>
      <c r="AL184" s="858"/>
      <c r="AM184" s="858"/>
      <c r="AN184" s="3604" t="str">
        <f t="shared" si="54"/>
        <v>N</v>
      </c>
      <c r="AO184" s="3604" t="str">
        <f t="shared" si="55"/>
        <v>N</v>
      </c>
      <c r="AP184" s="3604" t="str">
        <f t="shared" si="56"/>
        <v>N</v>
      </c>
      <c r="AQ184" s="3604" t="str">
        <f t="shared" si="57"/>
        <v>N</v>
      </c>
      <c r="AR184" s="3604" t="str">
        <f t="shared" si="58"/>
        <v>N</v>
      </c>
      <c r="AS184" s="3604" t="str">
        <f t="shared" si="59"/>
        <v>N</v>
      </c>
      <c r="AT184" s="3604" t="str">
        <f t="shared" si="60"/>
        <v>N</v>
      </c>
      <c r="AU184" s="3604" t="str">
        <f t="shared" si="61"/>
        <v>N</v>
      </c>
      <c r="AV184" s="3604" t="str">
        <f t="shared" si="68"/>
        <v/>
      </c>
      <c r="AW184" s="3604" t="str">
        <f t="shared" si="69"/>
        <v/>
      </c>
      <c r="AX184" s="3604" t="str">
        <f t="shared" si="70"/>
        <v>N</v>
      </c>
      <c r="AY184" s="856"/>
      <c r="AZ184" s="861"/>
      <c r="BA184" s="24"/>
      <c r="BB184" s="26" t="s">
        <v>2586</v>
      </c>
      <c r="BC184" s="3009"/>
      <c r="BD184" s="3013"/>
      <c r="BE184" s="101" t="str">
        <f t="shared" si="50"/>
        <v>Please complete all cells in row</v>
      </c>
      <c r="BF184" s="993">
        <v>0</v>
      </c>
      <c r="BG184" s="3362"/>
    </row>
    <row r="185" spans="1:59" s="3704" customFormat="1" ht="15.75" hidden="1" customHeight="1">
      <c r="A185" s="3163"/>
      <c r="B185" s="3702"/>
      <c r="C185" s="856"/>
      <c r="D185" s="4605" t="s">
        <v>2410</v>
      </c>
      <c r="E185" s="856"/>
      <c r="F185" s="867"/>
      <c r="G185" s="867"/>
      <c r="H185" s="856"/>
      <c r="I185" s="856"/>
      <c r="J185" s="856"/>
      <c r="K185" s="856"/>
      <c r="L185" s="856"/>
      <c r="M185" s="856"/>
      <c r="N185" s="857"/>
      <c r="O185" s="858"/>
      <c r="P185" s="857"/>
      <c r="Q185" s="859"/>
      <c r="R185" s="858"/>
      <c r="S185" s="858"/>
      <c r="T185" s="858"/>
      <c r="U185" s="3596">
        <f t="shared" si="63"/>
        <v>0</v>
      </c>
      <c r="V185" s="3597">
        <f t="shared" si="64"/>
        <v>0</v>
      </c>
      <c r="W185" s="3597">
        <f t="shared" si="65"/>
        <v>0</v>
      </c>
      <c r="X185" s="3599"/>
      <c r="Y185" s="4373"/>
      <c r="Z185" s="4373"/>
      <c r="AA185" s="860"/>
      <c r="AB185" s="860"/>
      <c r="AC185" s="3601">
        <f t="shared" si="66"/>
        <v>0</v>
      </c>
      <c r="AD185" s="3601" t="str">
        <f t="shared" si="67"/>
        <v/>
      </c>
      <c r="AE185" s="3601" t="str">
        <f t="shared" si="51"/>
        <v/>
      </c>
      <c r="AF185" s="4375">
        <f t="shared" si="52"/>
        <v>0</v>
      </c>
      <c r="AG185" s="4375">
        <f t="shared" si="53"/>
        <v>0</v>
      </c>
      <c r="AH185" s="3601">
        <f t="shared" si="62"/>
        <v>0</v>
      </c>
      <c r="AI185" s="860"/>
      <c r="AJ185" s="860"/>
      <c r="AK185" s="858"/>
      <c r="AL185" s="858"/>
      <c r="AM185" s="858"/>
      <c r="AN185" s="3604" t="str">
        <f t="shared" si="54"/>
        <v>N</v>
      </c>
      <c r="AO185" s="3604" t="str">
        <f t="shared" si="55"/>
        <v>N</v>
      </c>
      <c r="AP185" s="3604" t="str">
        <f t="shared" si="56"/>
        <v>N</v>
      </c>
      <c r="AQ185" s="3604" t="str">
        <f t="shared" si="57"/>
        <v>N</v>
      </c>
      <c r="AR185" s="3604" t="str">
        <f t="shared" si="58"/>
        <v>N</v>
      </c>
      <c r="AS185" s="3604" t="str">
        <f t="shared" si="59"/>
        <v>N</v>
      </c>
      <c r="AT185" s="3604" t="str">
        <f t="shared" si="60"/>
        <v>N</v>
      </c>
      <c r="AU185" s="3604" t="str">
        <f t="shared" si="61"/>
        <v>N</v>
      </c>
      <c r="AV185" s="3604" t="str">
        <f t="shared" si="68"/>
        <v/>
      </c>
      <c r="AW185" s="3604" t="str">
        <f t="shared" si="69"/>
        <v/>
      </c>
      <c r="AX185" s="3604" t="str">
        <f t="shared" si="70"/>
        <v>N</v>
      </c>
      <c r="AY185" s="856"/>
      <c r="AZ185" s="861"/>
      <c r="BA185" s="24"/>
      <c r="BB185" s="26" t="s">
        <v>2587</v>
      </c>
      <c r="BC185" s="3009"/>
      <c r="BD185" s="3013"/>
      <c r="BE185" s="101" t="str">
        <f t="shared" si="50"/>
        <v>Please complete all cells in row</v>
      </c>
      <c r="BF185" s="993">
        <v>0</v>
      </c>
      <c r="BG185" s="3362"/>
    </row>
    <row r="186" spans="1:59" s="3704" customFormat="1" ht="15.75" hidden="1" customHeight="1">
      <c r="A186" s="3163"/>
      <c r="B186" s="3702"/>
      <c r="C186" s="856"/>
      <c r="D186" s="4605" t="s">
        <v>2410</v>
      </c>
      <c r="E186" s="856"/>
      <c r="F186" s="867"/>
      <c r="G186" s="867"/>
      <c r="H186" s="856"/>
      <c r="I186" s="856"/>
      <c r="J186" s="856"/>
      <c r="K186" s="856"/>
      <c r="L186" s="856"/>
      <c r="M186" s="856"/>
      <c r="N186" s="857"/>
      <c r="O186" s="858"/>
      <c r="P186" s="857"/>
      <c r="Q186" s="859"/>
      <c r="R186" s="858"/>
      <c r="S186" s="858"/>
      <c r="T186" s="858"/>
      <c r="U186" s="3596">
        <f t="shared" si="63"/>
        <v>0</v>
      </c>
      <c r="V186" s="3597">
        <f t="shared" si="64"/>
        <v>0</v>
      </c>
      <c r="W186" s="3597">
        <f t="shared" si="65"/>
        <v>0</v>
      </c>
      <c r="X186" s="3599"/>
      <c r="Y186" s="4373"/>
      <c r="Z186" s="4373"/>
      <c r="AA186" s="860"/>
      <c r="AB186" s="860"/>
      <c r="AC186" s="3601">
        <f t="shared" si="66"/>
        <v>0</v>
      </c>
      <c r="AD186" s="3601" t="str">
        <f t="shared" si="67"/>
        <v/>
      </c>
      <c r="AE186" s="3601" t="str">
        <f t="shared" si="51"/>
        <v/>
      </c>
      <c r="AF186" s="4375">
        <f t="shared" si="52"/>
        <v>0</v>
      </c>
      <c r="AG186" s="4375">
        <f t="shared" si="53"/>
        <v>0</v>
      </c>
      <c r="AH186" s="3601">
        <f t="shared" si="62"/>
        <v>0</v>
      </c>
      <c r="AI186" s="860"/>
      <c r="AJ186" s="860"/>
      <c r="AK186" s="858"/>
      <c r="AL186" s="858"/>
      <c r="AM186" s="858"/>
      <c r="AN186" s="3604" t="str">
        <f t="shared" si="54"/>
        <v>N</v>
      </c>
      <c r="AO186" s="3604" t="str">
        <f t="shared" si="55"/>
        <v>N</v>
      </c>
      <c r="AP186" s="3604" t="str">
        <f t="shared" si="56"/>
        <v>N</v>
      </c>
      <c r="AQ186" s="3604" t="str">
        <f t="shared" si="57"/>
        <v>N</v>
      </c>
      <c r="AR186" s="3604" t="str">
        <f t="shared" si="58"/>
        <v>N</v>
      </c>
      <c r="AS186" s="3604" t="str">
        <f t="shared" si="59"/>
        <v>N</v>
      </c>
      <c r="AT186" s="3604" t="str">
        <f t="shared" si="60"/>
        <v>N</v>
      </c>
      <c r="AU186" s="3604" t="str">
        <f t="shared" si="61"/>
        <v>N</v>
      </c>
      <c r="AV186" s="3604" t="str">
        <f t="shared" si="68"/>
        <v/>
      </c>
      <c r="AW186" s="3604" t="str">
        <f t="shared" si="69"/>
        <v/>
      </c>
      <c r="AX186" s="3604" t="str">
        <f t="shared" si="70"/>
        <v>N</v>
      </c>
      <c r="AY186" s="856"/>
      <c r="AZ186" s="861"/>
      <c r="BA186" s="24"/>
      <c r="BB186" s="26" t="s">
        <v>2588</v>
      </c>
      <c r="BC186" s="3009"/>
      <c r="BD186" s="3013"/>
      <c r="BE186" s="101" t="str">
        <f t="shared" si="50"/>
        <v>Please complete all cells in row</v>
      </c>
      <c r="BF186" s="993">
        <v>0</v>
      </c>
      <c r="BG186" s="3362"/>
    </row>
    <row r="187" spans="1:59" s="3704" customFormat="1" ht="15.75" hidden="1" customHeight="1">
      <c r="A187" s="3163"/>
      <c r="B187" s="3702"/>
      <c r="C187" s="856"/>
      <c r="D187" s="4605" t="s">
        <v>2410</v>
      </c>
      <c r="E187" s="856"/>
      <c r="F187" s="867"/>
      <c r="G187" s="867"/>
      <c r="H187" s="856"/>
      <c r="I187" s="856"/>
      <c r="J187" s="856"/>
      <c r="K187" s="856"/>
      <c r="L187" s="856"/>
      <c r="M187" s="856"/>
      <c r="N187" s="857"/>
      <c r="O187" s="858"/>
      <c r="P187" s="857"/>
      <c r="Q187" s="859"/>
      <c r="R187" s="858"/>
      <c r="S187" s="858"/>
      <c r="T187" s="858"/>
      <c r="U187" s="3596">
        <f t="shared" si="63"/>
        <v>0</v>
      </c>
      <c r="V187" s="3597">
        <f t="shared" si="64"/>
        <v>0</v>
      </c>
      <c r="W187" s="3597">
        <f t="shared" si="65"/>
        <v>0</v>
      </c>
      <c r="X187" s="3599"/>
      <c r="Y187" s="4373"/>
      <c r="Z187" s="4373"/>
      <c r="AA187" s="860"/>
      <c r="AB187" s="860"/>
      <c r="AC187" s="3601">
        <f t="shared" si="66"/>
        <v>0</v>
      </c>
      <c r="AD187" s="3601" t="str">
        <f t="shared" si="67"/>
        <v/>
      </c>
      <c r="AE187" s="3601" t="str">
        <f t="shared" si="51"/>
        <v/>
      </c>
      <c r="AF187" s="4375">
        <f t="shared" si="52"/>
        <v>0</v>
      </c>
      <c r="AG187" s="4375">
        <f t="shared" si="53"/>
        <v>0</v>
      </c>
      <c r="AH187" s="3601">
        <f t="shared" si="62"/>
        <v>0</v>
      </c>
      <c r="AI187" s="860"/>
      <c r="AJ187" s="860"/>
      <c r="AK187" s="858"/>
      <c r="AL187" s="858"/>
      <c r="AM187" s="858"/>
      <c r="AN187" s="3604" t="str">
        <f t="shared" si="54"/>
        <v>N</v>
      </c>
      <c r="AO187" s="3604" t="str">
        <f t="shared" si="55"/>
        <v>N</v>
      </c>
      <c r="AP187" s="3604" t="str">
        <f t="shared" si="56"/>
        <v>N</v>
      </c>
      <c r="AQ187" s="3604" t="str">
        <f t="shared" si="57"/>
        <v>N</v>
      </c>
      <c r="AR187" s="3604" t="str">
        <f t="shared" si="58"/>
        <v>N</v>
      </c>
      <c r="AS187" s="3604" t="str">
        <f t="shared" si="59"/>
        <v>N</v>
      </c>
      <c r="AT187" s="3604" t="str">
        <f t="shared" si="60"/>
        <v>N</v>
      </c>
      <c r="AU187" s="3604" t="str">
        <f t="shared" si="61"/>
        <v>N</v>
      </c>
      <c r="AV187" s="3604" t="str">
        <f t="shared" si="68"/>
        <v/>
      </c>
      <c r="AW187" s="3604" t="str">
        <f t="shared" si="69"/>
        <v/>
      </c>
      <c r="AX187" s="3604" t="str">
        <f t="shared" si="70"/>
        <v>N</v>
      </c>
      <c r="AY187" s="856"/>
      <c r="AZ187" s="861"/>
      <c r="BA187" s="24"/>
      <c r="BB187" s="26" t="s">
        <v>2589</v>
      </c>
      <c r="BC187" s="3009"/>
      <c r="BD187" s="3013"/>
      <c r="BE187" s="101" t="str">
        <f t="shared" si="50"/>
        <v>Please complete all cells in row</v>
      </c>
      <c r="BF187" s="993">
        <v>0</v>
      </c>
      <c r="BG187" s="3362"/>
    </row>
    <row r="188" spans="1:59" s="3704" customFormat="1" ht="15.75" hidden="1" customHeight="1">
      <c r="A188" s="3163"/>
      <c r="B188" s="3702"/>
      <c r="C188" s="856"/>
      <c r="D188" s="4605" t="s">
        <v>2410</v>
      </c>
      <c r="E188" s="856"/>
      <c r="F188" s="867"/>
      <c r="G188" s="867"/>
      <c r="H188" s="856"/>
      <c r="I188" s="856"/>
      <c r="J188" s="856"/>
      <c r="K188" s="856"/>
      <c r="L188" s="856"/>
      <c r="M188" s="856"/>
      <c r="N188" s="857"/>
      <c r="O188" s="858"/>
      <c r="P188" s="857"/>
      <c r="Q188" s="859"/>
      <c r="R188" s="858"/>
      <c r="S188" s="858"/>
      <c r="T188" s="858"/>
      <c r="U188" s="3596">
        <f t="shared" si="63"/>
        <v>0</v>
      </c>
      <c r="V188" s="3597">
        <f t="shared" si="64"/>
        <v>0</v>
      </c>
      <c r="W188" s="3597">
        <f t="shared" si="65"/>
        <v>0</v>
      </c>
      <c r="X188" s="3599"/>
      <c r="Y188" s="4373"/>
      <c r="Z188" s="4373"/>
      <c r="AA188" s="860"/>
      <c r="AB188" s="860"/>
      <c r="AC188" s="3601">
        <f t="shared" si="66"/>
        <v>0</v>
      </c>
      <c r="AD188" s="3601" t="str">
        <f t="shared" si="67"/>
        <v/>
      </c>
      <c r="AE188" s="3601" t="str">
        <f t="shared" si="51"/>
        <v/>
      </c>
      <c r="AF188" s="4375">
        <f t="shared" si="52"/>
        <v>0</v>
      </c>
      <c r="AG188" s="4375">
        <f t="shared" si="53"/>
        <v>0</v>
      </c>
      <c r="AH188" s="3601">
        <f t="shared" si="62"/>
        <v>0</v>
      </c>
      <c r="AI188" s="860"/>
      <c r="AJ188" s="860"/>
      <c r="AK188" s="858"/>
      <c r="AL188" s="858"/>
      <c r="AM188" s="858"/>
      <c r="AN188" s="3604" t="str">
        <f t="shared" si="54"/>
        <v>N</v>
      </c>
      <c r="AO188" s="3604" t="str">
        <f t="shared" si="55"/>
        <v>N</v>
      </c>
      <c r="AP188" s="3604" t="str">
        <f t="shared" si="56"/>
        <v>N</v>
      </c>
      <c r="AQ188" s="3604" t="str">
        <f t="shared" si="57"/>
        <v>N</v>
      </c>
      <c r="AR188" s="3604" t="str">
        <f t="shared" si="58"/>
        <v>N</v>
      </c>
      <c r="AS188" s="3604" t="str">
        <f t="shared" si="59"/>
        <v>N</v>
      </c>
      <c r="AT188" s="3604" t="str">
        <f t="shared" si="60"/>
        <v>N</v>
      </c>
      <c r="AU188" s="3604" t="str">
        <f t="shared" si="61"/>
        <v>N</v>
      </c>
      <c r="AV188" s="3604" t="str">
        <f t="shared" si="68"/>
        <v/>
      </c>
      <c r="AW188" s="3604" t="str">
        <f t="shared" si="69"/>
        <v/>
      </c>
      <c r="AX188" s="3604" t="str">
        <f t="shared" si="70"/>
        <v>N</v>
      </c>
      <c r="AY188" s="856"/>
      <c r="AZ188" s="861"/>
      <c r="BA188" s="24"/>
      <c r="BB188" s="26" t="s">
        <v>2590</v>
      </c>
      <c r="BC188" s="3009"/>
      <c r="BD188" s="3013"/>
      <c r="BE188" s="101" t="str">
        <f t="shared" si="50"/>
        <v>Please complete all cells in row</v>
      </c>
      <c r="BF188" s="993">
        <v>0</v>
      </c>
      <c r="BG188" s="3362"/>
    </row>
    <row r="189" spans="1:59" s="3704" customFormat="1" ht="15.75" hidden="1" customHeight="1">
      <c r="A189" s="3163"/>
      <c r="B189" s="3702"/>
      <c r="C189" s="856"/>
      <c r="D189" s="4605" t="s">
        <v>2410</v>
      </c>
      <c r="E189" s="856"/>
      <c r="F189" s="867"/>
      <c r="G189" s="867"/>
      <c r="H189" s="856"/>
      <c r="I189" s="856"/>
      <c r="J189" s="856"/>
      <c r="K189" s="856"/>
      <c r="L189" s="856"/>
      <c r="M189" s="856"/>
      <c r="N189" s="857"/>
      <c r="O189" s="858"/>
      <c r="P189" s="857"/>
      <c r="Q189" s="859"/>
      <c r="R189" s="858"/>
      <c r="S189" s="858"/>
      <c r="T189" s="858"/>
      <c r="U189" s="3596">
        <f t="shared" si="63"/>
        <v>0</v>
      </c>
      <c r="V189" s="3597">
        <f t="shared" si="64"/>
        <v>0</v>
      </c>
      <c r="W189" s="3597">
        <f t="shared" si="65"/>
        <v>0</v>
      </c>
      <c r="X189" s="3599"/>
      <c r="Y189" s="4373"/>
      <c r="Z189" s="4373"/>
      <c r="AA189" s="860"/>
      <c r="AB189" s="860"/>
      <c r="AC189" s="3601">
        <f t="shared" si="66"/>
        <v>0</v>
      </c>
      <c r="AD189" s="3601" t="str">
        <f t="shared" si="67"/>
        <v/>
      </c>
      <c r="AE189" s="3601" t="str">
        <f t="shared" si="51"/>
        <v/>
      </c>
      <c r="AF189" s="4375">
        <f t="shared" si="52"/>
        <v>0</v>
      </c>
      <c r="AG189" s="4375">
        <f t="shared" si="53"/>
        <v>0</v>
      </c>
      <c r="AH189" s="3601">
        <f t="shared" si="62"/>
        <v>0</v>
      </c>
      <c r="AI189" s="860"/>
      <c r="AJ189" s="860"/>
      <c r="AK189" s="858"/>
      <c r="AL189" s="858"/>
      <c r="AM189" s="858"/>
      <c r="AN189" s="3604" t="str">
        <f t="shared" si="54"/>
        <v>N</v>
      </c>
      <c r="AO189" s="3604" t="str">
        <f t="shared" si="55"/>
        <v>N</v>
      </c>
      <c r="AP189" s="3604" t="str">
        <f t="shared" si="56"/>
        <v>N</v>
      </c>
      <c r="AQ189" s="3604" t="str">
        <f t="shared" si="57"/>
        <v>N</v>
      </c>
      <c r="AR189" s="3604" t="str">
        <f t="shared" si="58"/>
        <v>N</v>
      </c>
      <c r="AS189" s="3604" t="str">
        <f t="shared" si="59"/>
        <v>N</v>
      </c>
      <c r="AT189" s="3604" t="str">
        <f t="shared" si="60"/>
        <v>N</v>
      </c>
      <c r="AU189" s="3604" t="str">
        <f t="shared" si="61"/>
        <v>N</v>
      </c>
      <c r="AV189" s="3604" t="str">
        <f t="shared" si="68"/>
        <v/>
      </c>
      <c r="AW189" s="3604" t="str">
        <f t="shared" si="69"/>
        <v/>
      </c>
      <c r="AX189" s="3604" t="str">
        <f t="shared" si="70"/>
        <v>N</v>
      </c>
      <c r="AY189" s="856"/>
      <c r="AZ189" s="861"/>
      <c r="BA189" s="24"/>
      <c r="BB189" s="26" t="s">
        <v>2591</v>
      </c>
      <c r="BC189" s="3009"/>
      <c r="BD189" s="3013"/>
      <c r="BE189" s="101" t="str">
        <f t="shared" si="50"/>
        <v>Please complete all cells in row</v>
      </c>
      <c r="BF189" s="993">
        <v>0</v>
      </c>
      <c r="BG189" s="3362"/>
    </row>
    <row r="190" spans="1:59" s="3704" customFormat="1" ht="15.75" hidden="1" customHeight="1">
      <c r="A190" s="3163"/>
      <c r="B190" s="3702"/>
      <c r="C190" s="856"/>
      <c r="D190" s="4605" t="s">
        <v>2410</v>
      </c>
      <c r="E190" s="856"/>
      <c r="F190" s="867"/>
      <c r="G190" s="867"/>
      <c r="H190" s="856"/>
      <c r="I190" s="856"/>
      <c r="J190" s="856"/>
      <c r="K190" s="856"/>
      <c r="L190" s="856"/>
      <c r="M190" s="856"/>
      <c r="N190" s="857"/>
      <c r="O190" s="858"/>
      <c r="P190" s="857"/>
      <c r="Q190" s="859"/>
      <c r="R190" s="858"/>
      <c r="S190" s="858"/>
      <c r="T190" s="858"/>
      <c r="U190" s="3596">
        <f t="shared" si="63"/>
        <v>0</v>
      </c>
      <c r="V190" s="3597">
        <f t="shared" si="64"/>
        <v>0</v>
      </c>
      <c r="W190" s="3597">
        <f t="shared" si="65"/>
        <v>0</v>
      </c>
      <c r="X190" s="3599"/>
      <c r="Y190" s="4373"/>
      <c r="Z190" s="4373"/>
      <c r="AA190" s="860"/>
      <c r="AB190" s="860"/>
      <c r="AC190" s="3601">
        <f t="shared" si="66"/>
        <v>0</v>
      </c>
      <c r="AD190" s="3601" t="str">
        <f t="shared" si="67"/>
        <v/>
      </c>
      <c r="AE190" s="3601" t="str">
        <f t="shared" si="51"/>
        <v/>
      </c>
      <c r="AF190" s="4375">
        <f t="shared" si="52"/>
        <v>0</v>
      </c>
      <c r="AG190" s="4375">
        <f t="shared" si="53"/>
        <v>0</v>
      </c>
      <c r="AH190" s="3601">
        <f t="shared" si="62"/>
        <v>0</v>
      </c>
      <c r="AI190" s="860"/>
      <c r="AJ190" s="860"/>
      <c r="AK190" s="858"/>
      <c r="AL190" s="858"/>
      <c r="AM190" s="858"/>
      <c r="AN190" s="3604" t="str">
        <f t="shared" si="54"/>
        <v>N</v>
      </c>
      <c r="AO190" s="3604" t="str">
        <f t="shared" si="55"/>
        <v>N</v>
      </c>
      <c r="AP190" s="3604" t="str">
        <f t="shared" si="56"/>
        <v>N</v>
      </c>
      <c r="AQ190" s="3604" t="str">
        <f t="shared" si="57"/>
        <v>N</v>
      </c>
      <c r="AR190" s="3604" t="str">
        <f t="shared" si="58"/>
        <v>N</v>
      </c>
      <c r="AS190" s="3604" t="str">
        <f t="shared" si="59"/>
        <v>N</v>
      </c>
      <c r="AT190" s="3604" t="str">
        <f t="shared" si="60"/>
        <v>N</v>
      </c>
      <c r="AU190" s="3604" t="str">
        <f t="shared" si="61"/>
        <v>N</v>
      </c>
      <c r="AV190" s="3604" t="str">
        <f t="shared" si="68"/>
        <v/>
      </c>
      <c r="AW190" s="3604" t="str">
        <f t="shared" si="69"/>
        <v/>
      </c>
      <c r="AX190" s="3604" t="str">
        <f t="shared" si="70"/>
        <v>N</v>
      </c>
      <c r="AY190" s="856"/>
      <c r="AZ190" s="861"/>
      <c r="BA190" s="24"/>
      <c r="BB190" s="26" t="s">
        <v>2592</v>
      </c>
      <c r="BC190" s="3009"/>
      <c r="BD190" s="3013"/>
      <c r="BE190" s="101" t="str">
        <f t="shared" si="50"/>
        <v>Please complete all cells in row</v>
      </c>
      <c r="BF190" s="993">
        <v>0</v>
      </c>
      <c r="BG190" s="3362"/>
    </row>
    <row r="191" spans="1:59" s="3704" customFormat="1" ht="15.75" hidden="1" customHeight="1">
      <c r="A191" s="3163"/>
      <c r="B191" s="3702"/>
      <c r="C191" s="856"/>
      <c r="D191" s="4605" t="s">
        <v>2410</v>
      </c>
      <c r="E191" s="856"/>
      <c r="F191" s="867"/>
      <c r="G191" s="867"/>
      <c r="H191" s="856"/>
      <c r="I191" s="856"/>
      <c r="J191" s="856"/>
      <c r="K191" s="856"/>
      <c r="L191" s="856"/>
      <c r="M191" s="856"/>
      <c r="N191" s="857"/>
      <c r="O191" s="858"/>
      <c r="P191" s="857"/>
      <c r="Q191" s="859"/>
      <c r="R191" s="858"/>
      <c r="S191" s="858"/>
      <c r="T191" s="858"/>
      <c r="U191" s="3596">
        <f t="shared" si="63"/>
        <v>0</v>
      </c>
      <c r="V191" s="3597">
        <f t="shared" si="64"/>
        <v>0</v>
      </c>
      <c r="W191" s="3597">
        <f t="shared" si="65"/>
        <v>0</v>
      </c>
      <c r="X191" s="3599"/>
      <c r="Y191" s="4373"/>
      <c r="Z191" s="4373"/>
      <c r="AA191" s="860"/>
      <c r="AB191" s="860"/>
      <c r="AC191" s="3601">
        <f t="shared" si="66"/>
        <v>0</v>
      </c>
      <c r="AD191" s="3601" t="str">
        <f t="shared" si="67"/>
        <v/>
      </c>
      <c r="AE191" s="3601" t="str">
        <f t="shared" si="51"/>
        <v/>
      </c>
      <c r="AF191" s="4375">
        <f t="shared" si="52"/>
        <v>0</v>
      </c>
      <c r="AG191" s="4375">
        <f t="shared" si="53"/>
        <v>0</v>
      </c>
      <c r="AH191" s="3601">
        <f t="shared" si="62"/>
        <v>0</v>
      </c>
      <c r="AI191" s="860"/>
      <c r="AJ191" s="860"/>
      <c r="AK191" s="858"/>
      <c r="AL191" s="858"/>
      <c r="AM191" s="858"/>
      <c r="AN191" s="3604" t="str">
        <f t="shared" si="54"/>
        <v>N</v>
      </c>
      <c r="AO191" s="3604" t="str">
        <f t="shared" si="55"/>
        <v>N</v>
      </c>
      <c r="AP191" s="3604" t="str">
        <f t="shared" si="56"/>
        <v>N</v>
      </c>
      <c r="AQ191" s="3604" t="str">
        <f t="shared" si="57"/>
        <v>N</v>
      </c>
      <c r="AR191" s="3604" t="str">
        <f t="shared" si="58"/>
        <v>N</v>
      </c>
      <c r="AS191" s="3604" t="str">
        <f t="shared" si="59"/>
        <v>N</v>
      </c>
      <c r="AT191" s="3604" t="str">
        <f t="shared" si="60"/>
        <v>N</v>
      </c>
      <c r="AU191" s="3604" t="str">
        <f t="shared" si="61"/>
        <v>N</v>
      </c>
      <c r="AV191" s="3604" t="str">
        <f t="shared" si="68"/>
        <v/>
      </c>
      <c r="AW191" s="3604" t="str">
        <f t="shared" si="69"/>
        <v/>
      </c>
      <c r="AX191" s="3604" t="str">
        <f t="shared" si="70"/>
        <v>N</v>
      </c>
      <c r="AY191" s="856"/>
      <c r="AZ191" s="861"/>
      <c r="BA191" s="24"/>
      <c r="BB191" s="26" t="s">
        <v>2593</v>
      </c>
      <c r="BC191" s="3009"/>
      <c r="BD191" s="3013"/>
      <c r="BE191" s="101" t="str">
        <f t="shared" si="50"/>
        <v>Please complete all cells in row</v>
      </c>
      <c r="BF191" s="993">
        <v>0</v>
      </c>
      <c r="BG191" s="3362"/>
    </row>
    <row r="192" spans="1:59" s="3704" customFormat="1" ht="15.75" hidden="1" customHeight="1">
      <c r="A192" s="3163"/>
      <c r="B192" s="3702"/>
      <c r="C192" s="856"/>
      <c r="D192" s="4605" t="s">
        <v>2410</v>
      </c>
      <c r="E192" s="856"/>
      <c r="F192" s="867"/>
      <c r="G192" s="867"/>
      <c r="H192" s="856"/>
      <c r="I192" s="856"/>
      <c r="J192" s="856"/>
      <c r="K192" s="856"/>
      <c r="L192" s="856"/>
      <c r="M192" s="856"/>
      <c r="N192" s="857"/>
      <c r="O192" s="858"/>
      <c r="P192" s="857"/>
      <c r="Q192" s="859"/>
      <c r="R192" s="858"/>
      <c r="S192" s="858"/>
      <c r="T192" s="858"/>
      <c r="U192" s="3596">
        <f t="shared" si="63"/>
        <v>0</v>
      </c>
      <c r="V192" s="3597">
        <f t="shared" si="64"/>
        <v>0</v>
      </c>
      <c r="W192" s="3597">
        <f t="shared" si="65"/>
        <v>0</v>
      </c>
      <c r="X192" s="3599"/>
      <c r="Y192" s="4373"/>
      <c r="Z192" s="4373"/>
      <c r="AA192" s="860"/>
      <c r="AB192" s="860"/>
      <c r="AC192" s="3601">
        <f t="shared" si="66"/>
        <v>0</v>
      </c>
      <c r="AD192" s="3601" t="str">
        <f t="shared" si="67"/>
        <v/>
      </c>
      <c r="AE192" s="3601" t="str">
        <f t="shared" si="51"/>
        <v/>
      </c>
      <c r="AF192" s="4375">
        <f t="shared" si="52"/>
        <v>0</v>
      </c>
      <c r="AG192" s="4375">
        <f t="shared" si="53"/>
        <v>0</v>
      </c>
      <c r="AH192" s="3601">
        <f t="shared" si="62"/>
        <v>0</v>
      </c>
      <c r="AI192" s="860"/>
      <c r="AJ192" s="860"/>
      <c r="AK192" s="858"/>
      <c r="AL192" s="858"/>
      <c r="AM192" s="858"/>
      <c r="AN192" s="3604" t="str">
        <f t="shared" si="54"/>
        <v>N</v>
      </c>
      <c r="AO192" s="3604" t="str">
        <f t="shared" si="55"/>
        <v>N</v>
      </c>
      <c r="AP192" s="3604" t="str">
        <f t="shared" si="56"/>
        <v>N</v>
      </c>
      <c r="AQ192" s="3604" t="str">
        <f t="shared" si="57"/>
        <v>N</v>
      </c>
      <c r="AR192" s="3604" t="str">
        <f t="shared" si="58"/>
        <v>N</v>
      </c>
      <c r="AS192" s="3604" t="str">
        <f t="shared" si="59"/>
        <v>N</v>
      </c>
      <c r="AT192" s="3604" t="str">
        <f t="shared" si="60"/>
        <v>N</v>
      </c>
      <c r="AU192" s="3604" t="str">
        <f t="shared" si="61"/>
        <v>N</v>
      </c>
      <c r="AV192" s="3604" t="str">
        <f t="shared" si="68"/>
        <v/>
      </c>
      <c r="AW192" s="3604" t="str">
        <f t="shared" si="69"/>
        <v/>
      </c>
      <c r="AX192" s="3604" t="str">
        <f t="shared" si="70"/>
        <v>N</v>
      </c>
      <c r="AY192" s="856"/>
      <c r="AZ192" s="861"/>
      <c r="BA192" s="24"/>
      <c r="BB192" s="26" t="s">
        <v>2594</v>
      </c>
      <c r="BC192" s="3009"/>
      <c r="BD192" s="3013"/>
      <c r="BE192" s="101" t="str">
        <f t="shared" si="50"/>
        <v>Please complete all cells in row</v>
      </c>
      <c r="BF192" s="993">
        <v>0</v>
      </c>
      <c r="BG192" s="3362"/>
    </row>
    <row r="193" spans="1:59" s="3704" customFormat="1" ht="15.75" hidden="1" customHeight="1">
      <c r="A193" s="3163"/>
      <c r="B193" s="3702"/>
      <c r="C193" s="856"/>
      <c r="D193" s="4605" t="s">
        <v>2410</v>
      </c>
      <c r="E193" s="856"/>
      <c r="F193" s="867"/>
      <c r="G193" s="867"/>
      <c r="H193" s="856"/>
      <c r="I193" s="856"/>
      <c r="J193" s="856"/>
      <c r="K193" s="856"/>
      <c r="L193" s="856"/>
      <c r="M193" s="856"/>
      <c r="N193" s="857"/>
      <c r="O193" s="858"/>
      <c r="P193" s="857"/>
      <c r="Q193" s="859"/>
      <c r="R193" s="858"/>
      <c r="S193" s="858"/>
      <c r="T193" s="858"/>
      <c r="U193" s="3596">
        <f t="shared" si="63"/>
        <v>0</v>
      </c>
      <c r="V193" s="3597">
        <f t="shared" si="64"/>
        <v>0</v>
      </c>
      <c r="W193" s="3597">
        <f t="shared" si="65"/>
        <v>0</v>
      </c>
      <c r="X193" s="3599"/>
      <c r="Y193" s="4373"/>
      <c r="Z193" s="4373"/>
      <c r="AA193" s="860"/>
      <c r="AB193" s="860"/>
      <c r="AC193" s="3601">
        <f t="shared" si="66"/>
        <v>0</v>
      </c>
      <c r="AD193" s="3601" t="str">
        <f t="shared" si="67"/>
        <v/>
      </c>
      <c r="AE193" s="3601" t="str">
        <f t="shared" si="51"/>
        <v/>
      </c>
      <c r="AF193" s="4375">
        <f t="shared" si="52"/>
        <v>0</v>
      </c>
      <c r="AG193" s="4375">
        <f t="shared" si="53"/>
        <v>0</v>
      </c>
      <c r="AH193" s="3601">
        <f t="shared" si="62"/>
        <v>0</v>
      </c>
      <c r="AI193" s="860"/>
      <c r="AJ193" s="860"/>
      <c r="AK193" s="858"/>
      <c r="AL193" s="858"/>
      <c r="AM193" s="858"/>
      <c r="AN193" s="3604" t="str">
        <f t="shared" si="54"/>
        <v>N</v>
      </c>
      <c r="AO193" s="3604" t="str">
        <f t="shared" si="55"/>
        <v>N</v>
      </c>
      <c r="AP193" s="3604" t="str">
        <f t="shared" si="56"/>
        <v>N</v>
      </c>
      <c r="AQ193" s="3604" t="str">
        <f t="shared" si="57"/>
        <v>N</v>
      </c>
      <c r="AR193" s="3604" t="str">
        <f t="shared" si="58"/>
        <v>N</v>
      </c>
      <c r="AS193" s="3604" t="str">
        <f t="shared" si="59"/>
        <v>N</v>
      </c>
      <c r="AT193" s="3604" t="str">
        <f t="shared" si="60"/>
        <v>N</v>
      </c>
      <c r="AU193" s="3604" t="str">
        <f t="shared" si="61"/>
        <v>N</v>
      </c>
      <c r="AV193" s="3604" t="str">
        <f t="shared" si="68"/>
        <v/>
      </c>
      <c r="AW193" s="3604" t="str">
        <f t="shared" si="69"/>
        <v/>
      </c>
      <c r="AX193" s="3604" t="str">
        <f t="shared" si="70"/>
        <v>N</v>
      </c>
      <c r="AY193" s="856"/>
      <c r="AZ193" s="861"/>
      <c r="BA193" s="24"/>
      <c r="BB193" s="26" t="s">
        <v>2595</v>
      </c>
      <c r="BC193" s="3009"/>
      <c r="BD193" s="3013"/>
      <c r="BE193" s="101" t="str">
        <f t="shared" si="50"/>
        <v>Please complete all cells in row</v>
      </c>
      <c r="BF193" s="993">
        <v>0</v>
      </c>
      <c r="BG193" s="3362"/>
    </row>
    <row r="194" spans="1:59" s="3704" customFormat="1" ht="15.75" hidden="1" customHeight="1">
      <c r="A194" s="3163"/>
      <c r="B194" s="3702"/>
      <c r="C194" s="856"/>
      <c r="D194" s="4605" t="s">
        <v>2410</v>
      </c>
      <c r="E194" s="856"/>
      <c r="F194" s="867"/>
      <c r="G194" s="867"/>
      <c r="H194" s="856"/>
      <c r="I194" s="856"/>
      <c r="J194" s="856"/>
      <c r="K194" s="856"/>
      <c r="L194" s="856"/>
      <c r="M194" s="856"/>
      <c r="N194" s="857"/>
      <c r="O194" s="858"/>
      <c r="P194" s="857"/>
      <c r="Q194" s="859"/>
      <c r="R194" s="858"/>
      <c r="S194" s="858"/>
      <c r="T194" s="858"/>
      <c r="U194" s="3596">
        <f t="shared" si="63"/>
        <v>0</v>
      </c>
      <c r="V194" s="3597">
        <f t="shared" si="64"/>
        <v>0</v>
      </c>
      <c r="W194" s="3597">
        <f t="shared" si="65"/>
        <v>0</v>
      </c>
      <c r="X194" s="3599"/>
      <c r="Y194" s="4373"/>
      <c r="Z194" s="4373"/>
      <c r="AA194" s="860"/>
      <c r="AB194" s="860"/>
      <c r="AC194" s="3601">
        <f t="shared" si="66"/>
        <v>0</v>
      </c>
      <c r="AD194" s="3601" t="str">
        <f t="shared" si="67"/>
        <v/>
      </c>
      <c r="AE194" s="3601" t="str">
        <f t="shared" si="51"/>
        <v/>
      </c>
      <c r="AF194" s="4375">
        <f t="shared" si="52"/>
        <v>0</v>
      </c>
      <c r="AG194" s="4375">
        <f t="shared" si="53"/>
        <v>0</v>
      </c>
      <c r="AH194" s="3601">
        <f t="shared" si="62"/>
        <v>0</v>
      </c>
      <c r="AI194" s="860"/>
      <c r="AJ194" s="860"/>
      <c r="AK194" s="858"/>
      <c r="AL194" s="858"/>
      <c r="AM194" s="858"/>
      <c r="AN194" s="3604" t="str">
        <f t="shared" si="54"/>
        <v>N</v>
      </c>
      <c r="AO194" s="3604" t="str">
        <f t="shared" si="55"/>
        <v>N</v>
      </c>
      <c r="AP194" s="3604" t="str">
        <f t="shared" si="56"/>
        <v>N</v>
      </c>
      <c r="AQ194" s="3604" t="str">
        <f t="shared" si="57"/>
        <v>N</v>
      </c>
      <c r="AR194" s="3604" t="str">
        <f t="shared" si="58"/>
        <v>N</v>
      </c>
      <c r="AS194" s="3604" t="str">
        <f t="shared" si="59"/>
        <v>N</v>
      </c>
      <c r="AT194" s="3604" t="str">
        <f t="shared" si="60"/>
        <v>N</v>
      </c>
      <c r="AU194" s="3604" t="str">
        <f t="shared" si="61"/>
        <v>N</v>
      </c>
      <c r="AV194" s="3604" t="str">
        <f t="shared" si="68"/>
        <v/>
      </c>
      <c r="AW194" s="3604" t="str">
        <f t="shared" si="69"/>
        <v/>
      </c>
      <c r="AX194" s="3604" t="str">
        <f t="shared" si="70"/>
        <v>N</v>
      </c>
      <c r="AY194" s="856"/>
      <c r="AZ194" s="861"/>
      <c r="BA194" s="24"/>
      <c r="BB194" s="26" t="s">
        <v>2596</v>
      </c>
      <c r="BC194" s="3009"/>
      <c r="BD194" s="3013"/>
      <c r="BE194" s="101" t="str">
        <f t="shared" si="50"/>
        <v>Please complete all cells in row</v>
      </c>
      <c r="BF194" s="993">
        <v>0</v>
      </c>
      <c r="BG194" s="3362"/>
    </row>
    <row r="195" spans="1:59" s="3704" customFormat="1" ht="15.75" hidden="1" customHeight="1">
      <c r="A195" s="3163"/>
      <c r="B195" s="3702"/>
      <c r="C195" s="856"/>
      <c r="D195" s="4605" t="s">
        <v>2410</v>
      </c>
      <c r="E195" s="856"/>
      <c r="F195" s="867"/>
      <c r="G195" s="867"/>
      <c r="H195" s="856"/>
      <c r="I195" s="856"/>
      <c r="J195" s="856"/>
      <c r="K195" s="856"/>
      <c r="L195" s="856"/>
      <c r="M195" s="856"/>
      <c r="N195" s="857"/>
      <c r="O195" s="858"/>
      <c r="P195" s="857"/>
      <c r="Q195" s="859"/>
      <c r="R195" s="858"/>
      <c r="S195" s="858"/>
      <c r="T195" s="858"/>
      <c r="U195" s="3596">
        <f t="shared" si="63"/>
        <v>0</v>
      </c>
      <c r="V195" s="3597">
        <f t="shared" si="64"/>
        <v>0</v>
      </c>
      <c r="W195" s="3597">
        <f t="shared" si="65"/>
        <v>0</v>
      </c>
      <c r="X195" s="3599"/>
      <c r="Y195" s="4373"/>
      <c r="Z195" s="4373"/>
      <c r="AA195" s="860"/>
      <c r="AB195" s="860"/>
      <c r="AC195" s="3601">
        <f t="shared" si="66"/>
        <v>0</v>
      </c>
      <c r="AD195" s="3601" t="str">
        <f t="shared" si="67"/>
        <v/>
      </c>
      <c r="AE195" s="3601" t="str">
        <f t="shared" si="51"/>
        <v/>
      </c>
      <c r="AF195" s="4375">
        <f t="shared" si="52"/>
        <v>0</v>
      </c>
      <c r="AG195" s="4375">
        <f t="shared" si="53"/>
        <v>0</v>
      </c>
      <c r="AH195" s="3601">
        <f t="shared" si="62"/>
        <v>0</v>
      </c>
      <c r="AI195" s="860"/>
      <c r="AJ195" s="860"/>
      <c r="AK195" s="858"/>
      <c r="AL195" s="858"/>
      <c r="AM195" s="858"/>
      <c r="AN195" s="3604" t="str">
        <f t="shared" si="54"/>
        <v>N</v>
      </c>
      <c r="AO195" s="3604" t="str">
        <f t="shared" si="55"/>
        <v>N</v>
      </c>
      <c r="AP195" s="3604" t="str">
        <f t="shared" si="56"/>
        <v>N</v>
      </c>
      <c r="AQ195" s="3604" t="str">
        <f t="shared" si="57"/>
        <v>N</v>
      </c>
      <c r="AR195" s="3604" t="str">
        <f t="shared" si="58"/>
        <v>N</v>
      </c>
      <c r="AS195" s="3604" t="str">
        <f t="shared" si="59"/>
        <v>N</v>
      </c>
      <c r="AT195" s="3604" t="str">
        <f t="shared" si="60"/>
        <v>N</v>
      </c>
      <c r="AU195" s="3604" t="str">
        <f t="shared" si="61"/>
        <v>N</v>
      </c>
      <c r="AV195" s="3604" t="str">
        <f t="shared" si="68"/>
        <v/>
      </c>
      <c r="AW195" s="3604" t="str">
        <f t="shared" si="69"/>
        <v/>
      </c>
      <c r="AX195" s="3604" t="str">
        <f t="shared" si="70"/>
        <v>N</v>
      </c>
      <c r="AY195" s="856"/>
      <c r="AZ195" s="861"/>
      <c r="BA195" s="24"/>
      <c r="BB195" s="26" t="s">
        <v>2597</v>
      </c>
      <c r="BC195" s="3009"/>
      <c r="BD195" s="3013"/>
      <c r="BE195" s="101" t="str">
        <f t="shared" si="50"/>
        <v>Please complete all cells in row</v>
      </c>
      <c r="BF195" s="993">
        <v>0</v>
      </c>
      <c r="BG195" s="3362"/>
    </row>
    <row r="196" spans="1:59" s="3704" customFormat="1" ht="15.75" hidden="1" customHeight="1">
      <c r="A196" s="3163"/>
      <c r="B196" s="3702"/>
      <c r="C196" s="856"/>
      <c r="D196" s="4605" t="s">
        <v>2410</v>
      </c>
      <c r="E196" s="856"/>
      <c r="F196" s="867"/>
      <c r="G196" s="867"/>
      <c r="H196" s="856"/>
      <c r="I196" s="856"/>
      <c r="J196" s="856"/>
      <c r="K196" s="856"/>
      <c r="L196" s="856"/>
      <c r="M196" s="856"/>
      <c r="N196" s="857"/>
      <c r="O196" s="858"/>
      <c r="P196" s="857"/>
      <c r="Q196" s="859"/>
      <c r="R196" s="858"/>
      <c r="S196" s="858"/>
      <c r="T196" s="858"/>
      <c r="U196" s="3596">
        <f t="shared" si="63"/>
        <v>0</v>
      </c>
      <c r="V196" s="3597">
        <f t="shared" si="64"/>
        <v>0</v>
      </c>
      <c r="W196" s="3597">
        <f t="shared" si="65"/>
        <v>0</v>
      </c>
      <c r="X196" s="3599"/>
      <c r="Y196" s="4373"/>
      <c r="Z196" s="4373"/>
      <c r="AA196" s="860"/>
      <c r="AB196" s="860"/>
      <c r="AC196" s="3601">
        <f t="shared" si="66"/>
        <v>0</v>
      </c>
      <c r="AD196" s="3601" t="str">
        <f t="shared" si="67"/>
        <v/>
      </c>
      <c r="AE196" s="3601" t="str">
        <f t="shared" si="51"/>
        <v/>
      </c>
      <c r="AF196" s="4375">
        <f t="shared" si="52"/>
        <v>0</v>
      </c>
      <c r="AG196" s="4375">
        <f t="shared" si="53"/>
        <v>0</v>
      </c>
      <c r="AH196" s="3601">
        <f t="shared" si="62"/>
        <v>0</v>
      </c>
      <c r="AI196" s="860"/>
      <c r="AJ196" s="860"/>
      <c r="AK196" s="858"/>
      <c r="AL196" s="858"/>
      <c r="AM196" s="858"/>
      <c r="AN196" s="3604" t="str">
        <f t="shared" si="54"/>
        <v>N</v>
      </c>
      <c r="AO196" s="3604" t="str">
        <f t="shared" si="55"/>
        <v>N</v>
      </c>
      <c r="AP196" s="3604" t="str">
        <f t="shared" si="56"/>
        <v>N</v>
      </c>
      <c r="AQ196" s="3604" t="str">
        <f t="shared" si="57"/>
        <v>N</v>
      </c>
      <c r="AR196" s="3604" t="str">
        <f t="shared" si="58"/>
        <v>N</v>
      </c>
      <c r="AS196" s="3604" t="str">
        <f t="shared" si="59"/>
        <v>N</v>
      </c>
      <c r="AT196" s="3604" t="str">
        <f t="shared" si="60"/>
        <v>N</v>
      </c>
      <c r="AU196" s="3604" t="str">
        <f t="shared" si="61"/>
        <v>N</v>
      </c>
      <c r="AV196" s="3604" t="str">
        <f t="shared" si="68"/>
        <v/>
      </c>
      <c r="AW196" s="3604" t="str">
        <f t="shared" si="69"/>
        <v/>
      </c>
      <c r="AX196" s="3604" t="str">
        <f t="shared" si="70"/>
        <v>N</v>
      </c>
      <c r="AY196" s="856"/>
      <c r="AZ196" s="861"/>
      <c r="BA196" s="24"/>
      <c r="BB196" s="26" t="s">
        <v>2598</v>
      </c>
      <c r="BC196" s="3009"/>
      <c r="BD196" s="3013"/>
      <c r="BE196" s="101" t="str">
        <f t="shared" si="50"/>
        <v>Please complete all cells in row</v>
      </c>
      <c r="BF196" s="993">
        <v>0</v>
      </c>
      <c r="BG196" s="3362"/>
    </row>
    <row r="197" spans="1:59" s="3704" customFormat="1" ht="15.75" hidden="1" customHeight="1">
      <c r="A197" s="3163"/>
      <c r="B197" s="3702"/>
      <c r="C197" s="856"/>
      <c r="D197" s="4605" t="s">
        <v>2410</v>
      </c>
      <c r="E197" s="856"/>
      <c r="F197" s="867"/>
      <c r="G197" s="867"/>
      <c r="H197" s="856"/>
      <c r="I197" s="856"/>
      <c r="J197" s="856"/>
      <c r="K197" s="856"/>
      <c r="L197" s="856"/>
      <c r="M197" s="856"/>
      <c r="N197" s="857"/>
      <c r="O197" s="858"/>
      <c r="P197" s="857"/>
      <c r="Q197" s="859"/>
      <c r="R197" s="858"/>
      <c r="S197" s="858"/>
      <c r="T197" s="858"/>
      <c r="U197" s="3596">
        <f t="shared" si="63"/>
        <v>0</v>
      </c>
      <c r="V197" s="3597">
        <f t="shared" si="64"/>
        <v>0</v>
      </c>
      <c r="W197" s="3597">
        <f t="shared" si="65"/>
        <v>0</v>
      </c>
      <c r="X197" s="3599"/>
      <c r="Y197" s="4373"/>
      <c r="Z197" s="4373"/>
      <c r="AA197" s="860"/>
      <c r="AB197" s="860"/>
      <c r="AC197" s="3601">
        <f t="shared" si="66"/>
        <v>0</v>
      </c>
      <c r="AD197" s="3601" t="str">
        <f t="shared" si="67"/>
        <v/>
      </c>
      <c r="AE197" s="3601" t="str">
        <f t="shared" si="51"/>
        <v/>
      </c>
      <c r="AF197" s="4375">
        <f t="shared" si="52"/>
        <v>0</v>
      </c>
      <c r="AG197" s="4375">
        <f t="shared" si="53"/>
        <v>0</v>
      </c>
      <c r="AH197" s="3601">
        <f t="shared" si="62"/>
        <v>0</v>
      </c>
      <c r="AI197" s="860"/>
      <c r="AJ197" s="860"/>
      <c r="AK197" s="858"/>
      <c r="AL197" s="858"/>
      <c r="AM197" s="858"/>
      <c r="AN197" s="3604" t="str">
        <f t="shared" si="54"/>
        <v>N</v>
      </c>
      <c r="AO197" s="3604" t="str">
        <f t="shared" si="55"/>
        <v>N</v>
      </c>
      <c r="AP197" s="3604" t="str">
        <f t="shared" si="56"/>
        <v>N</v>
      </c>
      <c r="AQ197" s="3604" t="str">
        <f t="shared" si="57"/>
        <v>N</v>
      </c>
      <c r="AR197" s="3604" t="str">
        <f t="shared" si="58"/>
        <v>N</v>
      </c>
      <c r="AS197" s="3604" t="str">
        <f t="shared" si="59"/>
        <v>N</v>
      </c>
      <c r="AT197" s="3604" t="str">
        <f t="shared" si="60"/>
        <v>N</v>
      </c>
      <c r="AU197" s="3604" t="str">
        <f t="shared" si="61"/>
        <v>N</v>
      </c>
      <c r="AV197" s="3604" t="str">
        <f t="shared" si="68"/>
        <v/>
      </c>
      <c r="AW197" s="3604" t="str">
        <f t="shared" si="69"/>
        <v/>
      </c>
      <c r="AX197" s="3604" t="str">
        <f t="shared" si="70"/>
        <v>N</v>
      </c>
      <c r="AY197" s="856"/>
      <c r="AZ197" s="861"/>
      <c r="BA197" s="24"/>
      <c r="BB197" s="26" t="s">
        <v>2599</v>
      </c>
      <c r="BC197" s="3009"/>
      <c r="BD197" s="3013"/>
      <c r="BE197" s="101" t="str">
        <f t="shared" si="50"/>
        <v>Please complete all cells in row</v>
      </c>
      <c r="BF197" s="993">
        <v>0</v>
      </c>
      <c r="BG197" s="3362"/>
    </row>
    <row r="198" spans="1:59" s="3704" customFormat="1" ht="15.75" hidden="1" customHeight="1">
      <c r="A198" s="3163"/>
      <c r="B198" s="3702"/>
      <c r="C198" s="856"/>
      <c r="D198" s="4605" t="s">
        <v>2410</v>
      </c>
      <c r="E198" s="856"/>
      <c r="F198" s="867"/>
      <c r="G198" s="867"/>
      <c r="H198" s="856"/>
      <c r="I198" s="856"/>
      <c r="J198" s="856"/>
      <c r="K198" s="856"/>
      <c r="L198" s="856"/>
      <c r="M198" s="856"/>
      <c r="N198" s="857"/>
      <c r="O198" s="858"/>
      <c r="P198" s="857"/>
      <c r="Q198" s="859"/>
      <c r="R198" s="858"/>
      <c r="S198" s="858"/>
      <c r="T198" s="858"/>
      <c r="U198" s="3596">
        <f t="shared" si="63"/>
        <v>0</v>
      </c>
      <c r="V198" s="3597">
        <f t="shared" si="64"/>
        <v>0</v>
      </c>
      <c r="W198" s="3597">
        <f t="shared" si="65"/>
        <v>0</v>
      </c>
      <c r="X198" s="3599"/>
      <c r="Y198" s="4373"/>
      <c r="Z198" s="4373"/>
      <c r="AA198" s="860"/>
      <c r="AB198" s="860"/>
      <c r="AC198" s="3601">
        <f t="shared" si="66"/>
        <v>0</v>
      </c>
      <c r="AD198" s="3601" t="str">
        <f t="shared" si="67"/>
        <v/>
      </c>
      <c r="AE198" s="3601" t="str">
        <f t="shared" si="51"/>
        <v/>
      </c>
      <c r="AF198" s="4375">
        <f t="shared" si="52"/>
        <v>0</v>
      </c>
      <c r="AG198" s="4375">
        <f t="shared" si="53"/>
        <v>0</v>
      </c>
      <c r="AH198" s="3601">
        <f t="shared" si="62"/>
        <v>0</v>
      </c>
      <c r="AI198" s="860"/>
      <c r="AJ198" s="860"/>
      <c r="AK198" s="858"/>
      <c r="AL198" s="858"/>
      <c r="AM198" s="858"/>
      <c r="AN198" s="3604" t="str">
        <f t="shared" si="54"/>
        <v>N</v>
      </c>
      <c r="AO198" s="3604" t="str">
        <f t="shared" si="55"/>
        <v>N</v>
      </c>
      <c r="AP198" s="3604" t="str">
        <f t="shared" si="56"/>
        <v>N</v>
      </c>
      <c r="AQ198" s="3604" t="str">
        <f t="shared" si="57"/>
        <v>N</v>
      </c>
      <c r="AR198" s="3604" t="str">
        <f t="shared" si="58"/>
        <v>N</v>
      </c>
      <c r="AS198" s="3604" t="str">
        <f t="shared" si="59"/>
        <v>N</v>
      </c>
      <c r="AT198" s="3604" t="str">
        <f t="shared" si="60"/>
        <v>N</v>
      </c>
      <c r="AU198" s="3604" t="str">
        <f t="shared" si="61"/>
        <v>N</v>
      </c>
      <c r="AV198" s="3604" t="str">
        <f t="shared" si="68"/>
        <v/>
      </c>
      <c r="AW198" s="3604" t="str">
        <f t="shared" si="69"/>
        <v/>
      </c>
      <c r="AX198" s="3604" t="str">
        <f t="shared" si="70"/>
        <v>N</v>
      </c>
      <c r="AY198" s="856"/>
      <c r="AZ198" s="861"/>
      <c r="BA198" s="24"/>
      <c r="BB198" s="26" t="s">
        <v>2600</v>
      </c>
      <c r="BC198" s="3009"/>
      <c r="BD198" s="3013"/>
      <c r="BE198" s="101" t="str">
        <f t="shared" si="50"/>
        <v>Please complete all cells in row</v>
      </c>
      <c r="BF198" s="993">
        <v>0</v>
      </c>
      <c r="BG198" s="3362"/>
    </row>
    <row r="199" spans="1:59" s="3704" customFormat="1" ht="15.75" hidden="1" customHeight="1">
      <c r="A199" s="3163"/>
      <c r="B199" s="3702"/>
      <c r="C199" s="856"/>
      <c r="D199" s="4605" t="s">
        <v>2410</v>
      </c>
      <c r="E199" s="856"/>
      <c r="F199" s="867"/>
      <c r="G199" s="867"/>
      <c r="H199" s="856"/>
      <c r="I199" s="856"/>
      <c r="J199" s="856"/>
      <c r="K199" s="856"/>
      <c r="L199" s="856"/>
      <c r="M199" s="856"/>
      <c r="N199" s="857"/>
      <c r="O199" s="858"/>
      <c r="P199" s="857"/>
      <c r="Q199" s="859"/>
      <c r="R199" s="858"/>
      <c r="S199" s="858"/>
      <c r="T199" s="858"/>
      <c r="U199" s="3596">
        <f t="shared" si="63"/>
        <v>0</v>
      </c>
      <c r="V199" s="3597">
        <f t="shared" si="64"/>
        <v>0</v>
      </c>
      <c r="W199" s="3597">
        <f t="shared" si="65"/>
        <v>0</v>
      </c>
      <c r="X199" s="3599"/>
      <c r="Y199" s="4373"/>
      <c r="Z199" s="4373"/>
      <c r="AA199" s="860"/>
      <c r="AB199" s="860"/>
      <c r="AC199" s="3601">
        <f t="shared" si="66"/>
        <v>0</v>
      </c>
      <c r="AD199" s="3601" t="str">
        <f t="shared" si="67"/>
        <v/>
      </c>
      <c r="AE199" s="3601" t="str">
        <f t="shared" si="51"/>
        <v/>
      </c>
      <c r="AF199" s="4375">
        <f t="shared" si="52"/>
        <v>0</v>
      </c>
      <c r="AG199" s="4375">
        <f t="shared" si="53"/>
        <v>0</v>
      </c>
      <c r="AH199" s="3601">
        <f t="shared" si="62"/>
        <v>0</v>
      </c>
      <c r="AI199" s="860"/>
      <c r="AJ199" s="860"/>
      <c r="AK199" s="858"/>
      <c r="AL199" s="858"/>
      <c r="AM199" s="858"/>
      <c r="AN199" s="3604" t="str">
        <f t="shared" si="54"/>
        <v>N</v>
      </c>
      <c r="AO199" s="3604" t="str">
        <f t="shared" si="55"/>
        <v>N</v>
      </c>
      <c r="AP199" s="3604" t="str">
        <f t="shared" si="56"/>
        <v>N</v>
      </c>
      <c r="AQ199" s="3604" t="str">
        <f t="shared" si="57"/>
        <v>N</v>
      </c>
      <c r="AR199" s="3604" t="str">
        <f t="shared" si="58"/>
        <v>N</v>
      </c>
      <c r="AS199" s="3604" t="str">
        <f t="shared" si="59"/>
        <v>N</v>
      </c>
      <c r="AT199" s="3604" t="str">
        <f t="shared" si="60"/>
        <v>N</v>
      </c>
      <c r="AU199" s="3604" t="str">
        <f t="shared" si="61"/>
        <v>N</v>
      </c>
      <c r="AV199" s="3604" t="str">
        <f t="shared" si="68"/>
        <v/>
      </c>
      <c r="AW199" s="3604" t="str">
        <f t="shared" si="69"/>
        <v/>
      </c>
      <c r="AX199" s="3604" t="str">
        <f t="shared" si="70"/>
        <v>N</v>
      </c>
      <c r="AY199" s="856"/>
      <c r="AZ199" s="861"/>
      <c r="BA199" s="24"/>
      <c r="BB199" s="26" t="s">
        <v>2601</v>
      </c>
      <c r="BC199" s="3009"/>
      <c r="BD199" s="3013"/>
      <c r="BE199" s="101" t="str">
        <f t="shared" si="50"/>
        <v>Please complete all cells in row</v>
      </c>
      <c r="BF199" s="993">
        <v>0</v>
      </c>
      <c r="BG199" s="3362"/>
    </row>
    <row r="200" spans="1:59" s="3704" customFormat="1" ht="15.75" hidden="1" customHeight="1">
      <c r="A200" s="3163"/>
      <c r="B200" s="3702"/>
      <c r="C200" s="856"/>
      <c r="D200" s="4605" t="s">
        <v>2410</v>
      </c>
      <c r="E200" s="856"/>
      <c r="F200" s="867"/>
      <c r="G200" s="867"/>
      <c r="H200" s="856"/>
      <c r="I200" s="856"/>
      <c r="J200" s="856"/>
      <c r="K200" s="856"/>
      <c r="L200" s="856"/>
      <c r="M200" s="856"/>
      <c r="N200" s="857"/>
      <c r="O200" s="858"/>
      <c r="P200" s="857"/>
      <c r="Q200" s="859"/>
      <c r="R200" s="858"/>
      <c r="S200" s="858"/>
      <c r="T200" s="858"/>
      <c r="U200" s="3596">
        <f t="shared" si="63"/>
        <v>0</v>
      </c>
      <c r="V200" s="3597">
        <f t="shared" si="64"/>
        <v>0</v>
      </c>
      <c r="W200" s="3597">
        <f t="shared" si="65"/>
        <v>0</v>
      </c>
      <c r="X200" s="3599"/>
      <c r="Y200" s="4373"/>
      <c r="Z200" s="4373"/>
      <c r="AA200" s="860"/>
      <c r="AB200" s="860"/>
      <c r="AC200" s="3601">
        <f t="shared" si="66"/>
        <v>0</v>
      </c>
      <c r="AD200" s="3601" t="str">
        <f t="shared" si="67"/>
        <v/>
      </c>
      <c r="AE200" s="3601" t="str">
        <f t="shared" si="51"/>
        <v/>
      </c>
      <c r="AF200" s="4375">
        <f t="shared" si="52"/>
        <v>0</v>
      </c>
      <c r="AG200" s="4375">
        <f t="shared" si="53"/>
        <v>0</v>
      </c>
      <c r="AH200" s="3601">
        <f t="shared" si="62"/>
        <v>0</v>
      </c>
      <c r="AI200" s="860"/>
      <c r="AJ200" s="860"/>
      <c r="AK200" s="858"/>
      <c r="AL200" s="858"/>
      <c r="AM200" s="858"/>
      <c r="AN200" s="3604" t="str">
        <f t="shared" si="54"/>
        <v>N</v>
      </c>
      <c r="AO200" s="3604" t="str">
        <f t="shared" si="55"/>
        <v>N</v>
      </c>
      <c r="AP200" s="3604" t="str">
        <f t="shared" si="56"/>
        <v>N</v>
      </c>
      <c r="AQ200" s="3604" t="str">
        <f t="shared" si="57"/>
        <v>N</v>
      </c>
      <c r="AR200" s="3604" t="str">
        <f t="shared" si="58"/>
        <v>N</v>
      </c>
      <c r="AS200" s="3604" t="str">
        <f t="shared" si="59"/>
        <v>N</v>
      </c>
      <c r="AT200" s="3604" t="str">
        <f t="shared" si="60"/>
        <v>N</v>
      </c>
      <c r="AU200" s="3604" t="str">
        <f t="shared" si="61"/>
        <v>N</v>
      </c>
      <c r="AV200" s="3604" t="str">
        <f t="shared" si="68"/>
        <v/>
      </c>
      <c r="AW200" s="3604" t="str">
        <f t="shared" si="69"/>
        <v/>
      </c>
      <c r="AX200" s="3604" t="str">
        <f t="shared" si="70"/>
        <v>N</v>
      </c>
      <c r="AY200" s="856"/>
      <c r="AZ200" s="861"/>
      <c r="BA200" s="24"/>
      <c r="BB200" s="26" t="s">
        <v>2602</v>
      </c>
      <c r="BC200" s="3009"/>
      <c r="BD200" s="3013"/>
      <c r="BE200" s="101" t="str">
        <f t="shared" ref="BE200:BE263" si="71">IF(COUNTBLANK(B200:AZ200)=BF200, 0, rngIncomplete )</f>
        <v>Please complete all cells in row</v>
      </c>
      <c r="BF200" s="993">
        <v>0</v>
      </c>
      <c r="BG200" s="3362"/>
    </row>
    <row r="201" spans="1:59" s="3704" customFormat="1" ht="15.75" hidden="1" customHeight="1">
      <c r="A201" s="3163"/>
      <c r="B201" s="3702"/>
      <c r="C201" s="856"/>
      <c r="D201" s="4605" t="s">
        <v>2410</v>
      </c>
      <c r="E201" s="856"/>
      <c r="F201" s="867"/>
      <c r="G201" s="867"/>
      <c r="H201" s="856"/>
      <c r="I201" s="856"/>
      <c r="J201" s="856"/>
      <c r="K201" s="856"/>
      <c r="L201" s="856"/>
      <c r="M201" s="856"/>
      <c r="N201" s="857"/>
      <c r="O201" s="858"/>
      <c r="P201" s="857"/>
      <c r="Q201" s="859"/>
      <c r="R201" s="858"/>
      <c r="S201" s="858"/>
      <c r="T201" s="858"/>
      <c r="U201" s="3596">
        <f t="shared" si="63"/>
        <v>0</v>
      </c>
      <c r="V201" s="3597">
        <f t="shared" si="64"/>
        <v>0</v>
      </c>
      <c r="W201" s="3597">
        <f t="shared" si="65"/>
        <v>0</v>
      </c>
      <c r="X201" s="3599"/>
      <c r="Y201" s="4373"/>
      <c r="Z201" s="4373"/>
      <c r="AA201" s="860"/>
      <c r="AB201" s="860"/>
      <c r="AC201" s="3601">
        <f t="shared" si="66"/>
        <v>0</v>
      </c>
      <c r="AD201" s="3601" t="str">
        <f t="shared" si="67"/>
        <v/>
      </c>
      <c r="AE201" s="3601" t="str">
        <f t="shared" ref="AE201:AE264" si="72">IF(H201="",IF(D201="Swap - receiving leg",VLOOKUP(G201,$F$9:$H$408,3,0),IF(D201="Swap - paying leg",IF(I201="",H201,I201),"")),H201)</f>
        <v/>
      </c>
      <c r="AF201" s="4375">
        <f t="shared" ref="AF201:AF264" si="73">IF(AE201="Floating",$C$420-$C$419,IF(AE201="RPI",$C$417-$C$415,IF(AE201="CPI/CPIH",$C$418-$C$416,0)))</f>
        <v>0</v>
      </c>
      <c r="AG201" s="4375">
        <f t="shared" ref="AG201:AG264" si="74">AF201+AB201</f>
        <v>0</v>
      </c>
      <c r="AH201" s="3601">
        <f t="shared" si="62"/>
        <v>0</v>
      </c>
      <c r="AI201" s="860"/>
      <c r="AJ201" s="860"/>
      <c r="AK201" s="858"/>
      <c r="AL201" s="858"/>
      <c r="AM201" s="858"/>
      <c r="AN201" s="3604" t="str">
        <f t="shared" ref="AN201:AN264" si="75">IF($H201="Fixed", IF(OR(LEFT($D201,4)="swap",LEFT($D201,5)="other"),"N","Y"),"N")</f>
        <v>N</v>
      </c>
      <c r="AO201" s="3604" t="str">
        <f t="shared" ref="AO201:AO264" si="76">IF($H201="Floating", IF(OR(LEFT($D201,4)="swap",LEFT($D201,5)="other"),"N","Y"),"N")</f>
        <v>N</v>
      </c>
      <c r="AP201" s="3604" t="str">
        <f t="shared" ref="AP201:AP264" si="77">IF($H201="RPI", IF(OR(LEFT($D201,4)="swap",LEFT($D201,5)="other"),"N","Y"),"N")</f>
        <v>N</v>
      </c>
      <c r="AQ201" s="3604" t="str">
        <f t="shared" ref="AQ201:AQ264" si="78">IF($H201="CPI/CPIH", IF(OR(LEFT($D201,4)="swap",LEFT($D201,5)="other"),"N","Y"),"N")</f>
        <v>N</v>
      </c>
      <c r="AR201" s="3604" t="str">
        <f t="shared" ref="AR201:AR264" si="79">IF($I201="Fixed", IF(OR(LEFT($D201,4)="swap",LEFT($D201,5)="other"),"N","Y"),"N")</f>
        <v>N</v>
      </c>
      <c r="AS201" s="3604" t="str">
        <f t="shared" ref="AS201:AS264" si="80">IF($I201="Floating", IF(OR(LEFT($D201,4)="swap",LEFT($D201,5)="other"),"N","Y"),"N")</f>
        <v>N</v>
      </c>
      <c r="AT201" s="3604" t="str">
        <f t="shared" ref="AT201:AT264" si="81">IF($I201="RPI", IF(OR(LEFT($D201,4)="swap",LEFT($D201,5)="other"),"N","Y"),"N")</f>
        <v>N</v>
      </c>
      <c r="AU201" s="3604" t="str">
        <f t="shared" ref="AU201:AU264" si="82">IF($I201="CPI/CPIH", IF(OR(LEFT($D201,4)="swap",LEFT($D201,5)="other"),"N","Y"),"N")</f>
        <v>N</v>
      </c>
      <c r="AV201" s="3604" t="str">
        <f t="shared" si="68"/>
        <v/>
      </c>
      <c r="AW201" s="3604" t="str">
        <f t="shared" si="69"/>
        <v/>
      </c>
      <c r="AX201" s="3604" t="str">
        <f t="shared" si="70"/>
        <v>N</v>
      </c>
      <c r="AY201" s="856"/>
      <c r="AZ201" s="861"/>
      <c r="BA201" s="24"/>
      <c r="BB201" s="26" t="s">
        <v>2603</v>
      </c>
      <c r="BC201" s="3009"/>
      <c r="BD201" s="3013"/>
      <c r="BE201" s="101" t="str">
        <f t="shared" si="71"/>
        <v>Please complete all cells in row</v>
      </c>
      <c r="BF201" s="993">
        <v>0</v>
      </c>
      <c r="BG201" s="3362"/>
    </row>
    <row r="202" spans="1:59" s="3704" customFormat="1" ht="15.75" hidden="1" customHeight="1">
      <c r="A202" s="3163"/>
      <c r="B202" s="3702"/>
      <c r="C202" s="856"/>
      <c r="D202" s="4605" t="s">
        <v>2410</v>
      </c>
      <c r="E202" s="856"/>
      <c r="F202" s="867"/>
      <c r="G202" s="867"/>
      <c r="H202" s="856"/>
      <c r="I202" s="856"/>
      <c r="J202" s="856"/>
      <c r="K202" s="856"/>
      <c r="L202" s="856"/>
      <c r="M202" s="856"/>
      <c r="N202" s="857"/>
      <c r="O202" s="858"/>
      <c r="P202" s="857"/>
      <c r="Q202" s="859"/>
      <c r="R202" s="858"/>
      <c r="S202" s="858"/>
      <c r="T202" s="858"/>
      <c r="U202" s="3596">
        <f t="shared" si="63"/>
        <v>0</v>
      </c>
      <c r="V202" s="3597">
        <f t="shared" si="64"/>
        <v>0</v>
      </c>
      <c r="W202" s="3597">
        <f t="shared" si="65"/>
        <v>0</v>
      </c>
      <c r="X202" s="3599"/>
      <c r="Y202" s="4373"/>
      <c r="Z202" s="4373"/>
      <c r="AA202" s="860"/>
      <c r="AB202" s="860"/>
      <c r="AC202" s="3601">
        <f t="shared" si="66"/>
        <v>0</v>
      </c>
      <c r="AD202" s="3601" t="str">
        <f t="shared" si="67"/>
        <v/>
      </c>
      <c r="AE202" s="3601" t="str">
        <f t="shared" si="72"/>
        <v/>
      </c>
      <c r="AF202" s="4375">
        <f t="shared" si="73"/>
        <v>0</v>
      </c>
      <c r="AG202" s="4375">
        <f t="shared" si="74"/>
        <v>0</v>
      </c>
      <c r="AH202" s="3601">
        <f t="shared" ref="AH202:AH265" si="83">AG202*T202</f>
        <v>0</v>
      </c>
      <c r="AI202" s="860"/>
      <c r="AJ202" s="860"/>
      <c r="AK202" s="858"/>
      <c r="AL202" s="858"/>
      <c r="AM202" s="858"/>
      <c r="AN202" s="3604" t="str">
        <f t="shared" si="75"/>
        <v>N</v>
      </c>
      <c r="AO202" s="3604" t="str">
        <f t="shared" si="76"/>
        <v>N</v>
      </c>
      <c r="AP202" s="3604" t="str">
        <f t="shared" si="77"/>
        <v>N</v>
      </c>
      <c r="AQ202" s="3604" t="str">
        <f t="shared" si="78"/>
        <v>N</v>
      </c>
      <c r="AR202" s="3604" t="str">
        <f t="shared" si="79"/>
        <v>N</v>
      </c>
      <c r="AS202" s="3604" t="str">
        <f t="shared" si="80"/>
        <v>N</v>
      </c>
      <c r="AT202" s="3604" t="str">
        <f t="shared" si="81"/>
        <v>N</v>
      </c>
      <c r="AU202" s="3604" t="str">
        <f t="shared" si="82"/>
        <v>N</v>
      </c>
      <c r="AV202" s="3604" t="str">
        <f t="shared" si="68"/>
        <v/>
      </c>
      <c r="AW202" s="3604" t="str">
        <f t="shared" si="69"/>
        <v/>
      </c>
      <c r="AX202" s="3604" t="str">
        <f t="shared" si="70"/>
        <v>N</v>
      </c>
      <c r="AY202" s="856"/>
      <c r="AZ202" s="861"/>
      <c r="BA202" s="24"/>
      <c r="BB202" s="26" t="s">
        <v>2604</v>
      </c>
      <c r="BC202" s="3009"/>
      <c r="BD202" s="3013"/>
      <c r="BE202" s="101" t="str">
        <f t="shared" si="71"/>
        <v>Please complete all cells in row</v>
      </c>
      <c r="BF202" s="993">
        <v>0</v>
      </c>
      <c r="BG202" s="3362"/>
    </row>
    <row r="203" spans="1:59" s="3704" customFormat="1" ht="15.75" hidden="1" customHeight="1">
      <c r="A203" s="3163"/>
      <c r="B203" s="3702"/>
      <c r="C203" s="856"/>
      <c r="D203" s="4605" t="s">
        <v>2410</v>
      </c>
      <c r="E203" s="856"/>
      <c r="F203" s="867"/>
      <c r="G203" s="867"/>
      <c r="H203" s="856"/>
      <c r="I203" s="856"/>
      <c r="J203" s="856"/>
      <c r="K203" s="856"/>
      <c r="L203" s="856"/>
      <c r="M203" s="856"/>
      <c r="N203" s="857"/>
      <c r="O203" s="858"/>
      <c r="P203" s="857"/>
      <c r="Q203" s="859"/>
      <c r="R203" s="858"/>
      <c r="S203" s="858"/>
      <c r="T203" s="858"/>
      <c r="U203" s="3596">
        <f t="shared" ref="U203:U266" si="84">IFERROR(Q203*S203,"")</f>
        <v>0</v>
      </c>
      <c r="V203" s="3597">
        <f t="shared" ref="V203:V266" si="85">IF(AA203=0,0,((1+AA203)/(1+$C$415))-1)</f>
        <v>0</v>
      </c>
      <c r="W203" s="3597">
        <f t="shared" ref="W203:W266" si="86">IF(AA203=0,0,((1+AA203)/(1+$C$416))-1)</f>
        <v>0</v>
      </c>
      <c r="X203" s="3599"/>
      <c r="Y203" s="4373"/>
      <c r="Z203" s="4373"/>
      <c r="AA203" s="860"/>
      <c r="AB203" s="860"/>
      <c r="AC203" s="3601">
        <f t="shared" ref="AC203:AC266" si="87">AA203*T203</f>
        <v>0</v>
      </c>
      <c r="AD203" s="3601" t="str">
        <f t="shared" ref="AD203:AD266" si="88">IF(I203="","",IF(OR(I203="Fixed",I203="Floating"),AC203,IF(I203="RPI",T203*V203,IF(I203="CPI/CPIH",T203*W203,"Check Instrument Type"))))</f>
        <v/>
      </c>
      <c r="AE203" s="3601" t="str">
        <f t="shared" si="72"/>
        <v/>
      </c>
      <c r="AF203" s="4375">
        <f t="shared" si="73"/>
        <v>0</v>
      </c>
      <c r="AG203" s="4375">
        <f t="shared" si="74"/>
        <v>0</v>
      </c>
      <c r="AH203" s="3601">
        <f t="shared" si="83"/>
        <v>0</v>
      </c>
      <c r="AI203" s="860"/>
      <c r="AJ203" s="860"/>
      <c r="AK203" s="858"/>
      <c r="AL203" s="858"/>
      <c r="AM203" s="858"/>
      <c r="AN203" s="3604" t="str">
        <f t="shared" si="75"/>
        <v>N</v>
      </c>
      <c r="AO203" s="3604" t="str">
        <f t="shared" si="76"/>
        <v>N</v>
      </c>
      <c r="AP203" s="3604" t="str">
        <f t="shared" si="77"/>
        <v>N</v>
      </c>
      <c r="AQ203" s="3604" t="str">
        <f t="shared" si="78"/>
        <v>N</v>
      </c>
      <c r="AR203" s="3604" t="str">
        <f t="shared" si="79"/>
        <v>N</v>
      </c>
      <c r="AS203" s="3604" t="str">
        <f t="shared" si="80"/>
        <v>N</v>
      </c>
      <c r="AT203" s="3604" t="str">
        <f t="shared" si="81"/>
        <v>N</v>
      </c>
      <c r="AU203" s="3604" t="str">
        <f t="shared" si="82"/>
        <v>N</v>
      </c>
      <c r="AV203" s="3604" t="str">
        <f t="shared" ref="AV203:AV266" si="89">IF(D203="","",INDEX($C$423:$C$439,MATCH(D203,$B$423:$B$439,0)))</f>
        <v/>
      </c>
      <c r="AW203" s="3604" t="str">
        <f t="shared" ref="AW203:AW266" si="90">IF(J203="","",INDEX($C$442:$C$446,MATCH(J203,$B$442:$B$446,0)))</f>
        <v/>
      </c>
      <c r="AX203" s="3604" t="str">
        <f t="shared" ref="AX203:AX266" si="91">IF(AND(AV203="Y",AW203="Y"),"Y","N")</f>
        <v>N</v>
      </c>
      <c r="AY203" s="856"/>
      <c r="AZ203" s="861"/>
      <c r="BA203" s="24"/>
      <c r="BB203" s="26" t="s">
        <v>2605</v>
      </c>
      <c r="BC203" s="3009"/>
      <c r="BD203" s="3013"/>
      <c r="BE203" s="101" t="str">
        <f t="shared" si="71"/>
        <v>Please complete all cells in row</v>
      </c>
      <c r="BF203" s="993">
        <v>0</v>
      </c>
      <c r="BG203" s="3362"/>
    </row>
    <row r="204" spans="1:59" s="3704" customFormat="1" ht="15.75" hidden="1" customHeight="1">
      <c r="A204" s="3163"/>
      <c r="B204" s="3702"/>
      <c r="C204" s="856"/>
      <c r="D204" s="4605" t="s">
        <v>2410</v>
      </c>
      <c r="E204" s="856"/>
      <c r="F204" s="867"/>
      <c r="G204" s="867"/>
      <c r="H204" s="856"/>
      <c r="I204" s="856"/>
      <c r="J204" s="856"/>
      <c r="K204" s="856"/>
      <c r="L204" s="856"/>
      <c r="M204" s="856"/>
      <c r="N204" s="857"/>
      <c r="O204" s="858"/>
      <c r="P204" s="857"/>
      <c r="Q204" s="859"/>
      <c r="R204" s="858"/>
      <c r="S204" s="858"/>
      <c r="T204" s="858"/>
      <c r="U204" s="3596">
        <f t="shared" si="84"/>
        <v>0</v>
      </c>
      <c r="V204" s="3597">
        <f t="shared" si="85"/>
        <v>0</v>
      </c>
      <c r="W204" s="3597">
        <f t="shared" si="86"/>
        <v>0</v>
      </c>
      <c r="X204" s="3599"/>
      <c r="Y204" s="4373"/>
      <c r="Z204" s="4373"/>
      <c r="AA204" s="860"/>
      <c r="AB204" s="860"/>
      <c r="AC204" s="3601">
        <f t="shared" si="87"/>
        <v>0</v>
      </c>
      <c r="AD204" s="3601" t="str">
        <f t="shared" si="88"/>
        <v/>
      </c>
      <c r="AE204" s="3601" t="str">
        <f t="shared" si="72"/>
        <v/>
      </c>
      <c r="AF204" s="4375">
        <f t="shared" si="73"/>
        <v>0</v>
      </c>
      <c r="AG204" s="4375">
        <f t="shared" si="74"/>
        <v>0</v>
      </c>
      <c r="AH204" s="3601">
        <f t="shared" si="83"/>
        <v>0</v>
      </c>
      <c r="AI204" s="860"/>
      <c r="AJ204" s="860"/>
      <c r="AK204" s="858"/>
      <c r="AL204" s="858"/>
      <c r="AM204" s="858"/>
      <c r="AN204" s="3604" t="str">
        <f t="shared" si="75"/>
        <v>N</v>
      </c>
      <c r="AO204" s="3604" t="str">
        <f t="shared" si="76"/>
        <v>N</v>
      </c>
      <c r="AP204" s="3604" t="str">
        <f t="shared" si="77"/>
        <v>N</v>
      </c>
      <c r="AQ204" s="3604" t="str">
        <f t="shared" si="78"/>
        <v>N</v>
      </c>
      <c r="AR204" s="3604" t="str">
        <f t="shared" si="79"/>
        <v>N</v>
      </c>
      <c r="AS204" s="3604" t="str">
        <f t="shared" si="80"/>
        <v>N</v>
      </c>
      <c r="AT204" s="3604" t="str">
        <f t="shared" si="81"/>
        <v>N</v>
      </c>
      <c r="AU204" s="3604" t="str">
        <f t="shared" si="82"/>
        <v>N</v>
      </c>
      <c r="AV204" s="3604" t="str">
        <f t="shared" si="89"/>
        <v/>
      </c>
      <c r="AW204" s="3604" t="str">
        <f t="shared" si="90"/>
        <v/>
      </c>
      <c r="AX204" s="3604" t="str">
        <f t="shared" si="91"/>
        <v>N</v>
      </c>
      <c r="AY204" s="856"/>
      <c r="AZ204" s="861"/>
      <c r="BA204" s="24"/>
      <c r="BB204" s="26" t="s">
        <v>2606</v>
      </c>
      <c r="BC204" s="3009"/>
      <c r="BD204" s="3013"/>
      <c r="BE204" s="101" t="str">
        <f t="shared" si="71"/>
        <v>Please complete all cells in row</v>
      </c>
      <c r="BF204" s="993">
        <v>0</v>
      </c>
      <c r="BG204" s="3362"/>
    </row>
    <row r="205" spans="1:59" s="3704" customFormat="1" ht="15.75" hidden="1" customHeight="1">
      <c r="A205" s="3163"/>
      <c r="B205" s="3702"/>
      <c r="C205" s="856"/>
      <c r="D205" s="4605" t="s">
        <v>2410</v>
      </c>
      <c r="E205" s="856"/>
      <c r="F205" s="867"/>
      <c r="G205" s="867"/>
      <c r="H205" s="856"/>
      <c r="I205" s="856"/>
      <c r="J205" s="856"/>
      <c r="K205" s="856"/>
      <c r="L205" s="856"/>
      <c r="M205" s="856"/>
      <c r="N205" s="857"/>
      <c r="O205" s="858"/>
      <c r="P205" s="857"/>
      <c r="Q205" s="859"/>
      <c r="R205" s="858"/>
      <c r="S205" s="858"/>
      <c r="T205" s="858"/>
      <c r="U205" s="3596">
        <f t="shared" si="84"/>
        <v>0</v>
      </c>
      <c r="V205" s="3597">
        <f t="shared" si="85"/>
        <v>0</v>
      </c>
      <c r="W205" s="3597">
        <f t="shared" si="86"/>
        <v>0</v>
      </c>
      <c r="X205" s="3599"/>
      <c r="Y205" s="4373"/>
      <c r="Z205" s="4373"/>
      <c r="AA205" s="860"/>
      <c r="AB205" s="860"/>
      <c r="AC205" s="3601">
        <f t="shared" si="87"/>
        <v>0</v>
      </c>
      <c r="AD205" s="3601" t="str">
        <f t="shared" si="88"/>
        <v/>
      </c>
      <c r="AE205" s="3601" t="str">
        <f t="shared" si="72"/>
        <v/>
      </c>
      <c r="AF205" s="4375">
        <f t="shared" si="73"/>
        <v>0</v>
      </c>
      <c r="AG205" s="4375">
        <f t="shared" si="74"/>
        <v>0</v>
      </c>
      <c r="AH205" s="3601">
        <f t="shared" si="83"/>
        <v>0</v>
      </c>
      <c r="AI205" s="860"/>
      <c r="AJ205" s="860"/>
      <c r="AK205" s="858"/>
      <c r="AL205" s="858"/>
      <c r="AM205" s="858"/>
      <c r="AN205" s="3604" t="str">
        <f t="shared" si="75"/>
        <v>N</v>
      </c>
      <c r="AO205" s="3604" t="str">
        <f t="shared" si="76"/>
        <v>N</v>
      </c>
      <c r="AP205" s="3604" t="str">
        <f t="shared" si="77"/>
        <v>N</v>
      </c>
      <c r="AQ205" s="3604" t="str">
        <f t="shared" si="78"/>
        <v>N</v>
      </c>
      <c r="AR205" s="3604" t="str">
        <f t="shared" si="79"/>
        <v>N</v>
      </c>
      <c r="AS205" s="3604" t="str">
        <f t="shared" si="80"/>
        <v>N</v>
      </c>
      <c r="AT205" s="3604" t="str">
        <f t="shared" si="81"/>
        <v>N</v>
      </c>
      <c r="AU205" s="3604" t="str">
        <f t="shared" si="82"/>
        <v>N</v>
      </c>
      <c r="AV205" s="3604" t="str">
        <f t="shared" si="89"/>
        <v/>
      </c>
      <c r="AW205" s="3604" t="str">
        <f t="shared" si="90"/>
        <v/>
      </c>
      <c r="AX205" s="3604" t="str">
        <f t="shared" si="91"/>
        <v>N</v>
      </c>
      <c r="AY205" s="856"/>
      <c r="AZ205" s="861"/>
      <c r="BA205" s="24"/>
      <c r="BB205" s="26" t="s">
        <v>2607</v>
      </c>
      <c r="BC205" s="3009"/>
      <c r="BD205" s="3013"/>
      <c r="BE205" s="101" t="str">
        <f t="shared" si="71"/>
        <v>Please complete all cells in row</v>
      </c>
      <c r="BF205" s="993">
        <v>0</v>
      </c>
      <c r="BG205" s="3362"/>
    </row>
    <row r="206" spans="1:59" s="3704" customFormat="1" ht="15.75" hidden="1" customHeight="1">
      <c r="A206" s="3163"/>
      <c r="B206" s="3702"/>
      <c r="C206" s="856"/>
      <c r="D206" s="4605" t="s">
        <v>2410</v>
      </c>
      <c r="E206" s="856"/>
      <c r="F206" s="867"/>
      <c r="G206" s="867"/>
      <c r="H206" s="856"/>
      <c r="I206" s="856"/>
      <c r="J206" s="856"/>
      <c r="K206" s="856"/>
      <c r="L206" s="856"/>
      <c r="M206" s="856"/>
      <c r="N206" s="857"/>
      <c r="O206" s="858"/>
      <c r="P206" s="857"/>
      <c r="Q206" s="859"/>
      <c r="R206" s="858"/>
      <c r="S206" s="858"/>
      <c r="T206" s="858"/>
      <c r="U206" s="3596">
        <f t="shared" si="84"/>
        <v>0</v>
      </c>
      <c r="V206" s="3597">
        <f t="shared" si="85"/>
        <v>0</v>
      </c>
      <c r="W206" s="3597">
        <f t="shared" si="86"/>
        <v>0</v>
      </c>
      <c r="X206" s="3599"/>
      <c r="Y206" s="4373"/>
      <c r="Z206" s="4373"/>
      <c r="AA206" s="860"/>
      <c r="AB206" s="860"/>
      <c r="AC206" s="3601">
        <f t="shared" si="87"/>
        <v>0</v>
      </c>
      <c r="AD206" s="3601" t="str">
        <f t="shared" si="88"/>
        <v/>
      </c>
      <c r="AE206" s="3601" t="str">
        <f t="shared" si="72"/>
        <v/>
      </c>
      <c r="AF206" s="4375">
        <f t="shared" si="73"/>
        <v>0</v>
      </c>
      <c r="AG206" s="4375">
        <f t="shared" si="74"/>
        <v>0</v>
      </c>
      <c r="AH206" s="3601">
        <f t="shared" si="83"/>
        <v>0</v>
      </c>
      <c r="AI206" s="860"/>
      <c r="AJ206" s="860"/>
      <c r="AK206" s="858"/>
      <c r="AL206" s="858"/>
      <c r="AM206" s="858"/>
      <c r="AN206" s="3604" t="str">
        <f t="shared" si="75"/>
        <v>N</v>
      </c>
      <c r="AO206" s="3604" t="str">
        <f t="shared" si="76"/>
        <v>N</v>
      </c>
      <c r="AP206" s="3604" t="str">
        <f t="shared" si="77"/>
        <v>N</v>
      </c>
      <c r="AQ206" s="3604" t="str">
        <f t="shared" si="78"/>
        <v>N</v>
      </c>
      <c r="AR206" s="3604" t="str">
        <f t="shared" si="79"/>
        <v>N</v>
      </c>
      <c r="AS206" s="3604" t="str">
        <f t="shared" si="80"/>
        <v>N</v>
      </c>
      <c r="AT206" s="3604" t="str">
        <f t="shared" si="81"/>
        <v>N</v>
      </c>
      <c r="AU206" s="3604" t="str">
        <f t="shared" si="82"/>
        <v>N</v>
      </c>
      <c r="AV206" s="3604" t="str">
        <f t="shared" si="89"/>
        <v/>
      </c>
      <c r="AW206" s="3604" t="str">
        <f t="shared" si="90"/>
        <v/>
      </c>
      <c r="AX206" s="3604" t="str">
        <f t="shared" si="91"/>
        <v>N</v>
      </c>
      <c r="AY206" s="856"/>
      <c r="AZ206" s="861"/>
      <c r="BA206" s="24"/>
      <c r="BB206" s="26" t="s">
        <v>2608</v>
      </c>
      <c r="BC206" s="3009"/>
      <c r="BD206" s="3013"/>
      <c r="BE206" s="101" t="str">
        <f t="shared" si="71"/>
        <v>Please complete all cells in row</v>
      </c>
      <c r="BF206" s="993">
        <v>0</v>
      </c>
      <c r="BG206" s="3362"/>
    </row>
    <row r="207" spans="1:59" s="3704" customFormat="1" ht="15.75" hidden="1" customHeight="1">
      <c r="A207" s="3163"/>
      <c r="B207" s="3702"/>
      <c r="C207" s="856"/>
      <c r="D207" s="4605" t="s">
        <v>2410</v>
      </c>
      <c r="E207" s="856"/>
      <c r="F207" s="867"/>
      <c r="G207" s="867"/>
      <c r="H207" s="856"/>
      <c r="I207" s="856"/>
      <c r="J207" s="856"/>
      <c r="K207" s="856"/>
      <c r="L207" s="856"/>
      <c r="M207" s="856"/>
      <c r="N207" s="857"/>
      <c r="O207" s="858"/>
      <c r="P207" s="857"/>
      <c r="Q207" s="859"/>
      <c r="R207" s="858"/>
      <c r="S207" s="858"/>
      <c r="T207" s="858"/>
      <c r="U207" s="3596">
        <f t="shared" si="84"/>
        <v>0</v>
      </c>
      <c r="V207" s="3597">
        <f t="shared" si="85"/>
        <v>0</v>
      </c>
      <c r="W207" s="3597">
        <f t="shared" si="86"/>
        <v>0</v>
      </c>
      <c r="X207" s="3599"/>
      <c r="Y207" s="4373"/>
      <c r="Z207" s="4373"/>
      <c r="AA207" s="860"/>
      <c r="AB207" s="860"/>
      <c r="AC207" s="3601">
        <f t="shared" si="87"/>
        <v>0</v>
      </c>
      <c r="AD207" s="3601" t="str">
        <f t="shared" si="88"/>
        <v/>
      </c>
      <c r="AE207" s="3601" t="str">
        <f t="shared" si="72"/>
        <v/>
      </c>
      <c r="AF207" s="4375">
        <f t="shared" si="73"/>
        <v>0</v>
      </c>
      <c r="AG207" s="4375">
        <f t="shared" si="74"/>
        <v>0</v>
      </c>
      <c r="AH207" s="3601">
        <f t="shared" si="83"/>
        <v>0</v>
      </c>
      <c r="AI207" s="860"/>
      <c r="AJ207" s="860"/>
      <c r="AK207" s="858"/>
      <c r="AL207" s="858"/>
      <c r="AM207" s="858"/>
      <c r="AN207" s="3604" t="str">
        <f t="shared" si="75"/>
        <v>N</v>
      </c>
      <c r="AO207" s="3604" t="str">
        <f t="shared" si="76"/>
        <v>N</v>
      </c>
      <c r="AP207" s="3604" t="str">
        <f t="shared" si="77"/>
        <v>N</v>
      </c>
      <c r="AQ207" s="3604" t="str">
        <f t="shared" si="78"/>
        <v>N</v>
      </c>
      <c r="AR207" s="3604" t="str">
        <f t="shared" si="79"/>
        <v>N</v>
      </c>
      <c r="AS207" s="3604" t="str">
        <f t="shared" si="80"/>
        <v>N</v>
      </c>
      <c r="AT207" s="3604" t="str">
        <f t="shared" si="81"/>
        <v>N</v>
      </c>
      <c r="AU207" s="3604" t="str">
        <f t="shared" si="82"/>
        <v>N</v>
      </c>
      <c r="AV207" s="3604" t="str">
        <f t="shared" si="89"/>
        <v/>
      </c>
      <c r="AW207" s="3604" t="str">
        <f t="shared" si="90"/>
        <v/>
      </c>
      <c r="AX207" s="3604" t="str">
        <f t="shared" si="91"/>
        <v>N</v>
      </c>
      <c r="AY207" s="856"/>
      <c r="AZ207" s="861"/>
      <c r="BA207" s="24"/>
      <c r="BB207" s="26" t="s">
        <v>2609</v>
      </c>
      <c r="BC207" s="3009"/>
      <c r="BD207" s="3013"/>
      <c r="BE207" s="101" t="str">
        <f t="shared" si="71"/>
        <v>Please complete all cells in row</v>
      </c>
      <c r="BF207" s="993">
        <v>0</v>
      </c>
      <c r="BG207" s="3362"/>
    </row>
    <row r="208" spans="1:59" s="3704" customFormat="1" ht="15.75" hidden="1" customHeight="1">
      <c r="A208" s="3163"/>
      <c r="B208" s="3702"/>
      <c r="C208" s="856"/>
      <c r="D208" s="4605" t="s">
        <v>2410</v>
      </c>
      <c r="E208" s="856"/>
      <c r="F208" s="867"/>
      <c r="G208" s="867"/>
      <c r="H208" s="856"/>
      <c r="I208" s="856"/>
      <c r="J208" s="856"/>
      <c r="K208" s="856"/>
      <c r="L208" s="856"/>
      <c r="M208" s="856"/>
      <c r="N208" s="857"/>
      <c r="O208" s="858"/>
      <c r="P208" s="857"/>
      <c r="Q208" s="859"/>
      <c r="R208" s="858"/>
      <c r="S208" s="858"/>
      <c r="T208" s="858"/>
      <c r="U208" s="3596">
        <f t="shared" si="84"/>
        <v>0</v>
      </c>
      <c r="V208" s="3597">
        <f t="shared" si="85"/>
        <v>0</v>
      </c>
      <c r="W208" s="3597">
        <f t="shared" si="86"/>
        <v>0</v>
      </c>
      <c r="X208" s="3599"/>
      <c r="Y208" s="4373"/>
      <c r="Z208" s="4373"/>
      <c r="AA208" s="860"/>
      <c r="AB208" s="860"/>
      <c r="AC208" s="3601">
        <f t="shared" si="87"/>
        <v>0</v>
      </c>
      <c r="AD208" s="3601" t="str">
        <f t="shared" si="88"/>
        <v/>
      </c>
      <c r="AE208" s="3601" t="str">
        <f t="shared" si="72"/>
        <v/>
      </c>
      <c r="AF208" s="4375">
        <f t="shared" si="73"/>
        <v>0</v>
      </c>
      <c r="AG208" s="4375">
        <f t="shared" si="74"/>
        <v>0</v>
      </c>
      <c r="AH208" s="3601">
        <f t="shared" si="83"/>
        <v>0</v>
      </c>
      <c r="AI208" s="860"/>
      <c r="AJ208" s="860"/>
      <c r="AK208" s="858"/>
      <c r="AL208" s="858"/>
      <c r="AM208" s="858"/>
      <c r="AN208" s="3604" t="str">
        <f t="shared" si="75"/>
        <v>N</v>
      </c>
      <c r="AO208" s="3604" t="str">
        <f t="shared" si="76"/>
        <v>N</v>
      </c>
      <c r="AP208" s="3604" t="str">
        <f t="shared" si="77"/>
        <v>N</v>
      </c>
      <c r="AQ208" s="3604" t="str">
        <f t="shared" si="78"/>
        <v>N</v>
      </c>
      <c r="AR208" s="3604" t="str">
        <f t="shared" si="79"/>
        <v>N</v>
      </c>
      <c r="AS208" s="3604" t="str">
        <f t="shared" si="80"/>
        <v>N</v>
      </c>
      <c r="AT208" s="3604" t="str">
        <f t="shared" si="81"/>
        <v>N</v>
      </c>
      <c r="AU208" s="3604" t="str">
        <f t="shared" si="82"/>
        <v>N</v>
      </c>
      <c r="AV208" s="3604" t="str">
        <f t="shared" si="89"/>
        <v/>
      </c>
      <c r="AW208" s="3604" t="str">
        <f t="shared" si="90"/>
        <v/>
      </c>
      <c r="AX208" s="3604" t="str">
        <f t="shared" si="91"/>
        <v>N</v>
      </c>
      <c r="AY208" s="856"/>
      <c r="AZ208" s="861"/>
      <c r="BA208" s="24"/>
      <c r="BB208" s="26" t="s">
        <v>2610</v>
      </c>
      <c r="BC208" s="3009"/>
      <c r="BD208" s="3013"/>
      <c r="BE208" s="101" t="str">
        <f t="shared" si="71"/>
        <v>Please complete all cells in row</v>
      </c>
      <c r="BF208" s="993">
        <v>0</v>
      </c>
      <c r="BG208" s="3362"/>
    </row>
    <row r="209" spans="1:59" s="3704" customFormat="1" ht="15.75" hidden="1" customHeight="1">
      <c r="A209" s="3163"/>
      <c r="B209" s="3702"/>
      <c r="C209" s="856"/>
      <c r="D209" s="4605" t="s">
        <v>2410</v>
      </c>
      <c r="E209" s="856"/>
      <c r="F209" s="867"/>
      <c r="G209" s="867"/>
      <c r="H209" s="856"/>
      <c r="I209" s="856"/>
      <c r="J209" s="856"/>
      <c r="K209" s="856"/>
      <c r="L209" s="856"/>
      <c r="M209" s="856"/>
      <c r="N209" s="857"/>
      <c r="O209" s="858"/>
      <c r="P209" s="857"/>
      <c r="Q209" s="859"/>
      <c r="R209" s="858"/>
      <c r="S209" s="858"/>
      <c r="T209" s="858"/>
      <c r="U209" s="3596">
        <f t="shared" si="84"/>
        <v>0</v>
      </c>
      <c r="V209" s="3597">
        <f t="shared" si="85"/>
        <v>0</v>
      </c>
      <c r="W209" s="3597">
        <f t="shared" si="86"/>
        <v>0</v>
      </c>
      <c r="X209" s="3599"/>
      <c r="Y209" s="4373"/>
      <c r="Z209" s="4373"/>
      <c r="AA209" s="860"/>
      <c r="AB209" s="860"/>
      <c r="AC209" s="3601">
        <f t="shared" si="87"/>
        <v>0</v>
      </c>
      <c r="AD209" s="3601" t="str">
        <f t="shared" si="88"/>
        <v/>
      </c>
      <c r="AE209" s="3601" t="str">
        <f t="shared" si="72"/>
        <v/>
      </c>
      <c r="AF209" s="4375">
        <f t="shared" si="73"/>
        <v>0</v>
      </c>
      <c r="AG209" s="4375">
        <f t="shared" si="74"/>
        <v>0</v>
      </c>
      <c r="AH209" s="3601">
        <f t="shared" si="83"/>
        <v>0</v>
      </c>
      <c r="AI209" s="860"/>
      <c r="AJ209" s="860"/>
      <c r="AK209" s="858"/>
      <c r="AL209" s="858"/>
      <c r="AM209" s="858"/>
      <c r="AN209" s="3604" t="str">
        <f t="shared" si="75"/>
        <v>N</v>
      </c>
      <c r="AO209" s="3604" t="str">
        <f t="shared" si="76"/>
        <v>N</v>
      </c>
      <c r="AP209" s="3604" t="str">
        <f t="shared" si="77"/>
        <v>N</v>
      </c>
      <c r="AQ209" s="3604" t="str">
        <f t="shared" si="78"/>
        <v>N</v>
      </c>
      <c r="AR209" s="3604" t="str">
        <f t="shared" si="79"/>
        <v>N</v>
      </c>
      <c r="AS209" s="3604" t="str">
        <f t="shared" si="80"/>
        <v>N</v>
      </c>
      <c r="AT209" s="3604" t="str">
        <f t="shared" si="81"/>
        <v>N</v>
      </c>
      <c r="AU209" s="3604" t="str">
        <f t="shared" si="82"/>
        <v>N</v>
      </c>
      <c r="AV209" s="3604" t="str">
        <f t="shared" si="89"/>
        <v/>
      </c>
      <c r="AW209" s="3604" t="str">
        <f t="shared" si="90"/>
        <v/>
      </c>
      <c r="AX209" s="3604" t="str">
        <f t="shared" si="91"/>
        <v>N</v>
      </c>
      <c r="AY209" s="856"/>
      <c r="AZ209" s="861"/>
      <c r="BA209" s="24"/>
      <c r="BB209" s="26" t="s">
        <v>2611</v>
      </c>
      <c r="BC209" s="3009"/>
      <c r="BD209" s="3013"/>
      <c r="BE209" s="101" t="str">
        <f t="shared" si="71"/>
        <v>Please complete all cells in row</v>
      </c>
      <c r="BF209" s="993">
        <v>0</v>
      </c>
      <c r="BG209" s="3362"/>
    </row>
    <row r="210" spans="1:59" s="3704" customFormat="1" ht="15.75" hidden="1" customHeight="1">
      <c r="A210" s="3163"/>
      <c r="B210" s="3702"/>
      <c r="C210" s="856"/>
      <c r="D210" s="4605" t="s">
        <v>2410</v>
      </c>
      <c r="E210" s="856"/>
      <c r="F210" s="867"/>
      <c r="G210" s="867"/>
      <c r="H210" s="856"/>
      <c r="I210" s="856"/>
      <c r="J210" s="856"/>
      <c r="K210" s="856"/>
      <c r="L210" s="856"/>
      <c r="M210" s="856"/>
      <c r="N210" s="857"/>
      <c r="O210" s="858"/>
      <c r="P210" s="857"/>
      <c r="Q210" s="859"/>
      <c r="R210" s="858"/>
      <c r="S210" s="858"/>
      <c r="T210" s="858"/>
      <c r="U210" s="3596">
        <f t="shared" si="84"/>
        <v>0</v>
      </c>
      <c r="V210" s="3597">
        <f t="shared" si="85"/>
        <v>0</v>
      </c>
      <c r="W210" s="3597">
        <f t="shared" si="86"/>
        <v>0</v>
      </c>
      <c r="X210" s="3599"/>
      <c r="Y210" s="4373"/>
      <c r="Z210" s="4373"/>
      <c r="AA210" s="860"/>
      <c r="AB210" s="860"/>
      <c r="AC210" s="3601">
        <f t="shared" si="87"/>
        <v>0</v>
      </c>
      <c r="AD210" s="3601" t="str">
        <f t="shared" si="88"/>
        <v/>
      </c>
      <c r="AE210" s="3601" t="str">
        <f t="shared" si="72"/>
        <v/>
      </c>
      <c r="AF210" s="4375">
        <f t="shared" si="73"/>
        <v>0</v>
      </c>
      <c r="AG210" s="4375">
        <f t="shared" si="74"/>
        <v>0</v>
      </c>
      <c r="AH210" s="3601">
        <f t="shared" si="83"/>
        <v>0</v>
      </c>
      <c r="AI210" s="860"/>
      <c r="AJ210" s="860"/>
      <c r="AK210" s="858"/>
      <c r="AL210" s="858"/>
      <c r="AM210" s="858"/>
      <c r="AN210" s="3604" t="str">
        <f t="shared" si="75"/>
        <v>N</v>
      </c>
      <c r="AO210" s="3604" t="str">
        <f t="shared" si="76"/>
        <v>N</v>
      </c>
      <c r="AP210" s="3604" t="str">
        <f t="shared" si="77"/>
        <v>N</v>
      </c>
      <c r="AQ210" s="3604" t="str">
        <f t="shared" si="78"/>
        <v>N</v>
      </c>
      <c r="AR210" s="3604" t="str">
        <f t="shared" si="79"/>
        <v>N</v>
      </c>
      <c r="AS210" s="3604" t="str">
        <f t="shared" si="80"/>
        <v>N</v>
      </c>
      <c r="AT210" s="3604" t="str">
        <f t="shared" si="81"/>
        <v>N</v>
      </c>
      <c r="AU210" s="3604" t="str">
        <f t="shared" si="82"/>
        <v>N</v>
      </c>
      <c r="AV210" s="3604" t="str">
        <f t="shared" si="89"/>
        <v/>
      </c>
      <c r="AW210" s="3604" t="str">
        <f t="shared" si="90"/>
        <v/>
      </c>
      <c r="AX210" s="3604" t="str">
        <f t="shared" si="91"/>
        <v>N</v>
      </c>
      <c r="AY210" s="856"/>
      <c r="AZ210" s="861"/>
      <c r="BA210" s="24"/>
      <c r="BB210" s="26" t="s">
        <v>2612</v>
      </c>
      <c r="BC210" s="3009"/>
      <c r="BD210" s="3013"/>
      <c r="BE210" s="101" t="str">
        <f t="shared" si="71"/>
        <v>Please complete all cells in row</v>
      </c>
      <c r="BF210" s="993">
        <v>0</v>
      </c>
      <c r="BG210" s="3362"/>
    </row>
    <row r="211" spans="1:59" s="3704" customFormat="1" ht="15.75" hidden="1" customHeight="1">
      <c r="A211" s="3163"/>
      <c r="B211" s="3702"/>
      <c r="C211" s="856"/>
      <c r="D211" s="4605" t="s">
        <v>2410</v>
      </c>
      <c r="E211" s="856"/>
      <c r="F211" s="867"/>
      <c r="G211" s="867"/>
      <c r="H211" s="856"/>
      <c r="I211" s="856"/>
      <c r="J211" s="856"/>
      <c r="K211" s="856"/>
      <c r="L211" s="856"/>
      <c r="M211" s="856"/>
      <c r="N211" s="857"/>
      <c r="O211" s="858"/>
      <c r="P211" s="857"/>
      <c r="Q211" s="859"/>
      <c r="R211" s="858"/>
      <c r="S211" s="858"/>
      <c r="T211" s="858"/>
      <c r="U211" s="3596">
        <f t="shared" si="84"/>
        <v>0</v>
      </c>
      <c r="V211" s="3597">
        <f t="shared" si="85"/>
        <v>0</v>
      </c>
      <c r="W211" s="3597">
        <f t="shared" si="86"/>
        <v>0</v>
      </c>
      <c r="X211" s="3599"/>
      <c r="Y211" s="4373"/>
      <c r="Z211" s="4373"/>
      <c r="AA211" s="860"/>
      <c r="AB211" s="860"/>
      <c r="AC211" s="3601">
        <f t="shared" si="87"/>
        <v>0</v>
      </c>
      <c r="AD211" s="3601" t="str">
        <f t="shared" si="88"/>
        <v/>
      </c>
      <c r="AE211" s="3601" t="str">
        <f t="shared" si="72"/>
        <v/>
      </c>
      <c r="AF211" s="4375">
        <f t="shared" si="73"/>
        <v>0</v>
      </c>
      <c r="AG211" s="4375">
        <f t="shared" si="74"/>
        <v>0</v>
      </c>
      <c r="AH211" s="3601">
        <f t="shared" si="83"/>
        <v>0</v>
      </c>
      <c r="AI211" s="860"/>
      <c r="AJ211" s="860"/>
      <c r="AK211" s="858"/>
      <c r="AL211" s="858"/>
      <c r="AM211" s="858"/>
      <c r="AN211" s="3604" t="str">
        <f t="shared" si="75"/>
        <v>N</v>
      </c>
      <c r="AO211" s="3604" t="str">
        <f t="shared" si="76"/>
        <v>N</v>
      </c>
      <c r="AP211" s="3604" t="str">
        <f t="shared" si="77"/>
        <v>N</v>
      </c>
      <c r="AQ211" s="3604" t="str">
        <f t="shared" si="78"/>
        <v>N</v>
      </c>
      <c r="AR211" s="3604" t="str">
        <f t="shared" si="79"/>
        <v>N</v>
      </c>
      <c r="AS211" s="3604" t="str">
        <f t="shared" si="80"/>
        <v>N</v>
      </c>
      <c r="AT211" s="3604" t="str">
        <f t="shared" si="81"/>
        <v>N</v>
      </c>
      <c r="AU211" s="3604" t="str">
        <f t="shared" si="82"/>
        <v>N</v>
      </c>
      <c r="AV211" s="3604" t="str">
        <f t="shared" si="89"/>
        <v/>
      </c>
      <c r="AW211" s="3604" t="str">
        <f t="shared" si="90"/>
        <v/>
      </c>
      <c r="AX211" s="3604" t="str">
        <f t="shared" si="91"/>
        <v>N</v>
      </c>
      <c r="AY211" s="856"/>
      <c r="AZ211" s="861"/>
      <c r="BA211" s="24"/>
      <c r="BB211" s="26" t="s">
        <v>2613</v>
      </c>
      <c r="BC211" s="3009"/>
      <c r="BD211" s="3013"/>
      <c r="BE211" s="101" t="str">
        <f t="shared" si="71"/>
        <v>Please complete all cells in row</v>
      </c>
      <c r="BF211" s="993">
        <v>0</v>
      </c>
      <c r="BG211" s="3362"/>
    </row>
    <row r="212" spans="1:59" s="3704" customFormat="1" ht="15.75" hidden="1" customHeight="1">
      <c r="A212" s="3163"/>
      <c r="B212" s="3702"/>
      <c r="C212" s="856"/>
      <c r="D212" s="4605" t="s">
        <v>2410</v>
      </c>
      <c r="E212" s="856"/>
      <c r="F212" s="867"/>
      <c r="G212" s="867"/>
      <c r="H212" s="856"/>
      <c r="I212" s="856"/>
      <c r="J212" s="856"/>
      <c r="K212" s="856"/>
      <c r="L212" s="856"/>
      <c r="M212" s="856"/>
      <c r="N212" s="857"/>
      <c r="O212" s="858"/>
      <c r="P212" s="857"/>
      <c r="Q212" s="859"/>
      <c r="R212" s="858"/>
      <c r="S212" s="858"/>
      <c r="T212" s="858"/>
      <c r="U212" s="3596">
        <f t="shared" si="84"/>
        <v>0</v>
      </c>
      <c r="V212" s="3597">
        <f t="shared" si="85"/>
        <v>0</v>
      </c>
      <c r="W212" s="3597">
        <f t="shared" si="86"/>
        <v>0</v>
      </c>
      <c r="X212" s="3599"/>
      <c r="Y212" s="4373"/>
      <c r="Z212" s="4373"/>
      <c r="AA212" s="860"/>
      <c r="AB212" s="860"/>
      <c r="AC212" s="3601">
        <f t="shared" si="87"/>
        <v>0</v>
      </c>
      <c r="AD212" s="3601" t="str">
        <f t="shared" si="88"/>
        <v/>
      </c>
      <c r="AE212" s="3601" t="str">
        <f t="shared" si="72"/>
        <v/>
      </c>
      <c r="AF212" s="4375">
        <f t="shared" si="73"/>
        <v>0</v>
      </c>
      <c r="AG212" s="4375">
        <f t="shared" si="74"/>
        <v>0</v>
      </c>
      <c r="AH212" s="3601">
        <f t="shared" si="83"/>
        <v>0</v>
      </c>
      <c r="AI212" s="860"/>
      <c r="AJ212" s="860"/>
      <c r="AK212" s="858"/>
      <c r="AL212" s="858"/>
      <c r="AM212" s="858"/>
      <c r="AN212" s="3604" t="str">
        <f t="shared" si="75"/>
        <v>N</v>
      </c>
      <c r="AO212" s="3604" t="str">
        <f t="shared" si="76"/>
        <v>N</v>
      </c>
      <c r="AP212" s="3604" t="str">
        <f t="shared" si="77"/>
        <v>N</v>
      </c>
      <c r="AQ212" s="3604" t="str">
        <f t="shared" si="78"/>
        <v>N</v>
      </c>
      <c r="AR212" s="3604" t="str">
        <f t="shared" si="79"/>
        <v>N</v>
      </c>
      <c r="AS212" s="3604" t="str">
        <f t="shared" si="80"/>
        <v>N</v>
      </c>
      <c r="AT212" s="3604" t="str">
        <f t="shared" si="81"/>
        <v>N</v>
      </c>
      <c r="AU212" s="3604" t="str">
        <f t="shared" si="82"/>
        <v>N</v>
      </c>
      <c r="AV212" s="3604" t="str">
        <f t="shared" si="89"/>
        <v/>
      </c>
      <c r="AW212" s="3604" t="str">
        <f t="shared" si="90"/>
        <v/>
      </c>
      <c r="AX212" s="3604" t="str">
        <f t="shared" si="91"/>
        <v>N</v>
      </c>
      <c r="AY212" s="856"/>
      <c r="AZ212" s="861"/>
      <c r="BA212" s="24"/>
      <c r="BB212" s="26" t="s">
        <v>2614</v>
      </c>
      <c r="BC212" s="3009"/>
      <c r="BD212" s="3013"/>
      <c r="BE212" s="101" t="str">
        <f t="shared" si="71"/>
        <v>Please complete all cells in row</v>
      </c>
      <c r="BF212" s="993">
        <v>0</v>
      </c>
      <c r="BG212" s="3362"/>
    </row>
    <row r="213" spans="1:59" s="3704" customFormat="1" ht="15.75" hidden="1" customHeight="1">
      <c r="A213" s="3163"/>
      <c r="B213" s="3702"/>
      <c r="C213" s="856"/>
      <c r="D213" s="4605" t="s">
        <v>2410</v>
      </c>
      <c r="E213" s="856"/>
      <c r="F213" s="867"/>
      <c r="G213" s="867"/>
      <c r="H213" s="856"/>
      <c r="I213" s="856"/>
      <c r="J213" s="856"/>
      <c r="K213" s="856"/>
      <c r="L213" s="856"/>
      <c r="M213" s="856"/>
      <c r="N213" s="857"/>
      <c r="O213" s="858"/>
      <c r="P213" s="857"/>
      <c r="Q213" s="859"/>
      <c r="R213" s="858"/>
      <c r="S213" s="858"/>
      <c r="T213" s="858"/>
      <c r="U213" s="3596">
        <f t="shared" si="84"/>
        <v>0</v>
      </c>
      <c r="V213" s="3597">
        <f t="shared" si="85"/>
        <v>0</v>
      </c>
      <c r="W213" s="3597">
        <f t="shared" si="86"/>
        <v>0</v>
      </c>
      <c r="X213" s="3599"/>
      <c r="Y213" s="4373"/>
      <c r="Z213" s="4373"/>
      <c r="AA213" s="860"/>
      <c r="AB213" s="860"/>
      <c r="AC213" s="3601">
        <f t="shared" si="87"/>
        <v>0</v>
      </c>
      <c r="AD213" s="3601" t="str">
        <f t="shared" si="88"/>
        <v/>
      </c>
      <c r="AE213" s="3601" t="str">
        <f t="shared" si="72"/>
        <v/>
      </c>
      <c r="AF213" s="4375">
        <f t="shared" si="73"/>
        <v>0</v>
      </c>
      <c r="AG213" s="4375">
        <f t="shared" si="74"/>
        <v>0</v>
      </c>
      <c r="AH213" s="3601">
        <f t="shared" si="83"/>
        <v>0</v>
      </c>
      <c r="AI213" s="860"/>
      <c r="AJ213" s="860"/>
      <c r="AK213" s="858"/>
      <c r="AL213" s="858"/>
      <c r="AM213" s="858"/>
      <c r="AN213" s="3604" t="str">
        <f t="shared" si="75"/>
        <v>N</v>
      </c>
      <c r="AO213" s="3604" t="str">
        <f t="shared" si="76"/>
        <v>N</v>
      </c>
      <c r="AP213" s="3604" t="str">
        <f t="shared" si="77"/>
        <v>N</v>
      </c>
      <c r="AQ213" s="3604" t="str">
        <f t="shared" si="78"/>
        <v>N</v>
      </c>
      <c r="AR213" s="3604" t="str">
        <f t="shared" si="79"/>
        <v>N</v>
      </c>
      <c r="AS213" s="3604" t="str">
        <f t="shared" si="80"/>
        <v>N</v>
      </c>
      <c r="AT213" s="3604" t="str">
        <f t="shared" si="81"/>
        <v>N</v>
      </c>
      <c r="AU213" s="3604" t="str">
        <f t="shared" si="82"/>
        <v>N</v>
      </c>
      <c r="AV213" s="3604" t="str">
        <f t="shared" si="89"/>
        <v/>
      </c>
      <c r="AW213" s="3604" t="str">
        <f t="shared" si="90"/>
        <v/>
      </c>
      <c r="AX213" s="3604" t="str">
        <f t="shared" si="91"/>
        <v>N</v>
      </c>
      <c r="AY213" s="856"/>
      <c r="AZ213" s="861"/>
      <c r="BA213" s="24"/>
      <c r="BB213" s="26" t="s">
        <v>2615</v>
      </c>
      <c r="BC213" s="3009"/>
      <c r="BD213" s="3013"/>
      <c r="BE213" s="101" t="str">
        <f t="shared" si="71"/>
        <v>Please complete all cells in row</v>
      </c>
      <c r="BF213" s="993">
        <v>0</v>
      </c>
      <c r="BG213" s="3362"/>
    </row>
    <row r="214" spans="1:59" s="3704" customFormat="1" ht="15.75" hidden="1" customHeight="1">
      <c r="A214" s="3163"/>
      <c r="B214" s="3702"/>
      <c r="C214" s="856"/>
      <c r="D214" s="4605" t="s">
        <v>2410</v>
      </c>
      <c r="E214" s="856"/>
      <c r="F214" s="867"/>
      <c r="G214" s="867"/>
      <c r="H214" s="856"/>
      <c r="I214" s="856"/>
      <c r="J214" s="856"/>
      <c r="K214" s="856"/>
      <c r="L214" s="856"/>
      <c r="M214" s="856"/>
      <c r="N214" s="857"/>
      <c r="O214" s="858"/>
      <c r="P214" s="857"/>
      <c r="Q214" s="859"/>
      <c r="R214" s="858"/>
      <c r="S214" s="858"/>
      <c r="T214" s="858"/>
      <c r="U214" s="3596">
        <f t="shared" si="84"/>
        <v>0</v>
      </c>
      <c r="V214" s="3597">
        <f t="shared" si="85"/>
        <v>0</v>
      </c>
      <c r="W214" s="3597">
        <f t="shared" si="86"/>
        <v>0</v>
      </c>
      <c r="X214" s="3599"/>
      <c r="Y214" s="4373"/>
      <c r="Z214" s="4373"/>
      <c r="AA214" s="860"/>
      <c r="AB214" s="860"/>
      <c r="AC214" s="3601">
        <f t="shared" si="87"/>
        <v>0</v>
      </c>
      <c r="AD214" s="3601" t="str">
        <f t="shared" si="88"/>
        <v/>
      </c>
      <c r="AE214" s="3601" t="str">
        <f t="shared" si="72"/>
        <v/>
      </c>
      <c r="AF214" s="4375">
        <f t="shared" si="73"/>
        <v>0</v>
      </c>
      <c r="AG214" s="4375">
        <f t="shared" si="74"/>
        <v>0</v>
      </c>
      <c r="AH214" s="3601">
        <f t="shared" si="83"/>
        <v>0</v>
      </c>
      <c r="AI214" s="860"/>
      <c r="AJ214" s="860"/>
      <c r="AK214" s="858"/>
      <c r="AL214" s="858"/>
      <c r="AM214" s="858"/>
      <c r="AN214" s="3604" t="str">
        <f t="shared" si="75"/>
        <v>N</v>
      </c>
      <c r="AO214" s="3604" t="str">
        <f t="shared" si="76"/>
        <v>N</v>
      </c>
      <c r="AP214" s="3604" t="str">
        <f t="shared" si="77"/>
        <v>N</v>
      </c>
      <c r="AQ214" s="3604" t="str">
        <f t="shared" si="78"/>
        <v>N</v>
      </c>
      <c r="AR214" s="3604" t="str">
        <f t="shared" si="79"/>
        <v>N</v>
      </c>
      <c r="AS214" s="3604" t="str">
        <f t="shared" si="80"/>
        <v>N</v>
      </c>
      <c r="AT214" s="3604" t="str">
        <f t="shared" si="81"/>
        <v>N</v>
      </c>
      <c r="AU214" s="3604" t="str">
        <f t="shared" si="82"/>
        <v>N</v>
      </c>
      <c r="AV214" s="3604" t="str">
        <f t="shared" si="89"/>
        <v/>
      </c>
      <c r="AW214" s="3604" t="str">
        <f t="shared" si="90"/>
        <v/>
      </c>
      <c r="AX214" s="3604" t="str">
        <f t="shared" si="91"/>
        <v>N</v>
      </c>
      <c r="AY214" s="856"/>
      <c r="AZ214" s="861"/>
      <c r="BA214" s="24"/>
      <c r="BB214" s="26" t="s">
        <v>2616</v>
      </c>
      <c r="BC214" s="3009"/>
      <c r="BD214" s="3013"/>
      <c r="BE214" s="101" t="str">
        <f t="shared" si="71"/>
        <v>Please complete all cells in row</v>
      </c>
      <c r="BF214" s="993">
        <v>0</v>
      </c>
      <c r="BG214" s="3362"/>
    </row>
    <row r="215" spans="1:59" s="3704" customFormat="1" ht="15.75" hidden="1" customHeight="1">
      <c r="A215" s="3163"/>
      <c r="B215" s="3702"/>
      <c r="C215" s="856"/>
      <c r="D215" s="4605" t="s">
        <v>2410</v>
      </c>
      <c r="E215" s="856"/>
      <c r="F215" s="867"/>
      <c r="G215" s="867"/>
      <c r="H215" s="856"/>
      <c r="I215" s="856"/>
      <c r="J215" s="856"/>
      <c r="K215" s="856"/>
      <c r="L215" s="856"/>
      <c r="M215" s="856"/>
      <c r="N215" s="857"/>
      <c r="O215" s="858"/>
      <c r="P215" s="857"/>
      <c r="Q215" s="859"/>
      <c r="R215" s="858"/>
      <c r="S215" s="858"/>
      <c r="T215" s="858"/>
      <c r="U215" s="3596">
        <f t="shared" si="84"/>
        <v>0</v>
      </c>
      <c r="V215" s="3597">
        <f t="shared" si="85"/>
        <v>0</v>
      </c>
      <c r="W215" s="3597">
        <f t="shared" si="86"/>
        <v>0</v>
      </c>
      <c r="X215" s="3599"/>
      <c r="Y215" s="4373"/>
      <c r="Z215" s="4373"/>
      <c r="AA215" s="860"/>
      <c r="AB215" s="860"/>
      <c r="AC215" s="3601">
        <f t="shared" si="87"/>
        <v>0</v>
      </c>
      <c r="AD215" s="3601" t="str">
        <f t="shared" si="88"/>
        <v/>
      </c>
      <c r="AE215" s="3601" t="str">
        <f t="shared" si="72"/>
        <v/>
      </c>
      <c r="AF215" s="4375">
        <f t="shared" si="73"/>
        <v>0</v>
      </c>
      <c r="AG215" s="4375">
        <f t="shared" si="74"/>
        <v>0</v>
      </c>
      <c r="AH215" s="3601">
        <f t="shared" si="83"/>
        <v>0</v>
      </c>
      <c r="AI215" s="860"/>
      <c r="AJ215" s="860"/>
      <c r="AK215" s="858"/>
      <c r="AL215" s="858"/>
      <c r="AM215" s="858"/>
      <c r="AN215" s="3604" t="str">
        <f t="shared" si="75"/>
        <v>N</v>
      </c>
      <c r="AO215" s="3604" t="str">
        <f t="shared" si="76"/>
        <v>N</v>
      </c>
      <c r="AP215" s="3604" t="str">
        <f t="shared" si="77"/>
        <v>N</v>
      </c>
      <c r="AQ215" s="3604" t="str">
        <f t="shared" si="78"/>
        <v>N</v>
      </c>
      <c r="AR215" s="3604" t="str">
        <f t="shared" si="79"/>
        <v>N</v>
      </c>
      <c r="AS215" s="3604" t="str">
        <f t="shared" si="80"/>
        <v>N</v>
      </c>
      <c r="AT215" s="3604" t="str">
        <f t="shared" si="81"/>
        <v>N</v>
      </c>
      <c r="AU215" s="3604" t="str">
        <f t="shared" si="82"/>
        <v>N</v>
      </c>
      <c r="AV215" s="3604" t="str">
        <f t="shared" si="89"/>
        <v/>
      </c>
      <c r="AW215" s="3604" t="str">
        <f t="shared" si="90"/>
        <v/>
      </c>
      <c r="AX215" s="3604" t="str">
        <f t="shared" si="91"/>
        <v>N</v>
      </c>
      <c r="AY215" s="856"/>
      <c r="AZ215" s="861"/>
      <c r="BA215" s="24"/>
      <c r="BB215" s="26" t="s">
        <v>2617</v>
      </c>
      <c r="BC215" s="3009"/>
      <c r="BD215" s="3013"/>
      <c r="BE215" s="101" t="str">
        <f t="shared" si="71"/>
        <v>Please complete all cells in row</v>
      </c>
      <c r="BF215" s="993">
        <v>0</v>
      </c>
      <c r="BG215" s="3362"/>
    </row>
    <row r="216" spans="1:59" s="3704" customFormat="1" ht="15.75" hidden="1" customHeight="1">
      <c r="A216" s="3163"/>
      <c r="B216" s="3702"/>
      <c r="C216" s="856"/>
      <c r="D216" s="4605" t="s">
        <v>2410</v>
      </c>
      <c r="E216" s="856"/>
      <c r="F216" s="867"/>
      <c r="G216" s="867"/>
      <c r="H216" s="856"/>
      <c r="I216" s="856"/>
      <c r="J216" s="856"/>
      <c r="K216" s="856"/>
      <c r="L216" s="856"/>
      <c r="M216" s="856"/>
      <c r="N216" s="857"/>
      <c r="O216" s="858"/>
      <c r="P216" s="857"/>
      <c r="Q216" s="859"/>
      <c r="R216" s="858"/>
      <c r="S216" s="858"/>
      <c r="T216" s="858"/>
      <c r="U216" s="3596">
        <f t="shared" si="84"/>
        <v>0</v>
      </c>
      <c r="V216" s="3597">
        <f t="shared" si="85"/>
        <v>0</v>
      </c>
      <c r="W216" s="3597">
        <f t="shared" si="86"/>
        <v>0</v>
      </c>
      <c r="X216" s="3599"/>
      <c r="Y216" s="4373"/>
      <c r="Z216" s="4373"/>
      <c r="AA216" s="860"/>
      <c r="AB216" s="860"/>
      <c r="AC216" s="3601">
        <f t="shared" si="87"/>
        <v>0</v>
      </c>
      <c r="AD216" s="3601" t="str">
        <f t="shared" si="88"/>
        <v/>
      </c>
      <c r="AE216" s="3601" t="str">
        <f t="shared" si="72"/>
        <v/>
      </c>
      <c r="AF216" s="4375">
        <f t="shared" si="73"/>
        <v>0</v>
      </c>
      <c r="AG216" s="4375">
        <f t="shared" si="74"/>
        <v>0</v>
      </c>
      <c r="AH216" s="3601">
        <f t="shared" si="83"/>
        <v>0</v>
      </c>
      <c r="AI216" s="860"/>
      <c r="AJ216" s="860"/>
      <c r="AK216" s="858"/>
      <c r="AL216" s="858"/>
      <c r="AM216" s="858"/>
      <c r="AN216" s="3604" t="str">
        <f t="shared" si="75"/>
        <v>N</v>
      </c>
      <c r="AO216" s="3604" t="str">
        <f t="shared" si="76"/>
        <v>N</v>
      </c>
      <c r="AP216" s="3604" t="str">
        <f t="shared" si="77"/>
        <v>N</v>
      </c>
      <c r="AQ216" s="3604" t="str">
        <f t="shared" si="78"/>
        <v>N</v>
      </c>
      <c r="AR216" s="3604" t="str">
        <f t="shared" si="79"/>
        <v>N</v>
      </c>
      <c r="AS216" s="3604" t="str">
        <f t="shared" si="80"/>
        <v>N</v>
      </c>
      <c r="AT216" s="3604" t="str">
        <f t="shared" si="81"/>
        <v>N</v>
      </c>
      <c r="AU216" s="3604" t="str">
        <f t="shared" si="82"/>
        <v>N</v>
      </c>
      <c r="AV216" s="3604" t="str">
        <f t="shared" si="89"/>
        <v/>
      </c>
      <c r="AW216" s="3604" t="str">
        <f t="shared" si="90"/>
        <v/>
      </c>
      <c r="AX216" s="3604" t="str">
        <f t="shared" si="91"/>
        <v>N</v>
      </c>
      <c r="AY216" s="856"/>
      <c r="AZ216" s="861"/>
      <c r="BA216" s="24"/>
      <c r="BB216" s="26" t="s">
        <v>2618</v>
      </c>
      <c r="BC216" s="3009"/>
      <c r="BD216" s="3013"/>
      <c r="BE216" s="101" t="str">
        <f t="shared" si="71"/>
        <v>Please complete all cells in row</v>
      </c>
      <c r="BF216" s="993">
        <v>0</v>
      </c>
      <c r="BG216" s="3362"/>
    </row>
    <row r="217" spans="1:59" s="3704" customFormat="1" ht="15.75" hidden="1" customHeight="1">
      <c r="A217" s="3163"/>
      <c r="B217" s="3702"/>
      <c r="C217" s="856"/>
      <c r="D217" s="4605" t="s">
        <v>2410</v>
      </c>
      <c r="E217" s="856"/>
      <c r="F217" s="867"/>
      <c r="G217" s="867"/>
      <c r="H217" s="856"/>
      <c r="I217" s="856"/>
      <c r="J217" s="856"/>
      <c r="K217" s="856"/>
      <c r="L217" s="856"/>
      <c r="M217" s="856"/>
      <c r="N217" s="857"/>
      <c r="O217" s="858"/>
      <c r="P217" s="857"/>
      <c r="Q217" s="859"/>
      <c r="R217" s="858"/>
      <c r="S217" s="858"/>
      <c r="T217" s="858"/>
      <c r="U217" s="3596">
        <f t="shared" si="84"/>
        <v>0</v>
      </c>
      <c r="V217" s="3597">
        <f t="shared" si="85"/>
        <v>0</v>
      </c>
      <c r="W217" s="3597">
        <f t="shared" si="86"/>
        <v>0</v>
      </c>
      <c r="X217" s="3599"/>
      <c r="Y217" s="4373"/>
      <c r="Z217" s="4373"/>
      <c r="AA217" s="860"/>
      <c r="AB217" s="860"/>
      <c r="AC217" s="3601">
        <f t="shared" si="87"/>
        <v>0</v>
      </c>
      <c r="AD217" s="3601" t="str">
        <f t="shared" si="88"/>
        <v/>
      </c>
      <c r="AE217" s="3601" t="str">
        <f t="shared" si="72"/>
        <v/>
      </c>
      <c r="AF217" s="4375">
        <f t="shared" si="73"/>
        <v>0</v>
      </c>
      <c r="AG217" s="4375">
        <f t="shared" si="74"/>
        <v>0</v>
      </c>
      <c r="AH217" s="3601">
        <f t="shared" si="83"/>
        <v>0</v>
      </c>
      <c r="AI217" s="860"/>
      <c r="AJ217" s="860"/>
      <c r="AK217" s="858"/>
      <c r="AL217" s="858"/>
      <c r="AM217" s="858"/>
      <c r="AN217" s="3604" t="str">
        <f t="shared" si="75"/>
        <v>N</v>
      </c>
      <c r="AO217" s="3604" t="str">
        <f t="shared" si="76"/>
        <v>N</v>
      </c>
      <c r="AP217" s="3604" t="str">
        <f t="shared" si="77"/>
        <v>N</v>
      </c>
      <c r="AQ217" s="3604" t="str">
        <f t="shared" si="78"/>
        <v>N</v>
      </c>
      <c r="AR217" s="3604" t="str">
        <f t="shared" si="79"/>
        <v>N</v>
      </c>
      <c r="AS217" s="3604" t="str">
        <f t="shared" si="80"/>
        <v>N</v>
      </c>
      <c r="AT217" s="3604" t="str">
        <f t="shared" si="81"/>
        <v>N</v>
      </c>
      <c r="AU217" s="3604" t="str">
        <f t="shared" si="82"/>
        <v>N</v>
      </c>
      <c r="AV217" s="3604" t="str">
        <f t="shared" si="89"/>
        <v/>
      </c>
      <c r="AW217" s="3604" t="str">
        <f t="shared" si="90"/>
        <v/>
      </c>
      <c r="AX217" s="3604" t="str">
        <f t="shared" si="91"/>
        <v>N</v>
      </c>
      <c r="AY217" s="856"/>
      <c r="AZ217" s="861"/>
      <c r="BA217" s="24"/>
      <c r="BB217" s="26" t="s">
        <v>2619</v>
      </c>
      <c r="BC217" s="3009"/>
      <c r="BD217" s="3013"/>
      <c r="BE217" s="101" t="str">
        <f t="shared" si="71"/>
        <v>Please complete all cells in row</v>
      </c>
      <c r="BF217" s="993">
        <v>0</v>
      </c>
      <c r="BG217" s="3362"/>
    </row>
    <row r="218" spans="1:59" s="3704" customFormat="1" ht="15.75" hidden="1" customHeight="1">
      <c r="A218" s="3163"/>
      <c r="B218" s="3702"/>
      <c r="C218" s="856"/>
      <c r="D218" s="4605" t="s">
        <v>2410</v>
      </c>
      <c r="E218" s="856"/>
      <c r="F218" s="867"/>
      <c r="G218" s="867"/>
      <c r="H218" s="856"/>
      <c r="I218" s="856"/>
      <c r="J218" s="856"/>
      <c r="K218" s="856"/>
      <c r="L218" s="856"/>
      <c r="M218" s="856"/>
      <c r="N218" s="857"/>
      <c r="O218" s="858"/>
      <c r="P218" s="857"/>
      <c r="Q218" s="859"/>
      <c r="R218" s="858"/>
      <c r="S218" s="858"/>
      <c r="T218" s="858"/>
      <c r="U218" s="3596">
        <f t="shared" si="84"/>
        <v>0</v>
      </c>
      <c r="V218" s="3597">
        <f t="shared" si="85"/>
        <v>0</v>
      </c>
      <c r="W218" s="3597">
        <f t="shared" si="86"/>
        <v>0</v>
      </c>
      <c r="X218" s="3599"/>
      <c r="Y218" s="4373"/>
      <c r="Z218" s="4373"/>
      <c r="AA218" s="860"/>
      <c r="AB218" s="860"/>
      <c r="AC218" s="3601">
        <f t="shared" si="87"/>
        <v>0</v>
      </c>
      <c r="AD218" s="3601" t="str">
        <f t="shared" si="88"/>
        <v/>
      </c>
      <c r="AE218" s="3601" t="str">
        <f t="shared" si="72"/>
        <v/>
      </c>
      <c r="AF218" s="4375">
        <f t="shared" si="73"/>
        <v>0</v>
      </c>
      <c r="AG218" s="4375">
        <f t="shared" si="74"/>
        <v>0</v>
      </c>
      <c r="AH218" s="3601">
        <f t="shared" si="83"/>
        <v>0</v>
      </c>
      <c r="AI218" s="860"/>
      <c r="AJ218" s="860"/>
      <c r="AK218" s="858"/>
      <c r="AL218" s="858"/>
      <c r="AM218" s="858"/>
      <c r="AN218" s="3604" t="str">
        <f t="shared" si="75"/>
        <v>N</v>
      </c>
      <c r="AO218" s="3604" t="str">
        <f t="shared" si="76"/>
        <v>N</v>
      </c>
      <c r="AP218" s="3604" t="str">
        <f t="shared" si="77"/>
        <v>N</v>
      </c>
      <c r="AQ218" s="3604" t="str">
        <f t="shared" si="78"/>
        <v>N</v>
      </c>
      <c r="AR218" s="3604" t="str">
        <f t="shared" si="79"/>
        <v>N</v>
      </c>
      <c r="AS218" s="3604" t="str">
        <f t="shared" si="80"/>
        <v>N</v>
      </c>
      <c r="AT218" s="3604" t="str">
        <f t="shared" si="81"/>
        <v>N</v>
      </c>
      <c r="AU218" s="3604" t="str">
        <f t="shared" si="82"/>
        <v>N</v>
      </c>
      <c r="AV218" s="3604" t="str">
        <f t="shared" si="89"/>
        <v/>
      </c>
      <c r="AW218" s="3604" t="str">
        <f t="shared" si="90"/>
        <v/>
      </c>
      <c r="AX218" s="3604" t="str">
        <f t="shared" si="91"/>
        <v>N</v>
      </c>
      <c r="AY218" s="856"/>
      <c r="AZ218" s="861"/>
      <c r="BA218" s="24"/>
      <c r="BB218" s="26" t="s">
        <v>2620</v>
      </c>
      <c r="BC218" s="3009"/>
      <c r="BD218" s="3013"/>
      <c r="BE218" s="101" t="str">
        <f t="shared" si="71"/>
        <v>Please complete all cells in row</v>
      </c>
      <c r="BF218" s="993">
        <v>0</v>
      </c>
      <c r="BG218" s="3362"/>
    </row>
    <row r="219" spans="1:59" s="3704" customFormat="1" ht="15.75" hidden="1" customHeight="1">
      <c r="A219" s="3163"/>
      <c r="B219" s="3702"/>
      <c r="C219" s="856"/>
      <c r="D219" s="4605" t="s">
        <v>2410</v>
      </c>
      <c r="E219" s="856"/>
      <c r="F219" s="867"/>
      <c r="G219" s="867"/>
      <c r="H219" s="856"/>
      <c r="I219" s="856"/>
      <c r="J219" s="856"/>
      <c r="K219" s="856"/>
      <c r="L219" s="856"/>
      <c r="M219" s="856"/>
      <c r="N219" s="857"/>
      <c r="O219" s="858"/>
      <c r="P219" s="857"/>
      <c r="Q219" s="859"/>
      <c r="R219" s="858"/>
      <c r="S219" s="858"/>
      <c r="T219" s="858"/>
      <c r="U219" s="3596">
        <f t="shared" si="84"/>
        <v>0</v>
      </c>
      <c r="V219" s="3597">
        <f t="shared" si="85"/>
        <v>0</v>
      </c>
      <c r="W219" s="3597">
        <f t="shared" si="86"/>
        <v>0</v>
      </c>
      <c r="X219" s="3599"/>
      <c r="Y219" s="4373"/>
      <c r="Z219" s="4373"/>
      <c r="AA219" s="860"/>
      <c r="AB219" s="860"/>
      <c r="AC219" s="3601">
        <f t="shared" si="87"/>
        <v>0</v>
      </c>
      <c r="AD219" s="3601" t="str">
        <f t="shared" si="88"/>
        <v/>
      </c>
      <c r="AE219" s="3601" t="str">
        <f t="shared" si="72"/>
        <v/>
      </c>
      <c r="AF219" s="4375">
        <f t="shared" si="73"/>
        <v>0</v>
      </c>
      <c r="AG219" s="4375">
        <f t="shared" si="74"/>
        <v>0</v>
      </c>
      <c r="AH219" s="3601">
        <f t="shared" si="83"/>
        <v>0</v>
      </c>
      <c r="AI219" s="860"/>
      <c r="AJ219" s="860"/>
      <c r="AK219" s="858"/>
      <c r="AL219" s="858"/>
      <c r="AM219" s="858"/>
      <c r="AN219" s="3604" t="str">
        <f t="shared" si="75"/>
        <v>N</v>
      </c>
      <c r="AO219" s="3604" t="str">
        <f t="shared" si="76"/>
        <v>N</v>
      </c>
      <c r="AP219" s="3604" t="str">
        <f t="shared" si="77"/>
        <v>N</v>
      </c>
      <c r="AQ219" s="3604" t="str">
        <f t="shared" si="78"/>
        <v>N</v>
      </c>
      <c r="AR219" s="3604" t="str">
        <f t="shared" si="79"/>
        <v>N</v>
      </c>
      <c r="AS219" s="3604" t="str">
        <f t="shared" si="80"/>
        <v>N</v>
      </c>
      <c r="AT219" s="3604" t="str">
        <f t="shared" si="81"/>
        <v>N</v>
      </c>
      <c r="AU219" s="3604" t="str">
        <f t="shared" si="82"/>
        <v>N</v>
      </c>
      <c r="AV219" s="3604" t="str">
        <f t="shared" si="89"/>
        <v/>
      </c>
      <c r="AW219" s="3604" t="str">
        <f t="shared" si="90"/>
        <v/>
      </c>
      <c r="AX219" s="3604" t="str">
        <f t="shared" si="91"/>
        <v>N</v>
      </c>
      <c r="AY219" s="856"/>
      <c r="AZ219" s="861"/>
      <c r="BA219" s="24"/>
      <c r="BB219" s="26" t="s">
        <v>2621</v>
      </c>
      <c r="BC219" s="3009"/>
      <c r="BD219" s="3013"/>
      <c r="BE219" s="101" t="str">
        <f t="shared" si="71"/>
        <v>Please complete all cells in row</v>
      </c>
      <c r="BF219" s="993">
        <v>0</v>
      </c>
      <c r="BG219" s="3362"/>
    </row>
    <row r="220" spans="1:59" s="3704" customFormat="1" ht="15.75" hidden="1" customHeight="1">
      <c r="A220" s="3163"/>
      <c r="B220" s="3702"/>
      <c r="C220" s="856"/>
      <c r="D220" s="4605" t="s">
        <v>2410</v>
      </c>
      <c r="E220" s="856"/>
      <c r="F220" s="867"/>
      <c r="G220" s="867"/>
      <c r="H220" s="856"/>
      <c r="I220" s="856"/>
      <c r="J220" s="856"/>
      <c r="K220" s="856"/>
      <c r="L220" s="856"/>
      <c r="M220" s="856"/>
      <c r="N220" s="857"/>
      <c r="O220" s="858"/>
      <c r="P220" s="857"/>
      <c r="Q220" s="859"/>
      <c r="R220" s="858"/>
      <c r="S220" s="858"/>
      <c r="T220" s="858"/>
      <c r="U220" s="3596">
        <f t="shared" si="84"/>
        <v>0</v>
      </c>
      <c r="V220" s="3597">
        <f t="shared" si="85"/>
        <v>0</v>
      </c>
      <c r="W220" s="3597">
        <f t="shared" si="86"/>
        <v>0</v>
      </c>
      <c r="X220" s="3599"/>
      <c r="Y220" s="4373"/>
      <c r="Z220" s="4373"/>
      <c r="AA220" s="860"/>
      <c r="AB220" s="860"/>
      <c r="AC220" s="3601">
        <f t="shared" si="87"/>
        <v>0</v>
      </c>
      <c r="AD220" s="3601" t="str">
        <f t="shared" si="88"/>
        <v/>
      </c>
      <c r="AE220" s="3601" t="str">
        <f t="shared" si="72"/>
        <v/>
      </c>
      <c r="AF220" s="4375">
        <f t="shared" si="73"/>
        <v>0</v>
      </c>
      <c r="AG220" s="4375">
        <f t="shared" si="74"/>
        <v>0</v>
      </c>
      <c r="AH220" s="3601">
        <f t="shared" si="83"/>
        <v>0</v>
      </c>
      <c r="AI220" s="860"/>
      <c r="AJ220" s="860"/>
      <c r="AK220" s="858"/>
      <c r="AL220" s="858"/>
      <c r="AM220" s="858"/>
      <c r="AN220" s="3604" t="str">
        <f t="shared" si="75"/>
        <v>N</v>
      </c>
      <c r="AO220" s="3604" t="str">
        <f t="shared" si="76"/>
        <v>N</v>
      </c>
      <c r="AP220" s="3604" t="str">
        <f t="shared" si="77"/>
        <v>N</v>
      </c>
      <c r="AQ220" s="3604" t="str">
        <f t="shared" si="78"/>
        <v>N</v>
      </c>
      <c r="AR220" s="3604" t="str">
        <f t="shared" si="79"/>
        <v>N</v>
      </c>
      <c r="AS220" s="3604" t="str">
        <f t="shared" si="80"/>
        <v>N</v>
      </c>
      <c r="AT220" s="3604" t="str">
        <f t="shared" si="81"/>
        <v>N</v>
      </c>
      <c r="AU220" s="3604" t="str">
        <f t="shared" si="82"/>
        <v>N</v>
      </c>
      <c r="AV220" s="3604" t="str">
        <f t="shared" si="89"/>
        <v/>
      </c>
      <c r="AW220" s="3604" t="str">
        <f t="shared" si="90"/>
        <v/>
      </c>
      <c r="AX220" s="3604" t="str">
        <f t="shared" si="91"/>
        <v>N</v>
      </c>
      <c r="AY220" s="856"/>
      <c r="AZ220" s="861"/>
      <c r="BA220" s="24"/>
      <c r="BB220" s="26" t="s">
        <v>2622</v>
      </c>
      <c r="BC220" s="3009"/>
      <c r="BD220" s="3013"/>
      <c r="BE220" s="101" t="str">
        <f t="shared" si="71"/>
        <v>Please complete all cells in row</v>
      </c>
      <c r="BF220" s="993">
        <v>0</v>
      </c>
      <c r="BG220" s="3362"/>
    </row>
    <row r="221" spans="1:59" s="3704" customFormat="1" ht="15.75" hidden="1" customHeight="1">
      <c r="A221" s="3163"/>
      <c r="B221" s="3702"/>
      <c r="C221" s="856"/>
      <c r="D221" s="4605" t="s">
        <v>2410</v>
      </c>
      <c r="E221" s="856"/>
      <c r="F221" s="867"/>
      <c r="G221" s="867"/>
      <c r="H221" s="856"/>
      <c r="I221" s="856"/>
      <c r="J221" s="856"/>
      <c r="K221" s="856"/>
      <c r="L221" s="856"/>
      <c r="M221" s="856"/>
      <c r="N221" s="857"/>
      <c r="O221" s="858"/>
      <c r="P221" s="857"/>
      <c r="Q221" s="859"/>
      <c r="R221" s="858"/>
      <c r="S221" s="858"/>
      <c r="T221" s="858"/>
      <c r="U221" s="3596">
        <f t="shared" si="84"/>
        <v>0</v>
      </c>
      <c r="V221" s="3597">
        <f t="shared" si="85"/>
        <v>0</v>
      </c>
      <c r="W221" s="3597">
        <f t="shared" si="86"/>
        <v>0</v>
      </c>
      <c r="X221" s="3599"/>
      <c r="Y221" s="4373"/>
      <c r="Z221" s="4373"/>
      <c r="AA221" s="860"/>
      <c r="AB221" s="860"/>
      <c r="AC221" s="3601">
        <f t="shared" si="87"/>
        <v>0</v>
      </c>
      <c r="AD221" s="3601" t="str">
        <f t="shared" si="88"/>
        <v/>
      </c>
      <c r="AE221" s="3601" t="str">
        <f t="shared" si="72"/>
        <v/>
      </c>
      <c r="AF221" s="4375">
        <f t="shared" si="73"/>
        <v>0</v>
      </c>
      <c r="AG221" s="4375">
        <f t="shared" si="74"/>
        <v>0</v>
      </c>
      <c r="AH221" s="3601">
        <f t="shared" si="83"/>
        <v>0</v>
      </c>
      <c r="AI221" s="860"/>
      <c r="AJ221" s="860"/>
      <c r="AK221" s="858"/>
      <c r="AL221" s="858"/>
      <c r="AM221" s="858"/>
      <c r="AN221" s="3604" t="str">
        <f t="shared" si="75"/>
        <v>N</v>
      </c>
      <c r="AO221" s="3604" t="str">
        <f t="shared" si="76"/>
        <v>N</v>
      </c>
      <c r="AP221" s="3604" t="str">
        <f t="shared" si="77"/>
        <v>N</v>
      </c>
      <c r="AQ221" s="3604" t="str">
        <f t="shared" si="78"/>
        <v>N</v>
      </c>
      <c r="AR221" s="3604" t="str">
        <f t="shared" si="79"/>
        <v>N</v>
      </c>
      <c r="AS221" s="3604" t="str">
        <f t="shared" si="80"/>
        <v>N</v>
      </c>
      <c r="AT221" s="3604" t="str">
        <f t="shared" si="81"/>
        <v>N</v>
      </c>
      <c r="AU221" s="3604" t="str">
        <f t="shared" si="82"/>
        <v>N</v>
      </c>
      <c r="AV221" s="3604" t="str">
        <f t="shared" si="89"/>
        <v/>
      </c>
      <c r="AW221" s="3604" t="str">
        <f t="shared" si="90"/>
        <v/>
      </c>
      <c r="AX221" s="3604" t="str">
        <f t="shared" si="91"/>
        <v>N</v>
      </c>
      <c r="AY221" s="856"/>
      <c r="AZ221" s="861"/>
      <c r="BA221" s="24"/>
      <c r="BB221" s="26" t="s">
        <v>2623</v>
      </c>
      <c r="BC221" s="3009"/>
      <c r="BD221" s="3013"/>
      <c r="BE221" s="101" t="str">
        <f t="shared" si="71"/>
        <v>Please complete all cells in row</v>
      </c>
      <c r="BF221" s="993">
        <v>0</v>
      </c>
      <c r="BG221" s="3362"/>
    </row>
    <row r="222" spans="1:59" s="3704" customFormat="1" ht="15.75" hidden="1" customHeight="1">
      <c r="A222" s="3163"/>
      <c r="B222" s="3702"/>
      <c r="C222" s="856"/>
      <c r="D222" s="4605" t="s">
        <v>2410</v>
      </c>
      <c r="E222" s="856"/>
      <c r="F222" s="867"/>
      <c r="G222" s="867"/>
      <c r="H222" s="856"/>
      <c r="I222" s="856"/>
      <c r="J222" s="856"/>
      <c r="K222" s="856"/>
      <c r="L222" s="856"/>
      <c r="M222" s="856"/>
      <c r="N222" s="857"/>
      <c r="O222" s="858"/>
      <c r="P222" s="857"/>
      <c r="Q222" s="859"/>
      <c r="R222" s="858"/>
      <c r="S222" s="858"/>
      <c r="T222" s="858"/>
      <c r="U222" s="3596">
        <f t="shared" si="84"/>
        <v>0</v>
      </c>
      <c r="V222" s="3597">
        <f t="shared" si="85"/>
        <v>0</v>
      </c>
      <c r="W222" s="3597">
        <f t="shared" si="86"/>
        <v>0</v>
      </c>
      <c r="X222" s="3599"/>
      <c r="Y222" s="4373"/>
      <c r="Z222" s="4373"/>
      <c r="AA222" s="860"/>
      <c r="AB222" s="860"/>
      <c r="AC222" s="3601">
        <f t="shared" si="87"/>
        <v>0</v>
      </c>
      <c r="AD222" s="3601" t="str">
        <f t="shared" si="88"/>
        <v/>
      </c>
      <c r="AE222" s="3601" t="str">
        <f t="shared" si="72"/>
        <v/>
      </c>
      <c r="AF222" s="4375">
        <f t="shared" si="73"/>
        <v>0</v>
      </c>
      <c r="AG222" s="4375">
        <f t="shared" si="74"/>
        <v>0</v>
      </c>
      <c r="AH222" s="3601">
        <f t="shared" si="83"/>
        <v>0</v>
      </c>
      <c r="AI222" s="860"/>
      <c r="AJ222" s="860"/>
      <c r="AK222" s="858"/>
      <c r="AL222" s="858"/>
      <c r="AM222" s="858"/>
      <c r="AN222" s="3604" t="str">
        <f t="shared" si="75"/>
        <v>N</v>
      </c>
      <c r="AO222" s="3604" t="str">
        <f t="shared" si="76"/>
        <v>N</v>
      </c>
      <c r="AP222" s="3604" t="str">
        <f t="shared" si="77"/>
        <v>N</v>
      </c>
      <c r="AQ222" s="3604" t="str">
        <f t="shared" si="78"/>
        <v>N</v>
      </c>
      <c r="AR222" s="3604" t="str">
        <f t="shared" si="79"/>
        <v>N</v>
      </c>
      <c r="AS222" s="3604" t="str">
        <f t="shared" si="80"/>
        <v>N</v>
      </c>
      <c r="AT222" s="3604" t="str">
        <f t="shared" si="81"/>
        <v>N</v>
      </c>
      <c r="AU222" s="3604" t="str">
        <f t="shared" si="82"/>
        <v>N</v>
      </c>
      <c r="AV222" s="3604" t="str">
        <f t="shared" si="89"/>
        <v/>
      </c>
      <c r="AW222" s="3604" t="str">
        <f t="shared" si="90"/>
        <v/>
      </c>
      <c r="AX222" s="3604" t="str">
        <f t="shared" si="91"/>
        <v>N</v>
      </c>
      <c r="AY222" s="856"/>
      <c r="AZ222" s="861"/>
      <c r="BA222" s="24"/>
      <c r="BB222" s="26" t="s">
        <v>2624</v>
      </c>
      <c r="BC222" s="3009"/>
      <c r="BD222" s="3013"/>
      <c r="BE222" s="101" t="str">
        <f t="shared" si="71"/>
        <v>Please complete all cells in row</v>
      </c>
      <c r="BF222" s="993">
        <v>0</v>
      </c>
      <c r="BG222" s="3362"/>
    </row>
    <row r="223" spans="1:59" s="3704" customFormat="1" ht="15.75" hidden="1" customHeight="1">
      <c r="A223" s="3163"/>
      <c r="B223" s="3702"/>
      <c r="C223" s="856"/>
      <c r="D223" s="4605" t="s">
        <v>2410</v>
      </c>
      <c r="E223" s="856"/>
      <c r="F223" s="867"/>
      <c r="G223" s="867"/>
      <c r="H223" s="856"/>
      <c r="I223" s="856"/>
      <c r="J223" s="856"/>
      <c r="K223" s="856"/>
      <c r="L223" s="856"/>
      <c r="M223" s="856"/>
      <c r="N223" s="857"/>
      <c r="O223" s="858"/>
      <c r="P223" s="857"/>
      <c r="Q223" s="859"/>
      <c r="R223" s="858"/>
      <c r="S223" s="858"/>
      <c r="T223" s="858"/>
      <c r="U223" s="3596">
        <f t="shared" si="84"/>
        <v>0</v>
      </c>
      <c r="V223" s="3597">
        <f t="shared" si="85"/>
        <v>0</v>
      </c>
      <c r="W223" s="3597">
        <f t="shared" si="86"/>
        <v>0</v>
      </c>
      <c r="X223" s="3599"/>
      <c r="Y223" s="4373"/>
      <c r="Z223" s="4373"/>
      <c r="AA223" s="860"/>
      <c r="AB223" s="860"/>
      <c r="AC223" s="3601">
        <f t="shared" si="87"/>
        <v>0</v>
      </c>
      <c r="AD223" s="3601" t="str">
        <f t="shared" si="88"/>
        <v/>
      </c>
      <c r="AE223" s="3601" t="str">
        <f t="shared" si="72"/>
        <v/>
      </c>
      <c r="AF223" s="4375">
        <f t="shared" si="73"/>
        <v>0</v>
      </c>
      <c r="AG223" s="4375">
        <f t="shared" si="74"/>
        <v>0</v>
      </c>
      <c r="AH223" s="3601">
        <f t="shared" si="83"/>
        <v>0</v>
      </c>
      <c r="AI223" s="860"/>
      <c r="AJ223" s="860"/>
      <c r="AK223" s="858"/>
      <c r="AL223" s="858"/>
      <c r="AM223" s="858"/>
      <c r="AN223" s="3604" t="str">
        <f t="shared" si="75"/>
        <v>N</v>
      </c>
      <c r="AO223" s="3604" t="str">
        <f t="shared" si="76"/>
        <v>N</v>
      </c>
      <c r="AP223" s="3604" t="str">
        <f t="shared" si="77"/>
        <v>N</v>
      </c>
      <c r="AQ223" s="3604" t="str">
        <f t="shared" si="78"/>
        <v>N</v>
      </c>
      <c r="AR223" s="3604" t="str">
        <f t="shared" si="79"/>
        <v>N</v>
      </c>
      <c r="AS223" s="3604" t="str">
        <f t="shared" si="80"/>
        <v>N</v>
      </c>
      <c r="AT223" s="3604" t="str">
        <f t="shared" si="81"/>
        <v>N</v>
      </c>
      <c r="AU223" s="3604" t="str">
        <f t="shared" si="82"/>
        <v>N</v>
      </c>
      <c r="AV223" s="3604" t="str">
        <f t="shared" si="89"/>
        <v/>
      </c>
      <c r="AW223" s="3604" t="str">
        <f t="shared" si="90"/>
        <v/>
      </c>
      <c r="AX223" s="3604" t="str">
        <f t="shared" si="91"/>
        <v>N</v>
      </c>
      <c r="AY223" s="856"/>
      <c r="AZ223" s="861"/>
      <c r="BA223" s="24"/>
      <c r="BB223" s="26" t="s">
        <v>2625</v>
      </c>
      <c r="BC223" s="3009"/>
      <c r="BD223" s="3013"/>
      <c r="BE223" s="101" t="str">
        <f t="shared" si="71"/>
        <v>Please complete all cells in row</v>
      </c>
      <c r="BF223" s="993">
        <v>0</v>
      </c>
      <c r="BG223" s="3362"/>
    </row>
    <row r="224" spans="1:59" s="3704" customFormat="1" ht="15.75" hidden="1" customHeight="1">
      <c r="A224" s="3163"/>
      <c r="B224" s="3702"/>
      <c r="C224" s="856"/>
      <c r="D224" s="4605" t="s">
        <v>2410</v>
      </c>
      <c r="E224" s="856"/>
      <c r="F224" s="867"/>
      <c r="G224" s="867"/>
      <c r="H224" s="856"/>
      <c r="I224" s="856"/>
      <c r="J224" s="856"/>
      <c r="K224" s="856"/>
      <c r="L224" s="856"/>
      <c r="M224" s="856"/>
      <c r="N224" s="857"/>
      <c r="O224" s="858"/>
      <c r="P224" s="857"/>
      <c r="Q224" s="859"/>
      <c r="R224" s="858"/>
      <c r="S224" s="858"/>
      <c r="T224" s="858"/>
      <c r="U224" s="3596">
        <f t="shared" si="84"/>
        <v>0</v>
      </c>
      <c r="V224" s="3597">
        <f t="shared" si="85"/>
        <v>0</v>
      </c>
      <c r="W224" s="3597">
        <f t="shared" si="86"/>
        <v>0</v>
      </c>
      <c r="X224" s="3599"/>
      <c r="Y224" s="4373"/>
      <c r="Z224" s="4373"/>
      <c r="AA224" s="860"/>
      <c r="AB224" s="860"/>
      <c r="AC224" s="3601">
        <f t="shared" si="87"/>
        <v>0</v>
      </c>
      <c r="AD224" s="3601" t="str">
        <f t="shared" si="88"/>
        <v/>
      </c>
      <c r="AE224" s="3601" t="str">
        <f t="shared" si="72"/>
        <v/>
      </c>
      <c r="AF224" s="4375">
        <f t="shared" si="73"/>
        <v>0</v>
      </c>
      <c r="AG224" s="4375">
        <f t="shared" si="74"/>
        <v>0</v>
      </c>
      <c r="AH224" s="3601">
        <f t="shared" si="83"/>
        <v>0</v>
      </c>
      <c r="AI224" s="860"/>
      <c r="AJ224" s="860"/>
      <c r="AK224" s="858"/>
      <c r="AL224" s="858"/>
      <c r="AM224" s="858"/>
      <c r="AN224" s="3604" t="str">
        <f t="shared" si="75"/>
        <v>N</v>
      </c>
      <c r="AO224" s="3604" t="str">
        <f t="shared" si="76"/>
        <v>N</v>
      </c>
      <c r="AP224" s="3604" t="str">
        <f t="shared" si="77"/>
        <v>N</v>
      </c>
      <c r="AQ224" s="3604" t="str">
        <f t="shared" si="78"/>
        <v>N</v>
      </c>
      <c r="AR224" s="3604" t="str">
        <f t="shared" si="79"/>
        <v>N</v>
      </c>
      <c r="AS224" s="3604" t="str">
        <f t="shared" si="80"/>
        <v>N</v>
      </c>
      <c r="AT224" s="3604" t="str">
        <f t="shared" si="81"/>
        <v>N</v>
      </c>
      <c r="AU224" s="3604" t="str">
        <f t="shared" si="82"/>
        <v>N</v>
      </c>
      <c r="AV224" s="3604" t="str">
        <f t="shared" si="89"/>
        <v/>
      </c>
      <c r="AW224" s="3604" t="str">
        <f t="shared" si="90"/>
        <v/>
      </c>
      <c r="AX224" s="3604" t="str">
        <f t="shared" si="91"/>
        <v>N</v>
      </c>
      <c r="AY224" s="856"/>
      <c r="AZ224" s="861"/>
      <c r="BA224" s="24"/>
      <c r="BB224" s="26" t="s">
        <v>2626</v>
      </c>
      <c r="BC224" s="3009"/>
      <c r="BD224" s="3013"/>
      <c r="BE224" s="101" t="str">
        <f t="shared" si="71"/>
        <v>Please complete all cells in row</v>
      </c>
      <c r="BF224" s="993">
        <v>0</v>
      </c>
      <c r="BG224" s="3362"/>
    </row>
    <row r="225" spans="1:59" s="3704" customFormat="1" ht="15.75" hidden="1" customHeight="1">
      <c r="A225" s="3163"/>
      <c r="B225" s="3702"/>
      <c r="C225" s="856"/>
      <c r="D225" s="4605" t="s">
        <v>2410</v>
      </c>
      <c r="E225" s="856"/>
      <c r="F225" s="867"/>
      <c r="G225" s="867"/>
      <c r="H225" s="856"/>
      <c r="I225" s="856"/>
      <c r="J225" s="856"/>
      <c r="K225" s="856"/>
      <c r="L225" s="856"/>
      <c r="M225" s="856"/>
      <c r="N225" s="857"/>
      <c r="O225" s="858"/>
      <c r="P225" s="857"/>
      <c r="Q225" s="859"/>
      <c r="R225" s="858"/>
      <c r="S225" s="858"/>
      <c r="T225" s="858"/>
      <c r="U225" s="3596">
        <f t="shared" si="84"/>
        <v>0</v>
      </c>
      <c r="V225" s="3597">
        <f t="shared" si="85"/>
        <v>0</v>
      </c>
      <c r="W225" s="3597">
        <f t="shared" si="86"/>
        <v>0</v>
      </c>
      <c r="X225" s="3599"/>
      <c r="Y225" s="4373"/>
      <c r="Z225" s="4373"/>
      <c r="AA225" s="860"/>
      <c r="AB225" s="860"/>
      <c r="AC225" s="3601">
        <f t="shared" si="87"/>
        <v>0</v>
      </c>
      <c r="AD225" s="3601" t="str">
        <f t="shared" si="88"/>
        <v/>
      </c>
      <c r="AE225" s="3601" t="str">
        <f t="shared" si="72"/>
        <v/>
      </c>
      <c r="AF225" s="4375">
        <f t="shared" si="73"/>
        <v>0</v>
      </c>
      <c r="AG225" s="4375">
        <f t="shared" si="74"/>
        <v>0</v>
      </c>
      <c r="AH225" s="3601">
        <f t="shared" si="83"/>
        <v>0</v>
      </c>
      <c r="AI225" s="860"/>
      <c r="AJ225" s="860"/>
      <c r="AK225" s="858"/>
      <c r="AL225" s="858"/>
      <c r="AM225" s="858"/>
      <c r="AN225" s="3604" t="str">
        <f t="shared" si="75"/>
        <v>N</v>
      </c>
      <c r="AO225" s="3604" t="str">
        <f t="shared" si="76"/>
        <v>N</v>
      </c>
      <c r="AP225" s="3604" t="str">
        <f t="shared" si="77"/>
        <v>N</v>
      </c>
      <c r="AQ225" s="3604" t="str">
        <f t="shared" si="78"/>
        <v>N</v>
      </c>
      <c r="AR225" s="3604" t="str">
        <f t="shared" si="79"/>
        <v>N</v>
      </c>
      <c r="AS225" s="3604" t="str">
        <f t="shared" si="80"/>
        <v>N</v>
      </c>
      <c r="AT225" s="3604" t="str">
        <f t="shared" si="81"/>
        <v>N</v>
      </c>
      <c r="AU225" s="3604" t="str">
        <f t="shared" si="82"/>
        <v>N</v>
      </c>
      <c r="AV225" s="3604" t="str">
        <f t="shared" si="89"/>
        <v/>
      </c>
      <c r="AW225" s="3604" t="str">
        <f t="shared" si="90"/>
        <v/>
      </c>
      <c r="AX225" s="3604" t="str">
        <f t="shared" si="91"/>
        <v>N</v>
      </c>
      <c r="AY225" s="856"/>
      <c r="AZ225" s="861"/>
      <c r="BA225" s="24"/>
      <c r="BB225" s="26" t="s">
        <v>2627</v>
      </c>
      <c r="BC225" s="3009"/>
      <c r="BD225" s="3013"/>
      <c r="BE225" s="101" t="str">
        <f t="shared" si="71"/>
        <v>Please complete all cells in row</v>
      </c>
      <c r="BF225" s="993">
        <v>0</v>
      </c>
      <c r="BG225" s="3362"/>
    </row>
    <row r="226" spans="1:59" s="3704" customFormat="1" ht="15.75" hidden="1" customHeight="1">
      <c r="A226" s="3163"/>
      <c r="B226" s="3702"/>
      <c r="C226" s="856"/>
      <c r="D226" s="4605" t="s">
        <v>2410</v>
      </c>
      <c r="E226" s="856"/>
      <c r="F226" s="867"/>
      <c r="G226" s="867"/>
      <c r="H226" s="856"/>
      <c r="I226" s="856"/>
      <c r="J226" s="856"/>
      <c r="K226" s="856"/>
      <c r="L226" s="856"/>
      <c r="M226" s="856"/>
      <c r="N226" s="857"/>
      <c r="O226" s="858"/>
      <c r="P226" s="857"/>
      <c r="Q226" s="859"/>
      <c r="R226" s="858"/>
      <c r="S226" s="858"/>
      <c r="T226" s="858"/>
      <c r="U226" s="3596">
        <f t="shared" si="84"/>
        <v>0</v>
      </c>
      <c r="V226" s="3597">
        <f t="shared" si="85"/>
        <v>0</v>
      </c>
      <c r="W226" s="3597">
        <f t="shared" si="86"/>
        <v>0</v>
      </c>
      <c r="X226" s="3599"/>
      <c r="Y226" s="4373"/>
      <c r="Z226" s="4373"/>
      <c r="AA226" s="860"/>
      <c r="AB226" s="860"/>
      <c r="AC226" s="3601">
        <f t="shared" si="87"/>
        <v>0</v>
      </c>
      <c r="AD226" s="3601" t="str">
        <f t="shared" si="88"/>
        <v/>
      </c>
      <c r="AE226" s="3601" t="str">
        <f t="shared" si="72"/>
        <v/>
      </c>
      <c r="AF226" s="4375">
        <f t="shared" si="73"/>
        <v>0</v>
      </c>
      <c r="AG226" s="4375">
        <f t="shared" si="74"/>
        <v>0</v>
      </c>
      <c r="AH226" s="3601">
        <f t="shared" si="83"/>
        <v>0</v>
      </c>
      <c r="AI226" s="860"/>
      <c r="AJ226" s="860"/>
      <c r="AK226" s="858"/>
      <c r="AL226" s="858"/>
      <c r="AM226" s="858"/>
      <c r="AN226" s="3604" t="str">
        <f t="shared" si="75"/>
        <v>N</v>
      </c>
      <c r="AO226" s="3604" t="str">
        <f t="shared" si="76"/>
        <v>N</v>
      </c>
      <c r="AP226" s="3604" t="str">
        <f t="shared" si="77"/>
        <v>N</v>
      </c>
      <c r="AQ226" s="3604" t="str">
        <f t="shared" si="78"/>
        <v>N</v>
      </c>
      <c r="AR226" s="3604" t="str">
        <f t="shared" si="79"/>
        <v>N</v>
      </c>
      <c r="AS226" s="3604" t="str">
        <f t="shared" si="80"/>
        <v>N</v>
      </c>
      <c r="AT226" s="3604" t="str">
        <f t="shared" si="81"/>
        <v>N</v>
      </c>
      <c r="AU226" s="3604" t="str">
        <f t="shared" si="82"/>
        <v>N</v>
      </c>
      <c r="AV226" s="3604" t="str">
        <f t="shared" si="89"/>
        <v/>
      </c>
      <c r="AW226" s="3604" t="str">
        <f t="shared" si="90"/>
        <v/>
      </c>
      <c r="AX226" s="3604" t="str">
        <f t="shared" si="91"/>
        <v>N</v>
      </c>
      <c r="AY226" s="856"/>
      <c r="AZ226" s="861"/>
      <c r="BA226" s="24"/>
      <c r="BB226" s="26" t="s">
        <v>2628</v>
      </c>
      <c r="BC226" s="3009"/>
      <c r="BD226" s="3013"/>
      <c r="BE226" s="101" t="str">
        <f t="shared" si="71"/>
        <v>Please complete all cells in row</v>
      </c>
      <c r="BF226" s="993">
        <v>0</v>
      </c>
      <c r="BG226" s="3362"/>
    </row>
    <row r="227" spans="1:59" s="3704" customFormat="1" ht="15.75" hidden="1" customHeight="1">
      <c r="A227" s="3163"/>
      <c r="B227" s="3702"/>
      <c r="C227" s="856"/>
      <c r="D227" s="4605" t="s">
        <v>2410</v>
      </c>
      <c r="E227" s="856"/>
      <c r="F227" s="867"/>
      <c r="G227" s="867"/>
      <c r="H227" s="856"/>
      <c r="I227" s="856"/>
      <c r="J227" s="856"/>
      <c r="K227" s="856"/>
      <c r="L227" s="856"/>
      <c r="M227" s="856"/>
      <c r="N227" s="857"/>
      <c r="O227" s="858"/>
      <c r="P227" s="857"/>
      <c r="Q227" s="859"/>
      <c r="R227" s="858"/>
      <c r="S227" s="858"/>
      <c r="T227" s="858"/>
      <c r="U227" s="3596">
        <f t="shared" si="84"/>
        <v>0</v>
      </c>
      <c r="V227" s="3597">
        <f t="shared" si="85"/>
        <v>0</v>
      </c>
      <c r="W227" s="3597">
        <f t="shared" si="86"/>
        <v>0</v>
      </c>
      <c r="X227" s="3599"/>
      <c r="Y227" s="4373"/>
      <c r="Z227" s="4373"/>
      <c r="AA227" s="860"/>
      <c r="AB227" s="860"/>
      <c r="AC227" s="3601">
        <f t="shared" si="87"/>
        <v>0</v>
      </c>
      <c r="AD227" s="3601" t="str">
        <f t="shared" si="88"/>
        <v/>
      </c>
      <c r="AE227" s="3601" t="str">
        <f t="shared" si="72"/>
        <v/>
      </c>
      <c r="AF227" s="4375">
        <f t="shared" si="73"/>
        <v>0</v>
      </c>
      <c r="AG227" s="4375">
        <f t="shared" si="74"/>
        <v>0</v>
      </c>
      <c r="AH227" s="3601">
        <f t="shared" si="83"/>
        <v>0</v>
      </c>
      <c r="AI227" s="860"/>
      <c r="AJ227" s="860"/>
      <c r="AK227" s="858"/>
      <c r="AL227" s="858"/>
      <c r="AM227" s="858"/>
      <c r="AN227" s="3604" t="str">
        <f t="shared" si="75"/>
        <v>N</v>
      </c>
      <c r="AO227" s="3604" t="str">
        <f t="shared" si="76"/>
        <v>N</v>
      </c>
      <c r="AP227" s="3604" t="str">
        <f t="shared" si="77"/>
        <v>N</v>
      </c>
      <c r="AQ227" s="3604" t="str">
        <f t="shared" si="78"/>
        <v>N</v>
      </c>
      <c r="AR227" s="3604" t="str">
        <f t="shared" si="79"/>
        <v>N</v>
      </c>
      <c r="AS227" s="3604" t="str">
        <f t="shared" si="80"/>
        <v>N</v>
      </c>
      <c r="AT227" s="3604" t="str">
        <f t="shared" si="81"/>
        <v>N</v>
      </c>
      <c r="AU227" s="3604" t="str">
        <f t="shared" si="82"/>
        <v>N</v>
      </c>
      <c r="AV227" s="3604" t="str">
        <f t="shared" si="89"/>
        <v/>
      </c>
      <c r="AW227" s="3604" t="str">
        <f t="shared" si="90"/>
        <v/>
      </c>
      <c r="AX227" s="3604" t="str">
        <f t="shared" si="91"/>
        <v>N</v>
      </c>
      <c r="AY227" s="856"/>
      <c r="AZ227" s="861"/>
      <c r="BA227" s="24"/>
      <c r="BB227" s="26" t="s">
        <v>2629</v>
      </c>
      <c r="BC227" s="3009"/>
      <c r="BD227" s="3013"/>
      <c r="BE227" s="101" t="str">
        <f t="shared" si="71"/>
        <v>Please complete all cells in row</v>
      </c>
      <c r="BF227" s="993">
        <v>0</v>
      </c>
      <c r="BG227" s="3362"/>
    </row>
    <row r="228" spans="1:59" s="3704" customFormat="1" ht="15.75" hidden="1" customHeight="1">
      <c r="A228" s="3163"/>
      <c r="B228" s="3702"/>
      <c r="C228" s="856"/>
      <c r="D228" s="4605" t="s">
        <v>2410</v>
      </c>
      <c r="E228" s="856"/>
      <c r="F228" s="867"/>
      <c r="G228" s="867"/>
      <c r="H228" s="856"/>
      <c r="I228" s="856"/>
      <c r="J228" s="856"/>
      <c r="K228" s="856"/>
      <c r="L228" s="856"/>
      <c r="M228" s="856"/>
      <c r="N228" s="857"/>
      <c r="O228" s="858"/>
      <c r="P228" s="857"/>
      <c r="Q228" s="859"/>
      <c r="R228" s="858"/>
      <c r="S228" s="858"/>
      <c r="T228" s="858"/>
      <c r="U228" s="3596">
        <f t="shared" si="84"/>
        <v>0</v>
      </c>
      <c r="V228" s="3597">
        <f t="shared" si="85"/>
        <v>0</v>
      </c>
      <c r="W228" s="3597">
        <f t="shared" si="86"/>
        <v>0</v>
      </c>
      <c r="X228" s="3599"/>
      <c r="Y228" s="4373"/>
      <c r="Z228" s="4373"/>
      <c r="AA228" s="860"/>
      <c r="AB228" s="860"/>
      <c r="AC228" s="3601">
        <f t="shared" si="87"/>
        <v>0</v>
      </c>
      <c r="AD228" s="3601" t="str">
        <f t="shared" si="88"/>
        <v/>
      </c>
      <c r="AE228" s="3601" t="str">
        <f t="shared" si="72"/>
        <v/>
      </c>
      <c r="AF228" s="4375">
        <f t="shared" si="73"/>
        <v>0</v>
      </c>
      <c r="AG228" s="4375">
        <f t="shared" si="74"/>
        <v>0</v>
      </c>
      <c r="AH228" s="3601">
        <f t="shared" si="83"/>
        <v>0</v>
      </c>
      <c r="AI228" s="860"/>
      <c r="AJ228" s="860"/>
      <c r="AK228" s="858"/>
      <c r="AL228" s="858"/>
      <c r="AM228" s="858"/>
      <c r="AN228" s="3604" t="str">
        <f t="shared" si="75"/>
        <v>N</v>
      </c>
      <c r="AO228" s="3604" t="str">
        <f t="shared" si="76"/>
        <v>N</v>
      </c>
      <c r="AP228" s="3604" t="str">
        <f t="shared" si="77"/>
        <v>N</v>
      </c>
      <c r="AQ228" s="3604" t="str">
        <f t="shared" si="78"/>
        <v>N</v>
      </c>
      <c r="AR228" s="3604" t="str">
        <f t="shared" si="79"/>
        <v>N</v>
      </c>
      <c r="AS228" s="3604" t="str">
        <f t="shared" si="80"/>
        <v>N</v>
      </c>
      <c r="AT228" s="3604" t="str">
        <f t="shared" si="81"/>
        <v>N</v>
      </c>
      <c r="AU228" s="3604" t="str">
        <f t="shared" si="82"/>
        <v>N</v>
      </c>
      <c r="AV228" s="3604" t="str">
        <f t="shared" si="89"/>
        <v/>
      </c>
      <c r="AW228" s="3604" t="str">
        <f t="shared" si="90"/>
        <v/>
      </c>
      <c r="AX228" s="3604" t="str">
        <f t="shared" si="91"/>
        <v>N</v>
      </c>
      <c r="AY228" s="856"/>
      <c r="AZ228" s="861"/>
      <c r="BA228" s="24"/>
      <c r="BB228" s="26" t="s">
        <v>2630</v>
      </c>
      <c r="BC228" s="3009"/>
      <c r="BD228" s="3013"/>
      <c r="BE228" s="101" t="str">
        <f t="shared" si="71"/>
        <v>Please complete all cells in row</v>
      </c>
      <c r="BF228" s="993">
        <v>0</v>
      </c>
      <c r="BG228" s="3362"/>
    </row>
    <row r="229" spans="1:59" s="3704" customFormat="1" ht="15.75" hidden="1" customHeight="1">
      <c r="A229" s="3163"/>
      <c r="B229" s="3702"/>
      <c r="C229" s="856"/>
      <c r="D229" s="4605" t="s">
        <v>2410</v>
      </c>
      <c r="E229" s="856"/>
      <c r="F229" s="867"/>
      <c r="G229" s="867"/>
      <c r="H229" s="856"/>
      <c r="I229" s="856"/>
      <c r="J229" s="856"/>
      <c r="K229" s="856"/>
      <c r="L229" s="856"/>
      <c r="M229" s="856"/>
      <c r="N229" s="857"/>
      <c r="O229" s="858"/>
      <c r="P229" s="857"/>
      <c r="Q229" s="859"/>
      <c r="R229" s="858"/>
      <c r="S229" s="858"/>
      <c r="T229" s="858"/>
      <c r="U229" s="3596">
        <f t="shared" si="84"/>
        <v>0</v>
      </c>
      <c r="V229" s="3597">
        <f t="shared" si="85"/>
        <v>0</v>
      </c>
      <c r="W229" s="3597">
        <f t="shared" si="86"/>
        <v>0</v>
      </c>
      <c r="X229" s="3599"/>
      <c r="Y229" s="4373"/>
      <c r="Z229" s="4373"/>
      <c r="AA229" s="860"/>
      <c r="AB229" s="860"/>
      <c r="AC229" s="3601">
        <f t="shared" si="87"/>
        <v>0</v>
      </c>
      <c r="AD229" s="3601" t="str">
        <f t="shared" si="88"/>
        <v/>
      </c>
      <c r="AE229" s="3601" t="str">
        <f t="shared" si="72"/>
        <v/>
      </c>
      <c r="AF229" s="4375">
        <f t="shared" si="73"/>
        <v>0</v>
      </c>
      <c r="AG229" s="4375">
        <f t="shared" si="74"/>
        <v>0</v>
      </c>
      <c r="AH229" s="3601">
        <f t="shared" si="83"/>
        <v>0</v>
      </c>
      <c r="AI229" s="860"/>
      <c r="AJ229" s="860"/>
      <c r="AK229" s="858"/>
      <c r="AL229" s="858"/>
      <c r="AM229" s="858"/>
      <c r="AN229" s="3604" t="str">
        <f t="shared" si="75"/>
        <v>N</v>
      </c>
      <c r="AO229" s="3604" t="str">
        <f t="shared" si="76"/>
        <v>N</v>
      </c>
      <c r="AP229" s="3604" t="str">
        <f t="shared" si="77"/>
        <v>N</v>
      </c>
      <c r="AQ229" s="3604" t="str">
        <f t="shared" si="78"/>
        <v>N</v>
      </c>
      <c r="AR229" s="3604" t="str">
        <f t="shared" si="79"/>
        <v>N</v>
      </c>
      <c r="AS229" s="3604" t="str">
        <f t="shared" si="80"/>
        <v>N</v>
      </c>
      <c r="AT229" s="3604" t="str">
        <f t="shared" si="81"/>
        <v>N</v>
      </c>
      <c r="AU229" s="3604" t="str">
        <f t="shared" si="82"/>
        <v>N</v>
      </c>
      <c r="AV229" s="3604" t="str">
        <f t="shared" si="89"/>
        <v/>
      </c>
      <c r="AW229" s="3604" t="str">
        <f t="shared" si="90"/>
        <v/>
      </c>
      <c r="AX229" s="3604" t="str">
        <f t="shared" si="91"/>
        <v>N</v>
      </c>
      <c r="AY229" s="856"/>
      <c r="AZ229" s="861"/>
      <c r="BA229" s="24"/>
      <c r="BB229" s="26" t="s">
        <v>2631</v>
      </c>
      <c r="BC229" s="3009"/>
      <c r="BD229" s="3013"/>
      <c r="BE229" s="101" t="str">
        <f t="shared" si="71"/>
        <v>Please complete all cells in row</v>
      </c>
      <c r="BF229" s="993">
        <v>0</v>
      </c>
      <c r="BG229" s="3362"/>
    </row>
    <row r="230" spans="1:59" s="3704" customFormat="1" ht="15.75" hidden="1" customHeight="1">
      <c r="A230" s="3163"/>
      <c r="B230" s="3702"/>
      <c r="C230" s="856"/>
      <c r="D230" s="4605" t="s">
        <v>2410</v>
      </c>
      <c r="E230" s="856"/>
      <c r="F230" s="867"/>
      <c r="G230" s="867"/>
      <c r="H230" s="856"/>
      <c r="I230" s="856"/>
      <c r="J230" s="856"/>
      <c r="K230" s="856"/>
      <c r="L230" s="856"/>
      <c r="M230" s="856"/>
      <c r="N230" s="857"/>
      <c r="O230" s="858"/>
      <c r="P230" s="857"/>
      <c r="Q230" s="859"/>
      <c r="R230" s="858"/>
      <c r="S230" s="858"/>
      <c r="T230" s="858"/>
      <c r="U230" s="3596">
        <f t="shared" si="84"/>
        <v>0</v>
      </c>
      <c r="V230" s="3597">
        <f t="shared" si="85"/>
        <v>0</v>
      </c>
      <c r="W230" s="3597">
        <f t="shared" si="86"/>
        <v>0</v>
      </c>
      <c r="X230" s="3599"/>
      <c r="Y230" s="4373"/>
      <c r="Z230" s="4373"/>
      <c r="AA230" s="860"/>
      <c r="AB230" s="860"/>
      <c r="AC230" s="3601">
        <f t="shared" si="87"/>
        <v>0</v>
      </c>
      <c r="AD230" s="3601" t="str">
        <f t="shared" si="88"/>
        <v/>
      </c>
      <c r="AE230" s="3601" t="str">
        <f t="shared" si="72"/>
        <v/>
      </c>
      <c r="AF230" s="4375">
        <f t="shared" si="73"/>
        <v>0</v>
      </c>
      <c r="AG230" s="4375">
        <f t="shared" si="74"/>
        <v>0</v>
      </c>
      <c r="AH230" s="3601">
        <f t="shared" si="83"/>
        <v>0</v>
      </c>
      <c r="AI230" s="860"/>
      <c r="AJ230" s="860"/>
      <c r="AK230" s="858"/>
      <c r="AL230" s="858"/>
      <c r="AM230" s="858"/>
      <c r="AN230" s="3604" t="str">
        <f t="shared" si="75"/>
        <v>N</v>
      </c>
      <c r="AO230" s="3604" t="str">
        <f t="shared" si="76"/>
        <v>N</v>
      </c>
      <c r="AP230" s="3604" t="str">
        <f t="shared" si="77"/>
        <v>N</v>
      </c>
      <c r="AQ230" s="3604" t="str">
        <f t="shared" si="78"/>
        <v>N</v>
      </c>
      <c r="AR230" s="3604" t="str">
        <f t="shared" si="79"/>
        <v>N</v>
      </c>
      <c r="AS230" s="3604" t="str">
        <f t="shared" si="80"/>
        <v>N</v>
      </c>
      <c r="AT230" s="3604" t="str">
        <f t="shared" si="81"/>
        <v>N</v>
      </c>
      <c r="AU230" s="3604" t="str">
        <f t="shared" si="82"/>
        <v>N</v>
      </c>
      <c r="AV230" s="3604" t="str">
        <f t="shared" si="89"/>
        <v/>
      </c>
      <c r="AW230" s="3604" t="str">
        <f t="shared" si="90"/>
        <v/>
      </c>
      <c r="AX230" s="3604" t="str">
        <f t="shared" si="91"/>
        <v>N</v>
      </c>
      <c r="AY230" s="856"/>
      <c r="AZ230" s="861"/>
      <c r="BA230" s="24"/>
      <c r="BB230" s="26" t="s">
        <v>2632</v>
      </c>
      <c r="BC230" s="3009"/>
      <c r="BD230" s="3013"/>
      <c r="BE230" s="101" t="str">
        <f t="shared" si="71"/>
        <v>Please complete all cells in row</v>
      </c>
      <c r="BF230" s="993">
        <v>0</v>
      </c>
      <c r="BG230" s="3362"/>
    </row>
    <row r="231" spans="1:59" s="3704" customFormat="1" ht="15.75" hidden="1" customHeight="1">
      <c r="A231" s="3163"/>
      <c r="B231" s="3702"/>
      <c r="C231" s="856"/>
      <c r="D231" s="4605" t="s">
        <v>2410</v>
      </c>
      <c r="E231" s="856"/>
      <c r="F231" s="867"/>
      <c r="G231" s="867"/>
      <c r="H231" s="856"/>
      <c r="I231" s="856"/>
      <c r="J231" s="856"/>
      <c r="K231" s="856"/>
      <c r="L231" s="856"/>
      <c r="M231" s="856"/>
      <c r="N231" s="857"/>
      <c r="O231" s="858"/>
      <c r="P231" s="857"/>
      <c r="Q231" s="859"/>
      <c r="R231" s="858"/>
      <c r="S231" s="858"/>
      <c r="T231" s="858"/>
      <c r="U231" s="3596">
        <f t="shared" si="84"/>
        <v>0</v>
      </c>
      <c r="V231" s="3597">
        <f t="shared" si="85"/>
        <v>0</v>
      </c>
      <c r="W231" s="3597">
        <f t="shared" si="86"/>
        <v>0</v>
      </c>
      <c r="X231" s="3599"/>
      <c r="Y231" s="4373"/>
      <c r="Z231" s="4373"/>
      <c r="AA231" s="860"/>
      <c r="AB231" s="860"/>
      <c r="AC231" s="3601">
        <f t="shared" si="87"/>
        <v>0</v>
      </c>
      <c r="AD231" s="3601" t="str">
        <f t="shared" si="88"/>
        <v/>
      </c>
      <c r="AE231" s="3601" t="str">
        <f t="shared" si="72"/>
        <v/>
      </c>
      <c r="AF231" s="4375">
        <f t="shared" si="73"/>
        <v>0</v>
      </c>
      <c r="AG231" s="4375">
        <f t="shared" si="74"/>
        <v>0</v>
      </c>
      <c r="AH231" s="3601">
        <f t="shared" si="83"/>
        <v>0</v>
      </c>
      <c r="AI231" s="860"/>
      <c r="AJ231" s="860"/>
      <c r="AK231" s="858"/>
      <c r="AL231" s="858"/>
      <c r="AM231" s="858"/>
      <c r="AN231" s="3604" t="str">
        <f t="shared" si="75"/>
        <v>N</v>
      </c>
      <c r="AO231" s="3604" t="str">
        <f t="shared" si="76"/>
        <v>N</v>
      </c>
      <c r="AP231" s="3604" t="str">
        <f t="shared" si="77"/>
        <v>N</v>
      </c>
      <c r="AQ231" s="3604" t="str">
        <f t="shared" si="78"/>
        <v>N</v>
      </c>
      <c r="AR231" s="3604" t="str">
        <f t="shared" si="79"/>
        <v>N</v>
      </c>
      <c r="AS231" s="3604" t="str">
        <f t="shared" si="80"/>
        <v>N</v>
      </c>
      <c r="AT231" s="3604" t="str">
        <f t="shared" si="81"/>
        <v>N</v>
      </c>
      <c r="AU231" s="3604" t="str">
        <f t="shared" si="82"/>
        <v>N</v>
      </c>
      <c r="AV231" s="3604" t="str">
        <f t="shared" si="89"/>
        <v/>
      </c>
      <c r="AW231" s="3604" t="str">
        <f t="shared" si="90"/>
        <v/>
      </c>
      <c r="AX231" s="3604" t="str">
        <f t="shared" si="91"/>
        <v>N</v>
      </c>
      <c r="AY231" s="856"/>
      <c r="AZ231" s="861"/>
      <c r="BA231" s="24"/>
      <c r="BB231" s="26" t="s">
        <v>2633</v>
      </c>
      <c r="BC231" s="3009"/>
      <c r="BD231" s="3013"/>
      <c r="BE231" s="101" t="str">
        <f t="shared" si="71"/>
        <v>Please complete all cells in row</v>
      </c>
      <c r="BF231" s="993">
        <v>0</v>
      </c>
      <c r="BG231" s="3362"/>
    </row>
    <row r="232" spans="1:59" s="3704" customFormat="1" ht="15.75" hidden="1" customHeight="1">
      <c r="A232" s="3163"/>
      <c r="B232" s="3702"/>
      <c r="C232" s="856"/>
      <c r="D232" s="4605" t="s">
        <v>2410</v>
      </c>
      <c r="E232" s="856"/>
      <c r="F232" s="867"/>
      <c r="G232" s="867"/>
      <c r="H232" s="856"/>
      <c r="I232" s="856"/>
      <c r="J232" s="856"/>
      <c r="K232" s="856"/>
      <c r="L232" s="856"/>
      <c r="M232" s="856"/>
      <c r="N232" s="857"/>
      <c r="O232" s="858"/>
      <c r="P232" s="857"/>
      <c r="Q232" s="859"/>
      <c r="R232" s="858"/>
      <c r="S232" s="858"/>
      <c r="T232" s="858"/>
      <c r="U232" s="3596">
        <f t="shared" si="84"/>
        <v>0</v>
      </c>
      <c r="V232" s="3597">
        <f t="shared" si="85"/>
        <v>0</v>
      </c>
      <c r="W232" s="3597">
        <f t="shared" si="86"/>
        <v>0</v>
      </c>
      <c r="X232" s="3599"/>
      <c r="Y232" s="4373"/>
      <c r="Z232" s="4373"/>
      <c r="AA232" s="860"/>
      <c r="AB232" s="860"/>
      <c r="AC232" s="3601">
        <f t="shared" si="87"/>
        <v>0</v>
      </c>
      <c r="AD232" s="3601" t="str">
        <f t="shared" si="88"/>
        <v/>
      </c>
      <c r="AE232" s="3601" t="str">
        <f t="shared" si="72"/>
        <v/>
      </c>
      <c r="AF232" s="4375">
        <f t="shared" si="73"/>
        <v>0</v>
      </c>
      <c r="AG232" s="4375">
        <f t="shared" si="74"/>
        <v>0</v>
      </c>
      <c r="AH232" s="3601">
        <f t="shared" si="83"/>
        <v>0</v>
      </c>
      <c r="AI232" s="860"/>
      <c r="AJ232" s="860"/>
      <c r="AK232" s="858"/>
      <c r="AL232" s="858"/>
      <c r="AM232" s="858"/>
      <c r="AN232" s="3604" t="str">
        <f t="shared" si="75"/>
        <v>N</v>
      </c>
      <c r="AO232" s="3604" t="str">
        <f t="shared" si="76"/>
        <v>N</v>
      </c>
      <c r="AP232" s="3604" t="str">
        <f t="shared" si="77"/>
        <v>N</v>
      </c>
      <c r="AQ232" s="3604" t="str">
        <f t="shared" si="78"/>
        <v>N</v>
      </c>
      <c r="AR232" s="3604" t="str">
        <f t="shared" si="79"/>
        <v>N</v>
      </c>
      <c r="AS232" s="3604" t="str">
        <f t="shared" si="80"/>
        <v>N</v>
      </c>
      <c r="AT232" s="3604" t="str">
        <f t="shared" si="81"/>
        <v>N</v>
      </c>
      <c r="AU232" s="3604" t="str">
        <f t="shared" si="82"/>
        <v>N</v>
      </c>
      <c r="AV232" s="3604" t="str">
        <f t="shared" si="89"/>
        <v/>
      </c>
      <c r="AW232" s="3604" t="str">
        <f t="shared" si="90"/>
        <v/>
      </c>
      <c r="AX232" s="3604" t="str">
        <f t="shared" si="91"/>
        <v>N</v>
      </c>
      <c r="AY232" s="856"/>
      <c r="AZ232" s="861"/>
      <c r="BA232" s="24"/>
      <c r="BB232" s="26" t="s">
        <v>2634</v>
      </c>
      <c r="BC232" s="3009"/>
      <c r="BD232" s="3013"/>
      <c r="BE232" s="101" t="str">
        <f t="shared" si="71"/>
        <v>Please complete all cells in row</v>
      </c>
      <c r="BF232" s="993">
        <v>0</v>
      </c>
      <c r="BG232" s="3362"/>
    </row>
    <row r="233" spans="1:59" s="3704" customFormat="1" ht="15.75" hidden="1" customHeight="1">
      <c r="A233" s="3163"/>
      <c r="B233" s="3702"/>
      <c r="C233" s="856"/>
      <c r="D233" s="4605" t="s">
        <v>2410</v>
      </c>
      <c r="E233" s="856"/>
      <c r="F233" s="867"/>
      <c r="G233" s="867"/>
      <c r="H233" s="856"/>
      <c r="I233" s="856"/>
      <c r="J233" s="856"/>
      <c r="K233" s="856"/>
      <c r="L233" s="856"/>
      <c r="M233" s="856"/>
      <c r="N233" s="857"/>
      <c r="O233" s="858"/>
      <c r="P233" s="857"/>
      <c r="Q233" s="859"/>
      <c r="R233" s="858"/>
      <c r="S233" s="858"/>
      <c r="T233" s="858"/>
      <c r="U233" s="3596">
        <f t="shared" si="84"/>
        <v>0</v>
      </c>
      <c r="V233" s="3597">
        <f t="shared" si="85"/>
        <v>0</v>
      </c>
      <c r="W233" s="3597">
        <f t="shared" si="86"/>
        <v>0</v>
      </c>
      <c r="X233" s="3599"/>
      <c r="Y233" s="4373"/>
      <c r="Z233" s="4373"/>
      <c r="AA233" s="860"/>
      <c r="AB233" s="860"/>
      <c r="AC233" s="3601">
        <f t="shared" si="87"/>
        <v>0</v>
      </c>
      <c r="AD233" s="3601" t="str">
        <f t="shared" si="88"/>
        <v/>
      </c>
      <c r="AE233" s="3601" t="str">
        <f t="shared" si="72"/>
        <v/>
      </c>
      <c r="AF233" s="4375">
        <f t="shared" si="73"/>
        <v>0</v>
      </c>
      <c r="AG233" s="4375">
        <f t="shared" si="74"/>
        <v>0</v>
      </c>
      <c r="AH233" s="3601">
        <f t="shared" si="83"/>
        <v>0</v>
      </c>
      <c r="AI233" s="860"/>
      <c r="AJ233" s="860"/>
      <c r="AK233" s="858"/>
      <c r="AL233" s="858"/>
      <c r="AM233" s="858"/>
      <c r="AN233" s="3604" t="str">
        <f t="shared" si="75"/>
        <v>N</v>
      </c>
      <c r="AO233" s="3604" t="str">
        <f t="shared" si="76"/>
        <v>N</v>
      </c>
      <c r="AP233" s="3604" t="str">
        <f t="shared" si="77"/>
        <v>N</v>
      </c>
      <c r="AQ233" s="3604" t="str">
        <f t="shared" si="78"/>
        <v>N</v>
      </c>
      <c r="AR233" s="3604" t="str">
        <f t="shared" si="79"/>
        <v>N</v>
      </c>
      <c r="AS233" s="3604" t="str">
        <f t="shared" si="80"/>
        <v>N</v>
      </c>
      <c r="AT233" s="3604" t="str">
        <f t="shared" si="81"/>
        <v>N</v>
      </c>
      <c r="AU233" s="3604" t="str">
        <f t="shared" si="82"/>
        <v>N</v>
      </c>
      <c r="AV233" s="3604" t="str">
        <f t="shared" si="89"/>
        <v/>
      </c>
      <c r="AW233" s="3604" t="str">
        <f t="shared" si="90"/>
        <v/>
      </c>
      <c r="AX233" s="3604" t="str">
        <f t="shared" si="91"/>
        <v>N</v>
      </c>
      <c r="AY233" s="856"/>
      <c r="AZ233" s="861"/>
      <c r="BA233" s="24"/>
      <c r="BB233" s="26" t="s">
        <v>2635</v>
      </c>
      <c r="BC233" s="3009"/>
      <c r="BD233" s="3013"/>
      <c r="BE233" s="101" t="str">
        <f t="shared" si="71"/>
        <v>Please complete all cells in row</v>
      </c>
      <c r="BF233" s="993">
        <v>0</v>
      </c>
      <c r="BG233" s="3362"/>
    </row>
    <row r="234" spans="1:59" s="3704" customFormat="1" ht="15.75" hidden="1" customHeight="1">
      <c r="A234" s="3163"/>
      <c r="B234" s="3702"/>
      <c r="C234" s="856"/>
      <c r="D234" s="4605" t="s">
        <v>2410</v>
      </c>
      <c r="E234" s="856"/>
      <c r="F234" s="867"/>
      <c r="G234" s="867"/>
      <c r="H234" s="856"/>
      <c r="I234" s="856"/>
      <c r="J234" s="856"/>
      <c r="K234" s="856"/>
      <c r="L234" s="856"/>
      <c r="M234" s="856"/>
      <c r="N234" s="857"/>
      <c r="O234" s="858"/>
      <c r="P234" s="857"/>
      <c r="Q234" s="859"/>
      <c r="R234" s="858"/>
      <c r="S234" s="858"/>
      <c r="T234" s="858"/>
      <c r="U234" s="3596">
        <f t="shared" si="84"/>
        <v>0</v>
      </c>
      <c r="V234" s="3597">
        <f t="shared" si="85"/>
        <v>0</v>
      </c>
      <c r="W234" s="3597">
        <f t="shared" si="86"/>
        <v>0</v>
      </c>
      <c r="X234" s="3599"/>
      <c r="Y234" s="4373"/>
      <c r="Z234" s="4373"/>
      <c r="AA234" s="860"/>
      <c r="AB234" s="860"/>
      <c r="AC234" s="3601">
        <f t="shared" si="87"/>
        <v>0</v>
      </c>
      <c r="AD234" s="3601" t="str">
        <f t="shared" si="88"/>
        <v/>
      </c>
      <c r="AE234" s="3601" t="str">
        <f t="shared" si="72"/>
        <v/>
      </c>
      <c r="AF234" s="4375">
        <f t="shared" si="73"/>
        <v>0</v>
      </c>
      <c r="AG234" s="4375">
        <f t="shared" si="74"/>
        <v>0</v>
      </c>
      <c r="AH234" s="3601">
        <f t="shared" si="83"/>
        <v>0</v>
      </c>
      <c r="AI234" s="860"/>
      <c r="AJ234" s="860"/>
      <c r="AK234" s="858"/>
      <c r="AL234" s="858"/>
      <c r="AM234" s="858"/>
      <c r="AN234" s="3604" t="str">
        <f t="shared" si="75"/>
        <v>N</v>
      </c>
      <c r="AO234" s="3604" t="str">
        <f t="shared" si="76"/>
        <v>N</v>
      </c>
      <c r="AP234" s="3604" t="str">
        <f t="shared" si="77"/>
        <v>N</v>
      </c>
      <c r="AQ234" s="3604" t="str">
        <f t="shared" si="78"/>
        <v>N</v>
      </c>
      <c r="AR234" s="3604" t="str">
        <f t="shared" si="79"/>
        <v>N</v>
      </c>
      <c r="AS234" s="3604" t="str">
        <f t="shared" si="80"/>
        <v>N</v>
      </c>
      <c r="AT234" s="3604" t="str">
        <f t="shared" si="81"/>
        <v>N</v>
      </c>
      <c r="AU234" s="3604" t="str">
        <f t="shared" si="82"/>
        <v>N</v>
      </c>
      <c r="AV234" s="3604" t="str">
        <f t="shared" si="89"/>
        <v/>
      </c>
      <c r="AW234" s="3604" t="str">
        <f t="shared" si="90"/>
        <v/>
      </c>
      <c r="AX234" s="3604" t="str">
        <f t="shared" si="91"/>
        <v>N</v>
      </c>
      <c r="AY234" s="856"/>
      <c r="AZ234" s="861"/>
      <c r="BA234" s="24"/>
      <c r="BB234" s="26" t="s">
        <v>2636</v>
      </c>
      <c r="BC234" s="3009"/>
      <c r="BD234" s="3013"/>
      <c r="BE234" s="101" t="str">
        <f t="shared" si="71"/>
        <v>Please complete all cells in row</v>
      </c>
      <c r="BF234" s="993">
        <v>0</v>
      </c>
      <c r="BG234" s="3362"/>
    </row>
    <row r="235" spans="1:59" s="3704" customFormat="1" ht="15.75" hidden="1" customHeight="1">
      <c r="A235" s="3163"/>
      <c r="B235" s="3702"/>
      <c r="C235" s="856"/>
      <c r="D235" s="4605" t="s">
        <v>2410</v>
      </c>
      <c r="E235" s="856"/>
      <c r="F235" s="867"/>
      <c r="G235" s="867"/>
      <c r="H235" s="856"/>
      <c r="I235" s="856"/>
      <c r="J235" s="856"/>
      <c r="K235" s="856"/>
      <c r="L235" s="856"/>
      <c r="M235" s="856"/>
      <c r="N235" s="857"/>
      <c r="O235" s="858"/>
      <c r="P235" s="857"/>
      <c r="Q235" s="859"/>
      <c r="R235" s="858"/>
      <c r="S235" s="858"/>
      <c r="T235" s="858"/>
      <c r="U235" s="3596">
        <f t="shared" si="84"/>
        <v>0</v>
      </c>
      <c r="V235" s="3597">
        <f t="shared" si="85"/>
        <v>0</v>
      </c>
      <c r="W235" s="3597">
        <f t="shared" si="86"/>
        <v>0</v>
      </c>
      <c r="X235" s="3599"/>
      <c r="Y235" s="4373"/>
      <c r="Z235" s="4373"/>
      <c r="AA235" s="860"/>
      <c r="AB235" s="860"/>
      <c r="AC235" s="3601">
        <f t="shared" si="87"/>
        <v>0</v>
      </c>
      <c r="AD235" s="3601" t="str">
        <f t="shared" si="88"/>
        <v/>
      </c>
      <c r="AE235" s="3601" t="str">
        <f t="shared" si="72"/>
        <v/>
      </c>
      <c r="AF235" s="4375">
        <f t="shared" si="73"/>
        <v>0</v>
      </c>
      <c r="AG235" s="4375">
        <f t="shared" si="74"/>
        <v>0</v>
      </c>
      <c r="AH235" s="3601">
        <f t="shared" si="83"/>
        <v>0</v>
      </c>
      <c r="AI235" s="860"/>
      <c r="AJ235" s="860"/>
      <c r="AK235" s="858"/>
      <c r="AL235" s="858"/>
      <c r="AM235" s="858"/>
      <c r="AN235" s="3604" t="str">
        <f t="shared" si="75"/>
        <v>N</v>
      </c>
      <c r="AO235" s="3604" t="str">
        <f t="shared" si="76"/>
        <v>N</v>
      </c>
      <c r="AP235" s="3604" t="str">
        <f t="shared" si="77"/>
        <v>N</v>
      </c>
      <c r="AQ235" s="3604" t="str">
        <f t="shared" si="78"/>
        <v>N</v>
      </c>
      <c r="AR235" s="3604" t="str">
        <f t="shared" si="79"/>
        <v>N</v>
      </c>
      <c r="AS235" s="3604" t="str">
        <f t="shared" si="80"/>
        <v>N</v>
      </c>
      <c r="AT235" s="3604" t="str">
        <f t="shared" si="81"/>
        <v>N</v>
      </c>
      <c r="AU235" s="3604" t="str">
        <f t="shared" si="82"/>
        <v>N</v>
      </c>
      <c r="AV235" s="3604" t="str">
        <f t="shared" si="89"/>
        <v/>
      </c>
      <c r="AW235" s="3604" t="str">
        <f t="shared" si="90"/>
        <v/>
      </c>
      <c r="AX235" s="3604" t="str">
        <f t="shared" si="91"/>
        <v>N</v>
      </c>
      <c r="AY235" s="856"/>
      <c r="AZ235" s="861"/>
      <c r="BA235" s="24"/>
      <c r="BB235" s="26" t="s">
        <v>2637</v>
      </c>
      <c r="BC235" s="3009"/>
      <c r="BD235" s="3013"/>
      <c r="BE235" s="101" t="str">
        <f t="shared" si="71"/>
        <v>Please complete all cells in row</v>
      </c>
      <c r="BF235" s="993">
        <v>0</v>
      </c>
      <c r="BG235" s="3362"/>
    </row>
    <row r="236" spans="1:59" s="3704" customFormat="1" ht="15.75" hidden="1" customHeight="1">
      <c r="A236" s="3163"/>
      <c r="B236" s="3702"/>
      <c r="C236" s="856"/>
      <c r="D236" s="4605" t="s">
        <v>2410</v>
      </c>
      <c r="E236" s="856"/>
      <c r="F236" s="867"/>
      <c r="G236" s="867"/>
      <c r="H236" s="856"/>
      <c r="I236" s="856"/>
      <c r="J236" s="856"/>
      <c r="K236" s="856"/>
      <c r="L236" s="856"/>
      <c r="M236" s="856"/>
      <c r="N236" s="857"/>
      <c r="O236" s="858"/>
      <c r="P236" s="857"/>
      <c r="Q236" s="859"/>
      <c r="R236" s="858"/>
      <c r="S236" s="858"/>
      <c r="T236" s="858"/>
      <c r="U236" s="3596">
        <f t="shared" si="84"/>
        <v>0</v>
      </c>
      <c r="V236" s="3597">
        <f t="shared" si="85"/>
        <v>0</v>
      </c>
      <c r="W236" s="3597">
        <f t="shared" si="86"/>
        <v>0</v>
      </c>
      <c r="X236" s="3599"/>
      <c r="Y236" s="4373"/>
      <c r="Z236" s="4373"/>
      <c r="AA236" s="860"/>
      <c r="AB236" s="860"/>
      <c r="AC236" s="3601">
        <f t="shared" si="87"/>
        <v>0</v>
      </c>
      <c r="AD236" s="3601" t="str">
        <f t="shared" si="88"/>
        <v/>
      </c>
      <c r="AE236" s="3601" t="str">
        <f t="shared" si="72"/>
        <v/>
      </c>
      <c r="AF236" s="4375">
        <f t="shared" si="73"/>
        <v>0</v>
      </c>
      <c r="AG236" s="4375">
        <f t="shared" si="74"/>
        <v>0</v>
      </c>
      <c r="AH236" s="3601">
        <f t="shared" si="83"/>
        <v>0</v>
      </c>
      <c r="AI236" s="860"/>
      <c r="AJ236" s="860"/>
      <c r="AK236" s="858"/>
      <c r="AL236" s="858"/>
      <c r="AM236" s="858"/>
      <c r="AN236" s="3604" t="str">
        <f t="shared" si="75"/>
        <v>N</v>
      </c>
      <c r="AO236" s="3604" t="str">
        <f t="shared" si="76"/>
        <v>N</v>
      </c>
      <c r="AP236" s="3604" t="str">
        <f t="shared" si="77"/>
        <v>N</v>
      </c>
      <c r="AQ236" s="3604" t="str">
        <f t="shared" si="78"/>
        <v>N</v>
      </c>
      <c r="AR236" s="3604" t="str">
        <f t="shared" si="79"/>
        <v>N</v>
      </c>
      <c r="AS236" s="3604" t="str">
        <f t="shared" si="80"/>
        <v>N</v>
      </c>
      <c r="AT236" s="3604" t="str">
        <f t="shared" si="81"/>
        <v>N</v>
      </c>
      <c r="AU236" s="3604" t="str">
        <f t="shared" si="82"/>
        <v>N</v>
      </c>
      <c r="AV236" s="3604" t="str">
        <f t="shared" si="89"/>
        <v/>
      </c>
      <c r="AW236" s="3604" t="str">
        <f t="shared" si="90"/>
        <v/>
      </c>
      <c r="AX236" s="3604" t="str">
        <f t="shared" si="91"/>
        <v>N</v>
      </c>
      <c r="AY236" s="856"/>
      <c r="AZ236" s="861"/>
      <c r="BA236" s="24"/>
      <c r="BB236" s="26" t="s">
        <v>2638</v>
      </c>
      <c r="BC236" s="3009"/>
      <c r="BD236" s="3013"/>
      <c r="BE236" s="101" t="str">
        <f t="shared" si="71"/>
        <v>Please complete all cells in row</v>
      </c>
      <c r="BF236" s="993">
        <v>0</v>
      </c>
      <c r="BG236" s="3362"/>
    </row>
    <row r="237" spans="1:59" s="3704" customFormat="1" ht="15.75" hidden="1" customHeight="1">
      <c r="A237" s="3163"/>
      <c r="B237" s="3702"/>
      <c r="C237" s="856"/>
      <c r="D237" s="4605" t="s">
        <v>2410</v>
      </c>
      <c r="E237" s="856"/>
      <c r="F237" s="867"/>
      <c r="G237" s="867"/>
      <c r="H237" s="856"/>
      <c r="I237" s="856"/>
      <c r="J237" s="856"/>
      <c r="K237" s="856"/>
      <c r="L237" s="856"/>
      <c r="M237" s="856"/>
      <c r="N237" s="857"/>
      <c r="O237" s="858"/>
      <c r="P237" s="857"/>
      <c r="Q237" s="859"/>
      <c r="R237" s="858"/>
      <c r="S237" s="858"/>
      <c r="T237" s="858"/>
      <c r="U237" s="3596">
        <f t="shared" si="84"/>
        <v>0</v>
      </c>
      <c r="V237" s="3597">
        <f t="shared" si="85"/>
        <v>0</v>
      </c>
      <c r="W237" s="3597">
        <f t="shared" si="86"/>
        <v>0</v>
      </c>
      <c r="X237" s="3599"/>
      <c r="Y237" s="4373"/>
      <c r="Z237" s="4373"/>
      <c r="AA237" s="860"/>
      <c r="AB237" s="860"/>
      <c r="AC237" s="3601">
        <f t="shared" si="87"/>
        <v>0</v>
      </c>
      <c r="AD237" s="3601" t="str">
        <f t="shared" si="88"/>
        <v/>
      </c>
      <c r="AE237" s="3601" t="str">
        <f t="shared" si="72"/>
        <v/>
      </c>
      <c r="AF237" s="4375">
        <f t="shared" si="73"/>
        <v>0</v>
      </c>
      <c r="AG237" s="4375">
        <f t="shared" si="74"/>
        <v>0</v>
      </c>
      <c r="AH237" s="3601">
        <f t="shared" si="83"/>
        <v>0</v>
      </c>
      <c r="AI237" s="860"/>
      <c r="AJ237" s="860"/>
      <c r="AK237" s="858"/>
      <c r="AL237" s="858"/>
      <c r="AM237" s="858"/>
      <c r="AN237" s="3604" t="str">
        <f t="shared" si="75"/>
        <v>N</v>
      </c>
      <c r="AO237" s="3604" t="str">
        <f t="shared" si="76"/>
        <v>N</v>
      </c>
      <c r="AP237" s="3604" t="str">
        <f t="shared" si="77"/>
        <v>N</v>
      </c>
      <c r="AQ237" s="3604" t="str">
        <f t="shared" si="78"/>
        <v>N</v>
      </c>
      <c r="AR237" s="3604" t="str">
        <f t="shared" si="79"/>
        <v>N</v>
      </c>
      <c r="AS237" s="3604" t="str">
        <f t="shared" si="80"/>
        <v>N</v>
      </c>
      <c r="AT237" s="3604" t="str">
        <f t="shared" si="81"/>
        <v>N</v>
      </c>
      <c r="AU237" s="3604" t="str">
        <f t="shared" si="82"/>
        <v>N</v>
      </c>
      <c r="AV237" s="3604" t="str">
        <f t="shared" si="89"/>
        <v/>
      </c>
      <c r="AW237" s="3604" t="str">
        <f t="shared" si="90"/>
        <v/>
      </c>
      <c r="AX237" s="3604" t="str">
        <f t="shared" si="91"/>
        <v>N</v>
      </c>
      <c r="AY237" s="856"/>
      <c r="AZ237" s="861"/>
      <c r="BA237" s="24"/>
      <c r="BB237" s="26" t="s">
        <v>2639</v>
      </c>
      <c r="BC237" s="3009"/>
      <c r="BD237" s="3013"/>
      <c r="BE237" s="101" t="str">
        <f t="shared" si="71"/>
        <v>Please complete all cells in row</v>
      </c>
      <c r="BF237" s="993">
        <v>0</v>
      </c>
      <c r="BG237" s="3362"/>
    </row>
    <row r="238" spans="1:59" s="3704" customFormat="1" ht="15.75" hidden="1" customHeight="1">
      <c r="A238" s="3163"/>
      <c r="B238" s="3702"/>
      <c r="C238" s="856"/>
      <c r="D238" s="4605" t="s">
        <v>2410</v>
      </c>
      <c r="E238" s="856"/>
      <c r="F238" s="867"/>
      <c r="G238" s="867"/>
      <c r="H238" s="856"/>
      <c r="I238" s="856"/>
      <c r="J238" s="856"/>
      <c r="K238" s="856"/>
      <c r="L238" s="856"/>
      <c r="M238" s="856"/>
      <c r="N238" s="857"/>
      <c r="O238" s="858"/>
      <c r="P238" s="857"/>
      <c r="Q238" s="859"/>
      <c r="R238" s="858"/>
      <c r="S238" s="858"/>
      <c r="T238" s="858"/>
      <c r="U238" s="3596">
        <f t="shared" si="84"/>
        <v>0</v>
      </c>
      <c r="V238" s="3597">
        <f t="shared" si="85"/>
        <v>0</v>
      </c>
      <c r="W238" s="3597">
        <f t="shared" si="86"/>
        <v>0</v>
      </c>
      <c r="X238" s="3599"/>
      <c r="Y238" s="4373"/>
      <c r="Z238" s="4373"/>
      <c r="AA238" s="860"/>
      <c r="AB238" s="860"/>
      <c r="AC238" s="3601">
        <f t="shared" si="87"/>
        <v>0</v>
      </c>
      <c r="AD238" s="3601" t="str">
        <f t="shared" si="88"/>
        <v/>
      </c>
      <c r="AE238" s="3601" t="str">
        <f t="shared" si="72"/>
        <v/>
      </c>
      <c r="AF238" s="4375">
        <f t="shared" si="73"/>
        <v>0</v>
      </c>
      <c r="AG238" s="4375">
        <f t="shared" si="74"/>
        <v>0</v>
      </c>
      <c r="AH238" s="3601">
        <f t="shared" si="83"/>
        <v>0</v>
      </c>
      <c r="AI238" s="860"/>
      <c r="AJ238" s="860"/>
      <c r="AK238" s="858"/>
      <c r="AL238" s="858"/>
      <c r="AM238" s="858"/>
      <c r="AN238" s="3604" t="str">
        <f t="shared" si="75"/>
        <v>N</v>
      </c>
      <c r="AO238" s="3604" t="str">
        <f t="shared" si="76"/>
        <v>N</v>
      </c>
      <c r="AP238" s="3604" t="str">
        <f t="shared" si="77"/>
        <v>N</v>
      </c>
      <c r="AQ238" s="3604" t="str">
        <f t="shared" si="78"/>
        <v>N</v>
      </c>
      <c r="AR238" s="3604" t="str">
        <f t="shared" si="79"/>
        <v>N</v>
      </c>
      <c r="AS238" s="3604" t="str">
        <f t="shared" si="80"/>
        <v>N</v>
      </c>
      <c r="AT238" s="3604" t="str">
        <f t="shared" si="81"/>
        <v>N</v>
      </c>
      <c r="AU238" s="3604" t="str">
        <f t="shared" si="82"/>
        <v>N</v>
      </c>
      <c r="AV238" s="3604" t="str">
        <f t="shared" si="89"/>
        <v/>
      </c>
      <c r="AW238" s="3604" t="str">
        <f t="shared" si="90"/>
        <v/>
      </c>
      <c r="AX238" s="3604" t="str">
        <f t="shared" si="91"/>
        <v>N</v>
      </c>
      <c r="AY238" s="856"/>
      <c r="AZ238" s="861"/>
      <c r="BA238" s="24"/>
      <c r="BB238" s="26" t="s">
        <v>2640</v>
      </c>
      <c r="BC238" s="3009"/>
      <c r="BD238" s="3013"/>
      <c r="BE238" s="101" t="str">
        <f t="shared" si="71"/>
        <v>Please complete all cells in row</v>
      </c>
      <c r="BF238" s="993">
        <v>0</v>
      </c>
      <c r="BG238" s="3362"/>
    </row>
    <row r="239" spans="1:59" s="3704" customFormat="1" ht="15.75" hidden="1" customHeight="1">
      <c r="A239" s="3163"/>
      <c r="B239" s="3702"/>
      <c r="C239" s="856"/>
      <c r="D239" s="4605" t="s">
        <v>2410</v>
      </c>
      <c r="E239" s="856"/>
      <c r="F239" s="867"/>
      <c r="G239" s="867"/>
      <c r="H239" s="856"/>
      <c r="I239" s="856"/>
      <c r="J239" s="856"/>
      <c r="K239" s="856"/>
      <c r="L239" s="856"/>
      <c r="M239" s="856"/>
      <c r="N239" s="857"/>
      <c r="O239" s="858"/>
      <c r="P239" s="857"/>
      <c r="Q239" s="859"/>
      <c r="R239" s="858"/>
      <c r="S239" s="858"/>
      <c r="T239" s="858"/>
      <c r="U239" s="3596">
        <f t="shared" si="84"/>
        <v>0</v>
      </c>
      <c r="V239" s="3597">
        <f t="shared" si="85"/>
        <v>0</v>
      </c>
      <c r="W239" s="3597">
        <f t="shared" si="86"/>
        <v>0</v>
      </c>
      <c r="X239" s="3599"/>
      <c r="Y239" s="4373"/>
      <c r="Z239" s="4373"/>
      <c r="AA239" s="860"/>
      <c r="AB239" s="860"/>
      <c r="AC239" s="3601">
        <f t="shared" si="87"/>
        <v>0</v>
      </c>
      <c r="AD239" s="3601" t="str">
        <f t="shared" si="88"/>
        <v/>
      </c>
      <c r="AE239" s="3601" t="str">
        <f t="shared" si="72"/>
        <v/>
      </c>
      <c r="AF239" s="4375">
        <f t="shared" si="73"/>
        <v>0</v>
      </c>
      <c r="AG239" s="4375">
        <f t="shared" si="74"/>
        <v>0</v>
      </c>
      <c r="AH239" s="3601">
        <f t="shared" si="83"/>
        <v>0</v>
      </c>
      <c r="AI239" s="860"/>
      <c r="AJ239" s="860"/>
      <c r="AK239" s="858"/>
      <c r="AL239" s="858"/>
      <c r="AM239" s="858"/>
      <c r="AN239" s="3604" t="str">
        <f t="shared" si="75"/>
        <v>N</v>
      </c>
      <c r="AO239" s="3604" t="str">
        <f t="shared" si="76"/>
        <v>N</v>
      </c>
      <c r="AP239" s="3604" t="str">
        <f t="shared" si="77"/>
        <v>N</v>
      </c>
      <c r="AQ239" s="3604" t="str">
        <f t="shared" si="78"/>
        <v>N</v>
      </c>
      <c r="AR239" s="3604" t="str">
        <f t="shared" si="79"/>
        <v>N</v>
      </c>
      <c r="AS239" s="3604" t="str">
        <f t="shared" si="80"/>
        <v>N</v>
      </c>
      <c r="AT239" s="3604" t="str">
        <f t="shared" si="81"/>
        <v>N</v>
      </c>
      <c r="AU239" s="3604" t="str">
        <f t="shared" si="82"/>
        <v>N</v>
      </c>
      <c r="AV239" s="3604" t="str">
        <f t="shared" si="89"/>
        <v/>
      </c>
      <c r="AW239" s="3604" t="str">
        <f t="shared" si="90"/>
        <v/>
      </c>
      <c r="AX239" s="3604" t="str">
        <f t="shared" si="91"/>
        <v>N</v>
      </c>
      <c r="AY239" s="856"/>
      <c r="AZ239" s="861"/>
      <c r="BA239" s="24"/>
      <c r="BB239" s="26" t="s">
        <v>2641</v>
      </c>
      <c r="BC239" s="3009"/>
      <c r="BD239" s="3013"/>
      <c r="BE239" s="101" t="str">
        <f t="shared" si="71"/>
        <v>Please complete all cells in row</v>
      </c>
      <c r="BF239" s="993">
        <v>0</v>
      </c>
      <c r="BG239" s="3362"/>
    </row>
    <row r="240" spans="1:59" s="3704" customFormat="1" ht="15.75" hidden="1" customHeight="1">
      <c r="A240" s="3163"/>
      <c r="B240" s="3702"/>
      <c r="C240" s="856"/>
      <c r="D240" s="4605" t="s">
        <v>2410</v>
      </c>
      <c r="E240" s="856"/>
      <c r="F240" s="867"/>
      <c r="G240" s="867"/>
      <c r="H240" s="856"/>
      <c r="I240" s="856"/>
      <c r="J240" s="856"/>
      <c r="K240" s="856"/>
      <c r="L240" s="856"/>
      <c r="M240" s="856"/>
      <c r="N240" s="857"/>
      <c r="O240" s="858"/>
      <c r="P240" s="857"/>
      <c r="Q240" s="859"/>
      <c r="R240" s="858"/>
      <c r="S240" s="858"/>
      <c r="T240" s="858"/>
      <c r="U240" s="3596">
        <f t="shared" si="84"/>
        <v>0</v>
      </c>
      <c r="V240" s="3597">
        <f t="shared" si="85"/>
        <v>0</v>
      </c>
      <c r="W240" s="3597">
        <f t="shared" si="86"/>
        <v>0</v>
      </c>
      <c r="X240" s="3599"/>
      <c r="Y240" s="4373"/>
      <c r="Z240" s="4373"/>
      <c r="AA240" s="860"/>
      <c r="AB240" s="860"/>
      <c r="AC240" s="3601">
        <f t="shared" si="87"/>
        <v>0</v>
      </c>
      <c r="AD240" s="3601" t="str">
        <f t="shared" si="88"/>
        <v/>
      </c>
      <c r="AE240" s="3601" t="str">
        <f t="shared" si="72"/>
        <v/>
      </c>
      <c r="AF240" s="4375">
        <f t="shared" si="73"/>
        <v>0</v>
      </c>
      <c r="AG240" s="4375">
        <f t="shared" si="74"/>
        <v>0</v>
      </c>
      <c r="AH240" s="3601">
        <f t="shared" si="83"/>
        <v>0</v>
      </c>
      <c r="AI240" s="860"/>
      <c r="AJ240" s="860"/>
      <c r="AK240" s="858"/>
      <c r="AL240" s="858"/>
      <c r="AM240" s="858"/>
      <c r="AN240" s="3604" t="str">
        <f t="shared" si="75"/>
        <v>N</v>
      </c>
      <c r="AO240" s="3604" t="str">
        <f t="shared" si="76"/>
        <v>N</v>
      </c>
      <c r="AP240" s="3604" t="str">
        <f t="shared" si="77"/>
        <v>N</v>
      </c>
      <c r="AQ240" s="3604" t="str">
        <f t="shared" si="78"/>
        <v>N</v>
      </c>
      <c r="AR240" s="3604" t="str">
        <f t="shared" si="79"/>
        <v>N</v>
      </c>
      <c r="AS240" s="3604" t="str">
        <f t="shared" si="80"/>
        <v>N</v>
      </c>
      <c r="AT240" s="3604" t="str">
        <f t="shared" si="81"/>
        <v>N</v>
      </c>
      <c r="AU240" s="3604" t="str">
        <f t="shared" si="82"/>
        <v>N</v>
      </c>
      <c r="AV240" s="3604" t="str">
        <f t="shared" si="89"/>
        <v/>
      </c>
      <c r="AW240" s="3604" t="str">
        <f t="shared" si="90"/>
        <v/>
      </c>
      <c r="AX240" s="3604" t="str">
        <f t="shared" si="91"/>
        <v>N</v>
      </c>
      <c r="AY240" s="856"/>
      <c r="AZ240" s="861"/>
      <c r="BA240" s="24"/>
      <c r="BB240" s="26" t="s">
        <v>2642</v>
      </c>
      <c r="BC240" s="3009"/>
      <c r="BD240" s="3013"/>
      <c r="BE240" s="101" t="str">
        <f t="shared" si="71"/>
        <v>Please complete all cells in row</v>
      </c>
      <c r="BF240" s="993">
        <v>0</v>
      </c>
      <c r="BG240" s="3362"/>
    </row>
    <row r="241" spans="1:59" s="3704" customFormat="1" ht="15.75" hidden="1" customHeight="1">
      <c r="A241" s="3163"/>
      <c r="B241" s="3702"/>
      <c r="C241" s="856"/>
      <c r="D241" s="4605" t="s">
        <v>2410</v>
      </c>
      <c r="E241" s="856"/>
      <c r="F241" s="867"/>
      <c r="G241" s="867"/>
      <c r="H241" s="856"/>
      <c r="I241" s="856"/>
      <c r="J241" s="856"/>
      <c r="K241" s="856"/>
      <c r="L241" s="856"/>
      <c r="M241" s="856"/>
      <c r="N241" s="857"/>
      <c r="O241" s="858"/>
      <c r="P241" s="857"/>
      <c r="Q241" s="859"/>
      <c r="R241" s="858"/>
      <c r="S241" s="858"/>
      <c r="T241" s="858"/>
      <c r="U241" s="3596">
        <f t="shared" si="84"/>
        <v>0</v>
      </c>
      <c r="V241" s="3597">
        <f t="shared" si="85"/>
        <v>0</v>
      </c>
      <c r="W241" s="3597">
        <f t="shared" si="86"/>
        <v>0</v>
      </c>
      <c r="X241" s="3599"/>
      <c r="Y241" s="4373"/>
      <c r="Z241" s="4373"/>
      <c r="AA241" s="860"/>
      <c r="AB241" s="860"/>
      <c r="AC241" s="3601">
        <f t="shared" si="87"/>
        <v>0</v>
      </c>
      <c r="AD241" s="3601" t="str">
        <f t="shared" si="88"/>
        <v/>
      </c>
      <c r="AE241" s="3601" t="str">
        <f t="shared" si="72"/>
        <v/>
      </c>
      <c r="AF241" s="4375">
        <f t="shared" si="73"/>
        <v>0</v>
      </c>
      <c r="AG241" s="4375">
        <f t="shared" si="74"/>
        <v>0</v>
      </c>
      <c r="AH241" s="3601">
        <f t="shared" si="83"/>
        <v>0</v>
      </c>
      <c r="AI241" s="860"/>
      <c r="AJ241" s="860"/>
      <c r="AK241" s="858"/>
      <c r="AL241" s="858"/>
      <c r="AM241" s="858"/>
      <c r="AN241" s="3604" t="str">
        <f t="shared" si="75"/>
        <v>N</v>
      </c>
      <c r="AO241" s="3604" t="str">
        <f t="shared" si="76"/>
        <v>N</v>
      </c>
      <c r="AP241" s="3604" t="str">
        <f t="shared" si="77"/>
        <v>N</v>
      </c>
      <c r="AQ241" s="3604" t="str">
        <f t="shared" si="78"/>
        <v>N</v>
      </c>
      <c r="AR241" s="3604" t="str">
        <f t="shared" si="79"/>
        <v>N</v>
      </c>
      <c r="AS241" s="3604" t="str">
        <f t="shared" si="80"/>
        <v>N</v>
      </c>
      <c r="AT241" s="3604" t="str">
        <f t="shared" si="81"/>
        <v>N</v>
      </c>
      <c r="AU241" s="3604" t="str">
        <f t="shared" si="82"/>
        <v>N</v>
      </c>
      <c r="AV241" s="3604" t="str">
        <f t="shared" si="89"/>
        <v/>
      </c>
      <c r="AW241" s="3604" t="str">
        <f t="shared" si="90"/>
        <v/>
      </c>
      <c r="AX241" s="3604" t="str">
        <f t="shared" si="91"/>
        <v>N</v>
      </c>
      <c r="AY241" s="856"/>
      <c r="AZ241" s="861"/>
      <c r="BA241" s="24"/>
      <c r="BB241" s="26" t="s">
        <v>2643</v>
      </c>
      <c r="BC241" s="3009"/>
      <c r="BD241" s="3013"/>
      <c r="BE241" s="101" t="str">
        <f t="shared" si="71"/>
        <v>Please complete all cells in row</v>
      </c>
      <c r="BF241" s="993">
        <v>0</v>
      </c>
      <c r="BG241" s="3362"/>
    </row>
    <row r="242" spans="1:59" s="3704" customFormat="1" ht="15.75" hidden="1" customHeight="1">
      <c r="A242" s="3163"/>
      <c r="B242" s="3702"/>
      <c r="C242" s="856"/>
      <c r="D242" s="4605" t="s">
        <v>2410</v>
      </c>
      <c r="E242" s="856"/>
      <c r="F242" s="867"/>
      <c r="G242" s="867"/>
      <c r="H242" s="856"/>
      <c r="I242" s="856"/>
      <c r="J242" s="856"/>
      <c r="K242" s="856"/>
      <c r="L242" s="856"/>
      <c r="M242" s="856"/>
      <c r="N242" s="857"/>
      <c r="O242" s="858"/>
      <c r="P242" s="857"/>
      <c r="Q242" s="859"/>
      <c r="R242" s="858"/>
      <c r="S242" s="858"/>
      <c r="T242" s="858"/>
      <c r="U242" s="3596">
        <f t="shared" si="84"/>
        <v>0</v>
      </c>
      <c r="V242" s="3597">
        <f t="shared" si="85"/>
        <v>0</v>
      </c>
      <c r="W242" s="3597">
        <f t="shared" si="86"/>
        <v>0</v>
      </c>
      <c r="X242" s="3599"/>
      <c r="Y242" s="4373"/>
      <c r="Z242" s="4373"/>
      <c r="AA242" s="860"/>
      <c r="AB242" s="860"/>
      <c r="AC242" s="3601">
        <f t="shared" si="87"/>
        <v>0</v>
      </c>
      <c r="AD242" s="3601" t="str">
        <f t="shared" si="88"/>
        <v/>
      </c>
      <c r="AE242" s="3601" t="str">
        <f t="shared" si="72"/>
        <v/>
      </c>
      <c r="AF242" s="4375">
        <f t="shared" si="73"/>
        <v>0</v>
      </c>
      <c r="AG242" s="4375">
        <f t="shared" si="74"/>
        <v>0</v>
      </c>
      <c r="AH242" s="3601">
        <f t="shared" si="83"/>
        <v>0</v>
      </c>
      <c r="AI242" s="860"/>
      <c r="AJ242" s="860"/>
      <c r="AK242" s="858"/>
      <c r="AL242" s="858"/>
      <c r="AM242" s="858"/>
      <c r="AN242" s="3604" t="str">
        <f t="shared" si="75"/>
        <v>N</v>
      </c>
      <c r="AO242" s="3604" t="str">
        <f t="shared" si="76"/>
        <v>N</v>
      </c>
      <c r="AP242" s="3604" t="str">
        <f t="shared" si="77"/>
        <v>N</v>
      </c>
      <c r="AQ242" s="3604" t="str">
        <f t="shared" si="78"/>
        <v>N</v>
      </c>
      <c r="AR242" s="3604" t="str">
        <f t="shared" si="79"/>
        <v>N</v>
      </c>
      <c r="AS242" s="3604" t="str">
        <f t="shared" si="80"/>
        <v>N</v>
      </c>
      <c r="AT242" s="3604" t="str">
        <f t="shared" si="81"/>
        <v>N</v>
      </c>
      <c r="AU242" s="3604" t="str">
        <f t="shared" si="82"/>
        <v>N</v>
      </c>
      <c r="AV242" s="3604" t="str">
        <f t="shared" si="89"/>
        <v/>
      </c>
      <c r="AW242" s="3604" t="str">
        <f t="shared" si="90"/>
        <v/>
      </c>
      <c r="AX242" s="3604" t="str">
        <f t="shared" si="91"/>
        <v>N</v>
      </c>
      <c r="AY242" s="856"/>
      <c r="AZ242" s="861"/>
      <c r="BA242" s="24"/>
      <c r="BB242" s="26" t="s">
        <v>2644</v>
      </c>
      <c r="BC242" s="3009"/>
      <c r="BD242" s="3013"/>
      <c r="BE242" s="101" t="str">
        <f t="shared" si="71"/>
        <v>Please complete all cells in row</v>
      </c>
      <c r="BF242" s="993">
        <v>0</v>
      </c>
      <c r="BG242" s="3362"/>
    </row>
    <row r="243" spans="1:59" s="3704" customFormat="1" ht="15.75" hidden="1" customHeight="1">
      <c r="A243" s="3163"/>
      <c r="B243" s="3702"/>
      <c r="C243" s="856"/>
      <c r="D243" s="4605" t="s">
        <v>2410</v>
      </c>
      <c r="E243" s="856"/>
      <c r="F243" s="867"/>
      <c r="G243" s="867"/>
      <c r="H243" s="856"/>
      <c r="I243" s="856"/>
      <c r="J243" s="856"/>
      <c r="K243" s="856"/>
      <c r="L243" s="856"/>
      <c r="M243" s="856"/>
      <c r="N243" s="857"/>
      <c r="O243" s="858"/>
      <c r="P243" s="857"/>
      <c r="Q243" s="859"/>
      <c r="R243" s="858"/>
      <c r="S243" s="858"/>
      <c r="T243" s="858"/>
      <c r="U243" s="3596">
        <f t="shared" si="84"/>
        <v>0</v>
      </c>
      <c r="V243" s="3597">
        <f t="shared" si="85"/>
        <v>0</v>
      </c>
      <c r="W243" s="3597">
        <f t="shared" si="86"/>
        <v>0</v>
      </c>
      <c r="X243" s="3599"/>
      <c r="Y243" s="4373"/>
      <c r="Z243" s="4373"/>
      <c r="AA243" s="860"/>
      <c r="AB243" s="860"/>
      <c r="AC243" s="3601">
        <f t="shared" si="87"/>
        <v>0</v>
      </c>
      <c r="AD243" s="3601" t="str">
        <f t="shared" si="88"/>
        <v/>
      </c>
      <c r="AE243" s="3601" t="str">
        <f t="shared" si="72"/>
        <v/>
      </c>
      <c r="AF243" s="4375">
        <f t="shared" si="73"/>
        <v>0</v>
      </c>
      <c r="AG243" s="4375">
        <f t="shared" si="74"/>
        <v>0</v>
      </c>
      <c r="AH243" s="3601">
        <f t="shared" si="83"/>
        <v>0</v>
      </c>
      <c r="AI243" s="860"/>
      <c r="AJ243" s="860"/>
      <c r="AK243" s="858"/>
      <c r="AL243" s="858"/>
      <c r="AM243" s="858"/>
      <c r="AN243" s="3604" t="str">
        <f t="shared" si="75"/>
        <v>N</v>
      </c>
      <c r="AO243" s="3604" t="str">
        <f t="shared" si="76"/>
        <v>N</v>
      </c>
      <c r="AP243" s="3604" t="str">
        <f t="shared" si="77"/>
        <v>N</v>
      </c>
      <c r="AQ243" s="3604" t="str">
        <f t="shared" si="78"/>
        <v>N</v>
      </c>
      <c r="AR243" s="3604" t="str">
        <f t="shared" si="79"/>
        <v>N</v>
      </c>
      <c r="AS243" s="3604" t="str">
        <f t="shared" si="80"/>
        <v>N</v>
      </c>
      <c r="AT243" s="3604" t="str">
        <f t="shared" si="81"/>
        <v>N</v>
      </c>
      <c r="AU243" s="3604" t="str">
        <f t="shared" si="82"/>
        <v>N</v>
      </c>
      <c r="AV243" s="3604" t="str">
        <f t="shared" si="89"/>
        <v/>
      </c>
      <c r="AW243" s="3604" t="str">
        <f t="shared" si="90"/>
        <v/>
      </c>
      <c r="AX243" s="3604" t="str">
        <f t="shared" si="91"/>
        <v>N</v>
      </c>
      <c r="AY243" s="856"/>
      <c r="AZ243" s="861"/>
      <c r="BA243" s="24"/>
      <c r="BB243" s="26" t="s">
        <v>2645</v>
      </c>
      <c r="BC243" s="3009"/>
      <c r="BD243" s="3013"/>
      <c r="BE243" s="101" t="str">
        <f t="shared" si="71"/>
        <v>Please complete all cells in row</v>
      </c>
      <c r="BF243" s="993">
        <v>0</v>
      </c>
      <c r="BG243" s="3362"/>
    </row>
    <row r="244" spans="1:59" s="3704" customFormat="1" ht="15.75" hidden="1" customHeight="1">
      <c r="A244" s="3163"/>
      <c r="B244" s="3702"/>
      <c r="C244" s="856"/>
      <c r="D244" s="4605" t="s">
        <v>2410</v>
      </c>
      <c r="E244" s="856"/>
      <c r="F244" s="867"/>
      <c r="G244" s="867"/>
      <c r="H244" s="856"/>
      <c r="I244" s="856"/>
      <c r="J244" s="856"/>
      <c r="K244" s="856"/>
      <c r="L244" s="856"/>
      <c r="M244" s="856"/>
      <c r="N244" s="857"/>
      <c r="O244" s="858"/>
      <c r="P244" s="857"/>
      <c r="Q244" s="859"/>
      <c r="R244" s="858"/>
      <c r="S244" s="858"/>
      <c r="T244" s="858"/>
      <c r="U244" s="3596">
        <f t="shared" si="84"/>
        <v>0</v>
      </c>
      <c r="V244" s="3597">
        <f t="shared" si="85"/>
        <v>0</v>
      </c>
      <c r="W244" s="3597">
        <f t="shared" si="86"/>
        <v>0</v>
      </c>
      <c r="X244" s="3599"/>
      <c r="Y244" s="4373"/>
      <c r="Z244" s="4373"/>
      <c r="AA244" s="860"/>
      <c r="AB244" s="860"/>
      <c r="AC244" s="3601">
        <f t="shared" si="87"/>
        <v>0</v>
      </c>
      <c r="AD244" s="3601" t="str">
        <f t="shared" si="88"/>
        <v/>
      </c>
      <c r="AE244" s="3601" t="str">
        <f t="shared" si="72"/>
        <v/>
      </c>
      <c r="AF244" s="4375">
        <f t="shared" si="73"/>
        <v>0</v>
      </c>
      <c r="AG244" s="4375">
        <f t="shared" si="74"/>
        <v>0</v>
      </c>
      <c r="AH244" s="3601">
        <f t="shared" si="83"/>
        <v>0</v>
      </c>
      <c r="AI244" s="860"/>
      <c r="AJ244" s="860"/>
      <c r="AK244" s="858"/>
      <c r="AL244" s="858"/>
      <c r="AM244" s="858"/>
      <c r="AN244" s="3604" t="str">
        <f t="shared" si="75"/>
        <v>N</v>
      </c>
      <c r="AO244" s="3604" t="str">
        <f t="shared" si="76"/>
        <v>N</v>
      </c>
      <c r="AP244" s="3604" t="str">
        <f t="shared" si="77"/>
        <v>N</v>
      </c>
      <c r="AQ244" s="3604" t="str">
        <f t="shared" si="78"/>
        <v>N</v>
      </c>
      <c r="AR244" s="3604" t="str">
        <f t="shared" si="79"/>
        <v>N</v>
      </c>
      <c r="AS244" s="3604" t="str">
        <f t="shared" si="80"/>
        <v>N</v>
      </c>
      <c r="AT244" s="3604" t="str">
        <f t="shared" si="81"/>
        <v>N</v>
      </c>
      <c r="AU244" s="3604" t="str">
        <f t="shared" si="82"/>
        <v>N</v>
      </c>
      <c r="AV244" s="3604" t="str">
        <f t="shared" si="89"/>
        <v/>
      </c>
      <c r="AW244" s="3604" t="str">
        <f t="shared" si="90"/>
        <v/>
      </c>
      <c r="AX244" s="3604" t="str">
        <f t="shared" si="91"/>
        <v>N</v>
      </c>
      <c r="AY244" s="856"/>
      <c r="AZ244" s="861"/>
      <c r="BA244" s="24"/>
      <c r="BB244" s="26" t="s">
        <v>2646</v>
      </c>
      <c r="BC244" s="3009"/>
      <c r="BD244" s="3013"/>
      <c r="BE244" s="101" t="str">
        <f t="shared" si="71"/>
        <v>Please complete all cells in row</v>
      </c>
      <c r="BF244" s="993">
        <v>0</v>
      </c>
      <c r="BG244" s="3362"/>
    </row>
    <row r="245" spans="1:59" s="3704" customFormat="1" ht="15.75" hidden="1" customHeight="1">
      <c r="A245" s="3163"/>
      <c r="B245" s="3702"/>
      <c r="C245" s="856"/>
      <c r="D245" s="4605" t="s">
        <v>2410</v>
      </c>
      <c r="E245" s="856"/>
      <c r="F245" s="867"/>
      <c r="G245" s="867"/>
      <c r="H245" s="856"/>
      <c r="I245" s="856"/>
      <c r="J245" s="856"/>
      <c r="K245" s="856"/>
      <c r="L245" s="856"/>
      <c r="M245" s="856"/>
      <c r="N245" s="857"/>
      <c r="O245" s="858"/>
      <c r="P245" s="857"/>
      <c r="Q245" s="859"/>
      <c r="R245" s="858"/>
      <c r="S245" s="858"/>
      <c r="T245" s="858"/>
      <c r="U245" s="3596">
        <f t="shared" si="84"/>
        <v>0</v>
      </c>
      <c r="V245" s="3597">
        <f t="shared" si="85"/>
        <v>0</v>
      </c>
      <c r="W245" s="3597">
        <f t="shared" si="86"/>
        <v>0</v>
      </c>
      <c r="X245" s="3599"/>
      <c r="Y245" s="4373"/>
      <c r="Z245" s="4373"/>
      <c r="AA245" s="860"/>
      <c r="AB245" s="860"/>
      <c r="AC245" s="3601">
        <f t="shared" si="87"/>
        <v>0</v>
      </c>
      <c r="AD245" s="3601" t="str">
        <f t="shared" si="88"/>
        <v/>
      </c>
      <c r="AE245" s="3601" t="str">
        <f t="shared" si="72"/>
        <v/>
      </c>
      <c r="AF245" s="4375">
        <f t="shared" si="73"/>
        <v>0</v>
      </c>
      <c r="AG245" s="4375">
        <f t="shared" si="74"/>
        <v>0</v>
      </c>
      <c r="AH245" s="3601">
        <f t="shared" si="83"/>
        <v>0</v>
      </c>
      <c r="AI245" s="860"/>
      <c r="AJ245" s="860"/>
      <c r="AK245" s="858"/>
      <c r="AL245" s="858"/>
      <c r="AM245" s="858"/>
      <c r="AN245" s="3604" t="str">
        <f t="shared" si="75"/>
        <v>N</v>
      </c>
      <c r="AO245" s="3604" t="str">
        <f t="shared" si="76"/>
        <v>N</v>
      </c>
      <c r="AP245" s="3604" t="str">
        <f t="shared" si="77"/>
        <v>N</v>
      </c>
      <c r="AQ245" s="3604" t="str">
        <f t="shared" si="78"/>
        <v>N</v>
      </c>
      <c r="AR245" s="3604" t="str">
        <f t="shared" si="79"/>
        <v>N</v>
      </c>
      <c r="AS245" s="3604" t="str">
        <f t="shared" si="80"/>
        <v>N</v>
      </c>
      <c r="AT245" s="3604" t="str">
        <f t="shared" si="81"/>
        <v>N</v>
      </c>
      <c r="AU245" s="3604" t="str">
        <f t="shared" si="82"/>
        <v>N</v>
      </c>
      <c r="AV245" s="3604" t="str">
        <f t="shared" si="89"/>
        <v/>
      </c>
      <c r="AW245" s="3604" t="str">
        <f t="shared" si="90"/>
        <v/>
      </c>
      <c r="AX245" s="3604" t="str">
        <f t="shared" si="91"/>
        <v>N</v>
      </c>
      <c r="AY245" s="856"/>
      <c r="AZ245" s="861"/>
      <c r="BA245" s="24"/>
      <c r="BB245" s="26" t="s">
        <v>2647</v>
      </c>
      <c r="BC245" s="3009"/>
      <c r="BD245" s="3013"/>
      <c r="BE245" s="101" t="str">
        <f t="shared" si="71"/>
        <v>Please complete all cells in row</v>
      </c>
      <c r="BF245" s="993">
        <v>0</v>
      </c>
      <c r="BG245" s="3362"/>
    </row>
    <row r="246" spans="1:59" s="3704" customFormat="1" ht="15.75" hidden="1" customHeight="1">
      <c r="A246" s="3163"/>
      <c r="B246" s="3702"/>
      <c r="C246" s="856"/>
      <c r="D246" s="4605" t="s">
        <v>2410</v>
      </c>
      <c r="E246" s="856"/>
      <c r="F246" s="867"/>
      <c r="G246" s="867"/>
      <c r="H246" s="856"/>
      <c r="I246" s="856"/>
      <c r="J246" s="856"/>
      <c r="K246" s="856"/>
      <c r="L246" s="856"/>
      <c r="M246" s="856"/>
      <c r="N246" s="857"/>
      <c r="O246" s="858"/>
      <c r="P246" s="857"/>
      <c r="Q246" s="859"/>
      <c r="R246" s="858"/>
      <c r="S246" s="858"/>
      <c r="T246" s="858"/>
      <c r="U246" s="3596">
        <f t="shared" si="84"/>
        <v>0</v>
      </c>
      <c r="V246" s="3597">
        <f t="shared" si="85"/>
        <v>0</v>
      </c>
      <c r="W246" s="3597">
        <f t="shared" si="86"/>
        <v>0</v>
      </c>
      <c r="X246" s="3599"/>
      <c r="Y246" s="4373"/>
      <c r="Z246" s="4373"/>
      <c r="AA246" s="860"/>
      <c r="AB246" s="860"/>
      <c r="AC246" s="3601">
        <f t="shared" si="87"/>
        <v>0</v>
      </c>
      <c r="AD246" s="3601" t="str">
        <f t="shared" si="88"/>
        <v/>
      </c>
      <c r="AE246" s="3601" t="str">
        <f t="shared" si="72"/>
        <v/>
      </c>
      <c r="AF246" s="4375">
        <f t="shared" si="73"/>
        <v>0</v>
      </c>
      <c r="AG246" s="4375">
        <f t="shared" si="74"/>
        <v>0</v>
      </c>
      <c r="AH246" s="3601">
        <f t="shared" si="83"/>
        <v>0</v>
      </c>
      <c r="AI246" s="860"/>
      <c r="AJ246" s="860"/>
      <c r="AK246" s="858"/>
      <c r="AL246" s="858"/>
      <c r="AM246" s="858"/>
      <c r="AN246" s="3604" t="str">
        <f t="shared" si="75"/>
        <v>N</v>
      </c>
      <c r="AO246" s="3604" t="str">
        <f t="shared" si="76"/>
        <v>N</v>
      </c>
      <c r="AP246" s="3604" t="str">
        <f t="shared" si="77"/>
        <v>N</v>
      </c>
      <c r="AQ246" s="3604" t="str">
        <f t="shared" si="78"/>
        <v>N</v>
      </c>
      <c r="AR246" s="3604" t="str">
        <f t="shared" si="79"/>
        <v>N</v>
      </c>
      <c r="AS246" s="3604" t="str">
        <f t="shared" si="80"/>
        <v>N</v>
      </c>
      <c r="AT246" s="3604" t="str">
        <f t="shared" si="81"/>
        <v>N</v>
      </c>
      <c r="AU246" s="3604" t="str">
        <f t="shared" si="82"/>
        <v>N</v>
      </c>
      <c r="AV246" s="3604" t="str">
        <f t="shared" si="89"/>
        <v/>
      </c>
      <c r="AW246" s="3604" t="str">
        <f t="shared" si="90"/>
        <v/>
      </c>
      <c r="AX246" s="3604" t="str">
        <f t="shared" si="91"/>
        <v>N</v>
      </c>
      <c r="AY246" s="856"/>
      <c r="AZ246" s="861"/>
      <c r="BA246" s="24"/>
      <c r="BB246" s="26" t="s">
        <v>2648</v>
      </c>
      <c r="BC246" s="3009"/>
      <c r="BD246" s="3013"/>
      <c r="BE246" s="101" t="str">
        <f t="shared" si="71"/>
        <v>Please complete all cells in row</v>
      </c>
      <c r="BF246" s="993">
        <v>0</v>
      </c>
      <c r="BG246" s="3362"/>
    </row>
    <row r="247" spans="1:59" s="3704" customFormat="1" ht="15.75" hidden="1" customHeight="1">
      <c r="A247" s="3163"/>
      <c r="B247" s="3702"/>
      <c r="C247" s="856"/>
      <c r="D247" s="4605" t="s">
        <v>2410</v>
      </c>
      <c r="E247" s="856"/>
      <c r="F247" s="867"/>
      <c r="G247" s="867"/>
      <c r="H247" s="856"/>
      <c r="I247" s="856"/>
      <c r="J247" s="856"/>
      <c r="K247" s="856"/>
      <c r="L247" s="856"/>
      <c r="M247" s="856"/>
      <c r="N247" s="857"/>
      <c r="O247" s="858"/>
      <c r="P247" s="857"/>
      <c r="Q247" s="859"/>
      <c r="R247" s="858"/>
      <c r="S247" s="858"/>
      <c r="T247" s="858"/>
      <c r="U247" s="3596">
        <f t="shared" si="84"/>
        <v>0</v>
      </c>
      <c r="V247" s="3597">
        <f t="shared" si="85"/>
        <v>0</v>
      </c>
      <c r="W247" s="3597">
        <f t="shared" si="86"/>
        <v>0</v>
      </c>
      <c r="X247" s="3599"/>
      <c r="Y247" s="4373"/>
      <c r="Z247" s="4373"/>
      <c r="AA247" s="860"/>
      <c r="AB247" s="860"/>
      <c r="AC247" s="3601">
        <f t="shared" si="87"/>
        <v>0</v>
      </c>
      <c r="AD247" s="3601" t="str">
        <f t="shared" si="88"/>
        <v/>
      </c>
      <c r="AE247" s="3601" t="str">
        <f t="shared" si="72"/>
        <v/>
      </c>
      <c r="AF247" s="4375">
        <f t="shared" si="73"/>
        <v>0</v>
      </c>
      <c r="AG247" s="4375">
        <f t="shared" si="74"/>
        <v>0</v>
      </c>
      <c r="AH247" s="3601">
        <f t="shared" si="83"/>
        <v>0</v>
      </c>
      <c r="AI247" s="860"/>
      <c r="AJ247" s="860"/>
      <c r="AK247" s="858"/>
      <c r="AL247" s="858"/>
      <c r="AM247" s="858"/>
      <c r="AN247" s="3604" t="str">
        <f t="shared" si="75"/>
        <v>N</v>
      </c>
      <c r="AO247" s="3604" t="str">
        <f t="shared" si="76"/>
        <v>N</v>
      </c>
      <c r="AP247" s="3604" t="str">
        <f t="shared" si="77"/>
        <v>N</v>
      </c>
      <c r="AQ247" s="3604" t="str">
        <f t="shared" si="78"/>
        <v>N</v>
      </c>
      <c r="AR247" s="3604" t="str">
        <f t="shared" si="79"/>
        <v>N</v>
      </c>
      <c r="AS247" s="3604" t="str">
        <f t="shared" si="80"/>
        <v>N</v>
      </c>
      <c r="AT247" s="3604" t="str">
        <f t="shared" si="81"/>
        <v>N</v>
      </c>
      <c r="AU247" s="3604" t="str">
        <f t="shared" si="82"/>
        <v>N</v>
      </c>
      <c r="AV247" s="3604" t="str">
        <f t="shared" si="89"/>
        <v/>
      </c>
      <c r="AW247" s="3604" t="str">
        <f t="shared" si="90"/>
        <v/>
      </c>
      <c r="AX247" s="3604" t="str">
        <f t="shared" si="91"/>
        <v>N</v>
      </c>
      <c r="AY247" s="856"/>
      <c r="AZ247" s="861"/>
      <c r="BA247" s="24"/>
      <c r="BB247" s="26" t="s">
        <v>2649</v>
      </c>
      <c r="BC247" s="3009"/>
      <c r="BD247" s="3013"/>
      <c r="BE247" s="101" t="str">
        <f t="shared" si="71"/>
        <v>Please complete all cells in row</v>
      </c>
      <c r="BF247" s="993">
        <v>0</v>
      </c>
      <c r="BG247" s="3362"/>
    </row>
    <row r="248" spans="1:59" s="3704" customFormat="1" ht="15.75" hidden="1" customHeight="1">
      <c r="A248" s="3163"/>
      <c r="B248" s="3702"/>
      <c r="C248" s="856"/>
      <c r="D248" s="4605" t="s">
        <v>2410</v>
      </c>
      <c r="E248" s="856"/>
      <c r="F248" s="867"/>
      <c r="G248" s="867"/>
      <c r="H248" s="856"/>
      <c r="I248" s="856"/>
      <c r="J248" s="856"/>
      <c r="K248" s="856"/>
      <c r="L248" s="856"/>
      <c r="M248" s="856"/>
      <c r="N248" s="857"/>
      <c r="O248" s="858"/>
      <c r="P248" s="857"/>
      <c r="Q248" s="859"/>
      <c r="R248" s="858"/>
      <c r="S248" s="858"/>
      <c r="T248" s="858"/>
      <c r="U248" s="3596">
        <f t="shared" si="84"/>
        <v>0</v>
      </c>
      <c r="V248" s="3597">
        <f t="shared" si="85"/>
        <v>0</v>
      </c>
      <c r="W248" s="3597">
        <f t="shared" si="86"/>
        <v>0</v>
      </c>
      <c r="X248" s="3599"/>
      <c r="Y248" s="4373"/>
      <c r="Z248" s="4373"/>
      <c r="AA248" s="860"/>
      <c r="AB248" s="860"/>
      <c r="AC248" s="3601">
        <f t="shared" si="87"/>
        <v>0</v>
      </c>
      <c r="AD248" s="3601" t="str">
        <f t="shared" si="88"/>
        <v/>
      </c>
      <c r="AE248" s="3601" t="str">
        <f t="shared" si="72"/>
        <v/>
      </c>
      <c r="AF248" s="4375">
        <f t="shared" si="73"/>
        <v>0</v>
      </c>
      <c r="AG248" s="4375">
        <f t="shared" si="74"/>
        <v>0</v>
      </c>
      <c r="AH248" s="3601">
        <f t="shared" si="83"/>
        <v>0</v>
      </c>
      <c r="AI248" s="860"/>
      <c r="AJ248" s="860"/>
      <c r="AK248" s="858"/>
      <c r="AL248" s="858"/>
      <c r="AM248" s="858"/>
      <c r="AN248" s="3604" t="str">
        <f t="shared" si="75"/>
        <v>N</v>
      </c>
      <c r="AO248" s="3604" t="str">
        <f t="shared" si="76"/>
        <v>N</v>
      </c>
      <c r="AP248" s="3604" t="str">
        <f t="shared" si="77"/>
        <v>N</v>
      </c>
      <c r="AQ248" s="3604" t="str">
        <f t="shared" si="78"/>
        <v>N</v>
      </c>
      <c r="AR248" s="3604" t="str">
        <f t="shared" si="79"/>
        <v>N</v>
      </c>
      <c r="AS248" s="3604" t="str">
        <f t="shared" si="80"/>
        <v>N</v>
      </c>
      <c r="AT248" s="3604" t="str">
        <f t="shared" si="81"/>
        <v>N</v>
      </c>
      <c r="AU248" s="3604" t="str">
        <f t="shared" si="82"/>
        <v>N</v>
      </c>
      <c r="AV248" s="3604" t="str">
        <f t="shared" si="89"/>
        <v/>
      </c>
      <c r="AW248" s="3604" t="str">
        <f t="shared" si="90"/>
        <v/>
      </c>
      <c r="AX248" s="3604" t="str">
        <f t="shared" si="91"/>
        <v>N</v>
      </c>
      <c r="AY248" s="856"/>
      <c r="AZ248" s="861"/>
      <c r="BA248" s="24"/>
      <c r="BB248" s="26" t="s">
        <v>2650</v>
      </c>
      <c r="BC248" s="3009"/>
      <c r="BD248" s="3013"/>
      <c r="BE248" s="101" t="str">
        <f t="shared" si="71"/>
        <v>Please complete all cells in row</v>
      </c>
      <c r="BF248" s="993">
        <v>0</v>
      </c>
      <c r="BG248" s="3362"/>
    </row>
    <row r="249" spans="1:59" s="3704" customFormat="1" ht="15.75" hidden="1" customHeight="1">
      <c r="A249" s="3163"/>
      <c r="B249" s="3702"/>
      <c r="C249" s="856"/>
      <c r="D249" s="4605" t="s">
        <v>2410</v>
      </c>
      <c r="E249" s="856"/>
      <c r="F249" s="867"/>
      <c r="G249" s="867"/>
      <c r="H249" s="856"/>
      <c r="I249" s="856"/>
      <c r="J249" s="856"/>
      <c r="K249" s="856"/>
      <c r="L249" s="856"/>
      <c r="M249" s="856"/>
      <c r="N249" s="857"/>
      <c r="O249" s="858"/>
      <c r="P249" s="857"/>
      <c r="Q249" s="859"/>
      <c r="R249" s="858"/>
      <c r="S249" s="858"/>
      <c r="T249" s="858"/>
      <c r="U249" s="3596">
        <f t="shared" si="84"/>
        <v>0</v>
      </c>
      <c r="V249" s="3597">
        <f t="shared" si="85"/>
        <v>0</v>
      </c>
      <c r="W249" s="3597">
        <f t="shared" si="86"/>
        <v>0</v>
      </c>
      <c r="X249" s="3599"/>
      <c r="Y249" s="4373"/>
      <c r="Z249" s="4373"/>
      <c r="AA249" s="860"/>
      <c r="AB249" s="860"/>
      <c r="AC249" s="3601">
        <f t="shared" si="87"/>
        <v>0</v>
      </c>
      <c r="AD249" s="3601" t="str">
        <f t="shared" si="88"/>
        <v/>
      </c>
      <c r="AE249" s="3601" t="str">
        <f t="shared" si="72"/>
        <v/>
      </c>
      <c r="AF249" s="4375">
        <f t="shared" si="73"/>
        <v>0</v>
      </c>
      <c r="AG249" s="4375">
        <f t="shared" si="74"/>
        <v>0</v>
      </c>
      <c r="AH249" s="3601">
        <f t="shared" si="83"/>
        <v>0</v>
      </c>
      <c r="AI249" s="860"/>
      <c r="AJ249" s="860"/>
      <c r="AK249" s="858"/>
      <c r="AL249" s="858"/>
      <c r="AM249" s="858"/>
      <c r="AN249" s="3604" t="str">
        <f t="shared" si="75"/>
        <v>N</v>
      </c>
      <c r="AO249" s="3604" t="str">
        <f t="shared" si="76"/>
        <v>N</v>
      </c>
      <c r="AP249" s="3604" t="str">
        <f t="shared" si="77"/>
        <v>N</v>
      </c>
      <c r="AQ249" s="3604" t="str">
        <f t="shared" si="78"/>
        <v>N</v>
      </c>
      <c r="AR249" s="3604" t="str">
        <f t="shared" si="79"/>
        <v>N</v>
      </c>
      <c r="AS249" s="3604" t="str">
        <f t="shared" si="80"/>
        <v>N</v>
      </c>
      <c r="AT249" s="3604" t="str">
        <f t="shared" si="81"/>
        <v>N</v>
      </c>
      <c r="AU249" s="3604" t="str">
        <f t="shared" si="82"/>
        <v>N</v>
      </c>
      <c r="AV249" s="3604" t="str">
        <f t="shared" si="89"/>
        <v/>
      </c>
      <c r="AW249" s="3604" t="str">
        <f t="shared" si="90"/>
        <v/>
      </c>
      <c r="AX249" s="3604" t="str">
        <f t="shared" si="91"/>
        <v>N</v>
      </c>
      <c r="AY249" s="856"/>
      <c r="AZ249" s="861"/>
      <c r="BA249" s="24"/>
      <c r="BB249" s="26" t="s">
        <v>2651</v>
      </c>
      <c r="BC249" s="3009"/>
      <c r="BD249" s="3013"/>
      <c r="BE249" s="101" t="str">
        <f t="shared" si="71"/>
        <v>Please complete all cells in row</v>
      </c>
      <c r="BF249" s="993">
        <v>0</v>
      </c>
      <c r="BG249" s="3362"/>
    </row>
    <row r="250" spans="1:59" s="3704" customFormat="1" ht="15.75" hidden="1" customHeight="1">
      <c r="A250" s="3163"/>
      <c r="B250" s="3702"/>
      <c r="C250" s="856"/>
      <c r="D250" s="4605" t="s">
        <v>2410</v>
      </c>
      <c r="E250" s="856"/>
      <c r="F250" s="867"/>
      <c r="G250" s="867"/>
      <c r="H250" s="856"/>
      <c r="I250" s="856"/>
      <c r="J250" s="856"/>
      <c r="K250" s="856"/>
      <c r="L250" s="856"/>
      <c r="M250" s="856"/>
      <c r="N250" s="857"/>
      <c r="O250" s="858"/>
      <c r="P250" s="857"/>
      <c r="Q250" s="859"/>
      <c r="R250" s="858"/>
      <c r="S250" s="858"/>
      <c r="T250" s="858"/>
      <c r="U250" s="3596">
        <f t="shared" si="84"/>
        <v>0</v>
      </c>
      <c r="V250" s="3597">
        <f t="shared" si="85"/>
        <v>0</v>
      </c>
      <c r="W250" s="3597">
        <f t="shared" si="86"/>
        <v>0</v>
      </c>
      <c r="X250" s="3599"/>
      <c r="Y250" s="4373"/>
      <c r="Z250" s="4373"/>
      <c r="AA250" s="860"/>
      <c r="AB250" s="860"/>
      <c r="AC250" s="3601">
        <f t="shared" si="87"/>
        <v>0</v>
      </c>
      <c r="AD250" s="3601" t="str">
        <f t="shared" si="88"/>
        <v/>
      </c>
      <c r="AE250" s="3601" t="str">
        <f t="shared" si="72"/>
        <v/>
      </c>
      <c r="AF250" s="4375">
        <f t="shared" si="73"/>
        <v>0</v>
      </c>
      <c r="AG250" s="4375">
        <f t="shared" si="74"/>
        <v>0</v>
      </c>
      <c r="AH250" s="3601">
        <f t="shared" si="83"/>
        <v>0</v>
      </c>
      <c r="AI250" s="860"/>
      <c r="AJ250" s="860"/>
      <c r="AK250" s="858"/>
      <c r="AL250" s="858"/>
      <c r="AM250" s="858"/>
      <c r="AN250" s="3604" t="str">
        <f t="shared" si="75"/>
        <v>N</v>
      </c>
      <c r="AO250" s="3604" t="str">
        <f t="shared" si="76"/>
        <v>N</v>
      </c>
      <c r="AP250" s="3604" t="str">
        <f t="shared" si="77"/>
        <v>N</v>
      </c>
      <c r="AQ250" s="3604" t="str">
        <f t="shared" si="78"/>
        <v>N</v>
      </c>
      <c r="AR250" s="3604" t="str">
        <f t="shared" si="79"/>
        <v>N</v>
      </c>
      <c r="AS250" s="3604" t="str">
        <f t="shared" si="80"/>
        <v>N</v>
      </c>
      <c r="AT250" s="3604" t="str">
        <f t="shared" si="81"/>
        <v>N</v>
      </c>
      <c r="AU250" s="3604" t="str">
        <f t="shared" si="82"/>
        <v>N</v>
      </c>
      <c r="AV250" s="3604" t="str">
        <f t="shared" si="89"/>
        <v/>
      </c>
      <c r="AW250" s="3604" t="str">
        <f t="shared" si="90"/>
        <v/>
      </c>
      <c r="AX250" s="3604" t="str">
        <f t="shared" si="91"/>
        <v>N</v>
      </c>
      <c r="AY250" s="856"/>
      <c r="AZ250" s="861"/>
      <c r="BA250" s="24"/>
      <c r="BB250" s="26" t="s">
        <v>2652</v>
      </c>
      <c r="BC250" s="3009"/>
      <c r="BD250" s="3013"/>
      <c r="BE250" s="101" t="str">
        <f t="shared" si="71"/>
        <v>Please complete all cells in row</v>
      </c>
      <c r="BF250" s="993">
        <v>0</v>
      </c>
      <c r="BG250" s="3362"/>
    </row>
    <row r="251" spans="1:59" s="3704" customFormat="1" ht="15.75" hidden="1" customHeight="1">
      <c r="A251" s="3163"/>
      <c r="B251" s="3702"/>
      <c r="C251" s="856"/>
      <c r="D251" s="4605" t="s">
        <v>2410</v>
      </c>
      <c r="E251" s="856"/>
      <c r="F251" s="867"/>
      <c r="G251" s="867"/>
      <c r="H251" s="856"/>
      <c r="I251" s="856"/>
      <c r="J251" s="856"/>
      <c r="K251" s="856"/>
      <c r="L251" s="856"/>
      <c r="M251" s="856"/>
      <c r="N251" s="857"/>
      <c r="O251" s="858"/>
      <c r="P251" s="857"/>
      <c r="Q251" s="859"/>
      <c r="R251" s="858"/>
      <c r="S251" s="858"/>
      <c r="T251" s="858"/>
      <c r="U251" s="3596">
        <f t="shared" si="84"/>
        <v>0</v>
      </c>
      <c r="V251" s="3597">
        <f t="shared" si="85"/>
        <v>0</v>
      </c>
      <c r="W251" s="3597">
        <f t="shared" si="86"/>
        <v>0</v>
      </c>
      <c r="X251" s="3599"/>
      <c r="Y251" s="4373"/>
      <c r="Z251" s="4373"/>
      <c r="AA251" s="860"/>
      <c r="AB251" s="860"/>
      <c r="AC251" s="3601">
        <f t="shared" si="87"/>
        <v>0</v>
      </c>
      <c r="AD251" s="3601" t="str">
        <f t="shared" si="88"/>
        <v/>
      </c>
      <c r="AE251" s="3601" t="str">
        <f t="shared" si="72"/>
        <v/>
      </c>
      <c r="AF251" s="4375">
        <f t="shared" si="73"/>
        <v>0</v>
      </c>
      <c r="AG251" s="4375">
        <f t="shared" si="74"/>
        <v>0</v>
      </c>
      <c r="AH251" s="3601">
        <f t="shared" si="83"/>
        <v>0</v>
      </c>
      <c r="AI251" s="860"/>
      <c r="AJ251" s="860"/>
      <c r="AK251" s="858"/>
      <c r="AL251" s="858"/>
      <c r="AM251" s="858"/>
      <c r="AN251" s="3604" t="str">
        <f t="shared" si="75"/>
        <v>N</v>
      </c>
      <c r="AO251" s="3604" t="str">
        <f t="shared" si="76"/>
        <v>N</v>
      </c>
      <c r="AP251" s="3604" t="str">
        <f t="shared" si="77"/>
        <v>N</v>
      </c>
      <c r="AQ251" s="3604" t="str">
        <f t="shared" si="78"/>
        <v>N</v>
      </c>
      <c r="AR251" s="3604" t="str">
        <f t="shared" si="79"/>
        <v>N</v>
      </c>
      <c r="AS251" s="3604" t="str">
        <f t="shared" si="80"/>
        <v>N</v>
      </c>
      <c r="AT251" s="3604" t="str">
        <f t="shared" si="81"/>
        <v>N</v>
      </c>
      <c r="AU251" s="3604" t="str">
        <f t="shared" si="82"/>
        <v>N</v>
      </c>
      <c r="AV251" s="3604" t="str">
        <f t="shared" si="89"/>
        <v/>
      </c>
      <c r="AW251" s="3604" t="str">
        <f t="shared" si="90"/>
        <v/>
      </c>
      <c r="AX251" s="3604" t="str">
        <f t="shared" si="91"/>
        <v>N</v>
      </c>
      <c r="AY251" s="856"/>
      <c r="AZ251" s="861"/>
      <c r="BA251" s="24"/>
      <c r="BB251" s="26" t="s">
        <v>2653</v>
      </c>
      <c r="BC251" s="3009"/>
      <c r="BD251" s="3013"/>
      <c r="BE251" s="101" t="str">
        <f t="shared" si="71"/>
        <v>Please complete all cells in row</v>
      </c>
      <c r="BF251" s="993">
        <v>0</v>
      </c>
      <c r="BG251" s="3362"/>
    </row>
    <row r="252" spans="1:59" s="3704" customFormat="1" ht="15.75" hidden="1" customHeight="1">
      <c r="A252" s="3163"/>
      <c r="B252" s="3702"/>
      <c r="C252" s="856"/>
      <c r="D252" s="4605" t="s">
        <v>2410</v>
      </c>
      <c r="E252" s="856"/>
      <c r="F252" s="867"/>
      <c r="G252" s="867"/>
      <c r="H252" s="856"/>
      <c r="I252" s="856"/>
      <c r="J252" s="856"/>
      <c r="K252" s="856"/>
      <c r="L252" s="856"/>
      <c r="M252" s="856"/>
      <c r="N252" s="857"/>
      <c r="O252" s="858"/>
      <c r="P252" s="857"/>
      <c r="Q252" s="859"/>
      <c r="R252" s="858"/>
      <c r="S252" s="858"/>
      <c r="T252" s="858"/>
      <c r="U252" s="3596">
        <f t="shared" si="84"/>
        <v>0</v>
      </c>
      <c r="V252" s="3597">
        <f t="shared" si="85"/>
        <v>0</v>
      </c>
      <c r="W252" s="3597">
        <f t="shared" si="86"/>
        <v>0</v>
      </c>
      <c r="X252" s="3599"/>
      <c r="Y252" s="4373"/>
      <c r="Z252" s="4373"/>
      <c r="AA252" s="860"/>
      <c r="AB252" s="860"/>
      <c r="AC252" s="3601">
        <f t="shared" si="87"/>
        <v>0</v>
      </c>
      <c r="AD252" s="3601" t="str">
        <f t="shared" si="88"/>
        <v/>
      </c>
      <c r="AE252" s="3601" t="str">
        <f t="shared" si="72"/>
        <v/>
      </c>
      <c r="AF252" s="4375">
        <f t="shared" si="73"/>
        <v>0</v>
      </c>
      <c r="AG252" s="4375">
        <f t="shared" si="74"/>
        <v>0</v>
      </c>
      <c r="AH252" s="3601">
        <f t="shared" si="83"/>
        <v>0</v>
      </c>
      <c r="AI252" s="860"/>
      <c r="AJ252" s="860"/>
      <c r="AK252" s="858"/>
      <c r="AL252" s="858"/>
      <c r="AM252" s="858"/>
      <c r="AN252" s="3604" t="str">
        <f t="shared" si="75"/>
        <v>N</v>
      </c>
      <c r="AO252" s="3604" t="str">
        <f t="shared" si="76"/>
        <v>N</v>
      </c>
      <c r="AP252" s="3604" t="str">
        <f t="shared" si="77"/>
        <v>N</v>
      </c>
      <c r="AQ252" s="3604" t="str">
        <f t="shared" si="78"/>
        <v>N</v>
      </c>
      <c r="AR252" s="3604" t="str">
        <f t="shared" si="79"/>
        <v>N</v>
      </c>
      <c r="AS252" s="3604" t="str">
        <f t="shared" si="80"/>
        <v>N</v>
      </c>
      <c r="AT252" s="3604" t="str">
        <f t="shared" si="81"/>
        <v>N</v>
      </c>
      <c r="AU252" s="3604" t="str">
        <f t="shared" si="82"/>
        <v>N</v>
      </c>
      <c r="AV252" s="3604" t="str">
        <f t="shared" si="89"/>
        <v/>
      </c>
      <c r="AW252" s="3604" t="str">
        <f t="shared" si="90"/>
        <v/>
      </c>
      <c r="AX252" s="3604" t="str">
        <f t="shared" si="91"/>
        <v>N</v>
      </c>
      <c r="AY252" s="856"/>
      <c r="AZ252" s="861"/>
      <c r="BA252" s="24"/>
      <c r="BB252" s="26" t="s">
        <v>2654</v>
      </c>
      <c r="BC252" s="3009"/>
      <c r="BD252" s="3013"/>
      <c r="BE252" s="101" t="str">
        <f t="shared" si="71"/>
        <v>Please complete all cells in row</v>
      </c>
      <c r="BF252" s="993">
        <v>0</v>
      </c>
      <c r="BG252" s="3362"/>
    </row>
    <row r="253" spans="1:59" s="3704" customFormat="1" ht="15.75" hidden="1" customHeight="1">
      <c r="A253" s="3163"/>
      <c r="B253" s="3702"/>
      <c r="C253" s="856"/>
      <c r="D253" s="4605" t="s">
        <v>2410</v>
      </c>
      <c r="E253" s="856"/>
      <c r="F253" s="867"/>
      <c r="G253" s="867"/>
      <c r="H253" s="856"/>
      <c r="I253" s="856"/>
      <c r="J253" s="856"/>
      <c r="K253" s="856"/>
      <c r="L253" s="856"/>
      <c r="M253" s="856"/>
      <c r="N253" s="857"/>
      <c r="O253" s="858"/>
      <c r="P253" s="857"/>
      <c r="Q253" s="859"/>
      <c r="R253" s="858"/>
      <c r="S253" s="858"/>
      <c r="T253" s="858"/>
      <c r="U253" s="3596">
        <f t="shared" si="84"/>
        <v>0</v>
      </c>
      <c r="V253" s="3597">
        <f t="shared" si="85"/>
        <v>0</v>
      </c>
      <c r="W253" s="3597">
        <f t="shared" si="86"/>
        <v>0</v>
      </c>
      <c r="X253" s="3599"/>
      <c r="Y253" s="4373"/>
      <c r="Z253" s="4373"/>
      <c r="AA253" s="860"/>
      <c r="AB253" s="860"/>
      <c r="AC253" s="3601">
        <f t="shared" si="87"/>
        <v>0</v>
      </c>
      <c r="AD253" s="3601" t="str">
        <f t="shared" si="88"/>
        <v/>
      </c>
      <c r="AE253" s="3601" t="str">
        <f t="shared" si="72"/>
        <v/>
      </c>
      <c r="AF253" s="4375">
        <f t="shared" si="73"/>
        <v>0</v>
      </c>
      <c r="AG253" s="4375">
        <f t="shared" si="74"/>
        <v>0</v>
      </c>
      <c r="AH253" s="3601">
        <f t="shared" si="83"/>
        <v>0</v>
      </c>
      <c r="AI253" s="860"/>
      <c r="AJ253" s="860"/>
      <c r="AK253" s="858"/>
      <c r="AL253" s="858"/>
      <c r="AM253" s="858"/>
      <c r="AN253" s="3604" t="str">
        <f t="shared" si="75"/>
        <v>N</v>
      </c>
      <c r="AO253" s="3604" t="str">
        <f t="shared" si="76"/>
        <v>N</v>
      </c>
      <c r="AP253" s="3604" t="str">
        <f t="shared" si="77"/>
        <v>N</v>
      </c>
      <c r="AQ253" s="3604" t="str">
        <f t="shared" si="78"/>
        <v>N</v>
      </c>
      <c r="AR253" s="3604" t="str">
        <f t="shared" si="79"/>
        <v>N</v>
      </c>
      <c r="AS253" s="3604" t="str">
        <f t="shared" si="80"/>
        <v>N</v>
      </c>
      <c r="AT253" s="3604" t="str">
        <f t="shared" si="81"/>
        <v>N</v>
      </c>
      <c r="AU253" s="3604" t="str">
        <f t="shared" si="82"/>
        <v>N</v>
      </c>
      <c r="AV253" s="3604" t="str">
        <f t="shared" si="89"/>
        <v/>
      </c>
      <c r="AW253" s="3604" t="str">
        <f t="shared" si="90"/>
        <v/>
      </c>
      <c r="AX253" s="3604" t="str">
        <f t="shared" si="91"/>
        <v>N</v>
      </c>
      <c r="AY253" s="856"/>
      <c r="AZ253" s="861"/>
      <c r="BA253" s="24"/>
      <c r="BB253" s="26" t="s">
        <v>2655</v>
      </c>
      <c r="BC253" s="3009"/>
      <c r="BD253" s="3013"/>
      <c r="BE253" s="101" t="str">
        <f t="shared" si="71"/>
        <v>Please complete all cells in row</v>
      </c>
      <c r="BF253" s="993">
        <v>0</v>
      </c>
      <c r="BG253" s="3362"/>
    </row>
    <row r="254" spans="1:59" s="3704" customFormat="1" ht="15.75" hidden="1" customHeight="1">
      <c r="A254" s="3163"/>
      <c r="B254" s="3702"/>
      <c r="C254" s="856"/>
      <c r="D254" s="4605" t="s">
        <v>2410</v>
      </c>
      <c r="E254" s="856"/>
      <c r="F254" s="867"/>
      <c r="G254" s="867"/>
      <c r="H254" s="856"/>
      <c r="I254" s="856"/>
      <c r="J254" s="856"/>
      <c r="K254" s="856"/>
      <c r="L254" s="856"/>
      <c r="M254" s="856"/>
      <c r="N254" s="857"/>
      <c r="O254" s="858"/>
      <c r="P254" s="857"/>
      <c r="Q254" s="859"/>
      <c r="R254" s="858"/>
      <c r="S254" s="858"/>
      <c r="T254" s="858"/>
      <c r="U254" s="3596">
        <f t="shared" si="84"/>
        <v>0</v>
      </c>
      <c r="V254" s="3597">
        <f t="shared" si="85"/>
        <v>0</v>
      </c>
      <c r="W254" s="3597">
        <f t="shared" si="86"/>
        <v>0</v>
      </c>
      <c r="X254" s="3599"/>
      <c r="Y254" s="4373"/>
      <c r="Z254" s="4373"/>
      <c r="AA254" s="860"/>
      <c r="AB254" s="860"/>
      <c r="AC254" s="3601">
        <f t="shared" si="87"/>
        <v>0</v>
      </c>
      <c r="AD254" s="3601" t="str">
        <f t="shared" si="88"/>
        <v/>
      </c>
      <c r="AE254" s="3601" t="str">
        <f t="shared" si="72"/>
        <v/>
      </c>
      <c r="AF254" s="4375">
        <f t="shared" si="73"/>
        <v>0</v>
      </c>
      <c r="AG254" s="4375">
        <f t="shared" si="74"/>
        <v>0</v>
      </c>
      <c r="AH254" s="3601">
        <f t="shared" si="83"/>
        <v>0</v>
      </c>
      <c r="AI254" s="860"/>
      <c r="AJ254" s="860"/>
      <c r="AK254" s="858"/>
      <c r="AL254" s="858"/>
      <c r="AM254" s="858"/>
      <c r="AN254" s="3604" t="str">
        <f t="shared" si="75"/>
        <v>N</v>
      </c>
      <c r="AO254" s="3604" t="str">
        <f t="shared" si="76"/>
        <v>N</v>
      </c>
      <c r="AP254" s="3604" t="str">
        <f t="shared" si="77"/>
        <v>N</v>
      </c>
      <c r="AQ254" s="3604" t="str">
        <f t="shared" si="78"/>
        <v>N</v>
      </c>
      <c r="AR254" s="3604" t="str">
        <f t="shared" si="79"/>
        <v>N</v>
      </c>
      <c r="AS254" s="3604" t="str">
        <f t="shared" si="80"/>
        <v>N</v>
      </c>
      <c r="AT254" s="3604" t="str">
        <f t="shared" si="81"/>
        <v>N</v>
      </c>
      <c r="AU254" s="3604" t="str">
        <f t="shared" si="82"/>
        <v>N</v>
      </c>
      <c r="AV254" s="3604" t="str">
        <f t="shared" si="89"/>
        <v/>
      </c>
      <c r="AW254" s="3604" t="str">
        <f t="shared" si="90"/>
        <v/>
      </c>
      <c r="AX254" s="3604" t="str">
        <f t="shared" si="91"/>
        <v>N</v>
      </c>
      <c r="AY254" s="856"/>
      <c r="AZ254" s="861"/>
      <c r="BA254" s="24"/>
      <c r="BB254" s="26" t="s">
        <v>2656</v>
      </c>
      <c r="BC254" s="3009"/>
      <c r="BD254" s="3013"/>
      <c r="BE254" s="101" t="str">
        <f t="shared" si="71"/>
        <v>Please complete all cells in row</v>
      </c>
      <c r="BF254" s="993">
        <v>0</v>
      </c>
      <c r="BG254" s="3362"/>
    </row>
    <row r="255" spans="1:59" s="3704" customFormat="1" ht="15.75" hidden="1" customHeight="1">
      <c r="A255" s="3163"/>
      <c r="B255" s="3702"/>
      <c r="C255" s="856"/>
      <c r="D255" s="4605" t="s">
        <v>2410</v>
      </c>
      <c r="E255" s="856"/>
      <c r="F255" s="867"/>
      <c r="G255" s="867"/>
      <c r="H255" s="856"/>
      <c r="I255" s="856"/>
      <c r="J255" s="856"/>
      <c r="K255" s="856"/>
      <c r="L255" s="856"/>
      <c r="M255" s="856"/>
      <c r="N255" s="857"/>
      <c r="O255" s="858"/>
      <c r="P255" s="857"/>
      <c r="Q255" s="859"/>
      <c r="R255" s="858"/>
      <c r="S255" s="858"/>
      <c r="T255" s="858"/>
      <c r="U255" s="3596">
        <f t="shared" si="84"/>
        <v>0</v>
      </c>
      <c r="V255" s="3597">
        <f t="shared" si="85"/>
        <v>0</v>
      </c>
      <c r="W255" s="3597">
        <f t="shared" si="86"/>
        <v>0</v>
      </c>
      <c r="X255" s="3599"/>
      <c r="Y255" s="4373"/>
      <c r="Z255" s="4373"/>
      <c r="AA255" s="860"/>
      <c r="AB255" s="860"/>
      <c r="AC255" s="3601">
        <f t="shared" si="87"/>
        <v>0</v>
      </c>
      <c r="AD255" s="3601" t="str">
        <f t="shared" si="88"/>
        <v/>
      </c>
      <c r="AE255" s="3601" t="str">
        <f t="shared" si="72"/>
        <v/>
      </c>
      <c r="AF255" s="4375">
        <f t="shared" si="73"/>
        <v>0</v>
      </c>
      <c r="AG255" s="4375">
        <f t="shared" si="74"/>
        <v>0</v>
      </c>
      <c r="AH255" s="3601">
        <f t="shared" si="83"/>
        <v>0</v>
      </c>
      <c r="AI255" s="860"/>
      <c r="AJ255" s="860"/>
      <c r="AK255" s="858"/>
      <c r="AL255" s="858"/>
      <c r="AM255" s="858"/>
      <c r="AN255" s="3604" t="str">
        <f t="shared" si="75"/>
        <v>N</v>
      </c>
      <c r="AO255" s="3604" t="str">
        <f t="shared" si="76"/>
        <v>N</v>
      </c>
      <c r="AP255" s="3604" t="str">
        <f t="shared" si="77"/>
        <v>N</v>
      </c>
      <c r="AQ255" s="3604" t="str">
        <f t="shared" si="78"/>
        <v>N</v>
      </c>
      <c r="AR255" s="3604" t="str">
        <f t="shared" si="79"/>
        <v>N</v>
      </c>
      <c r="AS255" s="3604" t="str">
        <f t="shared" si="80"/>
        <v>N</v>
      </c>
      <c r="AT255" s="3604" t="str">
        <f t="shared" si="81"/>
        <v>N</v>
      </c>
      <c r="AU255" s="3604" t="str">
        <f t="shared" si="82"/>
        <v>N</v>
      </c>
      <c r="AV255" s="3604" t="str">
        <f t="shared" si="89"/>
        <v/>
      </c>
      <c r="AW255" s="3604" t="str">
        <f t="shared" si="90"/>
        <v/>
      </c>
      <c r="AX255" s="3604" t="str">
        <f t="shared" si="91"/>
        <v>N</v>
      </c>
      <c r="AY255" s="856"/>
      <c r="AZ255" s="861"/>
      <c r="BA255" s="24"/>
      <c r="BB255" s="26" t="s">
        <v>2657</v>
      </c>
      <c r="BC255" s="3009"/>
      <c r="BD255" s="3013"/>
      <c r="BE255" s="101" t="str">
        <f t="shared" si="71"/>
        <v>Please complete all cells in row</v>
      </c>
      <c r="BF255" s="993">
        <v>0</v>
      </c>
      <c r="BG255" s="3362"/>
    </row>
    <row r="256" spans="1:59" s="3704" customFormat="1" ht="15.75" hidden="1" customHeight="1">
      <c r="A256" s="3163"/>
      <c r="B256" s="3702"/>
      <c r="C256" s="856"/>
      <c r="D256" s="4605" t="s">
        <v>2410</v>
      </c>
      <c r="E256" s="856"/>
      <c r="F256" s="867"/>
      <c r="G256" s="867"/>
      <c r="H256" s="856"/>
      <c r="I256" s="856"/>
      <c r="J256" s="856"/>
      <c r="K256" s="856"/>
      <c r="L256" s="856"/>
      <c r="M256" s="856"/>
      <c r="N256" s="857"/>
      <c r="O256" s="858"/>
      <c r="P256" s="857"/>
      <c r="Q256" s="859"/>
      <c r="R256" s="858"/>
      <c r="S256" s="858"/>
      <c r="T256" s="858"/>
      <c r="U256" s="3596">
        <f t="shared" si="84"/>
        <v>0</v>
      </c>
      <c r="V256" s="3597">
        <f t="shared" si="85"/>
        <v>0</v>
      </c>
      <c r="W256" s="3597">
        <f t="shared" si="86"/>
        <v>0</v>
      </c>
      <c r="X256" s="3599"/>
      <c r="Y256" s="4373"/>
      <c r="Z256" s="4373"/>
      <c r="AA256" s="860"/>
      <c r="AB256" s="860"/>
      <c r="AC256" s="3601">
        <f t="shared" si="87"/>
        <v>0</v>
      </c>
      <c r="AD256" s="3601" t="str">
        <f t="shared" si="88"/>
        <v/>
      </c>
      <c r="AE256" s="3601" t="str">
        <f t="shared" si="72"/>
        <v/>
      </c>
      <c r="AF256" s="4375">
        <f t="shared" si="73"/>
        <v>0</v>
      </c>
      <c r="AG256" s="4375">
        <f t="shared" si="74"/>
        <v>0</v>
      </c>
      <c r="AH256" s="3601">
        <f t="shared" si="83"/>
        <v>0</v>
      </c>
      <c r="AI256" s="860"/>
      <c r="AJ256" s="860"/>
      <c r="AK256" s="858"/>
      <c r="AL256" s="858"/>
      <c r="AM256" s="858"/>
      <c r="AN256" s="3604" t="str">
        <f t="shared" si="75"/>
        <v>N</v>
      </c>
      <c r="AO256" s="3604" t="str">
        <f t="shared" si="76"/>
        <v>N</v>
      </c>
      <c r="AP256" s="3604" t="str">
        <f t="shared" si="77"/>
        <v>N</v>
      </c>
      <c r="AQ256" s="3604" t="str">
        <f t="shared" si="78"/>
        <v>N</v>
      </c>
      <c r="AR256" s="3604" t="str">
        <f t="shared" si="79"/>
        <v>N</v>
      </c>
      <c r="AS256" s="3604" t="str">
        <f t="shared" si="80"/>
        <v>N</v>
      </c>
      <c r="AT256" s="3604" t="str">
        <f t="shared" si="81"/>
        <v>N</v>
      </c>
      <c r="AU256" s="3604" t="str">
        <f t="shared" si="82"/>
        <v>N</v>
      </c>
      <c r="AV256" s="3604" t="str">
        <f t="shared" si="89"/>
        <v/>
      </c>
      <c r="AW256" s="3604" t="str">
        <f t="shared" si="90"/>
        <v/>
      </c>
      <c r="AX256" s="3604" t="str">
        <f t="shared" si="91"/>
        <v>N</v>
      </c>
      <c r="AY256" s="856"/>
      <c r="AZ256" s="861"/>
      <c r="BA256" s="24"/>
      <c r="BB256" s="26" t="s">
        <v>2658</v>
      </c>
      <c r="BC256" s="3009"/>
      <c r="BD256" s="3013"/>
      <c r="BE256" s="101" t="str">
        <f t="shared" si="71"/>
        <v>Please complete all cells in row</v>
      </c>
      <c r="BF256" s="993">
        <v>0</v>
      </c>
      <c r="BG256" s="3362"/>
    </row>
    <row r="257" spans="1:59" s="3704" customFormat="1" ht="15.75" hidden="1" customHeight="1">
      <c r="A257" s="3163"/>
      <c r="B257" s="3702"/>
      <c r="C257" s="856"/>
      <c r="D257" s="4605" t="s">
        <v>2410</v>
      </c>
      <c r="E257" s="856"/>
      <c r="F257" s="867"/>
      <c r="G257" s="867"/>
      <c r="H257" s="856"/>
      <c r="I257" s="856"/>
      <c r="J257" s="856"/>
      <c r="K257" s="856"/>
      <c r="L257" s="856"/>
      <c r="M257" s="856"/>
      <c r="N257" s="857"/>
      <c r="O257" s="858"/>
      <c r="P257" s="857"/>
      <c r="Q257" s="859"/>
      <c r="R257" s="858"/>
      <c r="S257" s="858"/>
      <c r="T257" s="858"/>
      <c r="U257" s="3596">
        <f t="shared" si="84"/>
        <v>0</v>
      </c>
      <c r="V257" s="3597">
        <f t="shared" si="85"/>
        <v>0</v>
      </c>
      <c r="W257" s="3597">
        <f t="shared" si="86"/>
        <v>0</v>
      </c>
      <c r="X257" s="3599"/>
      <c r="Y257" s="4373"/>
      <c r="Z257" s="4373"/>
      <c r="AA257" s="860"/>
      <c r="AB257" s="860"/>
      <c r="AC257" s="3601">
        <f t="shared" si="87"/>
        <v>0</v>
      </c>
      <c r="AD257" s="3601" t="str">
        <f t="shared" si="88"/>
        <v/>
      </c>
      <c r="AE257" s="3601" t="str">
        <f t="shared" si="72"/>
        <v/>
      </c>
      <c r="AF257" s="4375">
        <f t="shared" si="73"/>
        <v>0</v>
      </c>
      <c r="AG257" s="4375">
        <f t="shared" si="74"/>
        <v>0</v>
      </c>
      <c r="AH257" s="3601">
        <f t="shared" si="83"/>
        <v>0</v>
      </c>
      <c r="AI257" s="860"/>
      <c r="AJ257" s="860"/>
      <c r="AK257" s="858"/>
      <c r="AL257" s="858"/>
      <c r="AM257" s="858"/>
      <c r="AN257" s="3604" t="str">
        <f t="shared" si="75"/>
        <v>N</v>
      </c>
      <c r="AO257" s="3604" t="str">
        <f t="shared" si="76"/>
        <v>N</v>
      </c>
      <c r="AP257" s="3604" t="str">
        <f t="shared" si="77"/>
        <v>N</v>
      </c>
      <c r="AQ257" s="3604" t="str">
        <f t="shared" si="78"/>
        <v>N</v>
      </c>
      <c r="AR257" s="3604" t="str">
        <f t="shared" si="79"/>
        <v>N</v>
      </c>
      <c r="AS257" s="3604" t="str">
        <f t="shared" si="80"/>
        <v>N</v>
      </c>
      <c r="AT257" s="3604" t="str">
        <f t="shared" si="81"/>
        <v>N</v>
      </c>
      <c r="AU257" s="3604" t="str">
        <f t="shared" si="82"/>
        <v>N</v>
      </c>
      <c r="AV257" s="3604" t="str">
        <f t="shared" si="89"/>
        <v/>
      </c>
      <c r="AW257" s="3604" t="str">
        <f t="shared" si="90"/>
        <v/>
      </c>
      <c r="AX257" s="3604" t="str">
        <f t="shared" si="91"/>
        <v>N</v>
      </c>
      <c r="AY257" s="856"/>
      <c r="AZ257" s="861"/>
      <c r="BA257" s="24"/>
      <c r="BB257" s="26" t="s">
        <v>2659</v>
      </c>
      <c r="BC257" s="3009"/>
      <c r="BD257" s="3013"/>
      <c r="BE257" s="101" t="str">
        <f t="shared" si="71"/>
        <v>Please complete all cells in row</v>
      </c>
      <c r="BF257" s="993">
        <v>0</v>
      </c>
      <c r="BG257" s="3362"/>
    </row>
    <row r="258" spans="1:59" s="3704" customFormat="1" ht="15.75" hidden="1" customHeight="1">
      <c r="A258" s="3163"/>
      <c r="B258" s="3702"/>
      <c r="C258" s="856"/>
      <c r="D258" s="4605" t="s">
        <v>2410</v>
      </c>
      <c r="E258" s="856"/>
      <c r="F258" s="867"/>
      <c r="G258" s="867"/>
      <c r="H258" s="856"/>
      <c r="I258" s="856"/>
      <c r="J258" s="856"/>
      <c r="K258" s="856"/>
      <c r="L258" s="856"/>
      <c r="M258" s="856"/>
      <c r="N258" s="857"/>
      <c r="O258" s="858"/>
      <c r="P258" s="857"/>
      <c r="Q258" s="859"/>
      <c r="R258" s="858"/>
      <c r="S258" s="858"/>
      <c r="T258" s="858"/>
      <c r="U258" s="3596">
        <f t="shared" si="84"/>
        <v>0</v>
      </c>
      <c r="V258" s="3597">
        <f t="shared" si="85"/>
        <v>0</v>
      </c>
      <c r="W258" s="3597">
        <f t="shared" si="86"/>
        <v>0</v>
      </c>
      <c r="X258" s="3599"/>
      <c r="Y258" s="4373"/>
      <c r="Z258" s="4373"/>
      <c r="AA258" s="860"/>
      <c r="AB258" s="860"/>
      <c r="AC258" s="3601">
        <f t="shared" si="87"/>
        <v>0</v>
      </c>
      <c r="AD258" s="3601" t="str">
        <f t="shared" si="88"/>
        <v/>
      </c>
      <c r="AE258" s="3601" t="str">
        <f t="shared" si="72"/>
        <v/>
      </c>
      <c r="AF258" s="4375">
        <f t="shared" si="73"/>
        <v>0</v>
      </c>
      <c r="AG258" s="4375">
        <f t="shared" si="74"/>
        <v>0</v>
      </c>
      <c r="AH258" s="3601">
        <f t="shared" si="83"/>
        <v>0</v>
      </c>
      <c r="AI258" s="860"/>
      <c r="AJ258" s="860"/>
      <c r="AK258" s="858"/>
      <c r="AL258" s="858"/>
      <c r="AM258" s="858"/>
      <c r="AN258" s="3604" t="str">
        <f t="shared" si="75"/>
        <v>N</v>
      </c>
      <c r="AO258" s="3604" t="str">
        <f t="shared" si="76"/>
        <v>N</v>
      </c>
      <c r="AP258" s="3604" t="str">
        <f t="shared" si="77"/>
        <v>N</v>
      </c>
      <c r="AQ258" s="3604" t="str">
        <f t="shared" si="78"/>
        <v>N</v>
      </c>
      <c r="AR258" s="3604" t="str">
        <f t="shared" si="79"/>
        <v>N</v>
      </c>
      <c r="AS258" s="3604" t="str">
        <f t="shared" si="80"/>
        <v>N</v>
      </c>
      <c r="AT258" s="3604" t="str">
        <f t="shared" si="81"/>
        <v>N</v>
      </c>
      <c r="AU258" s="3604" t="str">
        <f t="shared" si="82"/>
        <v>N</v>
      </c>
      <c r="AV258" s="3604" t="str">
        <f t="shared" si="89"/>
        <v/>
      </c>
      <c r="AW258" s="3604" t="str">
        <f t="shared" si="90"/>
        <v/>
      </c>
      <c r="AX258" s="3604" t="str">
        <f t="shared" si="91"/>
        <v>N</v>
      </c>
      <c r="AY258" s="856"/>
      <c r="AZ258" s="861"/>
      <c r="BA258" s="24"/>
      <c r="BB258" s="26" t="s">
        <v>2660</v>
      </c>
      <c r="BC258" s="3009"/>
      <c r="BD258" s="3013"/>
      <c r="BE258" s="101" t="str">
        <f t="shared" si="71"/>
        <v>Please complete all cells in row</v>
      </c>
      <c r="BF258" s="993">
        <v>0</v>
      </c>
      <c r="BG258" s="3362"/>
    </row>
    <row r="259" spans="1:59" s="3704" customFormat="1" ht="15.75" hidden="1" customHeight="1">
      <c r="A259" s="3163"/>
      <c r="B259" s="3702"/>
      <c r="C259" s="856"/>
      <c r="D259" s="4605" t="s">
        <v>2410</v>
      </c>
      <c r="E259" s="856"/>
      <c r="F259" s="867"/>
      <c r="G259" s="867"/>
      <c r="H259" s="856"/>
      <c r="I259" s="856"/>
      <c r="J259" s="856"/>
      <c r="K259" s="856"/>
      <c r="L259" s="856"/>
      <c r="M259" s="856"/>
      <c r="N259" s="857"/>
      <c r="O259" s="858"/>
      <c r="P259" s="857"/>
      <c r="Q259" s="859"/>
      <c r="R259" s="858"/>
      <c r="S259" s="858"/>
      <c r="T259" s="858"/>
      <c r="U259" s="3596">
        <f t="shared" si="84"/>
        <v>0</v>
      </c>
      <c r="V259" s="3597">
        <f t="shared" si="85"/>
        <v>0</v>
      </c>
      <c r="W259" s="3597">
        <f t="shared" si="86"/>
        <v>0</v>
      </c>
      <c r="X259" s="3599"/>
      <c r="Y259" s="4373"/>
      <c r="Z259" s="4373"/>
      <c r="AA259" s="860"/>
      <c r="AB259" s="860"/>
      <c r="AC259" s="3601">
        <f t="shared" si="87"/>
        <v>0</v>
      </c>
      <c r="AD259" s="3601" t="str">
        <f t="shared" si="88"/>
        <v/>
      </c>
      <c r="AE259" s="3601" t="str">
        <f t="shared" si="72"/>
        <v/>
      </c>
      <c r="AF259" s="4375">
        <f t="shared" si="73"/>
        <v>0</v>
      </c>
      <c r="AG259" s="4375">
        <f t="shared" si="74"/>
        <v>0</v>
      </c>
      <c r="AH259" s="3601">
        <f t="shared" si="83"/>
        <v>0</v>
      </c>
      <c r="AI259" s="860"/>
      <c r="AJ259" s="860"/>
      <c r="AK259" s="858"/>
      <c r="AL259" s="858"/>
      <c r="AM259" s="858"/>
      <c r="AN259" s="3604" t="str">
        <f t="shared" si="75"/>
        <v>N</v>
      </c>
      <c r="AO259" s="3604" t="str">
        <f t="shared" si="76"/>
        <v>N</v>
      </c>
      <c r="AP259" s="3604" t="str">
        <f t="shared" si="77"/>
        <v>N</v>
      </c>
      <c r="AQ259" s="3604" t="str">
        <f t="shared" si="78"/>
        <v>N</v>
      </c>
      <c r="AR259" s="3604" t="str">
        <f t="shared" si="79"/>
        <v>N</v>
      </c>
      <c r="AS259" s="3604" t="str">
        <f t="shared" si="80"/>
        <v>N</v>
      </c>
      <c r="AT259" s="3604" t="str">
        <f t="shared" si="81"/>
        <v>N</v>
      </c>
      <c r="AU259" s="3604" t="str">
        <f t="shared" si="82"/>
        <v>N</v>
      </c>
      <c r="AV259" s="3604" t="str">
        <f t="shared" si="89"/>
        <v/>
      </c>
      <c r="AW259" s="3604" t="str">
        <f t="shared" si="90"/>
        <v/>
      </c>
      <c r="AX259" s="3604" t="str">
        <f t="shared" si="91"/>
        <v>N</v>
      </c>
      <c r="AY259" s="856"/>
      <c r="AZ259" s="861"/>
      <c r="BA259" s="24"/>
      <c r="BB259" s="26" t="s">
        <v>2661</v>
      </c>
      <c r="BC259" s="3009"/>
      <c r="BD259" s="3013"/>
      <c r="BE259" s="101" t="str">
        <f t="shared" si="71"/>
        <v>Please complete all cells in row</v>
      </c>
      <c r="BF259" s="993">
        <v>0</v>
      </c>
      <c r="BG259" s="3362"/>
    </row>
    <row r="260" spans="1:59" s="3704" customFormat="1" ht="15.75" hidden="1" customHeight="1">
      <c r="A260" s="3163"/>
      <c r="B260" s="3702"/>
      <c r="C260" s="856"/>
      <c r="D260" s="4605" t="s">
        <v>2410</v>
      </c>
      <c r="E260" s="856"/>
      <c r="F260" s="867"/>
      <c r="G260" s="867"/>
      <c r="H260" s="856"/>
      <c r="I260" s="856"/>
      <c r="J260" s="856"/>
      <c r="K260" s="856"/>
      <c r="L260" s="856"/>
      <c r="M260" s="856"/>
      <c r="N260" s="857"/>
      <c r="O260" s="858"/>
      <c r="P260" s="857"/>
      <c r="Q260" s="859"/>
      <c r="R260" s="858"/>
      <c r="S260" s="858"/>
      <c r="T260" s="858"/>
      <c r="U260" s="3596">
        <f t="shared" si="84"/>
        <v>0</v>
      </c>
      <c r="V260" s="3597">
        <f t="shared" si="85"/>
        <v>0</v>
      </c>
      <c r="W260" s="3597">
        <f t="shared" si="86"/>
        <v>0</v>
      </c>
      <c r="X260" s="3599"/>
      <c r="Y260" s="4373"/>
      <c r="Z260" s="4373"/>
      <c r="AA260" s="860"/>
      <c r="AB260" s="860"/>
      <c r="AC260" s="3601">
        <f t="shared" si="87"/>
        <v>0</v>
      </c>
      <c r="AD260" s="3601" t="str">
        <f t="shared" si="88"/>
        <v/>
      </c>
      <c r="AE260" s="3601" t="str">
        <f t="shared" si="72"/>
        <v/>
      </c>
      <c r="AF260" s="4375">
        <f t="shared" si="73"/>
        <v>0</v>
      </c>
      <c r="AG260" s="4375">
        <f t="shared" si="74"/>
        <v>0</v>
      </c>
      <c r="AH260" s="3601">
        <f t="shared" si="83"/>
        <v>0</v>
      </c>
      <c r="AI260" s="860"/>
      <c r="AJ260" s="860"/>
      <c r="AK260" s="858"/>
      <c r="AL260" s="858"/>
      <c r="AM260" s="858"/>
      <c r="AN260" s="3604" t="str">
        <f t="shared" si="75"/>
        <v>N</v>
      </c>
      <c r="AO260" s="3604" t="str">
        <f t="shared" si="76"/>
        <v>N</v>
      </c>
      <c r="AP260" s="3604" t="str">
        <f t="shared" si="77"/>
        <v>N</v>
      </c>
      <c r="AQ260" s="3604" t="str">
        <f t="shared" si="78"/>
        <v>N</v>
      </c>
      <c r="AR260" s="3604" t="str">
        <f t="shared" si="79"/>
        <v>N</v>
      </c>
      <c r="AS260" s="3604" t="str">
        <f t="shared" si="80"/>
        <v>N</v>
      </c>
      <c r="AT260" s="3604" t="str">
        <f t="shared" si="81"/>
        <v>N</v>
      </c>
      <c r="AU260" s="3604" t="str">
        <f t="shared" si="82"/>
        <v>N</v>
      </c>
      <c r="AV260" s="3604" t="str">
        <f t="shared" si="89"/>
        <v/>
      </c>
      <c r="AW260" s="3604" t="str">
        <f t="shared" si="90"/>
        <v/>
      </c>
      <c r="AX260" s="3604" t="str">
        <f t="shared" si="91"/>
        <v>N</v>
      </c>
      <c r="AY260" s="856"/>
      <c r="AZ260" s="861"/>
      <c r="BA260" s="24"/>
      <c r="BB260" s="26" t="s">
        <v>2662</v>
      </c>
      <c r="BC260" s="3009"/>
      <c r="BD260" s="3013"/>
      <c r="BE260" s="101" t="str">
        <f t="shared" si="71"/>
        <v>Please complete all cells in row</v>
      </c>
      <c r="BF260" s="993">
        <v>0</v>
      </c>
      <c r="BG260" s="3362"/>
    </row>
    <row r="261" spans="1:59" s="3704" customFormat="1" ht="15.75" hidden="1" customHeight="1">
      <c r="A261" s="3163"/>
      <c r="B261" s="3702"/>
      <c r="C261" s="856"/>
      <c r="D261" s="4605" t="s">
        <v>2410</v>
      </c>
      <c r="E261" s="856"/>
      <c r="F261" s="867"/>
      <c r="G261" s="867"/>
      <c r="H261" s="856"/>
      <c r="I261" s="856"/>
      <c r="J261" s="856"/>
      <c r="K261" s="856"/>
      <c r="L261" s="856"/>
      <c r="M261" s="856"/>
      <c r="N261" s="857"/>
      <c r="O261" s="858"/>
      <c r="P261" s="857"/>
      <c r="Q261" s="859"/>
      <c r="R261" s="858"/>
      <c r="S261" s="858"/>
      <c r="T261" s="858"/>
      <c r="U261" s="3596">
        <f t="shared" si="84"/>
        <v>0</v>
      </c>
      <c r="V261" s="3597">
        <f t="shared" si="85"/>
        <v>0</v>
      </c>
      <c r="W261" s="3597">
        <f t="shared" si="86"/>
        <v>0</v>
      </c>
      <c r="X261" s="3599"/>
      <c r="Y261" s="4373"/>
      <c r="Z261" s="4373"/>
      <c r="AA261" s="860"/>
      <c r="AB261" s="860"/>
      <c r="AC261" s="3601">
        <f t="shared" si="87"/>
        <v>0</v>
      </c>
      <c r="AD261" s="3601" t="str">
        <f t="shared" si="88"/>
        <v/>
      </c>
      <c r="AE261" s="3601" t="str">
        <f t="shared" si="72"/>
        <v/>
      </c>
      <c r="AF261" s="4375">
        <f t="shared" si="73"/>
        <v>0</v>
      </c>
      <c r="AG261" s="4375">
        <f t="shared" si="74"/>
        <v>0</v>
      </c>
      <c r="AH261" s="3601">
        <f t="shared" si="83"/>
        <v>0</v>
      </c>
      <c r="AI261" s="860"/>
      <c r="AJ261" s="860"/>
      <c r="AK261" s="858"/>
      <c r="AL261" s="858"/>
      <c r="AM261" s="858"/>
      <c r="AN261" s="3604" t="str">
        <f t="shared" si="75"/>
        <v>N</v>
      </c>
      <c r="AO261" s="3604" t="str">
        <f t="shared" si="76"/>
        <v>N</v>
      </c>
      <c r="AP261" s="3604" t="str">
        <f t="shared" si="77"/>
        <v>N</v>
      </c>
      <c r="AQ261" s="3604" t="str">
        <f t="shared" si="78"/>
        <v>N</v>
      </c>
      <c r="AR261" s="3604" t="str">
        <f t="shared" si="79"/>
        <v>N</v>
      </c>
      <c r="AS261" s="3604" t="str">
        <f t="shared" si="80"/>
        <v>N</v>
      </c>
      <c r="AT261" s="3604" t="str">
        <f t="shared" si="81"/>
        <v>N</v>
      </c>
      <c r="AU261" s="3604" t="str">
        <f t="shared" si="82"/>
        <v>N</v>
      </c>
      <c r="AV261" s="3604" t="str">
        <f t="shared" si="89"/>
        <v/>
      </c>
      <c r="AW261" s="3604" t="str">
        <f t="shared" si="90"/>
        <v/>
      </c>
      <c r="AX261" s="3604" t="str">
        <f t="shared" si="91"/>
        <v>N</v>
      </c>
      <c r="AY261" s="856"/>
      <c r="AZ261" s="861"/>
      <c r="BA261" s="24"/>
      <c r="BB261" s="26" t="s">
        <v>2663</v>
      </c>
      <c r="BC261" s="3009"/>
      <c r="BD261" s="3013"/>
      <c r="BE261" s="101" t="str">
        <f t="shared" si="71"/>
        <v>Please complete all cells in row</v>
      </c>
      <c r="BF261" s="993">
        <v>0</v>
      </c>
      <c r="BG261" s="3362"/>
    </row>
    <row r="262" spans="1:59" s="3704" customFormat="1" ht="15.75" hidden="1" customHeight="1">
      <c r="A262" s="3163"/>
      <c r="B262" s="3702"/>
      <c r="C262" s="856"/>
      <c r="D262" s="4605" t="s">
        <v>2410</v>
      </c>
      <c r="E262" s="856"/>
      <c r="F262" s="867"/>
      <c r="G262" s="867"/>
      <c r="H262" s="856"/>
      <c r="I262" s="856"/>
      <c r="J262" s="856"/>
      <c r="K262" s="856"/>
      <c r="L262" s="856"/>
      <c r="M262" s="856"/>
      <c r="N262" s="857"/>
      <c r="O262" s="858"/>
      <c r="P262" s="857"/>
      <c r="Q262" s="859"/>
      <c r="R262" s="858"/>
      <c r="S262" s="858"/>
      <c r="T262" s="858"/>
      <c r="U262" s="3596">
        <f t="shared" si="84"/>
        <v>0</v>
      </c>
      <c r="V262" s="3597">
        <f t="shared" si="85"/>
        <v>0</v>
      </c>
      <c r="W262" s="3597">
        <f t="shared" si="86"/>
        <v>0</v>
      </c>
      <c r="X262" s="3599"/>
      <c r="Y262" s="4373"/>
      <c r="Z262" s="4373"/>
      <c r="AA262" s="860"/>
      <c r="AB262" s="860"/>
      <c r="AC262" s="3601">
        <f t="shared" si="87"/>
        <v>0</v>
      </c>
      <c r="AD262" s="3601" t="str">
        <f t="shared" si="88"/>
        <v/>
      </c>
      <c r="AE262" s="3601" t="str">
        <f t="shared" si="72"/>
        <v/>
      </c>
      <c r="AF262" s="4375">
        <f t="shared" si="73"/>
        <v>0</v>
      </c>
      <c r="AG262" s="4375">
        <f t="shared" si="74"/>
        <v>0</v>
      </c>
      <c r="AH262" s="3601">
        <f t="shared" si="83"/>
        <v>0</v>
      </c>
      <c r="AI262" s="860"/>
      <c r="AJ262" s="860"/>
      <c r="AK262" s="858"/>
      <c r="AL262" s="858"/>
      <c r="AM262" s="858"/>
      <c r="AN262" s="3604" t="str">
        <f t="shared" si="75"/>
        <v>N</v>
      </c>
      <c r="AO262" s="3604" t="str">
        <f t="shared" si="76"/>
        <v>N</v>
      </c>
      <c r="AP262" s="3604" t="str">
        <f t="shared" si="77"/>
        <v>N</v>
      </c>
      <c r="AQ262" s="3604" t="str">
        <f t="shared" si="78"/>
        <v>N</v>
      </c>
      <c r="AR262" s="3604" t="str">
        <f t="shared" si="79"/>
        <v>N</v>
      </c>
      <c r="AS262" s="3604" t="str">
        <f t="shared" si="80"/>
        <v>N</v>
      </c>
      <c r="AT262" s="3604" t="str">
        <f t="shared" si="81"/>
        <v>N</v>
      </c>
      <c r="AU262" s="3604" t="str">
        <f t="shared" si="82"/>
        <v>N</v>
      </c>
      <c r="AV262" s="3604" t="str">
        <f t="shared" si="89"/>
        <v/>
      </c>
      <c r="AW262" s="3604" t="str">
        <f t="shared" si="90"/>
        <v/>
      </c>
      <c r="AX262" s="3604" t="str">
        <f t="shared" si="91"/>
        <v>N</v>
      </c>
      <c r="AY262" s="856"/>
      <c r="AZ262" s="861"/>
      <c r="BA262" s="24"/>
      <c r="BB262" s="26" t="s">
        <v>2664</v>
      </c>
      <c r="BC262" s="3009"/>
      <c r="BD262" s="3013"/>
      <c r="BE262" s="101" t="str">
        <f t="shared" si="71"/>
        <v>Please complete all cells in row</v>
      </c>
      <c r="BF262" s="993">
        <v>0</v>
      </c>
      <c r="BG262" s="3362"/>
    </row>
    <row r="263" spans="1:59" s="3704" customFormat="1" ht="15.75" hidden="1" customHeight="1">
      <c r="A263" s="3163"/>
      <c r="B263" s="3702"/>
      <c r="C263" s="856"/>
      <c r="D263" s="4605" t="s">
        <v>2410</v>
      </c>
      <c r="E263" s="856"/>
      <c r="F263" s="867"/>
      <c r="G263" s="867"/>
      <c r="H263" s="856"/>
      <c r="I263" s="856"/>
      <c r="J263" s="856"/>
      <c r="K263" s="856"/>
      <c r="L263" s="856"/>
      <c r="M263" s="856"/>
      <c r="N263" s="857"/>
      <c r="O263" s="858"/>
      <c r="P263" s="857"/>
      <c r="Q263" s="859"/>
      <c r="R263" s="858"/>
      <c r="S263" s="858"/>
      <c r="T263" s="858"/>
      <c r="U263" s="3596">
        <f t="shared" si="84"/>
        <v>0</v>
      </c>
      <c r="V263" s="3597">
        <f t="shared" si="85"/>
        <v>0</v>
      </c>
      <c r="W263" s="3597">
        <f t="shared" si="86"/>
        <v>0</v>
      </c>
      <c r="X263" s="3599"/>
      <c r="Y263" s="4373"/>
      <c r="Z263" s="4373"/>
      <c r="AA263" s="860"/>
      <c r="AB263" s="860"/>
      <c r="AC263" s="3601">
        <f t="shared" si="87"/>
        <v>0</v>
      </c>
      <c r="AD263" s="3601" t="str">
        <f t="shared" si="88"/>
        <v/>
      </c>
      <c r="AE263" s="3601" t="str">
        <f t="shared" si="72"/>
        <v/>
      </c>
      <c r="AF263" s="4375">
        <f t="shared" si="73"/>
        <v>0</v>
      </c>
      <c r="AG263" s="4375">
        <f t="shared" si="74"/>
        <v>0</v>
      </c>
      <c r="AH263" s="3601">
        <f t="shared" si="83"/>
        <v>0</v>
      </c>
      <c r="AI263" s="860"/>
      <c r="AJ263" s="860"/>
      <c r="AK263" s="858"/>
      <c r="AL263" s="858"/>
      <c r="AM263" s="858"/>
      <c r="AN263" s="3604" t="str">
        <f t="shared" si="75"/>
        <v>N</v>
      </c>
      <c r="AO263" s="3604" t="str">
        <f t="shared" si="76"/>
        <v>N</v>
      </c>
      <c r="AP263" s="3604" t="str">
        <f t="shared" si="77"/>
        <v>N</v>
      </c>
      <c r="AQ263" s="3604" t="str">
        <f t="shared" si="78"/>
        <v>N</v>
      </c>
      <c r="AR263" s="3604" t="str">
        <f t="shared" si="79"/>
        <v>N</v>
      </c>
      <c r="AS263" s="3604" t="str">
        <f t="shared" si="80"/>
        <v>N</v>
      </c>
      <c r="AT263" s="3604" t="str">
        <f t="shared" si="81"/>
        <v>N</v>
      </c>
      <c r="AU263" s="3604" t="str">
        <f t="shared" si="82"/>
        <v>N</v>
      </c>
      <c r="AV263" s="3604" t="str">
        <f t="shared" si="89"/>
        <v/>
      </c>
      <c r="AW263" s="3604" t="str">
        <f t="shared" si="90"/>
        <v/>
      </c>
      <c r="AX263" s="3604" t="str">
        <f t="shared" si="91"/>
        <v>N</v>
      </c>
      <c r="AY263" s="856"/>
      <c r="AZ263" s="861"/>
      <c r="BA263" s="24"/>
      <c r="BB263" s="26" t="s">
        <v>2665</v>
      </c>
      <c r="BC263" s="3009"/>
      <c r="BD263" s="3013"/>
      <c r="BE263" s="101" t="str">
        <f t="shared" si="71"/>
        <v>Please complete all cells in row</v>
      </c>
      <c r="BF263" s="993">
        <v>0</v>
      </c>
      <c r="BG263" s="3362"/>
    </row>
    <row r="264" spans="1:59" s="3704" customFormat="1" ht="15.75" hidden="1" customHeight="1">
      <c r="A264" s="3163"/>
      <c r="B264" s="3702"/>
      <c r="C264" s="856"/>
      <c r="D264" s="4605" t="s">
        <v>2410</v>
      </c>
      <c r="E264" s="856"/>
      <c r="F264" s="867"/>
      <c r="G264" s="867"/>
      <c r="H264" s="856"/>
      <c r="I264" s="856"/>
      <c r="J264" s="856"/>
      <c r="K264" s="856"/>
      <c r="L264" s="856"/>
      <c r="M264" s="856"/>
      <c r="N264" s="857"/>
      <c r="O264" s="858"/>
      <c r="P264" s="857"/>
      <c r="Q264" s="859"/>
      <c r="R264" s="858"/>
      <c r="S264" s="858"/>
      <c r="T264" s="858"/>
      <c r="U264" s="3596">
        <f t="shared" si="84"/>
        <v>0</v>
      </c>
      <c r="V264" s="3597">
        <f t="shared" si="85"/>
        <v>0</v>
      </c>
      <c r="W264" s="3597">
        <f t="shared" si="86"/>
        <v>0</v>
      </c>
      <c r="X264" s="3599"/>
      <c r="Y264" s="4373"/>
      <c r="Z264" s="4373"/>
      <c r="AA264" s="860"/>
      <c r="AB264" s="860"/>
      <c r="AC264" s="3601">
        <f t="shared" si="87"/>
        <v>0</v>
      </c>
      <c r="AD264" s="3601" t="str">
        <f t="shared" si="88"/>
        <v/>
      </c>
      <c r="AE264" s="3601" t="str">
        <f t="shared" si="72"/>
        <v/>
      </c>
      <c r="AF264" s="4375">
        <f t="shared" si="73"/>
        <v>0</v>
      </c>
      <c r="AG264" s="4375">
        <f t="shared" si="74"/>
        <v>0</v>
      </c>
      <c r="AH264" s="3601">
        <f t="shared" si="83"/>
        <v>0</v>
      </c>
      <c r="AI264" s="860"/>
      <c r="AJ264" s="860"/>
      <c r="AK264" s="858"/>
      <c r="AL264" s="858"/>
      <c r="AM264" s="858"/>
      <c r="AN264" s="3604" t="str">
        <f t="shared" si="75"/>
        <v>N</v>
      </c>
      <c r="AO264" s="3604" t="str">
        <f t="shared" si="76"/>
        <v>N</v>
      </c>
      <c r="AP264" s="3604" t="str">
        <f t="shared" si="77"/>
        <v>N</v>
      </c>
      <c r="AQ264" s="3604" t="str">
        <f t="shared" si="78"/>
        <v>N</v>
      </c>
      <c r="AR264" s="3604" t="str">
        <f t="shared" si="79"/>
        <v>N</v>
      </c>
      <c r="AS264" s="3604" t="str">
        <f t="shared" si="80"/>
        <v>N</v>
      </c>
      <c r="AT264" s="3604" t="str">
        <f t="shared" si="81"/>
        <v>N</v>
      </c>
      <c r="AU264" s="3604" t="str">
        <f t="shared" si="82"/>
        <v>N</v>
      </c>
      <c r="AV264" s="3604" t="str">
        <f t="shared" si="89"/>
        <v/>
      </c>
      <c r="AW264" s="3604" t="str">
        <f t="shared" si="90"/>
        <v/>
      </c>
      <c r="AX264" s="3604" t="str">
        <f t="shared" si="91"/>
        <v>N</v>
      </c>
      <c r="AY264" s="856"/>
      <c r="AZ264" s="861"/>
      <c r="BA264" s="24"/>
      <c r="BB264" s="26" t="s">
        <v>2666</v>
      </c>
      <c r="BC264" s="3009"/>
      <c r="BD264" s="3013"/>
      <c r="BE264" s="101" t="str">
        <f t="shared" ref="BE264:BE327" si="92">IF(COUNTBLANK(B264:AZ264)=BF264, 0, rngIncomplete )</f>
        <v>Please complete all cells in row</v>
      </c>
      <c r="BF264" s="993">
        <v>0</v>
      </c>
      <c r="BG264" s="3362"/>
    </row>
    <row r="265" spans="1:59" s="3704" customFormat="1" ht="15.75" hidden="1" customHeight="1">
      <c r="A265" s="3163"/>
      <c r="B265" s="3702"/>
      <c r="C265" s="856"/>
      <c r="D265" s="4605" t="s">
        <v>2410</v>
      </c>
      <c r="E265" s="856"/>
      <c r="F265" s="867"/>
      <c r="G265" s="867"/>
      <c r="H265" s="856"/>
      <c r="I265" s="856"/>
      <c r="J265" s="856"/>
      <c r="K265" s="856"/>
      <c r="L265" s="856"/>
      <c r="M265" s="856"/>
      <c r="N265" s="857"/>
      <c r="O265" s="858"/>
      <c r="P265" s="857"/>
      <c r="Q265" s="859"/>
      <c r="R265" s="858"/>
      <c r="S265" s="858"/>
      <c r="T265" s="858"/>
      <c r="U265" s="3596">
        <f t="shared" si="84"/>
        <v>0</v>
      </c>
      <c r="V265" s="3597">
        <f t="shared" si="85"/>
        <v>0</v>
      </c>
      <c r="W265" s="3597">
        <f t="shared" si="86"/>
        <v>0</v>
      </c>
      <c r="X265" s="3599"/>
      <c r="Y265" s="4373"/>
      <c r="Z265" s="4373"/>
      <c r="AA265" s="860"/>
      <c r="AB265" s="860"/>
      <c r="AC265" s="3601">
        <f t="shared" si="87"/>
        <v>0</v>
      </c>
      <c r="AD265" s="3601" t="str">
        <f t="shared" si="88"/>
        <v/>
      </c>
      <c r="AE265" s="3601" t="str">
        <f t="shared" ref="AE265:AE328" si="93">IF(H265="",IF(D265="Swap - receiving leg",VLOOKUP(G265,$F$9:$H$408,3,0),IF(D265="Swap - paying leg",IF(I265="",H265,I265),"")),H265)</f>
        <v/>
      </c>
      <c r="AF265" s="4375">
        <f t="shared" ref="AF265:AF328" si="94">IF(AE265="Floating",$C$420-$C$419,IF(AE265="RPI",$C$417-$C$415,IF(AE265="CPI/CPIH",$C$418-$C$416,0)))</f>
        <v>0</v>
      </c>
      <c r="AG265" s="4375">
        <f t="shared" ref="AG265:AG328" si="95">AF265+AB265</f>
        <v>0</v>
      </c>
      <c r="AH265" s="3601">
        <f t="shared" si="83"/>
        <v>0</v>
      </c>
      <c r="AI265" s="860"/>
      <c r="AJ265" s="860"/>
      <c r="AK265" s="858"/>
      <c r="AL265" s="858"/>
      <c r="AM265" s="858"/>
      <c r="AN265" s="3604" t="str">
        <f t="shared" ref="AN265:AN328" si="96">IF($H265="Fixed", IF(OR(LEFT($D265,4)="swap",LEFT($D265,5)="other"),"N","Y"),"N")</f>
        <v>N</v>
      </c>
      <c r="AO265" s="3604" t="str">
        <f t="shared" ref="AO265:AO328" si="97">IF($H265="Floating", IF(OR(LEFT($D265,4)="swap",LEFT($D265,5)="other"),"N","Y"),"N")</f>
        <v>N</v>
      </c>
      <c r="AP265" s="3604" t="str">
        <f t="shared" ref="AP265:AP328" si="98">IF($H265="RPI", IF(OR(LEFT($D265,4)="swap",LEFT($D265,5)="other"),"N","Y"),"N")</f>
        <v>N</v>
      </c>
      <c r="AQ265" s="3604" t="str">
        <f t="shared" ref="AQ265:AQ328" si="99">IF($H265="CPI/CPIH", IF(OR(LEFT($D265,4)="swap",LEFT($D265,5)="other"),"N","Y"),"N")</f>
        <v>N</v>
      </c>
      <c r="AR265" s="3604" t="str">
        <f t="shared" ref="AR265:AR328" si="100">IF($I265="Fixed", IF(OR(LEFT($D265,4)="swap",LEFT($D265,5)="other"),"N","Y"),"N")</f>
        <v>N</v>
      </c>
      <c r="AS265" s="3604" t="str">
        <f t="shared" ref="AS265:AS328" si="101">IF($I265="Floating", IF(OR(LEFT($D265,4)="swap",LEFT($D265,5)="other"),"N","Y"),"N")</f>
        <v>N</v>
      </c>
      <c r="AT265" s="3604" t="str">
        <f t="shared" ref="AT265:AT328" si="102">IF($I265="RPI", IF(OR(LEFT($D265,4)="swap",LEFT($D265,5)="other"),"N","Y"),"N")</f>
        <v>N</v>
      </c>
      <c r="AU265" s="3604" t="str">
        <f t="shared" ref="AU265:AU328" si="103">IF($I265="CPI/CPIH", IF(OR(LEFT($D265,4)="swap",LEFT($D265,5)="other"),"N","Y"),"N")</f>
        <v>N</v>
      </c>
      <c r="AV265" s="3604" t="str">
        <f t="shared" si="89"/>
        <v/>
      </c>
      <c r="AW265" s="3604" t="str">
        <f t="shared" si="90"/>
        <v/>
      </c>
      <c r="AX265" s="3604" t="str">
        <f t="shared" si="91"/>
        <v>N</v>
      </c>
      <c r="AY265" s="856"/>
      <c r="AZ265" s="861"/>
      <c r="BA265" s="24"/>
      <c r="BB265" s="26" t="s">
        <v>2667</v>
      </c>
      <c r="BC265" s="3009"/>
      <c r="BD265" s="3013"/>
      <c r="BE265" s="101" t="str">
        <f t="shared" si="92"/>
        <v>Please complete all cells in row</v>
      </c>
      <c r="BF265" s="993">
        <v>0</v>
      </c>
      <c r="BG265" s="3362"/>
    </row>
    <row r="266" spans="1:59" s="3704" customFormat="1" ht="15.75" hidden="1" customHeight="1">
      <c r="A266" s="3163"/>
      <c r="B266" s="3702"/>
      <c r="C266" s="856"/>
      <c r="D266" s="4605" t="s">
        <v>2410</v>
      </c>
      <c r="E266" s="856"/>
      <c r="F266" s="867"/>
      <c r="G266" s="867"/>
      <c r="H266" s="856"/>
      <c r="I266" s="856"/>
      <c r="J266" s="856"/>
      <c r="K266" s="856"/>
      <c r="L266" s="856"/>
      <c r="M266" s="856"/>
      <c r="N266" s="857"/>
      <c r="O266" s="858"/>
      <c r="P266" s="857"/>
      <c r="Q266" s="859"/>
      <c r="R266" s="858"/>
      <c r="S266" s="858"/>
      <c r="T266" s="858"/>
      <c r="U266" s="3596">
        <f t="shared" si="84"/>
        <v>0</v>
      </c>
      <c r="V266" s="3597">
        <f t="shared" si="85"/>
        <v>0</v>
      </c>
      <c r="W266" s="3597">
        <f t="shared" si="86"/>
        <v>0</v>
      </c>
      <c r="X266" s="3599"/>
      <c r="Y266" s="4373"/>
      <c r="Z266" s="4373"/>
      <c r="AA266" s="860"/>
      <c r="AB266" s="860"/>
      <c r="AC266" s="3601">
        <f t="shared" si="87"/>
        <v>0</v>
      </c>
      <c r="AD266" s="3601" t="str">
        <f t="shared" si="88"/>
        <v/>
      </c>
      <c r="AE266" s="3601" t="str">
        <f t="shared" si="93"/>
        <v/>
      </c>
      <c r="AF266" s="4375">
        <f t="shared" si="94"/>
        <v>0</v>
      </c>
      <c r="AG266" s="4375">
        <f t="shared" si="95"/>
        <v>0</v>
      </c>
      <c r="AH266" s="3601">
        <f t="shared" ref="AH266:AH329" si="104">AG266*T266</f>
        <v>0</v>
      </c>
      <c r="AI266" s="860"/>
      <c r="AJ266" s="860"/>
      <c r="AK266" s="858"/>
      <c r="AL266" s="858"/>
      <c r="AM266" s="858"/>
      <c r="AN266" s="3604" t="str">
        <f t="shared" si="96"/>
        <v>N</v>
      </c>
      <c r="AO266" s="3604" t="str">
        <f t="shared" si="97"/>
        <v>N</v>
      </c>
      <c r="AP266" s="3604" t="str">
        <f t="shared" si="98"/>
        <v>N</v>
      </c>
      <c r="AQ266" s="3604" t="str">
        <f t="shared" si="99"/>
        <v>N</v>
      </c>
      <c r="AR266" s="3604" t="str">
        <f t="shared" si="100"/>
        <v>N</v>
      </c>
      <c r="AS266" s="3604" t="str">
        <f t="shared" si="101"/>
        <v>N</v>
      </c>
      <c r="AT266" s="3604" t="str">
        <f t="shared" si="102"/>
        <v>N</v>
      </c>
      <c r="AU266" s="3604" t="str">
        <f t="shared" si="103"/>
        <v>N</v>
      </c>
      <c r="AV266" s="3604" t="str">
        <f t="shared" si="89"/>
        <v/>
      </c>
      <c r="AW266" s="3604" t="str">
        <f t="shared" si="90"/>
        <v/>
      </c>
      <c r="AX266" s="3604" t="str">
        <f t="shared" si="91"/>
        <v>N</v>
      </c>
      <c r="AY266" s="856"/>
      <c r="AZ266" s="861"/>
      <c r="BA266" s="24"/>
      <c r="BB266" s="26" t="s">
        <v>2668</v>
      </c>
      <c r="BC266" s="3009"/>
      <c r="BD266" s="3013"/>
      <c r="BE266" s="101" t="str">
        <f t="shared" si="92"/>
        <v>Please complete all cells in row</v>
      </c>
      <c r="BF266" s="993">
        <v>0</v>
      </c>
      <c r="BG266" s="3362"/>
    </row>
    <row r="267" spans="1:59" s="3704" customFormat="1" ht="15.75" hidden="1" customHeight="1">
      <c r="A267" s="3163"/>
      <c r="B267" s="3702"/>
      <c r="C267" s="856"/>
      <c r="D267" s="4605" t="s">
        <v>2410</v>
      </c>
      <c r="E267" s="856"/>
      <c r="F267" s="867"/>
      <c r="G267" s="867"/>
      <c r="H267" s="856"/>
      <c r="I267" s="856"/>
      <c r="J267" s="856"/>
      <c r="K267" s="856"/>
      <c r="L267" s="856"/>
      <c r="M267" s="856"/>
      <c r="N267" s="857"/>
      <c r="O267" s="858"/>
      <c r="P267" s="857"/>
      <c r="Q267" s="859"/>
      <c r="R267" s="858"/>
      <c r="S267" s="858"/>
      <c r="T267" s="858"/>
      <c r="U267" s="3596">
        <f t="shared" ref="U267:U330" si="105">IFERROR(Q267*S267,"")</f>
        <v>0</v>
      </c>
      <c r="V267" s="3597">
        <f t="shared" ref="V267:V330" si="106">IF(AA267=0,0,((1+AA267)/(1+$C$415))-1)</f>
        <v>0</v>
      </c>
      <c r="W267" s="3597">
        <f t="shared" ref="W267:W330" si="107">IF(AA267=0,0,((1+AA267)/(1+$C$416))-1)</f>
        <v>0</v>
      </c>
      <c r="X267" s="3599"/>
      <c r="Y267" s="4373"/>
      <c r="Z267" s="4373"/>
      <c r="AA267" s="860"/>
      <c r="AB267" s="860"/>
      <c r="AC267" s="3601">
        <f t="shared" ref="AC267:AC330" si="108">AA267*T267</f>
        <v>0</v>
      </c>
      <c r="AD267" s="3601" t="str">
        <f t="shared" ref="AD267:AD330" si="109">IF(I267="","",IF(OR(I267="Fixed",I267="Floating"),AC267,IF(I267="RPI",T267*V267,IF(I267="CPI/CPIH",T267*W267,"Check Instrument Type"))))</f>
        <v/>
      </c>
      <c r="AE267" s="3601" t="str">
        <f t="shared" si="93"/>
        <v/>
      </c>
      <c r="AF267" s="4375">
        <f t="shared" si="94"/>
        <v>0</v>
      </c>
      <c r="AG267" s="4375">
        <f t="shared" si="95"/>
        <v>0</v>
      </c>
      <c r="AH267" s="3601">
        <f t="shared" si="104"/>
        <v>0</v>
      </c>
      <c r="AI267" s="860"/>
      <c r="AJ267" s="860"/>
      <c r="AK267" s="858"/>
      <c r="AL267" s="858"/>
      <c r="AM267" s="858"/>
      <c r="AN267" s="3604" t="str">
        <f t="shared" si="96"/>
        <v>N</v>
      </c>
      <c r="AO267" s="3604" t="str">
        <f t="shared" si="97"/>
        <v>N</v>
      </c>
      <c r="AP267" s="3604" t="str">
        <f t="shared" si="98"/>
        <v>N</v>
      </c>
      <c r="AQ267" s="3604" t="str">
        <f t="shared" si="99"/>
        <v>N</v>
      </c>
      <c r="AR267" s="3604" t="str">
        <f t="shared" si="100"/>
        <v>N</v>
      </c>
      <c r="AS267" s="3604" t="str">
        <f t="shared" si="101"/>
        <v>N</v>
      </c>
      <c r="AT267" s="3604" t="str">
        <f t="shared" si="102"/>
        <v>N</v>
      </c>
      <c r="AU267" s="3604" t="str">
        <f t="shared" si="103"/>
        <v>N</v>
      </c>
      <c r="AV267" s="3604" t="str">
        <f t="shared" ref="AV267:AV330" si="110">IF(D267="","",INDEX($C$423:$C$439,MATCH(D267,$B$423:$B$439,0)))</f>
        <v/>
      </c>
      <c r="AW267" s="3604" t="str">
        <f t="shared" ref="AW267:AW330" si="111">IF(J267="","",INDEX($C$442:$C$446,MATCH(J267,$B$442:$B$446,0)))</f>
        <v/>
      </c>
      <c r="AX267" s="3604" t="str">
        <f t="shared" ref="AX267:AX330" si="112">IF(AND(AV267="Y",AW267="Y"),"Y","N")</f>
        <v>N</v>
      </c>
      <c r="AY267" s="856"/>
      <c r="AZ267" s="861"/>
      <c r="BA267" s="24"/>
      <c r="BB267" s="26" t="s">
        <v>2669</v>
      </c>
      <c r="BC267" s="3009"/>
      <c r="BD267" s="3013"/>
      <c r="BE267" s="101" t="str">
        <f t="shared" si="92"/>
        <v>Please complete all cells in row</v>
      </c>
      <c r="BF267" s="993">
        <v>0</v>
      </c>
      <c r="BG267" s="3362"/>
    </row>
    <row r="268" spans="1:59" s="3704" customFormat="1" ht="15.75" hidden="1" customHeight="1">
      <c r="A268" s="3163"/>
      <c r="B268" s="3702"/>
      <c r="C268" s="856"/>
      <c r="D268" s="4605" t="s">
        <v>2410</v>
      </c>
      <c r="E268" s="856"/>
      <c r="F268" s="867"/>
      <c r="G268" s="867"/>
      <c r="H268" s="856"/>
      <c r="I268" s="856"/>
      <c r="J268" s="856"/>
      <c r="K268" s="856"/>
      <c r="L268" s="856"/>
      <c r="M268" s="856"/>
      <c r="N268" s="857"/>
      <c r="O268" s="858"/>
      <c r="P268" s="857"/>
      <c r="Q268" s="859"/>
      <c r="R268" s="858"/>
      <c r="S268" s="858"/>
      <c r="T268" s="858"/>
      <c r="U268" s="3596">
        <f t="shared" si="105"/>
        <v>0</v>
      </c>
      <c r="V268" s="3597">
        <f t="shared" si="106"/>
        <v>0</v>
      </c>
      <c r="W268" s="3597">
        <f t="shared" si="107"/>
        <v>0</v>
      </c>
      <c r="X268" s="3599"/>
      <c r="Y268" s="4373"/>
      <c r="Z268" s="4373"/>
      <c r="AA268" s="860"/>
      <c r="AB268" s="860"/>
      <c r="AC268" s="3601">
        <f t="shared" si="108"/>
        <v>0</v>
      </c>
      <c r="AD268" s="3601" t="str">
        <f t="shared" si="109"/>
        <v/>
      </c>
      <c r="AE268" s="3601" t="str">
        <f t="shared" si="93"/>
        <v/>
      </c>
      <c r="AF268" s="4375">
        <f t="shared" si="94"/>
        <v>0</v>
      </c>
      <c r="AG268" s="4375">
        <f t="shared" si="95"/>
        <v>0</v>
      </c>
      <c r="AH268" s="3601">
        <f t="shared" si="104"/>
        <v>0</v>
      </c>
      <c r="AI268" s="860"/>
      <c r="AJ268" s="860"/>
      <c r="AK268" s="858"/>
      <c r="AL268" s="858"/>
      <c r="AM268" s="858"/>
      <c r="AN268" s="3604" t="str">
        <f t="shared" si="96"/>
        <v>N</v>
      </c>
      <c r="AO268" s="3604" t="str">
        <f t="shared" si="97"/>
        <v>N</v>
      </c>
      <c r="AP268" s="3604" t="str">
        <f t="shared" si="98"/>
        <v>N</v>
      </c>
      <c r="AQ268" s="3604" t="str">
        <f t="shared" si="99"/>
        <v>N</v>
      </c>
      <c r="AR268" s="3604" t="str">
        <f t="shared" si="100"/>
        <v>N</v>
      </c>
      <c r="AS268" s="3604" t="str">
        <f t="shared" si="101"/>
        <v>N</v>
      </c>
      <c r="AT268" s="3604" t="str">
        <f t="shared" si="102"/>
        <v>N</v>
      </c>
      <c r="AU268" s="3604" t="str">
        <f t="shared" si="103"/>
        <v>N</v>
      </c>
      <c r="AV268" s="3604" t="str">
        <f t="shared" si="110"/>
        <v/>
      </c>
      <c r="AW268" s="3604" t="str">
        <f t="shared" si="111"/>
        <v/>
      </c>
      <c r="AX268" s="3604" t="str">
        <f t="shared" si="112"/>
        <v>N</v>
      </c>
      <c r="AY268" s="856"/>
      <c r="AZ268" s="861"/>
      <c r="BA268" s="24"/>
      <c r="BB268" s="26" t="s">
        <v>2670</v>
      </c>
      <c r="BC268" s="3009"/>
      <c r="BD268" s="3013"/>
      <c r="BE268" s="101" t="str">
        <f t="shared" si="92"/>
        <v>Please complete all cells in row</v>
      </c>
      <c r="BF268" s="993">
        <v>0</v>
      </c>
      <c r="BG268" s="3362"/>
    </row>
    <row r="269" spans="1:59" s="3704" customFormat="1" ht="15.75" hidden="1" customHeight="1">
      <c r="A269" s="3163"/>
      <c r="B269" s="3702"/>
      <c r="C269" s="856"/>
      <c r="D269" s="4605" t="s">
        <v>2410</v>
      </c>
      <c r="E269" s="856"/>
      <c r="F269" s="867"/>
      <c r="G269" s="867"/>
      <c r="H269" s="856"/>
      <c r="I269" s="856"/>
      <c r="J269" s="856"/>
      <c r="K269" s="856"/>
      <c r="L269" s="856"/>
      <c r="M269" s="856"/>
      <c r="N269" s="857"/>
      <c r="O269" s="858"/>
      <c r="P269" s="857"/>
      <c r="Q269" s="859"/>
      <c r="R269" s="858"/>
      <c r="S269" s="858"/>
      <c r="T269" s="858"/>
      <c r="U269" s="3596">
        <f t="shared" si="105"/>
        <v>0</v>
      </c>
      <c r="V269" s="3597">
        <f t="shared" si="106"/>
        <v>0</v>
      </c>
      <c r="W269" s="3597">
        <f t="shared" si="107"/>
        <v>0</v>
      </c>
      <c r="X269" s="3599"/>
      <c r="Y269" s="4373"/>
      <c r="Z269" s="4373"/>
      <c r="AA269" s="860"/>
      <c r="AB269" s="860"/>
      <c r="AC269" s="3601">
        <f t="shared" si="108"/>
        <v>0</v>
      </c>
      <c r="AD269" s="3601" t="str">
        <f t="shared" si="109"/>
        <v/>
      </c>
      <c r="AE269" s="3601" t="str">
        <f t="shared" si="93"/>
        <v/>
      </c>
      <c r="AF269" s="4375">
        <f t="shared" si="94"/>
        <v>0</v>
      </c>
      <c r="AG269" s="4375">
        <f t="shared" si="95"/>
        <v>0</v>
      </c>
      <c r="AH269" s="3601">
        <f t="shared" si="104"/>
        <v>0</v>
      </c>
      <c r="AI269" s="860"/>
      <c r="AJ269" s="860"/>
      <c r="AK269" s="858"/>
      <c r="AL269" s="858"/>
      <c r="AM269" s="858"/>
      <c r="AN269" s="3604" t="str">
        <f t="shared" si="96"/>
        <v>N</v>
      </c>
      <c r="AO269" s="3604" t="str">
        <f t="shared" si="97"/>
        <v>N</v>
      </c>
      <c r="AP269" s="3604" t="str">
        <f t="shared" si="98"/>
        <v>N</v>
      </c>
      <c r="AQ269" s="3604" t="str">
        <f t="shared" si="99"/>
        <v>N</v>
      </c>
      <c r="AR269" s="3604" t="str">
        <f t="shared" si="100"/>
        <v>N</v>
      </c>
      <c r="AS269" s="3604" t="str">
        <f t="shared" si="101"/>
        <v>N</v>
      </c>
      <c r="AT269" s="3604" t="str">
        <f t="shared" si="102"/>
        <v>N</v>
      </c>
      <c r="AU269" s="3604" t="str">
        <f t="shared" si="103"/>
        <v>N</v>
      </c>
      <c r="AV269" s="3604" t="str">
        <f t="shared" si="110"/>
        <v/>
      </c>
      <c r="AW269" s="3604" t="str">
        <f t="shared" si="111"/>
        <v/>
      </c>
      <c r="AX269" s="3604" t="str">
        <f t="shared" si="112"/>
        <v>N</v>
      </c>
      <c r="AY269" s="856"/>
      <c r="AZ269" s="861"/>
      <c r="BA269" s="24"/>
      <c r="BB269" s="26" t="s">
        <v>2671</v>
      </c>
      <c r="BC269" s="3009"/>
      <c r="BD269" s="3013"/>
      <c r="BE269" s="101" t="str">
        <f t="shared" si="92"/>
        <v>Please complete all cells in row</v>
      </c>
      <c r="BF269" s="993">
        <v>0</v>
      </c>
      <c r="BG269" s="3362"/>
    </row>
    <row r="270" spans="1:59" s="3704" customFormat="1" ht="15.75" hidden="1" customHeight="1">
      <c r="A270" s="3163"/>
      <c r="B270" s="3702"/>
      <c r="C270" s="856"/>
      <c r="D270" s="4605" t="s">
        <v>2410</v>
      </c>
      <c r="E270" s="856"/>
      <c r="F270" s="867"/>
      <c r="G270" s="867"/>
      <c r="H270" s="856"/>
      <c r="I270" s="856"/>
      <c r="J270" s="856"/>
      <c r="K270" s="856"/>
      <c r="L270" s="856"/>
      <c r="M270" s="856"/>
      <c r="N270" s="857"/>
      <c r="O270" s="858"/>
      <c r="P270" s="857"/>
      <c r="Q270" s="859"/>
      <c r="R270" s="858"/>
      <c r="S270" s="858"/>
      <c r="T270" s="858"/>
      <c r="U270" s="3596">
        <f t="shared" si="105"/>
        <v>0</v>
      </c>
      <c r="V270" s="3597">
        <f t="shared" si="106"/>
        <v>0</v>
      </c>
      <c r="W270" s="3597">
        <f t="shared" si="107"/>
        <v>0</v>
      </c>
      <c r="X270" s="3599"/>
      <c r="Y270" s="4373"/>
      <c r="Z270" s="4373"/>
      <c r="AA270" s="860"/>
      <c r="AB270" s="860"/>
      <c r="AC270" s="3601">
        <f t="shared" si="108"/>
        <v>0</v>
      </c>
      <c r="AD270" s="3601" t="str">
        <f t="shared" si="109"/>
        <v/>
      </c>
      <c r="AE270" s="3601" t="str">
        <f t="shared" si="93"/>
        <v/>
      </c>
      <c r="AF270" s="4375">
        <f t="shared" si="94"/>
        <v>0</v>
      </c>
      <c r="AG270" s="4375">
        <f t="shared" si="95"/>
        <v>0</v>
      </c>
      <c r="AH270" s="3601">
        <f t="shared" si="104"/>
        <v>0</v>
      </c>
      <c r="AI270" s="860"/>
      <c r="AJ270" s="860"/>
      <c r="AK270" s="858"/>
      <c r="AL270" s="858"/>
      <c r="AM270" s="858"/>
      <c r="AN270" s="3604" t="str">
        <f t="shared" si="96"/>
        <v>N</v>
      </c>
      <c r="AO270" s="3604" t="str">
        <f t="shared" si="97"/>
        <v>N</v>
      </c>
      <c r="AP270" s="3604" t="str">
        <f t="shared" si="98"/>
        <v>N</v>
      </c>
      <c r="AQ270" s="3604" t="str">
        <f t="shared" si="99"/>
        <v>N</v>
      </c>
      <c r="AR270" s="3604" t="str">
        <f t="shared" si="100"/>
        <v>N</v>
      </c>
      <c r="AS270" s="3604" t="str">
        <f t="shared" si="101"/>
        <v>N</v>
      </c>
      <c r="AT270" s="3604" t="str">
        <f t="shared" si="102"/>
        <v>N</v>
      </c>
      <c r="AU270" s="3604" t="str">
        <f t="shared" si="103"/>
        <v>N</v>
      </c>
      <c r="AV270" s="3604" t="str">
        <f t="shared" si="110"/>
        <v/>
      </c>
      <c r="AW270" s="3604" t="str">
        <f t="shared" si="111"/>
        <v/>
      </c>
      <c r="AX270" s="3604" t="str">
        <f t="shared" si="112"/>
        <v>N</v>
      </c>
      <c r="AY270" s="856"/>
      <c r="AZ270" s="861"/>
      <c r="BA270" s="24"/>
      <c r="BB270" s="26" t="s">
        <v>2672</v>
      </c>
      <c r="BC270" s="3009"/>
      <c r="BD270" s="3013"/>
      <c r="BE270" s="101" t="str">
        <f t="shared" si="92"/>
        <v>Please complete all cells in row</v>
      </c>
      <c r="BF270" s="993">
        <v>0</v>
      </c>
      <c r="BG270" s="3362"/>
    </row>
    <row r="271" spans="1:59" s="3704" customFormat="1" ht="15.75" hidden="1" customHeight="1">
      <c r="A271" s="3163"/>
      <c r="B271" s="3702"/>
      <c r="C271" s="856"/>
      <c r="D271" s="4605" t="s">
        <v>2410</v>
      </c>
      <c r="E271" s="856"/>
      <c r="F271" s="867"/>
      <c r="G271" s="867"/>
      <c r="H271" s="856"/>
      <c r="I271" s="856"/>
      <c r="J271" s="856"/>
      <c r="K271" s="856"/>
      <c r="L271" s="856"/>
      <c r="M271" s="856"/>
      <c r="N271" s="857"/>
      <c r="O271" s="858"/>
      <c r="P271" s="857"/>
      <c r="Q271" s="859"/>
      <c r="R271" s="858"/>
      <c r="S271" s="858"/>
      <c r="T271" s="858"/>
      <c r="U271" s="3596">
        <f t="shared" si="105"/>
        <v>0</v>
      </c>
      <c r="V271" s="3597">
        <f t="shared" si="106"/>
        <v>0</v>
      </c>
      <c r="W271" s="3597">
        <f t="shared" si="107"/>
        <v>0</v>
      </c>
      <c r="X271" s="3599"/>
      <c r="Y271" s="4373"/>
      <c r="Z271" s="4373"/>
      <c r="AA271" s="860"/>
      <c r="AB271" s="860"/>
      <c r="AC271" s="3601">
        <f t="shared" si="108"/>
        <v>0</v>
      </c>
      <c r="AD271" s="3601" t="str">
        <f t="shared" si="109"/>
        <v/>
      </c>
      <c r="AE271" s="3601" t="str">
        <f t="shared" si="93"/>
        <v/>
      </c>
      <c r="AF271" s="4375">
        <f t="shared" si="94"/>
        <v>0</v>
      </c>
      <c r="AG271" s="4375">
        <f t="shared" si="95"/>
        <v>0</v>
      </c>
      <c r="AH271" s="3601">
        <f t="shared" si="104"/>
        <v>0</v>
      </c>
      <c r="AI271" s="860"/>
      <c r="AJ271" s="860"/>
      <c r="AK271" s="858"/>
      <c r="AL271" s="858"/>
      <c r="AM271" s="858"/>
      <c r="AN271" s="3604" t="str">
        <f t="shared" si="96"/>
        <v>N</v>
      </c>
      <c r="AO271" s="3604" t="str">
        <f t="shared" si="97"/>
        <v>N</v>
      </c>
      <c r="AP271" s="3604" t="str">
        <f t="shared" si="98"/>
        <v>N</v>
      </c>
      <c r="AQ271" s="3604" t="str">
        <f t="shared" si="99"/>
        <v>N</v>
      </c>
      <c r="AR271" s="3604" t="str">
        <f t="shared" si="100"/>
        <v>N</v>
      </c>
      <c r="AS271" s="3604" t="str">
        <f t="shared" si="101"/>
        <v>N</v>
      </c>
      <c r="AT271" s="3604" t="str">
        <f t="shared" si="102"/>
        <v>N</v>
      </c>
      <c r="AU271" s="3604" t="str">
        <f t="shared" si="103"/>
        <v>N</v>
      </c>
      <c r="AV271" s="3604" t="str">
        <f t="shared" si="110"/>
        <v/>
      </c>
      <c r="AW271" s="3604" t="str">
        <f t="shared" si="111"/>
        <v/>
      </c>
      <c r="AX271" s="3604" t="str">
        <f t="shared" si="112"/>
        <v>N</v>
      </c>
      <c r="AY271" s="856"/>
      <c r="AZ271" s="861"/>
      <c r="BA271" s="24"/>
      <c r="BB271" s="26" t="s">
        <v>2673</v>
      </c>
      <c r="BC271" s="3009"/>
      <c r="BD271" s="3013"/>
      <c r="BE271" s="101" t="str">
        <f t="shared" si="92"/>
        <v>Please complete all cells in row</v>
      </c>
      <c r="BF271" s="993">
        <v>0</v>
      </c>
      <c r="BG271" s="3362"/>
    </row>
    <row r="272" spans="1:59" s="3704" customFormat="1" ht="15.75" hidden="1" customHeight="1">
      <c r="A272" s="3163"/>
      <c r="B272" s="3702"/>
      <c r="C272" s="856"/>
      <c r="D272" s="4605" t="s">
        <v>2410</v>
      </c>
      <c r="E272" s="856"/>
      <c r="F272" s="867"/>
      <c r="G272" s="867"/>
      <c r="H272" s="856"/>
      <c r="I272" s="856"/>
      <c r="J272" s="856"/>
      <c r="K272" s="856"/>
      <c r="L272" s="856"/>
      <c r="M272" s="856"/>
      <c r="N272" s="857"/>
      <c r="O272" s="858"/>
      <c r="P272" s="857"/>
      <c r="Q272" s="859"/>
      <c r="R272" s="858"/>
      <c r="S272" s="858"/>
      <c r="T272" s="858"/>
      <c r="U272" s="3596">
        <f t="shared" si="105"/>
        <v>0</v>
      </c>
      <c r="V272" s="3597">
        <f t="shared" si="106"/>
        <v>0</v>
      </c>
      <c r="W272" s="3597">
        <f t="shared" si="107"/>
        <v>0</v>
      </c>
      <c r="X272" s="3599"/>
      <c r="Y272" s="4373"/>
      <c r="Z272" s="4373"/>
      <c r="AA272" s="860"/>
      <c r="AB272" s="860"/>
      <c r="AC272" s="3601">
        <f t="shared" si="108"/>
        <v>0</v>
      </c>
      <c r="AD272" s="3601" t="str">
        <f t="shared" si="109"/>
        <v/>
      </c>
      <c r="AE272" s="3601" t="str">
        <f t="shared" si="93"/>
        <v/>
      </c>
      <c r="AF272" s="4375">
        <f t="shared" si="94"/>
        <v>0</v>
      </c>
      <c r="AG272" s="4375">
        <f t="shared" si="95"/>
        <v>0</v>
      </c>
      <c r="AH272" s="3601">
        <f t="shared" si="104"/>
        <v>0</v>
      </c>
      <c r="AI272" s="860"/>
      <c r="AJ272" s="860"/>
      <c r="AK272" s="858"/>
      <c r="AL272" s="858"/>
      <c r="AM272" s="858"/>
      <c r="AN272" s="3604" t="str">
        <f t="shared" si="96"/>
        <v>N</v>
      </c>
      <c r="AO272" s="3604" t="str">
        <f t="shared" si="97"/>
        <v>N</v>
      </c>
      <c r="AP272" s="3604" t="str">
        <f t="shared" si="98"/>
        <v>N</v>
      </c>
      <c r="AQ272" s="3604" t="str">
        <f t="shared" si="99"/>
        <v>N</v>
      </c>
      <c r="AR272" s="3604" t="str">
        <f t="shared" si="100"/>
        <v>N</v>
      </c>
      <c r="AS272" s="3604" t="str">
        <f t="shared" si="101"/>
        <v>N</v>
      </c>
      <c r="AT272" s="3604" t="str">
        <f t="shared" si="102"/>
        <v>N</v>
      </c>
      <c r="AU272" s="3604" t="str">
        <f t="shared" si="103"/>
        <v>N</v>
      </c>
      <c r="AV272" s="3604" t="str">
        <f t="shared" si="110"/>
        <v/>
      </c>
      <c r="AW272" s="3604" t="str">
        <f t="shared" si="111"/>
        <v/>
      </c>
      <c r="AX272" s="3604" t="str">
        <f t="shared" si="112"/>
        <v>N</v>
      </c>
      <c r="AY272" s="856"/>
      <c r="AZ272" s="861"/>
      <c r="BA272" s="24"/>
      <c r="BB272" s="26" t="s">
        <v>2674</v>
      </c>
      <c r="BC272" s="3009"/>
      <c r="BD272" s="3013"/>
      <c r="BE272" s="101" t="str">
        <f t="shared" si="92"/>
        <v>Please complete all cells in row</v>
      </c>
      <c r="BF272" s="993">
        <v>0</v>
      </c>
      <c r="BG272" s="3362"/>
    </row>
    <row r="273" spans="1:59" s="3704" customFormat="1" ht="15.75" hidden="1" customHeight="1">
      <c r="A273" s="3163"/>
      <c r="B273" s="3702"/>
      <c r="C273" s="856"/>
      <c r="D273" s="4605" t="s">
        <v>2410</v>
      </c>
      <c r="E273" s="856"/>
      <c r="F273" s="867"/>
      <c r="G273" s="867"/>
      <c r="H273" s="856"/>
      <c r="I273" s="856"/>
      <c r="J273" s="856"/>
      <c r="K273" s="856"/>
      <c r="L273" s="856"/>
      <c r="M273" s="856"/>
      <c r="N273" s="857"/>
      <c r="O273" s="858"/>
      <c r="P273" s="857"/>
      <c r="Q273" s="859"/>
      <c r="R273" s="858"/>
      <c r="S273" s="858"/>
      <c r="T273" s="858"/>
      <c r="U273" s="3596">
        <f t="shared" si="105"/>
        <v>0</v>
      </c>
      <c r="V273" s="3597">
        <f t="shared" si="106"/>
        <v>0</v>
      </c>
      <c r="W273" s="3597">
        <f t="shared" si="107"/>
        <v>0</v>
      </c>
      <c r="X273" s="3599"/>
      <c r="Y273" s="4373"/>
      <c r="Z273" s="4373"/>
      <c r="AA273" s="860"/>
      <c r="AB273" s="860"/>
      <c r="AC273" s="3601">
        <f t="shared" si="108"/>
        <v>0</v>
      </c>
      <c r="AD273" s="3601" t="str">
        <f t="shared" si="109"/>
        <v/>
      </c>
      <c r="AE273" s="3601" t="str">
        <f t="shared" si="93"/>
        <v/>
      </c>
      <c r="AF273" s="4375">
        <f t="shared" si="94"/>
        <v>0</v>
      </c>
      <c r="AG273" s="4375">
        <f t="shared" si="95"/>
        <v>0</v>
      </c>
      <c r="AH273" s="3601">
        <f t="shared" si="104"/>
        <v>0</v>
      </c>
      <c r="AI273" s="860"/>
      <c r="AJ273" s="860"/>
      <c r="AK273" s="858"/>
      <c r="AL273" s="858"/>
      <c r="AM273" s="858"/>
      <c r="AN273" s="3604" t="str">
        <f t="shared" si="96"/>
        <v>N</v>
      </c>
      <c r="AO273" s="3604" t="str">
        <f t="shared" si="97"/>
        <v>N</v>
      </c>
      <c r="AP273" s="3604" t="str">
        <f t="shared" si="98"/>
        <v>N</v>
      </c>
      <c r="AQ273" s="3604" t="str">
        <f t="shared" si="99"/>
        <v>N</v>
      </c>
      <c r="AR273" s="3604" t="str">
        <f t="shared" si="100"/>
        <v>N</v>
      </c>
      <c r="AS273" s="3604" t="str">
        <f t="shared" si="101"/>
        <v>N</v>
      </c>
      <c r="AT273" s="3604" t="str">
        <f t="shared" si="102"/>
        <v>N</v>
      </c>
      <c r="AU273" s="3604" t="str">
        <f t="shared" si="103"/>
        <v>N</v>
      </c>
      <c r="AV273" s="3604" t="str">
        <f t="shared" si="110"/>
        <v/>
      </c>
      <c r="AW273" s="3604" t="str">
        <f t="shared" si="111"/>
        <v/>
      </c>
      <c r="AX273" s="3604" t="str">
        <f t="shared" si="112"/>
        <v>N</v>
      </c>
      <c r="AY273" s="856"/>
      <c r="AZ273" s="861"/>
      <c r="BA273" s="24"/>
      <c r="BB273" s="26" t="s">
        <v>2675</v>
      </c>
      <c r="BC273" s="3009"/>
      <c r="BD273" s="3013"/>
      <c r="BE273" s="101" t="str">
        <f t="shared" si="92"/>
        <v>Please complete all cells in row</v>
      </c>
      <c r="BF273" s="993">
        <v>0</v>
      </c>
      <c r="BG273" s="3362"/>
    </row>
    <row r="274" spans="1:59" s="3704" customFormat="1" ht="15.75" hidden="1" customHeight="1">
      <c r="A274" s="3163"/>
      <c r="B274" s="3702"/>
      <c r="C274" s="856"/>
      <c r="D274" s="4605" t="s">
        <v>2410</v>
      </c>
      <c r="E274" s="856"/>
      <c r="F274" s="867"/>
      <c r="G274" s="867"/>
      <c r="H274" s="856"/>
      <c r="I274" s="856"/>
      <c r="J274" s="856"/>
      <c r="K274" s="856"/>
      <c r="L274" s="856"/>
      <c r="M274" s="856"/>
      <c r="N274" s="857"/>
      <c r="O274" s="858"/>
      <c r="P274" s="857"/>
      <c r="Q274" s="859"/>
      <c r="R274" s="858"/>
      <c r="S274" s="858"/>
      <c r="T274" s="858"/>
      <c r="U274" s="3596">
        <f t="shared" si="105"/>
        <v>0</v>
      </c>
      <c r="V274" s="3597">
        <f t="shared" si="106"/>
        <v>0</v>
      </c>
      <c r="W274" s="3597">
        <f t="shared" si="107"/>
        <v>0</v>
      </c>
      <c r="X274" s="3599"/>
      <c r="Y274" s="4373"/>
      <c r="Z274" s="4373"/>
      <c r="AA274" s="860"/>
      <c r="AB274" s="860"/>
      <c r="AC274" s="3601">
        <f t="shared" si="108"/>
        <v>0</v>
      </c>
      <c r="AD274" s="3601" t="str">
        <f t="shared" si="109"/>
        <v/>
      </c>
      <c r="AE274" s="3601" t="str">
        <f t="shared" si="93"/>
        <v/>
      </c>
      <c r="AF274" s="4375">
        <f t="shared" si="94"/>
        <v>0</v>
      </c>
      <c r="AG274" s="4375">
        <f t="shared" si="95"/>
        <v>0</v>
      </c>
      <c r="AH274" s="3601">
        <f t="shared" si="104"/>
        <v>0</v>
      </c>
      <c r="AI274" s="860"/>
      <c r="AJ274" s="860"/>
      <c r="AK274" s="858"/>
      <c r="AL274" s="858"/>
      <c r="AM274" s="858"/>
      <c r="AN274" s="3604" t="str">
        <f t="shared" si="96"/>
        <v>N</v>
      </c>
      <c r="AO274" s="3604" t="str">
        <f t="shared" si="97"/>
        <v>N</v>
      </c>
      <c r="AP274" s="3604" t="str">
        <f t="shared" si="98"/>
        <v>N</v>
      </c>
      <c r="AQ274" s="3604" t="str">
        <f t="shared" si="99"/>
        <v>N</v>
      </c>
      <c r="AR274" s="3604" t="str">
        <f t="shared" si="100"/>
        <v>N</v>
      </c>
      <c r="AS274" s="3604" t="str">
        <f t="shared" si="101"/>
        <v>N</v>
      </c>
      <c r="AT274" s="3604" t="str">
        <f t="shared" si="102"/>
        <v>N</v>
      </c>
      <c r="AU274" s="3604" t="str">
        <f t="shared" si="103"/>
        <v>N</v>
      </c>
      <c r="AV274" s="3604" t="str">
        <f t="shared" si="110"/>
        <v/>
      </c>
      <c r="AW274" s="3604" t="str">
        <f t="shared" si="111"/>
        <v/>
      </c>
      <c r="AX274" s="3604" t="str">
        <f t="shared" si="112"/>
        <v>N</v>
      </c>
      <c r="AY274" s="856"/>
      <c r="AZ274" s="861"/>
      <c r="BA274" s="24"/>
      <c r="BB274" s="26" t="s">
        <v>2676</v>
      </c>
      <c r="BC274" s="3009"/>
      <c r="BD274" s="3013"/>
      <c r="BE274" s="101" t="str">
        <f t="shared" si="92"/>
        <v>Please complete all cells in row</v>
      </c>
      <c r="BF274" s="993">
        <v>0</v>
      </c>
      <c r="BG274" s="3362"/>
    </row>
    <row r="275" spans="1:59" s="3704" customFormat="1" ht="15.75" hidden="1" customHeight="1">
      <c r="A275" s="3163"/>
      <c r="B275" s="3702"/>
      <c r="C275" s="856"/>
      <c r="D275" s="4605" t="s">
        <v>2410</v>
      </c>
      <c r="E275" s="856"/>
      <c r="F275" s="867"/>
      <c r="G275" s="867"/>
      <c r="H275" s="856"/>
      <c r="I275" s="856"/>
      <c r="J275" s="856"/>
      <c r="K275" s="856"/>
      <c r="L275" s="856"/>
      <c r="M275" s="856"/>
      <c r="N275" s="857"/>
      <c r="O275" s="858"/>
      <c r="P275" s="857"/>
      <c r="Q275" s="859"/>
      <c r="R275" s="858"/>
      <c r="S275" s="858"/>
      <c r="T275" s="858"/>
      <c r="U275" s="3596">
        <f t="shared" si="105"/>
        <v>0</v>
      </c>
      <c r="V275" s="3597">
        <f t="shared" si="106"/>
        <v>0</v>
      </c>
      <c r="W275" s="3597">
        <f t="shared" si="107"/>
        <v>0</v>
      </c>
      <c r="X275" s="3599"/>
      <c r="Y275" s="4373"/>
      <c r="Z275" s="4373"/>
      <c r="AA275" s="860"/>
      <c r="AB275" s="860"/>
      <c r="AC275" s="3601">
        <f t="shared" si="108"/>
        <v>0</v>
      </c>
      <c r="AD275" s="3601" t="str">
        <f t="shared" si="109"/>
        <v/>
      </c>
      <c r="AE275" s="3601" t="str">
        <f t="shared" si="93"/>
        <v/>
      </c>
      <c r="AF275" s="4375">
        <f t="shared" si="94"/>
        <v>0</v>
      </c>
      <c r="AG275" s="4375">
        <f t="shared" si="95"/>
        <v>0</v>
      </c>
      <c r="AH275" s="3601">
        <f t="shared" si="104"/>
        <v>0</v>
      </c>
      <c r="AI275" s="860"/>
      <c r="AJ275" s="860"/>
      <c r="AK275" s="858"/>
      <c r="AL275" s="858"/>
      <c r="AM275" s="858"/>
      <c r="AN275" s="3604" t="str">
        <f t="shared" si="96"/>
        <v>N</v>
      </c>
      <c r="AO275" s="3604" t="str">
        <f t="shared" si="97"/>
        <v>N</v>
      </c>
      <c r="AP275" s="3604" t="str">
        <f t="shared" si="98"/>
        <v>N</v>
      </c>
      <c r="AQ275" s="3604" t="str">
        <f t="shared" si="99"/>
        <v>N</v>
      </c>
      <c r="AR275" s="3604" t="str">
        <f t="shared" si="100"/>
        <v>N</v>
      </c>
      <c r="AS275" s="3604" t="str">
        <f t="shared" si="101"/>
        <v>N</v>
      </c>
      <c r="AT275" s="3604" t="str">
        <f t="shared" si="102"/>
        <v>N</v>
      </c>
      <c r="AU275" s="3604" t="str">
        <f t="shared" si="103"/>
        <v>N</v>
      </c>
      <c r="AV275" s="3604" t="str">
        <f t="shared" si="110"/>
        <v/>
      </c>
      <c r="AW275" s="3604" t="str">
        <f t="shared" si="111"/>
        <v/>
      </c>
      <c r="AX275" s="3604" t="str">
        <f t="shared" si="112"/>
        <v>N</v>
      </c>
      <c r="AY275" s="856"/>
      <c r="AZ275" s="861"/>
      <c r="BA275" s="24"/>
      <c r="BB275" s="26" t="s">
        <v>2677</v>
      </c>
      <c r="BC275" s="3009"/>
      <c r="BD275" s="3013"/>
      <c r="BE275" s="101" t="str">
        <f t="shared" si="92"/>
        <v>Please complete all cells in row</v>
      </c>
      <c r="BF275" s="993">
        <v>0</v>
      </c>
      <c r="BG275" s="3362"/>
    </row>
    <row r="276" spans="1:59" s="3704" customFormat="1" ht="15.75" hidden="1" customHeight="1">
      <c r="A276" s="3163"/>
      <c r="B276" s="3702"/>
      <c r="C276" s="856"/>
      <c r="D276" s="4605" t="s">
        <v>2410</v>
      </c>
      <c r="E276" s="856"/>
      <c r="F276" s="867"/>
      <c r="G276" s="867"/>
      <c r="H276" s="856"/>
      <c r="I276" s="856"/>
      <c r="J276" s="856"/>
      <c r="K276" s="856"/>
      <c r="L276" s="856"/>
      <c r="M276" s="856"/>
      <c r="N276" s="857"/>
      <c r="O276" s="858"/>
      <c r="P276" s="857"/>
      <c r="Q276" s="859"/>
      <c r="R276" s="858"/>
      <c r="S276" s="858"/>
      <c r="T276" s="858"/>
      <c r="U276" s="3596">
        <f t="shared" si="105"/>
        <v>0</v>
      </c>
      <c r="V276" s="3597">
        <f t="shared" si="106"/>
        <v>0</v>
      </c>
      <c r="W276" s="3597">
        <f t="shared" si="107"/>
        <v>0</v>
      </c>
      <c r="X276" s="3599"/>
      <c r="Y276" s="4373"/>
      <c r="Z276" s="4373"/>
      <c r="AA276" s="860"/>
      <c r="AB276" s="860"/>
      <c r="AC276" s="3601">
        <f t="shared" si="108"/>
        <v>0</v>
      </c>
      <c r="AD276" s="3601" t="str">
        <f t="shared" si="109"/>
        <v/>
      </c>
      <c r="AE276" s="3601" t="str">
        <f t="shared" si="93"/>
        <v/>
      </c>
      <c r="AF276" s="4375">
        <f t="shared" si="94"/>
        <v>0</v>
      </c>
      <c r="AG276" s="4375">
        <f t="shared" si="95"/>
        <v>0</v>
      </c>
      <c r="AH276" s="3601">
        <f t="shared" si="104"/>
        <v>0</v>
      </c>
      <c r="AI276" s="860"/>
      <c r="AJ276" s="860"/>
      <c r="AK276" s="858"/>
      <c r="AL276" s="858"/>
      <c r="AM276" s="858"/>
      <c r="AN276" s="3604" t="str">
        <f t="shared" si="96"/>
        <v>N</v>
      </c>
      <c r="AO276" s="3604" t="str">
        <f t="shared" si="97"/>
        <v>N</v>
      </c>
      <c r="AP276" s="3604" t="str">
        <f t="shared" si="98"/>
        <v>N</v>
      </c>
      <c r="AQ276" s="3604" t="str">
        <f t="shared" si="99"/>
        <v>N</v>
      </c>
      <c r="AR276" s="3604" t="str">
        <f t="shared" si="100"/>
        <v>N</v>
      </c>
      <c r="AS276" s="3604" t="str">
        <f t="shared" si="101"/>
        <v>N</v>
      </c>
      <c r="AT276" s="3604" t="str">
        <f t="shared" si="102"/>
        <v>N</v>
      </c>
      <c r="AU276" s="3604" t="str">
        <f t="shared" si="103"/>
        <v>N</v>
      </c>
      <c r="AV276" s="3604" t="str">
        <f t="shared" si="110"/>
        <v/>
      </c>
      <c r="AW276" s="3604" t="str">
        <f t="shared" si="111"/>
        <v/>
      </c>
      <c r="AX276" s="3604" t="str">
        <f t="shared" si="112"/>
        <v>N</v>
      </c>
      <c r="AY276" s="856"/>
      <c r="AZ276" s="861"/>
      <c r="BA276" s="24"/>
      <c r="BB276" s="26" t="s">
        <v>2678</v>
      </c>
      <c r="BC276" s="3009"/>
      <c r="BD276" s="3013"/>
      <c r="BE276" s="101" t="str">
        <f t="shared" si="92"/>
        <v>Please complete all cells in row</v>
      </c>
      <c r="BF276" s="993">
        <v>0</v>
      </c>
      <c r="BG276" s="3362"/>
    </row>
    <row r="277" spans="1:59" s="3704" customFormat="1" ht="15.75" hidden="1" customHeight="1">
      <c r="A277" s="3163"/>
      <c r="B277" s="3702"/>
      <c r="C277" s="856"/>
      <c r="D277" s="4605" t="s">
        <v>2410</v>
      </c>
      <c r="E277" s="856"/>
      <c r="F277" s="867"/>
      <c r="G277" s="867"/>
      <c r="H277" s="856"/>
      <c r="I277" s="856"/>
      <c r="J277" s="856"/>
      <c r="K277" s="856"/>
      <c r="L277" s="856"/>
      <c r="M277" s="856"/>
      <c r="N277" s="857"/>
      <c r="O277" s="858"/>
      <c r="P277" s="857"/>
      <c r="Q277" s="859"/>
      <c r="R277" s="858"/>
      <c r="S277" s="858"/>
      <c r="T277" s="858"/>
      <c r="U277" s="3596">
        <f t="shared" si="105"/>
        <v>0</v>
      </c>
      <c r="V277" s="3597">
        <f t="shared" si="106"/>
        <v>0</v>
      </c>
      <c r="W277" s="3597">
        <f t="shared" si="107"/>
        <v>0</v>
      </c>
      <c r="X277" s="3599"/>
      <c r="Y277" s="4373"/>
      <c r="Z277" s="4373"/>
      <c r="AA277" s="860"/>
      <c r="AB277" s="860"/>
      <c r="AC277" s="3601">
        <f t="shared" si="108"/>
        <v>0</v>
      </c>
      <c r="AD277" s="3601" t="str">
        <f t="shared" si="109"/>
        <v/>
      </c>
      <c r="AE277" s="3601" t="str">
        <f t="shared" si="93"/>
        <v/>
      </c>
      <c r="AF277" s="4375">
        <f t="shared" si="94"/>
        <v>0</v>
      </c>
      <c r="AG277" s="4375">
        <f t="shared" si="95"/>
        <v>0</v>
      </c>
      <c r="AH277" s="3601">
        <f t="shared" si="104"/>
        <v>0</v>
      </c>
      <c r="AI277" s="860"/>
      <c r="AJ277" s="860"/>
      <c r="AK277" s="858"/>
      <c r="AL277" s="858"/>
      <c r="AM277" s="858"/>
      <c r="AN277" s="3604" t="str">
        <f t="shared" si="96"/>
        <v>N</v>
      </c>
      <c r="AO277" s="3604" t="str">
        <f t="shared" si="97"/>
        <v>N</v>
      </c>
      <c r="AP277" s="3604" t="str">
        <f t="shared" si="98"/>
        <v>N</v>
      </c>
      <c r="AQ277" s="3604" t="str">
        <f t="shared" si="99"/>
        <v>N</v>
      </c>
      <c r="AR277" s="3604" t="str">
        <f t="shared" si="100"/>
        <v>N</v>
      </c>
      <c r="AS277" s="3604" t="str">
        <f t="shared" si="101"/>
        <v>N</v>
      </c>
      <c r="AT277" s="3604" t="str">
        <f t="shared" si="102"/>
        <v>N</v>
      </c>
      <c r="AU277" s="3604" t="str">
        <f t="shared" si="103"/>
        <v>N</v>
      </c>
      <c r="AV277" s="3604" t="str">
        <f t="shared" si="110"/>
        <v/>
      </c>
      <c r="AW277" s="3604" t="str">
        <f t="shared" si="111"/>
        <v/>
      </c>
      <c r="AX277" s="3604" t="str">
        <f t="shared" si="112"/>
        <v>N</v>
      </c>
      <c r="AY277" s="856"/>
      <c r="AZ277" s="861"/>
      <c r="BA277" s="24"/>
      <c r="BB277" s="26" t="s">
        <v>2679</v>
      </c>
      <c r="BC277" s="3009"/>
      <c r="BD277" s="3013"/>
      <c r="BE277" s="101" t="str">
        <f t="shared" si="92"/>
        <v>Please complete all cells in row</v>
      </c>
      <c r="BF277" s="993">
        <v>0</v>
      </c>
      <c r="BG277" s="3362"/>
    </row>
    <row r="278" spans="1:59" s="3704" customFormat="1" ht="15.75" hidden="1" customHeight="1">
      <c r="A278" s="3163"/>
      <c r="B278" s="3702"/>
      <c r="C278" s="856"/>
      <c r="D278" s="4605" t="s">
        <v>2410</v>
      </c>
      <c r="E278" s="856"/>
      <c r="F278" s="867"/>
      <c r="G278" s="867"/>
      <c r="H278" s="856"/>
      <c r="I278" s="856"/>
      <c r="J278" s="856"/>
      <c r="K278" s="856"/>
      <c r="L278" s="856"/>
      <c r="M278" s="856"/>
      <c r="N278" s="857"/>
      <c r="O278" s="858"/>
      <c r="P278" s="857"/>
      <c r="Q278" s="859"/>
      <c r="R278" s="858"/>
      <c r="S278" s="858"/>
      <c r="T278" s="858"/>
      <c r="U278" s="3596">
        <f t="shared" si="105"/>
        <v>0</v>
      </c>
      <c r="V278" s="3597">
        <f t="shared" si="106"/>
        <v>0</v>
      </c>
      <c r="W278" s="3597">
        <f t="shared" si="107"/>
        <v>0</v>
      </c>
      <c r="X278" s="3599"/>
      <c r="Y278" s="4373"/>
      <c r="Z278" s="4373"/>
      <c r="AA278" s="860"/>
      <c r="AB278" s="860"/>
      <c r="AC278" s="3601">
        <f t="shared" si="108"/>
        <v>0</v>
      </c>
      <c r="AD278" s="3601" t="str">
        <f t="shared" si="109"/>
        <v/>
      </c>
      <c r="AE278" s="3601" t="str">
        <f t="shared" si="93"/>
        <v/>
      </c>
      <c r="AF278" s="4375">
        <f t="shared" si="94"/>
        <v>0</v>
      </c>
      <c r="AG278" s="4375">
        <f t="shared" si="95"/>
        <v>0</v>
      </c>
      <c r="AH278" s="3601">
        <f t="shared" si="104"/>
        <v>0</v>
      </c>
      <c r="AI278" s="860"/>
      <c r="AJ278" s="860"/>
      <c r="AK278" s="858"/>
      <c r="AL278" s="858"/>
      <c r="AM278" s="858"/>
      <c r="AN278" s="3604" t="str">
        <f t="shared" si="96"/>
        <v>N</v>
      </c>
      <c r="AO278" s="3604" t="str">
        <f t="shared" si="97"/>
        <v>N</v>
      </c>
      <c r="AP278" s="3604" t="str">
        <f t="shared" si="98"/>
        <v>N</v>
      </c>
      <c r="AQ278" s="3604" t="str">
        <f t="shared" si="99"/>
        <v>N</v>
      </c>
      <c r="AR278" s="3604" t="str">
        <f t="shared" si="100"/>
        <v>N</v>
      </c>
      <c r="AS278" s="3604" t="str">
        <f t="shared" si="101"/>
        <v>N</v>
      </c>
      <c r="AT278" s="3604" t="str">
        <f t="shared" si="102"/>
        <v>N</v>
      </c>
      <c r="AU278" s="3604" t="str">
        <f t="shared" si="103"/>
        <v>N</v>
      </c>
      <c r="AV278" s="3604" t="str">
        <f t="shared" si="110"/>
        <v/>
      </c>
      <c r="AW278" s="3604" t="str">
        <f t="shared" si="111"/>
        <v/>
      </c>
      <c r="AX278" s="3604" t="str">
        <f t="shared" si="112"/>
        <v>N</v>
      </c>
      <c r="AY278" s="856"/>
      <c r="AZ278" s="861"/>
      <c r="BA278" s="24"/>
      <c r="BB278" s="26" t="s">
        <v>2680</v>
      </c>
      <c r="BC278" s="3009"/>
      <c r="BD278" s="3013"/>
      <c r="BE278" s="101" t="str">
        <f t="shared" si="92"/>
        <v>Please complete all cells in row</v>
      </c>
      <c r="BF278" s="993">
        <v>0</v>
      </c>
      <c r="BG278" s="3362"/>
    </row>
    <row r="279" spans="1:59" s="3704" customFormat="1" ht="15.75" hidden="1" customHeight="1">
      <c r="A279" s="3163"/>
      <c r="B279" s="3702"/>
      <c r="C279" s="856"/>
      <c r="D279" s="4605" t="s">
        <v>2410</v>
      </c>
      <c r="E279" s="856"/>
      <c r="F279" s="867"/>
      <c r="G279" s="867"/>
      <c r="H279" s="856"/>
      <c r="I279" s="856"/>
      <c r="J279" s="856"/>
      <c r="K279" s="856"/>
      <c r="L279" s="856"/>
      <c r="M279" s="856"/>
      <c r="N279" s="857"/>
      <c r="O279" s="858"/>
      <c r="P279" s="857"/>
      <c r="Q279" s="859"/>
      <c r="R279" s="858"/>
      <c r="S279" s="858"/>
      <c r="T279" s="858"/>
      <c r="U279" s="3596">
        <f t="shared" si="105"/>
        <v>0</v>
      </c>
      <c r="V279" s="3597">
        <f t="shared" si="106"/>
        <v>0</v>
      </c>
      <c r="W279" s="3597">
        <f t="shared" si="107"/>
        <v>0</v>
      </c>
      <c r="X279" s="3599"/>
      <c r="Y279" s="4373"/>
      <c r="Z279" s="4373"/>
      <c r="AA279" s="860"/>
      <c r="AB279" s="860"/>
      <c r="AC279" s="3601">
        <f t="shared" si="108"/>
        <v>0</v>
      </c>
      <c r="AD279" s="3601" t="str">
        <f t="shared" si="109"/>
        <v/>
      </c>
      <c r="AE279" s="3601" t="str">
        <f t="shared" si="93"/>
        <v/>
      </c>
      <c r="AF279" s="4375">
        <f t="shared" si="94"/>
        <v>0</v>
      </c>
      <c r="AG279" s="4375">
        <f t="shared" si="95"/>
        <v>0</v>
      </c>
      <c r="AH279" s="3601">
        <f t="shared" si="104"/>
        <v>0</v>
      </c>
      <c r="AI279" s="860"/>
      <c r="AJ279" s="860"/>
      <c r="AK279" s="858"/>
      <c r="AL279" s="858"/>
      <c r="AM279" s="858"/>
      <c r="AN279" s="3604" t="str">
        <f t="shared" si="96"/>
        <v>N</v>
      </c>
      <c r="AO279" s="3604" t="str">
        <f t="shared" si="97"/>
        <v>N</v>
      </c>
      <c r="AP279" s="3604" t="str">
        <f t="shared" si="98"/>
        <v>N</v>
      </c>
      <c r="AQ279" s="3604" t="str">
        <f t="shared" si="99"/>
        <v>N</v>
      </c>
      <c r="AR279" s="3604" t="str">
        <f t="shared" si="100"/>
        <v>N</v>
      </c>
      <c r="AS279" s="3604" t="str">
        <f t="shared" si="101"/>
        <v>N</v>
      </c>
      <c r="AT279" s="3604" t="str">
        <f t="shared" si="102"/>
        <v>N</v>
      </c>
      <c r="AU279" s="3604" t="str">
        <f t="shared" si="103"/>
        <v>N</v>
      </c>
      <c r="AV279" s="3604" t="str">
        <f t="shared" si="110"/>
        <v/>
      </c>
      <c r="AW279" s="3604" t="str">
        <f t="shared" si="111"/>
        <v/>
      </c>
      <c r="AX279" s="3604" t="str">
        <f t="shared" si="112"/>
        <v>N</v>
      </c>
      <c r="AY279" s="856"/>
      <c r="AZ279" s="861"/>
      <c r="BA279" s="24"/>
      <c r="BB279" s="26" t="s">
        <v>2681</v>
      </c>
      <c r="BC279" s="3009"/>
      <c r="BD279" s="3013"/>
      <c r="BE279" s="101" t="str">
        <f t="shared" si="92"/>
        <v>Please complete all cells in row</v>
      </c>
      <c r="BF279" s="993">
        <v>0</v>
      </c>
      <c r="BG279" s="3362"/>
    </row>
    <row r="280" spans="1:59" s="3704" customFormat="1" ht="15.75" hidden="1" customHeight="1">
      <c r="A280" s="3163"/>
      <c r="B280" s="3702"/>
      <c r="C280" s="856"/>
      <c r="D280" s="4605" t="s">
        <v>2410</v>
      </c>
      <c r="E280" s="856"/>
      <c r="F280" s="867"/>
      <c r="G280" s="867"/>
      <c r="H280" s="856"/>
      <c r="I280" s="856"/>
      <c r="J280" s="856"/>
      <c r="K280" s="856"/>
      <c r="L280" s="856"/>
      <c r="M280" s="856"/>
      <c r="N280" s="857"/>
      <c r="O280" s="858"/>
      <c r="P280" s="857"/>
      <c r="Q280" s="859"/>
      <c r="R280" s="858"/>
      <c r="S280" s="858"/>
      <c r="T280" s="858"/>
      <c r="U280" s="3596">
        <f t="shared" si="105"/>
        <v>0</v>
      </c>
      <c r="V280" s="3597">
        <f t="shared" si="106"/>
        <v>0</v>
      </c>
      <c r="W280" s="3597">
        <f t="shared" si="107"/>
        <v>0</v>
      </c>
      <c r="X280" s="3599"/>
      <c r="Y280" s="4373"/>
      <c r="Z280" s="4373"/>
      <c r="AA280" s="860"/>
      <c r="AB280" s="860"/>
      <c r="AC280" s="3601">
        <f t="shared" si="108"/>
        <v>0</v>
      </c>
      <c r="AD280" s="3601" t="str">
        <f t="shared" si="109"/>
        <v/>
      </c>
      <c r="AE280" s="3601" t="str">
        <f t="shared" si="93"/>
        <v/>
      </c>
      <c r="AF280" s="4375">
        <f t="shared" si="94"/>
        <v>0</v>
      </c>
      <c r="AG280" s="4375">
        <f t="shared" si="95"/>
        <v>0</v>
      </c>
      <c r="AH280" s="3601">
        <f t="shared" si="104"/>
        <v>0</v>
      </c>
      <c r="AI280" s="860"/>
      <c r="AJ280" s="860"/>
      <c r="AK280" s="858"/>
      <c r="AL280" s="858"/>
      <c r="AM280" s="858"/>
      <c r="AN280" s="3604" t="str">
        <f t="shared" si="96"/>
        <v>N</v>
      </c>
      <c r="AO280" s="3604" t="str">
        <f t="shared" si="97"/>
        <v>N</v>
      </c>
      <c r="AP280" s="3604" t="str">
        <f t="shared" si="98"/>
        <v>N</v>
      </c>
      <c r="AQ280" s="3604" t="str">
        <f t="shared" si="99"/>
        <v>N</v>
      </c>
      <c r="AR280" s="3604" t="str">
        <f t="shared" si="100"/>
        <v>N</v>
      </c>
      <c r="AS280" s="3604" t="str">
        <f t="shared" si="101"/>
        <v>N</v>
      </c>
      <c r="AT280" s="3604" t="str">
        <f t="shared" si="102"/>
        <v>N</v>
      </c>
      <c r="AU280" s="3604" t="str">
        <f t="shared" si="103"/>
        <v>N</v>
      </c>
      <c r="AV280" s="3604" t="str">
        <f t="shared" si="110"/>
        <v/>
      </c>
      <c r="AW280" s="3604" t="str">
        <f t="shared" si="111"/>
        <v/>
      </c>
      <c r="AX280" s="3604" t="str">
        <f t="shared" si="112"/>
        <v>N</v>
      </c>
      <c r="AY280" s="856"/>
      <c r="AZ280" s="861"/>
      <c r="BA280" s="24"/>
      <c r="BB280" s="26" t="s">
        <v>2682</v>
      </c>
      <c r="BC280" s="3009"/>
      <c r="BD280" s="3013"/>
      <c r="BE280" s="101" t="str">
        <f t="shared" si="92"/>
        <v>Please complete all cells in row</v>
      </c>
      <c r="BF280" s="993">
        <v>0</v>
      </c>
      <c r="BG280" s="3362"/>
    </row>
    <row r="281" spans="1:59" s="3704" customFormat="1" ht="15.75" hidden="1" customHeight="1">
      <c r="A281" s="3163"/>
      <c r="B281" s="3702"/>
      <c r="C281" s="856"/>
      <c r="D281" s="4605" t="s">
        <v>2410</v>
      </c>
      <c r="E281" s="856"/>
      <c r="F281" s="867"/>
      <c r="G281" s="867"/>
      <c r="H281" s="856"/>
      <c r="I281" s="856"/>
      <c r="J281" s="856"/>
      <c r="K281" s="856"/>
      <c r="L281" s="856"/>
      <c r="M281" s="856"/>
      <c r="N281" s="857"/>
      <c r="O281" s="858"/>
      <c r="P281" s="857"/>
      <c r="Q281" s="859"/>
      <c r="R281" s="858"/>
      <c r="S281" s="858"/>
      <c r="T281" s="858"/>
      <c r="U281" s="3596">
        <f t="shared" si="105"/>
        <v>0</v>
      </c>
      <c r="V281" s="3597">
        <f t="shared" si="106"/>
        <v>0</v>
      </c>
      <c r="W281" s="3597">
        <f t="shared" si="107"/>
        <v>0</v>
      </c>
      <c r="X281" s="3599"/>
      <c r="Y281" s="4373"/>
      <c r="Z281" s="4373"/>
      <c r="AA281" s="860"/>
      <c r="AB281" s="860"/>
      <c r="AC281" s="3601">
        <f t="shared" si="108"/>
        <v>0</v>
      </c>
      <c r="AD281" s="3601" t="str">
        <f t="shared" si="109"/>
        <v/>
      </c>
      <c r="AE281" s="3601" t="str">
        <f t="shared" si="93"/>
        <v/>
      </c>
      <c r="AF281" s="4375">
        <f t="shared" si="94"/>
        <v>0</v>
      </c>
      <c r="AG281" s="4375">
        <f t="shared" si="95"/>
        <v>0</v>
      </c>
      <c r="AH281" s="3601">
        <f t="shared" si="104"/>
        <v>0</v>
      </c>
      <c r="AI281" s="860"/>
      <c r="AJ281" s="860"/>
      <c r="AK281" s="858"/>
      <c r="AL281" s="858"/>
      <c r="AM281" s="858"/>
      <c r="AN281" s="3604" t="str">
        <f t="shared" si="96"/>
        <v>N</v>
      </c>
      <c r="AO281" s="3604" t="str">
        <f t="shared" si="97"/>
        <v>N</v>
      </c>
      <c r="AP281" s="3604" t="str">
        <f t="shared" si="98"/>
        <v>N</v>
      </c>
      <c r="AQ281" s="3604" t="str">
        <f t="shared" si="99"/>
        <v>N</v>
      </c>
      <c r="AR281" s="3604" t="str">
        <f t="shared" si="100"/>
        <v>N</v>
      </c>
      <c r="AS281" s="3604" t="str">
        <f t="shared" si="101"/>
        <v>N</v>
      </c>
      <c r="AT281" s="3604" t="str">
        <f t="shared" si="102"/>
        <v>N</v>
      </c>
      <c r="AU281" s="3604" t="str">
        <f t="shared" si="103"/>
        <v>N</v>
      </c>
      <c r="AV281" s="3604" t="str">
        <f t="shared" si="110"/>
        <v/>
      </c>
      <c r="AW281" s="3604" t="str">
        <f t="shared" si="111"/>
        <v/>
      </c>
      <c r="AX281" s="3604" t="str">
        <f t="shared" si="112"/>
        <v>N</v>
      </c>
      <c r="AY281" s="856"/>
      <c r="AZ281" s="861"/>
      <c r="BA281" s="24"/>
      <c r="BB281" s="26" t="s">
        <v>2683</v>
      </c>
      <c r="BC281" s="3009"/>
      <c r="BD281" s="3013"/>
      <c r="BE281" s="101" t="str">
        <f t="shared" si="92"/>
        <v>Please complete all cells in row</v>
      </c>
      <c r="BF281" s="993">
        <v>0</v>
      </c>
      <c r="BG281" s="3362"/>
    </row>
    <row r="282" spans="1:59" s="3704" customFormat="1" ht="15.75" hidden="1" customHeight="1">
      <c r="A282" s="3163"/>
      <c r="B282" s="3702"/>
      <c r="C282" s="856"/>
      <c r="D282" s="4605" t="s">
        <v>2410</v>
      </c>
      <c r="E282" s="856"/>
      <c r="F282" s="867"/>
      <c r="G282" s="867"/>
      <c r="H282" s="856"/>
      <c r="I282" s="856"/>
      <c r="J282" s="856"/>
      <c r="K282" s="856"/>
      <c r="L282" s="856"/>
      <c r="M282" s="856"/>
      <c r="N282" s="857"/>
      <c r="O282" s="858"/>
      <c r="P282" s="857"/>
      <c r="Q282" s="859"/>
      <c r="R282" s="858"/>
      <c r="S282" s="858"/>
      <c r="T282" s="858"/>
      <c r="U282" s="3596">
        <f t="shared" si="105"/>
        <v>0</v>
      </c>
      <c r="V282" s="3597">
        <f t="shared" si="106"/>
        <v>0</v>
      </c>
      <c r="W282" s="3597">
        <f t="shared" si="107"/>
        <v>0</v>
      </c>
      <c r="X282" s="3599"/>
      <c r="Y282" s="4373"/>
      <c r="Z282" s="4373"/>
      <c r="AA282" s="860"/>
      <c r="AB282" s="860"/>
      <c r="AC282" s="3601">
        <f t="shared" si="108"/>
        <v>0</v>
      </c>
      <c r="AD282" s="3601" t="str">
        <f t="shared" si="109"/>
        <v/>
      </c>
      <c r="AE282" s="3601" t="str">
        <f t="shared" si="93"/>
        <v/>
      </c>
      <c r="AF282" s="4375">
        <f t="shared" si="94"/>
        <v>0</v>
      </c>
      <c r="AG282" s="4375">
        <f t="shared" si="95"/>
        <v>0</v>
      </c>
      <c r="AH282" s="3601">
        <f t="shared" si="104"/>
        <v>0</v>
      </c>
      <c r="AI282" s="860"/>
      <c r="AJ282" s="860"/>
      <c r="AK282" s="858"/>
      <c r="AL282" s="858"/>
      <c r="AM282" s="858"/>
      <c r="AN282" s="3604" t="str">
        <f t="shared" si="96"/>
        <v>N</v>
      </c>
      <c r="AO282" s="3604" t="str">
        <f t="shared" si="97"/>
        <v>N</v>
      </c>
      <c r="AP282" s="3604" t="str">
        <f t="shared" si="98"/>
        <v>N</v>
      </c>
      <c r="AQ282" s="3604" t="str">
        <f t="shared" si="99"/>
        <v>N</v>
      </c>
      <c r="AR282" s="3604" t="str">
        <f t="shared" si="100"/>
        <v>N</v>
      </c>
      <c r="AS282" s="3604" t="str">
        <f t="shared" si="101"/>
        <v>N</v>
      </c>
      <c r="AT282" s="3604" t="str">
        <f t="shared" si="102"/>
        <v>N</v>
      </c>
      <c r="AU282" s="3604" t="str">
        <f t="shared" si="103"/>
        <v>N</v>
      </c>
      <c r="AV282" s="3604" t="str">
        <f t="shared" si="110"/>
        <v/>
      </c>
      <c r="AW282" s="3604" t="str">
        <f t="shared" si="111"/>
        <v/>
      </c>
      <c r="AX282" s="3604" t="str">
        <f t="shared" si="112"/>
        <v>N</v>
      </c>
      <c r="AY282" s="856"/>
      <c r="AZ282" s="861"/>
      <c r="BA282" s="24"/>
      <c r="BB282" s="26" t="s">
        <v>2684</v>
      </c>
      <c r="BC282" s="3009"/>
      <c r="BD282" s="3013"/>
      <c r="BE282" s="101" t="str">
        <f t="shared" si="92"/>
        <v>Please complete all cells in row</v>
      </c>
      <c r="BF282" s="993">
        <v>0</v>
      </c>
      <c r="BG282" s="3362"/>
    </row>
    <row r="283" spans="1:59" s="3704" customFormat="1" ht="15.75" hidden="1" customHeight="1">
      <c r="A283" s="3163"/>
      <c r="B283" s="3702"/>
      <c r="C283" s="856"/>
      <c r="D283" s="4605" t="s">
        <v>2410</v>
      </c>
      <c r="E283" s="856"/>
      <c r="F283" s="867"/>
      <c r="G283" s="867"/>
      <c r="H283" s="856"/>
      <c r="I283" s="856"/>
      <c r="J283" s="856"/>
      <c r="K283" s="856"/>
      <c r="L283" s="856"/>
      <c r="M283" s="856"/>
      <c r="N283" s="857"/>
      <c r="O283" s="858"/>
      <c r="P283" s="857"/>
      <c r="Q283" s="859"/>
      <c r="R283" s="858"/>
      <c r="S283" s="858"/>
      <c r="T283" s="858"/>
      <c r="U283" s="3596">
        <f t="shared" si="105"/>
        <v>0</v>
      </c>
      <c r="V283" s="3597">
        <f t="shared" si="106"/>
        <v>0</v>
      </c>
      <c r="W283" s="3597">
        <f t="shared" si="107"/>
        <v>0</v>
      </c>
      <c r="X283" s="3599"/>
      <c r="Y283" s="4373"/>
      <c r="Z283" s="4373"/>
      <c r="AA283" s="860"/>
      <c r="AB283" s="860"/>
      <c r="AC283" s="3601">
        <f t="shared" si="108"/>
        <v>0</v>
      </c>
      <c r="AD283" s="3601" t="str">
        <f t="shared" si="109"/>
        <v/>
      </c>
      <c r="AE283" s="3601" t="str">
        <f t="shared" si="93"/>
        <v/>
      </c>
      <c r="AF283" s="4375">
        <f t="shared" si="94"/>
        <v>0</v>
      </c>
      <c r="AG283" s="4375">
        <f t="shared" si="95"/>
        <v>0</v>
      </c>
      <c r="AH283" s="3601">
        <f t="shared" si="104"/>
        <v>0</v>
      </c>
      <c r="AI283" s="860"/>
      <c r="AJ283" s="860"/>
      <c r="AK283" s="858"/>
      <c r="AL283" s="858"/>
      <c r="AM283" s="858"/>
      <c r="AN283" s="3604" t="str">
        <f t="shared" si="96"/>
        <v>N</v>
      </c>
      <c r="AO283" s="3604" t="str">
        <f t="shared" si="97"/>
        <v>N</v>
      </c>
      <c r="AP283" s="3604" t="str">
        <f t="shared" si="98"/>
        <v>N</v>
      </c>
      <c r="AQ283" s="3604" t="str">
        <f t="shared" si="99"/>
        <v>N</v>
      </c>
      <c r="AR283" s="3604" t="str">
        <f t="shared" si="100"/>
        <v>N</v>
      </c>
      <c r="AS283" s="3604" t="str">
        <f t="shared" si="101"/>
        <v>N</v>
      </c>
      <c r="AT283" s="3604" t="str">
        <f t="shared" si="102"/>
        <v>N</v>
      </c>
      <c r="AU283" s="3604" t="str">
        <f t="shared" si="103"/>
        <v>N</v>
      </c>
      <c r="AV283" s="3604" t="str">
        <f t="shared" si="110"/>
        <v/>
      </c>
      <c r="AW283" s="3604" t="str">
        <f t="shared" si="111"/>
        <v/>
      </c>
      <c r="AX283" s="3604" t="str">
        <f t="shared" si="112"/>
        <v>N</v>
      </c>
      <c r="AY283" s="856"/>
      <c r="AZ283" s="861"/>
      <c r="BA283" s="24"/>
      <c r="BB283" s="26" t="s">
        <v>2685</v>
      </c>
      <c r="BC283" s="3009"/>
      <c r="BD283" s="3013"/>
      <c r="BE283" s="101" t="str">
        <f t="shared" si="92"/>
        <v>Please complete all cells in row</v>
      </c>
      <c r="BF283" s="993">
        <v>0</v>
      </c>
      <c r="BG283" s="3362"/>
    </row>
    <row r="284" spans="1:59" s="3704" customFormat="1" ht="15.75" hidden="1" customHeight="1">
      <c r="A284" s="3163"/>
      <c r="B284" s="3702"/>
      <c r="C284" s="856"/>
      <c r="D284" s="4605" t="s">
        <v>2410</v>
      </c>
      <c r="E284" s="856"/>
      <c r="F284" s="867"/>
      <c r="G284" s="867"/>
      <c r="H284" s="856"/>
      <c r="I284" s="856"/>
      <c r="J284" s="856"/>
      <c r="K284" s="856"/>
      <c r="L284" s="856"/>
      <c r="M284" s="856"/>
      <c r="N284" s="857"/>
      <c r="O284" s="858"/>
      <c r="P284" s="857"/>
      <c r="Q284" s="859"/>
      <c r="R284" s="858"/>
      <c r="S284" s="858"/>
      <c r="T284" s="858"/>
      <c r="U284" s="3596">
        <f t="shared" si="105"/>
        <v>0</v>
      </c>
      <c r="V284" s="3597">
        <f t="shared" si="106"/>
        <v>0</v>
      </c>
      <c r="W284" s="3597">
        <f t="shared" si="107"/>
        <v>0</v>
      </c>
      <c r="X284" s="3599"/>
      <c r="Y284" s="4373"/>
      <c r="Z284" s="4373"/>
      <c r="AA284" s="860"/>
      <c r="AB284" s="860"/>
      <c r="AC284" s="3601">
        <f t="shared" si="108"/>
        <v>0</v>
      </c>
      <c r="AD284" s="3601" t="str">
        <f t="shared" si="109"/>
        <v/>
      </c>
      <c r="AE284" s="3601" t="str">
        <f t="shared" si="93"/>
        <v/>
      </c>
      <c r="AF284" s="4375">
        <f t="shared" si="94"/>
        <v>0</v>
      </c>
      <c r="AG284" s="4375">
        <f t="shared" si="95"/>
        <v>0</v>
      </c>
      <c r="AH284" s="3601">
        <f t="shared" si="104"/>
        <v>0</v>
      </c>
      <c r="AI284" s="860"/>
      <c r="AJ284" s="860"/>
      <c r="AK284" s="858"/>
      <c r="AL284" s="858"/>
      <c r="AM284" s="858"/>
      <c r="AN284" s="3604" t="str">
        <f t="shared" si="96"/>
        <v>N</v>
      </c>
      <c r="AO284" s="3604" t="str">
        <f t="shared" si="97"/>
        <v>N</v>
      </c>
      <c r="AP284" s="3604" t="str">
        <f t="shared" si="98"/>
        <v>N</v>
      </c>
      <c r="AQ284" s="3604" t="str">
        <f t="shared" si="99"/>
        <v>N</v>
      </c>
      <c r="AR284" s="3604" t="str">
        <f t="shared" si="100"/>
        <v>N</v>
      </c>
      <c r="AS284" s="3604" t="str">
        <f t="shared" si="101"/>
        <v>N</v>
      </c>
      <c r="AT284" s="3604" t="str">
        <f t="shared" si="102"/>
        <v>N</v>
      </c>
      <c r="AU284" s="3604" t="str">
        <f t="shared" si="103"/>
        <v>N</v>
      </c>
      <c r="AV284" s="3604" t="str">
        <f t="shared" si="110"/>
        <v/>
      </c>
      <c r="AW284" s="3604" t="str">
        <f t="shared" si="111"/>
        <v/>
      </c>
      <c r="AX284" s="3604" t="str">
        <f t="shared" si="112"/>
        <v>N</v>
      </c>
      <c r="AY284" s="856"/>
      <c r="AZ284" s="861"/>
      <c r="BA284" s="24"/>
      <c r="BB284" s="26" t="s">
        <v>2686</v>
      </c>
      <c r="BC284" s="3009"/>
      <c r="BD284" s="3013"/>
      <c r="BE284" s="101" t="str">
        <f t="shared" si="92"/>
        <v>Please complete all cells in row</v>
      </c>
      <c r="BF284" s="993">
        <v>0</v>
      </c>
      <c r="BG284" s="3362"/>
    </row>
    <row r="285" spans="1:59" s="3704" customFormat="1" ht="15.75" hidden="1" customHeight="1">
      <c r="A285" s="3163"/>
      <c r="B285" s="3702"/>
      <c r="C285" s="856"/>
      <c r="D285" s="4605" t="s">
        <v>2410</v>
      </c>
      <c r="E285" s="856"/>
      <c r="F285" s="867"/>
      <c r="G285" s="867"/>
      <c r="H285" s="856"/>
      <c r="I285" s="856"/>
      <c r="J285" s="856"/>
      <c r="K285" s="856"/>
      <c r="L285" s="856"/>
      <c r="M285" s="856"/>
      <c r="N285" s="857"/>
      <c r="O285" s="858"/>
      <c r="P285" s="857"/>
      <c r="Q285" s="859"/>
      <c r="R285" s="858"/>
      <c r="S285" s="858"/>
      <c r="T285" s="858"/>
      <c r="U285" s="3596">
        <f t="shared" si="105"/>
        <v>0</v>
      </c>
      <c r="V285" s="3597">
        <f t="shared" si="106"/>
        <v>0</v>
      </c>
      <c r="W285" s="3597">
        <f t="shared" si="107"/>
        <v>0</v>
      </c>
      <c r="X285" s="3599"/>
      <c r="Y285" s="4373"/>
      <c r="Z285" s="4373"/>
      <c r="AA285" s="860"/>
      <c r="AB285" s="860"/>
      <c r="AC285" s="3601">
        <f t="shared" si="108"/>
        <v>0</v>
      </c>
      <c r="AD285" s="3601" t="str">
        <f t="shared" si="109"/>
        <v/>
      </c>
      <c r="AE285" s="3601" t="str">
        <f t="shared" si="93"/>
        <v/>
      </c>
      <c r="AF285" s="4375">
        <f t="shared" si="94"/>
        <v>0</v>
      </c>
      <c r="AG285" s="4375">
        <f t="shared" si="95"/>
        <v>0</v>
      </c>
      <c r="AH285" s="3601">
        <f t="shared" si="104"/>
        <v>0</v>
      </c>
      <c r="AI285" s="860"/>
      <c r="AJ285" s="860"/>
      <c r="AK285" s="858"/>
      <c r="AL285" s="858"/>
      <c r="AM285" s="858"/>
      <c r="AN285" s="3604" t="str">
        <f t="shared" si="96"/>
        <v>N</v>
      </c>
      <c r="AO285" s="3604" t="str">
        <f t="shared" si="97"/>
        <v>N</v>
      </c>
      <c r="AP285" s="3604" t="str">
        <f t="shared" si="98"/>
        <v>N</v>
      </c>
      <c r="AQ285" s="3604" t="str">
        <f t="shared" si="99"/>
        <v>N</v>
      </c>
      <c r="AR285" s="3604" t="str">
        <f t="shared" si="100"/>
        <v>N</v>
      </c>
      <c r="AS285" s="3604" t="str">
        <f t="shared" si="101"/>
        <v>N</v>
      </c>
      <c r="AT285" s="3604" t="str">
        <f t="shared" si="102"/>
        <v>N</v>
      </c>
      <c r="AU285" s="3604" t="str">
        <f t="shared" si="103"/>
        <v>N</v>
      </c>
      <c r="AV285" s="3604" t="str">
        <f t="shared" si="110"/>
        <v/>
      </c>
      <c r="AW285" s="3604" t="str">
        <f t="shared" si="111"/>
        <v/>
      </c>
      <c r="AX285" s="3604" t="str">
        <f t="shared" si="112"/>
        <v>N</v>
      </c>
      <c r="AY285" s="856"/>
      <c r="AZ285" s="861"/>
      <c r="BA285" s="24"/>
      <c r="BB285" s="26" t="s">
        <v>2687</v>
      </c>
      <c r="BC285" s="3009"/>
      <c r="BD285" s="3013"/>
      <c r="BE285" s="101" t="str">
        <f t="shared" si="92"/>
        <v>Please complete all cells in row</v>
      </c>
      <c r="BF285" s="993">
        <v>0</v>
      </c>
      <c r="BG285" s="3362"/>
    </row>
    <row r="286" spans="1:59" s="3704" customFormat="1" ht="15.75" hidden="1" customHeight="1">
      <c r="A286" s="3163"/>
      <c r="B286" s="3702"/>
      <c r="C286" s="856"/>
      <c r="D286" s="4605" t="s">
        <v>2410</v>
      </c>
      <c r="E286" s="856"/>
      <c r="F286" s="867"/>
      <c r="G286" s="867"/>
      <c r="H286" s="856"/>
      <c r="I286" s="856"/>
      <c r="J286" s="856"/>
      <c r="K286" s="856"/>
      <c r="L286" s="856"/>
      <c r="M286" s="856"/>
      <c r="N286" s="857"/>
      <c r="O286" s="858"/>
      <c r="P286" s="857"/>
      <c r="Q286" s="859"/>
      <c r="R286" s="858"/>
      <c r="S286" s="858"/>
      <c r="T286" s="858"/>
      <c r="U286" s="3596">
        <f t="shared" si="105"/>
        <v>0</v>
      </c>
      <c r="V286" s="3597">
        <f t="shared" si="106"/>
        <v>0</v>
      </c>
      <c r="W286" s="3597">
        <f t="shared" si="107"/>
        <v>0</v>
      </c>
      <c r="X286" s="3599"/>
      <c r="Y286" s="4373"/>
      <c r="Z286" s="4373"/>
      <c r="AA286" s="860"/>
      <c r="AB286" s="860"/>
      <c r="AC286" s="3601">
        <f t="shared" si="108"/>
        <v>0</v>
      </c>
      <c r="AD286" s="3601" t="str">
        <f t="shared" si="109"/>
        <v/>
      </c>
      <c r="AE286" s="3601" t="str">
        <f t="shared" si="93"/>
        <v/>
      </c>
      <c r="AF286" s="4375">
        <f t="shared" si="94"/>
        <v>0</v>
      </c>
      <c r="AG286" s="4375">
        <f t="shared" si="95"/>
        <v>0</v>
      </c>
      <c r="AH286" s="3601">
        <f t="shared" si="104"/>
        <v>0</v>
      </c>
      <c r="AI286" s="860"/>
      <c r="AJ286" s="860"/>
      <c r="AK286" s="858"/>
      <c r="AL286" s="858"/>
      <c r="AM286" s="858"/>
      <c r="AN286" s="3604" t="str">
        <f t="shared" si="96"/>
        <v>N</v>
      </c>
      <c r="AO286" s="3604" t="str">
        <f t="shared" si="97"/>
        <v>N</v>
      </c>
      <c r="AP286" s="3604" t="str">
        <f t="shared" si="98"/>
        <v>N</v>
      </c>
      <c r="AQ286" s="3604" t="str">
        <f t="shared" si="99"/>
        <v>N</v>
      </c>
      <c r="AR286" s="3604" t="str">
        <f t="shared" si="100"/>
        <v>N</v>
      </c>
      <c r="AS286" s="3604" t="str">
        <f t="shared" si="101"/>
        <v>N</v>
      </c>
      <c r="AT286" s="3604" t="str">
        <f t="shared" si="102"/>
        <v>N</v>
      </c>
      <c r="AU286" s="3604" t="str">
        <f t="shared" si="103"/>
        <v>N</v>
      </c>
      <c r="AV286" s="3604" t="str">
        <f t="shared" si="110"/>
        <v/>
      </c>
      <c r="AW286" s="3604" t="str">
        <f t="shared" si="111"/>
        <v/>
      </c>
      <c r="AX286" s="3604" t="str">
        <f t="shared" si="112"/>
        <v>N</v>
      </c>
      <c r="AY286" s="856"/>
      <c r="AZ286" s="861"/>
      <c r="BA286" s="24"/>
      <c r="BB286" s="26" t="s">
        <v>2688</v>
      </c>
      <c r="BC286" s="3009"/>
      <c r="BD286" s="3013"/>
      <c r="BE286" s="101" t="str">
        <f t="shared" si="92"/>
        <v>Please complete all cells in row</v>
      </c>
      <c r="BF286" s="993">
        <v>0</v>
      </c>
      <c r="BG286" s="3362"/>
    </row>
    <row r="287" spans="1:59" s="3704" customFormat="1" ht="15.75" hidden="1" customHeight="1">
      <c r="A287" s="3163"/>
      <c r="B287" s="3702"/>
      <c r="C287" s="856"/>
      <c r="D287" s="4605" t="s">
        <v>2410</v>
      </c>
      <c r="E287" s="856"/>
      <c r="F287" s="867"/>
      <c r="G287" s="867"/>
      <c r="H287" s="856"/>
      <c r="I287" s="856"/>
      <c r="J287" s="856"/>
      <c r="K287" s="856"/>
      <c r="L287" s="856"/>
      <c r="M287" s="856"/>
      <c r="N287" s="857"/>
      <c r="O287" s="858"/>
      <c r="P287" s="857"/>
      <c r="Q287" s="859"/>
      <c r="R287" s="858"/>
      <c r="S287" s="858"/>
      <c r="T287" s="858"/>
      <c r="U287" s="3596">
        <f t="shared" si="105"/>
        <v>0</v>
      </c>
      <c r="V287" s="3597">
        <f t="shared" si="106"/>
        <v>0</v>
      </c>
      <c r="W287" s="3597">
        <f t="shared" si="107"/>
        <v>0</v>
      </c>
      <c r="X287" s="3599"/>
      <c r="Y287" s="4373"/>
      <c r="Z287" s="4373"/>
      <c r="AA287" s="860"/>
      <c r="AB287" s="860"/>
      <c r="AC287" s="3601">
        <f t="shared" si="108"/>
        <v>0</v>
      </c>
      <c r="AD287" s="3601" t="str">
        <f t="shared" si="109"/>
        <v/>
      </c>
      <c r="AE287" s="3601" t="str">
        <f t="shared" si="93"/>
        <v/>
      </c>
      <c r="AF287" s="4375">
        <f t="shared" si="94"/>
        <v>0</v>
      </c>
      <c r="AG287" s="4375">
        <f t="shared" si="95"/>
        <v>0</v>
      </c>
      <c r="AH287" s="3601">
        <f t="shared" si="104"/>
        <v>0</v>
      </c>
      <c r="AI287" s="860"/>
      <c r="AJ287" s="860"/>
      <c r="AK287" s="858"/>
      <c r="AL287" s="858"/>
      <c r="AM287" s="858"/>
      <c r="AN287" s="3604" t="str">
        <f t="shared" si="96"/>
        <v>N</v>
      </c>
      <c r="AO287" s="3604" t="str">
        <f t="shared" si="97"/>
        <v>N</v>
      </c>
      <c r="AP287" s="3604" t="str">
        <f t="shared" si="98"/>
        <v>N</v>
      </c>
      <c r="AQ287" s="3604" t="str">
        <f t="shared" si="99"/>
        <v>N</v>
      </c>
      <c r="AR287" s="3604" t="str">
        <f t="shared" si="100"/>
        <v>N</v>
      </c>
      <c r="AS287" s="3604" t="str">
        <f t="shared" si="101"/>
        <v>N</v>
      </c>
      <c r="AT287" s="3604" t="str">
        <f t="shared" si="102"/>
        <v>N</v>
      </c>
      <c r="AU287" s="3604" t="str">
        <f t="shared" si="103"/>
        <v>N</v>
      </c>
      <c r="AV287" s="3604" t="str">
        <f t="shared" si="110"/>
        <v/>
      </c>
      <c r="AW287" s="3604" t="str">
        <f t="shared" si="111"/>
        <v/>
      </c>
      <c r="AX287" s="3604" t="str">
        <f t="shared" si="112"/>
        <v>N</v>
      </c>
      <c r="AY287" s="856"/>
      <c r="AZ287" s="861"/>
      <c r="BA287" s="24"/>
      <c r="BB287" s="26" t="s">
        <v>2689</v>
      </c>
      <c r="BC287" s="3009"/>
      <c r="BD287" s="3013"/>
      <c r="BE287" s="101" t="str">
        <f t="shared" si="92"/>
        <v>Please complete all cells in row</v>
      </c>
      <c r="BF287" s="993">
        <v>0</v>
      </c>
      <c r="BG287" s="3362"/>
    </row>
    <row r="288" spans="1:59" s="3704" customFormat="1" ht="15.75" hidden="1" customHeight="1">
      <c r="A288" s="3163"/>
      <c r="B288" s="3702"/>
      <c r="C288" s="856"/>
      <c r="D288" s="4605" t="s">
        <v>2410</v>
      </c>
      <c r="E288" s="856"/>
      <c r="F288" s="867"/>
      <c r="G288" s="867"/>
      <c r="H288" s="856"/>
      <c r="I288" s="856"/>
      <c r="J288" s="856"/>
      <c r="K288" s="856"/>
      <c r="L288" s="856"/>
      <c r="M288" s="856"/>
      <c r="N288" s="857"/>
      <c r="O288" s="858"/>
      <c r="P288" s="857"/>
      <c r="Q288" s="859"/>
      <c r="R288" s="858"/>
      <c r="S288" s="858"/>
      <c r="T288" s="858"/>
      <c r="U288" s="3596">
        <f t="shared" si="105"/>
        <v>0</v>
      </c>
      <c r="V288" s="3597">
        <f t="shared" si="106"/>
        <v>0</v>
      </c>
      <c r="W288" s="3597">
        <f t="shared" si="107"/>
        <v>0</v>
      </c>
      <c r="X288" s="3599"/>
      <c r="Y288" s="4373"/>
      <c r="Z288" s="4373"/>
      <c r="AA288" s="860"/>
      <c r="AB288" s="860"/>
      <c r="AC288" s="3601">
        <f t="shared" si="108"/>
        <v>0</v>
      </c>
      <c r="AD288" s="3601" t="str">
        <f t="shared" si="109"/>
        <v/>
      </c>
      <c r="AE288" s="3601" t="str">
        <f t="shared" si="93"/>
        <v/>
      </c>
      <c r="AF288" s="4375">
        <f t="shared" si="94"/>
        <v>0</v>
      </c>
      <c r="AG288" s="4375">
        <f t="shared" si="95"/>
        <v>0</v>
      </c>
      <c r="AH288" s="3601">
        <f t="shared" si="104"/>
        <v>0</v>
      </c>
      <c r="AI288" s="860"/>
      <c r="AJ288" s="860"/>
      <c r="AK288" s="858"/>
      <c r="AL288" s="858"/>
      <c r="AM288" s="858"/>
      <c r="AN288" s="3604" t="str">
        <f t="shared" si="96"/>
        <v>N</v>
      </c>
      <c r="AO288" s="3604" t="str">
        <f t="shared" si="97"/>
        <v>N</v>
      </c>
      <c r="AP288" s="3604" t="str">
        <f t="shared" si="98"/>
        <v>N</v>
      </c>
      <c r="AQ288" s="3604" t="str">
        <f t="shared" si="99"/>
        <v>N</v>
      </c>
      <c r="AR288" s="3604" t="str">
        <f t="shared" si="100"/>
        <v>N</v>
      </c>
      <c r="AS288" s="3604" t="str">
        <f t="shared" si="101"/>
        <v>N</v>
      </c>
      <c r="AT288" s="3604" t="str">
        <f t="shared" si="102"/>
        <v>N</v>
      </c>
      <c r="AU288" s="3604" t="str">
        <f t="shared" si="103"/>
        <v>N</v>
      </c>
      <c r="AV288" s="3604" t="str">
        <f t="shared" si="110"/>
        <v/>
      </c>
      <c r="AW288" s="3604" t="str">
        <f t="shared" si="111"/>
        <v/>
      </c>
      <c r="AX288" s="3604" t="str">
        <f t="shared" si="112"/>
        <v>N</v>
      </c>
      <c r="AY288" s="856"/>
      <c r="AZ288" s="861"/>
      <c r="BA288" s="24"/>
      <c r="BB288" s="26" t="s">
        <v>2690</v>
      </c>
      <c r="BC288" s="3009"/>
      <c r="BD288" s="3013"/>
      <c r="BE288" s="101" t="str">
        <f t="shared" si="92"/>
        <v>Please complete all cells in row</v>
      </c>
      <c r="BF288" s="993">
        <v>0</v>
      </c>
      <c r="BG288" s="3362"/>
    </row>
    <row r="289" spans="1:59" s="3704" customFormat="1" ht="15.75" hidden="1" customHeight="1">
      <c r="A289" s="3163"/>
      <c r="B289" s="3702"/>
      <c r="C289" s="856"/>
      <c r="D289" s="4605" t="s">
        <v>2410</v>
      </c>
      <c r="E289" s="856"/>
      <c r="F289" s="867"/>
      <c r="G289" s="867"/>
      <c r="H289" s="856"/>
      <c r="I289" s="856"/>
      <c r="J289" s="856"/>
      <c r="K289" s="856"/>
      <c r="L289" s="856"/>
      <c r="M289" s="856"/>
      <c r="N289" s="857"/>
      <c r="O289" s="858"/>
      <c r="P289" s="857"/>
      <c r="Q289" s="859"/>
      <c r="R289" s="858"/>
      <c r="S289" s="858"/>
      <c r="T289" s="858"/>
      <c r="U289" s="3596">
        <f t="shared" si="105"/>
        <v>0</v>
      </c>
      <c r="V289" s="3597">
        <f t="shared" si="106"/>
        <v>0</v>
      </c>
      <c r="W289" s="3597">
        <f t="shared" si="107"/>
        <v>0</v>
      </c>
      <c r="X289" s="3599"/>
      <c r="Y289" s="4373"/>
      <c r="Z289" s="4373"/>
      <c r="AA289" s="860"/>
      <c r="AB289" s="860"/>
      <c r="AC289" s="3601">
        <f t="shared" si="108"/>
        <v>0</v>
      </c>
      <c r="AD289" s="3601" t="str">
        <f t="shared" si="109"/>
        <v/>
      </c>
      <c r="AE289" s="3601" t="str">
        <f t="shared" si="93"/>
        <v/>
      </c>
      <c r="AF289" s="4375">
        <f t="shared" si="94"/>
        <v>0</v>
      </c>
      <c r="AG289" s="4375">
        <f t="shared" si="95"/>
        <v>0</v>
      </c>
      <c r="AH289" s="3601">
        <f t="shared" si="104"/>
        <v>0</v>
      </c>
      <c r="AI289" s="860"/>
      <c r="AJ289" s="860"/>
      <c r="AK289" s="858"/>
      <c r="AL289" s="858"/>
      <c r="AM289" s="858"/>
      <c r="AN289" s="3604" t="str">
        <f t="shared" si="96"/>
        <v>N</v>
      </c>
      <c r="AO289" s="3604" t="str">
        <f t="shared" si="97"/>
        <v>N</v>
      </c>
      <c r="AP289" s="3604" t="str">
        <f t="shared" si="98"/>
        <v>N</v>
      </c>
      <c r="AQ289" s="3604" t="str">
        <f t="shared" si="99"/>
        <v>N</v>
      </c>
      <c r="AR289" s="3604" t="str">
        <f t="shared" si="100"/>
        <v>N</v>
      </c>
      <c r="AS289" s="3604" t="str">
        <f t="shared" si="101"/>
        <v>N</v>
      </c>
      <c r="AT289" s="3604" t="str">
        <f t="shared" si="102"/>
        <v>N</v>
      </c>
      <c r="AU289" s="3604" t="str">
        <f t="shared" si="103"/>
        <v>N</v>
      </c>
      <c r="AV289" s="3604" t="str">
        <f t="shared" si="110"/>
        <v/>
      </c>
      <c r="AW289" s="3604" t="str">
        <f t="shared" si="111"/>
        <v/>
      </c>
      <c r="AX289" s="3604" t="str">
        <f t="shared" si="112"/>
        <v>N</v>
      </c>
      <c r="AY289" s="856"/>
      <c r="AZ289" s="861"/>
      <c r="BA289" s="24"/>
      <c r="BB289" s="26" t="s">
        <v>2691</v>
      </c>
      <c r="BC289" s="3009"/>
      <c r="BD289" s="3013"/>
      <c r="BE289" s="101" t="str">
        <f t="shared" si="92"/>
        <v>Please complete all cells in row</v>
      </c>
      <c r="BF289" s="993">
        <v>0</v>
      </c>
      <c r="BG289" s="3362"/>
    </row>
    <row r="290" spans="1:59" s="3704" customFormat="1" ht="15.75" hidden="1" customHeight="1">
      <c r="A290" s="3163"/>
      <c r="B290" s="3702"/>
      <c r="C290" s="856"/>
      <c r="D290" s="4605" t="s">
        <v>2410</v>
      </c>
      <c r="E290" s="856"/>
      <c r="F290" s="867"/>
      <c r="G290" s="867"/>
      <c r="H290" s="856"/>
      <c r="I290" s="856"/>
      <c r="J290" s="856"/>
      <c r="K290" s="856"/>
      <c r="L290" s="856"/>
      <c r="M290" s="856"/>
      <c r="N290" s="857"/>
      <c r="O290" s="858"/>
      <c r="P290" s="857"/>
      <c r="Q290" s="859"/>
      <c r="R290" s="858"/>
      <c r="S290" s="858"/>
      <c r="T290" s="858"/>
      <c r="U290" s="3596">
        <f t="shared" si="105"/>
        <v>0</v>
      </c>
      <c r="V290" s="3597">
        <f t="shared" si="106"/>
        <v>0</v>
      </c>
      <c r="W290" s="3597">
        <f t="shared" si="107"/>
        <v>0</v>
      </c>
      <c r="X290" s="3599"/>
      <c r="Y290" s="4373"/>
      <c r="Z290" s="4373"/>
      <c r="AA290" s="860"/>
      <c r="AB290" s="860"/>
      <c r="AC290" s="3601">
        <f t="shared" si="108"/>
        <v>0</v>
      </c>
      <c r="AD290" s="3601" t="str">
        <f t="shared" si="109"/>
        <v/>
      </c>
      <c r="AE290" s="3601" t="str">
        <f t="shared" si="93"/>
        <v/>
      </c>
      <c r="AF290" s="4375">
        <f t="shared" si="94"/>
        <v>0</v>
      </c>
      <c r="AG290" s="4375">
        <f t="shared" si="95"/>
        <v>0</v>
      </c>
      <c r="AH290" s="3601">
        <f t="shared" si="104"/>
        <v>0</v>
      </c>
      <c r="AI290" s="860"/>
      <c r="AJ290" s="860"/>
      <c r="AK290" s="858"/>
      <c r="AL290" s="858"/>
      <c r="AM290" s="858"/>
      <c r="AN290" s="3604" t="str">
        <f t="shared" si="96"/>
        <v>N</v>
      </c>
      <c r="AO290" s="3604" t="str">
        <f t="shared" si="97"/>
        <v>N</v>
      </c>
      <c r="AP290" s="3604" t="str">
        <f t="shared" si="98"/>
        <v>N</v>
      </c>
      <c r="AQ290" s="3604" t="str">
        <f t="shared" si="99"/>
        <v>N</v>
      </c>
      <c r="AR290" s="3604" t="str">
        <f t="shared" si="100"/>
        <v>N</v>
      </c>
      <c r="AS290" s="3604" t="str">
        <f t="shared" si="101"/>
        <v>N</v>
      </c>
      <c r="AT290" s="3604" t="str">
        <f t="shared" si="102"/>
        <v>N</v>
      </c>
      <c r="AU290" s="3604" t="str">
        <f t="shared" si="103"/>
        <v>N</v>
      </c>
      <c r="AV290" s="3604" t="str">
        <f t="shared" si="110"/>
        <v/>
      </c>
      <c r="AW290" s="3604" t="str">
        <f t="shared" si="111"/>
        <v/>
      </c>
      <c r="AX290" s="3604" t="str">
        <f t="shared" si="112"/>
        <v>N</v>
      </c>
      <c r="AY290" s="856"/>
      <c r="AZ290" s="861"/>
      <c r="BA290" s="24"/>
      <c r="BB290" s="26" t="s">
        <v>2692</v>
      </c>
      <c r="BC290" s="3009"/>
      <c r="BD290" s="3013"/>
      <c r="BE290" s="101" t="str">
        <f t="shared" si="92"/>
        <v>Please complete all cells in row</v>
      </c>
      <c r="BF290" s="993">
        <v>0</v>
      </c>
      <c r="BG290" s="3362"/>
    </row>
    <row r="291" spans="1:59" s="3704" customFormat="1" ht="15.75" hidden="1" customHeight="1">
      <c r="A291" s="3163"/>
      <c r="B291" s="3702"/>
      <c r="C291" s="856"/>
      <c r="D291" s="4605" t="s">
        <v>2410</v>
      </c>
      <c r="E291" s="856"/>
      <c r="F291" s="867"/>
      <c r="G291" s="867"/>
      <c r="H291" s="856"/>
      <c r="I291" s="856"/>
      <c r="J291" s="856"/>
      <c r="K291" s="856"/>
      <c r="L291" s="856"/>
      <c r="M291" s="856"/>
      <c r="N291" s="857"/>
      <c r="O291" s="858"/>
      <c r="P291" s="857"/>
      <c r="Q291" s="859"/>
      <c r="R291" s="858"/>
      <c r="S291" s="858"/>
      <c r="T291" s="858"/>
      <c r="U291" s="3596">
        <f t="shared" si="105"/>
        <v>0</v>
      </c>
      <c r="V291" s="3597">
        <f t="shared" si="106"/>
        <v>0</v>
      </c>
      <c r="W291" s="3597">
        <f t="shared" si="107"/>
        <v>0</v>
      </c>
      <c r="X291" s="3599"/>
      <c r="Y291" s="4373"/>
      <c r="Z291" s="4373"/>
      <c r="AA291" s="860"/>
      <c r="AB291" s="860"/>
      <c r="AC291" s="3601">
        <f t="shared" si="108"/>
        <v>0</v>
      </c>
      <c r="AD291" s="3601" t="str">
        <f t="shared" si="109"/>
        <v/>
      </c>
      <c r="AE291" s="3601" t="str">
        <f t="shared" si="93"/>
        <v/>
      </c>
      <c r="AF291" s="4375">
        <f t="shared" si="94"/>
        <v>0</v>
      </c>
      <c r="AG291" s="4375">
        <f t="shared" si="95"/>
        <v>0</v>
      </c>
      <c r="AH291" s="3601">
        <f t="shared" si="104"/>
        <v>0</v>
      </c>
      <c r="AI291" s="860"/>
      <c r="AJ291" s="860"/>
      <c r="AK291" s="858"/>
      <c r="AL291" s="858"/>
      <c r="AM291" s="858"/>
      <c r="AN291" s="3604" t="str">
        <f t="shared" si="96"/>
        <v>N</v>
      </c>
      <c r="AO291" s="3604" t="str">
        <f t="shared" si="97"/>
        <v>N</v>
      </c>
      <c r="AP291" s="3604" t="str">
        <f t="shared" si="98"/>
        <v>N</v>
      </c>
      <c r="AQ291" s="3604" t="str">
        <f t="shared" si="99"/>
        <v>N</v>
      </c>
      <c r="AR291" s="3604" t="str">
        <f t="shared" si="100"/>
        <v>N</v>
      </c>
      <c r="AS291" s="3604" t="str">
        <f t="shared" si="101"/>
        <v>N</v>
      </c>
      <c r="AT291" s="3604" t="str">
        <f t="shared" si="102"/>
        <v>N</v>
      </c>
      <c r="AU291" s="3604" t="str">
        <f t="shared" si="103"/>
        <v>N</v>
      </c>
      <c r="AV291" s="3604" t="str">
        <f t="shared" si="110"/>
        <v/>
      </c>
      <c r="AW291" s="3604" t="str">
        <f t="shared" si="111"/>
        <v/>
      </c>
      <c r="AX291" s="3604" t="str">
        <f t="shared" si="112"/>
        <v>N</v>
      </c>
      <c r="AY291" s="856"/>
      <c r="AZ291" s="861"/>
      <c r="BA291" s="24"/>
      <c r="BB291" s="26" t="s">
        <v>2693</v>
      </c>
      <c r="BC291" s="3009"/>
      <c r="BD291" s="3013"/>
      <c r="BE291" s="101" t="str">
        <f t="shared" si="92"/>
        <v>Please complete all cells in row</v>
      </c>
      <c r="BF291" s="993">
        <v>0</v>
      </c>
      <c r="BG291" s="3362"/>
    </row>
    <row r="292" spans="1:59" s="3704" customFormat="1" ht="15.75" hidden="1" customHeight="1">
      <c r="A292" s="3163"/>
      <c r="B292" s="3702"/>
      <c r="C292" s="856"/>
      <c r="D292" s="4605" t="s">
        <v>2410</v>
      </c>
      <c r="E292" s="856"/>
      <c r="F292" s="867"/>
      <c r="G292" s="867"/>
      <c r="H292" s="856"/>
      <c r="I292" s="856"/>
      <c r="J292" s="856"/>
      <c r="K292" s="856"/>
      <c r="L292" s="856"/>
      <c r="M292" s="856"/>
      <c r="N292" s="857"/>
      <c r="O292" s="858"/>
      <c r="P292" s="857"/>
      <c r="Q292" s="859"/>
      <c r="R292" s="858"/>
      <c r="S292" s="858"/>
      <c r="T292" s="858"/>
      <c r="U292" s="3596">
        <f t="shared" si="105"/>
        <v>0</v>
      </c>
      <c r="V292" s="3597">
        <f t="shared" si="106"/>
        <v>0</v>
      </c>
      <c r="W292" s="3597">
        <f t="shared" si="107"/>
        <v>0</v>
      </c>
      <c r="X292" s="3599"/>
      <c r="Y292" s="4373"/>
      <c r="Z292" s="4373"/>
      <c r="AA292" s="860"/>
      <c r="AB292" s="860"/>
      <c r="AC292" s="3601">
        <f t="shared" si="108"/>
        <v>0</v>
      </c>
      <c r="AD292" s="3601" t="str">
        <f t="shared" si="109"/>
        <v/>
      </c>
      <c r="AE292" s="3601" t="str">
        <f t="shared" si="93"/>
        <v/>
      </c>
      <c r="AF292" s="4375">
        <f t="shared" si="94"/>
        <v>0</v>
      </c>
      <c r="AG292" s="4375">
        <f t="shared" si="95"/>
        <v>0</v>
      </c>
      <c r="AH292" s="3601">
        <f t="shared" si="104"/>
        <v>0</v>
      </c>
      <c r="AI292" s="860"/>
      <c r="AJ292" s="860"/>
      <c r="AK292" s="858"/>
      <c r="AL292" s="858"/>
      <c r="AM292" s="858"/>
      <c r="AN292" s="3604" t="str">
        <f t="shared" si="96"/>
        <v>N</v>
      </c>
      <c r="AO292" s="3604" t="str">
        <f t="shared" si="97"/>
        <v>N</v>
      </c>
      <c r="AP292" s="3604" t="str">
        <f t="shared" si="98"/>
        <v>N</v>
      </c>
      <c r="AQ292" s="3604" t="str">
        <f t="shared" si="99"/>
        <v>N</v>
      </c>
      <c r="AR292" s="3604" t="str">
        <f t="shared" si="100"/>
        <v>N</v>
      </c>
      <c r="AS292" s="3604" t="str">
        <f t="shared" si="101"/>
        <v>N</v>
      </c>
      <c r="AT292" s="3604" t="str">
        <f t="shared" si="102"/>
        <v>N</v>
      </c>
      <c r="AU292" s="3604" t="str">
        <f t="shared" si="103"/>
        <v>N</v>
      </c>
      <c r="AV292" s="3604" t="str">
        <f t="shared" si="110"/>
        <v/>
      </c>
      <c r="AW292" s="3604" t="str">
        <f t="shared" si="111"/>
        <v/>
      </c>
      <c r="AX292" s="3604" t="str">
        <f t="shared" si="112"/>
        <v>N</v>
      </c>
      <c r="AY292" s="856"/>
      <c r="AZ292" s="861"/>
      <c r="BA292" s="24"/>
      <c r="BB292" s="26" t="s">
        <v>2694</v>
      </c>
      <c r="BC292" s="3009"/>
      <c r="BD292" s="3013"/>
      <c r="BE292" s="101" t="str">
        <f t="shared" si="92"/>
        <v>Please complete all cells in row</v>
      </c>
      <c r="BF292" s="993">
        <v>0</v>
      </c>
      <c r="BG292" s="3362"/>
    </row>
    <row r="293" spans="1:59" s="3704" customFormat="1" ht="15.75" hidden="1" customHeight="1">
      <c r="A293" s="3163"/>
      <c r="B293" s="3702"/>
      <c r="C293" s="856"/>
      <c r="D293" s="4605" t="s">
        <v>2410</v>
      </c>
      <c r="E293" s="856"/>
      <c r="F293" s="867"/>
      <c r="G293" s="867"/>
      <c r="H293" s="856"/>
      <c r="I293" s="856"/>
      <c r="J293" s="856"/>
      <c r="K293" s="856"/>
      <c r="L293" s="856"/>
      <c r="M293" s="856"/>
      <c r="N293" s="857"/>
      <c r="O293" s="858"/>
      <c r="P293" s="857"/>
      <c r="Q293" s="859"/>
      <c r="R293" s="858"/>
      <c r="S293" s="858"/>
      <c r="T293" s="858"/>
      <c r="U293" s="3596">
        <f t="shared" si="105"/>
        <v>0</v>
      </c>
      <c r="V293" s="3597">
        <f t="shared" si="106"/>
        <v>0</v>
      </c>
      <c r="W293" s="3597">
        <f t="shared" si="107"/>
        <v>0</v>
      </c>
      <c r="X293" s="3599"/>
      <c r="Y293" s="4373"/>
      <c r="Z293" s="4373"/>
      <c r="AA293" s="860"/>
      <c r="AB293" s="860"/>
      <c r="AC293" s="3601">
        <f t="shared" si="108"/>
        <v>0</v>
      </c>
      <c r="AD293" s="3601" t="str">
        <f t="shared" si="109"/>
        <v/>
      </c>
      <c r="AE293" s="3601" t="str">
        <f t="shared" si="93"/>
        <v/>
      </c>
      <c r="AF293" s="4375">
        <f t="shared" si="94"/>
        <v>0</v>
      </c>
      <c r="AG293" s="4375">
        <f t="shared" si="95"/>
        <v>0</v>
      </c>
      <c r="AH293" s="3601">
        <f t="shared" si="104"/>
        <v>0</v>
      </c>
      <c r="AI293" s="860"/>
      <c r="AJ293" s="860"/>
      <c r="AK293" s="858"/>
      <c r="AL293" s="858"/>
      <c r="AM293" s="858"/>
      <c r="AN293" s="3604" t="str">
        <f t="shared" si="96"/>
        <v>N</v>
      </c>
      <c r="AO293" s="3604" t="str">
        <f t="shared" si="97"/>
        <v>N</v>
      </c>
      <c r="AP293" s="3604" t="str">
        <f t="shared" si="98"/>
        <v>N</v>
      </c>
      <c r="AQ293" s="3604" t="str">
        <f t="shared" si="99"/>
        <v>N</v>
      </c>
      <c r="AR293" s="3604" t="str">
        <f t="shared" si="100"/>
        <v>N</v>
      </c>
      <c r="AS293" s="3604" t="str">
        <f t="shared" si="101"/>
        <v>N</v>
      </c>
      <c r="AT293" s="3604" t="str">
        <f t="shared" si="102"/>
        <v>N</v>
      </c>
      <c r="AU293" s="3604" t="str">
        <f t="shared" si="103"/>
        <v>N</v>
      </c>
      <c r="AV293" s="3604" t="str">
        <f t="shared" si="110"/>
        <v/>
      </c>
      <c r="AW293" s="3604" t="str">
        <f t="shared" si="111"/>
        <v/>
      </c>
      <c r="AX293" s="3604" t="str">
        <f t="shared" si="112"/>
        <v>N</v>
      </c>
      <c r="AY293" s="856"/>
      <c r="AZ293" s="861"/>
      <c r="BA293" s="24"/>
      <c r="BB293" s="26" t="s">
        <v>2695</v>
      </c>
      <c r="BC293" s="3009"/>
      <c r="BD293" s="3013"/>
      <c r="BE293" s="101" t="str">
        <f t="shared" si="92"/>
        <v>Please complete all cells in row</v>
      </c>
      <c r="BF293" s="993">
        <v>0</v>
      </c>
      <c r="BG293" s="3362"/>
    </row>
    <row r="294" spans="1:59" s="3704" customFormat="1" ht="15.75" hidden="1" customHeight="1">
      <c r="A294" s="3163"/>
      <c r="B294" s="3702"/>
      <c r="C294" s="856"/>
      <c r="D294" s="4605" t="s">
        <v>2410</v>
      </c>
      <c r="E294" s="856"/>
      <c r="F294" s="867"/>
      <c r="G294" s="867"/>
      <c r="H294" s="856"/>
      <c r="I294" s="856"/>
      <c r="J294" s="856"/>
      <c r="K294" s="856"/>
      <c r="L294" s="856"/>
      <c r="M294" s="856"/>
      <c r="N294" s="857"/>
      <c r="O294" s="858"/>
      <c r="P294" s="857"/>
      <c r="Q294" s="859"/>
      <c r="R294" s="858"/>
      <c r="S294" s="858"/>
      <c r="T294" s="858"/>
      <c r="U294" s="3596">
        <f t="shared" si="105"/>
        <v>0</v>
      </c>
      <c r="V294" s="3597">
        <f t="shared" si="106"/>
        <v>0</v>
      </c>
      <c r="W294" s="3597">
        <f t="shared" si="107"/>
        <v>0</v>
      </c>
      <c r="X294" s="3599"/>
      <c r="Y294" s="4373"/>
      <c r="Z294" s="4373"/>
      <c r="AA294" s="860"/>
      <c r="AB294" s="860"/>
      <c r="AC294" s="3601">
        <f t="shared" si="108"/>
        <v>0</v>
      </c>
      <c r="AD294" s="3601" t="str">
        <f t="shared" si="109"/>
        <v/>
      </c>
      <c r="AE294" s="3601" t="str">
        <f t="shared" si="93"/>
        <v/>
      </c>
      <c r="AF294" s="4375">
        <f t="shared" si="94"/>
        <v>0</v>
      </c>
      <c r="AG294" s="4375">
        <f t="shared" si="95"/>
        <v>0</v>
      </c>
      <c r="AH294" s="3601">
        <f t="shared" si="104"/>
        <v>0</v>
      </c>
      <c r="AI294" s="860"/>
      <c r="AJ294" s="860"/>
      <c r="AK294" s="858"/>
      <c r="AL294" s="858"/>
      <c r="AM294" s="858"/>
      <c r="AN294" s="3604" t="str">
        <f t="shared" si="96"/>
        <v>N</v>
      </c>
      <c r="AO294" s="3604" t="str">
        <f t="shared" si="97"/>
        <v>N</v>
      </c>
      <c r="AP294" s="3604" t="str">
        <f t="shared" si="98"/>
        <v>N</v>
      </c>
      <c r="AQ294" s="3604" t="str">
        <f t="shared" si="99"/>
        <v>N</v>
      </c>
      <c r="AR294" s="3604" t="str">
        <f t="shared" si="100"/>
        <v>N</v>
      </c>
      <c r="AS294" s="3604" t="str">
        <f t="shared" si="101"/>
        <v>N</v>
      </c>
      <c r="AT294" s="3604" t="str">
        <f t="shared" si="102"/>
        <v>N</v>
      </c>
      <c r="AU294" s="3604" t="str">
        <f t="shared" si="103"/>
        <v>N</v>
      </c>
      <c r="AV294" s="3604" t="str">
        <f t="shared" si="110"/>
        <v/>
      </c>
      <c r="AW294" s="3604" t="str">
        <f t="shared" si="111"/>
        <v/>
      </c>
      <c r="AX294" s="3604" t="str">
        <f t="shared" si="112"/>
        <v>N</v>
      </c>
      <c r="AY294" s="856"/>
      <c r="AZ294" s="861"/>
      <c r="BA294" s="24"/>
      <c r="BB294" s="26" t="s">
        <v>2696</v>
      </c>
      <c r="BC294" s="3009"/>
      <c r="BD294" s="3013"/>
      <c r="BE294" s="101" t="str">
        <f t="shared" si="92"/>
        <v>Please complete all cells in row</v>
      </c>
      <c r="BF294" s="993">
        <v>0</v>
      </c>
      <c r="BG294" s="3362"/>
    </row>
    <row r="295" spans="1:59" s="3704" customFormat="1" ht="15.75" hidden="1" customHeight="1">
      <c r="A295" s="3163"/>
      <c r="B295" s="3702"/>
      <c r="C295" s="856"/>
      <c r="D295" s="4605" t="s">
        <v>2410</v>
      </c>
      <c r="E295" s="856"/>
      <c r="F295" s="867"/>
      <c r="G295" s="867"/>
      <c r="H295" s="856"/>
      <c r="I295" s="856"/>
      <c r="J295" s="856"/>
      <c r="K295" s="856"/>
      <c r="L295" s="856"/>
      <c r="M295" s="856"/>
      <c r="N295" s="857"/>
      <c r="O295" s="858"/>
      <c r="P295" s="857"/>
      <c r="Q295" s="859"/>
      <c r="R295" s="858"/>
      <c r="S295" s="858"/>
      <c r="T295" s="858"/>
      <c r="U295" s="3596">
        <f t="shared" si="105"/>
        <v>0</v>
      </c>
      <c r="V295" s="3597">
        <f t="shared" si="106"/>
        <v>0</v>
      </c>
      <c r="W295" s="3597">
        <f t="shared" si="107"/>
        <v>0</v>
      </c>
      <c r="X295" s="3599"/>
      <c r="Y295" s="4373"/>
      <c r="Z295" s="4373"/>
      <c r="AA295" s="860"/>
      <c r="AB295" s="860"/>
      <c r="AC295" s="3601">
        <f t="shared" si="108"/>
        <v>0</v>
      </c>
      <c r="AD295" s="3601" t="str">
        <f t="shared" si="109"/>
        <v/>
      </c>
      <c r="AE295" s="3601" t="str">
        <f t="shared" si="93"/>
        <v/>
      </c>
      <c r="AF295" s="4375">
        <f t="shared" si="94"/>
        <v>0</v>
      </c>
      <c r="AG295" s="4375">
        <f t="shared" si="95"/>
        <v>0</v>
      </c>
      <c r="AH295" s="3601">
        <f t="shared" si="104"/>
        <v>0</v>
      </c>
      <c r="AI295" s="860"/>
      <c r="AJ295" s="860"/>
      <c r="AK295" s="858"/>
      <c r="AL295" s="858"/>
      <c r="AM295" s="858"/>
      <c r="AN295" s="3604" t="str">
        <f t="shared" si="96"/>
        <v>N</v>
      </c>
      <c r="AO295" s="3604" t="str">
        <f t="shared" si="97"/>
        <v>N</v>
      </c>
      <c r="AP295" s="3604" t="str">
        <f t="shared" si="98"/>
        <v>N</v>
      </c>
      <c r="AQ295" s="3604" t="str">
        <f t="shared" si="99"/>
        <v>N</v>
      </c>
      <c r="AR295" s="3604" t="str">
        <f t="shared" si="100"/>
        <v>N</v>
      </c>
      <c r="AS295" s="3604" t="str">
        <f t="shared" si="101"/>
        <v>N</v>
      </c>
      <c r="AT295" s="3604" t="str">
        <f t="shared" si="102"/>
        <v>N</v>
      </c>
      <c r="AU295" s="3604" t="str">
        <f t="shared" si="103"/>
        <v>N</v>
      </c>
      <c r="AV295" s="3604" t="str">
        <f t="shared" si="110"/>
        <v/>
      </c>
      <c r="AW295" s="3604" t="str">
        <f t="shared" si="111"/>
        <v/>
      </c>
      <c r="AX295" s="3604" t="str">
        <f t="shared" si="112"/>
        <v>N</v>
      </c>
      <c r="AY295" s="856"/>
      <c r="AZ295" s="861"/>
      <c r="BA295" s="24"/>
      <c r="BB295" s="26" t="s">
        <v>2697</v>
      </c>
      <c r="BC295" s="3009"/>
      <c r="BD295" s="3013"/>
      <c r="BE295" s="101" t="str">
        <f t="shared" si="92"/>
        <v>Please complete all cells in row</v>
      </c>
      <c r="BF295" s="993">
        <v>0</v>
      </c>
      <c r="BG295" s="3362"/>
    </row>
    <row r="296" spans="1:59" s="3704" customFormat="1" ht="15.75" hidden="1" customHeight="1">
      <c r="A296" s="3163"/>
      <c r="B296" s="3702"/>
      <c r="C296" s="856"/>
      <c r="D296" s="4605" t="s">
        <v>2410</v>
      </c>
      <c r="E296" s="856"/>
      <c r="F296" s="867"/>
      <c r="G296" s="867"/>
      <c r="H296" s="856"/>
      <c r="I296" s="856"/>
      <c r="J296" s="856"/>
      <c r="K296" s="856"/>
      <c r="L296" s="856"/>
      <c r="M296" s="856"/>
      <c r="N296" s="857"/>
      <c r="O296" s="858"/>
      <c r="P296" s="857"/>
      <c r="Q296" s="859"/>
      <c r="R296" s="858"/>
      <c r="S296" s="858"/>
      <c r="T296" s="858"/>
      <c r="U296" s="3596">
        <f t="shared" si="105"/>
        <v>0</v>
      </c>
      <c r="V296" s="3597">
        <f t="shared" si="106"/>
        <v>0</v>
      </c>
      <c r="W296" s="3597">
        <f t="shared" si="107"/>
        <v>0</v>
      </c>
      <c r="X296" s="3599"/>
      <c r="Y296" s="4373"/>
      <c r="Z296" s="4373"/>
      <c r="AA296" s="860"/>
      <c r="AB296" s="860"/>
      <c r="AC296" s="3601">
        <f t="shared" si="108"/>
        <v>0</v>
      </c>
      <c r="AD296" s="3601" t="str">
        <f t="shared" si="109"/>
        <v/>
      </c>
      <c r="AE296" s="3601" t="str">
        <f t="shared" si="93"/>
        <v/>
      </c>
      <c r="AF296" s="4375">
        <f t="shared" si="94"/>
        <v>0</v>
      </c>
      <c r="AG296" s="4375">
        <f t="shared" si="95"/>
        <v>0</v>
      </c>
      <c r="AH296" s="3601">
        <f t="shared" si="104"/>
        <v>0</v>
      </c>
      <c r="AI296" s="860"/>
      <c r="AJ296" s="860"/>
      <c r="AK296" s="858"/>
      <c r="AL296" s="858"/>
      <c r="AM296" s="858"/>
      <c r="AN296" s="3604" t="str">
        <f t="shared" si="96"/>
        <v>N</v>
      </c>
      <c r="AO296" s="3604" t="str">
        <f t="shared" si="97"/>
        <v>N</v>
      </c>
      <c r="AP296" s="3604" t="str">
        <f t="shared" si="98"/>
        <v>N</v>
      </c>
      <c r="AQ296" s="3604" t="str">
        <f t="shared" si="99"/>
        <v>N</v>
      </c>
      <c r="AR296" s="3604" t="str">
        <f t="shared" si="100"/>
        <v>N</v>
      </c>
      <c r="AS296" s="3604" t="str">
        <f t="shared" si="101"/>
        <v>N</v>
      </c>
      <c r="AT296" s="3604" t="str">
        <f t="shared" si="102"/>
        <v>N</v>
      </c>
      <c r="AU296" s="3604" t="str">
        <f t="shared" si="103"/>
        <v>N</v>
      </c>
      <c r="AV296" s="3604" t="str">
        <f t="shared" si="110"/>
        <v/>
      </c>
      <c r="AW296" s="3604" t="str">
        <f t="shared" si="111"/>
        <v/>
      </c>
      <c r="AX296" s="3604" t="str">
        <f t="shared" si="112"/>
        <v>N</v>
      </c>
      <c r="AY296" s="856"/>
      <c r="AZ296" s="861"/>
      <c r="BA296" s="24"/>
      <c r="BB296" s="26" t="s">
        <v>2698</v>
      </c>
      <c r="BC296" s="3009"/>
      <c r="BD296" s="3013"/>
      <c r="BE296" s="101" t="str">
        <f t="shared" si="92"/>
        <v>Please complete all cells in row</v>
      </c>
      <c r="BF296" s="993">
        <v>0</v>
      </c>
      <c r="BG296" s="3362"/>
    </row>
    <row r="297" spans="1:59" s="3704" customFormat="1" ht="15.75" hidden="1" customHeight="1">
      <c r="A297" s="3163"/>
      <c r="B297" s="3702"/>
      <c r="C297" s="856"/>
      <c r="D297" s="4605" t="s">
        <v>2410</v>
      </c>
      <c r="E297" s="856"/>
      <c r="F297" s="867"/>
      <c r="G297" s="867"/>
      <c r="H297" s="856"/>
      <c r="I297" s="856"/>
      <c r="J297" s="856"/>
      <c r="K297" s="856"/>
      <c r="L297" s="856"/>
      <c r="M297" s="856"/>
      <c r="N297" s="857"/>
      <c r="O297" s="858"/>
      <c r="P297" s="857"/>
      <c r="Q297" s="859"/>
      <c r="R297" s="858"/>
      <c r="S297" s="858"/>
      <c r="T297" s="858"/>
      <c r="U297" s="3596">
        <f t="shared" si="105"/>
        <v>0</v>
      </c>
      <c r="V297" s="3597">
        <f t="shared" si="106"/>
        <v>0</v>
      </c>
      <c r="W297" s="3597">
        <f t="shared" si="107"/>
        <v>0</v>
      </c>
      <c r="X297" s="3599"/>
      <c r="Y297" s="4373"/>
      <c r="Z297" s="4373"/>
      <c r="AA297" s="860"/>
      <c r="AB297" s="860"/>
      <c r="AC297" s="3601">
        <f t="shared" si="108"/>
        <v>0</v>
      </c>
      <c r="AD297" s="3601" t="str">
        <f t="shared" si="109"/>
        <v/>
      </c>
      <c r="AE297" s="3601" t="str">
        <f t="shared" si="93"/>
        <v/>
      </c>
      <c r="AF297" s="4375">
        <f t="shared" si="94"/>
        <v>0</v>
      </c>
      <c r="AG297" s="4375">
        <f t="shared" si="95"/>
        <v>0</v>
      </c>
      <c r="AH297" s="3601">
        <f t="shared" si="104"/>
        <v>0</v>
      </c>
      <c r="AI297" s="860"/>
      <c r="AJ297" s="860"/>
      <c r="AK297" s="858"/>
      <c r="AL297" s="858"/>
      <c r="AM297" s="858"/>
      <c r="AN297" s="3604" t="str">
        <f t="shared" si="96"/>
        <v>N</v>
      </c>
      <c r="AO297" s="3604" t="str">
        <f t="shared" si="97"/>
        <v>N</v>
      </c>
      <c r="AP297" s="3604" t="str">
        <f t="shared" si="98"/>
        <v>N</v>
      </c>
      <c r="AQ297" s="3604" t="str">
        <f t="shared" si="99"/>
        <v>N</v>
      </c>
      <c r="AR297" s="3604" t="str">
        <f t="shared" si="100"/>
        <v>N</v>
      </c>
      <c r="AS297" s="3604" t="str">
        <f t="shared" si="101"/>
        <v>N</v>
      </c>
      <c r="AT297" s="3604" t="str">
        <f t="shared" si="102"/>
        <v>N</v>
      </c>
      <c r="AU297" s="3604" t="str">
        <f t="shared" si="103"/>
        <v>N</v>
      </c>
      <c r="AV297" s="3604" t="str">
        <f t="shared" si="110"/>
        <v/>
      </c>
      <c r="AW297" s="3604" t="str">
        <f t="shared" si="111"/>
        <v/>
      </c>
      <c r="AX297" s="3604" t="str">
        <f t="shared" si="112"/>
        <v>N</v>
      </c>
      <c r="AY297" s="856"/>
      <c r="AZ297" s="861"/>
      <c r="BA297" s="24"/>
      <c r="BB297" s="26" t="s">
        <v>2699</v>
      </c>
      <c r="BC297" s="3009"/>
      <c r="BD297" s="3013"/>
      <c r="BE297" s="101" t="str">
        <f t="shared" si="92"/>
        <v>Please complete all cells in row</v>
      </c>
      <c r="BF297" s="993">
        <v>0</v>
      </c>
      <c r="BG297" s="3362"/>
    </row>
    <row r="298" spans="1:59" s="3704" customFormat="1" ht="15.75" hidden="1" customHeight="1">
      <c r="A298" s="3163"/>
      <c r="B298" s="3702"/>
      <c r="C298" s="856"/>
      <c r="D298" s="4605" t="s">
        <v>2410</v>
      </c>
      <c r="E298" s="856"/>
      <c r="F298" s="867"/>
      <c r="G298" s="867"/>
      <c r="H298" s="856"/>
      <c r="I298" s="856"/>
      <c r="J298" s="856"/>
      <c r="K298" s="856"/>
      <c r="L298" s="856"/>
      <c r="M298" s="856"/>
      <c r="N298" s="857"/>
      <c r="O298" s="858"/>
      <c r="P298" s="857"/>
      <c r="Q298" s="859"/>
      <c r="R298" s="858"/>
      <c r="S298" s="858"/>
      <c r="T298" s="858"/>
      <c r="U298" s="3596">
        <f t="shared" si="105"/>
        <v>0</v>
      </c>
      <c r="V298" s="3597">
        <f t="shared" si="106"/>
        <v>0</v>
      </c>
      <c r="W298" s="3597">
        <f t="shared" si="107"/>
        <v>0</v>
      </c>
      <c r="X298" s="3599"/>
      <c r="Y298" s="4373"/>
      <c r="Z298" s="4373"/>
      <c r="AA298" s="860"/>
      <c r="AB298" s="860"/>
      <c r="AC298" s="3601">
        <f t="shared" si="108"/>
        <v>0</v>
      </c>
      <c r="AD298" s="3601" t="str">
        <f t="shared" si="109"/>
        <v/>
      </c>
      <c r="AE298" s="3601" t="str">
        <f t="shared" si="93"/>
        <v/>
      </c>
      <c r="AF298" s="4375">
        <f t="shared" si="94"/>
        <v>0</v>
      </c>
      <c r="AG298" s="4375">
        <f t="shared" si="95"/>
        <v>0</v>
      </c>
      <c r="AH298" s="3601">
        <f t="shared" si="104"/>
        <v>0</v>
      </c>
      <c r="AI298" s="860"/>
      <c r="AJ298" s="860"/>
      <c r="AK298" s="858"/>
      <c r="AL298" s="858"/>
      <c r="AM298" s="858"/>
      <c r="AN298" s="3604" t="str">
        <f t="shared" si="96"/>
        <v>N</v>
      </c>
      <c r="AO298" s="3604" t="str">
        <f t="shared" si="97"/>
        <v>N</v>
      </c>
      <c r="AP298" s="3604" t="str">
        <f t="shared" si="98"/>
        <v>N</v>
      </c>
      <c r="AQ298" s="3604" t="str">
        <f t="shared" si="99"/>
        <v>N</v>
      </c>
      <c r="AR298" s="3604" t="str">
        <f t="shared" si="100"/>
        <v>N</v>
      </c>
      <c r="AS298" s="3604" t="str">
        <f t="shared" si="101"/>
        <v>N</v>
      </c>
      <c r="AT298" s="3604" t="str">
        <f t="shared" si="102"/>
        <v>N</v>
      </c>
      <c r="AU298" s="3604" t="str">
        <f t="shared" si="103"/>
        <v>N</v>
      </c>
      <c r="AV298" s="3604" t="str">
        <f t="shared" si="110"/>
        <v/>
      </c>
      <c r="AW298" s="3604" t="str">
        <f t="shared" si="111"/>
        <v/>
      </c>
      <c r="AX298" s="3604" t="str">
        <f t="shared" si="112"/>
        <v>N</v>
      </c>
      <c r="AY298" s="856"/>
      <c r="AZ298" s="861"/>
      <c r="BA298" s="24"/>
      <c r="BB298" s="26" t="s">
        <v>2700</v>
      </c>
      <c r="BC298" s="3009"/>
      <c r="BD298" s="3013"/>
      <c r="BE298" s="101" t="str">
        <f t="shared" si="92"/>
        <v>Please complete all cells in row</v>
      </c>
      <c r="BF298" s="993">
        <v>0</v>
      </c>
      <c r="BG298" s="3362"/>
    </row>
    <row r="299" spans="1:59" s="3704" customFormat="1" ht="15.75" hidden="1" customHeight="1">
      <c r="A299" s="3163"/>
      <c r="B299" s="3702"/>
      <c r="C299" s="856"/>
      <c r="D299" s="4605" t="s">
        <v>2410</v>
      </c>
      <c r="E299" s="856"/>
      <c r="F299" s="867"/>
      <c r="G299" s="867"/>
      <c r="H299" s="856"/>
      <c r="I299" s="856"/>
      <c r="J299" s="856"/>
      <c r="K299" s="856"/>
      <c r="L299" s="856"/>
      <c r="M299" s="856"/>
      <c r="N299" s="857"/>
      <c r="O299" s="858"/>
      <c r="P299" s="857"/>
      <c r="Q299" s="859"/>
      <c r="R299" s="858"/>
      <c r="S299" s="858"/>
      <c r="T299" s="858"/>
      <c r="U299" s="3596">
        <f t="shared" si="105"/>
        <v>0</v>
      </c>
      <c r="V299" s="3597">
        <f t="shared" si="106"/>
        <v>0</v>
      </c>
      <c r="W299" s="3597">
        <f t="shared" si="107"/>
        <v>0</v>
      </c>
      <c r="X299" s="3599"/>
      <c r="Y299" s="4373"/>
      <c r="Z299" s="4373"/>
      <c r="AA299" s="860"/>
      <c r="AB299" s="860"/>
      <c r="AC299" s="3601">
        <f t="shared" si="108"/>
        <v>0</v>
      </c>
      <c r="AD299" s="3601" t="str">
        <f t="shared" si="109"/>
        <v/>
      </c>
      <c r="AE299" s="3601" t="str">
        <f t="shared" si="93"/>
        <v/>
      </c>
      <c r="AF299" s="4375">
        <f t="shared" si="94"/>
        <v>0</v>
      </c>
      <c r="AG299" s="4375">
        <f t="shared" si="95"/>
        <v>0</v>
      </c>
      <c r="AH299" s="3601">
        <f t="shared" si="104"/>
        <v>0</v>
      </c>
      <c r="AI299" s="860"/>
      <c r="AJ299" s="860"/>
      <c r="AK299" s="858"/>
      <c r="AL299" s="858"/>
      <c r="AM299" s="858"/>
      <c r="AN299" s="3604" t="str">
        <f t="shared" si="96"/>
        <v>N</v>
      </c>
      <c r="AO299" s="3604" t="str">
        <f t="shared" si="97"/>
        <v>N</v>
      </c>
      <c r="AP299" s="3604" t="str">
        <f t="shared" si="98"/>
        <v>N</v>
      </c>
      <c r="AQ299" s="3604" t="str">
        <f t="shared" si="99"/>
        <v>N</v>
      </c>
      <c r="AR299" s="3604" t="str">
        <f t="shared" si="100"/>
        <v>N</v>
      </c>
      <c r="AS299" s="3604" t="str">
        <f t="shared" si="101"/>
        <v>N</v>
      </c>
      <c r="AT299" s="3604" t="str">
        <f t="shared" si="102"/>
        <v>N</v>
      </c>
      <c r="AU299" s="3604" t="str">
        <f t="shared" si="103"/>
        <v>N</v>
      </c>
      <c r="AV299" s="3604" t="str">
        <f t="shared" si="110"/>
        <v/>
      </c>
      <c r="AW299" s="3604" t="str">
        <f t="shared" si="111"/>
        <v/>
      </c>
      <c r="AX299" s="3604" t="str">
        <f t="shared" si="112"/>
        <v>N</v>
      </c>
      <c r="AY299" s="856"/>
      <c r="AZ299" s="861"/>
      <c r="BA299" s="24"/>
      <c r="BB299" s="26" t="s">
        <v>2701</v>
      </c>
      <c r="BC299" s="3009"/>
      <c r="BD299" s="3013"/>
      <c r="BE299" s="101" t="str">
        <f t="shared" si="92"/>
        <v>Please complete all cells in row</v>
      </c>
      <c r="BF299" s="993">
        <v>0</v>
      </c>
      <c r="BG299" s="3362"/>
    </row>
    <row r="300" spans="1:59" s="3704" customFormat="1" ht="15.75" hidden="1" customHeight="1">
      <c r="A300" s="3163"/>
      <c r="B300" s="3702"/>
      <c r="C300" s="856"/>
      <c r="D300" s="4605" t="s">
        <v>2410</v>
      </c>
      <c r="E300" s="856"/>
      <c r="F300" s="867"/>
      <c r="G300" s="867"/>
      <c r="H300" s="856"/>
      <c r="I300" s="856"/>
      <c r="J300" s="856"/>
      <c r="K300" s="856"/>
      <c r="L300" s="856"/>
      <c r="M300" s="856"/>
      <c r="N300" s="857"/>
      <c r="O300" s="858"/>
      <c r="P300" s="857"/>
      <c r="Q300" s="859"/>
      <c r="R300" s="858"/>
      <c r="S300" s="858"/>
      <c r="T300" s="858"/>
      <c r="U300" s="3596">
        <f t="shared" si="105"/>
        <v>0</v>
      </c>
      <c r="V300" s="3597">
        <f t="shared" si="106"/>
        <v>0</v>
      </c>
      <c r="W300" s="3597">
        <f t="shared" si="107"/>
        <v>0</v>
      </c>
      <c r="X300" s="3599"/>
      <c r="Y300" s="4373"/>
      <c r="Z300" s="4373"/>
      <c r="AA300" s="860"/>
      <c r="AB300" s="860"/>
      <c r="AC300" s="3601">
        <f t="shared" si="108"/>
        <v>0</v>
      </c>
      <c r="AD300" s="3601" t="str">
        <f t="shared" si="109"/>
        <v/>
      </c>
      <c r="AE300" s="3601" t="str">
        <f t="shared" si="93"/>
        <v/>
      </c>
      <c r="AF300" s="4375">
        <f t="shared" si="94"/>
        <v>0</v>
      </c>
      <c r="AG300" s="4375">
        <f t="shared" si="95"/>
        <v>0</v>
      </c>
      <c r="AH300" s="3601">
        <f t="shared" si="104"/>
        <v>0</v>
      </c>
      <c r="AI300" s="860"/>
      <c r="AJ300" s="860"/>
      <c r="AK300" s="858"/>
      <c r="AL300" s="858"/>
      <c r="AM300" s="858"/>
      <c r="AN300" s="3604" t="str">
        <f t="shared" si="96"/>
        <v>N</v>
      </c>
      <c r="AO300" s="3604" t="str">
        <f t="shared" si="97"/>
        <v>N</v>
      </c>
      <c r="AP300" s="3604" t="str">
        <f t="shared" si="98"/>
        <v>N</v>
      </c>
      <c r="AQ300" s="3604" t="str">
        <f t="shared" si="99"/>
        <v>N</v>
      </c>
      <c r="AR300" s="3604" t="str">
        <f t="shared" si="100"/>
        <v>N</v>
      </c>
      <c r="AS300" s="3604" t="str">
        <f t="shared" si="101"/>
        <v>N</v>
      </c>
      <c r="AT300" s="3604" t="str">
        <f t="shared" si="102"/>
        <v>N</v>
      </c>
      <c r="AU300" s="3604" t="str">
        <f t="shared" si="103"/>
        <v>N</v>
      </c>
      <c r="AV300" s="3604" t="str">
        <f t="shared" si="110"/>
        <v/>
      </c>
      <c r="AW300" s="3604" t="str">
        <f t="shared" si="111"/>
        <v/>
      </c>
      <c r="AX300" s="3604" t="str">
        <f t="shared" si="112"/>
        <v>N</v>
      </c>
      <c r="AY300" s="856"/>
      <c r="AZ300" s="861"/>
      <c r="BA300" s="24"/>
      <c r="BB300" s="26" t="s">
        <v>2702</v>
      </c>
      <c r="BC300" s="3009"/>
      <c r="BD300" s="3013"/>
      <c r="BE300" s="101" t="str">
        <f t="shared" si="92"/>
        <v>Please complete all cells in row</v>
      </c>
      <c r="BF300" s="993">
        <v>0</v>
      </c>
      <c r="BG300" s="3362"/>
    </row>
    <row r="301" spans="1:59" s="3704" customFormat="1" ht="15.75" hidden="1" customHeight="1">
      <c r="A301" s="3163"/>
      <c r="B301" s="3702"/>
      <c r="C301" s="856"/>
      <c r="D301" s="4605" t="s">
        <v>2410</v>
      </c>
      <c r="E301" s="856"/>
      <c r="F301" s="867"/>
      <c r="G301" s="867"/>
      <c r="H301" s="856"/>
      <c r="I301" s="856"/>
      <c r="J301" s="856"/>
      <c r="K301" s="856"/>
      <c r="L301" s="856"/>
      <c r="M301" s="856"/>
      <c r="N301" s="857"/>
      <c r="O301" s="858"/>
      <c r="P301" s="857"/>
      <c r="Q301" s="859"/>
      <c r="R301" s="858"/>
      <c r="S301" s="858"/>
      <c r="T301" s="858"/>
      <c r="U301" s="3596">
        <f t="shared" si="105"/>
        <v>0</v>
      </c>
      <c r="V301" s="3597">
        <f t="shared" si="106"/>
        <v>0</v>
      </c>
      <c r="W301" s="3597">
        <f t="shared" si="107"/>
        <v>0</v>
      </c>
      <c r="X301" s="3599"/>
      <c r="Y301" s="4373"/>
      <c r="Z301" s="4373"/>
      <c r="AA301" s="860"/>
      <c r="AB301" s="860"/>
      <c r="AC301" s="3601">
        <f t="shared" si="108"/>
        <v>0</v>
      </c>
      <c r="AD301" s="3601" t="str">
        <f t="shared" si="109"/>
        <v/>
      </c>
      <c r="AE301" s="3601" t="str">
        <f t="shared" si="93"/>
        <v/>
      </c>
      <c r="AF301" s="4375">
        <f t="shared" si="94"/>
        <v>0</v>
      </c>
      <c r="AG301" s="4375">
        <f t="shared" si="95"/>
        <v>0</v>
      </c>
      <c r="AH301" s="3601">
        <f t="shared" si="104"/>
        <v>0</v>
      </c>
      <c r="AI301" s="860"/>
      <c r="AJ301" s="860"/>
      <c r="AK301" s="858"/>
      <c r="AL301" s="858"/>
      <c r="AM301" s="858"/>
      <c r="AN301" s="3604" t="str">
        <f t="shared" si="96"/>
        <v>N</v>
      </c>
      <c r="AO301" s="3604" t="str">
        <f t="shared" si="97"/>
        <v>N</v>
      </c>
      <c r="AP301" s="3604" t="str">
        <f t="shared" si="98"/>
        <v>N</v>
      </c>
      <c r="AQ301" s="3604" t="str">
        <f t="shared" si="99"/>
        <v>N</v>
      </c>
      <c r="AR301" s="3604" t="str">
        <f t="shared" si="100"/>
        <v>N</v>
      </c>
      <c r="AS301" s="3604" t="str">
        <f t="shared" si="101"/>
        <v>N</v>
      </c>
      <c r="AT301" s="3604" t="str">
        <f t="shared" si="102"/>
        <v>N</v>
      </c>
      <c r="AU301" s="3604" t="str">
        <f t="shared" si="103"/>
        <v>N</v>
      </c>
      <c r="AV301" s="3604" t="str">
        <f t="shared" si="110"/>
        <v/>
      </c>
      <c r="AW301" s="3604" t="str">
        <f t="shared" si="111"/>
        <v/>
      </c>
      <c r="AX301" s="3604" t="str">
        <f t="shared" si="112"/>
        <v>N</v>
      </c>
      <c r="AY301" s="856"/>
      <c r="AZ301" s="861"/>
      <c r="BA301" s="24"/>
      <c r="BB301" s="26" t="s">
        <v>2703</v>
      </c>
      <c r="BC301" s="3009"/>
      <c r="BD301" s="3013"/>
      <c r="BE301" s="101" t="str">
        <f t="shared" si="92"/>
        <v>Please complete all cells in row</v>
      </c>
      <c r="BF301" s="993">
        <v>0</v>
      </c>
      <c r="BG301" s="3362"/>
    </row>
    <row r="302" spans="1:59" s="3704" customFormat="1" ht="15.75" hidden="1" customHeight="1">
      <c r="A302" s="3163"/>
      <c r="B302" s="3702"/>
      <c r="C302" s="856"/>
      <c r="D302" s="4605" t="s">
        <v>2410</v>
      </c>
      <c r="E302" s="856"/>
      <c r="F302" s="867"/>
      <c r="G302" s="867"/>
      <c r="H302" s="856"/>
      <c r="I302" s="856"/>
      <c r="J302" s="856"/>
      <c r="K302" s="856"/>
      <c r="L302" s="856"/>
      <c r="M302" s="856"/>
      <c r="N302" s="857"/>
      <c r="O302" s="858"/>
      <c r="P302" s="857"/>
      <c r="Q302" s="859"/>
      <c r="R302" s="858"/>
      <c r="S302" s="858"/>
      <c r="T302" s="858"/>
      <c r="U302" s="3596">
        <f t="shared" si="105"/>
        <v>0</v>
      </c>
      <c r="V302" s="3597">
        <f t="shared" si="106"/>
        <v>0</v>
      </c>
      <c r="W302" s="3597">
        <f t="shared" si="107"/>
        <v>0</v>
      </c>
      <c r="X302" s="3599"/>
      <c r="Y302" s="4373"/>
      <c r="Z302" s="4373"/>
      <c r="AA302" s="860"/>
      <c r="AB302" s="860"/>
      <c r="AC302" s="3601">
        <f t="shared" si="108"/>
        <v>0</v>
      </c>
      <c r="AD302" s="3601" t="str">
        <f t="shared" si="109"/>
        <v/>
      </c>
      <c r="AE302" s="3601" t="str">
        <f t="shared" si="93"/>
        <v/>
      </c>
      <c r="AF302" s="4375">
        <f t="shared" si="94"/>
        <v>0</v>
      </c>
      <c r="AG302" s="4375">
        <f t="shared" si="95"/>
        <v>0</v>
      </c>
      <c r="AH302" s="3601">
        <f t="shared" si="104"/>
        <v>0</v>
      </c>
      <c r="AI302" s="860"/>
      <c r="AJ302" s="860"/>
      <c r="AK302" s="858"/>
      <c r="AL302" s="858"/>
      <c r="AM302" s="858"/>
      <c r="AN302" s="3604" t="str">
        <f t="shared" si="96"/>
        <v>N</v>
      </c>
      <c r="AO302" s="3604" t="str">
        <f t="shared" si="97"/>
        <v>N</v>
      </c>
      <c r="AP302" s="3604" t="str">
        <f t="shared" si="98"/>
        <v>N</v>
      </c>
      <c r="AQ302" s="3604" t="str">
        <f t="shared" si="99"/>
        <v>N</v>
      </c>
      <c r="AR302" s="3604" t="str">
        <f t="shared" si="100"/>
        <v>N</v>
      </c>
      <c r="AS302" s="3604" t="str">
        <f t="shared" si="101"/>
        <v>N</v>
      </c>
      <c r="AT302" s="3604" t="str">
        <f t="shared" si="102"/>
        <v>N</v>
      </c>
      <c r="AU302" s="3604" t="str">
        <f t="shared" si="103"/>
        <v>N</v>
      </c>
      <c r="AV302" s="3604" t="str">
        <f t="shared" si="110"/>
        <v/>
      </c>
      <c r="AW302" s="3604" t="str">
        <f t="shared" si="111"/>
        <v/>
      </c>
      <c r="AX302" s="3604" t="str">
        <f t="shared" si="112"/>
        <v>N</v>
      </c>
      <c r="AY302" s="856"/>
      <c r="AZ302" s="861"/>
      <c r="BA302" s="24"/>
      <c r="BB302" s="26" t="s">
        <v>2704</v>
      </c>
      <c r="BC302" s="3009"/>
      <c r="BD302" s="3013"/>
      <c r="BE302" s="101" t="str">
        <f t="shared" si="92"/>
        <v>Please complete all cells in row</v>
      </c>
      <c r="BF302" s="993">
        <v>0</v>
      </c>
      <c r="BG302" s="3362"/>
    </row>
    <row r="303" spans="1:59" s="3704" customFormat="1" ht="15.75" hidden="1" customHeight="1">
      <c r="A303" s="3163"/>
      <c r="B303" s="3702"/>
      <c r="C303" s="856"/>
      <c r="D303" s="4605" t="s">
        <v>2410</v>
      </c>
      <c r="E303" s="856"/>
      <c r="F303" s="867"/>
      <c r="G303" s="867"/>
      <c r="H303" s="856"/>
      <c r="I303" s="856"/>
      <c r="J303" s="856"/>
      <c r="K303" s="856"/>
      <c r="L303" s="856"/>
      <c r="M303" s="856"/>
      <c r="N303" s="857"/>
      <c r="O303" s="858"/>
      <c r="P303" s="857"/>
      <c r="Q303" s="859"/>
      <c r="R303" s="858"/>
      <c r="S303" s="858"/>
      <c r="T303" s="858"/>
      <c r="U303" s="3596">
        <f t="shared" si="105"/>
        <v>0</v>
      </c>
      <c r="V303" s="3597">
        <f t="shared" si="106"/>
        <v>0</v>
      </c>
      <c r="W303" s="3597">
        <f t="shared" si="107"/>
        <v>0</v>
      </c>
      <c r="X303" s="3599"/>
      <c r="Y303" s="4373"/>
      <c r="Z303" s="4373"/>
      <c r="AA303" s="860"/>
      <c r="AB303" s="860"/>
      <c r="AC303" s="3601">
        <f t="shared" si="108"/>
        <v>0</v>
      </c>
      <c r="AD303" s="3601" t="str">
        <f t="shared" si="109"/>
        <v/>
      </c>
      <c r="AE303" s="3601" t="str">
        <f t="shared" si="93"/>
        <v/>
      </c>
      <c r="AF303" s="4375">
        <f t="shared" si="94"/>
        <v>0</v>
      </c>
      <c r="AG303" s="4375">
        <f t="shared" si="95"/>
        <v>0</v>
      </c>
      <c r="AH303" s="3601">
        <f t="shared" si="104"/>
        <v>0</v>
      </c>
      <c r="AI303" s="860"/>
      <c r="AJ303" s="860"/>
      <c r="AK303" s="858"/>
      <c r="AL303" s="858"/>
      <c r="AM303" s="858"/>
      <c r="AN303" s="3604" t="str">
        <f t="shared" si="96"/>
        <v>N</v>
      </c>
      <c r="AO303" s="3604" t="str">
        <f t="shared" si="97"/>
        <v>N</v>
      </c>
      <c r="AP303" s="3604" t="str">
        <f t="shared" si="98"/>
        <v>N</v>
      </c>
      <c r="AQ303" s="3604" t="str">
        <f t="shared" si="99"/>
        <v>N</v>
      </c>
      <c r="AR303" s="3604" t="str">
        <f t="shared" si="100"/>
        <v>N</v>
      </c>
      <c r="AS303" s="3604" t="str">
        <f t="shared" si="101"/>
        <v>N</v>
      </c>
      <c r="AT303" s="3604" t="str">
        <f t="shared" si="102"/>
        <v>N</v>
      </c>
      <c r="AU303" s="3604" t="str">
        <f t="shared" si="103"/>
        <v>N</v>
      </c>
      <c r="AV303" s="3604" t="str">
        <f t="shared" si="110"/>
        <v/>
      </c>
      <c r="AW303" s="3604" t="str">
        <f t="shared" si="111"/>
        <v/>
      </c>
      <c r="AX303" s="3604" t="str">
        <f t="shared" si="112"/>
        <v>N</v>
      </c>
      <c r="AY303" s="856"/>
      <c r="AZ303" s="861"/>
      <c r="BA303" s="24"/>
      <c r="BB303" s="26" t="s">
        <v>2705</v>
      </c>
      <c r="BC303" s="3009"/>
      <c r="BD303" s="3013"/>
      <c r="BE303" s="101" t="str">
        <f t="shared" si="92"/>
        <v>Please complete all cells in row</v>
      </c>
      <c r="BF303" s="993">
        <v>0</v>
      </c>
      <c r="BG303" s="3362"/>
    </row>
    <row r="304" spans="1:59" s="3704" customFormat="1" ht="15.75" hidden="1" customHeight="1">
      <c r="A304" s="3163"/>
      <c r="B304" s="3702"/>
      <c r="C304" s="856"/>
      <c r="D304" s="4605" t="s">
        <v>2410</v>
      </c>
      <c r="E304" s="856"/>
      <c r="F304" s="867"/>
      <c r="G304" s="867"/>
      <c r="H304" s="856"/>
      <c r="I304" s="856"/>
      <c r="J304" s="856"/>
      <c r="K304" s="856"/>
      <c r="L304" s="856"/>
      <c r="M304" s="856"/>
      <c r="N304" s="857"/>
      <c r="O304" s="858"/>
      <c r="P304" s="857"/>
      <c r="Q304" s="859"/>
      <c r="R304" s="858"/>
      <c r="S304" s="858"/>
      <c r="T304" s="858"/>
      <c r="U304" s="3596">
        <f t="shared" si="105"/>
        <v>0</v>
      </c>
      <c r="V304" s="3597">
        <f t="shared" si="106"/>
        <v>0</v>
      </c>
      <c r="W304" s="3597">
        <f t="shared" si="107"/>
        <v>0</v>
      </c>
      <c r="X304" s="3599"/>
      <c r="Y304" s="4373"/>
      <c r="Z304" s="4373"/>
      <c r="AA304" s="860"/>
      <c r="AB304" s="860"/>
      <c r="AC304" s="3601">
        <f t="shared" si="108"/>
        <v>0</v>
      </c>
      <c r="AD304" s="3601" t="str">
        <f t="shared" si="109"/>
        <v/>
      </c>
      <c r="AE304" s="3601" t="str">
        <f t="shared" si="93"/>
        <v/>
      </c>
      <c r="AF304" s="4375">
        <f t="shared" si="94"/>
        <v>0</v>
      </c>
      <c r="AG304" s="4375">
        <f t="shared" si="95"/>
        <v>0</v>
      </c>
      <c r="AH304" s="3601">
        <f t="shared" si="104"/>
        <v>0</v>
      </c>
      <c r="AI304" s="860"/>
      <c r="AJ304" s="860"/>
      <c r="AK304" s="858"/>
      <c r="AL304" s="858"/>
      <c r="AM304" s="858"/>
      <c r="AN304" s="3604" t="str">
        <f t="shared" si="96"/>
        <v>N</v>
      </c>
      <c r="AO304" s="3604" t="str">
        <f t="shared" si="97"/>
        <v>N</v>
      </c>
      <c r="AP304" s="3604" t="str">
        <f t="shared" si="98"/>
        <v>N</v>
      </c>
      <c r="AQ304" s="3604" t="str">
        <f t="shared" si="99"/>
        <v>N</v>
      </c>
      <c r="AR304" s="3604" t="str">
        <f t="shared" si="100"/>
        <v>N</v>
      </c>
      <c r="AS304" s="3604" t="str">
        <f t="shared" si="101"/>
        <v>N</v>
      </c>
      <c r="AT304" s="3604" t="str">
        <f t="shared" si="102"/>
        <v>N</v>
      </c>
      <c r="AU304" s="3604" t="str">
        <f t="shared" si="103"/>
        <v>N</v>
      </c>
      <c r="AV304" s="3604" t="str">
        <f t="shared" si="110"/>
        <v/>
      </c>
      <c r="AW304" s="3604" t="str">
        <f t="shared" si="111"/>
        <v/>
      </c>
      <c r="AX304" s="3604" t="str">
        <f t="shared" si="112"/>
        <v>N</v>
      </c>
      <c r="AY304" s="856"/>
      <c r="AZ304" s="861"/>
      <c r="BA304" s="24"/>
      <c r="BB304" s="26" t="s">
        <v>2706</v>
      </c>
      <c r="BC304" s="3009"/>
      <c r="BD304" s="3013"/>
      <c r="BE304" s="101" t="str">
        <f t="shared" si="92"/>
        <v>Please complete all cells in row</v>
      </c>
      <c r="BF304" s="993">
        <v>0</v>
      </c>
      <c r="BG304" s="3362"/>
    </row>
    <row r="305" spans="1:59" s="3704" customFormat="1" ht="15.75" hidden="1" customHeight="1">
      <c r="A305" s="3163"/>
      <c r="B305" s="3702"/>
      <c r="C305" s="856"/>
      <c r="D305" s="4605" t="s">
        <v>2410</v>
      </c>
      <c r="E305" s="856"/>
      <c r="F305" s="867"/>
      <c r="G305" s="867"/>
      <c r="H305" s="856"/>
      <c r="I305" s="856"/>
      <c r="J305" s="856"/>
      <c r="K305" s="856"/>
      <c r="L305" s="856"/>
      <c r="M305" s="856"/>
      <c r="N305" s="857"/>
      <c r="O305" s="858"/>
      <c r="P305" s="857"/>
      <c r="Q305" s="859"/>
      <c r="R305" s="858"/>
      <c r="S305" s="858"/>
      <c r="T305" s="858"/>
      <c r="U305" s="3596">
        <f t="shared" si="105"/>
        <v>0</v>
      </c>
      <c r="V305" s="3597">
        <f t="shared" si="106"/>
        <v>0</v>
      </c>
      <c r="W305" s="3597">
        <f t="shared" si="107"/>
        <v>0</v>
      </c>
      <c r="X305" s="3599"/>
      <c r="Y305" s="4373"/>
      <c r="Z305" s="4373"/>
      <c r="AA305" s="860"/>
      <c r="AB305" s="860"/>
      <c r="AC305" s="3601">
        <f t="shared" si="108"/>
        <v>0</v>
      </c>
      <c r="AD305" s="3601" t="str">
        <f t="shared" si="109"/>
        <v/>
      </c>
      <c r="AE305" s="3601" t="str">
        <f t="shared" si="93"/>
        <v/>
      </c>
      <c r="AF305" s="4375">
        <f t="shared" si="94"/>
        <v>0</v>
      </c>
      <c r="AG305" s="4375">
        <f t="shared" si="95"/>
        <v>0</v>
      </c>
      <c r="AH305" s="3601">
        <f t="shared" si="104"/>
        <v>0</v>
      </c>
      <c r="AI305" s="860"/>
      <c r="AJ305" s="860"/>
      <c r="AK305" s="858"/>
      <c r="AL305" s="858"/>
      <c r="AM305" s="858"/>
      <c r="AN305" s="3604" t="str">
        <f t="shared" si="96"/>
        <v>N</v>
      </c>
      <c r="AO305" s="3604" t="str">
        <f t="shared" si="97"/>
        <v>N</v>
      </c>
      <c r="AP305" s="3604" t="str">
        <f t="shared" si="98"/>
        <v>N</v>
      </c>
      <c r="AQ305" s="3604" t="str">
        <f t="shared" si="99"/>
        <v>N</v>
      </c>
      <c r="AR305" s="3604" t="str">
        <f t="shared" si="100"/>
        <v>N</v>
      </c>
      <c r="AS305" s="3604" t="str">
        <f t="shared" si="101"/>
        <v>N</v>
      </c>
      <c r="AT305" s="3604" t="str">
        <f t="shared" si="102"/>
        <v>N</v>
      </c>
      <c r="AU305" s="3604" t="str">
        <f t="shared" si="103"/>
        <v>N</v>
      </c>
      <c r="AV305" s="3604" t="str">
        <f t="shared" si="110"/>
        <v/>
      </c>
      <c r="AW305" s="3604" t="str">
        <f t="shared" si="111"/>
        <v/>
      </c>
      <c r="AX305" s="3604" t="str">
        <f t="shared" si="112"/>
        <v>N</v>
      </c>
      <c r="AY305" s="856"/>
      <c r="AZ305" s="861"/>
      <c r="BA305" s="24"/>
      <c r="BB305" s="26" t="s">
        <v>2707</v>
      </c>
      <c r="BC305" s="3009"/>
      <c r="BD305" s="3013"/>
      <c r="BE305" s="101" t="str">
        <f t="shared" si="92"/>
        <v>Please complete all cells in row</v>
      </c>
      <c r="BF305" s="993">
        <v>0</v>
      </c>
      <c r="BG305" s="3362"/>
    </row>
    <row r="306" spans="1:59" s="3704" customFormat="1" ht="15.75" hidden="1" customHeight="1">
      <c r="A306" s="3163"/>
      <c r="B306" s="3702"/>
      <c r="C306" s="856"/>
      <c r="D306" s="4605" t="s">
        <v>2410</v>
      </c>
      <c r="E306" s="856"/>
      <c r="F306" s="867"/>
      <c r="G306" s="867"/>
      <c r="H306" s="856"/>
      <c r="I306" s="856"/>
      <c r="J306" s="856"/>
      <c r="K306" s="856"/>
      <c r="L306" s="856"/>
      <c r="M306" s="856"/>
      <c r="N306" s="857"/>
      <c r="O306" s="858"/>
      <c r="P306" s="857"/>
      <c r="Q306" s="859"/>
      <c r="R306" s="858"/>
      <c r="S306" s="858"/>
      <c r="T306" s="858"/>
      <c r="U306" s="3596">
        <f t="shared" si="105"/>
        <v>0</v>
      </c>
      <c r="V306" s="3597">
        <f t="shared" si="106"/>
        <v>0</v>
      </c>
      <c r="W306" s="3597">
        <f t="shared" si="107"/>
        <v>0</v>
      </c>
      <c r="X306" s="3599"/>
      <c r="Y306" s="4373"/>
      <c r="Z306" s="4373"/>
      <c r="AA306" s="860"/>
      <c r="AB306" s="860"/>
      <c r="AC306" s="3601">
        <f t="shared" si="108"/>
        <v>0</v>
      </c>
      <c r="AD306" s="3601" t="str">
        <f t="shared" si="109"/>
        <v/>
      </c>
      <c r="AE306" s="3601" t="str">
        <f t="shared" si="93"/>
        <v/>
      </c>
      <c r="AF306" s="4375">
        <f t="shared" si="94"/>
        <v>0</v>
      </c>
      <c r="AG306" s="4375">
        <f t="shared" si="95"/>
        <v>0</v>
      </c>
      <c r="AH306" s="3601">
        <f t="shared" si="104"/>
        <v>0</v>
      </c>
      <c r="AI306" s="860"/>
      <c r="AJ306" s="860"/>
      <c r="AK306" s="858"/>
      <c r="AL306" s="858"/>
      <c r="AM306" s="858"/>
      <c r="AN306" s="3604" t="str">
        <f t="shared" si="96"/>
        <v>N</v>
      </c>
      <c r="AO306" s="3604" t="str">
        <f t="shared" si="97"/>
        <v>N</v>
      </c>
      <c r="AP306" s="3604" t="str">
        <f t="shared" si="98"/>
        <v>N</v>
      </c>
      <c r="AQ306" s="3604" t="str">
        <f t="shared" si="99"/>
        <v>N</v>
      </c>
      <c r="AR306" s="3604" t="str">
        <f t="shared" si="100"/>
        <v>N</v>
      </c>
      <c r="AS306" s="3604" t="str">
        <f t="shared" si="101"/>
        <v>N</v>
      </c>
      <c r="AT306" s="3604" t="str">
        <f t="shared" si="102"/>
        <v>N</v>
      </c>
      <c r="AU306" s="3604" t="str">
        <f t="shared" si="103"/>
        <v>N</v>
      </c>
      <c r="AV306" s="3604" t="str">
        <f t="shared" si="110"/>
        <v/>
      </c>
      <c r="AW306" s="3604" t="str">
        <f t="shared" si="111"/>
        <v/>
      </c>
      <c r="AX306" s="3604" t="str">
        <f t="shared" si="112"/>
        <v>N</v>
      </c>
      <c r="AY306" s="856"/>
      <c r="AZ306" s="861"/>
      <c r="BA306" s="24"/>
      <c r="BB306" s="26" t="s">
        <v>2708</v>
      </c>
      <c r="BC306" s="3009"/>
      <c r="BD306" s="3013"/>
      <c r="BE306" s="101" t="str">
        <f t="shared" si="92"/>
        <v>Please complete all cells in row</v>
      </c>
      <c r="BF306" s="993">
        <v>0</v>
      </c>
      <c r="BG306" s="3362"/>
    </row>
    <row r="307" spans="1:59" s="3704" customFormat="1" ht="15.75" hidden="1" customHeight="1">
      <c r="A307" s="3163"/>
      <c r="B307" s="3702"/>
      <c r="C307" s="856"/>
      <c r="D307" s="4605" t="s">
        <v>2410</v>
      </c>
      <c r="E307" s="856"/>
      <c r="F307" s="867"/>
      <c r="G307" s="867"/>
      <c r="H307" s="856"/>
      <c r="I307" s="856"/>
      <c r="J307" s="856"/>
      <c r="K307" s="856"/>
      <c r="L307" s="856"/>
      <c r="M307" s="856"/>
      <c r="N307" s="857"/>
      <c r="O307" s="858"/>
      <c r="P307" s="857"/>
      <c r="Q307" s="859"/>
      <c r="R307" s="858"/>
      <c r="S307" s="858"/>
      <c r="T307" s="858"/>
      <c r="U307" s="3596">
        <f t="shared" si="105"/>
        <v>0</v>
      </c>
      <c r="V307" s="3597">
        <f t="shared" si="106"/>
        <v>0</v>
      </c>
      <c r="W307" s="3597">
        <f t="shared" si="107"/>
        <v>0</v>
      </c>
      <c r="X307" s="3599"/>
      <c r="Y307" s="4373"/>
      <c r="Z307" s="4373"/>
      <c r="AA307" s="860"/>
      <c r="AB307" s="860"/>
      <c r="AC307" s="3601">
        <f t="shared" si="108"/>
        <v>0</v>
      </c>
      <c r="AD307" s="3601" t="str">
        <f t="shared" si="109"/>
        <v/>
      </c>
      <c r="AE307" s="3601" t="str">
        <f t="shared" si="93"/>
        <v/>
      </c>
      <c r="AF307" s="4375">
        <f t="shared" si="94"/>
        <v>0</v>
      </c>
      <c r="AG307" s="4375">
        <f t="shared" si="95"/>
        <v>0</v>
      </c>
      <c r="AH307" s="3601">
        <f t="shared" si="104"/>
        <v>0</v>
      </c>
      <c r="AI307" s="860"/>
      <c r="AJ307" s="860"/>
      <c r="AK307" s="858"/>
      <c r="AL307" s="858"/>
      <c r="AM307" s="858"/>
      <c r="AN307" s="3604" t="str">
        <f t="shared" si="96"/>
        <v>N</v>
      </c>
      <c r="AO307" s="3604" t="str">
        <f t="shared" si="97"/>
        <v>N</v>
      </c>
      <c r="AP307" s="3604" t="str">
        <f t="shared" si="98"/>
        <v>N</v>
      </c>
      <c r="AQ307" s="3604" t="str">
        <f t="shared" si="99"/>
        <v>N</v>
      </c>
      <c r="AR307" s="3604" t="str">
        <f t="shared" si="100"/>
        <v>N</v>
      </c>
      <c r="AS307" s="3604" t="str">
        <f t="shared" si="101"/>
        <v>N</v>
      </c>
      <c r="AT307" s="3604" t="str">
        <f t="shared" si="102"/>
        <v>N</v>
      </c>
      <c r="AU307" s="3604" t="str">
        <f t="shared" si="103"/>
        <v>N</v>
      </c>
      <c r="AV307" s="3604" t="str">
        <f t="shared" si="110"/>
        <v/>
      </c>
      <c r="AW307" s="3604" t="str">
        <f t="shared" si="111"/>
        <v/>
      </c>
      <c r="AX307" s="3604" t="str">
        <f t="shared" si="112"/>
        <v>N</v>
      </c>
      <c r="AY307" s="856"/>
      <c r="AZ307" s="861"/>
      <c r="BA307" s="24"/>
      <c r="BB307" s="26" t="s">
        <v>2709</v>
      </c>
      <c r="BC307" s="3009"/>
      <c r="BD307" s="3013"/>
      <c r="BE307" s="101" t="str">
        <f t="shared" si="92"/>
        <v>Please complete all cells in row</v>
      </c>
      <c r="BF307" s="993">
        <v>0</v>
      </c>
      <c r="BG307" s="3362"/>
    </row>
    <row r="308" spans="1:59" s="3704" customFormat="1" ht="15.75" hidden="1" customHeight="1">
      <c r="A308" s="3163"/>
      <c r="B308" s="3702"/>
      <c r="C308" s="856"/>
      <c r="D308" s="4605" t="s">
        <v>2410</v>
      </c>
      <c r="E308" s="856"/>
      <c r="F308" s="867"/>
      <c r="G308" s="867"/>
      <c r="H308" s="856"/>
      <c r="I308" s="856"/>
      <c r="J308" s="856"/>
      <c r="K308" s="856"/>
      <c r="L308" s="856"/>
      <c r="M308" s="856"/>
      <c r="N308" s="857"/>
      <c r="O308" s="858"/>
      <c r="P308" s="857"/>
      <c r="Q308" s="859"/>
      <c r="R308" s="858"/>
      <c r="S308" s="858"/>
      <c r="T308" s="858"/>
      <c r="U308" s="3596">
        <f t="shared" si="105"/>
        <v>0</v>
      </c>
      <c r="V308" s="3597">
        <f t="shared" si="106"/>
        <v>0</v>
      </c>
      <c r="W308" s="3597">
        <f t="shared" si="107"/>
        <v>0</v>
      </c>
      <c r="X308" s="3599"/>
      <c r="Y308" s="4373"/>
      <c r="Z308" s="4373"/>
      <c r="AA308" s="860"/>
      <c r="AB308" s="860"/>
      <c r="AC308" s="3601">
        <f t="shared" si="108"/>
        <v>0</v>
      </c>
      <c r="AD308" s="3601" t="str">
        <f t="shared" si="109"/>
        <v/>
      </c>
      <c r="AE308" s="3601" t="str">
        <f t="shared" si="93"/>
        <v/>
      </c>
      <c r="AF308" s="4375">
        <f t="shared" si="94"/>
        <v>0</v>
      </c>
      <c r="AG308" s="4375">
        <f t="shared" si="95"/>
        <v>0</v>
      </c>
      <c r="AH308" s="3601">
        <f t="shared" si="104"/>
        <v>0</v>
      </c>
      <c r="AI308" s="860"/>
      <c r="AJ308" s="860"/>
      <c r="AK308" s="858"/>
      <c r="AL308" s="858"/>
      <c r="AM308" s="858"/>
      <c r="AN308" s="3604" t="str">
        <f t="shared" si="96"/>
        <v>N</v>
      </c>
      <c r="AO308" s="3604" t="str">
        <f t="shared" si="97"/>
        <v>N</v>
      </c>
      <c r="AP308" s="3604" t="str">
        <f t="shared" si="98"/>
        <v>N</v>
      </c>
      <c r="AQ308" s="3604" t="str">
        <f t="shared" si="99"/>
        <v>N</v>
      </c>
      <c r="AR308" s="3604" t="str">
        <f t="shared" si="100"/>
        <v>N</v>
      </c>
      <c r="AS308" s="3604" t="str">
        <f t="shared" si="101"/>
        <v>N</v>
      </c>
      <c r="AT308" s="3604" t="str">
        <f t="shared" si="102"/>
        <v>N</v>
      </c>
      <c r="AU308" s="3604" t="str">
        <f t="shared" si="103"/>
        <v>N</v>
      </c>
      <c r="AV308" s="3604" t="str">
        <f t="shared" si="110"/>
        <v/>
      </c>
      <c r="AW308" s="3604" t="str">
        <f t="shared" si="111"/>
        <v/>
      </c>
      <c r="AX308" s="3604" t="str">
        <f t="shared" si="112"/>
        <v>N</v>
      </c>
      <c r="AY308" s="856"/>
      <c r="AZ308" s="861"/>
      <c r="BA308" s="24"/>
      <c r="BB308" s="26" t="s">
        <v>2710</v>
      </c>
      <c r="BC308" s="3009"/>
      <c r="BD308" s="3013"/>
      <c r="BE308" s="101" t="str">
        <f t="shared" si="92"/>
        <v>Please complete all cells in row</v>
      </c>
      <c r="BF308" s="993">
        <v>0</v>
      </c>
      <c r="BG308" s="3362"/>
    </row>
    <row r="309" spans="1:59" s="3704" customFormat="1" ht="15.75" hidden="1" customHeight="1">
      <c r="A309" s="3163"/>
      <c r="B309" s="3702"/>
      <c r="C309" s="856"/>
      <c r="D309" s="4605" t="s">
        <v>2410</v>
      </c>
      <c r="E309" s="856"/>
      <c r="F309" s="867"/>
      <c r="G309" s="867"/>
      <c r="H309" s="856"/>
      <c r="I309" s="856"/>
      <c r="J309" s="856"/>
      <c r="K309" s="856"/>
      <c r="L309" s="856"/>
      <c r="M309" s="856"/>
      <c r="N309" s="857"/>
      <c r="O309" s="858"/>
      <c r="P309" s="857"/>
      <c r="Q309" s="859"/>
      <c r="R309" s="858"/>
      <c r="S309" s="858"/>
      <c r="T309" s="858"/>
      <c r="U309" s="3596">
        <f t="shared" si="105"/>
        <v>0</v>
      </c>
      <c r="V309" s="3597">
        <f t="shared" si="106"/>
        <v>0</v>
      </c>
      <c r="W309" s="3597">
        <f t="shared" si="107"/>
        <v>0</v>
      </c>
      <c r="X309" s="3599"/>
      <c r="Y309" s="4373"/>
      <c r="Z309" s="4373"/>
      <c r="AA309" s="860"/>
      <c r="AB309" s="860"/>
      <c r="AC309" s="3601">
        <f t="shared" si="108"/>
        <v>0</v>
      </c>
      <c r="AD309" s="3601" t="str">
        <f t="shared" si="109"/>
        <v/>
      </c>
      <c r="AE309" s="3601" t="str">
        <f t="shared" si="93"/>
        <v/>
      </c>
      <c r="AF309" s="4375">
        <f t="shared" si="94"/>
        <v>0</v>
      </c>
      <c r="AG309" s="4375">
        <f t="shared" si="95"/>
        <v>0</v>
      </c>
      <c r="AH309" s="3601">
        <f t="shared" si="104"/>
        <v>0</v>
      </c>
      <c r="AI309" s="860"/>
      <c r="AJ309" s="860"/>
      <c r="AK309" s="858"/>
      <c r="AL309" s="858"/>
      <c r="AM309" s="858"/>
      <c r="AN309" s="3604" t="str">
        <f t="shared" si="96"/>
        <v>N</v>
      </c>
      <c r="AO309" s="3604" t="str">
        <f t="shared" si="97"/>
        <v>N</v>
      </c>
      <c r="AP309" s="3604" t="str">
        <f t="shared" si="98"/>
        <v>N</v>
      </c>
      <c r="AQ309" s="3604" t="str">
        <f t="shared" si="99"/>
        <v>N</v>
      </c>
      <c r="AR309" s="3604" t="str">
        <f t="shared" si="100"/>
        <v>N</v>
      </c>
      <c r="AS309" s="3604" t="str">
        <f t="shared" si="101"/>
        <v>N</v>
      </c>
      <c r="AT309" s="3604" t="str">
        <f t="shared" si="102"/>
        <v>N</v>
      </c>
      <c r="AU309" s="3604" t="str">
        <f t="shared" si="103"/>
        <v>N</v>
      </c>
      <c r="AV309" s="3604" t="str">
        <f t="shared" si="110"/>
        <v/>
      </c>
      <c r="AW309" s="3604" t="str">
        <f t="shared" si="111"/>
        <v/>
      </c>
      <c r="AX309" s="3604" t="str">
        <f t="shared" si="112"/>
        <v>N</v>
      </c>
      <c r="AY309" s="856"/>
      <c r="AZ309" s="861"/>
      <c r="BA309" s="24"/>
      <c r="BB309" s="26" t="s">
        <v>2711</v>
      </c>
      <c r="BC309" s="3009"/>
      <c r="BD309" s="3013"/>
      <c r="BE309" s="101" t="str">
        <f t="shared" si="92"/>
        <v>Please complete all cells in row</v>
      </c>
      <c r="BF309" s="993">
        <v>0</v>
      </c>
      <c r="BG309" s="3362"/>
    </row>
    <row r="310" spans="1:59" s="3704" customFormat="1" ht="15.75" hidden="1" customHeight="1">
      <c r="A310" s="3163"/>
      <c r="B310" s="3702"/>
      <c r="C310" s="856"/>
      <c r="D310" s="4605" t="s">
        <v>2410</v>
      </c>
      <c r="E310" s="856"/>
      <c r="F310" s="867"/>
      <c r="G310" s="867"/>
      <c r="H310" s="856"/>
      <c r="I310" s="856"/>
      <c r="J310" s="856"/>
      <c r="K310" s="856"/>
      <c r="L310" s="856"/>
      <c r="M310" s="856"/>
      <c r="N310" s="857"/>
      <c r="O310" s="858"/>
      <c r="P310" s="857"/>
      <c r="Q310" s="859"/>
      <c r="R310" s="858"/>
      <c r="S310" s="858"/>
      <c r="T310" s="858"/>
      <c r="U310" s="3596">
        <f t="shared" si="105"/>
        <v>0</v>
      </c>
      <c r="V310" s="3597">
        <f t="shared" si="106"/>
        <v>0</v>
      </c>
      <c r="W310" s="3597">
        <f t="shared" si="107"/>
        <v>0</v>
      </c>
      <c r="X310" s="3599"/>
      <c r="Y310" s="4373"/>
      <c r="Z310" s="4373"/>
      <c r="AA310" s="860"/>
      <c r="AB310" s="860"/>
      <c r="AC310" s="3601">
        <f t="shared" si="108"/>
        <v>0</v>
      </c>
      <c r="AD310" s="3601" t="str">
        <f t="shared" si="109"/>
        <v/>
      </c>
      <c r="AE310" s="3601" t="str">
        <f t="shared" si="93"/>
        <v/>
      </c>
      <c r="AF310" s="4375">
        <f t="shared" si="94"/>
        <v>0</v>
      </c>
      <c r="AG310" s="4375">
        <f t="shared" si="95"/>
        <v>0</v>
      </c>
      <c r="AH310" s="3601">
        <f t="shared" si="104"/>
        <v>0</v>
      </c>
      <c r="AI310" s="860"/>
      <c r="AJ310" s="860"/>
      <c r="AK310" s="858"/>
      <c r="AL310" s="858"/>
      <c r="AM310" s="858"/>
      <c r="AN310" s="3604" t="str">
        <f t="shared" si="96"/>
        <v>N</v>
      </c>
      <c r="AO310" s="3604" t="str">
        <f t="shared" si="97"/>
        <v>N</v>
      </c>
      <c r="AP310" s="3604" t="str">
        <f t="shared" si="98"/>
        <v>N</v>
      </c>
      <c r="AQ310" s="3604" t="str">
        <f t="shared" si="99"/>
        <v>N</v>
      </c>
      <c r="AR310" s="3604" t="str">
        <f t="shared" si="100"/>
        <v>N</v>
      </c>
      <c r="AS310" s="3604" t="str">
        <f t="shared" si="101"/>
        <v>N</v>
      </c>
      <c r="AT310" s="3604" t="str">
        <f t="shared" si="102"/>
        <v>N</v>
      </c>
      <c r="AU310" s="3604" t="str">
        <f t="shared" si="103"/>
        <v>N</v>
      </c>
      <c r="AV310" s="3604" t="str">
        <f t="shared" si="110"/>
        <v/>
      </c>
      <c r="AW310" s="3604" t="str">
        <f t="shared" si="111"/>
        <v/>
      </c>
      <c r="AX310" s="3604" t="str">
        <f t="shared" si="112"/>
        <v>N</v>
      </c>
      <c r="AY310" s="856"/>
      <c r="AZ310" s="861"/>
      <c r="BA310" s="24"/>
      <c r="BB310" s="26" t="s">
        <v>2712</v>
      </c>
      <c r="BC310" s="3009"/>
      <c r="BD310" s="3013"/>
      <c r="BE310" s="101" t="str">
        <f t="shared" si="92"/>
        <v>Please complete all cells in row</v>
      </c>
      <c r="BF310" s="993">
        <v>0</v>
      </c>
      <c r="BG310" s="3362"/>
    </row>
    <row r="311" spans="1:59" s="3704" customFormat="1" ht="15.75" hidden="1" customHeight="1">
      <c r="A311" s="3163"/>
      <c r="B311" s="3702"/>
      <c r="C311" s="856"/>
      <c r="D311" s="4605" t="s">
        <v>2410</v>
      </c>
      <c r="E311" s="856"/>
      <c r="F311" s="867"/>
      <c r="G311" s="867"/>
      <c r="H311" s="856"/>
      <c r="I311" s="856"/>
      <c r="J311" s="856"/>
      <c r="K311" s="856"/>
      <c r="L311" s="856"/>
      <c r="M311" s="856"/>
      <c r="N311" s="857"/>
      <c r="O311" s="858"/>
      <c r="P311" s="857"/>
      <c r="Q311" s="859"/>
      <c r="R311" s="858"/>
      <c r="S311" s="858"/>
      <c r="T311" s="858"/>
      <c r="U311" s="3596">
        <f t="shared" si="105"/>
        <v>0</v>
      </c>
      <c r="V311" s="3597">
        <f t="shared" si="106"/>
        <v>0</v>
      </c>
      <c r="W311" s="3597">
        <f t="shared" si="107"/>
        <v>0</v>
      </c>
      <c r="X311" s="3599"/>
      <c r="Y311" s="4373"/>
      <c r="Z311" s="4373"/>
      <c r="AA311" s="860"/>
      <c r="AB311" s="860"/>
      <c r="AC311" s="3601">
        <f t="shared" si="108"/>
        <v>0</v>
      </c>
      <c r="AD311" s="3601" t="str">
        <f t="shared" si="109"/>
        <v/>
      </c>
      <c r="AE311" s="3601" t="str">
        <f t="shared" si="93"/>
        <v/>
      </c>
      <c r="AF311" s="4375">
        <f t="shared" si="94"/>
        <v>0</v>
      </c>
      <c r="AG311" s="4375">
        <f t="shared" si="95"/>
        <v>0</v>
      </c>
      <c r="AH311" s="3601">
        <f t="shared" si="104"/>
        <v>0</v>
      </c>
      <c r="AI311" s="860"/>
      <c r="AJ311" s="860"/>
      <c r="AK311" s="858"/>
      <c r="AL311" s="858"/>
      <c r="AM311" s="858"/>
      <c r="AN311" s="3604" t="str">
        <f t="shared" si="96"/>
        <v>N</v>
      </c>
      <c r="AO311" s="3604" t="str">
        <f t="shared" si="97"/>
        <v>N</v>
      </c>
      <c r="AP311" s="3604" t="str">
        <f t="shared" si="98"/>
        <v>N</v>
      </c>
      <c r="AQ311" s="3604" t="str">
        <f t="shared" si="99"/>
        <v>N</v>
      </c>
      <c r="AR311" s="3604" t="str">
        <f t="shared" si="100"/>
        <v>N</v>
      </c>
      <c r="AS311" s="3604" t="str">
        <f t="shared" si="101"/>
        <v>N</v>
      </c>
      <c r="AT311" s="3604" t="str">
        <f t="shared" si="102"/>
        <v>N</v>
      </c>
      <c r="AU311" s="3604" t="str">
        <f t="shared" si="103"/>
        <v>N</v>
      </c>
      <c r="AV311" s="3604" t="str">
        <f t="shared" si="110"/>
        <v/>
      </c>
      <c r="AW311" s="3604" t="str">
        <f t="shared" si="111"/>
        <v/>
      </c>
      <c r="AX311" s="3604" t="str">
        <f t="shared" si="112"/>
        <v>N</v>
      </c>
      <c r="AY311" s="856"/>
      <c r="AZ311" s="861"/>
      <c r="BA311" s="24"/>
      <c r="BB311" s="26" t="s">
        <v>2713</v>
      </c>
      <c r="BC311" s="3009"/>
      <c r="BD311" s="3013"/>
      <c r="BE311" s="101" t="str">
        <f t="shared" si="92"/>
        <v>Please complete all cells in row</v>
      </c>
      <c r="BF311" s="993">
        <v>0</v>
      </c>
      <c r="BG311" s="3362"/>
    </row>
    <row r="312" spans="1:59" s="3704" customFormat="1" ht="15.75" hidden="1" customHeight="1">
      <c r="A312" s="3163"/>
      <c r="B312" s="3702"/>
      <c r="C312" s="856"/>
      <c r="D312" s="4605" t="s">
        <v>2410</v>
      </c>
      <c r="E312" s="856"/>
      <c r="F312" s="867"/>
      <c r="G312" s="867"/>
      <c r="H312" s="856"/>
      <c r="I312" s="856"/>
      <c r="J312" s="856"/>
      <c r="K312" s="856"/>
      <c r="L312" s="856"/>
      <c r="M312" s="856"/>
      <c r="N312" s="857"/>
      <c r="O312" s="858"/>
      <c r="P312" s="857"/>
      <c r="Q312" s="859"/>
      <c r="R312" s="858"/>
      <c r="S312" s="858"/>
      <c r="T312" s="858"/>
      <c r="U312" s="3596">
        <f t="shared" si="105"/>
        <v>0</v>
      </c>
      <c r="V312" s="3597">
        <f t="shared" si="106"/>
        <v>0</v>
      </c>
      <c r="W312" s="3597">
        <f t="shared" si="107"/>
        <v>0</v>
      </c>
      <c r="X312" s="3599"/>
      <c r="Y312" s="4373"/>
      <c r="Z312" s="4373"/>
      <c r="AA312" s="860"/>
      <c r="AB312" s="860"/>
      <c r="AC312" s="3601">
        <f t="shared" si="108"/>
        <v>0</v>
      </c>
      <c r="AD312" s="3601" t="str">
        <f t="shared" si="109"/>
        <v/>
      </c>
      <c r="AE312" s="3601" t="str">
        <f t="shared" si="93"/>
        <v/>
      </c>
      <c r="AF312" s="4375">
        <f t="shared" si="94"/>
        <v>0</v>
      </c>
      <c r="AG312" s="4375">
        <f t="shared" si="95"/>
        <v>0</v>
      </c>
      <c r="AH312" s="3601">
        <f t="shared" si="104"/>
        <v>0</v>
      </c>
      <c r="AI312" s="860"/>
      <c r="AJ312" s="860"/>
      <c r="AK312" s="858"/>
      <c r="AL312" s="858"/>
      <c r="AM312" s="858"/>
      <c r="AN312" s="3604" t="str">
        <f t="shared" si="96"/>
        <v>N</v>
      </c>
      <c r="AO312" s="3604" t="str">
        <f t="shared" si="97"/>
        <v>N</v>
      </c>
      <c r="AP312" s="3604" t="str">
        <f t="shared" si="98"/>
        <v>N</v>
      </c>
      <c r="AQ312" s="3604" t="str">
        <f t="shared" si="99"/>
        <v>N</v>
      </c>
      <c r="AR312" s="3604" t="str">
        <f t="shared" si="100"/>
        <v>N</v>
      </c>
      <c r="AS312" s="3604" t="str">
        <f t="shared" si="101"/>
        <v>N</v>
      </c>
      <c r="AT312" s="3604" t="str">
        <f t="shared" si="102"/>
        <v>N</v>
      </c>
      <c r="AU312" s="3604" t="str">
        <f t="shared" si="103"/>
        <v>N</v>
      </c>
      <c r="AV312" s="3604" t="str">
        <f t="shared" si="110"/>
        <v/>
      </c>
      <c r="AW312" s="3604" t="str">
        <f t="shared" si="111"/>
        <v/>
      </c>
      <c r="AX312" s="3604" t="str">
        <f t="shared" si="112"/>
        <v>N</v>
      </c>
      <c r="AY312" s="856"/>
      <c r="AZ312" s="861"/>
      <c r="BA312" s="24"/>
      <c r="BB312" s="26" t="s">
        <v>2714</v>
      </c>
      <c r="BC312" s="3009"/>
      <c r="BD312" s="3013"/>
      <c r="BE312" s="101" t="str">
        <f t="shared" si="92"/>
        <v>Please complete all cells in row</v>
      </c>
      <c r="BF312" s="993">
        <v>0</v>
      </c>
      <c r="BG312" s="3362"/>
    </row>
    <row r="313" spans="1:59" s="3704" customFormat="1" ht="15.75" hidden="1" customHeight="1">
      <c r="A313" s="3163"/>
      <c r="B313" s="3702"/>
      <c r="C313" s="856"/>
      <c r="D313" s="4605" t="s">
        <v>2410</v>
      </c>
      <c r="E313" s="856"/>
      <c r="F313" s="867"/>
      <c r="G313" s="867"/>
      <c r="H313" s="856"/>
      <c r="I313" s="856"/>
      <c r="J313" s="856"/>
      <c r="K313" s="856"/>
      <c r="L313" s="856"/>
      <c r="M313" s="856"/>
      <c r="N313" s="857"/>
      <c r="O313" s="858"/>
      <c r="P313" s="857"/>
      <c r="Q313" s="859"/>
      <c r="R313" s="858"/>
      <c r="S313" s="858"/>
      <c r="T313" s="858"/>
      <c r="U313" s="3596">
        <f t="shared" si="105"/>
        <v>0</v>
      </c>
      <c r="V313" s="3597">
        <f t="shared" si="106"/>
        <v>0</v>
      </c>
      <c r="W313" s="3597">
        <f t="shared" si="107"/>
        <v>0</v>
      </c>
      <c r="X313" s="3599"/>
      <c r="Y313" s="4373"/>
      <c r="Z313" s="4373"/>
      <c r="AA313" s="860"/>
      <c r="AB313" s="860"/>
      <c r="AC313" s="3601">
        <f t="shared" si="108"/>
        <v>0</v>
      </c>
      <c r="AD313" s="3601" t="str">
        <f t="shared" si="109"/>
        <v/>
      </c>
      <c r="AE313" s="3601" t="str">
        <f t="shared" si="93"/>
        <v/>
      </c>
      <c r="AF313" s="4375">
        <f t="shared" si="94"/>
        <v>0</v>
      </c>
      <c r="AG313" s="4375">
        <f t="shared" si="95"/>
        <v>0</v>
      </c>
      <c r="AH313" s="3601">
        <f t="shared" si="104"/>
        <v>0</v>
      </c>
      <c r="AI313" s="860"/>
      <c r="AJ313" s="860"/>
      <c r="AK313" s="858"/>
      <c r="AL313" s="858"/>
      <c r="AM313" s="858"/>
      <c r="AN313" s="3604" t="str">
        <f t="shared" si="96"/>
        <v>N</v>
      </c>
      <c r="AO313" s="3604" t="str">
        <f t="shared" si="97"/>
        <v>N</v>
      </c>
      <c r="AP313" s="3604" t="str">
        <f t="shared" si="98"/>
        <v>N</v>
      </c>
      <c r="AQ313" s="3604" t="str">
        <f t="shared" si="99"/>
        <v>N</v>
      </c>
      <c r="AR313" s="3604" t="str">
        <f t="shared" si="100"/>
        <v>N</v>
      </c>
      <c r="AS313" s="3604" t="str">
        <f t="shared" si="101"/>
        <v>N</v>
      </c>
      <c r="AT313" s="3604" t="str">
        <f t="shared" si="102"/>
        <v>N</v>
      </c>
      <c r="AU313" s="3604" t="str">
        <f t="shared" si="103"/>
        <v>N</v>
      </c>
      <c r="AV313" s="3604" t="str">
        <f t="shared" si="110"/>
        <v/>
      </c>
      <c r="AW313" s="3604" t="str">
        <f t="shared" si="111"/>
        <v/>
      </c>
      <c r="AX313" s="3604" t="str">
        <f t="shared" si="112"/>
        <v>N</v>
      </c>
      <c r="AY313" s="856"/>
      <c r="AZ313" s="861"/>
      <c r="BA313" s="24"/>
      <c r="BB313" s="26" t="s">
        <v>2715</v>
      </c>
      <c r="BC313" s="3009"/>
      <c r="BD313" s="3013"/>
      <c r="BE313" s="101" t="str">
        <f t="shared" si="92"/>
        <v>Please complete all cells in row</v>
      </c>
      <c r="BF313" s="993">
        <v>0</v>
      </c>
      <c r="BG313" s="3362"/>
    </row>
    <row r="314" spans="1:59" s="3704" customFormat="1" ht="15.75" hidden="1" customHeight="1">
      <c r="A314" s="3163"/>
      <c r="B314" s="3702"/>
      <c r="C314" s="856"/>
      <c r="D314" s="4605" t="s">
        <v>2410</v>
      </c>
      <c r="E314" s="856"/>
      <c r="F314" s="867"/>
      <c r="G314" s="867"/>
      <c r="H314" s="856"/>
      <c r="I314" s="856"/>
      <c r="J314" s="856"/>
      <c r="K314" s="856"/>
      <c r="L314" s="856"/>
      <c r="M314" s="856"/>
      <c r="N314" s="857"/>
      <c r="O314" s="858"/>
      <c r="P314" s="857"/>
      <c r="Q314" s="859"/>
      <c r="R314" s="858"/>
      <c r="S314" s="858"/>
      <c r="T314" s="858"/>
      <c r="U314" s="3596">
        <f t="shared" si="105"/>
        <v>0</v>
      </c>
      <c r="V314" s="3597">
        <f t="shared" si="106"/>
        <v>0</v>
      </c>
      <c r="W314" s="3597">
        <f t="shared" si="107"/>
        <v>0</v>
      </c>
      <c r="X314" s="3599"/>
      <c r="Y314" s="4373"/>
      <c r="Z314" s="4373"/>
      <c r="AA314" s="860"/>
      <c r="AB314" s="860"/>
      <c r="AC314" s="3601">
        <f t="shared" si="108"/>
        <v>0</v>
      </c>
      <c r="AD314" s="3601" t="str">
        <f t="shared" si="109"/>
        <v/>
      </c>
      <c r="AE314" s="3601" t="str">
        <f t="shared" si="93"/>
        <v/>
      </c>
      <c r="AF314" s="4375">
        <f t="shared" si="94"/>
        <v>0</v>
      </c>
      <c r="AG314" s="4375">
        <f t="shared" si="95"/>
        <v>0</v>
      </c>
      <c r="AH314" s="3601">
        <f t="shared" si="104"/>
        <v>0</v>
      </c>
      <c r="AI314" s="860"/>
      <c r="AJ314" s="860"/>
      <c r="AK314" s="858"/>
      <c r="AL314" s="858"/>
      <c r="AM314" s="858"/>
      <c r="AN314" s="3604" t="str">
        <f t="shared" si="96"/>
        <v>N</v>
      </c>
      <c r="AO314" s="3604" t="str">
        <f t="shared" si="97"/>
        <v>N</v>
      </c>
      <c r="AP314" s="3604" t="str">
        <f t="shared" si="98"/>
        <v>N</v>
      </c>
      <c r="AQ314" s="3604" t="str">
        <f t="shared" si="99"/>
        <v>N</v>
      </c>
      <c r="AR314" s="3604" t="str">
        <f t="shared" si="100"/>
        <v>N</v>
      </c>
      <c r="AS314" s="3604" t="str">
        <f t="shared" si="101"/>
        <v>N</v>
      </c>
      <c r="AT314" s="3604" t="str">
        <f t="shared" si="102"/>
        <v>N</v>
      </c>
      <c r="AU314" s="3604" t="str">
        <f t="shared" si="103"/>
        <v>N</v>
      </c>
      <c r="AV314" s="3604" t="str">
        <f t="shared" si="110"/>
        <v/>
      </c>
      <c r="AW314" s="3604" t="str">
        <f t="shared" si="111"/>
        <v/>
      </c>
      <c r="AX314" s="3604" t="str">
        <f t="shared" si="112"/>
        <v>N</v>
      </c>
      <c r="AY314" s="856"/>
      <c r="AZ314" s="861"/>
      <c r="BA314" s="24"/>
      <c r="BB314" s="26" t="s">
        <v>2716</v>
      </c>
      <c r="BC314" s="3009"/>
      <c r="BD314" s="3013"/>
      <c r="BE314" s="101" t="str">
        <f t="shared" si="92"/>
        <v>Please complete all cells in row</v>
      </c>
      <c r="BF314" s="993">
        <v>0</v>
      </c>
      <c r="BG314" s="3362"/>
    </row>
    <row r="315" spans="1:59" s="3704" customFormat="1" ht="15.75" hidden="1" customHeight="1">
      <c r="A315" s="3163"/>
      <c r="B315" s="3702"/>
      <c r="C315" s="856"/>
      <c r="D315" s="4605" t="s">
        <v>2410</v>
      </c>
      <c r="E315" s="856"/>
      <c r="F315" s="867"/>
      <c r="G315" s="867"/>
      <c r="H315" s="856"/>
      <c r="I315" s="856"/>
      <c r="J315" s="856"/>
      <c r="K315" s="856"/>
      <c r="L315" s="856"/>
      <c r="M315" s="856"/>
      <c r="N315" s="857"/>
      <c r="O315" s="858"/>
      <c r="P315" s="857"/>
      <c r="Q315" s="859"/>
      <c r="R315" s="858"/>
      <c r="S315" s="858"/>
      <c r="T315" s="858"/>
      <c r="U315" s="3596">
        <f t="shared" si="105"/>
        <v>0</v>
      </c>
      <c r="V315" s="3597">
        <f t="shared" si="106"/>
        <v>0</v>
      </c>
      <c r="W315" s="3597">
        <f t="shared" si="107"/>
        <v>0</v>
      </c>
      <c r="X315" s="3599"/>
      <c r="Y315" s="4373"/>
      <c r="Z315" s="4373"/>
      <c r="AA315" s="860"/>
      <c r="AB315" s="860"/>
      <c r="AC315" s="3601">
        <f t="shared" si="108"/>
        <v>0</v>
      </c>
      <c r="AD315" s="3601" t="str">
        <f t="shared" si="109"/>
        <v/>
      </c>
      <c r="AE315" s="3601" t="str">
        <f t="shared" si="93"/>
        <v/>
      </c>
      <c r="AF315" s="4375">
        <f t="shared" si="94"/>
        <v>0</v>
      </c>
      <c r="AG315" s="4375">
        <f t="shared" si="95"/>
        <v>0</v>
      </c>
      <c r="AH315" s="3601">
        <f t="shared" si="104"/>
        <v>0</v>
      </c>
      <c r="AI315" s="860"/>
      <c r="AJ315" s="860"/>
      <c r="AK315" s="858"/>
      <c r="AL315" s="858"/>
      <c r="AM315" s="858"/>
      <c r="AN315" s="3604" t="str">
        <f t="shared" si="96"/>
        <v>N</v>
      </c>
      <c r="AO315" s="3604" t="str">
        <f t="shared" si="97"/>
        <v>N</v>
      </c>
      <c r="AP315" s="3604" t="str">
        <f t="shared" si="98"/>
        <v>N</v>
      </c>
      <c r="AQ315" s="3604" t="str">
        <f t="shared" si="99"/>
        <v>N</v>
      </c>
      <c r="AR315" s="3604" t="str">
        <f t="shared" si="100"/>
        <v>N</v>
      </c>
      <c r="AS315" s="3604" t="str">
        <f t="shared" si="101"/>
        <v>N</v>
      </c>
      <c r="AT315" s="3604" t="str">
        <f t="shared" si="102"/>
        <v>N</v>
      </c>
      <c r="AU315" s="3604" t="str">
        <f t="shared" si="103"/>
        <v>N</v>
      </c>
      <c r="AV315" s="3604" t="str">
        <f t="shared" si="110"/>
        <v/>
      </c>
      <c r="AW315" s="3604" t="str">
        <f t="shared" si="111"/>
        <v/>
      </c>
      <c r="AX315" s="3604" t="str">
        <f t="shared" si="112"/>
        <v>N</v>
      </c>
      <c r="AY315" s="856"/>
      <c r="AZ315" s="861"/>
      <c r="BA315" s="24"/>
      <c r="BB315" s="26" t="s">
        <v>2717</v>
      </c>
      <c r="BC315" s="3009"/>
      <c r="BD315" s="3013"/>
      <c r="BE315" s="101" t="str">
        <f t="shared" si="92"/>
        <v>Please complete all cells in row</v>
      </c>
      <c r="BF315" s="993">
        <v>0</v>
      </c>
      <c r="BG315" s="3362"/>
    </row>
    <row r="316" spans="1:59" s="3704" customFormat="1" ht="15.75" hidden="1" customHeight="1">
      <c r="A316" s="3163"/>
      <c r="B316" s="3702"/>
      <c r="C316" s="856"/>
      <c r="D316" s="4605" t="s">
        <v>2410</v>
      </c>
      <c r="E316" s="856"/>
      <c r="F316" s="867"/>
      <c r="G316" s="867"/>
      <c r="H316" s="856"/>
      <c r="I316" s="856"/>
      <c r="J316" s="856"/>
      <c r="K316" s="856"/>
      <c r="L316" s="856"/>
      <c r="M316" s="856"/>
      <c r="N316" s="857"/>
      <c r="O316" s="858"/>
      <c r="P316" s="857"/>
      <c r="Q316" s="859"/>
      <c r="R316" s="858"/>
      <c r="S316" s="858"/>
      <c r="T316" s="858"/>
      <c r="U316" s="3596">
        <f t="shared" si="105"/>
        <v>0</v>
      </c>
      <c r="V316" s="3597">
        <f t="shared" si="106"/>
        <v>0</v>
      </c>
      <c r="W316" s="3597">
        <f t="shared" si="107"/>
        <v>0</v>
      </c>
      <c r="X316" s="3599"/>
      <c r="Y316" s="4373"/>
      <c r="Z316" s="4373"/>
      <c r="AA316" s="860"/>
      <c r="AB316" s="860"/>
      <c r="AC316" s="3601">
        <f t="shared" si="108"/>
        <v>0</v>
      </c>
      <c r="AD316" s="3601" t="str">
        <f t="shared" si="109"/>
        <v/>
      </c>
      <c r="AE316" s="3601" t="str">
        <f t="shared" si="93"/>
        <v/>
      </c>
      <c r="AF316" s="4375">
        <f t="shared" si="94"/>
        <v>0</v>
      </c>
      <c r="AG316" s="4375">
        <f t="shared" si="95"/>
        <v>0</v>
      </c>
      <c r="AH316" s="3601">
        <f t="shared" si="104"/>
        <v>0</v>
      </c>
      <c r="AI316" s="860"/>
      <c r="AJ316" s="860"/>
      <c r="AK316" s="858"/>
      <c r="AL316" s="858"/>
      <c r="AM316" s="858"/>
      <c r="AN316" s="3604" t="str">
        <f t="shared" si="96"/>
        <v>N</v>
      </c>
      <c r="AO316" s="3604" t="str">
        <f t="shared" si="97"/>
        <v>N</v>
      </c>
      <c r="AP316" s="3604" t="str">
        <f t="shared" si="98"/>
        <v>N</v>
      </c>
      <c r="AQ316" s="3604" t="str">
        <f t="shared" si="99"/>
        <v>N</v>
      </c>
      <c r="AR316" s="3604" t="str">
        <f t="shared" si="100"/>
        <v>N</v>
      </c>
      <c r="AS316" s="3604" t="str">
        <f t="shared" si="101"/>
        <v>N</v>
      </c>
      <c r="AT316" s="3604" t="str">
        <f t="shared" si="102"/>
        <v>N</v>
      </c>
      <c r="AU316" s="3604" t="str">
        <f t="shared" si="103"/>
        <v>N</v>
      </c>
      <c r="AV316" s="3604" t="str">
        <f t="shared" si="110"/>
        <v/>
      </c>
      <c r="AW316" s="3604" t="str">
        <f t="shared" si="111"/>
        <v/>
      </c>
      <c r="AX316" s="3604" t="str">
        <f t="shared" si="112"/>
        <v>N</v>
      </c>
      <c r="AY316" s="856"/>
      <c r="AZ316" s="861"/>
      <c r="BA316" s="24"/>
      <c r="BB316" s="26" t="s">
        <v>2718</v>
      </c>
      <c r="BC316" s="3009"/>
      <c r="BD316" s="3013"/>
      <c r="BE316" s="101" t="str">
        <f t="shared" si="92"/>
        <v>Please complete all cells in row</v>
      </c>
      <c r="BF316" s="993">
        <v>0</v>
      </c>
      <c r="BG316" s="3362"/>
    </row>
    <row r="317" spans="1:59" s="3704" customFormat="1" ht="15.75" hidden="1" customHeight="1">
      <c r="A317" s="3163"/>
      <c r="B317" s="3702"/>
      <c r="C317" s="856"/>
      <c r="D317" s="4605" t="s">
        <v>2410</v>
      </c>
      <c r="E317" s="856"/>
      <c r="F317" s="867"/>
      <c r="G317" s="867"/>
      <c r="H317" s="856"/>
      <c r="I317" s="856"/>
      <c r="J317" s="856"/>
      <c r="K317" s="856"/>
      <c r="L317" s="856"/>
      <c r="M317" s="856"/>
      <c r="N317" s="857"/>
      <c r="O317" s="858"/>
      <c r="P317" s="857"/>
      <c r="Q317" s="859"/>
      <c r="R317" s="858"/>
      <c r="S317" s="858"/>
      <c r="T317" s="858"/>
      <c r="U317" s="3596">
        <f t="shared" si="105"/>
        <v>0</v>
      </c>
      <c r="V317" s="3597">
        <f t="shared" si="106"/>
        <v>0</v>
      </c>
      <c r="W317" s="3597">
        <f t="shared" si="107"/>
        <v>0</v>
      </c>
      <c r="X317" s="3599"/>
      <c r="Y317" s="4373"/>
      <c r="Z317" s="4373"/>
      <c r="AA317" s="860"/>
      <c r="AB317" s="860"/>
      <c r="AC317" s="3601">
        <f t="shared" si="108"/>
        <v>0</v>
      </c>
      <c r="AD317" s="3601" t="str">
        <f t="shared" si="109"/>
        <v/>
      </c>
      <c r="AE317" s="3601" t="str">
        <f t="shared" si="93"/>
        <v/>
      </c>
      <c r="AF317" s="4375">
        <f t="shared" si="94"/>
        <v>0</v>
      </c>
      <c r="AG317" s="4375">
        <f t="shared" si="95"/>
        <v>0</v>
      </c>
      <c r="AH317" s="3601">
        <f t="shared" si="104"/>
        <v>0</v>
      </c>
      <c r="AI317" s="860"/>
      <c r="AJ317" s="860"/>
      <c r="AK317" s="858"/>
      <c r="AL317" s="858"/>
      <c r="AM317" s="858"/>
      <c r="AN317" s="3604" t="str">
        <f t="shared" si="96"/>
        <v>N</v>
      </c>
      <c r="AO317" s="3604" t="str">
        <f t="shared" si="97"/>
        <v>N</v>
      </c>
      <c r="AP317" s="3604" t="str">
        <f t="shared" si="98"/>
        <v>N</v>
      </c>
      <c r="AQ317" s="3604" t="str">
        <f t="shared" si="99"/>
        <v>N</v>
      </c>
      <c r="AR317" s="3604" t="str">
        <f t="shared" si="100"/>
        <v>N</v>
      </c>
      <c r="AS317" s="3604" t="str">
        <f t="shared" si="101"/>
        <v>N</v>
      </c>
      <c r="AT317" s="3604" t="str">
        <f t="shared" si="102"/>
        <v>N</v>
      </c>
      <c r="AU317" s="3604" t="str">
        <f t="shared" si="103"/>
        <v>N</v>
      </c>
      <c r="AV317" s="3604" t="str">
        <f t="shared" si="110"/>
        <v/>
      </c>
      <c r="AW317" s="3604" t="str">
        <f t="shared" si="111"/>
        <v/>
      </c>
      <c r="AX317" s="3604" t="str">
        <f t="shared" si="112"/>
        <v>N</v>
      </c>
      <c r="AY317" s="856"/>
      <c r="AZ317" s="861"/>
      <c r="BA317" s="24"/>
      <c r="BB317" s="26" t="s">
        <v>2719</v>
      </c>
      <c r="BC317" s="3009"/>
      <c r="BD317" s="3013"/>
      <c r="BE317" s="101" t="str">
        <f t="shared" si="92"/>
        <v>Please complete all cells in row</v>
      </c>
      <c r="BF317" s="993">
        <v>0</v>
      </c>
      <c r="BG317" s="3362"/>
    </row>
    <row r="318" spans="1:59" s="3704" customFormat="1" ht="15.75" hidden="1" customHeight="1">
      <c r="A318" s="3163"/>
      <c r="B318" s="3702"/>
      <c r="C318" s="856"/>
      <c r="D318" s="4605" t="s">
        <v>2410</v>
      </c>
      <c r="E318" s="856"/>
      <c r="F318" s="867"/>
      <c r="G318" s="867"/>
      <c r="H318" s="856"/>
      <c r="I318" s="856"/>
      <c r="J318" s="856"/>
      <c r="K318" s="856"/>
      <c r="L318" s="856"/>
      <c r="M318" s="856"/>
      <c r="N318" s="857"/>
      <c r="O318" s="858"/>
      <c r="P318" s="857"/>
      <c r="Q318" s="859"/>
      <c r="R318" s="858"/>
      <c r="S318" s="858"/>
      <c r="T318" s="858"/>
      <c r="U318" s="3596">
        <f t="shared" si="105"/>
        <v>0</v>
      </c>
      <c r="V318" s="3597">
        <f t="shared" si="106"/>
        <v>0</v>
      </c>
      <c r="W318" s="3597">
        <f t="shared" si="107"/>
        <v>0</v>
      </c>
      <c r="X318" s="3599"/>
      <c r="Y318" s="4373"/>
      <c r="Z318" s="4373"/>
      <c r="AA318" s="860"/>
      <c r="AB318" s="860"/>
      <c r="AC318" s="3601">
        <f t="shared" si="108"/>
        <v>0</v>
      </c>
      <c r="AD318" s="3601" t="str">
        <f t="shared" si="109"/>
        <v/>
      </c>
      <c r="AE318" s="3601" t="str">
        <f t="shared" si="93"/>
        <v/>
      </c>
      <c r="AF318" s="4375">
        <f t="shared" si="94"/>
        <v>0</v>
      </c>
      <c r="AG318" s="4375">
        <f t="shared" si="95"/>
        <v>0</v>
      </c>
      <c r="AH318" s="3601">
        <f t="shared" si="104"/>
        <v>0</v>
      </c>
      <c r="AI318" s="860"/>
      <c r="AJ318" s="860"/>
      <c r="AK318" s="858"/>
      <c r="AL318" s="858"/>
      <c r="AM318" s="858"/>
      <c r="AN318" s="3604" t="str">
        <f t="shared" si="96"/>
        <v>N</v>
      </c>
      <c r="AO318" s="3604" t="str">
        <f t="shared" si="97"/>
        <v>N</v>
      </c>
      <c r="AP318" s="3604" t="str">
        <f t="shared" si="98"/>
        <v>N</v>
      </c>
      <c r="AQ318" s="3604" t="str">
        <f t="shared" si="99"/>
        <v>N</v>
      </c>
      <c r="AR318" s="3604" t="str">
        <f t="shared" si="100"/>
        <v>N</v>
      </c>
      <c r="AS318" s="3604" t="str">
        <f t="shared" si="101"/>
        <v>N</v>
      </c>
      <c r="AT318" s="3604" t="str">
        <f t="shared" si="102"/>
        <v>N</v>
      </c>
      <c r="AU318" s="3604" t="str">
        <f t="shared" si="103"/>
        <v>N</v>
      </c>
      <c r="AV318" s="3604" t="str">
        <f t="shared" si="110"/>
        <v/>
      </c>
      <c r="AW318" s="3604" t="str">
        <f t="shared" si="111"/>
        <v/>
      </c>
      <c r="AX318" s="3604" t="str">
        <f t="shared" si="112"/>
        <v>N</v>
      </c>
      <c r="AY318" s="856"/>
      <c r="AZ318" s="861"/>
      <c r="BA318" s="24"/>
      <c r="BB318" s="26" t="s">
        <v>2720</v>
      </c>
      <c r="BC318" s="3009"/>
      <c r="BD318" s="3013"/>
      <c r="BE318" s="101" t="str">
        <f t="shared" si="92"/>
        <v>Please complete all cells in row</v>
      </c>
      <c r="BF318" s="993">
        <v>0</v>
      </c>
      <c r="BG318" s="3362"/>
    </row>
    <row r="319" spans="1:59" s="3704" customFormat="1" ht="15.75" hidden="1" customHeight="1">
      <c r="A319" s="3163"/>
      <c r="B319" s="3702"/>
      <c r="C319" s="856"/>
      <c r="D319" s="4605" t="s">
        <v>2410</v>
      </c>
      <c r="E319" s="856"/>
      <c r="F319" s="867"/>
      <c r="G319" s="867"/>
      <c r="H319" s="856"/>
      <c r="I319" s="856"/>
      <c r="J319" s="856"/>
      <c r="K319" s="856"/>
      <c r="L319" s="856"/>
      <c r="M319" s="856"/>
      <c r="N319" s="857"/>
      <c r="O319" s="858"/>
      <c r="P319" s="857"/>
      <c r="Q319" s="859"/>
      <c r="R319" s="858"/>
      <c r="S319" s="858"/>
      <c r="T319" s="858"/>
      <c r="U319" s="3596">
        <f t="shared" si="105"/>
        <v>0</v>
      </c>
      <c r="V319" s="3597">
        <f t="shared" si="106"/>
        <v>0</v>
      </c>
      <c r="W319" s="3597">
        <f t="shared" si="107"/>
        <v>0</v>
      </c>
      <c r="X319" s="3599"/>
      <c r="Y319" s="4373"/>
      <c r="Z319" s="4373"/>
      <c r="AA319" s="860"/>
      <c r="AB319" s="860"/>
      <c r="AC319" s="3601">
        <f t="shared" si="108"/>
        <v>0</v>
      </c>
      <c r="AD319" s="3601" t="str">
        <f t="shared" si="109"/>
        <v/>
      </c>
      <c r="AE319" s="3601" t="str">
        <f t="shared" si="93"/>
        <v/>
      </c>
      <c r="AF319" s="4375">
        <f t="shared" si="94"/>
        <v>0</v>
      </c>
      <c r="AG319" s="4375">
        <f t="shared" si="95"/>
        <v>0</v>
      </c>
      <c r="AH319" s="3601">
        <f t="shared" si="104"/>
        <v>0</v>
      </c>
      <c r="AI319" s="860"/>
      <c r="AJ319" s="860"/>
      <c r="AK319" s="858"/>
      <c r="AL319" s="858"/>
      <c r="AM319" s="858"/>
      <c r="AN319" s="3604" t="str">
        <f t="shared" si="96"/>
        <v>N</v>
      </c>
      <c r="AO319" s="3604" t="str">
        <f t="shared" si="97"/>
        <v>N</v>
      </c>
      <c r="AP319" s="3604" t="str">
        <f t="shared" si="98"/>
        <v>N</v>
      </c>
      <c r="AQ319" s="3604" t="str">
        <f t="shared" si="99"/>
        <v>N</v>
      </c>
      <c r="AR319" s="3604" t="str">
        <f t="shared" si="100"/>
        <v>N</v>
      </c>
      <c r="AS319" s="3604" t="str">
        <f t="shared" si="101"/>
        <v>N</v>
      </c>
      <c r="AT319" s="3604" t="str">
        <f t="shared" si="102"/>
        <v>N</v>
      </c>
      <c r="AU319" s="3604" t="str">
        <f t="shared" si="103"/>
        <v>N</v>
      </c>
      <c r="AV319" s="3604" t="str">
        <f t="shared" si="110"/>
        <v/>
      </c>
      <c r="AW319" s="3604" t="str">
        <f t="shared" si="111"/>
        <v/>
      </c>
      <c r="AX319" s="3604" t="str">
        <f t="shared" si="112"/>
        <v>N</v>
      </c>
      <c r="AY319" s="856"/>
      <c r="AZ319" s="861"/>
      <c r="BA319" s="24"/>
      <c r="BB319" s="26" t="s">
        <v>2721</v>
      </c>
      <c r="BC319" s="3009"/>
      <c r="BD319" s="3013"/>
      <c r="BE319" s="101" t="str">
        <f t="shared" si="92"/>
        <v>Please complete all cells in row</v>
      </c>
      <c r="BF319" s="993">
        <v>0</v>
      </c>
      <c r="BG319" s="3362"/>
    </row>
    <row r="320" spans="1:59" s="3704" customFormat="1" ht="15.75" hidden="1" customHeight="1">
      <c r="A320" s="3163"/>
      <c r="B320" s="3702"/>
      <c r="C320" s="856"/>
      <c r="D320" s="4605" t="s">
        <v>2410</v>
      </c>
      <c r="E320" s="856"/>
      <c r="F320" s="867"/>
      <c r="G320" s="867"/>
      <c r="H320" s="856"/>
      <c r="I320" s="856"/>
      <c r="J320" s="856"/>
      <c r="K320" s="856"/>
      <c r="L320" s="856"/>
      <c r="M320" s="856"/>
      <c r="N320" s="857"/>
      <c r="O320" s="858"/>
      <c r="P320" s="857"/>
      <c r="Q320" s="859"/>
      <c r="R320" s="858"/>
      <c r="S320" s="858"/>
      <c r="T320" s="858"/>
      <c r="U320" s="3596">
        <f t="shared" si="105"/>
        <v>0</v>
      </c>
      <c r="V320" s="3597">
        <f t="shared" si="106"/>
        <v>0</v>
      </c>
      <c r="W320" s="3597">
        <f t="shared" si="107"/>
        <v>0</v>
      </c>
      <c r="X320" s="3599"/>
      <c r="Y320" s="4373"/>
      <c r="Z320" s="4373"/>
      <c r="AA320" s="860"/>
      <c r="AB320" s="860"/>
      <c r="AC320" s="3601">
        <f t="shared" si="108"/>
        <v>0</v>
      </c>
      <c r="AD320" s="3601" t="str">
        <f t="shared" si="109"/>
        <v/>
      </c>
      <c r="AE320" s="3601" t="str">
        <f t="shared" si="93"/>
        <v/>
      </c>
      <c r="AF320" s="4375">
        <f t="shared" si="94"/>
        <v>0</v>
      </c>
      <c r="AG320" s="4375">
        <f t="shared" si="95"/>
        <v>0</v>
      </c>
      <c r="AH320" s="3601">
        <f t="shared" si="104"/>
        <v>0</v>
      </c>
      <c r="AI320" s="860"/>
      <c r="AJ320" s="860"/>
      <c r="AK320" s="858"/>
      <c r="AL320" s="858"/>
      <c r="AM320" s="858"/>
      <c r="AN320" s="3604" t="str">
        <f t="shared" si="96"/>
        <v>N</v>
      </c>
      <c r="AO320" s="3604" t="str">
        <f t="shared" si="97"/>
        <v>N</v>
      </c>
      <c r="AP320" s="3604" t="str">
        <f t="shared" si="98"/>
        <v>N</v>
      </c>
      <c r="AQ320" s="3604" t="str">
        <f t="shared" si="99"/>
        <v>N</v>
      </c>
      <c r="AR320" s="3604" t="str">
        <f t="shared" si="100"/>
        <v>N</v>
      </c>
      <c r="AS320" s="3604" t="str">
        <f t="shared" si="101"/>
        <v>N</v>
      </c>
      <c r="AT320" s="3604" t="str">
        <f t="shared" si="102"/>
        <v>N</v>
      </c>
      <c r="AU320" s="3604" t="str">
        <f t="shared" si="103"/>
        <v>N</v>
      </c>
      <c r="AV320" s="3604" t="str">
        <f t="shared" si="110"/>
        <v/>
      </c>
      <c r="AW320" s="3604" t="str">
        <f t="shared" si="111"/>
        <v/>
      </c>
      <c r="AX320" s="3604" t="str">
        <f t="shared" si="112"/>
        <v>N</v>
      </c>
      <c r="AY320" s="856"/>
      <c r="AZ320" s="861"/>
      <c r="BA320" s="24"/>
      <c r="BB320" s="26" t="s">
        <v>2722</v>
      </c>
      <c r="BC320" s="3009"/>
      <c r="BD320" s="3013"/>
      <c r="BE320" s="101" t="str">
        <f t="shared" si="92"/>
        <v>Please complete all cells in row</v>
      </c>
      <c r="BF320" s="993">
        <v>0</v>
      </c>
      <c r="BG320" s="3362"/>
    </row>
    <row r="321" spans="1:59" s="3704" customFormat="1" ht="15.75" hidden="1" customHeight="1">
      <c r="A321" s="3163"/>
      <c r="B321" s="3702"/>
      <c r="C321" s="856"/>
      <c r="D321" s="4605" t="s">
        <v>2410</v>
      </c>
      <c r="E321" s="856"/>
      <c r="F321" s="867"/>
      <c r="G321" s="867"/>
      <c r="H321" s="856"/>
      <c r="I321" s="856"/>
      <c r="J321" s="856"/>
      <c r="K321" s="856"/>
      <c r="L321" s="856"/>
      <c r="M321" s="856"/>
      <c r="N321" s="857"/>
      <c r="O321" s="858"/>
      <c r="P321" s="857"/>
      <c r="Q321" s="859"/>
      <c r="R321" s="858"/>
      <c r="S321" s="858"/>
      <c r="T321" s="858"/>
      <c r="U321" s="3596">
        <f t="shared" si="105"/>
        <v>0</v>
      </c>
      <c r="V321" s="3597">
        <f t="shared" si="106"/>
        <v>0</v>
      </c>
      <c r="W321" s="3597">
        <f t="shared" si="107"/>
        <v>0</v>
      </c>
      <c r="X321" s="3599"/>
      <c r="Y321" s="4373"/>
      <c r="Z321" s="4373"/>
      <c r="AA321" s="860"/>
      <c r="AB321" s="860"/>
      <c r="AC321" s="3601">
        <f t="shared" si="108"/>
        <v>0</v>
      </c>
      <c r="AD321" s="3601" t="str">
        <f t="shared" si="109"/>
        <v/>
      </c>
      <c r="AE321" s="3601" t="str">
        <f t="shared" si="93"/>
        <v/>
      </c>
      <c r="AF321" s="4375">
        <f t="shared" si="94"/>
        <v>0</v>
      </c>
      <c r="AG321" s="4375">
        <f t="shared" si="95"/>
        <v>0</v>
      </c>
      <c r="AH321" s="3601">
        <f t="shared" si="104"/>
        <v>0</v>
      </c>
      <c r="AI321" s="860"/>
      <c r="AJ321" s="860"/>
      <c r="AK321" s="858"/>
      <c r="AL321" s="858"/>
      <c r="AM321" s="858"/>
      <c r="AN321" s="3604" t="str">
        <f t="shared" si="96"/>
        <v>N</v>
      </c>
      <c r="AO321" s="3604" t="str">
        <f t="shared" si="97"/>
        <v>N</v>
      </c>
      <c r="AP321" s="3604" t="str">
        <f t="shared" si="98"/>
        <v>N</v>
      </c>
      <c r="AQ321" s="3604" t="str">
        <f t="shared" si="99"/>
        <v>N</v>
      </c>
      <c r="AR321" s="3604" t="str">
        <f t="shared" si="100"/>
        <v>N</v>
      </c>
      <c r="AS321" s="3604" t="str">
        <f t="shared" si="101"/>
        <v>N</v>
      </c>
      <c r="AT321" s="3604" t="str">
        <f t="shared" si="102"/>
        <v>N</v>
      </c>
      <c r="AU321" s="3604" t="str">
        <f t="shared" si="103"/>
        <v>N</v>
      </c>
      <c r="AV321" s="3604" t="str">
        <f t="shared" si="110"/>
        <v/>
      </c>
      <c r="AW321" s="3604" t="str">
        <f t="shared" si="111"/>
        <v/>
      </c>
      <c r="AX321" s="3604" t="str">
        <f t="shared" si="112"/>
        <v>N</v>
      </c>
      <c r="AY321" s="856"/>
      <c r="AZ321" s="861"/>
      <c r="BA321" s="24"/>
      <c r="BB321" s="26" t="s">
        <v>2723</v>
      </c>
      <c r="BC321" s="3009"/>
      <c r="BD321" s="3013"/>
      <c r="BE321" s="101" t="str">
        <f t="shared" si="92"/>
        <v>Please complete all cells in row</v>
      </c>
      <c r="BF321" s="993">
        <v>0</v>
      </c>
      <c r="BG321" s="3362"/>
    </row>
    <row r="322" spans="1:59" s="3704" customFormat="1" ht="15.75" hidden="1" customHeight="1">
      <c r="A322" s="3163"/>
      <c r="B322" s="3702"/>
      <c r="C322" s="856"/>
      <c r="D322" s="4605" t="s">
        <v>2410</v>
      </c>
      <c r="E322" s="856"/>
      <c r="F322" s="867"/>
      <c r="G322" s="867"/>
      <c r="H322" s="856"/>
      <c r="I322" s="856"/>
      <c r="J322" s="856"/>
      <c r="K322" s="856"/>
      <c r="L322" s="856"/>
      <c r="M322" s="856"/>
      <c r="N322" s="857"/>
      <c r="O322" s="858"/>
      <c r="P322" s="857"/>
      <c r="Q322" s="859"/>
      <c r="R322" s="858"/>
      <c r="S322" s="858"/>
      <c r="T322" s="858"/>
      <c r="U322" s="3596">
        <f t="shared" si="105"/>
        <v>0</v>
      </c>
      <c r="V322" s="3597">
        <f t="shared" si="106"/>
        <v>0</v>
      </c>
      <c r="W322" s="3597">
        <f t="shared" si="107"/>
        <v>0</v>
      </c>
      <c r="X322" s="3599"/>
      <c r="Y322" s="4373"/>
      <c r="Z322" s="4373"/>
      <c r="AA322" s="860"/>
      <c r="AB322" s="860"/>
      <c r="AC322" s="3601">
        <f t="shared" si="108"/>
        <v>0</v>
      </c>
      <c r="AD322" s="3601" t="str">
        <f t="shared" si="109"/>
        <v/>
      </c>
      <c r="AE322" s="3601" t="str">
        <f t="shared" si="93"/>
        <v/>
      </c>
      <c r="AF322" s="4375">
        <f t="shared" si="94"/>
        <v>0</v>
      </c>
      <c r="AG322" s="4375">
        <f t="shared" si="95"/>
        <v>0</v>
      </c>
      <c r="AH322" s="3601">
        <f t="shared" si="104"/>
        <v>0</v>
      </c>
      <c r="AI322" s="860"/>
      <c r="AJ322" s="860"/>
      <c r="AK322" s="858"/>
      <c r="AL322" s="858"/>
      <c r="AM322" s="858"/>
      <c r="AN322" s="3604" t="str">
        <f t="shared" si="96"/>
        <v>N</v>
      </c>
      <c r="AO322" s="3604" t="str">
        <f t="shared" si="97"/>
        <v>N</v>
      </c>
      <c r="AP322" s="3604" t="str">
        <f t="shared" si="98"/>
        <v>N</v>
      </c>
      <c r="AQ322" s="3604" t="str">
        <f t="shared" si="99"/>
        <v>N</v>
      </c>
      <c r="AR322" s="3604" t="str">
        <f t="shared" si="100"/>
        <v>N</v>
      </c>
      <c r="AS322" s="3604" t="str">
        <f t="shared" si="101"/>
        <v>N</v>
      </c>
      <c r="AT322" s="3604" t="str">
        <f t="shared" si="102"/>
        <v>N</v>
      </c>
      <c r="AU322" s="3604" t="str">
        <f t="shared" si="103"/>
        <v>N</v>
      </c>
      <c r="AV322" s="3604" t="str">
        <f t="shared" si="110"/>
        <v/>
      </c>
      <c r="AW322" s="3604" t="str">
        <f t="shared" si="111"/>
        <v/>
      </c>
      <c r="AX322" s="3604" t="str">
        <f t="shared" si="112"/>
        <v>N</v>
      </c>
      <c r="AY322" s="856"/>
      <c r="AZ322" s="861"/>
      <c r="BA322" s="24"/>
      <c r="BB322" s="26" t="s">
        <v>2724</v>
      </c>
      <c r="BC322" s="3009"/>
      <c r="BD322" s="3013"/>
      <c r="BE322" s="101" t="str">
        <f t="shared" si="92"/>
        <v>Please complete all cells in row</v>
      </c>
      <c r="BF322" s="993">
        <v>0</v>
      </c>
      <c r="BG322" s="3362"/>
    </row>
    <row r="323" spans="1:59" s="3704" customFormat="1" ht="15.75" hidden="1" customHeight="1">
      <c r="A323" s="3163"/>
      <c r="B323" s="3702"/>
      <c r="C323" s="856"/>
      <c r="D323" s="4605" t="s">
        <v>2410</v>
      </c>
      <c r="E323" s="856"/>
      <c r="F323" s="867"/>
      <c r="G323" s="867"/>
      <c r="H323" s="856"/>
      <c r="I323" s="856"/>
      <c r="J323" s="856"/>
      <c r="K323" s="856"/>
      <c r="L323" s="856"/>
      <c r="M323" s="856"/>
      <c r="N323" s="857"/>
      <c r="O323" s="858"/>
      <c r="P323" s="857"/>
      <c r="Q323" s="859"/>
      <c r="R323" s="858"/>
      <c r="S323" s="858"/>
      <c r="T323" s="858"/>
      <c r="U323" s="3596">
        <f t="shared" si="105"/>
        <v>0</v>
      </c>
      <c r="V323" s="3597">
        <f t="shared" si="106"/>
        <v>0</v>
      </c>
      <c r="W323" s="3597">
        <f t="shared" si="107"/>
        <v>0</v>
      </c>
      <c r="X323" s="3599"/>
      <c r="Y323" s="4373"/>
      <c r="Z323" s="4373"/>
      <c r="AA323" s="860"/>
      <c r="AB323" s="860"/>
      <c r="AC323" s="3601">
        <f t="shared" si="108"/>
        <v>0</v>
      </c>
      <c r="AD323" s="3601" t="str">
        <f t="shared" si="109"/>
        <v/>
      </c>
      <c r="AE323" s="3601" t="str">
        <f t="shared" si="93"/>
        <v/>
      </c>
      <c r="AF323" s="4375">
        <f t="shared" si="94"/>
        <v>0</v>
      </c>
      <c r="AG323" s="4375">
        <f t="shared" si="95"/>
        <v>0</v>
      </c>
      <c r="AH323" s="3601">
        <f t="shared" si="104"/>
        <v>0</v>
      </c>
      <c r="AI323" s="860"/>
      <c r="AJ323" s="860"/>
      <c r="AK323" s="858"/>
      <c r="AL323" s="858"/>
      <c r="AM323" s="858"/>
      <c r="AN323" s="3604" t="str">
        <f t="shared" si="96"/>
        <v>N</v>
      </c>
      <c r="AO323" s="3604" t="str">
        <f t="shared" si="97"/>
        <v>N</v>
      </c>
      <c r="AP323" s="3604" t="str">
        <f t="shared" si="98"/>
        <v>N</v>
      </c>
      <c r="AQ323" s="3604" t="str">
        <f t="shared" si="99"/>
        <v>N</v>
      </c>
      <c r="AR323" s="3604" t="str">
        <f t="shared" si="100"/>
        <v>N</v>
      </c>
      <c r="AS323" s="3604" t="str">
        <f t="shared" si="101"/>
        <v>N</v>
      </c>
      <c r="AT323" s="3604" t="str">
        <f t="shared" si="102"/>
        <v>N</v>
      </c>
      <c r="AU323" s="3604" t="str">
        <f t="shared" si="103"/>
        <v>N</v>
      </c>
      <c r="AV323" s="3604" t="str">
        <f t="shared" si="110"/>
        <v/>
      </c>
      <c r="AW323" s="3604" t="str">
        <f t="shared" si="111"/>
        <v/>
      </c>
      <c r="AX323" s="3604" t="str">
        <f t="shared" si="112"/>
        <v>N</v>
      </c>
      <c r="AY323" s="856"/>
      <c r="AZ323" s="861"/>
      <c r="BA323" s="24"/>
      <c r="BB323" s="26" t="s">
        <v>2725</v>
      </c>
      <c r="BC323" s="3009"/>
      <c r="BD323" s="3013"/>
      <c r="BE323" s="101" t="str">
        <f t="shared" si="92"/>
        <v>Please complete all cells in row</v>
      </c>
      <c r="BF323" s="993">
        <v>0</v>
      </c>
      <c r="BG323" s="3362"/>
    </row>
    <row r="324" spans="1:59" s="3704" customFormat="1" ht="15.75" hidden="1" customHeight="1">
      <c r="A324" s="3163"/>
      <c r="B324" s="3702"/>
      <c r="C324" s="856"/>
      <c r="D324" s="4605" t="s">
        <v>2410</v>
      </c>
      <c r="E324" s="856"/>
      <c r="F324" s="867"/>
      <c r="G324" s="867"/>
      <c r="H324" s="856"/>
      <c r="I324" s="856"/>
      <c r="J324" s="856"/>
      <c r="K324" s="856"/>
      <c r="L324" s="856"/>
      <c r="M324" s="856"/>
      <c r="N324" s="857"/>
      <c r="O324" s="858"/>
      <c r="P324" s="857"/>
      <c r="Q324" s="859"/>
      <c r="R324" s="858"/>
      <c r="S324" s="858"/>
      <c r="T324" s="858"/>
      <c r="U324" s="3596">
        <f t="shared" si="105"/>
        <v>0</v>
      </c>
      <c r="V324" s="3597">
        <f t="shared" si="106"/>
        <v>0</v>
      </c>
      <c r="W324" s="3597">
        <f t="shared" si="107"/>
        <v>0</v>
      </c>
      <c r="X324" s="3599"/>
      <c r="Y324" s="4373"/>
      <c r="Z324" s="4373"/>
      <c r="AA324" s="860"/>
      <c r="AB324" s="860"/>
      <c r="AC324" s="3601">
        <f t="shared" si="108"/>
        <v>0</v>
      </c>
      <c r="AD324" s="3601" t="str">
        <f t="shared" si="109"/>
        <v/>
      </c>
      <c r="AE324" s="3601" t="str">
        <f t="shared" si="93"/>
        <v/>
      </c>
      <c r="AF324" s="4375">
        <f t="shared" si="94"/>
        <v>0</v>
      </c>
      <c r="AG324" s="4375">
        <f t="shared" si="95"/>
        <v>0</v>
      </c>
      <c r="AH324" s="3601">
        <f t="shared" si="104"/>
        <v>0</v>
      </c>
      <c r="AI324" s="860"/>
      <c r="AJ324" s="860"/>
      <c r="AK324" s="858"/>
      <c r="AL324" s="858"/>
      <c r="AM324" s="858"/>
      <c r="AN324" s="3604" t="str">
        <f t="shared" si="96"/>
        <v>N</v>
      </c>
      <c r="AO324" s="3604" t="str">
        <f t="shared" si="97"/>
        <v>N</v>
      </c>
      <c r="AP324" s="3604" t="str">
        <f t="shared" si="98"/>
        <v>N</v>
      </c>
      <c r="AQ324" s="3604" t="str">
        <f t="shared" si="99"/>
        <v>N</v>
      </c>
      <c r="AR324" s="3604" t="str">
        <f t="shared" si="100"/>
        <v>N</v>
      </c>
      <c r="AS324" s="3604" t="str">
        <f t="shared" si="101"/>
        <v>N</v>
      </c>
      <c r="AT324" s="3604" t="str">
        <f t="shared" si="102"/>
        <v>N</v>
      </c>
      <c r="AU324" s="3604" t="str">
        <f t="shared" si="103"/>
        <v>N</v>
      </c>
      <c r="AV324" s="3604" t="str">
        <f t="shared" si="110"/>
        <v/>
      </c>
      <c r="AW324" s="3604" t="str">
        <f t="shared" si="111"/>
        <v/>
      </c>
      <c r="AX324" s="3604" t="str">
        <f t="shared" si="112"/>
        <v>N</v>
      </c>
      <c r="AY324" s="856"/>
      <c r="AZ324" s="861"/>
      <c r="BA324" s="24"/>
      <c r="BB324" s="26" t="s">
        <v>2726</v>
      </c>
      <c r="BC324" s="3009"/>
      <c r="BD324" s="3013"/>
      <c r="BE324" s="101" t="str">
        <f t="shared" si="92"/>
        <v>Please complete all cells in row</v>
      </c>
      <c r="BF324" s="993">
        <v>0</v>
      </c>
      <c r="BG324" s="3362"/>
    </row>
    <row r="325" spans="1:59" s="3704" customFormat="1" ht="15.75" hidden="1" customHeight="1">
      <c r="A325" s="3163"/>
      <c r="B325" s="3702"/>
      <c r="C325" s="856"/>
      <c r="D325" s="4605" t="s">
        <v>2410</v>
      </c>
      <c r="E325" s="856"/>
      <c r="F325" s="867"/>
      <c r="G325" s="867"/>
      <c r="H325" s="856"/>
      <c r="I325" s="856"/>
      <c r="J325" s="856"/>
      <c r="K325" s="856"/>
      <c r="L325" s="856"/>
      <c r="M325" s="856"/>
      <c r="N325" s="857"/>
      <c r="O325" s="858"/>
      <c r="P325" s="857"/>
      <c r="Q325" s="859"/>
      <c r="R325" s="858"/>
      <c r="S325" s="858"/>
      <c r="T325" s="858"/>
      <c r="U325" s="3596">
        <f t="shared" si="105"/>
        <v>0</v>
      </c>
      <c r="V325" s="3597">
        <f t="shared" si="106"/>
        <v>0</v>
      </c>
      <c r="W325" s="3597">
        <f t="shared" si="107"/>
        <v>0</v>
      </c>
      <c r="X325" s="3599"/>
      <c r="Y325" s="4373"/>
      <c r="Z325" s="4373"/>
      <c r="AA325" s="860"/>
      <c r="AB325" s="860"/>
      <c r="AC325" s="3601">
        <f t="shared" si="108"/>
        <v>0</v>
      </c>
      <c r="AD325" s="3601" t="str">
        <f t="shared" si="109"/>
        <v/>
      </c>
      <c r="AE325" s="3601" t="str">
        <f t="shared" si="93"/>
        <v/>
      </c>
      <c r="AF325" s="4375">
        <f t="shared" si="94"/>
        <v>0</v>
      </c>
      <c r="AG325" s="4375">
        <f t="shared" si="95"/>
        <v>0</v>
      </c>
      <c r="AH325" s="3601">
        <f t="shared" si="104"/>
        <v>0</v>
      </c>
      <c r="AI325" s="860"/>
      <c r="AJ325" s="860"/>
      <c r="AK325" s="858"/>
      <c r="AL325" s="858"/>
      <c r="AM325" s="858"/>
      <c r="AN325" s="3604" t="str">
        <f t="shared" si="96"/>
        <v>N</v>
      </c>
      <c r="AO325" s="3604" t="str">
        <f t="shared" si="97"/>
        <v>N</v>
      </c>
      <c r="AP325" s="3604" t="str">
        <f t="shared" si="98"/>
        <v>N</v>
      </c>
      <c r="AQ325" s="3604" t="str">
        <f t="shared" si="99"/>
        <v>N</v>
      </c>
      <c r="AR325" s="3604" t="str">
        <f t="shared" si="100"/>
        <v>N</v>
      </c>
      <c r="AS325" s="3604" t="str">
        <f t="shared" si="101"/>
        <v>N</v>
      </c>
      <c r="AT325" s="3604" t="str">
        <f t="shared" si="102"/>
        <v>N</v>
      </c>
      <c r="AU325" s="3604" t="str">
        <f t="shared" si="103"/>
        <v>N</v>
      </c>
      <c r="AV325" s="3604" t="str">
        <f t="shared" si="110"/>
        <v/>
      </c>
      <c r="AW325" s="3604" t="str">
        <f t="shared" si="111"/>
        <v/>
      </c>
      <c r="AX325" s="3604" t="str">
        <f t="shared" si="112"/>
        <v>N</v>
      </c>
      <c r="AY325" s="856"/>
      <c r="AZ325" s="861"/>
      <c r="BA325" s="24"/>
      <c r="BB325" s="26" t="s">
        <v>2727</v>
      </c>
      <c r="BC325" s="3009"/>
      <c r="BD325" s="3013"/>
      <c r="BE325" s="101" t="str">
        <f t="shared" si="92"/>
        <v>Please complete all cells in row</v>
      </c>
      <c r="BF325" s="993">
        <v>0</v>
      </c>
      <c r="BG325" s="3362"/>
    </row>
    <row r="326" spans="1:59" s="3704" customFormat="1" ht="15.75" hidden="1" customHeight="1">
      <c r="A326" s="3163"/>
      <c r="B326" s="3702"/>
      <c r="C326" s="856"/>
      <c r="D326" s="4605" t="s">
        <v>2410</v>
      </c>
      <c r="E326" s="856"/>
      <c r="F326" s="867"/>
      <c r="G326" s="867"/>
      <c r="H326" s="856"/>
      <c r="I326" s="856"/>
      <c r="J326" s="856"/>
      <c r="K326" s="856"/>
      <c r="L326" s="856"/>
      <c r="M326" s="856"/>
      <c r="N326" s="857"/>
      <c r="O326" s="858"/>
      <c r="P326" s="857"/>
      <c r="Q326" s="859"/>
      <c r="R326" s="858"/>
      <c r="S326" s="858"/>
      <c r="T326" s="858"/>
      <c r="U326" s="3596">
        <f t="shared" si="105"/>
        <v>0</v>
      </c>
      <c r="V326" s="3597">
        <f t="shared" si="106"/>
        <v>0</v>
      </c>
      <c r="W326" s="3597">
        <f t="shared" si="107"/>
        <v>0</v>
      </c>
      <c r="X326" s="3599"/>
      <c r="Y326" s="4373"/>
      <c r="Z326" s="4373"/>
      <c r="AA326" s="860"/>
      <c r="AB326" s="860"/>
      <c r="AC326" s="3601">
        <f t="shared" si="108"/>
        <v>0</v>
      </c>
      <c r="AD326" s="3601" t="str">
        <f t="shared" si="109"/>
        <v/>
      </c>
      <c r="AE326" s="3601" t="str">
        <f t="shared" si="93"/>
        <v/>
      </c>
      <c r="AF326" s="4375">
        <f t="shared" si="94"/>
        <v>0</v>
      </c>
      <c r="AG326" s="4375">
        <f t="shared" si="95"/>
        <v>0</v>
      </c>
      <c r="AH326" s="3601">
        <f t="shared" si="104"/>
        <v>0</v>
      </c>
      <c r="AI326" s="860"/>
      <c r="AJ326" s="860"/>
      <c r="AK326" s="858"/>
      <c r="AL326" s="858"/>
      <c r="AM326" s="858"/>
      <c r="AN326" s="3604" t="str">
        <f t="shared" si="96"/>
        <v>N</v>
      </c>
      <c r="AO326" s="3604" t="str">
        <f t="shared" si="97"/>
        <v>N</v>
      </c>
      <c r="AP326" s="3604" t="str">
        <f t="shared" si="98"/>
        <v>N</v>
      </c>
      <c r="AQ326" s="3604" t="str">
        <f t="shared" si="99"/>
        <v>N</v>
      </c>
      <c r="AR326" s="3604" t="str">
        <f t="shared" si="100"/>
        <v>N</v>
      </c>
      <c r="AS326" s="3604" t="str">
        <f t="shared" si="101"/>
        <v>N</v>
      </c>
      <c r="AT326" s="3604" t="str">
        <f t="shared" si="102"/>
        <v>N</v>
      </c>
      <c r="AU326" s="3604" t="str">
        <f t="shared" si="103"/>
        <v>N</v>
      </c>
      <c r="AV326" s="3604" t="str">
        <f t="shared" si="110"/>
        <v/>
      </c>
      <c r="AW326" s="3604" t="str">
        <f t="shared" si="111"/>
        <v/>
      </c>
      <c r="AX326" s="3604" t="str">
        <f t="shared" si="112"/>
        <v>N</v>
      </c>
      <c r="AY326" s="856"/>
      <c r="AZ326" s="861"/>
      <c r="BA326" s="24"/>
      <c r="BB326" s="26" t="s">
        <v>2728</v>
      </c>
      <c r="BC326" s="3009"/>
      <c r="BD326" s="3013"/>
      <c r="BE326" s="101" t="str">
        <f t="shared" si="92"/>
        <v>Please complete all cells in row</v>
      </c>
      <c r="BF326" s="993">
        <v>0</v>
      </c>
      <c r="BG326" s="3362"/>
    </row>
    <row r="327" spans="1:59" s="3704" customFormat="1" ht="15.75" hidden="1" customHeight="1">
      <c r="A327" s="3163"/>
      <c r="B327" s="3702"/>
      <c r="C327" s="856"/>
      <c r="D327" s="4605" t="s">
        <v>2410</v>
      </c>
      <c r="E327" s="856"/>
      <c r="F327" s="867"/>
      <c r="G327" s="867"/>
      <c r="H327" s="856"/>
      <c r="I327" s="856"/>
      <c r="J327" s="856"/>
      <c r="K327" s="856"/>
      <c r="L327" s="856"/>
      <c r="M327" s="856"/>
      <c r="N327" s="857"/>
      <c r="O327" s="858"/>
      <c r="P327" s="857"/>
      <c r="Q327" s="859"/>
      <c r="R327" s="858"/>
      <c r="S327" s="858"/>
      <c r="T327" s="858"/>
      <c r="U327" s="3596">
        <f t="shared" si="105"/>
        <v>0</v>
      </c>
      <c r="V327" s="3597">
        <f t="shared" si="106"/>
        <v>0</v>
      </c>
      <c r="W327" s="3597">
        <f t="shared" si="107"/>
        <v>0</v>
      </c>
      <c r="X327" s="3599"/>
      <c r="Y327" s="4373"/>
      <c r="Z327" s="4373"/>
      <c r="AA327" s="860"/>
      <c r="AB327" s="860"/>
      <c r="AC327" s="3601">
        <f t="shared" si="108"/>
        <v>0</v>
      </c>
      <c r="AD327" s="3601" t="str">
        <f t="shared" si="109"/>
        <v/>
      </c>
      <c r="AE327" s="3601" t="str">
        <f t="shared" si="93"/>
        <v/>
      </c>
      <c r="AF327" s="4375">
        <f t="shared" si="94"/>
        <v>0</v>
      </c>
      <c r="AG327" s="4375">
        <f t="shared" si="95"/>
        <v>0</v>
      </c>
      <c r="AH327" s="3601">
        <f t="shared" si="104"/>
        <v>0</v>
      </c>
      <c r="AI327" s="860"/>
      <c r="AJ327" s="860"/>
      <c r="AK327" s="858"/>
      <c r="AL327" s="858"/>
      <c r="AM327" s="858"/>
      <c r="AN327" s="3604" t="str">
        <f t="shared" si="96"/>
        <v>N</v>
      </c>
      <c r="AO327" s="3604" t="str">
        <f t="shared" si="97"/>
        <v>N</v>
      </c>
      <c r="AP327" s="3604" t="str">
        <f t="shared" si="98"/>
        <v>N</v>
      </c>
      <c r="AQ327" s="3604" t="str">
        <f t="shared" si="99"/>
        <v>N</v>
      </c>
      <c r="AR327" s="3604" t="str">
        <f t="shared" si="100"/>
        <v>N</v>
      </c>
      <c r="AS327" s="3604" t="str">
        <f t="shared" si="101"/>
        <v>N</v>
      </c>
      <c r="AT327" s="3604" t="str">
        <f t="shared" si="102"/>
        <v>N</v>
      </c>
      <c r="AU327" s="3604" t="str">
        <f t="shared" si="103"/>
        <v>N</v>
      </c>
      <c r="AV327" s="3604" t="str">
        <f t="shared" si="110"/>
        <v/>
      </c>
      <c r="AW327" s="3604" t="str">
        <f t="shared" si="111"/>
        <v/>
      </c>
      <c r="AX327" s="3604" t="str">
        <f t="shared" si="112"/>
        <v>N</v>
      </c>
      <c r="AY327" s="856"/>
      <c r="AZ327" s="861"/>
      <c r="BA327" s="24"/>
      <c r="BB327" s="26" t="s">
        <v>2729</v>
      </c>
      <c r="BC327" s="3009"/>
      <c r="BD327" s="3013"/>
      <c r="BE327" s="101" t="str">
        <f t="shared" si="92"/>
        <v>Please complete all cells in row</v>
      </c>
      <c r="BF327" s="993">
        <v>0</v>
      </c>
      <c r="BG327" s="3362"/>
    </row>
    <row r="328" spans="1:59" s="3704" customFormat="1" ht="15.75" hidden="1" customHeight="1">
      <c r="A328" s="3163"/>
      <c r="B328" s="3702"/>
      <c r="C328" s="856"/>
      <c r="D328" s="4605" t="s">
        <v>2410</v>
      </c>
      <c r="E328" s="856"/>
      <c r="F328" s="867"/>
      <c r="G328" s="867"/>
      <c r="H328" s="856"/>
      <c r="I328" s="856"/>
      <c r="J328" s="856"/>
      <c r="K328" s="856"/>
      <c r="L328" s="856"/>
      <c r="M328" s="856"/>
      <c r="N328" s="857"/>
      <c r="O328" s="858"/>
      <c r="P328" s="857"/>
      <c r="Q328" s="859"/>
      <c r="R328" s="858"/>
      <c r="S328" s="858"/>
      <c r="T328" s="858"/>
      <c r="U328" s="3596">
        <f t="shared" si="105"/>
        <v>0</v>
      </c>
      <c r="V328" s="3597">
        <f t="shared" si="106"/>
        <v>0</v>
      </c>
      <c r="W328" s="3597">
        <f t="shared" si="107"/>
        <v>0</v>
      </c>
      <c r="X328" s="3599"/>
      <c r="Y328" s="4373"/>
      <c r="Z328" s="4373"/>
      <c r="AA328" s="860"/>
      <c r="AB328" s="860"/>
      <c r="AC328" s="3601">
        <f t="shared" si="108"/>
        <v>0</v>
      </c>
      <c r="AD328" s="3601" t="str">
        <f t="shared" si="109"/>
        <v/>
      </c>
      <c r="AE328" s="3601" t="str">
        <f t="shared" si="93"/>
        <v/>
      </c>
      <c r="AF328" s="4375">
        <f t="shared" si="94"/>
        <v>0</v>
      </c>
      <c r="AG328" s="4375">
        <f t="shared" si="95"/>
        <v>0</v>
      </c>
      <c r="AH328" s="3601">
        <f t="shared" si="104"/>
        <v>0</v>
      </c>
      <c r="AI328" s="860"/>
      <c r="AJ328" s="860"/>
      <c r="AK328" s="858"/>
      <c r="AL328" s="858"/>
      <c r="AM328" s="858"/>
      <c r="AN328" s="3604" t="str">
        <f t="shared" si="96"/>
        <v>N</v>
      </c>
      <c r="AO328" s="3604" t="str">
        <f t="shared" si="97"/>
        <v>N</v>
      </c>
      <c r="AP328" s="3604" t="str">
        <f t="shared" si="98"/>
        <v>N</v>
      </c>
      <c r="AQ328" s="3604" t="str">
        <f t="shared" si="99"/>
        <v>N</v>
      </c>
      <c r="AR328" s="3604" t="str">
        <f t="shared" si="100"/>
        <v>N</v>
      </c>
      <c r="AS328" s="3604" t="str">
        <f t="shared" si="101"/>
        <v>N</v>
      </c>
      <c r="AT328" s="3604" t="str">
        <f t="shared" si="102"/>
        <v>N</v>
      </c>
      <c r="AU328" s="3604" t="str">
        <f t="shared" si="103"/>
        <v>N</v>
      </c>
      <c r="AV328" s="3604" t="str">
        <f t="shared" si="110"/>
        <v/>
      </c>
      <c r="AW328" s="3604" t="str">
        <f t="shared" si="111"/>
        <v/>
      </c>
      <c r="AX328" s="3604" t="str">
        <f t="shared" si="112"/>
        <v>N</v>
      </c>
      <c r="AY328" s="856"/>
      <c r="AZ328" s="861"/>
      <c r="BA328" s="24"/>
      <c r="BB328" s="26" t="s">
        <v>2730</v>
      </c>
      <c r="BC328" s="3009"/>
      <c r="BD328" s="3013"/>
      <c r="BE328" s="101" t="str">
        <f t="shared" ref="BE328:BE391" si="113">IF(COUNTBLANK(B328:AZ328)=BF328, 0, rngIncomplete )</f>
        <v>Please complete all cells in row</v>
      </c>
      <c r="BF328" s="993">
        <v>0</v>
      </c>
      <c r="BG328" s="3362"/>
    </row>
    <row r="329" spans="1:59" s="3704" customFormat="1" ht="15.75" hidden="1" customHeight="1">
      <c r="A329" s="3163"/>
      <c r="B329" s="3702"/>
      <c r="C329" s="856"/>
      <c r="D329" s="4605" t="s">
        <v>2410</v>
      </c>
      <c r="E329" s="856"/>
      <c r="F329" s="867"/>
      <c r="G329" s="867"/>
      <c r="H329" s="856"/>
      <c r="I329" s="856"/>
      <c r="J329" s="856"/>
      <c r="K329" s="856"/>
      <c r="L329" s="856"/>
      <c r="M329" s="856"/>
      <c r="N329" s="857"/>
      <c r="O329" s="858"/>
      <c r="P329" s="857"/>
      <c r="Q329" s="859"/>
      <c r="R329" s="858"/>
      <c r="S329" s="858"/>
      <c r="T329" s="858"/>
      <c r="U329" s="3596">
        <f t="shared" si="105"/>
        <v>0</v>
      </c>
      <c r="V329" s="3597">
        <f t="shared" si="106"/>
        <v>0</v>
      </c>
      <c r="W329" s="3597">
        <f t="shared" si="107"/>
        <v>0</v>
      </c>
      <c r="X329" s="3599"/>
      <c r="Y329" s="4373"/>
      <c r="Z329" s="4373"/>
      <c r="AA329" s="860"/>
      <c r="AB329" s="860"/>
      <c r="AC329" s="3601">
        <f t="shared" si="108"/>
        <v>0</v>
      </c>
      <c r="AD329" s="3601" t="str">
        <f t="shared" si="109"/>
        <v/>
      </c>
      <c r="AE329" s="3601" t="str">
        <f t="shared" ref="AE329:AE392" si="114">IF(H329="",IF(D329="Swap - receiving leg",VLOOKUP(G329,$F$9:$H$408,3,0),IF(D329="Swap - paying leg",IF(I329="",H329,I329),"")),H329)</f>
        <v/>
      </c>
      <c r="AF329" s="4375">
        <f t="shared" ref="AF329:AF392" si="115">IF(AE329="Floating",$C$420-$C$419,IF(AE329="RPI",$C$417-$C$415,IF(AE329="CPI/CPIH",$C$418-$C$416,0)))</f>
        <v>0</v>
      </c>
      <c r="AG329" s="4375">
        <f t="shared" ref="AG329:AG392" si="116">AF329+AB329</f>
        <v>0</v>
      </c>
      <c r="AH329" s="3601">
        <f t="shared" si="104"/>
        <v>0</v>
      </c>
      <c r="AI329" s="860"/>
      <c r="AJ329" s="860"/>
      <c r="AK329" s="858"/>
      <c r="AL329" s="858"/>
      <c r="AM329" s="858"/>
      <c r="AN329" s="3604" t="str">
        <f t="shared" ref="AN329:AN392" si="117">IF($H329="Fixed", IF(OR(LEFT($D329,4)="swap",LEFT($D329,5)="other"),"N","Y"),"N")</f>
        <v>N</v>
      </c>
      <c r="AO329" s="3604" t="str">
        <f t="shared" ref="AO329:AO392" si="118">IF($H329="Floating", IF(OR(LEFT($D329,4)="swap",LEFT($D329,5)="other"),"N","Y"),"N")</f>
        <v>N</v>
      </c>
      <c r="AP329" s="3604" t="str">
        <f t="shared" ref="AP329:AP392" si="119">IF($H329="RPI", IF(OR(LEFT($D329,4)="swap",LEFT($D329,5)="other"),"N","Y"),"N")</f>
        <v>N</v>
      </c>
      <c r="AQ329" s="3604" t="str">
        <f t="shared" ref="AQ329:AQ392" si="120">IF($H329="CPI/CPIH", IF(OR(LEFT($D329,4)="swap",LEFT($D329,5)="other"),"N","Y"),"N")</f>
        <v>N</v>
      </c>
      <c r="AR329" s="3604" t="str">
        <f t="shared" ref="AR329:AR392" si="121">IF($I329="Fixed", IF(OR(LEFT($D329,4)="swap",LEFT($D329,5)="other"),"N","Y"),"N")</f>
        <v>N</v>
      </c>
      <c r="AS329" s="3604" t="str">
        <f t="shared" ref="AS329:AS392" si="122">IF($I329="Floating", IF(OR(LEFT($D329,4)="swap",LEFT($D329,5)="other"),"N","Y"),"N")</f>
        <v>N</v>
      </c>
      <c r="AT329" s="3604" t="str">
        <f t="shared" ref="AT329:AT392" si="123">IF($I329="RPI", IF(OR(LEFT($D329,4)="swap",LEFT($D329,5)="other"),"N","Y"),"N")</f>
        <v>N</v>
      </c>
      <c r="AU329" s="3604" t="str">
        <f t="shared" ref="AU329:AU392" si="124">IF($I329="CPI/CPIH", IF(OR(LEFT($D329,4)="swap",LEFT($D329,5)="other"),"N","Y"),"N")</f>
        <v>N</v>
      </c>
      <c r="AV329" s="3604" t="str">
        <f t="shared" si="110"/>
        <v/>
      </c>
      <c r="AW329" s="3604" t="str">
        <f t="shared" si="111"/>
        <v/>
      </c>
      <c r="AX329" s="3604" t="str">
        <f t="shared" si="112"/>
        <v>N</v>
      </c>
      <c r="AY329" s="856"/>
      <c r="AZ329" s="861"/>
      <c r="BA329" s="24"/>
      <c r="BB329" s="26" t="s">
        <v>2731</v>
      </c>
      <c r="BC329" s="3009"/>
      <c r="BD329" s="3013"/>
      <c r="BE329" s="101" t="str">
        <f t="shared" si="113"/>
        <v>Please complete all cells in row</v>
      </c>
      <c r="BF329" s="993">
        <v>0</v>
      </c>
      <c r="BG329" s="3362"/>
    </row>
    <row r="330" spans="1:59" s="3704" customFormat="1" ht="15.75" hidden="1" customHeight="1">
      <c r="A330" s="3163"/>
      <c r="B330" s="3702"/>
      <c r="C330" s="856"/>
      <c r="D330" s="4605" t="s">
        <v>2410</v>
      </c>
      <c r="E330" s="856"/>
      <c r="F330" s="867"/>
      <c r="G330" s="867"/>
      <c r="H330" s="856"/>
      <c r="I330" s="856"/>
      <c r="J330" s="856"/>
      <c r="K330" s="856"/>
      <c r="L330" s="856"/>
      <c r="M330" s="856"/>
      <c r="N330" s="857"/>
      <c r="O330" s="858"/>
      <c r="P330" s="857"/>
      <c r="Q330" s="859"/>
      <c r="R330" s="858"/>
      <c r="S330" s="858"/>
      <c r="T330" s="858"/>
      <c r="U330" s="3596">
        <f t="shared" si="105"/>
        <v>0</v>
      </c>
      <c r="V330" s="3597">
        <f t="shared" si="106"/>
        <v>0</v>
      </c>
      <c r="W330" s="3597">
        <f t="shared" si="107"/>
        <v>0</v>
      </c>
      <c r="X330" s="3599"/>
      <c r="Y330" s="4373"/>
      <c r="Z330" s="4373"/>
      <c r="AA330" s="860"/>
      <c r="AB330" s="860"/>
      <c r="AC330" s="3601">
        <f t="shared" si="108"/>
        <v>0</v>
      </c>
      <c r="AD330" s="3601" t="str">
        <f t="shared" si="109"/>
        <v/>
      </c>
      <c r="AE330" s="3601" t="str">
        <f t="shared" si="114"/>
        <v/>
      </c>
      <c r="AF330" s="4375">
        <f t="shared" si="115"/>
        <v>0</v>
      </c>
      <c r="AG330" s="4375">
        <f t="shared" si="116"/>
        <v>0</v>
      </c>
      <c r="AH330" s="3601">
        <f t="shared" ref="AH330:AH393" si="125">AG330*T330</f>
        <v>0</v>
      </c>
      <c r="AI330" s="860"/>
      <c r="AJ330" s="860"/>
      <c r="AK330" s="858"/>
      <c r="AL330" s="858"/>
      <c r="AM330" s="858"/>
      <c r="AN330" s="3604" t="str">
        <f t="shared" si="117"/>
        <v>N</v>
      </c>
      <c r="AO330" s="3604" t="str">
        <f t="shared" si="118"/>
        <v>N</v>
      </c>
      <c r="AP330" s="3604" t="str">
        <f t="shared" si="119"/>
        <v>N</v>
      </c>
      <c r="AQ330" s="3604" t="str">
        <f t="shared" si="120"/>
        <v>N</v>
      </c>
      <c r="AR330" s="3604" t="str">
        <f t="shared" si="121"/>
        <v>N</v>
      </c>
      <c r="AS330" s="3604" t="str">
        <f t="shared" si="122"/>
        <v>N</v>
      </c>
      <c r="AT330" s="3604" t="str">
        <f t="shared" si="123"/>
        <v>N</v>
      </c>
      <c r="AU330" s="3604" t="str">
        <f t="shared" si="124"/>
        <v>N</v>
      </c>
      <c r="AV330" s="3604" t="str">
        <f t="shared" si="110"/>
        <v/>
      </c>
      <c r="AW330" s="3604" t="str">
        <f t="shared" si="111"/>
        <v/>
      </c>
      <c r="AX330" s="3604" t="str">
        <f t="shared" si="112"/>
        <v>N</v>
      </c>
      <c r="AY330" s="856"/>
      <c r="AZ330" s="861"/>
      <c r="BA330" s="24"/>
      <c r="BB330" s="26" t="s">
        <v>2732</v>
      </c>
      <c r="BC330" s="3009"/>
      <c r="BD330" s="3013"/>
      <c r="BE330" s="101" t="str">
        <f t="shared" si="113"/>
        <v>Please complete all cells in row</v>
      </c>
      <c r="BF330" s="993">
        <v>0</v>
      </c>
      <c r="BG330" s="3362"/>
    </row>
    <row r="331" spans="1:59" s="3704" customFormat="1" ht="15.75" hidden="1" customHeight="1">
      <c r="A331" s="3163"/>
      <c r="B331" s="3702"/>
      <c r="C331" s="856"/>
      <c r="D331" s="4605" t="s">
        <v>2410</v>
      </c>
      <c r="E331" s="856"/>
      <c r="F331" s="867"/>
      <c r="G331" s="867"/>
      <c r="H331" s="856"/>
      <c r="I331" s="856"/>
      <c r="J331" s="856"/>
      <c r="K331" s="856"/>
      <c r="L331" s="856"/>
      <c r="M331" s="856"/>
      <c r="N331" s="857"/>
      <c r="O331" s="858"/>
      <c r="P331" s="857"/>
      <c r="Q331" s="859"/>
      <c r="R331" s="858"/>
      <c r="S331" s="858"/>
      <c r="T331" s="858"/>
      <c r="U331" s="3596">
        <f t="shared" ref="U331:U394" si="126">IFERROR(Q331*S331,"")</f>
        <v>0</v>
      </c>
      <c r="V331" s="3597">
        <f t="shared" ref="V331:V394" si="127">IF(AA331=0,0,((1+AA331)/(1+$C$415))-1)</f>
        <v>0</v>
      </c>
      <c r="W331" s="3597">
        <f t="shared" ref="W331:W394" si="128">IF(AA331=0,0,((1+AA331)/(1+$C$416))-1)</f>
        <v>0</v>
      </c>
      <c r="X331" s="3599"/>
      <c r="Y331" s="4373"/>
      <c r="Z331" s="4373"/>
      <c r="AA331" s="860"/>
      <c r="AB331" s="860"/>
      <c r="AC331" s="3601">
        <f t="shared" ref="AC331:AC394" si="129">AA331*T331</f>
        <v>0</v>
      </c>
      <c r="AD331" s="3601" t="str">
        <f t="shared" ref="AD331:AD394" si="130">IF(I331="","",IF(OR(I331="Fixed",I331="Floating"),AC331,IF(I331="RPI",T331*V331,IF(I331="CPI/CPIH",T331*W331,"Check Instrument Type"))))</f>
        <v/>
      </c>
      <c r="AE331" s="3601" t="str">
        <f t="shared" si="114"/>
        <v/>
      </c>
      <c r="AF331" s="4375">
        <f t="shared" si="115"/>
        <v>0</v>
      </c>
      <c r="AG331" s="4375">
        <f t="shared" si="116"/>
        <v>0</v>
      </c>
      <c r="AH331" s="3601">
        <f t="shared" si="125"/>
        <v>0</v>
      </c>
      <c r="AI331" s="860"/>
      <c r="AJ331" s="860"/>
      <c r="AK331" s="858"/>
      <c r="AL331" s="858"/>
      <c r="AM331" s="858"/>
      <c r="AN331" s="3604" t="str">
        <f t="shared" si="117"/>
        <v>N</v>
      </c>
      <c r="AO331" s="3604" t="str">
        <f t="shared" si="118"/>
        <v>N</v>
      </c>
      <c r="AP331" s="3604" t="str">
        <f t="shared" si="119"/>
        <v>N</v>
      </c>
      <c r="AQ331" s="3604" t="str">
        <f t="shared" si="120"/>
        <v>N</v>
      </c>
      <c r="AR331" s="3604" t="str">
        <f t="shared" si="121"/>
        <v>N</v>
      </c>
      <c r="AS331" s="3604" t="str">
        <f t="shared" si="122"/>
        <v>N</v>
      </c>
      <c r="AT331" s="3604" t="str">
        <f t="shared" si="123"/>
        <v>N</v>
      </c>
      <c r="AU331" s="3604" t="str">
        <f t="shared" si="124"/>
        <v>N</v>
      </c>
      <c r="AV331" s="3604" t="str">
        <f t="shared" ref="AV331:AV394" si="131">IF(D331="","",INDEX($C$423:$C$439,MATCH(D331,$B$423:$B$439,0)))</f>
        <v/>
      </c>
      <c r="AW331" s="3604" t="str">
        <f t="shared" ref="AW331:AW394" si="132">IF(J331="","",INDEX($C$442:$C$446,MATCH(J331,$B$442:$B$446,0)))</f>
        <v/>
      </c>
      <c r="AX331" s="3604" t="str">
        <f t="shared" ref="AX331:AX394" si="133">IF(AND(AV331="Y",AW331="Y"),"Y","N")</f>
        <v>N</v>
      </c>
      <c r="AY331" s="856"/>
      <c r="AZ331" s="861"/>
      <c r="BA331" s="24"/>
      <c r="BB331" s="26" t="s">
        <v>2733</v>
      </c>
      <c r="BC331" s="3009"/>
      <c r="BD331" s="3013"/>
      <c r="BE331" s="101" t="str">
        <f t="shared" si="113"/>
        <v>Please complete all cells in row</v>
      </c>
      <c r="BF331" s="993">
        <v>0</v>
      </c>
      <c r="BG331" s="3362"/>
    </row>
    <row r="332" spans="1:59" s="3704" customFormat="1" ht="15.75" hidden="1" customHeight="1">
      <c r="A332" s="3163"/>
      <c r="B332" s="3702"/>
      <c r="C332" s="856"/>
      <c r="D332" s="4605" t="s">
        <v>2410</v>
      </c>
      <c r="E332" s="856"/>
      <c r="F332" s="867"/>
      <c r="G332" s="867"/>
      <c r="H332" s="856"/>
      <c r="I332" s="856"/>
      <c r="J332" s="856"/>
      <c r="K332" s="856"/>
      <c r="L332" s="856"/>
      <c r="M332" s="856"/>
      <c r="N332" s="857"/>
      <c r="O332" s="858"/>
      <c r="P332" s="857"/>
      <c r="Q332" s="859"/>
      <c r="R332" s="858"/>
      <c r="S332" s="858"/>
      <c r="T332" s="858"/>
      <c r="U332" s="3596">
        <f t="shared" si="126"/>
        <v>0</v>
      </c>
      <c r="V332" s="3597">
        <f t="shared" si="127"/>
        <v>0</v>
      </c>
      <c r="W332" s="3597">
        <f t="shared" si="128"/>
        <v>0</v>
      </c>
      <c r="X332" s="3599"/>
      <c r="Y332" s="4373"/>
      <c r="Z332" s="4373"/>
      <c r="AA332" s="860"/>
      <c r="AB332" s="860"/>
      <c r="AC332" s="3601">
        <f t="shared" si="129"/>
        <v>0</v>
      </c>
      <c r="AD332" s="3601" t="str">
        <f t="shared" si="130"/>
        <v/>
      </c>
      <c r="AE332" s="3601" t="str">
        <f t="shared" si="114"/>
        <v/>
      </c>
      <c r="AF332" s="4375">
        <f t="shared" si="115"/>
        <v>0</v>
      </c>
      <c r="AG332" s="4375">
        <f t="shared" si="116"/>
        <v>0</v>
      </c>
      <c r="AH332" s="3601">
        <f t="shared" si="125"/>
        <v>0</v>
      </c>
      <c r="AI332" s="860"/>
      <c r="AJ332" s="860"/>
      <c r="AK332" s="858"/>
      <c r="AL332" s="858"/>
      <c r="AM332" s="858"/>
      <c r="AN332" s="3604" t="str">
        <f t="shared" si="117"/>
        <v>N</v>
      </c>
      <c r="AO332" s="3604" t="str">
        <f t="shared" si="118"/>
        <v>N</v>
      </c>
      <c r="AP332" s="3604" t="str">
        <f t="shared" si="119"/>
        <v>N</v>
      </c>
      <c r="AQ332" s="3604" t="str">
        <f t="shared" si="120"/>
        <v>N</v>
      </c>
      <c r="AR332" s="3604" t="str">
        <f t="shared" si="121"/>
        <v>N</v>
      </c>
      <c r="AS332" s="3604" t="str">
        <f t="shared" si="122"/>
        <v>N</v>
      </c>
      <c r="AT332" s="3604" t="str">
        <f t="shared" si="123"/>
        <v>N</v>
      </c>
      <c r="AU332" s="3604" t="str">
        <f t="shared" si="124"/>
        <v>N</v>
      </c>
      <c r="AV332" s="3604" t="str">
        <f t="shared" si="131"/>
        <v/>
      </c>
      <c r="AW332" s="3604" t="str">
        <f t="shared" si="132"/>
        <v/>
      </c>
      <c r="AX332" s="3604" t="str">
        <f t="shared" si="133"/>
        <v>N</v>
      </c>
      <c r="AY332" s="856"/>
      <c r="AZ332" s="861"/>
      <c r="BA332" s="24"/>
      <c r="BB332" s="26" t="s">
        <v>2734</v>
      </c>
      <c r="BC332" s="3009"/>
      <c r="BD332" s="3013"/>
      <c r="BE332" s="101" t="str">
        <f t="shared" si="113"/>
        <v>Please complete all cells in row</v>
      </c>
      <c r="BF332" s="993">
        <v>0</v>
      </c>
      <c r="BG332" s="3362"/>
    </row>
    <row r="333" spans="1:59" s="3704" customFormat="1" ht="15.75" hidden="1" customHeight="1">
      <c r="A333" s="3163"/>
      <c r="B333" s="3702"/>
      <c r="C333" s="856"/>
      <c r="D333" s="4605" t="s">
        <v>2410</v>
      </c>
      <c r="E333" s="856"/>
      <c r="F333" s="867"/>
      <c r="G333" s="867"/>
      <c r="H333" s="856"/>
      <c r="I333" s="856"/>
      <c r="J333" s="856"/>
      <c r="K333" s="856"/>
      <c r="L333" s="856"/>
      <c r="M333" s="856"/>
      <c r="N333" s="857"/>
      <c r="O333" s="858"/>
      <c r="P333" s="857"/>
      <c r="Q333" s="859"/>
      <c r="R333" s="858"/>
      <c r="S333" s="858"/>
      <c r="T333" s="858"/>
      <c r="U333" s="3596">
        <f t="shared" si="126"/>
        <v>0</v>
      </c>
      <c r="V333" s="3597">
        <f t="shared" si="127"/>
        <v>0</v>
      </c>
      <c r="W333" s="3597">
        <f t="shared" si="128"/>
        <v>0</v>
      </c>
      <c r="X333" s="3599"/>
      <c r="Y333" s="4373"/>
      <c r="Z333" s="4373"/>
      <c r="AA333" s="860"/>
      <c r="AB333" s="860"/>
      <c r="AC333" s="3601">
        <f t="shared" si="129"/>
        <v>0</v>
      </c>
      <c r="AD333" s="3601" t="str">
        <f t="shared" si="130"/>
        <v/>
      </c>
      <c r="AE333" s="3601" t="str">
        <f t="shared" si="114"/>
        <v/>
      </c>
      <c r="AF333" s="4375">
        <f t="shared" si="115"/>
        <v>0</v>
      </c>
      <c r="AG333" s="4375">
        <f t="shared" si="116"/>
        <v>0</v>
      </c>
      <c r="AH333" s="3601">
        <f t="shared" si="125"/>
        <v>0</v>
      </c>
      <c r="AI333" s="860"/>
      <c r="AJ333" s="860"/>
      <c r="AK333" s="858"/>
      <c r="AL333" s="858"/>
      <c r="AM333" s="858"/>
      <c r="AN333" s="3604" t="str">
        <f t="shared" si="117"/>
        <v>N</v>
      </c>
      <c r="AO333" s="3604" t="str">
        <f t="shared" si="118"/>
        <v>N</v>
      </c>
      <c r="AP333" s="3604" t="str">
        <f t="shared" si="119"/>
        <v>N</v>
      </c>
      <c r="AQ333" s="3604" t="str">
        <f t="shared" si="120"/>
        <v>N</v>
      </c>
      <c r="AR333" s="3604" t="str">
        <f t="shared" si="121"/>
        <v>N</v>
      </c>
      <c r="AS333" s="3604" t="str">
        <f t="shared" si="122"/>
        <v>N</v>
      </c>
      <c r="AT333" s="3604" t="str">
        <f t="shared" si="123"/>
        <v>N</v>
      </c>
      <c r="AU333" s="3604" t="str">
        <f t="shared" si="124"/>
        <v>N</v>
      </c>
      <c r="AV333" s="3604" t="str">
        <f t="shared" si="131"/>
        <v/>
      </c>
      <c r="AW333" s="3604" t="str">
        <f t="shared" si="132"/>
        <v/>
      </c>
      <c r="AX333" s="3604" t="str">
        <f t="shared" si="133"/>
        <v>N</v>
      </c>
      <c r="AY333" s="856"/>
      <c r="AZ333" s="861"/>
      <c r="BA333" s="24"/>
      <c r="BB333" s="26" t="s">
        <v>2735</v>
      </c>
      <c r="BC333" s="3009"/>
      <c r="BD333" s="3013"/>
      <c r="BE333" s="101" t="str">
        <f t="shared" si="113"/>
        <v>Please complete all cells in row</v>
      </c>
      <c r="BF333" s="993">
        <v>0</v>
      </c>
      <c r="BG333" s="3362"/>
    </row>
    <row r="334" spans="1:59" s="3704" customFormat="1" ht="15.75" hidden="1" customHeight="1">
      <c r="A334" s="3163"/>
      <c r="B334" s="3702"/>
      <c r="C334" s="856"/>
      <c r="D334" s="4605" t="s">
        <v>2410</v>
      </c>
      <c r="E334" s="856"/>
      <c r="F334" s="867"/>
      <c r="G334" s="867"/>
      <c r="H334" s="856"/>
      <c r="I334" s="856"/>
      <c r="J334" s="856"/>
      <c r="K334" s="856"/>
      <c r="L334" s="856"/>
      <c r="M334" s="856"/>
      <c r="N334" s="857"/>
      <c r="O334" s="858"/>
      <c r="P334" s="857"/>
      <c r="Q334" s="859"/>
      <c r="R334" s="858"/>
      <c r="S334" s="858"/>
      <c r="T334" s="858"/>
      <c r="U334" s="3596">
        <f t="shared" si="126"/>
        <v>0</v>
      </c>
      <c r="V334" s="3597">
        <f t="shared" si="127"/>
        <v>0</v>
      </c>
      <c r="W334" s="3597">
        <f t="shared" si="128"/>
        <v>0</v>
      </c>
      <c r="X334" s="3599"/>
      <c r="Y334" s="4373"/>
      <c r="Z334" s="4373"/>
      <c r="AA334" s="860"/>
      <c r="AB334" s="860"/>
      <c r="AC334" s="3601">
        <f t="shared" si="129"/>
        <v>0</v>
      </c>
      <c r="AD334" s="3601" t="str">
        <f t="shared" si="130"/>
        <v/>
      </c>
      <c r="AE334" s="3601" t="str">
        <f t="shared" si="114"/>
        <v/>
      </c>
      <c r="AF334" s="4375">
        <f t="shared" si="115"/>
        <v>0</v>
      </c>
      <c r="AG334" s="4375">
        <f t="shared" si="116"/>
        <v>0</v>
      </c>
      <c r="AH334" s="3601">
        <f t="shared" si="125"/>
        <v>0</v>
      </c>
      <c r="AI334" s="860"/>
      <c r="AJ334" s="860"/>
      <c r="AK334" s="858"/>
      <c r="AL334" s="858"/>
      <c r="AM334" s="858"/>
      <c r="AN334" s="3604" t="str">
        <f t="shared" si="117"/>
        <v>N</v>
      </c>
      <c r="AO334" s="3604" t="str">
        <f t="shared" si="118"/>
        <v>N</v>
      </c>
      <c r="AP334" s="3604" t="str">
        <f t="shared" si="119"/>
        <v>N</v>
      </c>
      <c r="AQ334" s="3604" t="str">
        <f t="shared" si="120"/>
        <v>N</v>
      </c>
      <c r="AR334" s="3604" t="str">
        <f t="shared" si="121"/>
        <v>N</v>
      </c>
      <c r="AS334" s="3604" t="str">
        <f t="shared" si="122"/>
        <v>N</v>
      </c>
      <c r="AT334" s="3604" t="str">
        <f t="shared" si="123"/>
        <v>N</v>
      </c>
      <c r="AU334" s="3604" t="str">
        <f t="shared" si="124"/>
        <v>N</v>
      </c>
      <c r="AV334" s="3604" t="str">
        <f t="shared" si="131"/>
        <v/>
      </c>
      <c r="AW334" s="3604" t="str">
        <f t="shared" si="132"/>
        <v/>
      </c>
      <c r="AX334" s="3604" t="str">
        <f t="shared" si="133"/>
        <v>N</v>
      </c>
      <c r="AY334" s="856"/>
      <c r="AZ334" s="861"/>
      <c r="BA334" s="24"/>
      <c r="BB334" s="26" t="s">
        <v>2736</v>
      </c>
      <c r="BC334" s="3009"/>
      <c r="BD334" s="3013"/>
      <c r="BE334" s="101" t="str">
        <f t="shared" si="113"/>
        <v>Please complete all cells in row</v>
      </c>
      <c r="BF334" s="993">
        <v>0</v>
      </c>
      <c r="BG334" s="3362"/>
    </row>
    <row r="335" spans="1:59" s="3704" customFormat="1" ht="15.75" hidden="1" customHeight="1">
      <c r="A335" s="3163"/>
      <c r="B335" s="3702"/>
      <c r="C335" s="856"/>
      <c r="D335" s="4605" t="s">
        <v>2410</v>
      </c>
      <c r="E335" s="856"/>
      <c r="F335" s="867"/>
      <c r="G335" s="867"/>
      <c r="H335" s="856"/>
      <c r="I335" s="856"/>
      <c r="J335" s="856"/>
      <c r="K335" s="856"/>
      <c r="L335" s="856"/>
      <c r="M335" s="856"/>
      <c r="N335" s="857"/>
      <c r="O335" s="858"/>
      <c r="P335" s="857"/>
      <c r="Q335" s="859"/>
      <c r="R335" s="858"/>
      <c r="S335" s="858"/>
      <c r="T335" s="858"/>
      <c r="U335" s="3596">
        <f t="shared" si="126"/>
        <v>0</v>
      </c>
      <c r="V335" s="3597">
        <f t="shared" si="127"/>
        <v>0</v>
      </c>
      <c r="W335" s="3597">
        <f t="shared" si="128"/>
        <v>0</v>
      </c>
      <c r="X335" s="3599"/>
      <c r="Y335" s="4373"/>
      <c r="Z335" s="4373"/>
      <c r="AA335" s="860"/>
      <c r="AB335" s="860"/>
      <c r="AC335" s="3601">
        <f t="shared" si="129"/>
        <v>0</v>
      </c>
      <c r="AD335" s="3601" t="str">
        <f t="shared" si="130"/>
        <v/>
      </c>
      <c r="AE335" s="3601" t="str">
        <f t="shared" si="114"/>
        <v/>
      </c>
      <c r="AF335" s="4375">
        <f t="shared" si="115"/>
        <v>0</v>
      </c>
      <c r="AG335" s="4375">
        <f t="shared" si="116"/>
        <v>0</v>
      </c>
      <c r="AH335" s="3601">
        <f t="shared" si="125"/>
        <v>0</v>
      </c>
      <c r="AI335" s="860"/>
      <c r="AJ335" s="860"/>
      <c r="AK335" s="858"/>
      <c r="AL335" s="858"/>
      <c r="AM335" s="858"/>
      <c r="AN335" s="3604" t="str">
        <f t="shared" si="117"/>
        <v>N</v>
      </c>
      <c r="AO335" s="3604" t="str">
        <f t="shared" si="118"/>
        <v>N</v>
      </c>
      <c r="AP335" s="3604" t="str">
        <f t="shared" si="119"/>
        <v>N</v>
      </c>
      <c r="AQ335" s="3604" t="str">
        <f t="shared" si="120"/>
        <v>N</v>
      </c>
      <c r="AR335" s="3604" t="str">
        <f t="shared" si="121"/>
        <v>N</v>
      </c>
      <c r="AS335" s="3604" t="str">
        <f t="shared" si="122"/>
        <v>N</v>
      </c>
      <c r="AT335" s="3604" t="str">
        <f t="shared" si="123"/>
        <v>N</v>
      </c>
      <c r="AU335" s="3604" t="str">
        <f t="shared" si="124"/>
        <v>N</v>
      </c>
      <c r="AV335" s="3604" t="str">
        <f t="shared" si="131"/>
        <v/>
      </c>
      <c r="AW335" s="3604" t="str">
        <f t="shared" si="132"/>
        <v/>
      </c>
      <c r="AX335" s="3604" t="str">
        <f t="shared" si="133"/>
        <v>N</v>
      </c>
      <c r="AY335" s="856"/>
      <c r="AZ335" s="861"/>
      <c r="BA335" s="24"/>
      <c r="BB335" s="26" t="s">
        <v>2737</v>
      </c>
      <c r="BC335" s="3009"/>
      <c r="BD335" s="3013"/>
      <c r="BE335" s="101" t="str">
        <f t="shared" si="113"/>
        <v>Please complete all cells in row</v>
      </c>
      <c r="BF335" s="993">
        <v>0</v>
      </c>
      <c r="BG335" s="3362"/>
    </row>
    <row r="336" spans="1:59" s="3704" customFormat="1" ht="15.75" hidden="1" customHeight="1">
      <c r="A336" s="3163"/>
      <c r="B336" s="3702"/>
      <c r="C336" s="856"/>
      <c r="D336" s="4605" t="s">
        <v>2410</v>
      </c>
      <c r="E336" s="856"/>
      <c r="F336" s="867"/>
      <c r="G336" s="867"/>
      <c r="H336" s="856"/>
      <c r="I336" s="856"/>
      <c r="J336" s="856"/>
      <c r="K336" s="856"/>
      <c r="L336" s="856"/>
      <c r="M336" s="856"/>
      <c r="N336" s="857"/>
      <c r="O336" s="858"/>
      <c r="P336" s="857"/>
      <c r="Q336" s="859"/>
      <c r="R336" s="858"/>
      <c r="S336" s="858"/>
      <c r="T336" s="858"/>
      <c r="U336" s="3596">
        <f t="shared" si="126"/>
        <v>0</v>
      </c>
      <c r="V336" s="3597">
        <f t="shared" si="127"/>
        <v>0</v>
      </c>
      <c r="W336" s="3597">
        <f t="shared" si="128"/>
        <v>0</v>
      </c>
      <c r="X336" s="3599"/>
      <c r="Y336" s="4373"/>
      <c r="Z336" s="4373"/>
      <c r="AA336" s="860"/>
      <c r="AB336" s="860"/>
      <c r="AC336" s="3601">
        <f t="shared" si="129"/>
        <v>0</v>
      </c>
      <c r="AD336" s="3601" t="str">
        <f t="shared" si="130"/>
        <v/>
      </c>
      <c r="AE336" s="3601" t="str">
        <f t="shared" si="114"/>
        <v/>
      </c>
      <c r="AF336" s="4375">
        <f t="shared" si="115"/>
        <v>0</v>
      </c>
      <c r="AG336" s="4375">
        <f t="shared" si="116"/>
        <v>0</v>
      </c>
      <c r="AH336" s="3601">
        <f t="shared" si="125"/>
        <v>0</v>
      </c>
      <c r="AI336" s="860"/>
      <c r="AJ336" s="860"/>
      <c r="AK336" s="858"/>
      <c r="AL336" s="858"/>
      <c r="AM336" s="858"/>
      <c r="AN336" s="3604" t="str">
        <f t="shared" si="117"/>
        <v>N</v>
      </c>
      <c r="AO336" s="3604" t="str">
        <f t="shared" si="118"/>
        <v>N</v>
      </c>
      <c r="AP336" s="3604" t="str">
        <f t="shared" si="119"/>
        <v>N</v>
      </c>
      <c r="AQ336" s="3604" t="str">
        <f t="shared" si="120"/>
        <v>N</v>
      </c>
      <c r="AR336" s="3604" t="str">
        <f t="shared" si="121"/>
        <v>N</v>
      </c>
      <c r="AS336" s="3604" t="str">
        <f t="shared" si="122"/>
        <v>N</v>
      </c>
      <c r="AT336" s="3604" t="str">
        <f t="shared" si="123"/>
        <v>N</v>
      </c>
      <c r="AU336" s="3604" t="str">
        <f t="shared" si="124"/>
        <v>N</v>
      </c>
      <c r="AV336" s="3604" t="str">
        <f t="shared" si="131"/>
        <v/>
      </c>
      <c r="AW336" s="3604" t="str">
        <f t="shared" si="132"/>
        <v/>
      </c>
      <c r="AX336" s="3604" t="str">
        <f t="shared" si="133"/>
        <v>N</v>
      </c>
      <c r="AY336" s="856"/>
      <c r="AZ336" s="861"/>
      <c r="BA336" s="24"/>
      <c r="BB336" s="26" t="s">
        <v>2738</v>
      </c>
      <c r="BC336" s="3009"/>
      <c r="BD336" s="3013"/>
      <c r="BE336" s="101" t="str">
        <f t="shared" si="113"/>
        <v>Please complete all cells in row</v>
      </c>
      <c r="BF336" s="993">
        <v>0</v>
      </c>
      <c r="BG336" s="3362"/>
    </row>
    <row r="337" spans="1:59" s="3704" customFormat="1" ht="15.75" hidden="1" customHeight="1">
      <c r="A337" s="3163"/>
      <c r="B337" s="3702"/>
      <c r="C337" s="856"/>
      <c r="D337" s="4605" t="s">
        <v>2410</v>
      </c>
      <c r="E337" s="856"/>
      <c r="F337" s="867"/>
      <c r="G337" s="867"/>
      <c r="H337" s="856"/>
      <c r="I337" s="856"/>
      <c r="J337" s="856"/>
      <c r="K337" s="856"/>
      <c r="L337" s="856"/>
      <c r="M337" s="856"/>
      <c r="N337" s="857"/>
      <c r="O337" s="858"/>
      <c r="P337" s="857"/>
      <c r="Q337" s="859"/>
      <c r="R337" s="858"/>
      <c r="S337" s="858"/>
      <c r="T337" s="858"/>
      <c r="U337" s="3596">
        <f t="shared" si="126"/>
        <v>0</v>
      </c>
      <c r="V337" s="3597">
        <f t="shared" si="127"/>
        <v>0</v>
      </c>
      <c r="W337" s="3597">
        <f t="shared" si="128"/>
        <v>0</v>
      </c>
      <c r="X337" s="3599"/>
      <c r="Y337" s="4373"/>
      <c r="Z337" s="4373"/>
      <c r="AA337" s="860"/>
      <c r="AB337" s="860"/>
      <c r="AC337" s="3601">
        <f t="shared" si="129"/>
        <v>0</v>
      </c>
      <c r="AD337" s="3601" t="str">
        <f t="shared" si="130"/>
        <v/>
      </c>
      <c r="AE337" s="3601" t="str">
        <f t="shared" si="114"/>
        <v/>
      </c>
      <c r="AF337" s="4375">
        <f t="shared" si="115"/>
        <v>0</v>
      </c>
      <c r="AG337" s="4375">
        <f t="shared" si="116"/>
        <v>0</v>
      </c>
      <c r="AH337" s="3601">
        <f t="shared" si="125"/>
        <v>0</v>
      </c>
      <c r="AI337" s="860"/>
      <c r="AJ337" s="860"/>
      <c r="AK337" s="858"/>
      <c r="AL337" s="858"/>
      <c r="AM337" s="858"/>
      <c r="AN337" s="3604" t="str">
        <f t="shared" si="117"/>
        <v>N</v>
      </c>
      <c r="AO337" s="3604" t="str">
        <f t="shared" si="118"/>
        <v>N</v>
      </c>
      <c r="AP337" s="3604" t="str">
        <f t="shared" si="119"/>
        <v>N</v>
      </c>
      <c r="AQ337" s="3604" t="str">
        <f t="shared" si="120"/>
        <v>N</v>
      </c>
      <c r="AR337" s="3604" t="str">
        <f t="shared" si="121"/>
        <v>N</v>
      </c>
      <c r="AS337" s="3604" t="str">
        <f t="shared" si="122"/>
        <v>N</v>
      </c>
      <c r="AT337" s="3604" t="str">
        <f t="shared" si="123"/>
        <v>N</v>
      </c>
      <c r="AU337" s="3604" t="str">
        <f t="shared" si="124"/>
        <v>N</v>
      </c>
      <c r="AV337" s="3604" t="str">
        <f t="shared" si="131"/>
        <v/>
      </c>
      <c r="AW337" s="3604" t="str">
        <f t="shared" si="132"/>
        <v/>
      </c>
      <c r="AX337" s="3604" t="str">
        <f t="shared" si="133"/>
        <v>N</v>
      </c>
      <c r="AY337" s="856"/>
      <c r="AZ337" s="861"/>
      <c r="BA337" s="24"/>
      <c r="BB337" s="26" t="s">
        <v>2739</v>
      </c>
      <c r="BC337" s="3009"/>
      <c r="BD337" s="3013"/>
      <c r="BE337" s="101" t="str">
        <f t="shared" si="113"/>
        <v>Please complete all cells in row</v>
      </c>
      <c r="BF337" s="993">
        <v>0</v>
      </c>
      <c r="BG337" s="3362"/>
    </row>
    <row r="338" spans="1:59" s="3704" customFormat="1" ht="15.75" hidden="1" customHeight="1">
      <c r="A338" s="3163"/>
      <c r="B338" s="3702"/>
      <c r="C338" s="856"/>
      <c r="D338" s="4605" t="s">
        <v>2410</v>
      </c>
      <c r="E338" s="856"/>
      <c r="F338" s="867"/>
      <c r="G338" s="867"/>
      <c r="H338" s="856"/>
      <c r="I338" s="856"/>
      <c r="J338" s="856"/>
      <c r="K338" s="856"/>
      <c r="L338" s="856"/>
      <c r="M338" s="856"/>
      <c r="N338" s="857"/>
      <c r="O338" s="858"/>
      <c r="P338" s="857"/>
      <c r="Q338" s="859"/>
      <c r="R338" s="858"/>
      <c r="S338" s="858"/>
      <c r="T338" s="858"/>
      <c r="U338" s="3596">
        <f t="shared" si="126"/>
        <v>0</v>
      </c>
      <c r="V338" s="3597">
        <f t="shared" si="127"/>
        <v>0</v>
      </c>
      <c r="W338" s="3597">
        <f t="shared" si="128"/>
        <v>0</v>
      </c>
      <c r="X338" s="3599"/>
      <c r="Y338" s="4373"/>
      <c r="Z338" s="4373"/>
      <c r="AA338" s="860"/>
      <c r="AB338" s="860"/>
      <c r="AC338" s="3601">
        <f t="shared" si="129"/>
        <v>0</v>
      </c>
      <c r="AD338" s="3601" t="str">
        <f t="shared" si="130"/>
        <v/>
      </c>
      <c r="AE338" s="3601" t="str">
        <f t="shared" si="114"/>
        <v/>
      </c>
      <c r="AF338" s="4375">
        <f t="shared" si="115"/>
        <v>0</v>
      </c>
      <c r="AG338" s="4375">
        <f t="shared" si="116"/>
        <v>0</v>
      </c>
      <c r="AH338" s="3601">
        <f t="shared" si="125"/>
        <v>0</v>
      </c>
      <c r="AI338" s="860"/>
      <c r="AJ338" s="860"/>
      <c r="AK338" s="858"/>
      <c r="AL338" s="858"/>
      <c r="AM338" s="858"/>
      <c r="AN338" s="3604" t="str">
        <f t="shared" si="117"/>
        <v>N</v>
      </c>
      <c r="AO338" s="3604" t="str">
        <f t="shared" si="118"/>
        <v>N</v>
      </c>
      <c r="AP338" s="3604" t="str">
        <f t="shared" si="119"/>
        <v>N</v>
      </c>
      <c r="AQ338" s="3604" t="str">
        <f t="shared" si="120"/>
        <v>N</v>
      </c>
      <c r="AR338" s="3604" t="str">
        <f t="shared" si="121"/>
        <v>N</v>
      </c>
      <c r="AS338" s="3604" t="str">
        <f t="shared" si="122"/>
        <v>N</v>
      </c>
      <c r="AT338" s="3604" t="str">
        <f t="shared" si="123"/>
        <v>N</v>
      </c>
      <c r="AU338" s="3604" t="str">
        <f t="shared" si="124"/>
        <v>N</v>
      </c>
      <c r="AV338" s="3604" t="str">
        <f t="shared" si="131"/>
        <v/>
      </c>
      <c r="AW338" s="3604" t="str">
        <f t="shared" si="132"/>
        <v/>
      </c>
      <c r="AX338" s="3604" t="str">
        <f t="shared" si="133"/>
        <v>N</v>
      </c>
      <c r="AY338" s="856"/>
      <c r="AZ338" s="861"/>
      <c r="BA338" s="24"/>
      <c r="BB338" s="26" t="s">
        <v>2740</v>
      </c>
      <c r="BC338" s="3009"/>
      <c r="BD338" s="3013"/>
      <c r="BE338" s="101" t="str">
        <f t="shared" si="113"/>
        <v>Please complete all cells in row</v>
      </c>
      <c r="BF338" s="993">
        <v>0</v>
      </c>
      <c r="BG338" s="3362"/>
    </row>
    <row r="339" spans="1:59" s="3704" customFormat="1" ht="15.75" hidden="1" customHeight="1">
      <c r="A339" s="3163"/>
      <c r="B339" s="3702"/>
      <c r="C339" s="856"/>
      <c r="D339" s="4605" t="s">
        <v>2410</v>
      </c>
      <c r="E339" s="856"/>
      <c r="F339" s="867"/>
      <c r="G339" s="867"/>
      <c r="H339" s="856"/>
      <c r="I339" s="856"/>
      <c r="J339" s="856"/>
      <c r="K339" s="856"/>
      <c r="L339" s="856"/>
      <c r="M339" s="856"/>
      <c r="N339" s="857"/>
      <c r="O339" s="858"/>
      <c r="P339" s="857"/>
      <c r="Q339" s="859"/>
      <c r="R339" s="858"/>
      <c r="S339" s="858"/>
      <c r="T339" s="858"/>
      <c r="U339" s="3596">
        <f t="shared" si="126"/>
        <v>0</v>
      </c>
      <c r="V339" s="3597">
        <f t="shared" si="127"/>
        <v>0</v>
      </c>
      <c r="W339" s="3597">
        <f t="shared" si="128"/>
        <v>0</v>
      </c>
      <c r="X339" s="3599"/>
      <c r="Y339" s="4373"/>
      <c r="Z339" s="4373"/>
      <c r="AA339" s="860"/>
      <c r="AB339" s="860"/>
      <c r="AC339" s="3601">
        <f t="shared" si="129"/>
        <v>0</v>
      </c>
      <c r="AD339" s="3601" t="str">
        <f t="shared" si="130"/>
        <v/>
      </c>
      <c r="AE339" s="3601" t="str">
        <f t="shared" si="114"/>
        <v/>
      </c>
      <c r="AF339" s="4375">
        <f t="shared" si="115"/>
        <v>0</v>
      </c>
      <c r="AG339" s="4375">
        <f t="shared" si="116"/>
        <v>0</v>
      </c>
      <c r="AH339" s="3601">
        <f t="shared" si="125"/>
        <v>0</v>
      </c>
      <c r="AI339" s="860"/>
      <c r="AJ339" s="860"/>
      <c r="AK339" s="858"/>
      <c r="AL339" s="858"/>
      <c r="AM339" s="858"/>
      <c r="AN339" s="3604" t="str">
        <f t="shared" si="117"/>
        <v>N</v>
      </c>
      <c r="AO339" s="3604" t="str">
        <f t="shared" si="118"/>
        <v>N</v>
      </c>
      <c r="AP339" s="3604" t="str">
        <f t="shared" si="119"/>
        <v>N</v>
      </c>
      <c r="AQ339" s="3604" t="str">
        <f t="shared" si="120"/>
        <v>N</v>
      </c>
      <c r="AR339" s="3604" t="str">
        <f t="shared" si="121"/>
        <v>N</v>
      </c>
      <c r="AS339" s="3604" t="str">
        <f t="shared" si="122"/>
        <v>N</v>
      </c>
      <c r="AT339" s="3604" t="str">
        <f t="shared" si="123"/>
        <v>N</v>
      </c>
      <c r="AU339" s="3604" t="str">
        <f t="shared" si="124"/>
        <v>N</v>
      </c>
      <c r="AV339" s="3604" t="str">
        <f t="shared" si="131"/>
        <v/>
      </c>
      <c r="AW339" s="3604" t="str">
        <f t="shared" si="132"/>
        <v/>
      </c>
      <c r="AX339" s="3604" t="str">
        <f t="shared" si="133"/>
        <v>N</v>
      </c>
      <c r="AY339" s="856"/>
      <c r="AZ339" s="861"/>
      <c r="BA339" s="24"/>
      <c r="BB339" s="26" t="s">
        <v>2741</v>
      </c>
      <c r="BC339" s="3009"/>
      <c r="BD339" s="3013"/>
      <c r="BE339" s="101" t="str">
        <f t="shared" si="113"/>
        <v>Please complete all cells in row</v>
      </c>
      <c r="BF339" s="993">
        <v>0</v>
      </c>
      <c r="BG339" s="3362"/>
    </row>
    <row r="340" spans="1:59" s="3704" customFormat="1" ht="15.75" hidden="1" customHeight="1">
      <c r="A340" s="3163"/>
      <c r="B340" s="3702"/>
      <c r="C340" s="856"/>
      <c r="D340" s="4605" t="s">
        <v>2410</v>
      </c>
      <c r="E340" s="856"/>
      <c r="F340" s="867"/>
      <c r="G340" s="867"/>
      <c r="H340" s="856"/>
      <c r="I340" s="856"/>
      <c r="J340" s="856"/>
      <c r="K340" s="856"/>
      <c r="L340" s="856"/>
      <c r="M340" s="856"/>
      <c r="N340" s="857"/>
      <c r="O340" s="858"/>
      <c r="P340" s="857"/>
      <c r="Q340" s="859"/>
      <c r="R340" s="858"/>
      <c r="S340" s="858"/>
      <c r="T340" s="858"/>
      <c r="U340" s="3596">
        <f t="shared" si="126"/>
        <v>0</v>
      </c>
      <c r="V340" s="3597">
        <f t="shared" si="127"/>
        <v>0</v>
      </c>
      <c r="W340" s="3597">
        <f t="shared" si="128"/>
        <v>0</v>
      </c>
      <c r="X340" s="3599"/>
      <c r="Y340" s="4373"/>
      <c r="Z340" s="4373"/>
      <c r="AA340" s="860"/>
      <c r="AB340" s="860"/>
      <c r="AC340" s="3601">
        <f t="shared" si="129"/>
        <v>0</v>
      </c>
      <c r="AD340" s="3601" t="str">
        <f t="shared" si="130"/>
        <v/>
      </c>
      <c r="AE340" s="3601" t="str">
        <f t="shared" si="114"/>
        <v/>
      </c>
      <c r="AF340" s="4375">
        <f t="shared" si="115"/>
        <v>0</v>
      </c>
      <c r="AG340" s="4375">
        <f t="shared" si="116"/>
        <v>0</v>
      </c>
      <c r="AH340" s="3601">
        <f t="shared" si="125"/>
        <v>0</v>
      </c>
      <c r="AI340" s="860"/>
      <c r="AJ340" s="860"/>
      <c r="AK340" s="858"/>
      <c r="AL340" s="858"/>
      <c r="AM340" s="858"/>
      <c r="AN340" s="3604" t="str">
        <f t="shared" si="117"/>
        <v>N</v>
      </c>
      <c r="AO340" s="3604" t="str">
        <f t="shared" si="118"/>
        <v>N</v>
      </c>
      <c r="AP340" s="3604" t="str">
        <f t="shared" si="119"/>
        <v>N</v>
      </c>
      <c r="AQ340" s="3604" t="str">
        <f t="shared" si="120"/>
        <v>N</v>
      </c>
      <c r="AR340" s="3604" t="str">
        <f t="shared" si="121"/>
        <v>N</v>
      </c>
      <c r="AS340" s="3604" t="str">
        <f t="shared" si="122"/>
        <v>N</v>
      </c>
      <c r="AT340" s="3604" t="str">
        <f t="shared" si="123"/>
        <v>N</v>
      </c>
      <c r="AU340" s="3604" t="str">
        <f t="shared" si="124"/>
        <v>N</v>
      </c>
      <c r="AV340" s="3604" t="str">
        <f t="shared" si="131"/>
        <v/>
      </c>
      <c r="AW340" s="3604" t="str">
        <f t="shared" si="132"/>
        <v/>
      </c>
      <c r="AX340" s="3604" t="str">
        <f t="shared" si="133"/>
        <v>N</v>
      </c>
      <c r="AY340" s="856"/>
      <c r="AZ340" s="861"/>
      <c r="BA340" s="24"/>
      <c r="BB340" s="26" t="s">
        <v>2742</v>
      </c>
      <c r="BC340" s="3009"/>
      <c r="BD340" s="3013"/>
      <c r="BE340" s="101" t="str">
        <f t="shared" si="113"/>
        <v>Please complete all cells in row</v>
      </c>
      <c r="BF340" s="993">
        <v>0</v>
      </c>
      <c r="BG340" s="3362"/>
    </row>
    <row r="341" spans="1:59" s="3704" customFormat="1" ht="15.75" hidden="1" customHeight="1">
      <c r="A341" s="3163"/>
      <c r="B341" s="3702"/>
      <c r="C341" s="856"/>
      <c r="D341" s="4605" t="s">
        <v>2410</v>
      </c>
      <c r="E341" s="856"/>
      <c r="F341" s="867"/>
      <c r="G341" s="867"/>
      <c r="H341" s="856"/>
      <c r="I341" s="856"/>
      <c r="J341" s="856"/>
      <c r="K341" s="856"/>
      <c r="L341" s="856"/>
      <c r="M341" s="856"/>
      <c r="N341" s="857"/>
      <c r="O341" s="858"/>
      <c r="P341" s="857"/>
      <c r="Q341" s="859"/>
      <c r="R341" s="858"/>
      <c r="S341" s="858"/>
      <c r="T341" s="858"/>
      <c r="U341" s="3596">
        <f t="shared" si="126"/>
        <v>0</v>
      </c>
      <c r="V341" s="3597">
        <f t="shared" si="127"/>
        <v>0</v>
      </c>
      <c r="W341" s="3597">
        <f t="shared" si="128"/>
        <v>0</v>
      </c>
      <c r="X341" s="3599"/>
      <c r="Y341" s="4373"/>
      <c r="Z341" s="4373"/>
      <c r="AA341" s="860"/>
      <c r="AB341" s="860"/>
      <c r="AC341" s="3601">
        <f t="shared" si="129"/>
        <v>0</v>
      </c>
      <c r="AD341" s="3601" t="str">
        <f t="shared" si="130"/>
        <v/>
      </c>
      <c r="AE341" s="3601" t="str">
        <f t="shared" si="114"/>
        <v/>
      </c>
      <c r="AF341" s="4375">
        <f t="shared" si="115"/>
        <v>0</v>
      </c>
      <c r="AG341" s="4375">
        <f t="shared" si="116"/>
        <v>0</v>
      </c>
      <c r="AH341" s="3601">
        <f t="shared" si="125"/>
        <v>0</v>
      </c>
      <c r="AI341" s="860"/>
      <c r="AJ341" s="860"/>
      <c r="AK341" s="858"/>
      <c r="AL341" s="858"/>
      <c r="AM341" s="858"/>
      <c r="AN341" s="3604" t="str">
        <f t="shared" si="117"/>
        <v>N</v>
      </c>
      <c r="AO341" s="3604" t="str">
        <f t="shared" si="118"/>
        <v>N</v>
      </c>
      <c r="AP341" s="3604" t="str">
        <f t="shared" si="119"/>
        <v>N</v>
      </c>
      <c r="AQ341" s="3604" t="str">
        <f t="shared" si="120"/>
        <v>N</v>
      </c>
      <c r="AR341" s="3604" t="str">
        <f t="shared" si="121"/>
        <v>N</v>
      </c>
      <c r="AS341" s="3604" t="str">
        <f t="shared" si="122"/>
        <v>N</v>
      </c>
      <c r="AT341" s="3604" t="str">
        <f t="shared" si="123"/>
        <v>N</v>
      </c>
      <c r="AU341" s="3604" t="str">
        <f t="shared" si="124"/>
        <v>N</v>
      </c>
      <c r="AV341" s="3604" t="str">
        <f t="shared" si="131"/>
        <v/>
      </c>
      <c r="AW341" s="3604" t="str">
        <f t="shared" si="132"/>
        <v/>
      </c>
      <c r="AX341" s="3604" t="str">
        <f t="shared" si="133"/>
        <v>N</v>
      </c>
      <c r="AY341" s="856"/>
      <c r="AZ341" s="861"/>
      <c r="BA341" s="24"/>
      <c r="BB341" s="26" t="s">
        <v>2743</v>
      </c>
      <c r="BC341" s="3009"/>
      <c r="BD341" s="3013"/>
      <c r="BE341" s="101" t="str">
        <f t="shared" si="113"/>
        <v>Please complete all cells in row</v>
      </c>
      <c r="BF341" s="993">
        <v>0</v>
      </c>
      <c r="BG341" s="3362"/>
    </row>
    <row r="342" spans="1:59" s="3704" customFormat="1" ht="15.75" hidden="1" customHeight="1">
      <c r="A342" s="3163"/>
      <c r="B342" s="3702"/>
      <c r="C342" s="856"/>
      <c r="D342" s="4605" t="s">
        <v>2410</v>
      </c>
      <c r="E342" s="856"/>
      <c r="F342" s="867"/>
      <c r="G342" s="867"/>
      <c r="H342" s="856"/>
      <c r="I342" s="856"/>
      <c r="J342" s="856"/>
      <c r="K342" s="856"/>
      <c r="L342" s="856"/>
      <c r="M342" s="856"/>
      <c r="N342" s="857"/>
      <c r="O342" s="858"/>
      <c r="P342" s="857"/>
      <c r="Q342" s="859"/>
      <c r="R342" s="858"/>
      <c r="S342" s="858"/>
      <c r="T342" s="858"/>
      <c r="U342" s="3596">
        <f t="shared" si="126"/>
        <v>0</v>
      </c>
      <c r="V342" s="3597">
        <f t="shared" si="127"/>
        <v>0</v>
      </c>
      <c r="W342" s="3597">
        <f t="shared" si="128"/>
        <v>0</v>
      </c>
      <c r="X342" s="3599"/>
      <c r="Y342" s="4373"/>
      <c r="Z342" s="4373"/>
      <c r="AA342" s="860"/>
      <c r="AB342" s="860"/>
      <c r="AC342" s="3601">
        <f t="shared" si="129"/>
        <v>0</v>
      </c>
      <c r="AD342" s="3601" t="str">
        <f t="shared" si="130"/>
        <v/>
      </c>
      <c r="AE342" s="3601" t="str">
        <f t="shared" si="114"/>
        <v/>
      </c>
      <c r="AF342" s="4375">
        <f t="shared" si="115"/>
        <v>0</v>
      </c>
      <c r="AG342" s="4375">
        <f t="shared" si="116"/>
        <v>0</v>
      </c>
      <c r="AH342" s="3601">
        <f t="shared" si="125"/>
        <v>0</v>
      </c>
      <c r="AI342" s="860"/>
      <c r="AJ342" s="860"/>
      <c r="AK342" s="858"/>
      <c r="AL342" s="858"/>
      <c r="AM342" s="858"/>
      <c r="AN342" s="3604" t="str">
        <f t="shared" si="117"/>
        <v>N</v>
      </c>
      <c r="AO342" s="3604" t="str">
        <f t="shared" si="118"/>
        <v>N</v>
      </c>
      <c r="AP342" s="3604" t="str">
        <f t="shared" si="119"/>
        <v>N</v>
      </c>
      <c r="AQ342" s="3604" t="str">
        <f t="shared" si="120"/>
        <v>N</v>
      </c>
      <c r="AR342" s="3604" t="str">
        <f t="shared" si="121"/>
        <v>N</v>
      </c>
      <c r="AS342" s="3604" t="str">
        <f t="shared" si="122"/>
        <v>N</v>
      </c>
      <c r="AT342" s="3604" t="str">
        <f t="shared" si="123"/>
        <v>N</v>
      </c>
      <c r="AU342" s="3604" t="str">
        <f t="shared" si="124"/>
        <v>N</v>
      </c>
      <c r="AV342" s="3604" t="str">
        <f t="shared" si="131"/>
        <v/>
      </c>
      <c r="AW342" s="3604" t="str">
        <f t="shared" si="132"/>
        <v/>
      </c>
      <c r="AX342" s="3604" t="str">
        <f t="shared" si="133"/>
        <v>N</v>
      </c>
      <c r="AY342" s="856"/>
      <c r="AZ342" s="861"/>
      <c r="BA342" s="24"/>
      <c r="BB342" s="26" t="s">
        <v>2744</v>
      </c>
      <c r="BC342" s="3009"/>
      <c r="BD342" s="3013"/>
      <c r="BE342" s="101" t="str">
        <f t="shared" si="113"/>
        <v>Please complete all cells in row</v>
      </c>
      <c r="BF342" s="993">
        <v>0</v>
      </c>
      <c r="BG342" s="3362"/>
    </row>
    <row r="343" spans="1:59" s="3704" customFormat="1" ht="15.75" hidden="1" customHeight="1">
      <c r="A343" s="3163"/>
      <c r="B343" s="3702"/>
      <c r="C343" s="856"/>
      <c r="D343" s="4605" t="s">
        <v>2410</v>
      </c>
      <c r="E343" s="856"/>
      <c r="F343" s="867"/>
      <c r="G343" s="867"/>
      <c r="H343" s="856"/>
      <c r="I343" s="856"/>
      <c r="J343" s="856"/>
      <c r="K343" s="856"/>
      <c r="L343" s="856"/>
      <c r="M343" s="856"/>
      <c r="N343" s="857"/>
      <c r="O343" s="858"/>
      <c r="P343" s="857"/>
      <c r="Q343" s="859"/>
      <c r="R343" s="858"/>
      <c r="S343" s="858"/>
      <c r="T343" s="858"/>
      <c r="U343" s="3596">
        <f t="shared" si="126"/>
        <v>0</v>
      </c>
      <c r="V343" s="3597">
        <f t="shared" si="127"/>
        <v>0</v>
      </c>
      <c r="W343" s="3597">
        <f t="shared" si="128"/>
        <v>0</v>
      </c>
      <c r="X343" s="3599"/>
      <c r="Y343" s="4373"/>
      <c r="Z343" s="4373"/>
      <c r="AA343" s="860"/>
      <c r="AB343" s="860"/>
      <c r="AC343" s="3601">
        <f t="shared" si="129"/>
        <v>0</v>
      </c>
      <c r="AD343" s="3601" t="str">
        <f t="shared" si="130"/>
        <v/>
      </c>
      <c r="AE343" s="3601" t="str">
        <f t="shared" si="114"/>
        <v/>
      </c>
      <c r="AF343" s="4375">
        <f t="shared" si="115"/>
        <v>0</v>
      </c>
      <c r="AG343" s="4375">
        <f t="shared" si="116"/>
        <v>0</v>
      </c>
      <c r="AH343" s="3601">
        <f t="shared" si="125"/>
        <v>0</v>
      </c>
      <c r="AI343" s="860"/>
      <c r="AJ343" s="860"/>
      <c r="AK343" s="858"/>
      <c r="AL343" s="858"/>
      <c r="AM343" s="858"/>
      <c r="AN343" s="3604" t="str">
        <f t="shared" si="117"/>
        <v>N</v>
      </c>
      <c r="AO343" s="3604" t="str">
        <f t="shared" si="118"/>
        <v>N</v>
      </c>
      <c r="AP343" s="3604" t="str">
        <f t="shared" si="119"/>
        <v>N</v>
      </c>
      <c r="AQ343" s="3604" t="str">
        <f t="shared" si="120"/>
        <v>N</v>
      </c>
      <c r="AR343" s="3604" t="str">
        <f t="shared" si="121"/>
        <v>N</v>
      </c>
      <c r="AS343" s="3604" t="str">
        <f t="shared" si="122"/>
        <v>N</v>
      </c>
      <c r="AT343" s="3604" t="str">
        <f t="shared" si="123"/>
        <v>N</v>
      </c>
      <c r="AU343" s="3604" t="str">
        <f t="shared" si="124"/>
        <v>N</v>
      </c>
      <c r="AV343" s="3604" t="str">
        <f t="shared" si="131"/>
        <v/>
      </c>
      <c r="AW343" s="3604" t="str">
        <f t="shared" si="132"/>
        <v/>
      </c>
      <c r="AX343" s="3604" t="str">
        <f t="shared" si="133"/>
        <v>N</v>
      </c>
      <c r="AY343" s="856"/>
      <c r="AZ343" s="861"/>
      <c r="BA343" s="24"/>
      <c r="BB343" s="26" t="s">
        <v>2745</v>
      </c>
      <c r="BC343" s="3009"/>
      <c r="BD343" s="3013"/>
      <c r="BE343" s="101" t="str">
        <f t="shared" si="113"/>
        <v>Please complete all cells in row</v>
      </c>
      <c r="BF343" s="993">
        <v>0</v>
      </c>
      <c r="BG343" s="3362"/>
    </row>
    <row r="344" spans="1:59" s="3704" customFormat="1" ht="15.75" hidden="1" customHeight="1">
      <c r="A344" s="3163"/>
      <c r="B344" s="3702"/>
      <c r="C344" s="856"/>
      <c r="D344" s="4605" t="s">
        <v>2410</v>
      </c>
      <c r="E344" s="856"/>
      <c r="F344" s="867"/>
      <c r="G344" s="867"/>
      <c r="H344" s="856"/>
      <c r="I344" s="856"/>
      <c r="J344" s="856"/>
      <c r="K344" s="856"/>
      <c r="L344" s="856"/>
      <c r="M344" s="856"/>
      <c r="N344" s="857"/>
      <c r="O344" s="858"/>
      <c r="P344" s="857"/>
      <c r="Q344" s="859"/>
      <c r="R344" s="858"/>
      <c r="S344" s="858"/>
      <c r="T344" s="858"/>
      <c r="U344" s="3596">
        <f t="shared" si="126"/>
        <v>0</v>
      </c>
      <c r="V344" s="3597">
        <f t="shared" si="127"/>
        <v>0</v>
      </c>
      <c r="W344" s="3597">
        <f t="shared" si="128"/>
        <v>0</v>
      </c>
      <c r="X344" s="3599"/>
      <c r="Y344" s="4373"/>
      <c r="Z344" s="4373"/>
      <c r="AA344" s="860"/>
      <c r="AB344" s="860"/>
      <c r="AC344" s="3601">
        <f t="shared" si="129"/>
        <v>0</v>
      </c>
      <c r="AD344" s="3601" t="str">
        <f t="shared" si="130"/>
        <v/>
      </c>
      <c r="AE344" s="3601" t="str">
        <f t="shared" si="114"/>
        <v/>
      </c>
      <c r="AF344" s="4375">
        <f t="shared" si="115"/>
        <v>0</v>
      </c>
      <c r="AG344" s="4375">
        <f t="shared" si="116"/>
        <v>0</v>
      </c>
      <c r="AH344" s="3601">
        <f t="shared" si="125"/>
        <v>0</v>
      </c>
      <c r="AI344" s="860"/>
      <c r="AJ344" s="860"/>
      <c r="AK344" s="858"/>
      <c r="AL344" s="858"/>
      <c r="AM344" s="858"/>
      <c r="AN344" s="3604" t="str">
        <f t="shared" si="117"/>
        <v>N</v>
      </c>
      <c r="AO344" s="3604" t="str">
        <f t="shared" si="118"/>
        <v>N</v>
      </c>
      <c r="AP344" s="3604" t="str">
        <f t="shared" si="119"/>
        <v>N</v>
      </c>
      <c r="AQ344" s="3604" t="str">
        <f t="shared" si="120"/>
        <v>N</v>
      </c>
      <c r="AR344" s="3604" t="str">
        <f t="shared" si="121"/>
        <v>N</v>
      </c>
      <c r="AS344" s="3604" t="str">
        <f t="shared" si="122"/>
        <v>N</v>
      </c>
      <c r="AT344" s="3604" t="str">
        <f t="shared" si="123"/>
        <v>N</v>
      </c>
      <c r="AU344" s="3604" t="str">
        <f t="shared" si="124"/>
        <v>N</v>
      </c>
      <c r="AV344" s="3604" t="str">
        <f t="shared" si="131"/>
        <v/>
      </c>
      <c r="AW344" s="3604" t="str">
        <f t="shared" si="132"/>
        <v/>
      </c>
      <c r="AX344" s="3604" t="str">
        <f t="shared" si="133"/>
        <v>N</v>
      </c>
      <c r="AY344" s="856"/>
      <c r="AZ344" s="861"/>
      <c r="BA344" s="24"/>
      <c r="BB344" s="26" t="s">
        <v>2746</v>
      </c>
      <c r="BC344" s="3009"/>
      <c r="BD344" s="3013"/>
      <c r="BE344" s="101" t="str">
        <f t="shared" si="113"/>
        <v>Please complete all cells in row</v>
      </c>
      <c r="BF344" s="993">
        <v>0</v>
      </c>
      <c r="BG344" s="3362"/>
    </row>
    <row r="345" spans="1:59" s="3704" customFormat="1" ht="15.75" hidden="1" customHeight="1">
      <c r="A345" s="3163"/>
      <c r="B345" s="3702"/>
      <c r="C345" s="856"/>
      <c r="D345" s="4605" t="s">
        <v>2410</v>
      </c>
      <c r="E345" s="856"/>
      <c r="F345" s="867"/>
      <c r="G345" s="867"/>
      <c r="H345" s="856"/>
      <c r="I345" s="856"/>
      <c r="J345" s="856"/>
      <c r="K345" s="856"/>
      <c r="L345" s="856"/>
      <c r="M345" s="856"/>
      <c r="N345" s="857"/>
      <c r="O345" s="858"/>
      <c r="P345" s="857"/>
      <c r="Q345" s="859"/>
      <c r="R345" s="858"/>
      <c r="S345" s="858"/>
      <c r="T345" s="858"/>
      <c r="U345" s="3596">
        <f t="shared" si="126"/>
        <v>0</v>
      </c>
      <c r="V345" s="3597">
        <f t="shared" si="127"/>
        <v>0</v>
      </c>
      <c r="W345" s="3597">
        <f t="shared" si="128"/>
        <v>0</v>
      </c>
      <c r="X345" s="3599"/>
      <c r="Y345" s="4373"/>
      <c r="Z345" s="4373"/>
      <c r="AA345" s="860"/>
      <c r="AB345" s="860"/>
      <c r="AC345" s="3601">
        <f t="shared" si="129"/>
        <v>0</v>
      </c>
      <c r="AD345" s="3601" t="str">
        <f t="shared" si="130"/>
        <v/>
      </c>
      <c r="AE345" s="3601" t="str">
        <f t="shared" si="114"/>
        <v/>
      </c>
      <c r="AF345" s="4375">
        <f t="shared" si="115"/>
        <v>0</v>
      </c>
      <c r="AG345" s="4375">
        <f t="shared" si="116"/>
        <v>0</v>
      </c>
      <c r="AH345" s="3601">
        <f t="shared" si="125"/>
        <v>0</v>
      </c>
      <c r="AI345" s="860"/>
      <c r="AJ345" s="860"/>
      <c r="AK345" s="858"/>
      <c r="AL345" s="858"/>
      <c r="AM345" s="858"/>
      <c r="AN345" s="3604" t="str">
        <f t="shared" si="117"/>
        <v>N</v>
      </c>
      <c r="AO345" s="3604" t="str">
        <f t="shared" si="118"/>
        <v>N</v>
      </c>
      <c r="AP345" s="3604" t="str">
        <f t="shared" si="119"/>
        <v>N</v>
      </c>
      <c r="AQ345" s="3604" t="str">
        <f t="shared" si="120"/>
        <v>N</v>
      </c>
      <c r="AR345" s="3604" t="str">
        <f t="shared" si="121"/>
        <v>N</v>
      </c>
      <c r="AS345" s="3604" t="str">
        <f t="shared" si="122"/>
        <v>N</v>
      </c>
      <c r="AT345" s="3604" t="str">
        <f t="shared" si="123"/>
        <v>N</v>
      </c>
      <c r="AU345" s="3604" t="str">
        <f t="shared" si="124"/>
        <v>N</v>
      </c>
      <c r="AV345" s="3604" t="str">
        <f t="shared" si="131"/>
        <v/>
      </c>
      <c r="AW345" s="3604" t="str">
        <f t="shared" si="132"/>
        <v/>
      </c>
      <c r="AX345" s="3604" t="str">
        <f t="shared" si="133"/>
        <v>N</v>
      </c>
      <c r="AY345" s="856"/>
      <c r="AZ345" s="861"/>
      <c r="BA345" s="24"/>
      <c r="BB345" s="26" t="s">
        <v>2747</v>
      </c>
      <c r="BC345" s="3009"/>
      <c r="BD345" s="3013"/>
      <c r="BE345" s="101" t="str">
        <f t="shared" si="113"/>
        <v>Please complete all cells in row</v>
      </c>
      <c r="BF345" s="993">
        <v>0</v>
      </c>
      <c r="BG345" s="3362"/>
    </row>
    <row r="346" spans="1:59" s="3704" customFormat="1" ht="15.75" hidden="1" customHeight="1">
      <c r="A346" s="3163"/>
      <c r="B346" s="3702"/>
      <c r="C346" s="856"/>
      <c r="D346" s="4605" t="s">
        <v>2410</v>
      </c>
      <c r="E346" s="856"/>
      <c r="F346" s="867"/>
      <c r="G346" s="867"/>
      <c r="H346" s="856"/>
      <c r="I346" s="856"/>
      <c r="J346" s="856"/>
      <c r="K346" s="856"/>
      <c r="L346" s="856"/>
      <c r="M346" s="856"/>
      <c r="N346" s="857"/>
      <c r="O346" s="858"/>
      <c r="P346" s="857"/>
      <c r="Q346" s="859"/>
      <c r="R346" s="858"/>
      <c r="S346" s="858"/>
      <c r="T346" s="858"/>
      <c r="U346" s="3596">
        <f t="shared" si="126"/>
        <v>0</v>
      </c>
      <c r="V346" s="3597">
        <f t="shared" si="127"/>
        <v>0</v>
      </c>
      <c r="W346" s="3597">
        <f t="shared" si="128"/>
        <v>0</v>
      </c>
      <c r="X346" s="3599"/>
      <c r="Y346" s="4373"/>
      <c r="Z346" s="4373"/>
      <c r="AA346" s="860"/>
      <c r="AB346" s="860"/>
      <c r="AC346" s="3601">
        <f t="shared" si="129"/>
        <v>0</v>
      </c>
      <c r="AD346" s="3601" t="str">
        <f t="shared" si="130"/>
        <v/>
      </c>
      <c r="AE346" s="3601" t="str">
        <f t="shared" si="114"/>
        <v/>
      </c>
      <c r="AF346" s="4375">
        <f t="shared" si="115"/>
        <v>0</v>
      </c>
      <c r="AG346" s="4375">
        <f t="shared" si="116"/>
        <v>0</v>
      </c>
      <c r="AH346" s="3601">
        <f t="shared" si="125"/>
        <v>0</v>
      </c>
      <c r="AI346" s="860"/>
      <c r="AJ346" s="860"/>
      <c r="AK346" s="858"/>
      <c r="AL346" s="858"/>
      <c r="AM346" s="858"/>
      <c r="AN346" s="3604" t="str">
        <f t="shared" si="117"/>
        <v>N</v>
      </c>
      <c r="AO346" s="3604" t="str">
        <f t="shared" si="118"/>
        <v>N</v>
      </c>
      <c r="AP346" s="3604" t="str">
        <f t="shared" si="119"/>
        <v>N</v>
      </c>
      <c r="AQ346" s="3604" t="str">
        <f t="shared" si="120"/>
        <v>N</v>
      </c>
      <c r="AR346" s="3604" t="str">
        <f t="shared" si="121"/>
        <v>N</v>
      </c>
      <c r="AS346" s="3604" t="str">
        <f t="shared" si="122"/>
        <v>N</v>
      </c>
      <c r="AT346" s="3604" t="str">
        <f t="shared" si="123"/>
        <v>N</v>
      </c>
      <c r="AU346" s="3604" t="str">
        <f t="shared" si="124"/>
        <v>N</v>
      </c>
      <c r="AV346" s="3604" t="str">
        <f t="shared" si="131"/>
        <v/>
      </c>
      <c r="AW346" s="3604" t="str">
        <f t="shared" si="132"/>
        <v/>
      </c>
      <c r="AX346" s="3604" t="str">
        <f t="shared" si="133"/>
        <v>N</v>
      </c>
      <c r="AY346" s="856"/>
      <c r="AZ346" s="861"/>
      <c r="BA346" s="24"/>
      <c r="BB346" s="26" t="s">
        <v>2748</v>
      </c>
      <c r="BC346" s="3009"/>
      <c r="BD346" s="3013"/>
      <c r="BE346" s="101" t="str">
        <f t="shared" si="113"/>
        <v>Please complete all cells in row</v>
      </c>
      <c r="BF346" s="993">
        <v>0</v>
      </c>
      <c r="BG346" s="3362"/>
    </row>
    <row r="347" spans="1:59" s="3704" customFormat="1" ht="15.75" hidden="1" customHeight="1">
      <c r="A347" s="3163"/>
      <c r="B347" s="3702"/>
      <c r="C347" s="856"/>
      <c r="D347" s="4605" t="s">
        <v>2410</v>
      </c>
      <c r="E347" s="856"/>
      <c r="F347" s="867"/>
      <c r="G347" s="867"/>
      <c r="H347" s="856"/>
      <c r="I347" s="856"/>
      <c r="J347" s="856"/>
      <c r="K347" s="856"/>
      <c r="L347" s="856"/>
      <c r="M347" s="856"/>
      <c r="N347" s="857"/>
      <c r="O347" s="858"/>
      <c r="P347" s="857"/>
      <c r="Q347" s="859"/>
      <c r="R347" s="858"/>
      <c r="S347" s="858"/>
      <c r="T347" s="858"/>
      <c r="U347" s="3596">
        <f t="shared" si="126"/>
        <v>0</v>
      </c>
      <c r="V347" s="3597">
        <f t="shared" si="127"/>
        <v>0</v>
      </c>
      <c r="W347" s="3597">
        <f t="shared" si="128"/>
        <v>0</v>
      </c>
      <c r="X347" s="3599"/>
      <c r="Y347" s="4373"/>
      <c r="Z347" s="4373"/>
      <c r="AA347" s="860"/>
      <c r="AB347" s="860"/>
      <c r="AC347" s="3601">
        <f t="shared" si="129"/>
        <v>0</v>
      </c>
      <c r="AD347" s="3601" t="str">
        <f t="shared" si="130"/>
        <v/>
      </c>
      <c r="AE347" s="3601" t="str">
        <f t="shared" si="114"/>
        <v/>
      </c>
      <c r="AF347" s="4375">
        <f t="shared" si="115"/>
        <v>0</v>
      </c>
      <c r="AG347" s="4375">
        <f t="shared" si="116"/>
        <v>0</v>
      </c>
      <c r="AH347" s="3601">
        <f t="shared" si="125"/>
        <v>0</v>
      </c>
      <c r="AI347" s="860"/>
      <c r="AJ347" s="860"/>
      <c r="AK347" s="858"/>
      <c r="AL347" s="858"/>
      <c r="AM347" s="858"/>
      <c r="AN347" s="3604" t="str">
        <f t="shared" si="117"/>
        <v>N</v>
      </c>
      <c r="AO347" s="3604" t="str">
        <f t="shared" si="118"/>
        <v>N</v>
      </c>
      <c r="AP347" s="3604" t="str">
        <f t="shared" si="119"/>
        <v>N</v>
      </c>
      <c r="AQ347" s="3604" t="str">
        <f t="shared" si="120"/>
        <v>N</v>
      </c>
      <c r="AR347" s="3604" t="str">
        <f t="shared" si="121"/>
        <v>N</v>
      </c>
      <c r="AS347" s="3604" t="str">
        <f t="shared" si="122"/>
        <v>N</v>
      </c>
      <c r="AT347" s="3604" t="str">
        <f t="shared" si="123"/>
        <v>N</v>
      </c>
      <c r="AU347" s="3604" t="str">
        <f t="shared" si="124"/>
        <v>N</v>
      </c>
      <c r="AV347" s="3604" t="str">
        <f t="shared" si="131"/>
        <v/>
      </c>
      <c r="AW347" s="3604" t="str">
        <f t="shared" si="132"/>
        <v/>
      </c>
      <c r="AX347" s="3604" t="str">
        <f t="shared" si="133"/>
        <v>N</v>
      </c>
      <c r="AY347" s="856"/>
      <c r="AZ347" s="861"/>
      <c r="BA347" s="24"/>
      <c r="BB347" s="26" t="s">
        <v>2749</v>
      </c>
      <c r="BC347" s="3009"/>
      <c r="BD347" s="3013"/>
      <c r="BE347" s="101" t="str">
        <f t="shared" si="113"/>
        <v>Please complete all cells in row</v>
      </c>
      <c r="BF347" s="993">
        <v>0</v>
      </c>
      <c r="BG347" s="3362"/>
    </row>
    <row r="348" spans="1:59" s="3704" customFormat="1" ht="15.75" hidden="1" customHeight="1">
      <c r="A348" s="3163"/>
      <c r="B348" s="3702"/>
      <c r="C348" s="856"/>
      <c r="D348" s="4605" t="s">
        <v>2410</v>
      </c>
      <c r="E348" s="856"/>
      <c r="F348" s="867"/>
      <c r="G348" s="867"/>
      <c r="H348" s="856"/>
      <c r="I348" s="856"/>
      <c r="J348" s="856"/>
      <c r="K348" s="856"/>
      <c r="L348" s="856"/>
      <c r="M348" s="856"/>
      <c r="N348" s="857"/>
      <c r="O348" s="858"/>
      <c r="P348" s="857"/>
      <c r="Q348" s="859"/>
      <c r="R348" s="858"/>
      <c r="S348" s="858"/>
      <c r="T348" s="858"/>
      <c r="U348" s="3596">
        <f t="shared" si="126"/>
        <v>0</v>
      </c>
      <c r="V348" s="3597">
        <f t="shared" si="127"/>
        <v>0</v>
      </c>
      <c r="W348" s="3597">
        <f t="shared" si="128"/>
        <v>0</v>
      </c>
      <c r="X348" s="3599"/>
      <c r="Y348" s="4373"/>
      <c r="Z348" s="4373"/>
      <c r="AA348" s="860"/>
      <c r="AB348" s="860"/>
      <c r="AC348" s="3601">
        <f t="shared" si="129"/>
        <v>0</v>
      </c>
      <c r="AD348" s="3601" t="str">
        <f t="shared" si="130"/>
        <v/>
      </c>
      <c r="AE348" s="3601" t="str">
        <f t="shared" si="114"/>
        <v/>
      </c>
      <c r="AF348" s="4375">
        <f t="shared" si="115"/>
        <v>0</v>
      </c>
      <c r="AG348" s="4375">
        <f t="shared" si="116"/>
        <v>0</v>
      </c>
      <c r="AH348" s="3601">
        <f t="shared" si="125"/>
        <v>0</v>
      </c>
      <c r="AI348" s="860"/>
      <c r="AJ348" s="860"/>
      <c r="AK348" s="858"/>
      <c r="AL348" s="858"/>
      <c r="AM348" s="858"/>
      <c r="AN348" s="3604" t="str">
        <f t="shared" si="117"/>
        <v>N</v>
      </c>
      <c r="AO348" s="3604" t="str">
        <f t="shared" si="118"/>
        <v>N</v>
      </c>
      <c r="AP348" s="3604" t="str">
        <f t="shared" si="119"/>
        <v>N</v>
      </c>
      <c r="AQ348" s="3604" t="str">
        <f t="shared" si="120"/>
        <v>N</v>
      </c>
      <c r="AR348" s="3604" t="str">
        <f t="shared" si="121"/>
        <v>N</v>
      </c>
      <c r="AS348" s="3604" t="str">
        <f t="shared" si="122"/>
        <v>N</v>
      </c>
      <c r="AT348" s="3604" t="str">
        <f t="shared" si="123"/>
        <v>N</v>
      </c>
      <c r="AU348" s="3604" t="str">
        <f t="shared" si="124"/>
        <v>N</v>
      </c>
      <c r="AV348" s="3604" t="str">
        <f t="shared" si="131"/>
        <v/>
      </c>
      <c r="AW348" s="3604" t="str">
        <f t="shared" si="132"/>
        <v/>
      </c>
      <c r="AX348" s="3604" t="str">
        <f t="shared" si="133"/>
        <v>N</v>
      </c>
      <c r="AY348" s="856"/>
      <c r="AZ348" s="861"/>
      <c r="BA348" s="24"/>
      <c r="BB348" s="26" t="s">
        <v>2750</v>
      </c>
      <c r="BC348" s="3009"/>
      <c r="BD348" s="3013"/>
      <c r="BE348" s="101" t="str">
        <f t="shared" si="113"/>
        <v>Please complete all cells in row</v>
      </c>
      <c r="BF348" s="993">
        <v>0</v>
      </c>
      <c r="BG348" s="3362"/>
    </row>
    <row r="349" spans="1:59" s="3704" customFormat="1" ht="15.75" hidden="1" customHeight="1">
      <c r="A349" s="3163"/>
      <c r="B349" s="3702"/>
      <c r="C349" s="856"/>
      <c r="D349" s="4605" t="s">
        <v>2410</v>
      </c>
      <c r="E349" s="856"/>
      <c r="F349" s="867"/>
      <c r="G349" s="867"/>
      <c r="H349" s="856"/>
      <c r="I349" s="856"/>
      <c r="J349" s="856"/>
      <c r="K349" s="856"/>
      <c r="L349" s="856"/>
      <c r="M349" s="856"/>
      <c r="N349" s="857"/>
      <c r="O349" s="858"/>
      <c r="P349" s="857"/>
      <c r="Q349" s="859"/>
      <c r="R349" s="858"/>
      <c r="S349" s="858"/>
      <c r="T349" s="858"/>
      <c r="U349" s="3596">
        <f t="shared" si="126"/>
        <v>0</v>
      </c>
      <c r="V349" s="3597">
        <f t="shared" si="127"/>
        <v>0</v>
      </c>
      <c r="W349" s="3597">
        <f t="shared" si="128"/>
        <v>0</v>
      </c>
      <c r="X349" s="3599"/>
      <c r="Y349" s="4373"/>
      <c r="Z349" s="4373"/>
      <c r="AA349" s="860"/>
      <c r="AB349" s="860"/>
      <c r="AC349" s="3601">
        <f t="shared" si="129"/>
        <v>0</v>
      </c>
      <c r="AD349" s="3601" t="str">
        <f t="shared" si="130"/>
        <v/>
      </c>
      <c r="AE349" s="3601" t="str">
        <f t="shared" si="114"/>
        <v/>
      </c>
      <c r="AF349" s="4375">
        <f t="shared" si="115"/>
        <v>0</v>
      </c>
      <c r="AG349" s="4375">
        <f t="shared" si="116"/>
        <v>0</v>
      </c>
      <c r="AH349" s="3601">
        <f t="shared" si="125"/>
        <v>0</v>
      </c>
      <c r="AI349" s="860"/>
      <c r="AJ349" s="860"/>
      <c r="AK349" s="858"/>
      <c r="AL349" s="858"/>
      <c r="AM349" s="858"/>
      <c r="AN349" s="3604" t="str">
        <f t="shared" si="117"/>
        <v>N</v>
      </c>
      <c r="AO349" s="3604" t="str">
        <f t="shared" si="118"/>
        <v>N</v>
      </c>
      <c r="AP349" s="3604" t="str">
        <f t="shared" si="119"/>
        <v>N</v>
      </c>
      <c r="AQ349" s="3604" t="str">
        <f t="shared" si="120"/>
        <v>N</v>
      </c>
      <c r="AR349" s="3604" t="str">
        <f t="shared" si="121"/>
        <v>N</v>
      </c>
      <c r="AS349" s="3604" t="str">
        <f t="shared" si="122"/>
        <v>N</v>
      </c>
      <c r="AT349" s="3604" t="str">
        <f t="shared" si="123"/>
        <v>N</v>
      </c>
      <c r="AU349" s="3604" t="str">
        <f t="shared" si="124"/>
        <v>N</v>
      </c>
      <c r="AV349" s="3604" t="str">
        <f t="shared" si="131"/>
        <v/>
      </c>
      <c r="AW349" s="3604" t="str">
        <f t="shared" si="132"/>
        <v/>
      </c>
      <c r="AX349" s="3604" t="str">
        <f t="shared" si="133"/>
        <v>N</v>
      </c>
      <c r="AY349" s="856"/>
      <c r="AZ349" s="861"/>
      <c r="BA349" s="24"/>
      <c r="BB349" s="26" t="s">
        <v>2751</v>
      </c>
      <c r="BC349" s="3009"/>
      <c r="BD349" s="3013"/>
      <c r="BE349" s="101" t="str">
        <f t="shared" si="113"/>
        <v>Please complete all cells in row</v>
      </c>
      <c r="BF349" s="993">
        <v>0</v>
      </c>
      <c r="BG349" s="3362"/>
    </row>
    <row r="350" spans="1:59" s="3704" customFormat="1" ht="15.75" hidden="1" customHeight="1">
      <c r="A350" s="3163"/>
      <c r="B350" s="3702"/>
      <c r="C350" s="856"/>
      <c r="D350" s="4605" t="s">
        <v>2410</v>
      </c>
      <c r="E350" s="856"/>
      <c r="F350" s="867"/>
      <c r="G350" s="867"/>
      <c r="H350" s="856"/>
      <c r="I350" s="856"/>
      <c r="J350" s="856"/>
      <c r="K350" s="856"/>
      <c r="L350" s="856"/>
      <c r="M350" s="856"/>
      <c r="N350" s="857"/>
      <c r="O350" s="858"/>
      <c r="P350" s="857"/>
      <c r="Q350" s="859"/>
      <c r="R350" s="858"/>
      <c r="S350" s="858"/>
      <c r="T350" s="858"/>
      <c r="U350" s="3596">
        <f t="shared" si="126"/>
        <v>0</v>
      </c>
      <c r="V350" s="3597">
        <f t="shared" si="127"/>
        <v>0</v>
      </c>
      <c r="W350" s="3597">
        <f t="shared" si="128"/>
        <v>0</v>
      </c>
      <c r="X350" s="3599"/>
      <c r="Y350" s="4373"/>
      <c r="Z350" s="4373"/>
      <c r="AA350" s="860"/>
      <c r="AB350" s="860"/>
      <c r="AC350" s="3601">
        <f t="shared" si="129"/>
        <v>0</v>
      </c>
      <c r="AD350" s="3601" t="str">
        <f t="shared" si="130"/>
        <v/>
      </c>
      <c r="AE350" s="3601" t="str">
        <f t="shared" si="114"/>
        <v/>
      </c>
      <c r="AF350" s="4375">
        <f t="shared" si="115"/>
        <v>0</v>
      </c>
      <c r="AG350" s="4375">
        <f t="shared" si="116"/>
        <v>0</v>
      </c>
      <c r="AH350" s="3601">
        <f t="shared" si="125"/>
        <v>0</v>
      </c>
      <c r="AI350" s="860"/>
      <c r="AJ350" s="860"/>
      <c r="AK350" s="858"/>
      <c r="AL350" s="858"/>
      <c r="AM350" s="858"/>
      <c r="AN350" s="3604" t="str">
        <f t="shared" si="117"/>
        <v>N</v>
      </c>
      <c r="AO350" s="3604" t="str">
        <f t="shared" si="118"/>
        <v>N</v>
      </c>
      <c r="AP350" s="3604" t="str">
        <f t="shared" si="119"/>
        <v>N</v>
      </c>
      <c r="AQ350" s="3604" t="str">
        <f t="shared" si="120"/>
        <v>N</v>
      </c>
      <c r="AR350" s="3604" t="str">
        <f t="shared" si="121"/>
        <v>N</v>
      </c>
      <c r="AS350" s="3604" t="str">
        <f t="shared" si="122"/>
        <v>N</v>
      </c>
      <c r="AT350" s="3604" t="str">
        <f t="shared" si="123"/>
        <v>N</v>
      </c>
      <c r="AU350" s="3604" t="str">
        <f t="shared" si="124"/>
        <v>N</v>
      </c>
      <c r="AV350" s="3604" t="str">
        <f t="shared" si="131"/>
        <v/>
      </c>
      <c r="AW350" s="3604" t="str">
        <f t="shared" si="132"/>
        <v/>
      </c>
      <c r="AX350" s="3604" t="str">
        <f t="shared" si="133"/>
        <v>N</v>
      </c>
      <c r="AY350" s="856"/>
      <c r="AZ350" s="861"/>
      <c r="BA350" s="24"/>
      <c r="BB350" s="26" t="s">
        <v>2752</v>
      </c>
      <c r="BC350" s="3009"/>
      <c r="BD350" s="3013"/>
      <c r="BE350" s="101" t="str">
        <f t="shared" si="113"/>
        <v>Please complete all cells in row</v>
      </c>
      <c r="BF350" s="993">
        <v>0</v>
      </c>
      <c r="BG350" s="3362"/>
    </row>
    <row r="351" spans="1:59" s="3704" customFormat="1" ht="15.75" hidden="1" customHeight="1">
      <c r="A351" s="3163"/>
      <c r="B351" s="3702"/>
      <c r="C351" s="856"/>
      <c r="D351" s="4605" t="s">
        <v>2410</v>
      </c>
      <c r="E351" s="856"/>
      <c r="F351" s="867"/>
      <c r="G351" s="867"/>
      <c r="H351" s="856"/>
      <c r="I351" s="856"/>
      <c r="J351" s="856"/>
      <c r="K351" s="856"/>
      <c r="L351" s="856"/>
      <c r="M351" s="856"/>
      <c r="N351" s="857"/>
      <c r="O351" s="858"/>
      <c r="P351" s="857"/>
      <c r="Q351" s="859"/>
      <c r="R351" s="858"/>
      <c r="S351" s="858"/>
      <c r="T351" s="858"/>
      <c r="U351" s="3596">
        <f t="shared" si="126"/>
        <v>0</v>
      </c>
      <c r="V351" s="3597">
        <f t="shared" si="127"/>
        <v>0</v>
      </c>
      <c r="W351" s="3597">
        <f t="shared" si="128"/>
        <v>0</v>
      </c>
      <c r="X351" s="3599"/>
      <c r="Y351" s="4373"/>
      <c r="Z351" s="4373"/>
      <c r="AA351" s="860"/>
      <c r="AB351" s="860"/>
      <c r="AC351" s="3601">
        <f t="shared" si="129"/>
        <v>0</v>
      </c>
      <c r="AD351" s="3601" t="str">
        <f t="shared" si="130"/>
        <v/>
      </c>
      <c r="AE351" s="3601" t="str">
        <f t="shared" si="114"/>
        <v/>
      </c>
      <c r="AF351" s="4375">
        <f t="shared" si="115"/>
        <v>0</v>
      </c>
      <c r="AG351" s="4375">
        <f t="shared" si="116"/>
        <v>0</v>
      </c>
      <c r="AH351" s="3601">
        <f t="shared" si="125"/>
        <v>0</v>
      </c>
      <c r="AI351" s="860"/>
      <c r="AJ351" s="860"/>
      <c r="AK351" s="858"/>
      <c r="AL351" s="858"/>
      <c r="AM351" s="858"/>
      <c r="AN351" s="3604" t="str">
        <f t="shared" si="117"/>
        <v>N</v>
      </c>
      <c r="AO351" s="3604" t="str">
        <f t="shared" si="118"/>
        <v>N</v>
      </c>
      <c r="AP351" s="3604" t="str">
        <f t="shared" si="119"/>
        <v>N</v>
      </c>
      <c r="AQ351" s="3604" t="str">
        <f t="shared" si="120"/>
        <v>N</v>
      </c>
      <c r="AR351" s="3604" t="str">
        <f t="shared" si="121"/>
        <v>N</v>
      </c>
      <c r="AS351" s="3604" t="str">
        <f t="shared" si="122"/>
        <v>N</v>
      </c>
      <c r="AT351" s="3604" t="str">
        <f t="shared" si="123"/>
        <v>N</v>
      </c>
      <c r="AU351" s="3604" t="str">
        <f t="shared" si="124"/>
        <v>N</v>
      </c>
      <c r="AV351" s="3604" t="str">
        <f t="shared" si="131"/>
        <v/>
      </c>
      <c r="AW351" s="3604" t="str">
        <f t="shared" si="132"/>
        <v/>
      </c>
      <c r="AX351" s="3604" t="str">
        <f t="shared" si="133"/>
        <v>N</v>
      </c>
      <c r="AY351" s="856"/>
      <c r="AZ351" s="861"/>
      <c r="BA351" s="24"/>
      <c r="BB351" s="26" t="s">
        <v>2753</v>
      </c>
      <c r="BC351" s="3009"/>
      <c r="BD351" s="3013"/>
      <c r="BE351" s="101" t="str">
        <f t="shared" si="113"/>
        <v>Please complete all cells in row</v>
      </c>
      <c r="BF351" s="993">
        <v>0</v>
      </c>
      <c r="BG351" s="3362"/>
    </row>
    <row r="352" spans="1:59" s="3704" customFormat="1" ht="15.75" hidden="1" customHeight="1">
      <c r="A352" s="3163"/>
      <c r="B352" s="3702"/>
      <c r="C352" s="856"/>
      <c r="D352" s="4605" t="s">
        <v>2410</v>
      </c>
      <c r="E352" s="856"/>
      <c r="F352" s="867"/>
      <c r="G352" s="867"/>
      <c r="H352" s="856"/>
      <c r="I352" s="856"/>
      <c r="J352" s="856"/>
      <c r="K352" s="856"/>
      <c r="L352" s="856"/>
      <c r="M352" s="856"/>
      <c r="N352" s="857"/>
      <c r="O352" s="858"/>
      <c r="P352" s="857"/>
      <c r="Q352" s="859"/>
      <c r="R352" s="858"/>
      <c r="S352" s="858"/>
      <c r="T352" s="858"/>
      <c r="U352" s="3596">
        <f t="shared" si="126"/>
        <v>0</v>
      </c>
      <c r="V352" s="3597">
        <f t="shared" si="127"/>
        <v>0</v>
      </c>
      <c r="W352" s="3597">
        <f t="shared" si="128"/>
        <v>0</v>
      </c>
      <c r="X352" s="3599"/>
      <c r="Y352" s="4373"/>
      <c r="Z352" s="4373"/>
      <c r="AA352" s="860"/>
      <c r="AB352" s="860"/>
      <c r="AC352" s="3601">
        <f t="shared" si="129"/>
        <v>0</v>
      </c>
      <c r="AD352" s="3601" t="str">
        <f t="shared" si="130"/>
        <v/>
      </c>
      <c r="AE352" s="3601" t="str">
        <f t="shared" si="114"/>
        <v/>
      </c>
      <c r="AF352" s="4375">
        <f t="shared" si="115"/>
        <v>0</v>
      </c>
      <c r="AG352" s="4375">
        <f t="shared" si="116"/>
        <v>0</v>
      </c>
      <c r="AH352" s="3601">
        <f t="shared" si="125"/>
        <v>0</v>
      </c>
      <c r="AI352" s="860"/>
      <c r="AJ352" s="860"/>
      <c r="AK352" s="858"/>
      <c r="AL352" s="858"/>
      <c r="AM352" s="858"/>
      <c r="AN352" s="3604" t="str">
        <f t="shared" si="117"/>
        <v>N</v>
      </c>
      <c r="AO352" s="3604" t="str">
        <f t="shared" si="118"/>
        <v>N</v>
      </c>
      <c r="AP352" s="3604" t="str">
        <f t="shared" si="119"/>
        <v>N</v>
      </c>
      <c r="AQ352" s="3604" t="str">
        <f t="shared" si="120"/>
        <v>N</v>
      </c>
      <c r="AR352" s="3604" t="str">
        <f t="shared" si="121"/>
        <v>N</v>
      </c>
      <c r="AS352" s="3604" t="str">
        <f t="shared" si="122"/>
        <v>N</v>
      </c>
      <c r="AT352" s="3604" t="str">
        <f t="shared" si="123"/>
        <v>N</v>
      </c>
      <c r="AU352" s="3604" t="str">
        <f t="shared" si="124"/>
        <v>N</v>
      </c>
      <c r="AV352" s="3604" t="str">
        <f t="shared" si="131"/>
        <v/>
      </c>
      <c r="AW352" s="3604" t="str">
        <f t="shared" si="132"/>
        <v/>
      </c>
      <c r="AX352" s="3604" t="str">
        <f t="shared" si="133"/>
        <v>N</v>
      </c>
      <c r="AY352" s="856"/>
      <c r="AZ352" s="861"/>
      <c r="BA352" s="24"/>
      <c r="BB352" s="26" t="s">
        <v>2754</v>
      </c>
      <c r="BC352" s="3009"/>
      <c r="BD352" s="3013"/>
      <c r="BE352" s="101" t="str">
        <f t="shared" si="113"/>
        <v>Please complete all cells in row</v>
      </c>
      <c r="BF352" s="993">
        <v>0</v>
      </c>
      <c r="BG352" s="3362"/>
    </row>
    <row r="353" spans="1:59" s="3704" customFormat="1" ht="15.75" hidden="1" customHeight="1">
      <c r="A353" s="3163"/>
      <c r="B353" s="3702"/>
      <c r="C353" s="856"/>
      <c r="D353" s="4605" t="s">
        <v>2410</v>
      </c>
      <c r="E353" s="856"/>
      <c r="F353" s="867"/>
      <c r="G353" s="867"/>
      <c r="H353" s="856"/>
      <c r="I353" s="856"/>
      <c r="J353" s="856"/>
      <c r="K353" s="856"/>
      <c r="L353" s="856"/>
      <c r="M353" s="856"/>
      <c r="N353" s="857"/>
      <c r="O353" s="858"/>
      <c r="P353" s="857"/>
      <c r="Q353" s="859"/>
      <c r="R353" s="858"/>
      <c r="S353" s="858"/>
      <c r="T353" s="858"/>
      <c r="U353" s="3596">
        <f t="shared" si="126"/>
        <v>0</v>
      </c>
      <c r="V353" s="3597">
        <f t="shared" si="127"/>
        <v>0</v>
      </c>
      <c r="W353" s="3597">
        <f t="shared" si="128"/>
        <v>0</v>
      </c>
      <c r="X353" s="3599"/>
      <c r="Y353" s="4373"/>
      <c r="Z353" s="4373"/>
      <c r="AA353" s="860"/>
      <c r="AB353" s="860"/>
      <c r="AC353" s="3601">
        <f t="shared" si="129"/>
        <v>0</v>
      </c>
      <c r="AD353" s="3601" t="str">
        <f t="shared" si="130"/>
        <v/>
      </c>
      <c r="AE353" s="3601" t="str">
        <f t="shared" si="114"/>
        <v/>
      </c>
      <c r="AF353" s="4375">
        <f t="shared" si="115"/>
        <v>0</v>
      </c>
      <c r="AG353" s="4375">
        <f t="shared" si="116"/>
        <v>0</v>
      </c>
      <c r="AH353" s="3601">
        <f t="shared" si="125"/>
        <v>0</v>
      </c>
      <c r="AI353" s="860"/>
      <c r="AJ353" s="860"/>
      <c r="AK353" s="858"/>
      <c r="AL353" s="858"/>
      <c r="AM353" s="858"/>
      <c r="AN353" s="3604" t="str">
        <f t="shared" si="117"/>
        <v>N</v>
      </c>
      <c r="AO353" s="3604" t="str">
        <f t="shared" si="118"/>
        <v>N</v>
      </c>
      <c r="AP353" s="3604" t="str">
        <f t="shared" si="119"/>
        <v>N</v>
      </c>
      <c r="AQ353" s="3604" t="str">
        <f t="shared" si="120"/>
        <v>N</v>
      </c>
      <c r="AR353" s="3604" t="str">
        <f t="shared" si="121"/>
        <v>N</v>
      </c>
      <c r="AS353" s="3604" t="str">
        <f t="shared" si="122"/>
        <v>N</v>
      </c>
      <c r="AT353" s="3604" t="str">
        <f t="shared" si="123"/>
        <v>N</v>
      </c>
      <c r="AU353" s="3604" t="str">
        <f t="shared" si="124"/>
        <v>N</v>
      </c>
      <c r="AV353" s="3604" t="str">
        <f t="shared" si="131"/>
        <v/>
      </c>
      <c r="AW353" s="3604" t="str">
        <f t="shared" si="132"/>
        <v/>
      </c>
      <c r="AX353" s="3604" t="str">
        <f t="shared" si="133"/>
        <v>N</v>
      </c>
      <c r="AY353" s="856"/>
      <c r="AZ353" s="861"/>
      <c r="BA353" s="24"/>
      <c r="BB353" s="26" t="s">
        <v>2755</v>
      </c>
      <c r="BC353" s="3009"/>
      <c r="BD353" s="3013"/>
      <c r="BE353" s="101" t="str">
        <f t="shared" si="113"/>
        <v>Please complete all cells in row</v>
      </c>
      <c r="BF353" s="993">
        <v>0</v>
      </c>
      <c r="BG353" s="3362"/>
    </row>
    <row r="354" spans="1:59" s="3704" customFormat="1" ht="15.75" hidden="1" customHeight="1">
      <c r="A354" s="3163"/>
      <c r="B354" s="3702"/>
      <c r="C354" s="856"/>
      <c r="D354" s="4605" t="s">
        <v>2410</v>
      </c>
      <c r="E354" s="856"/>
      <c r="F354" s="867"/>
      <c r="G354" s="867"/>
      <c r="H354" s="856"/>
      <c r="I354" s="856"/>
      <c r="J354" s="856"/>
      <c r="K354" s="856"/>
      <c r="L354" s="856"/>
      <c r="M354" s="856"/>
      <c r="N354" s="857"/>
      <c r="O354" s="858"/>
      <c r="P354" s="857"/>
      <c r="Q354" s="859"/>
      <c r="R354" s="858"/>
      <c r="S354" s="858"/>
      <c r="T354" s="858"/>
      <c r="U354" s="3596">
        <f t="shared" si="126"/>
        <v>0</v>
      </c>
      <c r="V354" s="3597">
        <f t="shared" si="127"/>
        <v>0</v>
      </c>
      <c r="W354" s="3597">
        <f t="shared" si="128"/>
        <v>0</v>
      </c>
      <c r="X354" s="3599"/>
      <c r="Y354" s="4373"/>
      <c r="Z354" s="4373"/>
      <c r="AA354" s="860"/>
      <c r="AB354" s="860"/>
      <c r="AC354" s="3601">
        <f t="shared" si="129"/>
        <v>0</v>
      </c>
      <c r="AD354" s="3601" t="str">
        <f t="shared" si="130"/>
        <v/>
      </c>
      <c r="AE354" s="3601" t="str">
        <f t="shared" si="114"/>
        <v/>
      </c>
      <c r="AF354" s="4375">
        <f t="shared" si="115"/>
        <v>0</v>
      </c>
      <c r="AG354" s="4375">
        <f t="shared" si="116"/>
        <v>0</v>
      </c>
      <c r="AH354" s="3601">
        <f t="shared" si="125"/>
        <v>0</v>
      </c>
      <c r="AI354" s="860"/>
      <c r="AJ354" s="860"/>
      <c r="AK354" s="858"/>
      <c r="AL354" s="858"/>
      <c r="AM354" s="858"/>
      <c r="AN354" s="3604" t="str">
        <f t="shared" si="117"/>
        <v>N</v>
      </c>
      <c r="AO354" s="3604" t="str">
        <f t="shared" si="118"/>
        <v>N</v>
      </c>
      <c r="AP354" s="3604" t="str">
        <f t="shared" si="119"/>
        <v>N</v>
      </c>
      <c r="AQ354" s="3604" t="str">
        <f t="shared" si="120"/>
        <v>N</v>
      </c>
      <c r="AR354" s="3604" t="str">
        <f t="shared" si="121"/>
        <v>N</v>
      </c>
      <c r="AS354" s="3604" t="str">
        <f t="shared" si="122"/>
        <v>N</v>
      </c>
      <c r="AT354" s="3604" t="str">
        <f t="shared" si="123"/>
        <v>N</v>
      </c>
      <c r="AU354" s="3604" t="str">
        <f t="shared" si="124"/>
        <v>N</v>
      </c>
      <c r="AV354" s="3604" t="str">
        <f t="shared" si="131"/>
        <v/>
      </c>
      <c r="AW354" s="3604" t="str">
        <f t="shared" si="132"/>
        <v/>
      </c>
      <c r="AX354" s="3604" t="str">
        <f t="shared" si="133"/>
        <v>N</v>
      </c>
      <c r="AY354" s="856"/>
      <c r="AZ354" s="861"/>
      <c r="BA354" s="24"/>
      <c r="BB354" s="26" t="s">
        <v>2756</v>
      </c>
      <c r="BC354" s="3009"/>
      <c r="BD354" s="3013"/>
      <c r="BE354" s="101" t="str">
        <f t="shared" si="113"/>
        <v>Please complete all cells in row</v>
      </c>
      <c r="BF354" s="993">
        <v>0</v>
      </c>
      <c r="BG354" s="3362"/>
    </row>
    <row r="355" spans="1:59" s="3704" customFormat="1" ht="15.75" hidden="1" customHeight="1">
      <c r="A355" s="3163"/>
      <c r="B355" s="3702"/>
      <c r="C355" s="856"/>
      <c r="D355" s="4605" t="s">
        <v>2410</v>
      </c>
      <c r="E355" s="856"/>
      <c r="F355" s="867"/>
      <c r="G355" s="867"/>
      <c r="H355" s="856"/>
      <c r="I355" s="856"/>
      <c r="J355" s="856"/>
      <c r="K355" s="856"/>
      <c r="L355" s="856"/>
      <c r="M355" s="856"/>
      <c r="N355" s="857"/>
      <c r="O355" s="858"/>
      <c r="P355" s="857"/>
      <c r="Q355" s="859"/>
      <c r="R355" s="858"/>
      <c r="S355" s="858"/>
      <c r="T355" s="858"/>
      <c r="U355" s="3596">
        <f t="shared" si="126"/>
        <v>0</v>
      </c>
      <c r="V355" s="3597">
        <f t="shared" si="127"/>
        <v>0</v>
      </c>
      <c r="W355" s="3597">
        <f t="shared" si="128"/>
        <v>0</v>
      </c>
      <c r="X355" s="3599"/>
      <c r="Y355" s="4373"/>
      <c r="Z355" s="4373"/>
      <c r="AA355" s="860"/>
      <c r="AB355" s="860"/>
      <c r="AC355" s="3601">
        <f t="shared" si="129"/>
        <v>0</v>
      </c>
      <c r="AD355" s="3601" t="str">
        <f t="shared" si="130"/>
        <v/>
      </c>
      <c r="AE355" s="3601" t="str">
        <f t="shared" si="114"/>
        <v/>
      </c>
      <c r="AF355" s="4375">
        <f t="shared" si="115"/>
        <v>0</v>
      </c>
      <c r="AG355" s="4375">
        <f t="shared" si="116"/>
        <v>0</v>
      </c>
      <c r="AH355" s="3601">
        <f t="shared" si="125"/>
        <v>0</v>
      </c>
      <c r="AI355" s="860"/>
      <c r="AJ355" s="860"/>
      <c r="AK355" s="858"/>
      <c r="AL355" s="858"/>
      <c r="AM355" s="858"/>
      <c r="AN355" s="3604" t="str">
        <f t="shared" si="117"/>
        <v>N</v>
      </c>
      <c r="AO355" s="3604" t="str">
        <f t="shared" si="118"/>
        <v>N</v>
      </c>
      <c r="AP355" s="3604" t="str">
        <f t="shared" si="119"/>
        <v>N</v>
      </c>
      <c r="AQ355" s="3604" t="str">
        <f t="shared" si="120"/>
        <v>N</v>
      </c>
      <c r="AR355" s="3604" t="str">
        <f t="shared" si="121"/>
        <v>N</v>
      </c>
      <c r="AS355" s="3604" t="str">
        <f t="shared" si="122"/>
        <v>N</v>
      </c>
      <c r="AT355" s="3604" t="str">
        <f t="shared" si="123"/>
        <v>N</v>
      </c>
      <c r="AU355" s="3604" t="str">
        <f t="shared" si="124"/>
        <v>N</v>
      </c>
      <c r="AV355" s="3604" t="str">
        <f t="shared" si="131"/>
        <v/>
      </c>
      <c r="AW355" s="3604" t="str">
        <f t="shared" si="132"/>
        <v/>
      </c>
      <c r="AX355" s="3604" t="str">
        <f t="shared" si="133"/>
        <v>N</v>
      </c>
      <c r="AY355" s="856"/>
      <c r="AZ355" s="861"/>
      <c r="BA355" s="24"/>
      <c r="BB355" s="26" t="s">
        <v>2757</v>
      </c>
      <c r="BC355" s="3009"/>
      <c r="BD355" s="3013"/>
      <c r="BE355" s="101" t="str">
        <f t="shared" si="113"/>
        <v>Please complete all cells in row</v>
      </c>
      <c r="BF355" s="993">
        <v>0</v>
      </c>
      <c r="BG355" s="3362"/>
    </row>
    <row r="356" spans="1:59" s="3704" customFormat="1" ht="15.75" hidden="1" customHeight="1">
      <c r="A356" s="3163"/>
      <c r="B356" s="3702"/>
      <c r="C356" s="856"/>
      <c r="D356" s="4605" t="s">
        <v>2410</v>
      </c>
      <c r="E356" s="856"/>
      <c r="F356" s="867"/>
      <c r="G356" s="867"/>
      <c r="H356" s="856"/>
      <c r="I356" s="856"/>
      <c r="J356" s="856"/>
      <c r="K356" s="856"/>
      <c r="L356" s="856"/>
      <c r="M356" s="856"/>
      <c r="N356" s="857"/>
      <c r="O356" s="858"/>
      <c r="P356" s="857"/>
      <c r="Q356" s="859"/>
      <c r="R356" s="858"/>
      <c r="S356" s="858"/>
      <c r="T356" s="858"/>
      <c r="U356" s="3596">
        <f t="shared" si="126"/>
        <v>0</v>
      </c>
      <c r="V356" s="3597">
        <f t="shared" si="127"/>
        <v>0</v>
      </c>
      <c r="W356" s="3597">
        <f t="shared" si="128"/>
        <v>0</v>
      </c>
      <c r="X356" s="3599"/>
      <c r="Y356" s="4373"/>
      <c r="Z356" s="4373"/>
      <c r="AA356" s="860"/>
      <c r="AB356" s="860"/>
      <c r="AC356" s="3601">
        <f t="shared" si="129"/>
        <v>0</v>
      </c>
      <c r="AD356" s="3601" t="str">
        <f t="shared" si="130"/>
        <v/>
      </c>
      <c r="AE356" s="3601" t="str">
        <f t="shared" si="114"/>
        <v/>
      </c>
      <c r="AF356" s="4375">
        <f t="shared" si="115"/>
        <v>0</v>
      </c>
      <c r="AG356" s="4375">
        <f t="shared" si="116"/>
        <v>0</v>
      </c>
      <c r="AH356" s="3601">
        <f t="shared" si="125"/>
        <v>0</v>
      </c>
      <c r="AI356" s="860"/>
      <c r="AJ356" s="860"/>
      <c r="AK356" s="858"/>
      <c r="AL356" s="858"/>
      <c r="AM356" s="858"/>
      <c r="AN356" s="3604" t="str">
        <f t="shared" si="117"/>
        <v>N</v>
      </c>
      <c r="AO356" s="3604" t="str">
        <f t="shared" si="118"/>
        <v>N</v>
      </c>
      <c r="AP356" s="3604" t="str">
        <f t="shared" si="119"/>
        <v>N</v>
      </c>
      <c r="AQ356" s="3604" t="str">
        <f t="shared" si="120"/>
        <v>N</v>
      </c>
      <c r="AR356" s="3604" t="str">
        <f t="shared" si="121"/>
        <v>N</v>
      </c>
      <c r="AS356" s="3604" t="str">
        <f t="shared" si="122"/>
        <v>N</v>
      </c>
      <c r="AT356" s="3604" t="str">
        <f t="shared" si="123"/>
        <v>N</v>
      </c>
      <c r="AU356" s="3604" t="str">
        <f t="shared" si="124"/>
        <v>N</v>
      </c>
      <c r="AV356" s="3604" t="str">
        <f t="shared" si="131"/>
        <v/>
      </c>
      <c r="AW356" s="3604" t="str">
        <f t="shared" si="132"/>
        <v/>
      </c>
      <c r="AX356" s="3604" t="str">
        <f t="shared" si="133"/>
        <v>N</v>
      </c>
      <c r="AY356" s="856"/>
      <c r="AZ356" s="861"/>
      <c r="BA356" s="24"/>
      <c r="BB356" s="26" t="s">
        <v>2758</v>
      </c>
      <c r="BC356" s="3009"/>
      <c r="BD356" s="3013"/>
      <c r="BE356" s="101" t="str">
        <f t="shared" si="113"/>
        <v>Please complete all cells in row</v>
      </c>
      <c r="BF356" s="993">
        <v>0</v>
      </c>
      <c r="BG356" s="3362"/>
    </row>
    <row r="357" spans="1:59" s="3704" customFormat="1" ht="15.75" hidden="1" customHeight="1">
      <c r="A357" s="3163"/>
      <c r="B357" s="3702"/>
      <c r="C357" s="856"/>
      <c r="D357" s="4605" t="s">
        <v>2410</v>
      </c>
      <c r="E357" s="856"/>
      <c r="F357" s="867"/>
      <c r="G357" s="867"/>
      <c r="H357" s="856"/>
      <c r="I357" s="856"/>
      <c r="J357" s="856"/>
      <c r="K357" s="856"/>
      <c r="L357" s="856"/>
      <c r="M357" s="856"/>
      <c r="N357" s="857"/>
      <c r="O357" s="858"/>
      <c r="P357" s="857"/>
      <c r="Q357" s="859"/>
      <c r="R357" s="858"/>
      <c r="S357" s="858"/>
      <c r="T357" s="858"/>
      <c r="U357" s="3596">
        <f t="shared" si="126"/>
        <v>0</v>
      </c>
      <c r="V357" s="3597">
        <f t="shared" si="127"/>
        <v>0</v>
      </c>
      <c r="W357" s="3597">
        <f t="shared" si="128"/>
        <v>0</v>
      </c>
      <c r="X357" s="3599"/>
      <c r="Y357" s="4373"/>
      <c r="Z357" s="4373"/>
      <c r="AA357" s="860"/>
      <c r="AB357" s="860"/>
      <c r="AC357" s="3601">
        <f t="shared" si="129"/>
        <v>0</v>
      </c>
      <c r="AD357" s="3601" t="str">
        <f t="shared" si="130"/>
        <v/>
      </c>
      <c r="AE357" s="3601" t="str">
        <f t="shared" si="114"/>
        <v/>
      </c>
      <c r="AF357" s="4375">
        <f t="shared" si="115"/>
        <v>0</v>
      </c>
      <c r="AG357" s="4375">
        <f t="shared" si="116"/>
        <v>0</v>
      </c>
      <c r="AH357" s="3601">
        <f t="shared" si="125"/>
        <v>0</v>
      </c>
      <c r="AI357" s="860"/>
      <c r="AJ357" s="860"/>
      <c r="AK357" s="858"/>
      <c r="AL357" s="858"/>
      <c r="AM357" s="858"/>
      <c r="AN357" s="3604" t="str">
        <f t="shared" si="117"/>
        <v>N</v>
      </c>
      <c r="AO357" s="3604" t="str">
        <f t="shared" si="118"/>
        <v>N</v>
      </c>
      <c r="AP357" s="3604" t="str">
        <f t="shared" si="119"/>
        <v>N</v>
      </c>
      <c r="AQ357" s="3604" t="str">
        <f t="shared" si="120"/>
        <v>N</v>
      </c>
      <c r="AR357" s="3604" t="str">
        <f t="shared" si="121"/>
        <v>N</v>
      </c>
      <c r="AS357" s="3604" t="str">
        <f t="shared" si="122"/>
        <v>N</v>
      </c>
      <c r="AT357" s="3604" t="str">
        <f t="shared" si="123"/>
        <v>N</v>
      </c>
      <c r="AU357" s="3604" t="str">
        <f t="shared" si="124"/>
        <v>N</v>
      </c>
      <c r="AV357" s="3604" t="str">
        <f t="shared" si="131"/>
        <v/>
      </c>
      <c r="AW357" s="3604" t="str">
        <f t="shared" si="132"/>
        <v/>
      </c>
      <c r="AX357" s="3604" t="str">
        <f t="shared" si="133"/>
        <v>N</v>
      </c>
      <c r="AY357" s="856"/>
      <c r="AZ357" s="861"/>
      <c r="BA357" s="24"/>
      <c r="BB357" s="26" t="s">
        <v>2759</v>
      </c>
      <c r="BC357" s="3009"/>
      <c r="BD357" s="3013"/>
      <c r="BE357" s="101" t="str">
        <f t="shared" si="113"/>
        <v>Please complete all cells in row</v>
      </c>
      <c r="BF357" s="993">
        <v>0</v>
      </c>
      <c r="BG357" s="3362"/>
    </row>
    <row r="358" spans="1:59" s="3704" customFormat="1" ht="15.75" hidden="1" customHeight="1">
      <c r="A358" s="3163"/>
      <c r="B358" s="3702"/>
      <c r="C358" s="856"/>
      <c r="D358" s="4605" t="s">
        <v>2410</v>
      </c>
      <c r="E358" s="856"/>
      <c r="F358" s="867"/>
      <c r="G358" s="867"/>
      <c r="H358" s="856"/>
      <c r="I358" s="856"/>
      <c r="J358" s="856"/>
      <c r="K358" s="856"/>
      <c r="L358" s="856"/>
      <c r="M358" s="856"/>
      <c r="N358" s="857"/>
      <c r="O358" s="858"/>
      <c r="P358" s="857"/>
      <c r="Q358" s="859"/>
      <c r="R358" s="858"/>
      <c r="S358" s="858"/>
      <c r="T358" s="858"/>
      <c r="U358" s="3596">
        <f t="shared" si="126"/>
        <v>0</v>
      </c>
      <c r="V358" s="3597">
        <f t="shared" si="127"/>
        <v>0</v>
      </c>
      <c r="W358" s="3597">
        <f t="shared" si="128"/>
        <v>0</v>
      </c>
      <c r="X358" s="3599"/>
      <c r="Y358" s="4373"/>
      <c r="Z358" s="4373"/>
      <c r="AA358" s="860"/>
      <c r="AB358" s="860"/>
      <c r="AC358" s="3601">
        <f t="shared" si="129"/>
        <v>0</v>
      </c>
      <c r="AD358" s="3601" t="str">
        <f t="shared" si="130"/>
        <v/>
      </c>
      <c r="AE358" s="3601" t="str">
        <f t="shared" si="114"/>
        <v/>
      </c>
      <c r="AF358" s="4375">
        <f t="shared" si="115"/>
        <v>0</v>
      </c>
      <c r="AG358" s="4375">
        <f t="shared" si="116"/>
        <v>0</v>
      </c>
      <c r="AH358" s="3601">
        <f t="shared" si="125"/>
        <v>0</v>
      </c>
      <c r="AI358" s="860"/>
      <c r="AJ358" s="860"/>
      <c r="AK358" s="858"/>
      <c r="AL358" s="858"/>
      <c r="AM358" s="858"/>
      <c r="AN358" s="3604" t="str">
        <f t="shared" si="117"/>
        <v>N</v>
      </c>
      <c r="AO358" s="3604" t="str">
        <f t="shared" si="118"/>
        <v>N</v>
      </c>
      <c r="AP358" s="3604" t="str">
        <f t="shared" si="119"/>
        <v>N</v>
      </c>
      <c r="AQ358" s="3604" t="str">
        <f t="shared" si="120"/>
        <v>N</v>
      </c>
      <c r="AR358" s="3604" t="str">
        <f t="shared" si="121"/>
        <v>N</v>
      </c>
      <c r="AS358" s="3604" t="str">
        <f t="shared" si="122"/>
        <v>N</v>
      </c>
      <c r="AT358" s="3604" t="str">
        <f t="shared" si="123"/>
        <v>N</v>
      </c>
      <c r="AU358" s="3604" t="str">
        <f t="shared" si="124"/>
        <v>N</v>
      </c>
      <c r="AV358" s="3604" t="str">
        <f t="shared" si="131"/>
        <v/>
      </c>
      <c r="AW358" s="3604" t="str">
        <f t="shared" si="132"/>
        <v/>
      </c>
      <c r="AX358" s="3604" t="str">
        <f t="shared" si="133"/>
        <v>N</v>
      </c>
      <c r="AY358" s="856"/>
      <c r="AZ358" s="861"/>
      <c r="BA358" s="24"/>
      <c r="BB358" s="26" t="s">
        <v>2760</v>
      </c>
      <c r="BC358" s="3009"/>
      <c r="BD358" s="3013"/>
      <c r="BE358" s="101" t="str">
        <f t="shared" si="113"/>
        <v>Please complete all cells in row</v>
      </c>
      <c r="BF358" s="993">
        <v>0</v>
      </c>
      <c r="BG358" s="3362"/>
    </row>
    <row r="359" spans="1:59" s="3704" customFormat="1" ht="15.75" hidden="1" customHeight="1">
      <c r="A359" s="3163"/>
      <c r="B359" s="3702"/>
      <c r="C359" s="856"/>
      <c r="D359" s="4605" t="s">
        <v>2410</v>
      </c>
      <c r="E359" s="856"/>
      <c r="F359" s="867"/>
      <c r="G359" s="867"/>
      <c r="H359" s="856"/>
      <c r="I359" s="856"/>
      <c r="J359" s="856"/>
      <c r="K359" s="856"/>
      <c r="L359" s="856"/>
      <c r="M359" s="856"/>
      <c r="N359" s="857"/>
      <c r="O359" s="858"/>
      <c r="P359" s="857"/>
      <c r="Q359" s="859"/>
      <c r="R359" s="858"/>
      <c r="S359" s="858"/>
      <c r="T359" s="858"/>
      <c r="U359" s="3596">
        <f t="shared" si="126"/>
        <v>0</v>
      </c>
      <c r="V359" s="3597">
        <f t="shared" si="127"/>
        <v>0</v>
      </c>
      <c r="W359" s="3597">
        <f t="shared" si="128"/>
        <v>0</v>
      </c>
      <c r="X359" s="3599"/>
      <c r="Y359" s="4373"/>
      <c r="Z359" s="4373"/>
      <c r="AA359" s="860"/>
      <c r="AB359" s="860"/>
      <c r="AC359" s="3601">
        <f t="shared" si="129"/>
        <v>0</v>
      </c>
      <c r="AD359" s="3601" t="str">
        <f t="shared" si="130"/>
        <v/>
      </c>
      <c r="AE359" s="3601" t="str">
        <f t="shared" si="114"/>
        <v/>
      </c>
      <c r="AF359" s="4375">
        <f t="shared" si="115"/>
        <v>0</v>
      </c>
      <c r="AG359" s="4375">
        <f t="shared" si="116"/>
        <v>0</v>
      </c>
      <c r="AH359" s="3601">
        <f t="shared" si="125"/>
        <v>0</v>
      </c>
      <c r="AI359" s="860"/>
      <c r="AJ359" s="860"/>
      <c r="AK359" s="858"/>
      <c r="AL359" s="858"/>
      <c r="AM359" s="858"/>
      <c r="AN359" s="3604" t="str">
        <f t="shared" si="117"/>
        <v>N</v>
      </c>
      <c r="AO359" s="3604" t="str">
        <f t="shared" si="118"/>
        <v>N</v>
      </c>
      <c r="AP359" s="3604" t="str">
        <f t="shared" si="119"/>
        <v>N</v>
      </c>
      <c r="AQ359" s="3604" t="str">
        <f t="shared" si="120"/>
        <v>N</v>
      </c>
      <c r="AR359" s="3604" t="str">
        <f t="shared" si="121"/>
        <v>N</v>
      </c>
      <c r="AS359" s="3604" t="str">
        <f t="shared" si="122"/>
        <v>N</v>
      </c>
      <c r="AT359" s="3604" t="str">
        <f t="shared" si="123"/>
        <v>N</v>
      </c>
      <c r="AU359" s="3604" t="str">
        <f t="shared" si="124"/>
        <v>N</v>
      </c>
      <c r="AV359" s="3604" t="str">
        <f t="shared" si="131"/>
        <v/>
      </c>
      <c r="AW359" s="3604" t="str">
        <f t="shared" si="132"/>
        <v/>
      </c>
      <c r="AX359" s="3604" t="str">
        <f t="shared" si="133"/>
        <v>N</v>
      </c>
      <c r="AY359" s="856"/>
      <c r="AZ359" s="861"/>
      <c r="BA359" s="24"/>
      <c r="BB359" s="26" t="s">
        <v>2761</v>
      </c>
      <c r="BC359" s="3009"/>
      <c r="BD359" s="3013"/>
      <c r="BE359" s="101" t="str">
        <f t="shared" si="113"/>
        <v>Please complete all cells in row</v>
      </c>
      <c r="BF359" s="993">
        <v>0</v>
      </c>
      <c r="BG359" s="3362"/>
    </row>
    <row r="360" spans="1:59" s="3704" customFormat="1" ht="15.75" hidden="1" customHeight="1">
      <c r="A360" s="3163"/>
      <c r="B360" s="3702"/>
      <c r="C360" s="856"/>
      <c r="D360" s="4605" t="s">
        <v>2410</v>
      </c>
      <c r="E360" s="856"/>
      <c r="F360" s="867"/>
      <c r="G360" s="867"/>
      <c r="H360" s="856"/>
      <c r="I360" s="856"/>
      <c r="J360" s="856"/>
      <c r="K360" s="856"/>
      <c r="L360" s="856"/>
      <c r="M360" s="856"/>
      <c r="N360" s="857"/>
      <c r="O360" s="858"/>
      <c r="P360" s="857"/>
      <c r="Q360" s="859"/>
      <c r="R360" s="858"/>
      <c r="S360" s="858"/>
      <c r="T360" s="858"/>
      <c r="U360" s="3596">
        <f t="shared" si="126"/>
        <v>0</v>
      </c>
      <c r="V360" s="3597">
        <f t="shared" si="127"/>
        <v>0</v>
      </c>
      <c r="W360" s="3597">
        <f t="shared" si="128"/>
        <v>0</v>
      </c>
      <c r="X360" s="3599"/>
      <c r="Y360" s="4373"/>
      <c r="Z360" s="4373"/>
      <c r="AA360" s="860"/>
      <c r="AB360" s="860"/>
      <c r="AC360" s="3601">
        <f t="shared" si="129"/>
        <v>0</v>
      </c>
      <c r="AD360" s="3601" t="str">
        <f t="shared" si="130"/>
        <v/>
      </c>
      <c r="AE360" s="3601" t="str">
        <f t="shared" si="114"/>
        <v/>
      </c>
      <c r="AF360" s="4375">
        <f t="shared" si="115"/>
        <v>0</v>
      </c>
      <c r="AG360" s="4375">
        <f t="shared" si="116"/>
        <v>0</v>
      </c>
      <c r="AH360" s="3601">
        <f t="shared" si="125"/>
        <v>0</v>
      </c>
      <c r="AI360" s="860"/>
      <c r="AJ360" s="860"/>
      <c r="AK360" s="858"/>
      <c r="AL360" s="858"/>
      <c r="AM360" s="858"/>
      <c r="AN360" s="3604" t="str">
        <f t="shared" si="117"/>
        <v>N</v>
      </c>
      <c r="AO360" s="3604" t="str">
        <f t="shared" si="118"/>
        <v>N</v>
      </c>
      <c r="AP360" s="3604" t="str">
        <f t="shared" si="119"/>
        <v>N</v>
      </c>
      <c r="AQ360" s="3604" t="str">
        <f t="shared" si="120"/>
        <v>N</v>
      </c>
      <c r="AR360" s="3604" t="str">
        <f t="shared" si="121"/>
        <v>N</v>
      </c>
      <c r="AS360" s="3604" t="str">
        <f t="shared" si="122"/>
        <v>N</v>
      </c>
      <c r="AT360" s="3604" t="str">
        <f t="shared" si="123"/>
        <v>N</v>
      </c>
      <c r="AU360" s="3604" t="str">
        <f t="shared" si="124"/>
        <v>N</v>
      </c>
      <c r="AV360" s="3604" t="str">
        <f t="shared" si="131"/>
        <v/>
      </c>
      <c r="AW360" s="3604" t="str">
        <f t="shared" si="132"/>
        <v/>
      </c>
      <c r="AX360" s="3604" t="str">
        <f t="shared" si="133"/>
        <v>N</v>
      </c>
      <c r="AY360" s="856"/>
      <c r="AZ360" s="861"/>
      <c r="BA360" s="24"/>
      <c r="BB360" s="26" t="s">
        <v>2762</v>
      </c>
      <c r="BC360" s="3009"/>
      <c r="BD360" s="3013"/>
      <c r="BE360" s="101" t="str">
        <f t="shared" si="113"/>
        <v>Please complete all cells in row</v>
      </c>
      <c r="BF360" s="993">
        <v>0</v>
      </c>
      <c r="BG360" s="3362"/>
    </row>
    <row r="361" spans="1:59" s="3704" customFormat="1" ht="15.75" hidden="1" customHeight="1">
      <c r="A361" s="3163"/>
      <c r="B361" s="3702"/>
      <c r="C361" s="856"/>
      <c r="D361" s="4605" t="s">
        <v>2410</v>
      </c>
      <c r="E361" s="856"/>
      <c r="F361" s="867"/>
      <c r="G361" s="867"/>
      <c r="H361" s="856"/>
      <c r="I361" s="856"/>
      <c r="J361" s="856"/>
      <c r="K361" s="856"/>
      <c r="L361" s="856"/>
      <c r="M361" s="856"/>
      <c r="N361" s="857"/>
      <c r="O361" s="858"/>
      <c r="P361" s="857"/>
      <c r="Q361" s="859"/>
      <c r="R361" s="858"/>
      <c r="S361" s="858"/>
      <c r="T361" s="858"/>
      <c r="U361" s="3596">
        <f t="shared" si="126"/>
        <v>0</v>
      </c>
      <c r="V361" s="3597">
        <f t="shared" si="127"/>
        <v>0</v>
      </c>
      <c r="W361" s="3597">
        <f t="shared" si="128"/>
        <v>0</v>
      </c>
      <c r="X361" s="3599"/>
      <c r="Y361" s="4373"/>
      <c r="Z361" s="4373"/>
      <c r="AA361" s="860"/>
      <c r="AB361" s="860"/>
      <c r="AC361" s="3601">
        <f t="shared" si="129"/>
        <v>0</v>
      </c>
      <c r="AD361" s="3601" t="str">
        <f t="shared" si="130"/>
        <v/>
      </c>
      <c r="AE361" s="3601" t="str">
        <f t="shared" si="114"/>
        <v/>
      </c>
      <c r="AF361" s="4375">
        <f t="shared" si="115"/>
        <v>0</v>
      </c>
      <c r="AG361" s="4375">
        <f t="shared" si="116"/>
        <v>0</v>
      </c>
      <c r="AH361" s="3601">
        <f t="shared" si="125"/>
        <v>0</v>
      </c>
      <c r="AI361" s="860"/>
      <c r="AJ361" s="860"/>
      <c r="AK361" s="858"/>
      <c r="AL361" s="858"/>
      <c r="AM361" s="858"/>
      <c r="AN361" s="3604" t="str">
        <f t="shared" si="117"/>
        <v>N</v>
      </c>
      <c r="AO361" s="3604" t="str">
        <f t="shared" si="118"/>
        <v>N</v>
      </c>
      <c r="AP361" s="3604" t="str">
        <f t="shared" si="119"/>
        <v>N</v>
      </c>
      <c r="AQ361" s="3604" t="str">
        <f t="shared" si="120"/>
        <v>N</v>
      </c>
      <c r="AR361" s="3604" t="str">
        <f t="shared" si="121"/>
        <v>N</v>
      </c>
      <c r="AS361" s="3604" t="str">
        <f t="shared" si="122"/>
        <v>N</v>
      </c>
      <c r="AT361" s="3604" t="str">
        <f t="shared" si="123"/>
        <v>N</v>
      </c>
      <c r="AU361" s="3604" t="str">
        <f t="shared" si="124"/>
        <v>N</v>
      </c>
      <c r="AV361" s="3604" t="str">
        <f t="shared" si="131"/>
        <v/>
      </c>
      <c r="AW361" s="3604" t="str">
        <f t="shared" si="132"/>
        <v/>
      </c>
      <c r="AX361" s="3604" t="str">
        <f t="shared" si="133"/>
        <v>N</v>
      </c>
      <c r="AY361" s="856"/>
      <c r="AZ361" s="861"/>
      <c r="BA361" s="24"/>
      <c r="BB361" s="26" t="s">
        <v>2763</v>
      </c>
      <c r="BC361" s="3009"/>
      <c r="BD361" s="3013"/>
      <c r="BE361" s="101" t="str">
        <f t="shared" si="113"/>
        <v>Please complete all cells in row</v>
      </c>
      <c r="BF361" s="993">
        <v>0</v>
      </c>
      <c r="BG361" s="3362"/>
    </row>
    <row r="362" spans="1:59" s="3704" customFormat="1" ht="15.75" hidden="1" customHeight="1">
      <c r="A362" s="3163"/>
      <c r="B362" s="3702"/>
      <c r="C362" s="856"/>
      <c r="D362" s="4605" t="s">
        <v>2410</v>
      </c>
      <c r="E362" s="856"/>
      <c r="F362" s="867"/>
      <c r="G362" s="867"/>
      <c r="H362" s="856"/>
      <c r="I362" s="856"/>
      <c r="J362" s="856"/>
      <c r="K362" s="856"/>
      <c r="L362" s="856"/>
      <c r="M362" s="856"/>
      <c r="N362" s="857"/>
      <c r="O362" s="858"/>
      <c r="P362" s="857"/>
      <c r="Q362" s="859"/>
      <c r="R362" s="858"/>
      <c r="S362" s="858"/>
      <c r="T362" s="858"/>
      <c r="U362" s="3596">
        <f t="shared" si="126"/>
        <v>0</v>
      </c>
      <c r="V362" s="3597">
        <f t="shared" si="127"/>
        <v>0</v>
      </c>
      <c r="W362" s="3597">
        <f t="shared" si="128"/>
        <v>0</v>
      </c>
      <c r="X362" s="3599"/>
      <c r="Y362" s="4373"/>
      <c r="Z362" s="4373"/>
      <c r="AA362" s="860"/>
      <c r="AB362" s="860"/>
      <c r="AC362" s="3601">
        <f t="shared" si="129"/>
        <v>0</v>
      </c>
      <c r="AD362" s="3601" t="str">
        <f t="shared" si="130"/>
        <v/>
      </c>
      <c r="AE362" s="3601" t="str">
        <f t="shared" si="114"/>
        <v/>
      </c>
      <c r="AF362" s="4375">
        <f t="shared" si="115"/>
        <v>0</v>
      </c>
      <c r="AG362" s="4375">
        <f t="shared" si="116"/>
        <v>0</v>
      </c>
      <c r="AH362" s="3601">
        <f t="shared" si="125"/>
        <v>0</v>
      </c>
      <c r="AI362" s="860"/>
      <c r="AJ362" s="860"/>
      <c r="AK362" s="858"/>
      <c r="AL362" s="858"/>
      <c r="AM362" s="858"/>
      <c r="AN362" s="3604" t="str">
        <f t="shared" si="117"/>
        <v>N</v>
      </c>
      <c r="AO362" s="3604" t="str">
        <f t="shared" si="118"/>
        <v>N</v>
      </c>
      <c r="AP362" s="3604" t="str">
        <f t="shared" si="119"/>
        <v>N</v>
      </c>
      <c r="AQ362" s="3604" t="str">
        <f t="shared" si="120"/>
        <v>N</v>
      </c>
      <c r="AR362" s="3604" t="str">
        <f t="shared" si="121"/>
        <v>N</v>
      </c>
      <c r="AS362" s="3604" t="str">
        <f t="shared" si="122"/>
        <v>N</v>
      </c>
      <c r="AT362" s="3604" t="str">
        <f t="shared" si="123"/>
        <v>N</v>
      </c>
      <c r="AU362" s="3604" t="str">
        <f t="shared" si="124"/>
        <v>N</v>
      </c>
      <c r="AV362" s="3604" t="str">
        <f t="shared" si="131"/>
        <v/>
      </c>
      <c r="AW362" s="3604" t="str">
        <f t="shared" si="132"/>
        <v/>
      </c>
      <c r="AX362" s="3604" t="str">
        <f t="shared" si="133"/>
        <v>N</v>
      </c>
      <c r="AY362" s="856"/>
      <c r="AZ362" s="861"/>
      <c r="BA362" s="24"/>
      <c r="BB362" s="26" t="s">
        <v>2764</v>
      </c>
      <c r="BC362" s="3009"/>
      <c r="BD362" s="3013"/>
      <c r="BE362" s="101" t="str">
        <f t="shared" si="113"/>
        <v>Please complete all cells in row</v>
      </c>
      <c r="BF362" s="993">
        <v>0</v>
      </c>
      <c r="BG362" s="3362"/>
    </row>
    <row r="363" spans="1:59" s="3704" customFormat="1" ht="15.75" hidden="1" customHeight="1">
      <c r="A363" s="3163"/>
      <c r="B363" s="3702"/>
      <c r="C363" s="856"/>
      <c r="D363" s="4605" t="s">
        <v>2410</v>
      </c>
      <c r="E363" s="856"/>
      <c r="F363" s="867"/>
      <c r="G363" s="867"/>
      <c r="H363" s="856"/>
      <c r="I363" s="856"/>
      <c r="J363" s="856"/>
      <c r="K363" s="856"/>
      <c r="L363" s="856"/>
      <c r="M363" s="856"/>
      <c r="N363" s="857"/>
      <c r="O363" s="858"/>
      <c r="P363" s="857"/>
      <c r="Q363" s="859"/>
      <c r="R363" s="858"/>
      <c r="S363" s="858"/>
      <c r="T363" s="858"/>
      <c r="U363" s="3596">
        <f t="shared" si="126"/>
        <v>0</v>
      </c>
      <c r="V363" s="3597">
        <f t="shared" si="127"/>
        <v>0</v>
      </c>
      <c r="W363" s="3597">
        <f t="shared" si="128"/>
        <v>0</v>
      </c>
      <c r="X363" s="3599"/>
      <c r="Y363" s="4373"/>
      <c r="Z363" s="4373"/>
      <c r="AA363" s="860"/>
      <c r="AB363" s="860"/>
      <c r="AC363" s="3601">
        <f t="shared" si="129"/>
        <v>0</v>
      </c>
      <c r="AD363" s="3601" t="str">
        <f t="shared" si="130"/>
        <v/>
      </c>
      <c r="AE363" s="3601" t="str">
        <f t="shared" si="114"/>
        <v/>
      </c>
      <c r="AF363" s="4375">
        <f t="shared" si="115"/>
        <v>0</v>
      </c>
      <c r="AG363" s="4375">
        <f t="shared" si="116"/>
        <v>0</v>
      </c>
      <c r="AH363" s="3601">
        <f t="shared" si="125"/>
        <v>0</v>
      </c>
      <c r="AI363" s="860"/>
      <c r="AJ363" s="860"/>
      <c r="AK363" s="858"/>
      <c r="AL363" s="858"/>
      <c r="AM363" s="858"/>
      <c r="AN363" s="3604" t="str">
        <f t="shared" si="117"/>
        <v>N</v>
      </c>
      <c r="AO363" s="3604" t="str">
        <f t="shared" si="118"/>
        <v>N</v>
      </c>
      <c r="AP363" s="3604" t="str">
        <f t="shared" si="119"/>
        <v>N</v>
      </c>
      <c r="AQ363" s="3604" t="str">
        <f t="shared" si="120"/>
        <v>N</v>
      </c>
      <c r="AR363" s="3604" t="str">
        <f t="shared" si="121"/>
        <v>N</v>
      </c>
      <c r="AS363" s="3604" t="str">
        <f t="shared" si="122"/>
        <v>N</v>
      </c>
      <c r="AT363" s="3604" t="str">
        <f t="shared" si="123"/>
        <v>N</v>
      </c>
      <c r="AU363" s="3604" t="str">
        <f t="shared" si="124"/>
        <v>N</v>
      </c>
      <c r="AV363" s="3604" t="str">
        <f t="shared" si="131"/>
        <v/>
      </c>
      <c r="AW363" s="3604" t="str">
        <f t="shared" si="132"/>
        <v/>
      </c>
      <c r="AX363" s="3604" t="str">
        <f t="shared" si="133"/>
        <v>N</v>
      </c>
      <c r="AY363" s="856"/>
      <c r="AZ363" s="861"/>
      <c r="BA363" s="24"/>
      <c r="BB363" s="26" t="s">
        <v>2765</v>
      </c>
      <c r="BC363" s="3009"/>
      <c r="BD363" s="3013"/>
      <c r="BE363" s="101" t="str">
        <f t="shared" si="113"/>
        <v>Please complete all cells in row</v>
      </c>
      <c r="BF363" s="993">
        <v>0</v>
      </c>
      <c r="BG363" s="3362"/>
    </row>
    <row r="364" spans="1:59" s="3704" customFormat="1" ht="15.75" hidden="1" customHeight="1">
      <c r="A364" s="3163"/>
      <c r="B364" s="3702"/>
      <c r="C364" s="856"/>
      <c r="D364" s="4605" t="s">
        <v>2410</v>
      </c>
      <c r="E364" s="856"/>
      <c r="F364" s="867"/>
      <c r="G364" s="867"/>
      <c r="H364" s="856"/>
      <c r="I364" s="856"/>
      <c r="J364" s="856"/>
      <c r="K364" s="856"/>
      <c r="L364" s="856"/>
      <c r="M364" s="856"/>
      <c r="N364" s="857"/>
      <c r="O364" s="858"/>
      <c r="P364" s="857"/>
      <c r="Q364" s="859"/>
      <c r="R364" s="858"/>
      <c r="S364" s="858"/>
      <c r="T364" s="858"/>
      <c r="U364" s="3596">
        <f t="shared" si="126"/>
        <v>0</v>
      </c>
      <c r="V364" s="3597">
        <f t="shared" si="127"/>
        <v>0</v>
      </c>
      <c r="W364" s="3597">
        <f t="shared" si="128"/>
        <v>0</v>
      </c>
      <c r="X364" s="3599"/>
      <c r="Y364" s="4373"/>
      <c r="Z364" s="4373"/>
      <c r="AA364" s="860"/>
      <c r="AB364" s="860"/>
      <c r="AC364" s="3601">
        <f t="shared" si="129"/>
        <v>0</v>
      </c>
      <c r="AD364" s="3601" t="str">
        <f t="shared" si="130"/>
        <v/>
      </c>
      <c r="AE364" s="3601" t="str">
        <f t="shared" si="114"/>
        <v/>
      </c>
      <c r="AF364" s="4375">
        <f t="shared" si="115"/>
        <v>0</v>
      </c>
      <c r="AG364" s="4375">
        <f t="shared" si="116"/>
        <v>0</v>
      </c>
      <c r="AH364" s="3601">
        <f t="shared" si="125"/>
        <v>0</v>
      </c>
      <c r="AI364" s="860"/>
      <c r="AJ364" s="860"/>
      <c r="AK364" s="858"/>
      <c r="AL364" s="858"/>
      <c r="AM364" s="858"/>
      <c r="AN364" s="3604" t="str">
        <f t="shared" si="117"/>
        <v>N</v>
      </c>
      <c r="AO364" s="3604" t="str">
        <f t="shared" si="118"/>
        <v>N</v>
      </c>
      <c r="AP364" s="3604" t="str">
        <f t="shared" si="119"/>
        <v>N</v>
      </c>
      <c r="AQ364" s="3604" t="str">
        <f t="shared" si="120"/>
        <v>N</v>
      </c>
      <c r="AR364" s="3604" t="str">
        <f t="shared" si="121"/>
        <v>N</v>
      </c>
      <c r="AS364" s="3604" t="str">
        <f t="shared" si="122"/>
        <v>N</v>
      </c>
      <c r="AT364" s="3604" t="str">
        <f t="shared" si="123"/>
        <v>N</v>
      </c>
      <c r="AU364" s="3604" t="str">
        <f t="shared" si="124"/>
        <v>N</v>
      </c>
      <c r="AV364" s="3604" t="str">
        <f t="shared" si="131"/>
        <v/>
      </c>
      <c r="AW364" s="3604" t="str">
        <f t="shared" si="132"/>
        <v/>
      </c>
      <c r="AX364" s="3604" t="str">
        <f t="shared" si="133"/>
        <v>N</v>
      </c>
      <c r="AY364" s="856"/>
      <c r="AZ364" s="861"/>
      <c r="BA364" s="24"/>
      <c r="BB364" s="26" t="s">
        <v>2766</v>
      </c>
      <c r="BC364" s="3009"/>
      <c r="BD364" s="3013"/>
      <c r="BE364" s="101" t="str">
        <f t="shared" si="113"/>
        <v>Please complete all cells in row</v>
      </c>
      <c r="BF364" s="993">
        <v>0</v>
      </c>
      <c r="BG364" s="3362"/>
    </row>
    <row r="365" spans="1:59" s="3704" customFormat="1" ht="15.75" hidden="1" customHeight="1">
      <c r="A365" s="3163"/>
      <c r="B365" s="3702"/>
      <c r="C365" s="856"/>
      <c r="D365" s="4605" t="s">
        <v>2410</v>
      </c>
      <c r="E365" s="856"/>
      <c r="F365" s="867"/>
      <c r="G365" s="867"/>
      <c r="H365" s="856"/>
      <c r="I365" s="856"/>
      <c r="J365" s="856"/>
      <c r="K365" s="856"/>
      <c r="L365" s="856"/>
      <c r="M365" s="856"/>
      <c r="N365" s="857"/>
      <c r="O365" s="858"/>
      <c r="P365" s="857"/>
      <c r="Q365" s="859"/>
      <c r="R365" s="858"/>
      <c r="S365" s="858"/>
      <c r="T365" s="858"/>
      <c r="U365" s="3596">
        <f t="shared" si="126"/>
        <v>0</v>
      </c>
      <c r="V365" s="3597">
        <f t="shared" si="127"/>
        <v>0</v>
      </c>
      <c r="W365" s="3597">
        <f t="shared" si="128"/>
        <v>0</v>
      </c>
      <c r="X365" s="3599"/>
      <c r="Y365" s="4373"/>
      <c r="Z365" s="4373"/>
      <c r="AA365" s="860"/>
      <c r="AB365" s="860"/>
      <c r="AC365" s="3601">
        <f t="shared" si="129"/>
        <v>0</v>
      </c>
      <c r="AD365" s="3601" t="str">
        <f t="shared" si="130"/>
        <v/>
      </c>
      <c r="AE365" s="3601" t="str">
        <f t="shared" si="114"/>
        <v/>
      </c>
      <c r="AF365" s="4375">
        <f t="shared" si="115"/>
        <v>0</v>
      </c>
      <c r="AG365" s="4375">
        <f t="shared" si="116"/>
        <v>0</v>
      </c>
      <c r="AH365" s="3601">
        <f t="shared" si="125"/>
        <v>0</v>
      </c>
      <c r="AI365" s="860"/>
      <c r="AJ365" s="860"/>
      <c r="AK365" s="858"/>
      <c r="AL365" s="858"/>
      <c r="AM365" s="858"/>
      <c r="AN365" s="3604" t="str">
        <f t="shared" si="117"/>
        <v>N</v>
      </c>
      <c r="AO365" s="3604" t="str">
        <f t="shared" si="118"/>
        <v>N</v>
      </c>
      <c r="AP365" s="3604" t="str">
        <f t="shared" si="119"/>
        <v>N</v>
      </c>
      <c r="AQ365" s="3604" t="str">
        <f t="shared" si="120"/>
        <v>N</v>
      </c>
      <c r="AR365" s="3604" t="str">
        <f t="shared" si="121"/>
        <v>N</v>
      </c>
      <c r="AS365" s="3604" t="str">
        <f t="shared" si="122"/>
        <v>N</v>
      </c>
      <c r="AT365" s="3604" t="str">
        <f t="shared" si="123"/>
        <v>N</v>
      </c>
      <c r="AU365" s="3604" t="str">
        <f t="shared" si="124"/>
        <v>N</v>
      </c>
      <c r="AV365" s="3604" t="str">
        <f t="shared" si="131"/>
        <v/>
      </c>
      <c r="AW365" s="3604" t="str">
        <f t="shared" si="132"/>
        <v/>
      </c>
      <c r="AX365" s="3604" t="str">
        <f t="shared" si="133"/>
        <v>N</v>
      </c>
      <c r="AY365" s="856"/>
      <c r="AZ365" s="861"/>
      <c r="BA365" s="24"/>
      <c r="BB365" s="26" t="s">
        <v>2767</v>
      </c>
      <c r="BC365" s="3009"/>
      <c r="BD365" s="3013"/>
      <c r="BE365" s="101" t="str">
        <f t="shared" si="113"/>
        <v>Please complete all cells in row</v>
      </c>
      <c r="BF365" s="993">
        <v>0</v>
      </c>
      <c r="BG365" s="3362"/>
    </row>
    <row r="366" spans="1:59" s="3704" customFormat="1" ht="15.75" hidden="1" customHeight="1">
      <c r="A366" s="3163"/>
      <c r="B366" s="3702"/>
      <c r="C366" s="856"/>
      <c r="D366" s="4605" t="s">
        <v>2410</v>
      </c>
      <c r="E366" s="856"/>
      <c r="F366" s="867"/>
      <c r="G366" s="867"/>
      <c r="H366" s="856"/>
      <c r="I366" s="856"/>
      <c r="J366" s="856"/>
      <c r="K366" s="856"/>
      <c r="L366" s="856"/>
      <c r="M366" s="856"/>
      <c r="N366" s="857"/>
      <c r="O366" s="858"/>
      <c r="P366" s="857"/>
      <c r="Q366" s="859"/>
      <c r="R366" s="858"/>
      <c r="S366" s="858"/>
      <c r="T366" s="858"/>
      <c r="U366" s="3596">
        <f t="shared" si="126"/>
        <v>0</v>
      </c>
      <c r="V366" s="3597">
        <f t="shared" si="127"/>
        <v>0</v>
      </c>
      <c r="W366" s="3597">
        <f t="shared" si="128"/>
        <v>0</v>
      </c>
      <c r="X366" s="3599"/>
      <c r="Y366" s="4373"/>
      <c r="Z366" s="4373"/>
      <c r="AA366" s="860"/>
      <c r="AB366" s="860"/>
      <c r="AC366" s="3601">
        <f t="shared" si="129"/>
        <v>0</v>
      </c>
      <c r="AD366" s="3601" t="str">
        <f t="shared" si="130"/>
        <v/>
      </c>
      <c r="AE366" s="3601" t="str">
        <f t="shared" si="114"/>
        <v/>
      </c>
      <c r="AF366" s="4375">
        <f t="shared" si="115"/>
        <v>0</v>
      </c>
      <c r="AG366" s="4375">
        <f t="shared" si="116"/>
        <v>0</v>
      </c>
      <c r="AH366" s="3601">
        <f t="shared" si="125"/>
        <v>0</v>
      </c>
      <c r="AI366" s="860"/>
      <c r="AJ366" s="860"/>
      <c r="AK366" s="858"/>
      <c r="AL366" s="858"/>
      <c r="AM366" s="858"/>
      <c r="AN366" s="3604" t="str">
        <f t="shared" si="117"/>
        <v>N</v>
      </c>
      <c r="AO366" s="3604" t="str">
        <f t="shared" si="118"/>
        <v>N</v>
      </c>
      <c r="AP366" s="3604" t="str">
        <f t="shared" si="119"/>
        <v>N</v>
      </c>
      <c r="AQ366" s="3604" t="str">
        <f t="shared" si="120"/>
        <v>N</v>
      </c>
      <c r="AR366" s="3604" t="str">
        <f t="shared" si="121"/>
        <v>N</v>
      </c>
      <c r="AS366" s="3604" t="str">
        <f t="shared" si="122"/>
        <v>N</v>
      </c>
      <c r="AT366" s="3604" t="str">
        <f t="shared" si="123"/>
        <v>N</v>
      </c>
      <c r="AU366" s="3604" t="str">
        <f t="shared" si="124"/>
        <v>N</v>
      </c>
      <c r="AV366" s="3604" t="str">
        <f t="shared" si="131"/>
        <v/>
      </c>
      <c r="AW366" s="3604" t="str">
        <f t="shared" si="132"/>
        <v/>
      </c>
      <c r="AX366" s="3604" t="str">
        <f t="shared" si="133"/>
        <v>N</v>
      </c>
      <c r="AY366" s="856"/>
      <c r="AZ366" s="861"/>
      <c r="BA366" s="24"/>
      <c r="BB366" s="26" t="s">
        <v>2768</v>
      </c>
      <c r="BC366" s="3009"/>
      <c r="BD366" s="3013"/>
      <c r="BE366" s="101" t="str">
        <f t="shared" si="113"/>
        <v>Please complete all cells in row</v>
      </c>
      <c r="BF366" s="993">
        <v>0</v>
      </c>
      <c r="BG366" s="3362"/>
    </row>
    <row r="367" spans="1:59" s="3704" customFormat="1" ht="15.75" hidden="1" customHeight="1">
      <c r="A367" s="3163"/>
      <c r="B367" s="3702"/>
      <c r="C367" s="856"/>
      <c r="D367" s="4605" t="s">
        <v>2410</v>
      </c>
      <c r="E367" s="856"/>
      <c r="F367" s="867"/>
      <c r="G367" s="867"/>
      <c r="H367" s="856"/>
      <c r="I367" s="856"/>
      <c r="J367" s="856"/>
      <c r="K367" s="856"/>
      <c r="L367" s="856"/>
      <c r="M367" s="856"/>
      <c r="N367" s="857"/>
      <c r="O367" s="858"/>
      <c r="P367" s="857"/>
      <c r="Q367" s="859"/>
      <c r="R367" s="858"/>
      <c r="S367" s="858"/>
      <c r="T367" s="858"/>
      <c r="U367" s="3596">
        <f t="shared" si="126"/>
        <v>0</v>
      </c>
      <c r="V367" s="3597">
        <f t="shared" si="127"/>
        <v>0</v>
      </c>
      <c r="W367" s="3597">
        <f t="shared" si="128"/>
        <v>0</v>
      </c>
      <c r="X367" s="3599"/>
      <c r="Y367" s="4373"/>
      <c r="Z367" s="4373"/>
      <c r="AA367" s="860"/>
      <c r="AB367" s="860"/>
      <c r="AC367" s="3601">
        <f t="shared" si="129"/>
        <v>0</v>
      </c>
      <c r="AD367" s="3601" t="str">
        <f t="shared" si="130"/>
        <v/>
      </c>
      <c r="AE367" s="3601" t="str">
        <f t="shared" si="114"/>
        <v/>
      </c>
      <c r="AF367" s="4375">
        <f t="shared" si="115"/>
        <v>0</v>
      </c>
      <c r="AG367" s="4375">
        <f t="shared" si="116"/>
        <v>0</v>
      </c>
      <c r="AH367" s="3601">
        <f t="shared" si="125"/>
        <v>0</v>
      </c>
      <c r="AI367" s="860"/>
      <c r="AJ367" s="860"/>
      <c r="AK367" s="858"/>
      <c r="AL367" s="858"/>
      <c r="AM367" s="858"/>
      <c r="AN367" s="3604" t="str">
        <f t="shared" si="117"/>
        <v>N</v>
      </c>
      <c r="AO367" s="3604" t="str">
        <f t="shared" si="118"/>
        <v>N</v>
      </c>
      <c r="AP367" s="3604" t="str">
        <f t="shared" si="119"/>
        <v>N</v>
      </c>
      <c r="AQ367" s="3604" t="str">
        <f t="shared" si="120"/>
        <v>N</v>
      </c>
      <c r="AR367" s="3604" t="str">
        <f t="shared" si="121"/>
        <v>N</v>
      </c>
      <c r="AS367" s="3604" t="str">
        <f t="shared" si="122"/>
        <v>N</v>
      </c>
      <c r="AT367" s="3604" t="str">
        <f t="shared" si="123"/>
        <v>N</v>
      </c>
      <c r="AU367" s="3604" t="str">
        <f t="shared" si="124"/>
        <v>N</v>
      </c>
      <c r="AV367" s="3604" t="str">
        <f t="shared" si="131"/>
        <v/>
      </c>
      <c r="AW367" s="3604" t="str">
        <f t="shared" si="132"/>
        <v/>
      </c>
      <c r="AX367" s="3604" t="str">
        <f t="shared" si="133"/>
        <v>N</v>
      </c>
      <c r="AY367" s="856"/>
      <c r="AZ367" s="861"/>
      <c r="BA367" s="24"/>
      <c r="BB367" s="26" t="s">
        <v>2769</v>
      </c>
      <c r="BC367" s="3009"/>
      <c r="BD367" s="3013"/>
      <c r="BE367" s="101" t="str">
        <f t="shared" si="113"/>
        <v>Please complete all cells in row</v>
      </c>
      <c r="BF367" s="993">
        <v>0</v>
      </c>
      <c r="BG367" s="3362"/>
    </row>
    <row r="368" spans="1:59" s="3704" customFormat="1" ht="15.75" hidden="1" customHeight="1">
      <c r="A368" s="3163"/>
      <c r="B368" s="3702"/>
      <c r="C368" s="856"/>
      <c r="D368" s="4605" t="s">
        <v>2410</v>
      </c>
      <c r="E368" s="856"/>
      <c r="F368" s="867"/>
      <c r="G368" s="867"/>
      <c r="H368" s="856"/>
      <c r="I368" s="856"/>
      <c r="J368" s="856"/>
      <c r="K368" s="856"/>
      <c r="L368" s="856"/>
      <c r="M368" s="856"/>
      <c r="N368" s="857"/>
      <c r="O368" s="858"/>
      <c r="P368" s="857"/>
      <c r="Q368" s="859"/>
      <c r="R368" s="858"/>
      <c r="S368" s="858"/>
      <c r="T368" s="858"/>
      <c r="U368" s="3596">
        <f t="shared" si="126"/>
        <v>0</v>
      </c>
      <c r="V368" s="3597">
        <f t="shared" si="127"/>
        <v>0</v>
      </c>
      <c r="W368" s="3597">
        <f t="shared" si="128"/>
        <v>0</v>
      </c>
      <c r="X368" s="3599"/>
      <c r="Y368" s="4373"/>
      <c r="Z368" s="4373"/>
      <c r="AA368" s="860"/>
      <c r="AB368" s="860"/>
      <c r="AC368" s="3601">
        <f t="shared" si="129"/>
        <v>0</v>
      </c>
      <c r="AD368" s="3601" t="str">
        <f t="shared" si="130"/>
        <v/>
      </c>
      <c r="AE368" s="3601" t="str">
        <f t="shared" si="114"/>
        <v/>
      </c>
      <c r="AF368" s="4375">
        <f t="shared" si="115"/>
        <v>0</v>
      </c>
      <c r="AG368" s="4375">
        <f t="shared" si="116"/>
        <v>0</v>
      </c>
      <c r="AH368" s="3601">
        <f t="shared" si="125"/>
        <v>0</v>
      </c>
      <c r="AI368" s="860"/>
      <c r="AJ368" s="860"/>
      <c r="AK368" s="858"/>
      <c r="AL368" s="858"/>
      <c r="AM368" s="858"/>
      <c r="AN368" s="3604" t="str">
        <f t="shared" si="117"/>
        <v>N</v>
      </c>
      <c r="AO368" s="3604" t="str">
        <f t="shared" si="118"/>
        <v>N</v>
      </c>
      <c r="AP368" s="3604" t="str">
        <f t="shared" si="119"/>
        <v>N</v>
      </c>
      <c r="AQ368" s="3604" t="str">
        <f t="shared" si="120"/>
        <v>N</v>
      </c>
      <c r="AR368" s="3604" t="str">
        <f t="shared" si="121"/>
        <v>N</v>
      </c>
      <c r="AS368" s="3604" t="str">
        <f t="shared" si="122"/>
        <v>N</v>
      </c>
      <c r="AT368" s="3604" t="str">
        <f t="shared" si="123"/>
        <v>N</v>
      </c>
      <c r="AU368" s="3604" t="str">
        <f t="shared" si="124"/>
        <v>N</v>
      </c>
      <c r="AV368" s="3604" t="str">
        <f t="shared" si="131"/>
        <v/>
      </c>
      <c r="AW368" s="3604" t="str">
        <f t="shared" si="132"/>
        <v/>
      </c>
      <c r="AX368" s="3604" t="str">
        <f t="shared" si="133"/>
        <v>N</v>
      </c>
      <c r="AY368" s="856"/>
      <c r="AZ368" s="861"/>
      <c r="BA368" s="24"/>
      <c r="BB368" s="26" t="s">
        <v>2770</v>
      </c>
      <c r="BC368" s="3009"/>
      <c r="BD368" s="3013"/>
      <c r="BE368" s="101" t="str">
        <f t="shared" si="113"/>
        <v>Please complete all cells in row</v>
      </c>
      <c r="BF368" s="993">
        <v>0</v>
      </c>
      <c r="BG368" s="3362"/>
    </row>
    <row r="369" spans="1:59" s="3704" customFormat="1" ht="15.75" hidden="1" customHeight="1">
      <c r="A369" s="3163"/>
      <c r="B369" s="3702"/>
      <c r="C369" s="856"/>
      <c r="D369" s="4605" t="s">
        <v>2410</v>
      </c>
      <c r="E369" s="856"/>
      <c r="F369" s="867"/>
      <c r="G369" s="867"/>
      <c r="H369" s="856"/>
      <c r="I369" s="856"/>
      <c r="J369" s="856"/>
      <c r="K369" s="856"/>
      <c r="L369" s="856"/>
      <c r="M369" s="856"/>
      <c r="N369" s="857"/>
      <c r="O369" s="858"/>
      <c r="P369" s="857"/>
      <c r="Q369" s="859"/>
      <c r="R369" s="858"/>
      <c r="S369" s="858"/>
      <c r="T369" s="858"/>
      <c r="U369" s="3596">
        <f t="shared" si="126"/>
        <v>0</v>
      </c>
      <c r="V369" s="3597">
        <f t="shared" si="127"/>
        <v>0</v>
      </c>
      <c r="W369" s="3597">
        <f t="shared" si="128"/>
        <v>0</v>
      </c>
      <c r="X369" s="3599"/>
      <c r="Y369" s="4373"/>
      <c r="Z369" s="4373"/>
      <c r="AA369" s="860"/>
      <c r="AB369" s="860"/>
      <c r="AC369" s="3601">
        <f t="shared" si="129"/>
        <v>0</v>
      </c>
      <c r="AD369" s="3601" t="str">
        <f t="shared" si="130"/>
        <v/>
      </c>
      <c r="AE369" s="3601" t="str">
        <f t="shared" si="114"/>
        <v/>
      </c>
      <c r="AF369" s="4375">
        <f t="shared" si="115"/>
        <v>0</v>
      </c>
      <c r="AG369" s="4375">
        <f t="shared" si="116"/>
        <v>0</v>
      </c>
      <c r="AH369" s="3601">
        <f t="shared" si="125"/>
        <v>0</v>
      </c>
      <c r="AI369" s="860"/>
      <c r="AJ369" s="860"/>
      <c r="AK369" s="858"/>
      <c r="AL369" s="858"/>
      <c r="AM369" s="858"/>
      <c r="AN369" s="3604" t="str">
        <f t="shared" si="117"/>
        <v>N</v>
      </c>
      <c r="AO369" s="3604" t="str">
        <f t="shared" si="118"/>
        <v>N</v>
      </c>
      <c r="AP369" s="3604" t="str">
        <f t="shared" si="119"/>
        <v>N</v>
      </c>
      <c r="AQ369" s="3604" t="str">
        <f t="shared" si="120"/>
        <v>N</v>
      </c>
      <c r="AR369" s="3604" t="str">
        <f t="shared" si="121"/>
        <v>N</v>
      </c>
      <c r="AS369" s="3604" t="str">
        <f t="shared" si="122"/>
        <v>N</v>
      </c>
      <c r="AT369" s="3604" t="str">
        <f t="shared" si="123"/>
        <v>N</v>
      </c>
      <c r="AU369" s="3604" t="str">
        <f t="shared" si="124"/>
        <v>N</v>
      </c>
      <c r="AV369" s="3604" t="str">
        <f t="shared" si="131"/>
        <v/>
      </c>
      <c r="AW369" s="3604" t="str">
        <f t="shared" si="132"/>
        <v/>
      </c>
      <c r="AX369" s="3604" t="str">
        <f t="shared" si="133"/>
        <v>N</v>
      </c>
      <c r="AY369" s="856"/>
      <c r="AZ369" s="861"/>
      <c r="BA369" s="24"/>
      <c r="BB369" s="26" t="s">
        <v>2771</v>
      </c>
      <c r="BC369" s="3009"/>
      <c r="BD369" s="3013"/>
      <c r="BE369" s="101" t="str">
        <f t="shared" si="113"/>
        <v>Please complete all cells in row</v>
      </c>
      <c r="BF369" s="993">
        <v>0</v>
      </c>
      <c r="BG369" s="3362"/>
    </row>
    <row r="370" spans="1:59" s="3704" customFormat="1" ht="15.75" hidden="1" customHeight="1">
      <c r="A370" s="3163"/>
      <c r="B370" s="3702"/>
      <c r="C370" s="856"/>
      <c r="D370" s="4605" t="s">
        <v>2410</v>
      </c>
      <c r="E370" s="856"/>
      <c r="F370" s="867"/>
      <c r="G370" s="867"/>
      <c r="H370" s="856"/>
      <c r="I370" s="856"/>
      <c r="J370" s="856"/>
      <c r="K370" s="856"/>
      <c r="L370" s="856"/>
      <c r="M370" s="856"/>
      <c r="N370" s="857"/>
      <c r="O370" s="858"/>
      <c r="P370" s="857"/>
      <c r="Q370" s="859"/>
      <c r="R370" s="858"/>
      <c r="S370" s="858"/>
      <c r="T370" s="858"/>
      <c r="U370" s="3596">
        <f t="shared" si="126"/>
        <v>0</v>
      </c>
      <c r="V370" s="3597">
        <f t="shared" si="127"/>
        <v>0</v>
      </c>
      <c r="W370" s="3597">
        <f t="shared" si="128"/>
        <v>0</v>
      </c>
      <c r="X370" s="3599"/>
      <c r="Y370" s="4373"/>
      <c r="Z370" s="4373"/>
      <c r="AA370" s="860"/>
      <c r="AB370" s="860"/>
      <c r="AC370" s="3601">
        <f t="shared" si="129"/>
        <v>0</v>
      </c>
      <c r="AD370" s="3601" t="str">
        <f t="shared" si="130"/>
        <v/>
      </c>
      <c r="AE370" s="3601" t="str">
        <f t="shared" si="114"/>
        <v/>
      </c>
      <c r="AF370" s="4375">
        <f t="shared" si="115"/>
        <v>0</v>
      </c>
      <c r="AG370" s="4375">
        <f t="shared" si="116"/>
        <v>0</v>
      </c>
      <c r="AH370" s="3601">
        <f t="shared" si="125"/>
        <v>0</v>
      </c>
      <c r="AI370" s="860"/>
      <c r="AJ370" s="860"/>
      <c r="AK370" s="858"/>
      <c r="AL370" s="858"/>
      <c r="AM370" s="858"/>
      <c r="AN370" s="3604" t="str">
        <f t="shared" si="117"/>
        <v>N</v>
      </c>
      <c r="AO370" s="3604" t="str">
        <f t="shared" si="118"/>
        <v>N</v>
      </c>
      <c r="AP370" s="3604" t="str">
        <f t="shared" si="119"/>
        <v>N</v>
      </c>
      <c r="AQ370" s="3604" t="str">
        <f t="shared" si="120"/>
        <v>N</v>
      </c>
      <c r="AR370" s="3604" t="str">
        <f t="shared" si="121"/>
        <v>N</v>
      </c>
      <c r="AS370" s="3604" t="str">
        <f t="shared" si="122"/>
        <v>N</v>
      </c>
      <c r="AT370" s="3604" t="str">
        <f t="shared" si="123"/>
        <v>N</v>
      </c>
      <c r="AU370" s="3604" t="str">
        <f t="shared" si="124"/>
        <v>N</v>
      </c>
      <c r="AV370" s="3604" t="str">
        <f t="shared" si="131"/>
        <v/>
      </c>
      <c r="AW370" s="3604" t="str">
        <f t="shared" si="132"/>
        <v/>
      </c>
      <c r="AX370" s="3604" t="str">
        <f t="shared" si="133"/>
        <v>N</v>
      </c>
      <c r="AY370" s="856"/>
      <c r="AZ370" s="861"/>
      <c r="BA370" s="24"/>
      <c r="BB370" s="26" t="s">
        <v>2772</v>
      </c>
      <c r="BC370" s="3009"/>
      <c r="BD370" s="3013"/>
      <c r="BE370" s="101" t="str">
        <f t="shared" si="113"/>
        <v>Please complete all cells in row</v>
      </c>
      <c r="BF370" s="993">
        <v>0</v>
      </c>
      <c r="BG370" s="3362"/>
    </row>
    <row r="371" spans="1:59" s="3704" customFormat="1" ht="15.75" hidden="1" customHeight="1">
      <c r="A371" s="3163"/>
      <c r="B371" s="3702"/>
      <c r="C371" s="856"/>
      <c r="D371" s="4605" t="s">
        <v>2410</v>
      </c>
      <c r="E371" s="856"/>
      <c r="F371" s="867"/>
      <c r="G371" s="867"/>
      <c r="H371" s="856"/>
      <c r="I371" s="856"/>
      <c r="J371" s="856"/>
      <c r="K371" s="856"/>
      <c r="L371" s="856"/>
      <c r="M371" s="856"/>
      <c r="N371" s="857"/>
      <c r="O371" s="858"/>
      <c r="P371" s="857"/>
      <c r="Q371" s="859"/>
      <c r="R371" s="858"/>
      <c r="S371" s="858"/>
      <c r="T371" s="858"/>
      <c r="U371" s="3596">
        <f t="shared" si="126"/>
        <v>0</v>
      </c>
      <c r="V371" s="3597">
        <f t="shared" si="127"/>
        <v>0</v>
      </c>
      <c r="W371" s="3597">
        <f t="shared" si="128"/>
        <v>0</v>
      </c>
      <c r="X371" s="3599"/>
      <c r="Y371" s="4373"/>
      <c r="Z371" s="4373"/>
      <c r="AA371" s="860"/>
      <c r="AB371" s="860"/>
      <c r="AC371" s="3601">
        <f t="shared" si="129"/>
        <v>0</v>
      </c>
      <c r="AD371" s="3601" t="str">
        <f t="shared" si="130"/>
        <v/>
      </c>
      <c r="AE371" s="3601" t="str">
        <f t="shared" si="114"/>
        <v/>
      </c>
      <c r="AF371" s="4375">
        <f t="shared" si="115"/>
        <v>0</v>
      </c>
      <c r="AG371" s="4375">
        <f t="shared" si="116"/>
        <v>0</v>
      </c>
      <c r="AH371" s="3601">
        <f t="shared" si="125"/>
        <v>0</v>
      </c>
      <c r="AI371" s="860"/>
      <c r="AJ371" s="860"/>
      <c r="AK371" s="858"/>
      <c r="AL371" s="858"/>
      <c r="AM371" s="858"/>
      <c r="AN371" s="3604" t="str">
        <f t="shared" si="117"/>
        <v>N</v>
      </c>
      <c r="AO371" s="3604" t="str">
        <f t="shared" si="118"/>
        <v>N</v>
      </c>
      <c r="AP371" s="3604" t="str">
        <f t="shared" si="119"/>
        <v>N</v>
      </c>
      <c r="AQ371" s="3604" t="str">
        <f t="shared" si="120"/>
        <v>N</v>
      </c>
      <c r="AR371" s="3604" t="str">
        <f t="shared" si="121"/>
        <v>N</v>
      </c>
      <c r="AS371" s="3604" t="str">
        <f t="shared" si="122"/>
        <v>N</v>
      </c>
      <c r="AT371" s="3604" t="str">
        <f t="shared" si="123"/>
        <v>N</v>
      </c>
      <c r="AU371" s="3604" t="str">
        <f t="shared" si="124"/>
        <v>N</v>
      </c>
      <c r="AV371" s="3604" t="str">
        <f t="shared" si="131"/>
        <v/>
      </c>
      <c r="AW371" s="3604" t="str">
        <f t="shared" si="132"/>
        <v/>
      </c>
      <c r="AX371" s="3604" t="str">
        <f t="shared" si="133"/>
        <v>N</v>
      </c>
      <c r="AY371" s="856"/>
      <c r="AZ371" s="861"/>
      <c r="BA371" s="24"/>
      <c r="BB371" s="26" t="s">
        <v>2773</v>
      </c>
      <c r="BC371" s="3009"/>
      <c r="BD371" s="3013"/>
      <c r="BE371" s="101" t="str">
        <f t="shared" si="113"/>
        <v>Please complete all cells in row</v>
      </c>
      <c r="BF371" s="993">
        <v>0</v>
      </c>
      <c r="BG371" s="3362"/>
    </row>
    <row r="372" spans="1:59" s="3704" customFormat="1" ht="15.75" hidden="1" customHeight="1">
      <c r="A372" s="3163"/>
      <c r="B372" s="3702"/>
      <c r="C372" s="856"/>
      <c r="D372" s="4605" t="s">
        <v>2410</v>
      </c>
      <c r="E372" s="856"/>
      <c r="F372" s="867"/>
      <c r="G372" s="867"/>
      <c r="H372" s="856"/>
      <c r="I372" s="856"/>
      <c r="J372" s="856"/>
      <c r="K372" s="856"/>
      <c r="L372" s="856"/>
      <c r="M372" s="856"/>
      <c r="N372" s="857"/>
      <c r="O372" s="858"/>
      <c r="P372" s="857"/>
      <c r="Q372" s="859"/>
      <c r="R372" s="858"/>
      <c r="S372" s="858"/>
      <c r="T372" s="858"/>
      <c r="U372" s="3596">
        <f t="shared" si="126"/>
        <v>0</v>
      </c>
      <c r="V372" s="3597">
        <f t="shared" si="127"/>
        <v>0</v>
      </c>
      <c r="W372" s="3597">
        <f t="shared" si="128"/>
        <v>0</v>
      </c>
      <c r="X372" s="3599"/>
      <c r="Y372" s="4373"/>
      <c r="Z372" s="4373"/>
      <c r="AA372" s="860"/>
      <c r="AB372" s="860"/>
      <c r="AC372" s="3601">
        <f t="shared" si="129"/>
        <v>0</v>
      </c>
      <c r="AD372" s="3601" t="str">
        <f t="shared" si="130"/>
        <v/>
      </c>
      <c r="AE372" s="3601" t="str">
        <f t="shared" si="114"/>
        <v/>
      </c>
      <c r="AF372" s="4375">
        <f t="shared" si="115"/>
        <v>0</v>
      </c>
      <c r="AG372" s="4375">
        <f t="shared" si="116"/>
        <v>0</v>
      </c>
      <c r="AH372" s="3601">
        <f t="shared" si="125"/>
        <v>0</v>
      </c>
      <c r="AI372" s="860"/>
      <c r="AJ372" s="860"/>
      <c r="AK372" s="858"/>
      <c r="AL372" s="858"/>
      <c r="AM372" s="858"/>
      <c r="AN372" s="3604" t="str">
        <f t="shared" si="117"/>
        <v>N</v>
      </c>
      <c r="AO372" s="3604" t="str">
        <f t="shared" si="118"/>
        <v>N</v>
      </c>
      <c r="AP372" s="3604" t="str">
        <f t="shared" si="119"/>
        <v>N</v>
      </c>
      <c r="AQ372" s="3604" t="str">
        <f t="shared" si="120"/>
        <v>N</v>
      </c>
      <c r="AR372" s="3604" t="str">
        <f t="shared" si="121"/>
        <v>N</v>
      </c>
      <c r="AS372" s="3604" t="str">
        <f t="shared" si="122"/>
        <v>N</v>
      </c>
      <c r="AT372" s="3604" t="str">
        <f t="shared" si="123"/>
        <v>N</v>
      </c>
      <c r="AU372" s="3604" t="str">
        <f t="shared" si="124"/>
        <v>N</v>
      </c>
      <c r="AV372" s="3604" t="str">
        <f t="shared" si="131"/>
        <v/>
      </c>
      <c r="AW372" s="3604" t="str">
        <f t="shared" si="132"/>
        <v/>
      </c>
      <c r="AX372" s="3604" t="str">
        <f t="shared" si="133"/>
        <v>N</v>
      </c>
      <c r="AY372" s="856"/>
      <c r="AZ372" s="861"/>
      <c r="BA372" s="24"/>
      <c r="BB372" s="26" t="s">
        <v>2774</v>
      </c>
      <c r="BC372" s="3009"/>
      <c r="BD372" s="3013"/>
      <c r="BE372" s="101" t="str">
        <f t="shared" si="113"/>
        <v>Please complete all cells in row</v>
      </c>
      <c r="BF372" s="993">
        <v>0</v>
      </c>
      <c r="BG372" s="3362"/>
    </row>
    <row r="373" spans="1:59" s="3704" customFormat="1" ht="15.75" hidden="1" customHeight="1">
      <c r="A373" s="3163"/>
      <c r="B373" s="3702"/>
      <c r="C373" s="856"/>
      <c r="D373" s="4605" t="s">
        <v>2410</v>
      </c>
      <c r="E373" s="856"/>
      <c r="F373" s="867"/>
      <c r="G373" s="867"/>
      <c r="H373" s="856"/>
      <c r="I373" s="856"/>
      <c r="J373" s="856"/>
      <c r="K373" s="856"/>
      <c r="L373" s="856"/>
      <c r="M373" s="856"/>
      <c r="N373" s="857"/>
      <c r="O373" s="858"/>
      <c r="P373" s="857"/>
      <c r="Q373" s="859"/>
      <c r="R373" s="858"/>
      <c r="S373" s="858"/>
      <c r="T373" s="858"/>
      <c r="U373" s="3596">
        <f t="shared" si="126"/>
        <v>0</v>
      </c>
      <c r="V373" s="3597">
        <f t="shared" si="127"/>
        <v>0</v>
      </c>
      <c r="W373" s="3597">
        <f t="shared" si="128"/>
        <v>0</v>
      </c>
      <c r="X373" s="3599"/>
      <c r="Y373" s="4373"/>
      <c r="Z373" s="4373"/>
      <c r="AA373" s="860"/>
      <c r="AB373" s="860"/>
      <c r="AC373" s="3601">
        <f t="shared" si="129"/>
        <v>0</v>
      </c>
      <c r="AD373" s="3601" t="str">
        <f t="shared" si="130"/>
        <v/>
      </c>
      <c r="AE373" s="3601" t="str">
        <f t="shared" si="114"/>
        <v/>
      </c>
      <c r="AF373" s="4375">
        <f t="shared" si="115"/>
        <v>0</v>
      </c>
      <c r="AG373" s="4375">
        <f t="shared" si="116"/>
        <v>0</v>
      </c>
      <c r="AH373" s="3601">
        <f t="shared" si="125"/>
        <v>0</v>
      </c>
      <c r="AI373" s="860"/>
      <c r="AJ373" s="860"/>
      <c r="AK373" s="858"/>
      <c r="AL373" s="858"/>
      <c r="AM373" s="858"/>
      <c r="AN373" s="3604" t="str">
        <f t="shared" si="117"/>
        <v>N</v>
      </c>
      <c r="AO373" s="3604" t="str">
        <f t="shared" si="118"/>
        <v>N</v>
      </c>
      <c r="AP373" s="3604" t="str">
        <f t="shared" si="119"/>
        <v>N</v>
      </c>
      <c r="AQ373" s="3604" t="str">
        <f t="shared" si="120"/>
        <v>N</v>
      </c>
      <c r="AR373" s="3604" t="str">
        <f t="shared" si="121"/>
        <v>N</v>
      </c>
      <c r="AS373" s="3604" t="str">
        <f t="shared" si="122"/>
        <v>N</v>
      </c>
      <c r="AT373" s="3604" t="str">
        <f t="shared" si="123"/>
        <v>N</v>
      </c>
      <c r="AU373" s="3604" t="str">
        <f t="shared" si="124"/>
        <v>N</v>
      </c>
      <c r="AV373" s="3604" t="str">
        <f t="shared" si="131"/>
        <v/>
      </c>
      <c r="AW373" s="3604" t="str">
        <f t="shared" si="132"/>
        <v/>
      </c>
      <c r="AX373" s="3604" t="str">
        <f t="shared" si="133"/>
        <v>N</v>
      </c>
      <c r="AY373" s="856"/>
      <c r="AZ373" s="861"/>
      <c r="BA373" s="24"/>
      <c r="BB373" s="26" t="s">
        <v>2775</v>
      </c>
      <c r="BC373" s="3009"/>
      <c r="BD373" s="3013"/>
      <c r="BE373" s="101" t="str">
        <f t="shared" si="113"/>
        <v>Please complete all cells in row</v>
      </c>
      <c r="BF373" s="993">
        <v>0</v>
      </c>
      <c r="BG373" s="3362"/>
    </row>
    <row r="374" spans="1:59" s="3704" customFormat="1" ht="15.75" hidden="1" customHeight="1">
      <c r="A374" s="3163"/>
      <c r="B374" s="3702"/>
      <c r="C374" s="856"/>
      <c r="D374" s="4605" t="s">
        <v>2410</v>
      </c>
      <c r="E374" s="856"/>
      <c r="F374" s="867"/>
      <c r="G374" s="867"/>
      <c r="H374" s="856"/>
      <c r="I374" s="856"/>
      <c r="J374" s="856"/>
      <c r="K374" s="856"/>
      <c r="L374" s="856"/>
      <c r="M374" s="856"/>
      <c r="N374" s="857"/>
      <c r="O374" s="858"/>
      <c r="P374" s="857"/>
      <c r="Q374" s="859"/>
      <c r="R374" s="858"/>
      <c r="S374" s="858"/>
      <c r="T374" s="858"/>
      <c r="U374" s="3596">
        <f t="shared" si="126"/>
        <v>0</v>
      </c>
      <c r="V374" s="3597">
        <f t="shared" si="127"/>
        <v>0</v>
      </c>
      <c r="W374" s="3597">
        <f t="shared" si="128"/>
        <v>0</v>
      </c>
      <c r="X374" s="3599"/>
      <c r="Y374" s="4373"/>
      <c r="Z374" s="4373"/>
      <c r="AA374" s="860"/>
      <c r="AB374" s="860"/>
      <c r="AC374" s="3601">
        <f t="shared" si="129"/>
        <v>0</v>
      </c>
      <c r="AD374" s="3601" t="str">
        <f t="shared" si="130"/>
        <v/>
      </c>
      <c r="AE374" s="3601" t="str">
        <f t="shared" si="114"/>
        <v/>
      </c>
      <c r="AF374" s="4375">
        <f t="shared" si="115"/>
        <v>0</v>
      </c>
      <c r="AG374" s="4375">
        <f t="shared" si="116"/>
        <v>0</v>
      </c>
      <c r="AH374" s="3601">
        <f t="shared" si="125"/>
        <v>0</v>
      </c>
      <c r="AI374" s="860"/>
      <c r="AJ374" s="860"/>
      <c r="AK374" s="858"/>
      <c r="AL374" s="858"/>
      <c r="AM374" s="858"/>
      <c r="AN374" s="3604" t="str">
        <f t="shared" si="117"/>
        <v>N</v>
      </c>
      <c r="AO374" s="3604" t="str">
        <f t="shared" si="118"/>
        <v>N</v>
      </c>
      <c r="AP374" s="3604" t="str">
        <f t="shared" si="119"/>
        <v>N</v>
      </c>
      <c r="AQ374" s="3604" t="str">
        <f t="shared" si="120"/>
        <v>N</v>
      </c>
      <c r="AR374" s="3604" t="str">
        <f t="shared" si="121"/>
        <v>N</v>
      </c>
      <c r="AS374" s="3604" t="str">
        <f t="shared" si="122"/>
        <v>N</v>
      </c>
      <c r="AT374" s="3604" t="str">
        <f t="shared" si="123"/>
        <v>N</v>
      </c>
      <c r="AU374" s="3604" t="str">
        <f t="shared" si="124"/>
        <v>N</v>
      </c>
      <c r="AV374" s="3604" t="str">
        <f t="shared" si="131"/>
        <v/>
      </c>
      <c r="AW374" s="3604" t="str">
        <f t="shared" si="132"/>
        <v/>
      </c>
      <c r="AX374" s="3604" t="str">
        <f t="shared" si="133"/>
        <v>N</v>
      </c>
      <c r="AY374" s="856"/>
      <c r="AZ374" s="861"/>
      <c r="BA374" s="24"/>
      <c r="BB374" s="26" t="s">
        <v>2776</v>
      </c>
      <c r="BC374" s="3009"/>
      <c r="BD374" s="3013"/>
      <c r="BE374" s="101" t="str">
        <f t="shared" si="113"/>
        <v>Please complete all cells in row</v>
      </c>
      <c r="BF374" s="993">
        <v>0</v>
      </c>
      <c r="BG374" s="3362"/>
    </row>
    <row r="375" spans="1:59" s="3704" customFormat="1" ht="15.75" hidden="1" customHeight="1">
      <c r="A375" s="3163"/>
      <c r="B375" s="3702"/>
      <c r="C375" s="856"/>
      <c r="D375" s="4605" t="s">
        <v>2410</v>
      </c>
      <c r="E375" s="856"/>
      <c r="F375" s="867"/>
      <c r="G375" s="867"/>
      <c r="H375" s="856"/>
      <c r="I375" s="856"/>
      <c r="J375" s="856"/>
      <c r="K375" s="856"/>
      <c r="L375" s="856"/>
      <c r="M375" s="856"/>
      <c r="N375" s="857"/>
      <c r="O375" s="858"/>
      <c r="P375" s="857"/>
      <c r="Q375" s="859"/>
      <c r="R375" s="858"/>
      <c r="S375" s="858"/>
      <c r="T375" s="858"/>
      <c r="U375" s="3596">
        <f t="shared" si="126"/>
        <v>0</v>
      </c>
      <c r="V375" s="3597">
        <f t="shared" si="127"/>
        <v>0</v>
      </c>
      <c r="W375" s="3597">
        <f t="shared" si="128"/>
        <v>0</v>
      </c>
      <c r="X375" s="3599"/>
      <c r="Y375" s="4373"/>
      <c r="Z375" s="4373"/>
      <c r="AA375" s="860"/>
      <c r="AB375" s="860"/>
      <c r="AC375" s="3601">
        <f t="shared" si="129"/>
        <v>0</v>
      </c>
      <c r="AD375" s="3601" t="str">
        <f t="shared" si="130"/>
        <v/>
      </c>
      <c r="AE375" s="3601" t="str">
        <f t="shared" si="114"/>
        <v/>
      </c>
      <c r="AF375" s="4375">
        <f t="shared" si="115"/>
        <v>0</v>
      </c>
      <c r="AG375" s="4375">
        <f t="shared" si="116"/>
        <v>0</v>
      </c>
      <c r="AH375" s="3601">
        <f t="shared" si="125"/>
        <v>0</v>
      </c>
      <c r="AI375" s="860"/>
      <c r="AJ375" s="860"/>
      <c r="AK375" s="858"/>
      <c r="AL375" s="858"/>
      <c r="AM375" s="858"/>
      <c r="AN375" s="3604" t="str">
        <f t="shared" si="117"/>
        <v>N</v>
      </c>
      <c r="AO375" s="3604" t="str">
        <f t="shared" si="118"/>
        <v>N</v>
      </c>
      <c r="AP375" s="3604" t="str">
        <f t="shared" si="119"/>
        <v>N</v>
      </c>
      <c r="AQ375" s="3604" t="str">
        <f t="shared" si="120"/>
        <v>N</v>
      </c>
      <c r="AR375" s="3604" t="str">
        <f t="shared" si="121"/>
        <v>N</v>
      </c>
      <c r="AS375" s="3604" t="str">
        <f t="shared" si="122"/>
        <v>N</v>
      </c>
      <c r="AT375" s="3604" t="str">
        <f t="shared" si="123"/>
        <v>N</v>
      </c>
      <c r="AU375" s="3604" t="str">
        <f t="shared" si="124"/>
        <v>N</v>
      </c>
      <c r="AV375" s="3604" t="str">
        <f t="shared" si="131"/>
        <v/>
      </c>
      <c r="AW375" s="3604" t="str">
        <f t="shared" si="132"/>
        <v/>
      </c>
      <c r="AX375" s="3604" t="str">
        <f t="shared" si="133"/>
        <v>N</v>
      </c>
      <c r="AY375" s="856"/>
      <c r="AZ375" s="861"/>
      <c r="BA375" s="24"/>
      <c r="BB375" s="26" t="s">
        <v>2777</v>
      </c>
      <c r="BC375" s="3009"/>
      <c r="BD375" s="3013"/>
      <c r="BE375" s="101" t="str">
        <f t="shared" si="113"/>
        <v>Please complete all cells in row</v>
      </c>
      <c r="BF375" s="993">
        <v>0</v>
      </c>
      <c r="BG375" s="3362"/>
    </row>
    <row r="376" spans="1:59" s="3704" customFormat="1" ht="15.75" hidden="1" customHeight="1">
      <c r="A376" s="3163"/>
      <c r="B376" s="3702"/>
      <c r="C376" s="856"/>
      <c r="D376" s="4605" t="s">
        <v>2410</v>
      </c>
      <c r="E376" s="856"/>
      <c r="F376" s="867"/>
      <c r="G376" s="867"/>
      <c r="H376" s="856"/>
      <c r="I376" s="856"/>
      <c r="J376" s="856"/>
      <c r="K376" s="856"/>
      <c r="L376" s="856"/>
      <c r="M376" s="856"/>
      <c r="N376" s="857"/>
      <c r="O376" s="858"/>
      <c r="P376" s="857"/>
      <c r="Q376" s="859"/>
      <c r="R376" s="858"/>
      <c r="S376" s="858"/>
      <c r="T376" s="858"/>
      <c r="U376" s="3596">
        <f t="shared" si="126"/>
        <v>0</v>
      </c>
      <c r="V376" s="3597">
        <f t="shared" si="127"/>
        <v>0</v>
      </c>
      <c r="W376" s="3597">
        <f t="shared" si="128"/>
        <v>0</v>
      </c>
      <c r="X376" s="3599"/>
      <c r="Y376" s="4373"/>
      <c r="Z376" s="4373"/>
      <c r="AA376" s="860"/>
      <c r="AB376" s="860"/>
      <c r="AC376" s="3601">
        <f t="shared" si="129"/>
        <v>0</v>
      </c>
      <c r="AD376" s="3601" t="str">
        <f t="shared" si="130"/>
        <v/>
      </c>
      <c r="AE376" s="3601" t="str">
        <f t="shared" si="114"/>
        <v/>
      </c>
      <c r="AF376" s="4375">
        <f t="shared" si="115"/>
        <v>0</v>
      </c>
      <c r="AG376" s="4375">
        <f t="shared" si="116"/>
        <v>0</v>
      </c>
      <c r="AH376" s="3601">
        <f t="shared" si="125"/>
        <v>0</v>
      </c>
      <c r="AI376" s="860"/>
      <c r="AJ376" s="860"/>
      <c r="AK376" s="858"/>
      <c r="AL376" s="858"/>
      <c r="AM376" s="858"/>
      <c r="AN376" s="3604" t="str">
        <f t="shared" si="117"/>
        <v>N</v>
      </c>
      <c r="AO376" s="3604" t="str">
        <f t="shared" si="118"/>
        <v>N</v>
      </c>
      <c r="AP376" s="3604" t="str">
        <f t="shared" si="119"/>
        <v>N</v>
      </c>
      <c r="AQ376" s="3604" t="str">
        <f t="shared" si="120"/>
        <v>N</v>
      </c>
      <c r="AR376" s="3604" t="str">
        <f t="shared" si="121"/>
        <v>N</v>
      </c>
      <c r="AS376" s="3604" t="str">
        <f t="shared" si="122"/>
        <v>N</v>
      </c>
      <c r="AT376" s="3604" t="str">
        <f t="shared" si="123"/>
        <v>N</v>
      </c>
      <c r="AU376" s="3604" t="str">
        <f t="shared" si="124"/>
        <v>N</v>
      </c>
      <c r="AV376" s="3604" t="str">
        <f t="shared" si="131"/>
        <v/>
      </c>
      <c r="AW376" s="3604" t="str">
        <f t="shared" si="132"/>
        <v/>
      </c>
      <c r="AX376" s="3604" t="str">
        <f t="shared" si="133"/>
        <v>N</v>
      </c>
      <c r="AY376" s="856"/>
      <c r="AZ376" s="861"/>
      <c r="BA376" s="24"/>
      <c r="BB376" s="26" t="s">
        <v>2778</v>
      </c>
      <c r="BC376" s="3009"/>
      <c r="BD376" s="3013"/>
      <c r="BE376" s="101" t="str">
        <f t="shared" si="113"/>
        <v>Please complete all cells in row</v>
      </c>
      <c r="BF376" s="993">
        <v>0</v>
      </c>
      <c r="BG376" s="3362"/>
    </row>
    <row r="377" spans="1:59" s="3704" customFormat="1" ht="15.75" hidden="1" customHeight="1">
      <c r="A377" s="3163"/>
      <c r="B377" s="3702"/>
      <c r="C377" s="856"/>
      <c r="D377" s="4605" t="s">
        <v>2410</v>
      </c>
      <c r="E377" s="856"/>
      <c r="F377" s="867"/>
      <c r="G377" s="867"/>
      <c r="H377" s="856"/>
      <c r="I377" s="856"/>
      <c r="J377" s="856"/>
      <c r="K377" s="856"/>
      <c r="L377" s="856"/>
      <c r="M377" s="856"/>
      <c r="N377" s="857"/>
      <c r="O377" s="858"/>
      <c r="P377" s="857"/>
      <c r="Q377" s="859"/>
      <c r="R377" s="858"/>
      <c r="S377" s="858"/>
      <c r="T377" s="858"/>
      <c r="U377" s="3596">
        <f t="shared" si="126"/>
        <v>0</v>
      </c>
      <c r="V377" s="3597">
        <f t="shared" si="127"/>
        <v>0</v>
      </c>
      <c r="W377" s="3597">
        <f t="shared" si="128"/>
        <v>0</v>
      </c>
      <c r="X377" s="3599"/>
      <c r="Y377" s="4373"/>
      <c r="Z377" s="4373"/>
      <c r="AA377" s="860"/>
      <c r="AB377" s="860"/>
      <c r="AC377" s="3601">
        <f t="shared" si="129"/>
        <v>0</v>
      </c>
      <c r="AD377" s="3601" t="str">
        <f t="shared" si="130"/>
        <v/>
      </c>
      <c r="AE377" s="3601" t="str">
        <f t="shared" si="114"/>
        <v/>
      </c>
      <c r="AF377" s="4375">
        <f t="shared" si="115"/>
        <v>0</v>
      </c>
      <c r="AG377" s="4375">
        <f t="shared" si="116"/>
        <v>0</v>
      </c>
      <c r="AH377" s="3601">
        <f t="shared" si="125"/>
        <v>0</v>
      </c>
      <c r="AI377" s="860"/>
      <c r="AJ377" s="860"/>
      <c r="AK377" s="858"/>
      <c r="AL377" s="858"/>
      <c r="AM377" s="858"/>
      <c r="AN377" s="3604" t="str">
        <f t="shared" si="117"/>
        <v>N</v>
      </c>
      <c r="AO377" s="3604" t="str">
        <f t="shared" si="118"/>
        <v>N</v>
      </c>
      <c r="AP377" s="3604" t="str">
        <f t="shared" si="119"/>
        <v>N</v>
      </c>
      <c r="AQ377" s="3604" t="str">
        <f t="shared" si="120"/>
        <v>N</v>
      </c>
      <c r="AR377" s="3604" t="str">
        <f t="shared" si="121"/>
        <v>N</v>
      </c>
      <c r="AS377" s="3604" t="str">
        <f t="shared" si="122"/>
        <v>N</v>
      </c>
      <c r="AT377" s="3604" t="str">
        <f t="shared" si="123"/>
        <v>N</v>
      </c>
      <c r="AU377" s="3604" t="str">
        <f t="shared" si="124"/>
        <v>N</v>
      </c>
      <c r="AV377" s="3604" t="str">
        <f t="shared" si="131"/>
        <v/>
      </c>
      <c r="AW377" s="3604" t="str">
        <f t="shared" si="132"/>
        <v/>
      </c>
      <c r="AX377" s="3604" t="str">
        <f t="shared" si="133"/>
        <v>N</v>
      </c>
      <c r="AY377" s="856"/>
      <c r="AZ377" s="861"/>
      <c r="BA377" s="24"/>
      <c r="BB377" s="26" t="s">
        <v>2779</v>
      </c>
      <c r="BC377" s="3009"/>
      <c r="BD377" s="3013"/>
      <c r="BE377" s="101" t="str">
        <f t="shared" si="113"/>
        <v>Please complete all cells in row</v>
      </c>
      <c r="BF377" s="993">
        <v>0</v>
      </c>
      <c r="BG377" s="3362"/>
    </row>
    <row r="378" spans="1:59" s="3704" customFormat="1" ht="15.75" hidden="1" customHeight="1">
      <c r="A378" s="3163"/>
      <c r="B378" s="3702"/>
      <c r="C378" s="856"/>
      <c r="D378" s="4605" t="s">
        <v>2410</v>
      </c>
      <c r="E378" s="856"/>
      <c r="F378" s="867"/>
      <c r="G378" s="867"/>
      <c r="H378" s="856"/>
      <c r="I378" s="856"/>
      <c r="J378" s="856"/>
      <c r="K378" s="856"/>
      <c r="L378" s="856"/>
      <c r="M378" s="856"/>
      <c r="N378" s="857"/>
      <c r="O378" s="858"/>
      <c r="P378" s="857"/>
      <c r="Q378" s="859"/>
      <c r="R378" s="858"/>
      <c r="S378" s="858"/>
      <c r="T378" s="858"/>
      <c r="U378" s="3596">
        <f t="shared" si="126"/>
        <v>0</v>
      </c>
      <c r="V378" s="3597">
        <f t="shared" si="127"/>
        <v>0</v>
      </c>
      <c r="W378" s="3597">
        <f t="shared" si="128"/>
        <v>0</v>
      </c>
      <c r="X378" s="3599"/>
      <c r="Y378" s="4373"/>
      <c r="Z378" s="4373"/>
      <c r="AA378" s="860"/>
      <c r="AB378" s="860"/>
      <c r="AC378" s="3601">
        <f t="shared" si="129"/>
        <v>0</v>
      </c>
      <c r="AD378" s="3601" t="str">
        <f t="shared" si="130"/>
        <v/>
      </c>
      <c r="AE378" s="3601" t="str">
        <f t="shared" si="114"/>
        <v/>
      </c>
      <c r="AF378" s="4375">
        <f t="shared" si="115"/>
        <v>0</v>
      </c>
      <c r="AG378" s="4375">
        <f t="shared" si="116"/>
        <v>0</v>
      </c>
      <c r="AH378" s="3601">
        <f t="shared" si="125"/>
        <v>0</v>
      </c>
      <c r="AI378" s="860"/>
      <c r="AJ378" s="860"/>
      <c r="AK378" s="858"/>
      <c r="AL378" s="858"/>
      <c r="AM378" s="858"/>
      <c r="AN378" s="3604" t="str">
        <f t="shared" si="117"/>
        <v>N</v>
      </c>
      <c r="AO378" s="3604" t="str">
        <f t="shared" si="118"/>
        <v>N</v>
      </c>
      <c r="AP378" s="3604" t="str">
        <f t="shared" si="119"/>
        <v>N</v>
      </c>
      <c r="AQ378" s="3604" t="str">
        <f t="shared" si="120"/>
        <v>N</v>
      </c>
      <c r="AR378" s="3604" t="str">
        <f t="shared" si="121"/>
        <v>N</v>
      </c>
      <c r="AS378" s="3604" t="str">
        <f t="shared" si="122"/>
        <v>N</v>
      </c>
      <c r="AT378" s="3604" t="str">
        <f t="shared" si="123"/>
        <v>N</v>
      </c>
      <c r="AU378" s="3604" t="str">
        <f t="shared" si="124"/>
        <v>N</v>
      </c>
      <c r="AV378" s="3604" t="str">
        <f t="shared" si="131"/>
        <v/>
      </c>
      <c r="AW378" s="3604" t="str">
        <f t="shared" si="132"/>
        <v/>
      </c>
      <c r="AX378" s="3604" t="str">
        <f t="shared" si="133"/>
        <v>N</v>
      </c>
      <c r="AY378" s="856"/>
      <c r="AZ378" s="861"/>
      <c r="BA378" s="24"/>
      <c r="BB378" s="26" t="s">
        <v>2780</v>
      </c>
      <c r="BC378" s="3009"/>
      <c r="BD378" s="3013"/>
      <c r="BE378" s="101" t="str">
        <f t="shared" si="113"/>
        <v>Please complete all cells in row</v>
      </c>
      <c r="BF378" s="993">
        <v>0</v>
      </c>
      <c r="BG378" s="3362"/>
    </row>
    <row r="379" spans="1:59" s="3704" customFormat="1" ht="15.75" hidden="1" customHeight="1">
      <c r="A379" s="3163"/>
      <c r="B379" s="3702"/>
      <c r="C379" s="856"/>
      <c r="D379" s="4605" t="s">
        <v>2410</v>
      </c>
      <c r="E379" s="856"/>
      <c r="F379" s="867"/>
      <c r="G379" s="867"/>
      <c r="H379" s="856"/>
      <c r="I379" s="856"/>
      <c r="J379" s="856"/>
      <c r="K379" s="856"/>
      <c r="L379" s="856"/>
      <c r="M379" s="856"/>
      <c r="N379" s="857"/>
      <c r="O379" s="858"/>
      <c r="P379" s="857"/>
      <c r="Q379" s="859"/>
      <c r="R379" s="858"/>
      <c r="S379" s="858"/>
      <c r="T379" s="858"/>
      <c r="U379" s="3596">
        <f t="shared" si="126"/>
        <v>0</v>
      </c>
      <c r="V379" s="3597">
        <f t="shared" si="127"/>
        <v>0</v>
      </c>
      <c r="W379" s="3597">
        <f t="shared" si="128"/>
        <v>0</v>
      </c>
      <c r="X379" s="3599"/>
      <c r="Y379" s="4373"/>
      <c r="Z379" s="4373"/>
      <c r="AA379" s="860"/>
      <c r="AB379" s="860"/>
      <c r="AC379" s="3601">
        <f t="shared" si="129"/>
        <v>0</v>
      </c>
      <c r="AD379" s="3601" t="str">
        <f t="shared" si="130"/>
        <v/>
      </c>
      <c r="AE379" s="3601" t="str">
        <f t="shared" si="114"/>
        <v/>
      </c>
      <c r="AF379" s="4375">
        <f t="shared" si="115"/>
        <v>0</v>
      </c>
      <c r="AG379" s="4375">
        <f t="shared" si="116"/>
        <v>0</v>
      </c>
      <c r="AH379" s="3601">
        <f t="shared" si="125"/>
        <v>0</v>
      </c>
      <c r="AI379" s="860"/>
      <c r="AJ379" s="860"/>
      <c r="AK379" s="858"/>
      <c r="AL379" s="858"/>
      <c r="AM379" s="858"/>
      <c r="AN379" s="3604" t="str">
        <f t="shared" si="117"/>
        <v>N</v>
      </c>
      <c r="AO379" s="3604" t="str">
        <f t="shared" si="118"/>
        <v>N</v>
      </c>
      <c r="AP379" s="3604" t="str">
        <f t="shared" si="119"/>
        <v>N</v>
      </c>
      <c r="AQ379" s="3604" t="str">
        <f t="shared" si="120"/>
        <v>N</v>
      </c>
      <c r="AR379" s="3604" t="str">
        <f t="shared" si="121"/>
        <v>N</v>
      </c>
      <c r="AS379" s="3604" t="str">
        <f t="shared" si="122"/>
        <v>N</v>
      </c>
      <c r="AT379" s="3604" t="str">
        <f t="shared" si="123"/>
        <v>N</v>
      </c>
      <c r="AU379" s="3604" t="str">
        <f t="shared" si="124"/>
        <v>N</v>
      </c>
      <c r="AV379" s="3604" t="str">
        <f t="shared" si="131"/>
        <v/>
      </c>
      <c r="AW379" s="3604" t="str">
        <f t="shared" si="132"/>
        <v/>
      </c>
      <c r="AX379" s="3604" t="str">
        <f t="shared" si="133"/>
        <v>N</v>
      </c>
      <c r="AY379" s="856"/>
      <c r="AZ379" s="861"/>
      <c r="BA379" s="24"/>
      <c r="BB379" s="26" t="s">
        <v>2781</v>
      </c>
      <c r="BC379" s="3009"/>
      <c r="BD379" s="3013"/>
      <c r="BE379" s="101" t="str">
        <f t="shared" si="113"/>
        <v>Please complete all cells in row</v>
      </c>
      <c r="BF379" s="993">
        <v>0</v>
      </c>
      <c r="BG379" s="3362"/>
    </row>
    <row r="380" spans="1:59" s="3704" customFormat="1" ht="15.75" hidden="1" customHeight="1">
      <c r="A380" s="3163"/>
      <c r="B380" s="3702"/>
      <c r="C380" s="856"/>
      <c r="D380" s="4605" t="s">
        <v>2410</v>
      </c>
      <c r="E380" s="856"/>
      <c r="F380" s="867"/>
      <c r="G380" s="867"/>
      <c r="H380" s="856"/>
      <c r="I380" s="856"/>
      <c r="J380" s="856"/>
      <c r="K380" s="856"/>
      <c r="L380" s="856"/>
      <c r="M380" s="856"/>
      <c r="N380" s="857"/>
      <c r="O380" s="858"/>
      <c r="P380" s="857"/>
      <c r="Q380" s="859"/>
      <c r="R380" s="858"/>
      <c r="S380" s="858"/>
      <c r="T380" s="858"/>
      <c r="U380" s="3596">
        <f t="shared" si="126"/>
        <v>0</v>
      </c>
      <c r="V380" s="3597">
        <f t="shared" si="127"/>
        <v>0</v>
      </c>
      <c r="W380" s="3597">
        <f t="shared" si="128"/>
        <v>0</v>
      </c>
      <c r="X380" s="3599"/>
      <c r="Y380" s="4373"/>
      <c r="Z380" s="4373"/>
      <c r="AA380" s="860"/>
      <c r="AB380" s="860"/>
      <c r="AC380" s="3601">
        <f t="shared" si="129"/>
        <v>0</v>
      </c>
      <c r="AD380" s="3601" t="str">
        <f t="shared" si="130"/>
        <v/>
      </c>
      <c r="AE380" s="3601" t="str">
        <f t="shared" si="114"/>
        <v/>
      </c>
      <c r="AF380" s="4375">
        <f t="shared" si="115"/>
        <v>0</v>
      </c>
      <c r="AG380" s="4375">
        <f t="shared" si="116"/>
        <v>0</v>
      </c>
      <c r="AH380" s="3601">
        <f t="shared" si="125"/>
        <v>0</v>
      </c>
      <c r="AI380" s="860"/>
      <c r="AJ380" s="860"/>
      <c r="AK380" s="858"/>
      <c r="AL380" s="858"/>
      <c r="AM380" s="858"/>
      <c r="AN380" s="3604" t="str">
        <f t="shared" si="117"/>
        <v>N</v>
      </c>
      <c r="AO380" s="3604" t="str">
        <f t="shared" si="118"/>
        <v>N</v>
      </c>
      <c r="AP380" s="3604" t="str">
        <f t="shared" si="119"/>
        <v>N</v>
      </c>
      <c r="AQ380" s="3604" t="str">
        <f t="shared" si="120"/>
        <v>N</v>
      </c>
      <c r="AR380" s="3604" t="str">
        <f t="shared" si="121"/>
        <v>N</v>
      </c>
      <c r="AS380" s="3604" t="str">
        <f t="shared" si="122"/>
        <v>N</v>
      </c>
      <c r="AT380" s="3604" t="str">
        <f t="shared" si="123"/>
        <v>N</v>
      </c>
      <c r="AU380" s="3604" t="str">
        <f t="shared" si="124"/>
        <v>N</v>
      </c>
      <c r="AV380" s="3604" t="str">
        <f t="shared" si="131"/>
        <v/>
      </c>
      <c r="AW380" s="3604" t="str">
        <f t="shared" si="132"/>
        <v/>
      </c>
      <c r="AX380" s="3604" t="str">
        <f t="shared" si="133"/>
        <v>N</v>
      </c>
      <c r="AY380" s="856"/>
      <c r="AZ380" s="861"/>
      <c r="BA380" s="24"/>
      <c r="BB380" s="26" t="s">
        <v>2782</v>
      </c>
      <c r="BC380" s="3009"/>
      <c r="BD380" s="3013"/>
      <c r="BE380" s="101" t="str">
        <f t="shared" si="113"/>
        <v>Please complete all cells in row</v>
      </c>
      <c r="BF380" s="993">
        <v>0</v>
      </c>
      <c r="BG380" s="3362"/>
    </row>
    <row r="381" spans="1:59" s="3704" customFormat="1" ht="15.75" hidden="1" customHeight="1">
      <c r="A381" s="3163"/>
      <c r="B381" s="3702"/>
      <c r="C381" s="856"/>
      <c r="D381" s="4605" t="s">
        <v>2410</v>
      </c>
      <c r="E381" s="856"/>
      <c r="F381" s="867"/>
      <c r="G381" s="867"/>
      <c r="H381" s="856"/>
      <c r="I381" s="856"/>
      <c r="J381" s="856"/>
      <c r="K381" s="856"/>
      <c r="L381" s="856"/>
      <c r="M381" s="856"/>
      <c r="N381" s="857"/>
      <c r="O381" s="858"/>
      <c r="P381" s="857"/>
      <c r="Q381" s="859"/>
      <c r="R381" s="858"/>
      <c r="S381" s="858"/>
      <c r="T381" s="858"/>
      <c r="U381" s="3596">
        <f t="shared" si="126"/>
        <v>0</v>
      </c>
      <c r="V381" s="3597">
        <f t="shared" si="127"/>
        <v>0</v>
      </c>
      <c r="W381" s="3597">
        <f t="shared" si="128"/>
        <v>0</v>
      </c>
      <c r="X381" s="3599"/>
      <c r="Y381" s="4373"/>
      <c r="Z381" s="4373"/>
      <c r="AA381" s="860"/>
      <c r="AB381" s="860"/>
      <c r="AC381" s="3601">
        <f t="shared" si="129"/>
        <v>0</v>
      </c>
      <c r="AD381" s="3601" t="str">
        <f t="shared" si="130"/>
        <v/>
      </c>
      <c r="AE381" s="3601" t="str">
        <f t="shared" si="114"/>
        <v/>
      </c>
      <c r="AF381" s="4375">
        <f t="shared" si="115"/>
        <v>0</v>
      </c>
      <c r="AG381" s="4375">
        <f t="shared" si="116"/>
        <v>0</v>
      </c>
      <c r="AH381" s="3601">
        <f t="shared" si="125"/>
        <v>0</v>
      </c>
      <c r="AI381" s="860"/>
      <c r="AJ381" s="860"/>
      <c r="AK381" s="858"/>
      <c r="AL381" s="858"/>
      <c r="AM381" s="858"/>
      <c r="AN381" s="3604" t="str">
        <f t="shared" si="117"/>
        <v>N</v>
      </c>
      <c r="AO381" s="3604" t="str">
        <f t="shared" si="118"/>
        <v>N</v>
      </c>
      <c r="AP381" s="3604" t="str">
        <f t="shared" si="119"/>
        <v>N</v>
      </c>
      <c r="AQ381" s="3604" t="str">
        <f t="shared" si="120"/>
        <v>N</v>
      </c>
      <c r="AR381" s="3604" t="str">
        <f t="shared" si="121"/>
        <v>N</v>
      </c>
      <c r="AS381" s="3604" t="str">
        <f t="shared" si="122"/>
        <v>N</v>
      </c>
      <c r="AT381" s="3604" t="str">
        <f t="shared" si="123"/>
        <v>N</v>
      </c>
      <c r="AU381" s="3604" t="str">
        <f t="shared" si="124"/>
        <v>N</v>
      </c>
      <c r="AV381" s="3604" t="str">
        <f t="shared" si="131"/>
        <v/>
      </c>
      <c r="AW381" s="3604" t="str">
        <f t="shared" si="132"/>
        <v/>
      </c>
      <c r="AX381" s="3604" t="str">
        <f t="shared" si="133"/>
        <v>N</v>
      </c>
      <c r="AY381" s="856"/>
      <c r="AZ381" s="861"/>
      <c r="BA381" s="24"/>
      <c r="BB381" s="26" t="s">
        <v>2783</v>
      </c>
      <c r="BC381" s="3009"/>
      <c r="BD381" s="3013"/>
      <c r="BE381" s="101" t="str">
        <f t="shared" si="113"/>
        <v>Please complete all cells in row</v>
      </c>
      <c r="BF381" s="993">
        <v>0</v>
      </c>
      <c r="BG381" s="3362"/>
    </row>
    <row r="382" spans="1:59" s="3704" customFormat="1" ht="15.75" hidden="1" customHeight="1">
      <c r="A382" s="3163"/>
      <c r="B382" s="3702"/>
      <c r="C382" s="856"/>
      <c r="D382" s="4605" t="s">
        <v>2410</v>
      </c>
      <c r="E382" s="856"/>
      <c r="F382" s="867"/>
      <c r="G382" s="867"/>
      <c r="H382" s="856"/>
      <c r="I382" s="856"/>
      <c r="J382" s="856"/>
      <c r="K382" s="856"/>
      <c r="L382" s="856"/>
      <c r="M382" s="856"/>
      <c r="N382" s="857"/>
      <c r="O382" s="858"/>
      <c r="P382" s="857"/>
      <c r="Q382" s="859"/>
      <c r="R382" s="858"/>
      <c r="S382" s="858"/>
      <c r="T382" s="858"/>
      <c r="U382" s="3596">
        <f t="shared" si="126"/>
        <v>0</v>
      </c>
      <c r="V382" s="3597">
        <f t="shared" si="127"/>
        <v>0</v>
      </c>
      <c r="W382" s="3597">
        <f t="shared" si="128"/>
        <v>0</v>
      </c>
      <c r="X382" s="3599"/>
      <c r="Y382" s="4373"/>
      <c r="Z382" s="4373"/>
      <c r="AA382" s="860"/>
      <c r="AB382" s="860"/>
      <c r="AC382" s="3601">
        <f t="shared" si="129"/>
        <v>0</v>
      </c>
      <c r="AD382" s="3601" t="str">
        <f t="shared" si="130"/>
        <v/>
      </c>
      <c r="AE382" s="3601" t="str">
        <f t="shared" si="114"/>
        <v/>
      </c>
      <c r="AF382" s="4375">
        <f t="shared" si="115"/>
        <v>0</v>
      </c>
      <c r="AG382" s="4375">
        <f t="shared" si="116"/>
        <v>0</v>
      </c>
      <c r="AH382" s="3601">
        <f t="shared" si="125"/>
        <v>0</v>
      </c>
      <c r="AI382" s="860"/>
      <c r="AJ382" s="860"/>
      <c r="AK382" s="858"/>
      <c r="AL382" s="858"/>
      <c r="AM382" s="858"/>
      <c r="AN382" s="3604" t="str">
        <f t="shared" si="117"/>
        <v>N</v>
      </c>
      <c r="AO382" s="3604" t="str">
        <f t="shared" si="118"/>
        <v>N</v>
      </c>
      <c r="AP382" s="3604" t="str">
        <f t="shared" si="119"/>
        <v>N</v>
      </c>
      <c r="AQ382" s="3604" t="str">
        <f t="shared" si="120"/>
        <v>N</v>
      </c>
      <c r="AR382" s="3604" t="str">
        <f t="shared" si="121"/>
        <v>N</v>
      </c>
      <c r="AS382" s="3604" t="str">
        <f t="shared" si="122"/>
        <v>N</v>
      </c>
      <c r="AT382" s="3604" t="str">
        <f t="shared" si="123"/>
        <v>N</v>
      </c>
      <c r="AU382" s="3604" t="str">
        <f t="shared" si="124"/>
        <v>N</v>
      </c>
      <c r="AV382" s="3604" t="str">
        <f t="shared" si="131"/>
        <v/>
      </c>
      <c r="AW382" s="3604" t="str">
        <f t="shared" si="132"/>
        <v/>
      </c>
      <c r="AX382" s="3604" t="str">
        <f t="shared" si="133"/>
        <v>N</v>
      </c>
      <c r="AY382" s="856"/>
      <c r="AZ382" s="861"/>
      <c r="BA382" s="24"/>
      <c r="BB382" s="26" t="s">
        <v>2784</v>
      </c>
      <c r="BC382" s="3009"/>
      <c r="BD382" s="3013"/>
      <c r="BE382" s="101" t="str">
        <f t="shared" si="113"/>
        <v>Please complete all cells in row</v>
      </c>
      <c r="BF382" s="993">
        <v>0</v>
      </c>
      <c r="BG382" s="3362"/>
    </row>
    <row r="383" spans="1:59" s="3704" customFormat="1" ht="15.75" hidden="1" customHeight="1">
      <c r="A383" s="3163"/>
      <c r="B383" s="3702"/>
      <c r="C383" s="856"/>
      <c r="D383" s="4605" t="s">
        <v>2410</v>
      </c>
      <c r="E383" s="856"/>
      <c r="F383" s="867"/>
      <c r="G383" s="867"/>
      <c r="H383" s="856"/>
      <c r="I383" s="856"/>
      <c r="J383" s="856"/>
      <c r="K383" s="856"/>
      <c r="L383" s="856"/>
      <c r="M383" s="856"/>
      <c r="N383" s="857"/>
      <c r="O383" s="858"/>
      <c r="P383" s="857"/>
      <c r="Q383" s="859"/>
      <c r="R383" s="858"/>
      <c r="S383" s="858"/>
      <c r="T383" s="858"/>
      <c r="U383" s="3596">
        <f t="shared" si="126"/>
        <v>0</v>
      </c>
      <c r="V383" s="3597">
        <f t="shared" si="127"/>
        <v>0</v>
      </c>
      <c r="W383" s="3597">
        <f t="shared" si="128"/>
        <v>0</v>
      </c>
      <c r="X383" s="3599"/>
      <c r="Y383" s="4373"/>
      <c r="Z383" s="4373"/>
      <c r="AA383" s="860"/>
      <c r="AB383" s="860"/>
      <c r="AC383" s="3601">
        <f t="shared" si="129"/>
        <v>0</v>
      </c>
      <c r="AD383" s="3601" t="str">
        <f t="shared" si="130"/>
        <v/>
      </c>
      <c r="AE383" s="3601" t="str">
        <f t="shared" si="114"/>
        <v/>
      </c>
      <c r="AF383" s="4375">
        <f t="shared" si="115"/>
        <v>0</v>
      </c>
      <c r="AG383" s="4375">
        <f t="shared" si="116"/>
        <v>0</v>
      </c>
      <c r="AH383" s="3601">
        <f t="shared" si="125"/>
        <v>0</v>
      </c>
      <c r="AI383" s="860"/>
      <c r="AJ383" s="860"/>
      <c r="AK383" s="858"/>
      <c r="AL383" s="858"/>
      <c r="AM383" s="858"/>
      <c r="AN383" s="3604" t="str">
        <f t="shared" si="117"/>
        <v>N</v>
      </c>
      <c r="AO383" s="3604" t="str">
        <f t="shared" si="118"/>
        <v>N</v>
      </c>
      <c r="AP383" s="3604" t="str">
        <f t="shared" si="119"/>
        <v>N</v>
      </c>
      <c r="AQ383" s="3604" t="str">
        <f t="shared" si="120"/>
        <v>N</v>
      </c>
      <c r="AR383" s="3604" t="str">
        <f t="shared" si="121"/>
        <v>N</v>
      </c>
      <c r="AS383" s="3604" t="str">
        <f t="shared" si="122"/>
        <v>N</v>
      </c>
      <c r="AT383" s="3604" t="str">
        <f t="shared" si="123"/>
        <v>N</v>
      </c>
      <c r="AU383" s="3604" t="str">
        <f t="shared" si="124"/>
        <v>N</v>
      </c>
      <c r="AV383" s="3604" t="str">
        <f t="shared" si="131"/>
        <v/>
      </c>
      <c r="AW383" s="3604" t="str">
        <f t="shared" si="132"/>
        <v/>
      </c>
      <c r="AX383" s="3604" t="str">
        <f t="shared" si="133"/>
        <v>N</v>
      </c>
      <c r="AY383" s="856"/>
      <c r="AZ383" s="861"/>
      <c r="BA383" s="24"/>
      <c r="BB383" s="26" t="s">
        <v>2785</v>
      </c>
      <c r="BC383" s="3009"/>
      <c r="BD383" s="3013"/>
      <c r="BE383" s="101" t="str">
        <f t="shared" si="113"/>
        <v>Please complete all cells in row</v>
      </c>
      <c r="BF383" s="993">
        <v>0</v>
      </c>
      <c r="BG383" s="3362"/>
    </row>
    <row r="384" spans="1:59" s="3704" customFormat="1" ht="15.75" hidden="1" customHeight="1">
      <c r="A384" s="3163"/>
      <c r="B384" s="3702"/>
      <c r="C384" s="856"/>
      <c r="D384" s="4605" t="s">
        <v>2410</v>
      </c>
      <c r="E384" s="856"/>
      <c r="F384" s="867"/>
      <c r="G384" s="867"/>
      <c r="H384" s="856"/>
      <c r="I384" s="856"/>
      <c r="J384" s="856"/>
      <c r="K384" s="856"/>
      <c r="L384" s="856"/>
      <c r="M384" s="856"/>
      <c r="N384" s="857"/>
      <c r="O384" s="858"/>
      <c r="P384" s="857"/>
      <c r="Q384" s="859"/>
      <c r="R384" s="858"/>
      <c r="S384" s="858"/>
      <c r="T384" s="858"/>
      <c r="U384" s="3596">
        <f t="shared" si="126"/>
        <v>0</v>
      </c>
      <c r="V384" s="3597">
        <f t="shared" si="127"/>
        <v>0</v>
      </c>
      <c r="W384" s="3597">
        <f t="shared" si="128"/>
        <v>0</v>
      </c>
      <c r="X384" s="3599"/>
      <c r="Y384" s="4373"/>
      <c r="Z384" s="4373"/>
      <c r="AA384" s="860"/>
      <c r="AB384" s="860"/>
      <c r="AC384" s="3601">
        <f t="shared" si="129"/>
        <v>0</v>
      </c>
      <c r="AD384" s="3601" t="str">
        <f t="shared" si="130"/>
        <v/>
      </c>
      <c r="AE384" s="3601" t="str">
        <f t="shared" si="114"/>
        <v/>
      </c>
      <c r="AF384" s="4375">
        <f t="shared" si="115"/>
        <v>0</v>
      </c>
      <c r="AG384" s="4375">
        <f t="shared" si="116"/>
        <v>0</v>
      </c>
      <c r="AH384" s="3601">
        <f t="shared" si="125"/>
        <v>0</v>
      </c>
      <c r="AI384" s="860"/>
      <c r="AJ384" s="860"/>
      <c r="AK384" s="858"/>
      <c r="AL384" s="858"/>
      <c r="AM384" s="858"/>
      <c r="AN384" s="3604" t="str">
        <f t="shared" si="117"/>
        <v>N</v>
      </c>
      <c r="AO384" s="3604" t="str">
        <f t="shared" si="118"/>
        <v>N</v>
      </c>
      <c r="AP384" s="3604" t="str">
        <f t="shared" si="119"/>
        <v>N</v>
      </c>
      <c r="AQ384" s="3604" t="str">
        <f t="shared" si="120"/>
        <v>N</v>
      </c>
      <c r="AR384" s="3604" t="str">
        <f t="shared" si="121"/>
        <v>N</v>
      </c>
      <c r="AS384" s="3604" t="str">
        <f t="shared" si="122"/>
        <v>N</v>
      </c>
      <c r="AT384" s="3604" t="str">
        <f t="shared" si="123"/>
        <v>N</v>
      </c>
      <c r="AU384" s="3604" t="str">
        <f t="shared" si="124"/>
        <v>N</v>
      </c>
      <c r="AV384" s="3604" t="str">
        <f t="shared" si="131"/>
        <v/>
      </c>
      <c r="AW384" s="3604" t="str">
        <f t="shared" si="132"/>
        <v/>
      </c>
      <c r="AX384" s="3604" t="str">
        <f t="shared" si="133"/>
        <v>N</v>
      </c>
      <c r="AY384" s="856"/>
      <c r="AZ384" s="861"/>
      <c r="BA384" s="24"/>
      <c r="BB384" s="26" t="s">
        <v>2786</v>
      </c>
      <c r="BC384" s="3009"/>
      <c r="BD384" s="3013"/>
      <c r="BE384" s="101" t="str">
        <f t="shared" si="113"/>
        <v>Please complete all cells in row</v>
      </c>
      <c r="BF384" s="993">
        <v>0</v>
      </c>
      <c r="BG384" s="3362"/>
    </row>
    <row r="385" spans="1:59" s="3704" customFormat="1" ht="15.75" hidden="1" customHeight="1">
      <c r="A385" s="3163"/>
      <c r="B385" s="3702"/>
      <c r="C385" s="856"/>
      <c r="D385" s="4605" t="s">
        <v>2410</v>
      </c>
      <c r="E385" s="856"/>
      <c r="F385" s="867"/>
      <c r="G385" s="867"/>
      <c r="H385" s="856"/>
      <c r="I385" s="856"/>
      <c r="J385" s="856"/>
      <c r="K385" s="856"/>
      <c r="L385" s="856"/>
      <c r="M385" s="856"/>
      <c r="N385" s="857"/>
      <c r="O385" s="858"/>
      <c r="P385" s="857"/>
      <c r="Q385" s="859"/>
      <c r="R385" s="858"/>
      <c r="S385" s="858"/>
      <c r="T385" s="858"/>
      <c r="U385" s="3596">
        <f t="shared" si="126"/>
        <v>0</v>
      </c>
      <c r="V385" s="3597">
        <f t="shared" si="127"/>
        <v>0</v>
      </c>
      <c r="W385" s="3597">
        <f t="shared" si="128"/>
        <v>0</v>
      </c>
      <c r="X385" s="3599"/>
      <c r="Y385" s="4373"/>
      <c r="Z385" s="4373"/>
      <c r="AA385" s="860"/>
      <c r="AB385" s="860"/>
      <c r="AC385" s="3601">
        <f t="shared" si="129"/>
        <v>0</v>
      </c>
      <c r="AD385" s="3601" t="str">
        <f t="shared" si="130"/>
        <v/>
      </c>
      <c r="AE385" s="3601" t="str">
        <f t="shared" si="114"/>
        <v/>
      </c>
      <c r="AF385" s="4375">
        <f t="shared" si="115"/>
        <v>0</v>
      </c>
      <c r="AG385" s="4375">
        <f t="shared" si="116"/>
        <v>0</v>
      </c>
      <c r="AH385" s="3601">
        <f t="shared" si="125"/>
        <v>0</v>
      </c>
      <c r="AI385" s="860"/>
      <c r="AJ385" s="860"/>
      <c r="AK385" s="858"/>
      <c r="AL385" s="858"/>
      <c r="AM385" s="858"/>
      <c r="AN385" s="3604" t="str">
        <f t="shared" si="117"/>
        <v>N</v>
      </c>
      <c r="AO385" s="3604" t="str">
        <f t="shared" si="118"/>
        <v>N</v>
      </c>
      <c r="AP385" s="3604" t="str">
        <f t="shared" si="119"/>
        <v>N</v>
      </c>
      <c r="AQ385" s="3604" t="str">
        <f t="shared" si="120"/>
        <v>N</v>
      </c>
      <c r="AR385" s="3604" t="str">
        <f t="shared" si="121"/>
        <v>N</v>
      </c>
      <c r="AS385" s="3604" t="str">
        <f t="shared" si="122"/>
        <v>N</v>
      </c>
      <c r="AT385" s="3604" t="str">
        <f t="shared" si="123"/>
        <v>N</v>
      </c>
      <c r="AU385" s="3604" t="str">
        <f t="shared" si="124"/>
        <v>N</v>
      </c>
      <c r="AV385" s="3604" t="str">
        <f t="shared" si="131"/>
        <v/>
      </c>
      <c r="AW385" s="3604" t="str">
        <f t="shared" si="132"/>
        <v/>
      </c>
      <c r="AX385" s="3604" t="str">
        <f t="shared" si="133"/>
        <v>N</v>
      </c>
      <c r="AY385" s="856"/>
      <c r="AZ385" s="861"/>
      <c r="BA385" s="24"/>
      <c r="BB385" s="26" t="s">
        <v>2787</v>
      </c>
      <c r="BC385" s="3009"/>
      <c r="BD385" s="3013"/>
      <c r="BE385" s="101" t="str">
        <f t="shared" si="113"/>
        <v>Please complete all cells in row</v>
      </c>
      <c r="BF385" s="993">
        <v>0</v>
      </c>
      <c r="BG385" s="3362"/>
    </row>
    <row r="386" spans="1:59" s="3704" customFormat="1" ht="15.75" hidden="1" customHeight="1">
      <c r="A386" s="3163"/>
      <c r="B386" s="3702"/>
      <c r="C386" s="856"/>
      <c r="D386" s="4605" t="s">
        <v>2410</v>
      </c>
      <c r="E386" s="856"/>
      <c r="F386" s="867"/>
      <c r="G386" s="867"/>
      <c r="H386" s="856"/>
      <c r="I386" s="856"/>
      <c r="J386" s="856"/>
      <c r="K386" s="856"/>
      <c r="L386" s="856"/>
      <c r="M386" s="856"/>
      <c r="N386" s="857"/>
      <c r="O386" s="858"/>
      <c r="P386" s="857"/>
      <c r="Q386" s="859"/>
      <c r="R386" s="858"/>
      <c r="S386" s="858"/>
      <c r="T386" s="858"/>
      <c r="U386" s="3596">
        <f t="shared" si="126"/>
        <v>0</v>
      </c>
      <c r="V386" s="3597">
        <f t="shared" si="127"/>
        <v>0</v>
      </c>
      <c r="W386" s="3597">
        <f t="shared" si="128"/>
        <v>0</v>
      </c>
      <c r="X386" s="3599"/>
      <c r="Y386" s="4373"/>
      <c r="Z386" s="4373"/>
      <c r="AA386" s="860"/>
      <c r="AB386" s="860"/>
      <c r="AC386" s="3601">
        <f t="shared" si="129"/>
        <v>0</v>
      </c>
      <c r="AD386" s="3601" t="str">
        <f t="shared" si="130"/>
        <v/>
      </c>
      <c r="AE386" s="3601" t="str">
        <f t="shared" si="114"/>
        <v/>
      </c>
      <c r="AF386" s="4375">
        <f t="shared" si="115"/>
        <v>0</v>
      </c>
      <c r="AG386" s="4375">
        <f t="shared" si="116"/>
        <v>0</v>
      </c>
      <c r="AH386" s="3601">
        <f t="shared" si="125"/>
        <v>0</v>
      </c>
      <c r="AI386" s="860"/>
      <c r="AJ386" s="860"/>
      <c r="AK386" s="858"/>
      <c r="AL386" s="858"/>
      <c r="AM386" s="858"/>
      <c r="AN386" s="3604" t="str">
        <f t="shared" si="117"/>
        <v>N</v>
      </c>
      <c r="AO386" s="3604" t="str">
        <f t="shared" si="118"/>
        <v>N</v>
      </c>
      <c r="AP386" s="3604" t="str">
        <f t="shared" si="119"/>
        <v>N</v>
      </c>
      <c r="AQ386" s="3604" t="str">
        <f t="shared" si="120"/>
        <v>N</v>
      </c>
      <c r="AR386" s="3604" t="str">
        <f t="shared" si="121"/>
        <v>N</v>
      </c>
      <c r="AS386" s="3604" t="str">
        <f t="shared" si="122"/>
        <v>N</v>
      </c>
      <c r="AT386" s="3604" t="str">
        <f t="shared" si="123"/>
        <v>N</v>
      </c>
      <c r="AU386" s="3604" t="str">
        <f t="shared" si="124"/>
        <v>N</v>
      </c>
      <c r="AV386" s="3604" t="str">
        <f t="shared" si="131"/>
        <v/>
      </c>
      <c r="AW386" s="3604" t="str">
        <f t="shared" si="132"/>
        <v/>
      </c>
      <c r="AX386" s="3604" t="str">
        <f t="shared" si="133"/>
        <v>N</v>
      </c>
      <c r="AY386" s="856"/>
      <c r="AZ386" s="861"/>
      <c r="BA386" s="24"/>
      <c r="BB386" s="26" t="s">
        <v>2788</v>
      </c>
      <c r="BC386" s="3009"/>
      <c r="BD386" s="3013"/>
      <c r="BE386" s="101" t="str">
        <f t="shared" si="113"/>
        <v>Please complete all cells in row</v>
      </c>
      <c r="BF386" s="993">
        <v>0</v>
      </c>
      <c r="BG386" s="3362"/>
    </row>
    <row r="387" spans="1:59" s="3704" customFormat="1" ht="15.75" hidden="1" customHeight="1">
      <c r="A387" s="3163"/>
      <c r="B387" s="3702"/>
      <c r="C387" s="856"/>
      <c r="D387" s="4605" t="s">
        <v>2410</v>
      </c>
      <c r="E387" s="856"/>
      <c r="F387" s="867"/>
      <c r="G387" s="867"/>
      <c r="H387" s="856"/>
      <c r="I387" s="856"/>
      <c r="J387" s="856"/>
      <c r="K387" s="856"/>
      <c r="L387" s="856"/>
      <c r="M387" s="856"/>
      <c r="N387" s="857"/>
      <c r="O387" s="858"/>
      <c r="P387" s="857"/>
      <c r="Q387" s="859"/>
      <c r="R387" s="858"/>
      <c r="S387" s="858"/>
      <c r="T387" s="858"/>
      <c r="U387" s="3596">
        <f t="shared" si="126"/>
        <v>0</v>
      </c>
      <c r="V387" s="3597">
        <f t="shared" si="127"/>
        <v>0</v>
      </c>
      <c r="W387" s="3597">
        <f t="shared" si="128"/>
        <v>0</v>
      </c>
      <c r="X387" s="3599"/>
      <c r="Y387" s="4373"/>
      <c r="Z387" s="4373"/>
      <c r="AA387" s="860"/>
      <c r="AB387" s="860"/>
      <c r="AC387" s="3601">
        <f t="shared" si="129"/>
        <v>0</v>
      </c>
      <c r="AD387" s="3601" t="str">
        <f t="shared" si="130"/>
        <v/>
      </c>
      <c r="AE387" s="3601" t="str">
        <f t="shared" si="114"/>
        <v/>
      </c>
      <c r="AF387" s="4375">
        <f t="shared" si="115"/>
        <v>0</v>
      </c>
      <c r="AG387" s="4375">
        <f t="shared" si="116"/>
        <v>0</v>
      </c>
      <c r="AH387" s="3601">
        <f t="shared" si="125"/>
        <v>0</v>
      </c>
      <c r="AI387" s="860"/>
      <c r="AJ387" s="860"/>
      <c r="AK387" s="858"/>
      <c r="AL387" s="858"/>
      <c r="AM387" s="858"/>
      <c r="AN387" s="3604" t="str">
        <f t="shared" si="117"/>
        <v>N</v>
      </c>
      <c r="AO387" s="3604" t="str">
        <f t="shared" si="118"/>
        <v>N</v>
      </c>
      <c r="AP387" s="3604" t="str">
        <f t="shared" si="119"/>
        <v>N</v>
      </c>
      <c r="AQ387" s="3604" t="str">
        <f t="shared" si="120"/>
        <v>N</v>
      </c>
      <c r="AR387" s="3604" t="str">
        <f t="shared" si="121"/>
        <v>N</v>
      </c>
      <c r="AS387" s="3604" t="str">
        <f t="shared" si="122"/>
        <v>N</v>
      </c>
      <c r="AT387" s="3604" t="str">
        <f t="shared" si="123"/>
        <v>N</v>
      </c>
      <c r="AU387" s="3604" t="str">
        <f t="shared" si="124"/>
        <v>N</v>
      </c>
      <c r="AV387" s="3604" t="str">
        <f t="shared" si="131"/>
        <v/>
      </c>
      <c r="AW387" s="3604" t="str">
        <f t="shared" si="132"/>
        <v/>
      </c>
      <c r="AX387" s="3604" t="str">
        <f t="shared" si="133"/>
        <v>N</v>
      </c>
      <c r="AY387" s="856"/>
      <c r="AZ387" s="861"/>
      <c r="BA387" s="24"/>
      <c r="BB387" s="26" t="s">
        <v>2789</v>
      </c>
      <c r="BC387" s="3009"/>
      <c r="BD387" s="3013"/>
      <c r="BE387" s="101" t="str">
        <f t="shared" si="113"/>
        <v>Please complete all cells in row</v>
      </c>
      <c r="BF387" s="993">
        <v>0</v>
      </c>
      <c r="BG387" s="3362"/>
    </row>
    <row r="388" spans="1:59" s="3704" customFormat="1" ht="15.75" hidden="1" customHeight="1">
      <c r="A388" s="3163"/>
      <c r="B388" s="3702"/>
      <c r="C388" s="856"/>
      <c r="D388" s="4605" t="s">
        <v>2410</v>
      </c>
      <c r="E388" s="856"/>
      <c r="F388" s="867"/>
      <c r="G388" s="867"/>
      <c r="H388" s="856"/>
      <c r="I388" s="856"/>
      <c r="J388" s="856"/>
      <c r="K388" s="856"/>
      <c r="L388" s="856"/>
      <c r="M388" s="856"/>
      <c r="N388" s="857"/>
      <c r="O388" s="858"/>
      <c r="P388" s="857"/>
      <c r="Q388" s="859"/>
      <c r="R388" s="858"/>
      <c r="S388" s="858"/>
      <c r="T388" s="858"/>
      <c r="U388" s="3596">
        <f t="shared" si="126"/>
        <v>0</v>
      </c>
      <c r="V388" s="3597">
        <f t="shared" si="127"/>
        <v>0</v>
      </c>
      <c r="W388" s="3597">
        <f t="shared" si="128"/>
        <v>0</v>
      </c>
      <c r="X388" s="3599"/>
      <c r="Y388" s="4373"/>
      <c r="Z388" s="4373"/>
      <c r="AA388" s="860"/>
      <c r="AB388" s="860"/>
      <c r="AC388" s="3601">
        <f t="shared" si="129"/>
        <v>0</v>
      </c>
      <c r="AD388" s="3601" t="str">
        <f t="shared" si="130"/>
        <v/>
      </c>
      <c r="AE388" s="3601" t="str">
        <f t="shared" si="114"/>
        <v/>
      </c>
      <c r="AF388" s="4375">
        <f t="shared" si="115"/>
        <v>0</v>
      </c>
      <c r="AG388" s="4375">
        <f t="shared" si="116"/>
        <v>0</v>
      </c>
      <c r="AH388" s="3601">
        <f t="shared" si="125"/>
        <v>0</v>
      </c>
      <c r="AI388" s="860"/>
      <c r="AJ388" s="860"/>
      <c r="AK388" s="858"/>
      <c r="AL388" s="858"/>
      <c r="AM388" s="858"/>
      <c r="AN388" s="3604" t="str">
        <f t="shared" si="117"/>
        <v>N</v>
      </c>
      <c r="AO388" s="3604" t="str">
        <f t="shared" si="118"/>
        <v>N</v>
      </c>
      <c r="AP388" s="3604" t="str">
        <f t="shared" si="119"/>
        <v>N</v>
      </c>
      <c r="AQ388" s="3604" t="str">
        <f t="shared" si="120"/>
        <v>N</v>
      </c>
      <c r="AR388" s="3604" t="str">
        <f t="shared" si="121"/>
        <v>N</v>
      </c>
      <c r="AS388" s="3604" t="str">
        <f t="shared" si="122"/>
        <v>N</v>
      </c>
      <c r="AT388" s="3604" t="str">
        <f t="shared" si="123"/>
        <v>N</v>
      </c>
      <c r="AU388" s="3604" t="str">
        <f t="shared" si="124"/>
        <v>N</v>
      </c>
      <c r="AV388" s="3604" t="str">
        <f t="shared" si="131"/>
        <v/>
      </c>
      <c r="AW388" s="3604" t="str">
        <f t="shared" si="132"/>
        <v/>
      </c>
      <c r="AX388" s="3604" t="str">
        <f t="shared" si="133"/>
        <v>N</v>
      </c>
      <c r="AY388" s="856"/>
      <c r="AZ388" s="861"/>
      <c r="BA388" s="24"/>
      <c r="BB388" s="26" t="s">
        <v>2790</v>
      </c>
      <c r="BC388" s="3009"/>
      <c r="BD388" s="3013"/>
      <c r="BE388" s="101" t="str">
        <f t="shared" si="113"/>
        <v>Please complete all cells in row</v>
      </c>
      <c r="BF388" s="993">
        <v>0</v>
      </c>
      <c r="BG388" s="3362"/>
    </row>
    <row r="389" spans="1:59" s="3704" customFormat="1" ht="15.75" hidden="1" customHeight="1">
      <c r="A389" s="3163"/>
      <c r="B389" s="3702"/>
      <c r="C389" s="856"/>
      <c r="D389" s="4605" t="s">
        <v>2410</v>
      </c>
      <c r="E389" s="856"/>
      <c r="F389" s="867"/>
      <c r="G389" s="867"/>
      <c r="H389" s="856"/>
      <c r="I389" s="856"/>
      <c r="J389" s="856"/>
      <c r="K389" s="856"/>
      <c r="L389" s="856"/>
      <c r="M389" s="856"/>
      <c r="N389" s="857"/>
      <c r="O389" s="858"/>
      <c r="P389" s="857"/>
      <c r="Q389" s="859"/>
      <c r="R389" s="858"/>
      <c r="S389" s="858"/>
      <c r="T389" s="858"/>
      <c r="U389" s="3596">
        <f t="shared" si="126"/>
        <v>0</v>
      </c>
      <c r="V389" s="3597">
        <f t="shared" si="127"/>
        <v>0</v>
      </c>
      <c r="W389" s="3597">
        <f t="shared" si="128"/>
        <v>0</v>
      </c>
      <c r="X389" s="3599"/>
      <c r="Y389" s="4373"/>
      <c r="Z389" s="4373"/>
      <c r="AA389" s="860"/>
      <c r="AB389" s="860"/>
      <c r="AC389" s="3601">
        <f t="shared" si="129"/>
        <v>0</v>
      </c>
      <c r="AD389" s="3601" t="str">
        <f t="shared" si="130"/>
        <v/>
      </c>
      <c r="AE389" s="3601" t="str">
        <f t="shared" si="114"/>
        <v/>
      </c>
      <c r="AF389" s="4375">
        <f t="shared" si="115"/>
        <v>0</v>
      </c>
      <c r="AG389" s="4375">
        <f t="shared" si="116"/>
        <v>0</v>
      </c>
      <c r="AH389" s="3601">
        <f t="shared" si="125"/>
        <v>0</v>
      </c>
      <c r="AI389" s="860"/>
      <c r="AJ389" s="860"/>
      <c r="AK389" s="858"/>
      <c r="AL389" s="858"/>
      <c r="AM389" s="858"/>
      <c r="AN389" s="3604" t="str">
        <f t="shared" si="117"/>
        <v>N</v>
      </c>
      <c r="AO389" s="3604" t="str">
        <f t="shared" si="118"/>
        <v>N</v>
      </c>
      <c r="AP389" s="3604" t="str">
        <f t="shared" si="119"/>
        <v>N</v>
      </c>
      <c r="AQ389" s="3604" t="str">
        <f t="shared" si="120"/>
        <v>N</v>
      </c>
      <c r="AR389" s="3604" t="str">
        <f t="shared" si="121"/>
        <v>N</v>
      </c>
      <c r="AS389" s="3604" t="str">
        <f t="shared" si="122"/>
        <v>N</v>
      </c>
      <c r="AT389" s="3604" t="str">
        <f t="shared" si="123"/>
        <v>N</v>
      </c>
      <c r="AU389" s="3604" t="str">
        <f t="shared" si="124"/>
        <v>N</v>
      </c>
      <c r="AV389" s="3604" t="str">
        <f t="shared" si="131"/>
        <v/>
      </c>
      <c r="AW389" s="3604" t="str">
        <f t="shared" si="132"/>
        <v/>
      </c>
      <c r="AX389" s="3604" t="str">
        <f t="shared" si="133"/>
        <v>N</v>
      </c>
      <c r="AY389" s="856"/>
      <c r="AZ389" s="861"/>
      <c r="BA389" s="24"/>
      <c r="BB389" s="26" t="s">
        <v>2791</v>
      </c>
      <c r="BC389" s="3009"/>
      <c r="BD389" s="3013"/>
      <c r="BE389" s="101" t="str">
        <f t="shared" si="113"/>
        <v>Please complete all cells in row</v>
      </c>
      <c r="BF389" s="993">
        <v>0</v>
      </c>
      <c r="BG389" s="3362"/>
    </row>
    <row r="390" spans="1:59" s="3704" customFormat="1" ht="15.75" hidden="1" customHeight="1">
      <c r="A390" s="3163"/>
      <c r="B390" s="3702"/>
      <c r="C390" s="856"/>
      <c r="D390" s="4605" t="s">
        <v>2410</v>
      </c>
      <c r="E390" s="856"/>
      <c r="F390" s="867"/>
      <c r="G390" s="867"/>
      <c r="H390" s="856"/>
      <c r="I390" s="856"/>
      <c r="J390" s="856"/>
      <c r="K390" s="856"/>
      <c r="L390" s="856"/>
      <c r="M390" s="856"/>
      <c r="N390" s="857"/>
      <c r="O390" s="858"/>
      <c r="P390" s="857"/>
      <c r="Q390" s="859"/>
      <c r="R390" s="858"/>
      <c r="S390" s="858"/>
      <c r="T390" s="858"/>
      <c r="U390" s="3596">
        <f t="shared" si="126"/>
        <v>0</v>
      </c>
      <c r="V390" s="3597">
        <f t="shared" si="127"/>
        <v>0</v>
      </c>
      <c r="W390" s="3597">
        <f t="shared" si="128"/>
        <v>0</v>
      </c>
      <c r="X390" s="3599"/>
      <c r="Y390" s="4373"/>
      <c r="Z390" s="4373"/>
      <c r="AA390" s="860"/>
      <c r="AB390" s="860"/>
      <c r="AC390" s="3601">
        <f t="shared" si="129"/>
        <v>0</v>
      </c>
      <c r="AD390" s="3601" t="str">
        <f t="shared" si="130"/>
        <v/>
      </c>
      <c r="AE390" s="3601" t="str">
        <f t="shared" si="114"/>
        <v/>
      </c>
      <c r="AF390" s="4375">
        <f t="shared" si="115"/>
        <v>0</v>
      </c>
      <c r="AG390" s="4375">
        <f t="shared" si="116"/>
        <v>0</v>
      </c>
      <c r="AH390" s="3601">
        <f t="shared" si="125"/>
        <v>0</v>
      </c>
      <c r="AI390" s="860"/>
      <c r="AJ390" s="860"/>
      <c r="AK390" s="858"/>
      <c r="AL390" s="858"/>
      <c r="AM390" s="858"/>
      <c r="AN390" s="3604" t="str">
        <f t="shared" si="117"/>
        <v>N</v>
      </c>
      <c r="AO390" s="3604" t="str">
        <f t="shared" si="118"/>
        <v>N</v>
      </c>
      <c r="AP390" s="3604" t="str">
        <f t="shared" si="119"/>
        <v>N</v>
      </c>
      <c r="AQ390" s="3604" t="str">
        <f t="shared" si="120"/>
        <v>N</v>
      </c>
      <c r="AR390" s="3604" t="str">
        <f t="shared" si="121"/>
        <v>N</v>
      </c>
      <c r="AS390" s="3604" t="str">
        <f t="shared" si="122"/>
        <v>N</v>
      </c>
      <c r="AT390" s="3604" t="str">
        <f t="shared" si="123"/>
        <v>N</v>
      </c>
      <c r="AU390" s="3604" t="str">
        <f t="shared" si="124"/>
        <v>N</v>
      </c>
      <c r="AV390" s="3604" t="str">
        <f t="shared" si="131"/>
        <v/>
      </c>
      <c r="AW390" s="3604" t="str">
        <f t="shared" si="132"/>
        <v/>
      </c>
      <c r="AX390" s="3604" t="str">
        <f t="shared" si="133"/>
        <v>N</v>
      </c>
      <c r="AY390" s="856"/>
      <c r="AZ390" s="861"/>
      <c r="BA390" s="24"/>
      <c r="BB390" s="26" t="s">
        <v>2792</v>
      </c>
      <c r="BC390" s="3009"/>
      <c r="BD390" s="3013"/>
      <c r="BE390" s="101" t="str">
        <f t="shared" si="113"/>
        <v>Please complete all cells in row</v>
      </c>
      <c r="BF390" s="993">
        <v>0</v>
      </c>
      <c r="BG390" s="3362"/>
    </row>
    <row r="391" spans="1:59" s="3704" customFormat="1" ht="15.75" hidden="1" customHeight="1">
      <c r="A391" s="3163"/>
      <c r="B391" s="3702"/>
      <c r="C391" s="856"/>
      <c r="D391" s="4605" t="s">
        <v>2410</v>
      </c>
      <c r="E391" s="856"/>
      <c r="F391" s="867"/>
      <c r="G391" s="867"/>
      <c r="H391" s="856"/>
      <c r="I391" s="856"/>
      <c r="J391" s="856"/>
      <c r="K391" s="856"/>
      <c r="L391" s="856"/>
      <c r="M391" s="856"/>
      <c r="N391" s="857"/>
      <c r="O391" s="858"/>
      <c r="P391" s="857"/>
      <c r="Q391" s="859"/>
      <c r="R391" s="858"/>
      <c r="S391" s="858"/>
      <c r="T391" s="858"/>
      <c r="U391" s="3596">
        <f t="shared" si="126"/>
        <v>0</v>
      </c>
      <c r="V391" s="3597">
        <f t="shared" si="127"/>
        <v>0</v>
      </c>
      <c r="W391" s="3597">
        <f t="shared" si="128"/>
        <v>0</v>
      </c>
      <c r="X391" s="3599"/>
      <c r="Y391" s="4373"/>
      <c r="Z391" s="4373"/>
      <c r="AA391" s="860"/>
      <c r="AB391" s="860"/>
      <c r="AC391" s="3601">
        <f t="shared" si="129"/>
        <v>0</v>
      </c>
      <c r="AD391" s="3601" t="str">
        <f t="shared" si="130"/>
        <v/>
      </c>
      <c r="AE391" s="3601" t="str">
        <f t="shared" si="114"/>
        <v/>
      </c>
      <c r="AF391" s="4375">
        <f t="shared" si="115"/>
        <v>0</v>
      </c>
      <c r="AG391" s="4375">
        <f t="shared" si="116"/>
        <v>0</v>
      </c>
      <c r="AH391" s="3601">
        <f t="shared" si="125"/>
        <v>0</v>
      </c>
      <c r="AI391" s="860"/>
      <c r="AJ391" s="860"/>
      <c r="AK391" s="858"/>
      <c r="AL391" s="858"/>
      <c r="AM391" s="858"/>
      <c r="AN391" s="3604" t="str">
        <f t="shared" si="117"/>
        <v>N</v>
      </c>
      <c r="AO391" s="3604" t="str">
        <f t="shared" si="118"/>
        <v>N</v>
      </c>
      <c r="AP391" s="3604" t="str">
        <f t="shared" si="119"/>
        <v>N</v>
      </c>
      <c r="AQ391" s="3604" t="str">
        <f t="shared" si="120"/>
        <v>N</v>
      </c>
      <c r="AR391" s="3604" t="str">
        <f t="shared" si="121"/>
        <v>N</v>
      </c>
      <c r="AS391" s="3604" t="str">
        <f t="shared" si="122"/>
        <v>N</v>
      </c>
      <c r="AT391" s="3604" t="str">
        <f t="shared" si="123"/>
        <v>N</v>
      </c>
      <c r="AU391" s="3604" t="str">
        <f t="shared" si="124"/>
        <v>N</v>
      </c>
      <c r="AV391" s="3604" t="str">
        <f t="shared" si="131"/>
        <v/>
      </c>
      <c r="AW391" s="3604" t="str">
        <f t="shared" si="132"/>
        <v/>
      </c>
      <c r="AX391" s="3604" t="str">
        <f t="shared" si="133"/>
        <v>N</v>
      </c>
      <c r="AY391" s="856"/>
      <c r="AZ391" s="861"/>
      <c r="BA391" s="24"/>
      <c r="BB391" s="26" t="s">
        <v>2793</v>
      </c>
      <c r="BC391" s="3009"/>
      <c r="BD391" s="3013"/>
      <c r="BE391" s="101" t="str">
        <f t="shared" si="113"/>
        <v>Please complete all cells in row</v>
      </c>
      <c r="BF391" s="993">
        <v>0</v>
      </c>
      <c r="BG391" s="3362"/>
    </row>
    <row r="392" spans="1:59" s="3704" customFormat="1" ht="15.75" hidden="1" customHeight="1">
      <c r="A392" s="3163"/>
      <c r="B392" s="3702"/>
      <c r="C392" s="856"/>
      <c r="D392" s="4605" t="s">
        <v>2410</v>
      </c>
      <c r="E392" s="856"/>
      <c r="F392" s="867"/>
      <c r="G392" s="867"/>
      <c r="H392" s="856"/>
      <c r="I392" s="856"/>
      <c r="J392" s="856"/>
      <c r="K392" s="856"/>
      <c r="L392" s="856"/>
      <c r="M392" s="856"/>
      <c r="N392" s="857"/>
      <c r="O392" s="858"/>
      <c r="P392" s="857"/>
      <c r="Q392" s="859"/>
      <c r="R392" s="858"/>
      <c r="S392" s="858"/>
      <c r="T392" s="858"/>
      <c r="U392" s="3596">
        <f t="shared" si="126"/>
        <v>0</v>
      </c>
      <c r="V392" s="3597">
        <f t="shared" si="127"/>
        <v>0</v>
      </c>
      <c r="W392" s="3597">
        <f t="shared" si="128"/>
        <v>0</v>
      </c>
      <c r="X392" s="3599"/>
      <c r="Y392" s="4373"/>
      <c r="Z392" s="4373"/>
      <c r="AA392" s="860"/>
      <c r="AB392" s="860"/>
      <c r="AC392" s="3601">
        <f t="shared" si="129"/>
        <v>0</v>
      </c>
      <c r="AD392" s="3601" t="str">
        <f t="shared" si="130"/>
        <v/>
      </c>
      <c r="AE392" s="3601" t="str">
        <f t="shared" si="114"/>
        <v/>
      </c>
      <c r="AF392" s="4375">
        <f t="shared" si="115"/>
        <v>0</v>
      </c>
      <c r="AG392" s="4375">
        <f t="shared" si="116"/>
        <v>0</v>
      </c>
      <c r="AH392" s="3601">
        <f t="shared" si="125"/>
        <v>0</v>
      </c>
      <c r="AI392" s="860"/>
      <c r="AJ392" s="860"/>
      <c r="AK392" s="858"/>
      <c r="AL392" s="858"/>
      <c r="AM392" s="858"/>
      <c r="AN392" s="3604" t="str">
        <f t="shared" si="117"/>
        <v>N</v>
      </c>
      <c r="AO392" s="3604" t="str">
        <f t="shared" si="118"/>
        <v>N</v>
      </c>
      <c r="AP392" s="3604" t="str">
        <f t="shared" si="119"/>
        <v>N</v>
      </c>
      <c r="AQ392" s="3604" t="str">
        <f t="shared" si="120"/>
        <v>N</v>
      </c>
      <c r="AR392" s="3604" t="str">
        <f t="shared" si="121"/>
        <v>N</v>
      </c>
      <c r="AS392" s="3604" t="str">
        <f t="shared" si="122"/>
        <v>N</v>
      </c>
      <c r="AT392" s="3604" t="str">
        <f t="shared" si="123"/>
        <v>N</v>
      </c>
      <c r="AU392" s="3604" t="str">
        <f t="shared" si="124"/>
        <v>N</v>
      </c>
      <c r="AV392" s="3604" t="str">
        <f t="shared" si="131"/>
        <v/>
      </c>
      <c r="AW392" s="3604" t="str">
        <f t="shared" si="132"/>
        <v/>
      </c>
      <c r="AX392" s="3604" t="str">
        <f t="shared" si="133"/>
        <v>N</v>
      </c>
      <c r="AY392" s="856"/>
      <c r="AZ392" s="861"/>
      <c r="BA392" s="24"/>
      <c r="BB392" s="26" t="s">
        <v>2794</v>
      </c>
      <c r="BC392" s="3009"/>
      <c r="BD392" s="3013"/>
      <c r="BE392" s="101" t="str">
        <f t="shared" ref="BE392:BE455" si="134">IF(COUNTBLANK(B392:AZ392)=BF392, 0, rngIncomplete )</f>
        <v>Please complete all cells in row</v>
      </c>
      <c r="BF392" s="993">
        <v>0</v>
      </c>
      <c r="BG392" s="3362"/>
    </row>
    <row r="393" spans="1:59" s="3704" customFormat="1" ht="15.75" hidden="1" customHeight="1">
      <c r="A393" s="3163"/>
      <c r="B393" s="3702"/>
      <c r="C393" s="856"/>
      <c r="D393" s="4605" t="s">
        <v>2410</v>
      </c>
      <c r="E393" s="856"/>
      <c r="F393" s="867"/>
      <c r="G393" s="867"/>
      <c r="H393" s="856"/>
      <c r="I393" s="856"/>
      <c r="J393" s="856"/>
      <c r="K393" s="856"/>
      <c r="L393" s="856"/>
      <c r="M393" s="856"/>
      <c r="N393" s="857"/>
      <c r="O393" s="858"/>
      <c r="P393" s="857"/>
      <c r="Q393" s="859"/>
      <c r="R393" s="858"/>
      <c r="S393" s="858"/>
      <c r="T393" s="858"/>
      <c r="U393" s="3596">
        <f t="shared" si="126"/>
        <v>0</v>
      </c>
      <c r="V393" s="3597">
        <f t="shared" si="127"/>
        <v>0</v>
      </c>
      <c r="W393" s="3597">
        <f t="shared" si="128"/>
        <v>0</v>
      </c>
      <c r="X393" s="3599"/>
      <c r="Y393" s="4373"/>
      <c r="Z393" s="4373"/>
      <c r="AA393" s="860"/>
      <c r="AB393" s="860"/>
      <c r="AC393" s="3601">
        <f t="shared" si="129"/>
        <v>0</v>
      </c>
      <c r="AD393" s="3601" t="str">
        <f t="shared" si="130"/>
        <v/>
      </c>
      <c r="AE393" s="3601" t="str">
        <f t="shared" ref="AE393:AE408" si="135">IF(H393="",IF(D393="Swap - receiving leg",VLOOKUP(G393,$F$9:$H$408,3,0),IF(D393="Swap - paying leg",IF(I393="",H393,I393),"")),H393)</f>
        <v/>
      </c>
      <c r="AF393" s="4375">
        <f t="shared" ref="AF393:AF408" si="136">IF(AE393="Floating",$C$420-$C$419,IF(AE393="RPI",$C$417-$C$415,IF(AE393="CPI/CPIH",$C$418-$C$416,0)))</f>
        <v>0</v>
      </c>
      <c r="AG393" s="4375">
        <f t="shared" ref="AG393:AG408" si="137">AF393+AB393</f>
        <v>0</v>
      </c>
      <c r="AH393" s="3601">
        <f t="shared" si="125"/>
        <v>0</v>
      </c>
      <c r="AI393" s="860"/>
      <c r="AJ393" s="860"/>
      <c r="AK393" s="858"/>
      <c r="AL393" s="858"/>
      <c r="AM393" s="858"/>
      <c r="AN393" s="3604" t="str">
        <f t="shared" ref="AN393:AN408" si="138">IF($H393="Fixed", IF(OR(LEFT($D393,4)="swap",LEFT($D393,5)="other"),"N","Y"),"N")</f>
        <v>N</v>
      </c>
      <c r="AO393" s="3604" t="str">
        <f t="shared" ref="AO393:AO408" si="139">IF($H393="Floating", IF(OR(LEFT($D393,4)="swap",LEFT($D393,5)="other"),"N","Y"),"N")</f>
        <v>N</v>
      </c>
      <c r="AP393" s="3604" t="str">
        <f t="shared" ref="AP393:AP408" si="140">IF($H393="RPI", IF(OR(LEFT($D393,4)="swap",LEFT($D393,5)="other"),"N","Y"),"N")</f>
        <v>N</v>
      </c>
      <c r="AQ393" s="3604" t="str">
        <f t="shared" ref="AQ393:AQ408" si="141">IF($H393="CPI/CPIH", IF(OR(LEFT($D393,4)="swap",LEFT($D393,5)="other"),"N","Y"),"N")</f>
        <v>N</v>
      </c>
      <c r="AR393" s="3604" t="str">
        <f t="shared" ref="AR393:AR408" si="142">IF($I393="Fixed", IF(OR(LEFT($D393,4)="swap",LEFT($D393,5)="other"),"N","Y"),"N")</f>
        <v>N</v>
      </c>
      <c r="AS393" s="3604" t="str">
        <f t="shared" ref="AS393:AS408" si="143">IF($I393="Floating", IF(OR(LEFT($D393,4)="swap",LEFT($D393,5)="other"),"N","Y"),"N")</f>
        <v>N</v>
      </c>
      <c r="AT393" s="3604" t="str">
        <f t="shared" ref="AT393:AT408" si="144">IF($I393="RPI", IF(OR(LEFT($D393,4)="swap",LEFT($D393,5)="other"),"N","Y"),"N")</f>
        <v>N</v>
      </c>
      <c r="AU393" s="3604" t="str">
        <f t="shared" ref="AU393:AU408" si="145">IF($I393="CPI/CPIH", IF(OR(LEFT($D393,4)="swap",LEFT($D393,5)="other"),"N","Y"),"N")</f>
        <v>N</v>
      </c>
      <c r="AV393" s="3604" t="str">
        <f t="shared" si="131"/>
        <v/>
      </c>
      <c r="AW393" s="3604" t="str">
        <f t="shared" si="132"/>
        <v/>
      </c>
      <c r="AX393" s="3604" t="str">
        <f t="shared" si="133"/>
        <v>N</v>
      </c>
      <c r="AY393" s="856"/>
      <c r="AZ393" s="861"/>
      <c r="BA393" s="24"/>
      <c r="BB393" s="26" t="s">
        <v>2795</v>
      </c>
      <c r="BC393" s="3009"/>
      <c r="BD393" s="3013"/>
      <c r="BE393" s="101" t="str">
        <f t="shared" si="134"/>
        <v>Please complete all cells in row</v>
      </c>
      <c r="BF393" s="993">
        <v>0</v>
      </c>
      <c r="BG393" s="3362"/>
    </row>
    <row r="394" spans="1:59" s="3704" customFormat="1" ht="15.75" hidden="1" customHeight="1">
      <c r="A394" s="3163"/>
      <c r="B394" s="3702"/>
      <c r="C394" s="856"/>
      <c r="D394" s="4605" t="s">
        <v>2410</v>
      </c>
      <c r="E394" s="856"/>
      <c r="F394" s="867"/>
      <c r="G394" s="867"/>
      <c r="H394" s="856"/>
      <c r="I394" s="856"/>
      <c r="J394" s="856"/>
      <c r="K394" s="856"/>
      <c r="L394" s="856"/>
      <c r="M394" s="856"/>
      <c r="N394" s="857"/>
      <c r="O394" s="858"/>
      <c r="P394" s="857"/>
      <c r="Q394" s="859"/>
      <c r="R394" s="858"/>
      <c r="S394" s="858"/>
      <c r="T394" s="858"/>
      <c r="U394" s="3596">
        <f t="shared" si="126"/>
        <v>0</v>
      </c>
      <c r="V394" s="3597">
        <f t="shared" si="127"/>
        <v>0</v>
      </c>
      <c r="W394" s="3597">
        <f t="shared" si="128"/>
        <v>0</v>
      </c>
      <c r="X394" s="3599"/>
      <c r="Y394" s="4373"/>
      <c r="Z394" s="4373"/>
      <c r="AA394" s="860"/>
      <c r="AB394" s="860"/>
      <c r="AC394" s="3601">
        <f t="shared" si="129"/>
        <v>0</v>
      </c>
      <c r="AD394" s="3601" t="str">
        <f t="shared" si="130"/>
        <v/>
      </c>
      <c r="AE394" s="3601" t="str">
        <f t="shared" si="135"/>
        <v/>
      </c>
      <c r="AF394" s="4375">
        <f t="shared" si="136"/>
        <v>0</v>
      </c>
      <c r="AG394" s="4375">
        <f t="shared" si="137"/>
        <v>0</v>
      </c>
      <c r="AH394" s="3601">
        <f t="shared" ref="AH394:AH408" si="146">AG394*T394</f>
        <v>0</v>
      </c>
      <c r="AI394" s="860"/>
      <c r="AJ394" s="860"/>
      <c r="AK394" s="858"/>
      <c r="AL394" s="858"/>
      <c r="AM394" s="858"/>
      <c r="AN394" s="3604" t="str">
        <f t="shared" si="138"/>
        <v>N</v>
      </c>
      <c r="AO394" s="3604" t="str">
        <f t="shared" si="139"/>
        <v>N</v>
      </c>
      <c r="AP394" s="3604" t="str">
        <f t="shared" si="140"/>
        <v>N</v>
      </c>
      <c r="AQ394" s="3604" t="str">
        <f t="shared" si="141"/>
        <v>N</v>
      </c>
      <c r="AR394" s="3604" t="str">
        <f t="shared" si="142"/>
        <v>N</v>
      </c>
      <c r="AS394" s="3604" t="str">
        <f t="shared" si="143"/>
        <v>N</v>
      </c>
      <c r="AT394" s="3604" t="str">
        <f t="shared" si="144"/>
        <v>N</v>
      </c>
      <c r="AU394" s="3604" t="str">
        <f t="shared" si="145"/>
        <v>N</v>
      </c>
      <c r="AV394" s="3604" t="str">
        <f t="shared" si="131"/>
        <v/>
      </c>
      <c r="AW394" s="3604" t="str">
        <f t="shared" si="132"/>
        <v/>
      </c>
      <c r="AX394" s="3604" t="str">
        <f t="shared" si="133"/>
        <v>N</v>
      </c>
      <c r="AY394" s="856"/>
      <c r="AZ394" s="861"/>
      <c r="BA394" s="24"/>
      <c r="BB394" s="26" t="s">
        <v>2796</v>
      </c>
      <c r="BC394" s="3009"/>
      <c r="BD394" s="3013"/>
      <c r="BE394" s="101" t="str">
        <f t="shared" si="134"/>
        <v>Please complete all cells in row</v>
      </c>
      <c r="BF394" s="993">
        <v>0</v>
      </c>
      <c r="BG394" s="3362"/>
    </row>
    <row r="395" spans="1:59" s="3704" customFormat="1" ht="15.75" hidden="1" customHeight="1">
      <c r="A395" s="3163"/>
      <c r="B395" s="3702"/>
      <c r="C395" s="856"/>
      <c r="D395" s="4605" t="s">
        <v>2410</v>
      </c>
      <c r="E395" s="856"/>
      <c r="F395" s="867"/>
      <c r="G395" s="867"/>
      <c r="H395" s="856"/>
      <c r="I395" s="856"/>
      <c r="J395" s="856"/>
      <c r="K395" s="856"/>
      <c r="L395" s="856"/>
      <c r="M395" s="856"/>
      <c r="N395" s="857"/>
      <c r="O395" s="858"/>
      <c r="P395" s="857"/>
      <c r="Q395" s="859"/>
      <c r="R395" s="858"/>
      <c r="S395" s="858"/>
      <c r="T395" s="858"/>
      <c r="U395" s="3596">
        <f t="shared" ref="U395:U408" si="147">IFERROR(Q395*S395,"")</f>
        <v>0</v>
      </c>
      <c r="V395" s="3597">
        <f t="shared" ref="V395:V408" si="148">IF(AA395=0,0,((1+AA395)/(1+$C$415))-1)</f>
        <v>0</v>
      </c>
      <c r="W395" s="3597">
        <f t="shared" ref="W395:W408" si="149">IF(AA395=0,0,((1+AA395)/(1+$C$416))-1)</f>
        <v>0</v>
      </c>
      <c r="X395" s="3599"/>
      <c r="Y395" s="4373"/>
      <c r="Z395" s="4373"/>
      <c r="AA395" s="860"/>
      <c r="AB395" s="860"/>
      <c r="AC395" s="3601">
        <f t="shared" ref="AC395:AC408" si="150">AA395*T395</f>
        <v>0</v>
      </c>
      <c r="AD395" s="3601" t="str">
        <f t="shared" ref="AD395:AD408" si="151">IF(I395="","",IF(OR(I395="Fixed",I395="Floating"),AC395,IF(I395="RPI",T395*V395,IF(I395="CPI/CPIH",T395*W395,"Check Instrument Type"))))</f>
        <v/>
      </c>
      <c r="AE395" s="3601" t="str">
        <f t="shared" si="135"/>
        <v/>
      </c>
      <c r="AF395" s="4375">
        <f t="shared" si="136"/>
        <v>0</v>
      </c>
      <c r="AG395" s="4375">
        <f t="shared" si="137"/>
        <v>0</v>
      </c>
      <c r="AH395" s="3601">
        <f t="shared" si="146"/>
        <v>0</v>
      </c>
      <c r="AI395" s="860"/>
      <c r="AJ395" s="860"/>
      <c r="AK395" s="858"/>
      <c r="AL395" s="858"/>
      <c r="AM395" s="858"/>
      <c r="AN395" s="3604" t="str">
        <f t="shared" si="138"/>
        <v>N</v>
      </c>
      <c r="AO395" s="3604" t="str">
        <f t="shared" si="139"/>
        <v>N</v>
      </c>
      <c r="AP395" s="3604" t="str">
        <f t="shared" si="140"/>
        <v>N</v>
      </c>
      <c r="AQ395" s="3604" t="str">
        <f t="shared" si="141"/>
        <v>N</v>
      </c>
      <c r="AR395" s="3604" t="str">
        <f t="shared" si="142"/>
        <v>N</v>
      </c>
      <c r="AS395" s="3604" t="str">
        <f t="shared" si="143"/>
        <v>N</v>
      </c>
      <c r="AT395" s="3604" t="str">
        <f t="shared" si="144"/>
        <v>N</v>
      </c>
      <c r="AU395" s="3604" t="str">
        <f t="shared" si="145"/>
        <v>N</v>
      </c>
      <c r="AV395" s="3604" t="str">
        <f t="shared" ref="AV395:AV408" si="152">IF(D395="","",INDEX($C$423:$C$439,MATCH(D395,$B$423:$B$439,0)))</f>
        <v/>
      </c>
      <c r="AW395" s="3604" t="str">
        <f t="shared" ref="AW395:AW408" si="153">IF(J395="","",INDEX($C$442:$C$446,MATCH(J395,$B$442:$B$446,0)))</f>
        <v/>
      </c>
      <c r="AX395" s="3604" t="str">
        <f t="shared" ref="AX395:AX408" si="154">IF(AND(AV395="Y",AW395="Y"),"Y","N")</f>
        <v>N</v>
      </c>
      <c r="AY395" s="856"/>
      <c r="AZ395" s="861"/>
      <c r="BA395" s="24"/>
      <c r="BB395" s="26" t="s">
        <v>2797</v>
      </c>
      <c r="BC395" s="3009"/>
      <c r="BD395" s="3013"/>
      <c r="BE395" s="101" t="str">
        <f t="shared" si="134"/>
        <v>Please complete all cells in row</v>
      </c>
      <c r="BF395" s="993">
        <v>0</v>
      </c>
      <c r="BG395" s="3362"/>
    </row>
    <row r="396" spans="1:59" s="3704" customFormat="1" ht="15.75" hidden="1" customHeight="1">
      <c r="A396" s="3163"/>
      <c r="B396" s="3702"/>
      <c r="C396" s="856"/>
      <c r="D396" s="4605" t="s">
        <v>2410</v>
      </c>
      <c r="E396" s="856"/>
      <c r="F396" s="867"/>
      <c r="G396" s="867"/>
      <c r="H396" s="856"/>
      <c r="I396" s="856"/>
      <c r="J396" s="856"/>
      <c r="K396" s="856"/>
      <c r="L396" s="856"/>
      <c r="M396" s="856"/>
      <c r="N396" s="857"/>
      <c r="O396" s="858"/>
      <c r="P396" s="857"/>
      <c r="Q396" s="859"/>
      <c r="R396" s="858"/>
      <c r="S396" s="858"/>
      <c r="T396" s="858"/>
      <c r="U396" s="3596">
        <f t="shared" si="147"/>
        <v>0</v>
      </c>
      <c r="V396" s="3597">
        <f t="shared" si="148"/>
        <v>0</v>
      </c>
      <c r="W396" s="3597">
        <f t="shared" si="149"/>
        <v>0</v>
      </c>
      <c r="X396" s="3599"/>
      <c r="Y396" s="4373"/>
      <c r="Z396" s="4373"/>
      <c r="AA396" s="860"/>
      <c r="AB396" s="860"/>
      <c r="AC396" s="3601">
        <f t="shared" si="150"/>
        <v>0</v>
      </c>
      <c r="AD396" s="3601" t="str">
        <f t="shared" si="151"/>
        <v/>
      </c>
      <c r="AE396" s="3601" t="str">
        <f t="shared" si="135"/>
        <v/>
      </c>
      <c r="AF396" s="4375">
        <f t="shared" si="136"/>
        <v>0</v>
      </c>
      <c r="AG396" s="4375">
        <f t="shared" si="137"/>
        <v>0</v>
      </c>
      <c r="AH396" s="3601">
        <f t="shared" si="146"/>
        <v>0</v>
      </c>
      <c r="AI396" s="860"/>
      <c r="AJ396" s="860"/>
      <c r="AK396" s="858"/>
      <c r="AL396" s="858"/>
      <c r="AM396" s="858"/>
      <c r="AN396" s="3604" t="str">
        <f t="shared" si="138"/>
        <v>N</v>
      </c>
      <c r="AO396" s="3604" t="str">
        <f t="shared" si="139"/>
        <v>N</v>
      </c>
      <c r="AP396" s="3604" t="str">
        <f t="shared" si="140"/>
        <v>N</v>
      </c>
      <c r="AQ396" s="3604" t="str">
        <f t="shared" si="141"/>
        <v>N</v>
      </c>
      <c r="AR396" s="3604" t="str">
        <f t="shared" si="142"/>
        <v>N</v>
      </c>
      <c r="AS396" s="3604" t="str">
        <f t="shared" si="143"/>
        <v>N</v>
      </c>
      <c r="AT396" s="3604" t="str">
        <f t="shared" si="144"/>
        <v>N</v>
      </c>
      <c r="AU396" s="3604" t="str">
        <f t="shared" si="145"/>
        <v>N</v>
      </c>
      <c r="AV396" s="3604" t="str">
        <f t="shared" si="152"/>
        <v/>
      </c>
      <c r="AW396" s="3604" t="str">
        <f t="shared" si="153"/>
        <v/>
      </c>
      <c r="AX396" s="3604" t="str">
        <f t="shared" si="154"/>
        <v>N</v>
      </c>
      <c r="AY396" s="856"/>
      <c r="AZ396" s="861"/>
      <c r="BA396" s="24"/>
      <c r="BB396" s="26" t="s">
        <v>2798</v>
      </c>
      <c r="BC396" s="3009"/>
      <c r="BD396" s="3013"/>
      <c r="BE396" s="101" t="str">
        <f t="shared" si="134"/>
        <v>Please complete all cells in row</v>
      </c>
      <c r="BF396" s="993">
        <v>0</v>
      </c>
      <c r="BG396" s="3362"/>
    </row>
    <row r="397" spans="1:59" s="3704" customFormat="1" ht="15.75" hidden="1" customHeight="1">
      <c r="A397" s="3163"/>
      <c r="B397" s="3702"/>
      <c r="C397" s="856"/>
      <c r="D397" s="4605" t="s">
        <v>2410</v>
      </c>
      <c r="E397" s="856"/>
      <c r="F397" s="867"/>
      <c r="G397" s="867"/>
      <c r="H397" s="856"/>
      <c r="I397" s="856"/>
      <c r="J397" s="856"/>
      <c r="K397" s="856"/>
      <c r="L397" s="856"/>
      <c r="M397" s="856"/>
      <c r="N397" s="857"/>
      <c r="O397" s="858"/>
      <c r="P397" s="857"/>
      <c r="Q397" s="859"/>
      <c r="R397" s="858"/>
      <c r="S397" s="858"/>
      <c r="T397" s="858"/>
      <c r="U397" s="3596">
        <f t="shared" si="147"/>
        <v>0</v>
      </c>
      <c r="V397" s="3597">
        <f t="shared" si="148"/>
        <v>0</v>
      </c>
      <c r="W397" s="3597">
        <f t="shared" si="149"/>
        <v>0</v>
      </c>
      <c r="X397" s="3599"/>
      <c r="Y397" s="4373"/>
      <c r="Z397" s="4373"/>
      <c r="AA397" s="860"/>
      <c r="AB397" s="860"/>
      <c r="AC397" s="3601">
        <f t="shared" si="150"/>
        <v>0</v>
      </c>
      <c r="AD397" s="3601" t="str">
        <f t="shared" si="151"/>
        <v/>
      </c>
      <c r="AE397" s="3601" t="str">
        <f t="shared" si="135"/>
        <v/>
      </c>
      <c r="AF397" s="4375">
        <f t="shared" si="136"/>
        <v>0</v>
      </c>
      <c r="AG397" s="4375">
        <f t="shared" si="137"/>
        <v>0</v>
      </c>
      <c r="AH397" s="3601">
        <f t="shared" si="146"/>
        <v>0</v>
      </c>
      <c r="AI397" s="860"/>
      <c r="AJ397" s="860"/>
      <c r="AK397" s="858"/>
      <c r="AL397" s="858"/>
      <c r="AM397" s="858"/>
      <c r="AN397" s="3604" t="str">
        <f t="shared" si="138"/>
        <v>N</v>
      </c>
      <c r="AO397" s="3604" t="str">
        <f t="shared" si="139"/>
        <v>N</v>
      </c>
      <c r="AP397" s="3604" t="str">
        <f t="shared" si="140"/>
        <v>N</v>
      </c>
      <c r="AQ397" s="3604" t="str">
        <f t="shared" si="141"/>
        <v>N</v>
      </c>
      <c r="AR397" s="3604" t="str">
        <f t="shared" si="142"/>
        <v>N</v>
      </c>
      <c r="AS397" s="3604" t="str">
        <f t="shared" si="143"/>
        <v>N</v>
      </c>
      <c r="AT397" s="3604" t="str">
        <f t="shared" si="144"/>
        <v>N</v>
      </c>
      <c r="AU397" s="3604" t="str">
        <f t="shared" si="145"/>
        <v>N</v>
      </c>
      <c r="AV397" s="3604" t="str">
        <f t="shared" si="152"/>
        <v/>
      </c>
      <c r="AW397" s="3604" t="str">
        <f t="shared" si="153"/>
        <v/>
      </c>
      <c r="AX397" s="3604" t="str">
        <f t="shared" si="154"/>
        <v>N</v>
      </c>
      <c r="AY397" s="856"/>
      <c r="AZ397" s="861"/>
      <c r="BA397" s="24"/>
      <c r="BB397" s="26" t="s">
        <v>2799</v>
      </c>
      <c r="BC397" s="3009"/>
      <c r="BD397" s="3013"/>
      <c r="BE397" s="101" t="str">
        <f t="shared" si="134"/>
        <v>Please complete all cells in row</v>
      </c>
      <c r="BF397" s="993">
        <v>0</v>
      </c>
      <c r="BG397" s="3362"/>
    </row>
    <row r="398" spans="1:59" s="3704" customFormat="1" ht="15.75" hidden="1" customHeight="1">
      <c r="A398" s="3163"/>
      <c r="B398" s="3702"/>
      <c r="C398" s="856"/>
      <c r="D398" s="4605" t="s">
        <v>2410</v>
      </c>
      <c r="E398" s="856"/>
      <c r="F398" s="867"/>
      <c r="G398" s="867"/>
      <c r="H398" s="856"/>
      <c r="I398" s="856"/>
      <c r="J398" s="856"/>
      <c r="K398" s="856"/>
      <c r="L398" s="856"/>
      <c r="M398" s="856"/>
      <c r="N398" s="857"/>
      <c r="O398" s="858"/>
      <c r="P398" s="857"/>
      <c r="Q398" s="859"/>
      <c r="R398" s="858"/>
      <c r="S398" s="858"/>
      <c r="T398" s="858"/>
      <c r="U398" s="3596">
        <f t="shared" si="147"/>
        <v>0</v>
      </c>
      <c r="V398" s="3597">
        <f t="shared" si="148"/>
        <v>0</v>
      </c>
      <c r="W398" s="3597">
        <f t="shared" si="149"/>
        <v>0</v>
      </c>
      <c r="X398" s="3599"/>
      <c r="Y398" s="4373"/>
      <c r="Z398" s="4373"/>
      <c r="AA398" s="860"/>
      <c r="AB398" s="860"/>
      <c r="AC398" s="3601">
        <f t="shared" si="150"/>
        <v>0</v>
      </c>
      <c r="AD398" s="3601" t="str">
        <f t="shared" si="151"/>
        <v/>
      </c>
      <c r="AE398" s="3601" t="str">
        <f t="shared" si="135"/>
        <v/>
      </c>
      <c r="AF398" s="4375">
        <f t="shared" si="136"/>
        <v>0</v>
      </c>
      <c r="AG398" s="4375">
        <f t="shared" si="137"/>
        <v>0</v>
      </c>
      <c r="AH398" s="3601">
        <f t="shared" si="146"/>
        <v>0</v>
      </c>
      <c r="AI398" s="860"/>
      <c r="AJ398" s="860"/>
      <c r="AK398" s="858"/>
      <c r="AL398" s="858"/>
      <c r="AM398" s="858"/>
      <c r="AN398" s="3604" t="str">
        <f t="shared" si="138"/>
        <v>N</v>
      </c>
      <c r="AO398" s="3604" t="str">
        <f t="shared" si="139"/>
        <v>N</v>
      </c>
      <c r="AP398" s="3604" t="str">
        <f t="shared" si="140"/>
        <v>N</v>
      </c>
      <c r="AQ398" s="3604" t="str">
        <f t="shared" si="141"/>
        <v>N</v>
      </c>
      <c r="AR398" s="3604" t="str">
        <f t="shared" si="142"/>
        <v>N</v>
      </c>
      <c r="AS398" s="3604" t="str">
        <f t="shared" si="143"/>
        <v>N</v>
      </c>
      <c r="AT398" s="3604" t="str">
        <f t="shared" si="144"/>
        <v>N</v>
      </c>
      <c r="AU398" s="3604" t="str">
        <f t="shared" si="145"/>
        <v>N</v>
      </c>
      <c r="AV398" s="3604" t="str">
        <f t="shared" si="152"/>
        <v/>
      </c>
      <c r="AW398" s="3604" t="str">
        <f t="shared" si="153"/>
        <v/>
      </c>
      <c r="AX398" s="3604" t="str">
        <f t="shared" si="154"/>
        <v>N</v>
      </c>
      <c r="AY398" s="856"/>
      <c r="AZ398" s="861"/>
      <c r="BA398" s="24"/>
      <c r="BB398" s="26" t="s">
        <v>2800</v>
      </c>
      <c r="BC398" s="3009"/>
      <c r="BD398" s="3013"/>
      <c r="BE398" s="101" t="str">
        <f t="shared" si="134"/>
        <v>Please complete all cells in row</v>
      </c>
      <c r="BF398" s="993">
        <v>0</v>
      </c>
      <c r="BG398" s="3362"/>
    </row>
    <row r="399" spans="1:59" s="3704" customFormat="1" ht="15.75" hidden="1" customHeight="1">
      <c r="A399" s="3163"/>
      <c r="B399" s="3702"/>
      <c r="C399" s="856"/>
      <c r="D399" s="4605" t="s">
        <v>2410</v>
      </c>
      <c r="E399" s="856"/>
      <c r="F399" s="867"/>
      <c r="G399" s="867"/>
      <c r="H399" s="856"/>
      <c r="I399" s="856"/>
      <c r="J399" s="856"/>
      <c r="K399" s="856"/>
      <c r="L399" s="856"/>
      <c r="M399" s="856"/>
      <c r="N399" s="857"/>
      <c r="O399" s="858"/>
      <c r="P399" s="857"/>
      <c r="Q399" s="859"/>
      <c r="R399" s="858"/>
      <c r="S399" s="858"/>
      <c r="T399" s="858"/>
      <c r="U399" s="3596">
        <f t="shared" si="147"/>
        <v>0</v>
      </c>
      <c r="V399" s="3597">
        <f t="shared" si="148"/>
        <v>0</v>
      </c>
      <c r="W399" s="3597">
        <f t="shared" si="149"/>
        <v>0</v>
      </c>
      <c r="X399" s="3599"/>
      <c r="Y399" s="4373"/>
      <c r="Z399" s="4373"/>
      <c r="AA399" s="860"/>
      <c r="AB399" s="860"/>
      <c r="AC399" s="3601">
        <f t="shared" si="150"/>
        <v>0</v>
      </c>
      <c r="AD399" s="3601" t="str">
        <f t="shared" si="151"/>
        <v/>
      </c>
      <c r="AE399" s="3601" t="str">
        <f t="shared" si="135"/>
        <v/>
      </c>
      <c r="AF399" s="4375">
        <f t="shared" si="136"/>
        <v>0</v>
      </c>
      <c r="AG399" s="4375">
        <f t="shared" si="137"/>
        <v>0</v>
      </c>
      <c r="AH399" s="3601">
        <f t="shared" si="146"/>
        <v>0</v>
      </c>
      <c r="AI399" s="860"/>
      <c r="AJ399" s="860"/>
      <c r="AK399" s="858"/>
      <c r="AL399" s="858"/>
      <c r="AM399" s="858"/>
      <c r="AN399" s="3604" t="str">
        <f t="shared" si="138"/>
        <v>N</v>
      </c>
      <c r="AO399" s="3604" t="str">
        <f t="shared" si="139"/>
        <v>N</v>
      </c>
      <c r="AP399" s="3604" t="str">
        <f t="shared" si="140"/>
        <v>N</v>
      </c>
      <c r="AQ399" s="3604" t="str">
        <f t="shared" si="141"/>
        <v>N</v>
      </c>
      <c r="AR399" s="3604" t="str">
        <f t="shared" si="142"/>
        <v>N</v>
      </c>
      <c r="AS399" s="3604" t="str">
        <f t="shared" si="143"/>
        <v>N</v>
      </c>
      <c r="AT399" s="3604" t="str">
        <f t="shared" si="144"/>
        <v>N</v>
      </c>
      <c r="AU399" s="3604" t="str">
        <f t="shared" si="145"/>
        <v>N</v>
      </c>
      <c r="AV399" s="3604" t="str">
        <f t="shared" si="152"/>
        <v/>
      </c>
      <c r="AW399" s="3604" t="str">
        <f t="shared" si="153"/>
        <v/>
      </c>
      <c r="AX399" s="3604" t="str">
        <f t="shared" si="154"/>
        <v>N</v>
      </c>
      <c r="AY399" s="856"/>
      <c r="AZ399" s="861"/>
      <c r="BA399" s="24"/>
      <c r="BB399" s="26" t="s">
        <v>2801</v>
      </c>
      <c r="BC399" s="3009"/>
      <c r="BD399" s="3013"/>
      <c r="BE399" s="101" t="str">
        <f t="shared" si="134"/>
        <v>Please complete all cells in row</v>
      </c>
      <c r="BF399" s="993">
        <v>0</v>
      </c>
      <c r="BG399" s="3362"/>
    </row>
    <row r="400" spans="1:59" s="3704" customFormat="1" ht="15.75" hidden="1" customHeight="1">
      <c r="A400" s="3163"/>
      <c r="B400" s="3702"/>
      <c r="C400" s="856"/>
      <c r="D400" s="4605" t="s">
        <v>2410</v>
      </c>
      <c r="E400" s="856"/>
      <c r="F400" s="867"/>
      <c r="G400" s="867"/>
      <c r="H400" s="856"/>
      <c r="I400" s="856"/>
      <c r="J400" s="856"/>
      <c r="K400" s="856"/>
      <c r="L400" s="856"/>
      <c r="M400" s="856"/>
      <c r="N400" s="857"/>
      <c r="O400" s="858"/>
      <c r="P400" s="857"/>
      <c r="Q400" s="859"/>
      <c r="R400" s="858"/>
      <c r="S400" s="858"/>
      <c r="T400" s="858"/>
      <c r="U400" s="3596">
        <f t="shared" si="147"/>
        <v>0</v>
      </c>
      <c r="V400" s="3597">
        <f t="shared" si="148"/>
        <v>0</v>
      </c>
      <c r="W400" s="3597">
        <f t="shared" si="149"/>
        <v>0</v>
      </c>
      <c r="X400" s="3599"/>
      <c r="Y400" s="4373"/>
      <c r="Z400" s="4373"/>
      <c r="AA400" s="860"/>
      <c r="AB400" s="860"/>
      <c r="AC400" s="3601">
        <f t="shared" si="150"/>
        <v>0</v>
      </c>
      <c r="AD400" s="3601" t="str">
        <f t="shared" si="151"/>
        <v/>
      </c>
      <c r="AE400" s="3601" t="str">
        <f t="shared" si="135"/>
        <v/>
      </c>
      <c r="AF400" s="4375">
        <f t="shared" si="136"/>
        <v>0</v>
      </c>
      <c r="AG400" s="4375">
        <f t="shared" si="137"/>
        <v>0</v>
      </c>
      <c r="AH400" s="3601">
        <f t="shared" si="146"/>
        <v>0</v>
      </c>
      <c r="AI400" s="860"/>
      <c r="AJ400" s="860"/>
      <c r="AK400" s="858"/>
      <c r="AL400" s="858"/>
      <c r="AM400" s="858"/>
      <c r="AN400" s="3604" t="str">
        <f t="shared" si="138"/>
        <v>N</v>
      </c>
      <c r="AO400" s="3604" t="str">
        <f t="shared" si="139"/>
        <v>N</v>
      </c>
      <c r="AP400" s="3604" t="str">
        <f t="shared" si="140"/>
        <v>N</v>
      </c>
      <c r="AQ400" s="3604" t="str">
        <f t="shared" si="141"/>
        <v>N</v>
      </c>
      <c r="AR400" s="3604" t="str">
        <f t="shared" si="142"/>
        <v>N</v>
      </c>
      <c r="AS400" s="3604" t="str">
        <f t="shared" si="143"/>
        <v>N</v>
      </c>
      <c r="AT400" s="3604" t="str">
        <f t="shared" si="144"/>
        <v>N</v>
      </c>
      <c r="AU400" s="3604" t="str">
        <f t="shared" si="145"/>
        <v>N</v>
      </c>
      <c r="AV400" s="3604" t="str">
        <f t="shared" si="152"/>
        <v/>
      </c>
      <c r="AW400" s="3604" t="str">
        <f t="shared" si="153"/>
        <v/>
      </c>
      <c r="AX400" s="3604" t="str">
        <f t="shared" si="154"/>
        <v>N</v>
      </c>
      <c r="AY400" s="856"/>
      <c r="AZ400" s="861"/>
      <c r="BA400" s="24"/>
      <c r="BB400" s="26" t="s">
        <v>2802</v>
      </c>
      <c r="BC400" s="3009"/>
      <c r="BD400" s="3013"/>
      <c r="BE400" s="101" t="str">
        <f t="shared" si="134"/>
        <v>Please complete all cells in row</v>
      </c>
      <c r="BF400" s="993">
        <v>0</v>
      </c>
      <c r="BG400" s="3362"/>
    </row>
    <row r="401" spans="1:59" s="3704" customFormat="1" ht="15.75" hidden="1" customHeight="1">
      <c r="A401" s="3163"/>
      <c r="B401" s="3702"/>
      <c r="C401" s="856"/>
      <c r="D401" s="4605" t="s">
        <v>2410</v>
      </c>
      <c r="E401" s="856"/>
      <c r="F401" s="867"/>
      <c r="G401" s="867"/>
      <c r="H401" s="856"/>
      <c r="I401" s="856"/>
      <c r="J401" s="856"/>
      <c r="K401" s="856"/>
      <c r="L401" s="856"/>
      <c r="M401" s="856"/>
      <c r="N401" s="857"/>
      <c r="O401" s="858"/>
      <c r="P401" s="857"/>
      <c r="Q401" s="859"/>
      <c r="R401" s="858"/>
      <c r="S401" s="858"/>
      <c r="T401" s="858"/>
      <c r="U401" s="3596">
        <f t="shared" si="147"/>
        <v>0</v>
      </c>
      <c r="V401" s="3597">
        <f t="shared" si="148"/>
        <v>0</v>
      </c>
      <c r="W401" s="3597">
        <f t="shared" si="149"/>
        <v>0</v>
      </c>
      <c r="X401" s="3599"/>
      <c r="Y401" s="4373"/>
      <c r="Z401" s="4373"/>
      <c r="AA401" s="860"/>
      <c r="AB401" s="860"/>
      <c r="AC401" s="3601">
        <f t="shared" si="150"/>
        <v>0</v>
      </c>
      <c r="AD401" s="3601" t="str">
        <f t="shared" si="151"/>
        <v/>
      </c>
      <c r="AE401" s="3601" t="str">
        <f t="shared" si="135"/>
        <v/>
      </c>
      <c r="AF401" s="4375">
        <f t="shared" si="136"/>
        <v>0</v>
      </c>
      <c r="AG401" s="4375">
        <f t="shared" si="137"/>
        <v>0</v>
      </c>
      <c r="AH401" s="3601">
        <f t="shared" si="146"/>
        <v>0</v>
      </c>
      <c r="AI401" s="860"/>
      <c r="AJ401" s="860"/>
      <c r="AK401" s="858"/>
      <c r="AL401" s="858"/>
      <c r="AM401" s="858"/>
      <c r="AN401" s="3604" t="str">
        <f t="shared" si="138"/>
        <v>N</v>
      </c>
      <c r="AO401" s="3604" t="str">
        <f t="shared" si="139"/>
        <v>N</v>
      </c>
      <c r="AP401" s="3604" t="str">
        <f t="shared" si="140"/>
        <v>N</v>
      </c>
      <c r="AQ401" s="3604" t="str">
        <f t="shared" si="141"/>
        <v>N</v>
      </c>
      <c r="AR401" s="3604" t="str">
        <f t="shared" si="142"/>
        <v>N</v>
      </c>
      <c r="AS401" s="3604" t="str">
        <f t="shared" si="143"/>
        <v>N</v>
      </c>
      <c r="AT401" s="3604" t="str">
        <f t="shared" si="144"/>
        <v>N</v>
      </c>
      <c r="AU401" s="3604" t="str">
        <f t="shared" si="145"/>
        <v>N</v>
      </c>
      <c r="AV401" s="3604" t="str">
        <f t="shared" si="152"/>
        <v/>
      </c>
      <c r="AW401" s="3604" t="str">
        <f t="shared" si="153"/>
        <v/>
      </c>
      <c r="AX401" s="3604" t="str">
        <f t="shared" si="154"/>
        <v>N</v>
      </c>
      <c r="AY401" s="856"/>
      <c r="AZ401" s="861"/>
      <c r="BA401" s="24"/>
      <c r="BB401" s="26" t="s">
        <v>2803</v>
      </c>
      <c r="BC401" s="3009"/>
      <c r="BD401" s="3013"/>
      <c r="BE401" s="101" t="str">
        <f t="shared" si="134"/>
        <v>Please complete all cells in row</v>
      </c>
      <c r="BF401" s="993">
        <v>0</v>
      </c>
      <c r="BG401" s="3362"/>
    </row>
    <row r="402" spans="1:59" s="3704" customFormat="1" ht="15.75" hidden="1" customHeight="1">
      <c r="A402" s="3163"/>
      <c r="B402" s="3702"/>
      <c r="C402" s="856"/>
      <c r="D402" s="4605" t="s">
        <v>2410</v>
      </c>
      <c r="E402" s="856"/>
      <c r="F402" s="867"/>
      <c r="G402" s="867"/>
      <c r="H402" s="856"/>
      <c r="I402" s="856"/>
      <c r="J402" s="856"/>
      <c r="K402" s="856"/>
      <c r="L402" s="856"/>
      <c r="M402" s="856"/>
      <c r="N402" s="857"/>
      <c r="O402" s="858"/>
      <c r="P402" s="857"/>
      <c r="Q402" s="859"/>
      <c r="R402" s="858"/>
      <c r="S402" s="858"/>
      <c r="T402" s="858"/>
      <c r="U402" s="3596">
        <f t="shared" si="147"/>
        <v>0</v>
      </c>
      <c r="V402" s="3597">
        <f t="shared" si="148"/>
        <v>0</v>
      </c>
      <c r="W402" s="3597">
        <f t="shared" si="149"/>
        <v>0</v>
      </c>
      <c r="X402" s="3599"/>
      <c r="Y402" s="4373"/>
      <c r="Z402" s="4373"/>
      <c r="AA402" s="860"/>
      <c r="AB402" s="860"/>
      <c r="AC402" s="3601">
        <f t="shared" si="150"/>
        <v>0</v>
      </c>
      <c r="AD402" s="3601" t="str">
        <f t="shared" si="151"/>
        <v/>
      </c>
      <c r="AE402" s="3601" t="str">
        <f t="shared" si="135"/>
        <v/>
      </c>
      <c r="AF402" s="4375">
        <f t="shared" si="136"/>
        <v>0</v>
      </c>
      <c r="AG402" s="4375">
        <f t="shared" si="137"/>
        <v>0</v>
      </c>
      <c r="AH402" s="3601">
        <f t="shared" si="146"/>
        <v>0</v>
      </c>
      <c r="AI402" s="860"/>
      <c r="AJ402" s="860"/>
      <c r="AK402" s="858"/>
      <c r="AL402" s="858"/>
      <c r="AM402" s="858"/>
      <c r="AN402" s="3604" t="str">
        <f t="shared" si="138"/>
        <v>N</v>
      </c>
      <c r="AO402" s="3604" t="str">
        <f t="shared" si="139"/>
        <v>N</v>
      </c>
      <c r="AP402" s="3604" t="str">
        <f t="shared" si="140"/>
        <v>N</v>
      </c>
      <c r="AQ402" s="3604" t="str">
        <f t="shared" si="141"/>
        <v>N</v>
      </c>
      <c r="AR402" s="3604" t="str">
        <f t="shared" si="142"/>
        <v>N</v>
      </c>
      <c r="AS402" s="3604" t="str">
        <f t="shared" si="143"/>
        <v>N</v>
      </c>
      <c r="AT402" s="3604" t="str">
        <f t="shared" si="144"/>
        <v>N</v>
      </c>
      <c r="AU402" s="3604" t="str">
        <f t="shared" si="145"/>
        <v>N</v>
      </c>
      <c r="AV402" s="3604" t="str">
        <f t="shared" si="152"/>
        <v/>
      </c>
      <c r="AW402" s="3604" t="str">
        <f t="shared" si="153"/>
        <v/>
      </c>
      <c r="AX402" s="3604" t="str">
        <f t="shared" si="154"/>
        <v>N</v>
      </c>
      <c r="AY402" s="856"/>
      <c r="AZ402" s="861"/>
      <c r="BA402" s="24"/>
      <c r="BB402" s="26" t="s">
        <v>2804</v>
      </c>
      <c r="BC402" s="3009"/>
      <c r="BD402" s="3013"/>
      <c r="BE402" s="101" t="str">
        <f t="shared" si="134"/>
        <v>Please complete all cells in row</v>
      </c>
      <c r="BF402" s="993">
        <v>0</v>
      </c>
      <c r="BG402" s="3362"/>
    </row>
    <row r="403" spans="1:59" s="3704" customFormat="1" ht="15.75" hidden="1" customHeight="1">
      <c r="A403" s="3163"/>
      <c r="B403" s="3702"/>
      <c r="C403" s="856"/>
      <c r="D403" s="4605" t="s">
        <v>2410</v>
      </c>
      <c r="E403" s="856"/>
      <c r="F403" s="867"/>
      <c r="G403" s="867"/>
      <c r="H403" s="856"/>
      <c r="I403" s="856"/>
      <c r="J403" s="856"/>
      <c r="K403" s="856"/>
      <c r="L403" s="856"/>
      <c r="M403" s="856"/>
      <c r="N403" s="857"/>
      <c r="O403" s="858"/>
      <c r="P403" s="857"/>
      <c r="Q403" s="859"/>
      <c r="R403" s="858"/>
      <c r="S403" s="858"/>
      <c r="T403" s="858"/>
      <c r="U403" s="3596">
        <f t="shared" si="147"/>
        <v>0</v>
      </c>
      <c r="V403" s="3597">
        <f t="shared" si="148"/>
        <v>0</v>
      </c>
      <c r="W403" s="3597">
        <f t="shared" si="149"/>
        <v>0</v>
      </c>
      <c r="X403" s="3599"/>
      <c r="Y403" s="4373"/>
      <c r="Z403" s="4373"/>
      <c r="AA403" s="860"/>
      <c r="AB403" s="860"/>
      <c r="AC403" s="3601">
        <f t="shared" si="150"/>
        <v>0</v>
      </c>
      <c r="AD403" s="3601" t="str">
        <f t="shared" si="151"/>
        <v/>
      </c>
      <c r="AE403" s="3601" t="str">
        <f t="shared" si="135"/>
        <v/>
      </c>
      <c r="AF403" s="4375">
        <f t="shared" si="136"/>
        <v>0</v>
      </c>
      <c r="AG403" s="4375">
        <f t="shared" si="137"/>
        <v>0</v>
      </c>
      <c r="AH403" s="3601">
        <f t="shared" si="146"/>
        <v>0</v>
      </c>
      <c r="AI403" s="860"/>
      <c r="AJ403" s="860"/>
      <c r="AK403" s="858"/>
      <c r="AL403" s="858"/>
      <c r="AM403" s="858"/>
      <c r="AN403" s="3604" t="str">
        <f t="shared" si="138"/>
        <v>N</v>
      </c>
      <c r="AO403" s="3604" t="str">
        <f t="shared" si="139"/>
        <v>N</v>
      </c>
      <c r="AP403" s="3604" t="str">
        <f t="shared" si="140"/>
        <v>N</v>
      </c>
      <c r="AQ403" s="3604" t="str">
        <f t="shared" si="141"/>
        <v>N</v>
      </c>
      <c r="AR403" s="3604" t="str">
        <f t="shared" si="142"/>
        <v>N</v>
      </c>
      <c r="AS403" s="3604" t="str">
        <f t="shared" si="143"/>
        <v>N</v>
      </c>
      <c r="AT403" s="3604" t="str">
        <f t="shared" si="144"/>
        <v>N</v>
      </c>
      <c r="AU403" s="3604" t="str">
        <f t="shared" si="145"/>
        <v>N</v>
      </c>
      <c r="AV403" s="3604" t="str">
        <f t="shared" si="152"/>
        <v/>
      </c>
      <c r="AW403" s="3604" t="str">
        <f t="shared" si="153"/>
        <v/>
      </c>
      <c r="AX403" s="3604" t="str">
        <f t="shared" si="154"/>
        <v>N</v>
      </c>
      <c r="AY403" s="856"/>
      <c r="AZ403" s="861"/>
      <c r="BA403" s="24"/>
      <c r="BB403" s="26" t="s">
        <v>2805</v>
      </c>
      <c r="BC403" s="3009"/>
      <c r="BD403" s="3013"/>
      <c r="BE403" s="101" t="str">
        <f t="shared" si="134"/>
        <v>Please complete all cells in row</v>
      </c>
      <c r="BF403" s="993">
        <v>0</v>
      </c>
      <c r="BG403" s="3362"/>
    </row>
    <row r="404" spans="1:59" s="3704" customFormat="1" ht="15.75" hidden="1" customHeight="1">
      <c r="A404" s="3163"/>
      <c r="B404" s="3702"/>
      <c r="C404" s="856"/>
      <c r="D404" s="4605" t="s">
        <v>2410</v>
      </c>
      <c r="E404" s="856"/>
      <c r="F404" s="867"/>
      <c r="G404" s="867"/>
      <c r="H404" s="856"/>
      <c r="I404" s="856"/>
      <c r="J404" s="856"/>
      <c r="K404" s="856"/>
      <c r="L404" s="856"/>
      <c r="M404" s="856"/>
      <c r="N404" s="857"/>
      <c r="O404" s="858"/>
      <c r="P404" s="857"/>
      <c r="Q404" s="859"/>
      <c r="R404" s="858"/>
      <c r="S404" s="858"/>
      <c r="T404" s="858"/>
      <c r="U404" s="3596">
        <f t="shared" si="147"/>
        <v>0</v>
      </c>
      <c r="V404" s="3597">
        <f t="shared" si="148"/>
        <v>0</v>
      </c>
      <c r="W404" s="3597">
        <f t="shared" si="149"/>
        <v>0</v>
      </c>
      <c r="X404" s="3599"/>
      <c r="Y404" s="4373"/>
      <c r="Z404" s="4373"/>
      <c r="AA404" s="860"/>
      <c r="AB404" s="860"/>
      <c r="AC404" s="3601">
        <f t="shared" si="150"/>
        <v>0</v>
      </c>
      <c r="AD404" s="3601" t="str">
        <f t="shared" si="151"/>
        <v/>
      </c>
      <c r="AE404" s="3601" t="str">
        <f t="shared" si="135"/>
        <v/>
      </c>
      <c r="AF404" s="4375">
        <f t="shared" si="136"/>
        <v>0</v>
      </c>
      <c r="AG404" s="4375">
        <f t="shared" si="137"/>
        <v>0</v>
      </c>
      <c r="AH404" s="3601">
        <f t="shared" si="146"/>
        <v>0</v>
      </c>
      <c r="AI404" s="860"/>
      <c r="AJ404" s="860"/>
      <c r="AK404" s="858"/>
      <c r="AL404" s="858"/>
      <c r="AM404" s="858"/>
      <c r="AN404" s="3604" t="str">
        <f t="shared" si="138"/>
        <v>N</v>
      </c>
      <c r="AO404" s="3604" t="str">
        <f t="shared" si="139"/>
        <v>N</v>
      </c>
      <c r="AP404" s="3604" t="str">
        <f t="shared" si="140"/>
        <v>N</v>
      </c>
      <c r="AQ404" s="3604" t="str">
        <f t="shared" si="141"/>
        <v>N</v>
      </c>
      <c r="AR404" s="3604" t="str">
        <f t="shared" si="142"/>
        <v>N</v>
      </c>
      <c r="AS404" s="3604" t="str">
        <f t="shared" si="143"/>
        <v>N</v>
      </c>
      <c r="AT404" s="3604" t="str">
        <f t="shared" si="144"/>
        <v>N</v>
      </c>
      <c r="AU404" s="3604" t="str">
        <f t="shared" si="145"/>
        <v>N</v>
      </c>
      <c r="AV404" s="3604" t="str">
        <f t="shared" si="152"/>
        <v/>
      </c>
      <c r="AW404" s="3604" t="str">
        <f t="shared" si="153"/>
        <v/>
      </c>
      <c r="AX404" s="3604" t="str">
        <f t="shared" si="154"/>
        <v>N</v>
      </c>
      <c r="AY404" s="856"/>
      <c r="AZ404" s="861"/>
      <c r="BA404" s="24"/>
      <c r="BB404" s="26" t="s">
        <v>2806</v>
      </c>
      <c r="BC404" s="3009"/>
      <c r="BD404" s="3013"/>
      <c r="BE404" s="101" t="str">
        <f t="shared" si="134"/>
        <v>Please complete all cells in row</v>
      </c>
      <c r="BF404" s="993">
        <v>0</v>
      </c>
      <c r="BG404" s="3362"/>
    </row>
    <row r="405" spans="1:59" s="3704" customFormat="1" ht="15.75" hidden="1" customHeight="1">
      <c r="A405" s="3163"/>
      <c r="B405" s="3702"/>
      <c r="C405" s="856"/>
      <c r="D405" s="4605" t="s">
        <v>2410</v>
      </c>
      <c r="E405" s="856"/>
      <c r="F405" s="867"/>
      <c r="G405" s="867"/>
      <c r="H405" s="856"/>
      <c r="I405" s="856"/>
      <c r="J405" s="856"/>
      <c r="K405" s="856"/>
      <c r="L405" s="856"/>
      <c r="M405" s="856"/>
      <c r="N405" s="857"/>
      <c r="O405" s="858"/>
      <c r="P405" s="857"/>
      <c r="Q405" s="859"/>
      <c r="R405" s="858"/>
      <c r="S405" s="858"/>
      <c r="T405" s="858"/>
      <c r="U405" s="3596">
        <f t="shared" si="147"/>
        <v>0</v>
      </c>
      <c r="V405" s="3597">
        <f t="shared" si="148"/>
        <v>0</v>
      </c>
      <c r="W405" s="3597">
        <f t="shared" si="149"/>
        <v>0</v>
      </c>
      <c r="X405" s="3599"/>
      <c r="Y405" s="4373"/>
      <c r="Z405" s="4373"/>
      <c r="AA405" s="860"/>
      <c r="AB405" s="860"/>
      <c r="AC405" s="3601">
        <f t="shared" si="150"/>
        <v>0</v>
      </c>
      <c r="AD405" s="3601" t="str">
        <f t="shared" si="151"/>
        <v/>
      </c>
      <c r="AE405" s="3601" t="str">
        <f t="shared" si="135"/>
        <v/>
      </c>
      <c r="AF405" s="4375">
        <f t="shared" si="136"/>
        <v>0</v>
      </c>
      <c r="AG405" s="4375">
        <f t="shared" si="137"/>
        <v>0</v>
      </c>
      <c r="AH405" s="3601">
        <f t="shared" si="146"/>
        <v>0</v>
      </c>
      <c r="AI405" s="860"/>
      <c r="AJ405" s="860"/>
      <c r="AK405" s="858"/>
      <c r="AL405" s="858"/>
      <c r="AM405" s="858"/>
      <c r="AN405" s="3604" t="str">
        <f t="shared" si="138"/>
        <v>N</v>
      </c>
      <c r="AO405" s="3604" t="str">
        <f t="shared" si="139"/>
        <v>N</v>
      </c>
      <c r="AP405" s="3604" t="str">
        <f t="shared" si="140"/>
        <v>N</v>
      </c>
      <c r="AQ405" s="3604" t="str">
        <f t="shared" si="141"/>
        <v>N</v>
      </c>
      <c r="AR405" s="3604" t="str">
        <f t="shared" si="142"/>
        <v>N</v>
      </c>
      <c r="AS405" s="3604" t="str">
        <f t="shared" si="143"/>
        <v>N</v>
      </c>
      <c r="AT405" s="3604" t="str">
        <f t="shared" si="144"/>
        <v>N</v>
      </c>
      <c r="AU405" s="3604" t="str">
        <f t="shared" si="145"/>
        <v>N</v>
      </c>
      <c r="AV405" s="3604" t="str">
        <f t="shared" si="152"/>
        <v/>
      </c>
      <c r="AW405" s="3604" t="str">
        <f t="shared" si="153"/>
        <v/>
      </c>
      <c r="AX405" s="3604" t="str">
        <f t="shared" si="154"/>
        <v>N</v>
      </c>
      <c r="AY405" s="856"/>
      <c r="AZ405" s="861"/>
      <c r="BA405" s="24"/>
      <c r="BB405" s="26" t="s">
        <v>2807</v>
      </c>
      <c r="BC405" s="3009"/>
      <c r="BD405" s="3013"/>
      <c r="BE405" s="101" t="str">
        <f t="shared" si="134"/>
        <v>Please complete all cells in row</v>
      </c>
      <c r="BF405" s="993">
        <v>0</v>
      </c>
      <c r="BG405" s="3362"/>
    </row>
    <row r="406" spans="1:59" s="3704" customFormat="1" ht="15.75" hidden="1" customHeight="1">
      <c r="A406" s="3163"/>
      <c r="B406" s="3702"/>
      <c r="C406" s="856"/>
      <c r="D406" s="4605" t="s">
        <v>2410</v>
      </c>
      <c r="E406" s="856"/>
      <c r="F406" s="867"/>
      <c r="G406" s="867"/>
      <c r="H406" s="856"/>
      <c r="I406" s="856"/>
      <c r="J406" s="856"/>
      <c r="K406" s="856"/>
      <c r="L406" s="856"/>
      <c r="M406" s="856"/>
      <c r="N406" s="857"/>
      <c r="O406" s="858"/>
      <c r="P406" s="857"/>
      <c r="Q406" s="859"/>
      <c r="R406" s="858"/>
      <c r="S406" s="858"/>
      <c r="T406" s="858"/>
      <c r="U406" s="3596">
        <f t="shared" si="147"/>
        <v>0</v>
      </c>
      <c r="V406" s="3597">
        <f t="shared" si="148"/>
        <v>0</v>
      </c>
      <c r="W406" s="3597">
        <f t="shared" si="149"/>
        <v>0</v>
      </c>
      <c r="X406" s="3599"/>
      <c r="Y406" s="4373"/>
      <c r="Z406" s="4373"/>
      <c r="AA406" s="860"/>
      <c r="AB406" s="860"/>
      <c r="AC406" s="3601">
        <f t="shared" si="150"/>
        <v>0</v>
      </c>
      <c r="AD406" s="3601" t="str">
        <f t="shared" si="151"/>
        <v/>
      </c>
      <c r="AE406" s="3601" t="str">
        <f t="shared" si="135"/>
        <v/>
      </c>
      <c r="AF406" s="4375">
        <f t="shared" si="136"/>
        <v>0</v>
      </c>
      <c r="AG406" s="4375">
        <f t="shared" si="137"/>
        <v>0</v>
      </c>
      <c r="AH406" s="3601">
        <f t="shared" si="146"/>
        <v>0</v>
      </c>
      <c r="AI406" s="860"/>
      <c r="AJ406" s="860"/>
      <c r="AK406" s="858"/>
      <c r="AL406" s="858"/>
      <c r="AM406" s="858"/>
      <c r="AN406" s="3604" t="str">
        <f t="shared" si="138"/>
        <v>N</v>
      </c>
      <c r="AO406" s="3604" t="str">
        <f t="shared" si="139"/>
        <v>N</v>
      </c>
      <c r="AP406" s="3604" t="str">
        <f t="shared" si="140"/>
        <v>N</v>
      </c>
      <c r="AQ406" s="3604" t="str">
        <f t="shared" si="141"/>
        <v>N</v>
      </c>
      <c r="AR406" s="3604" t="str">
        <f t="shared" si="142"/>
        <v>N</v>
      </c>
      <c r="AS406" s="3604" t="str">
        <f t="shared" si="143"/>
        <v>N</v>
      </c>
      <c r="AT406" s="3604" t="str">
        <f t="shared" si="144"/>
        <v>N</v>
      </c>
      <c r="AU406" s="3604" t="str">
        <f t="shared" si="145"/>
        <v>N</v>
      </c>
      <c r="AV406" s="3604" t="str">
        <f t="shared" si="152"/>
        <v/>
      </c>
      <c r="AW406" s="3604" t="str">
        <f t="shared" si="153"/>
        <v/>
      </c>
      <c r="AX406" s="3604" t="str">
        <f t="shared" si="154"/>
        <v>N</v>
      </c>
      <c r="AY406" s="856"/>
      <c r="AZ406" s="861"/>
      <c r="BA406" s="24"/>
      <c r="BB406" s="26" t="s">
        <v>2808</v>
      </c>
      <c r="BC406" s="3009"/>
      <c r="BD406" s="3013"/>
      <c r="BE406" s="101" t="str">
        <f t="shared" si="134"/>
        <v>Please complete all cells in row</v>
      </c>
      <c r="BF406" s="993">
        <v>0</v>
      </c>
      <c r="BG406" s="3362"/>
    </row>
    <row r="407" spans="1:59" s="3704" customFormat="1" ht="15.75" hidden="1" customHeight="1">
      <c r="A407" s="3163"/>
      <c r="B407" s="3702"/>
      <c r="C407" s="856"/>
      <c r="D407" s="4605" t="s">
        <v>2410</v>
      </c>
      <c r="E407" s="856"/>
      <c r="F407" s="867"/>
      <c r="G407" s="867"/>
      <c r="H407" s="856"/>
      <c r="I407" s="856"/>
      <c r="J407" s="856"/>
      <c r="K407" s="856"/>
      <c r="L407" s="856"/>
      <c r="M407" s="856"/>
      <c r="N407" s="857"/>
      <c r="O407" s="858"/>
      <c r="P407" s="857"/>
      <c r="Q407" s="859"/>
      <c r="R407" s="858"/>
      <c r="S407" s="858"/>
      <c r="T407" s="858"/>
      <c r="U407" s="3596">
        <f t="shared" si="147"/>
        <v>0</v>
      </c>
      <c r="V407" s="3597">
        <f t="shared" si="148"/>
        <v>0</v>
      </c>
      <c r="W407" s="3597">
        <f t="shared" si="149"/>
        <v>0</v>
      </c>
      <c r="X407" s="3599"/>
      <c r="Y407" s="4373"/>
      <c r="Z407" s="4373"/>
      <c r="AA407" s="860"/>
      <c r="AB407" s="860"/>
      <c r="AC407" s="3601">
        <f t="shared" si="150"/>
        <v>0</v>
      </c>
      <c r="AD407" s="3601" t="str">
        <f t="shared" si="151"/>
        <v/>
      </c>
      <c r="AE407" s="3601" t="str">
        <f t="shared" si="135"/>
        <v/>
      </c>
      <c r="AF407" s="4375">
        <f t="shared" si="136"/>
        <v>0</v>
      </c>
      <c r="AG407" s="4375">
        <f t="shared" si="137"/>
        <v>0</v>
      </c>
      <c r="AH407" s="3601">
        <f t="shared" si="146"/>
        <v>0</v>
      </c>
      <c r="AI407" s="860"/>
      <c r="AJ407" s="860"/>
      <c r="AK407" s="858"/>
      <c r="AL407" s="858"/>
      <c r="AM407" s="858"/>
      <c r="AN407" s="3604" t="str">
        <f t="shared" si="138"/>
        <v>N</v>
      </c>
      <c r="AO407" s="3604" t="str">
        <f t="shared" si="139"/>
        <v>N</v>
      </c>
      <c r="AP407" s="3604" t="str">
        <f t="shared" si="140"/>
        <v>N</v>
      </c>
      <c r="AQ407" s="3604" t="str">
        <f t="shared" si="141"/>
        <v>N</v>
      </c>
      <c r="AR407" s="3604" t="str">
        <f t="shared" si="142"/>
        <v>N</v>
      </c>
      <c r="AS407" s="3604" t="str">
        <f t="shared" si="143"/>
        <v>N</v>
      </c>
      <c r="AT407" s="3604" t="str">
        <f t="shared" si="144"/>
        <v>N</v>
      </c>
      <c r="AU407" s="3604" t="str">
        <f t="shared" si="145"/>
        <v>N</v>
      </c>
      <c r="AV407" s="3604" t="str">
        <f t="shared" si="152"/>
        <v/>
      </c>
      <c r="AW407" s="3604" t="str">
        <f t="shared" si="153"/>
        <v/>
      </c>
      <c r="AX407" s="3604" t="str">
        <f t="shared" si="154"/>
        <v>N</v>
      </c>
      <c r="AY407" s="856"/>
      <c r="AZ407" s="861"/>
      <c r="BA407" s="24"/>
      <c r="BB407" s="26" t="s">
        <v>2809</v>
      </c>
      <c r="BC407" s="3009"/>
      <c r="BD407" s="3013"/>
      <c r="BE407" s="101" t="str">
        <f t="shared" si="134"/>
        <v>Please complete all cells in row</v>
      </c>
      <c r="BF407" s="993">
        <v>0</v>
      </c>
      <c r="BG407" s="3362"/>
    </row>
    <row r="408" spans="1:59" s="3704" customFormat="1" ht="15.75" hidden="1" customHeight="1">
      <c r="A408" s="3163"/>
      <c r="B408" s="3702"/>
      <c r="C408" s="856"/>
      <c r="D408" s="4605" t="s">
        <v>2410</v>
      </c>
      <c r="E408" s="856"/>
      <c r="F408" s="867"/>
      <c r="G408" s="867"/>
      <c r="H408" s="856"/>
      <c r="I408" s="856"/>
      <c r="J408" s="856"/>
      <c r="K408" s="856"/>
      <c r="L408" s="856"/>
      <c r="M408" s="856"/>
      <c r="N408" s="857"/>
      <c r="O408" s="858"/>
      <c r="P408" s="857"/>
      <c r="Q408" s="859"/>
      <c r="R408" s="858"/>
      <c r="S408" s="858"/>
      <c r="T408" s="858"/>
      <c r="U408" s="3596">
        <f t="shared" si="147"/>
        <v>0</v>
      </c>
      <c r="V408" s="3597">
        <f t="shared" si="148"/>
        <v>0</v>
      </c>
      <c r="W408" s="3597">
        <f t="shared" si="149"/>
        <v>0</v>
      </c>
      <c r="X408" s="3599"/>
      <c r="Y408" s="4373"/>
      <c r="Z408" s="4373"/>
      <c r="AA408" s="860"/>
      <c r="AB408" s="860"/>
      <c r="AC408" s="3601">
        <f t="shared" si="150"/>
        <v>0</v>
      </c>
      <c r="AD408" s="3601" t="str">
        <f t="shared" si="151"/>
        <v/>
      </c>
      <c r="AE408" s="3601" t="str">
        <f t="shared" si="135"/>
        <v/>
      </c>
      <c r="AF408" s="4375">
        <f t="shared" si="136"/>
        <v>0</v>
      </c>
      <c r="AG408" s="4375">
        <f t="shared" si="137"/>
        <v>0</v>
      </c>
      <c r="AH408" s="3601">
        <f t="shared" si="146"/>
        <v>0</v>
      </c>
      <c r="AI408" s="860"/>
      <c r="AJ408" s="860"/>
      <c r="AK408" s="858"/>
      <c r="AL408" s="858"/>
      <c r="AM408" s="858"/>
      <c r="AN408" s="3604" t="str">
        <f t="shared" si="138"/>
        <v>N</v>
      </c>
      <c r="AO408" s="3604" t="str">
        <f t="shared" si="139"/>
        <v>N</v>
      </c>
      <c r="AP408" s="3604" t="str">
        <f t="shared" si="140"/>
        <v>N</v>
      </c>
      <c r="AQ408" s="3604" t="str">
        <f t="shared" si="141"/>
        <v>N</v>
      </c>
      <c r="AR408" s="3604" t="str">
        <f t="shared" si="142"/>
        <v>N</v>
      </c>
      <c r="AS408" s="3604" t="str">
        <f t="shared" si="143"/>
        <v>N</v>
      </c>
      <c r="AT408" s="3604" t="str">
        <f t="shared" si="144"/>
        <v>N</v>
      </c>
      <c r="AU408" s="3604" t="str">
        <f t="shared" si="145"/>
        <v>N</v>
      </c>
      <c r="AV408" s="3604" t="str">
        <f t="shared" si="152"/>
        <v/>
      </c>
      <c r="AW408" s="3604" t="str">
        <f t="shared" si="153"/>
        <v/>
      </c>
      <c r="AX408" s="3604" t="str">
        <f t="shared" si="154"/>
        <v>N</v>
      </c>
      <c r="AY408" s="856"/>
      <c r="AZ408" s="4847"/>
      <c r="BA408" s="4850"/>
      <c r="BB408" s="4848" t="s">
        <v>2810</v>
      </c>
      <c r="BC408" s="3009"/>
      <c r="BD408" s="3013"/>
      <c r="BE408" s="101" t="str">
        <f t="shared" si="134"/>
        <v>Please complete all cells in row</v>
      </c>
      <c r="BF408" s="993">
        <v>0</v>
      </c>
      <c r="BG408" s="3362"/>
    </row>
    <row r="409" spans="1:59" s="3704" customFormat="1" ht="15.75" customHeight="1" thickBot="1">
      <c r="A409" s="980"/>
      <c r="B409" s="4839" t="s">
        <v>2811</v>
      </c>
      <c r="C409" s="4840"/>
      <c r="D409" s="4840"/>
      <c r="E409" s="4840"/>
      <c r="F409" s="4841"/>
      <c r="G409" s="4841"/>
      <c r="H409" s="4841"/>
      <c r="I409" s="4841"/>
      <c r="J409" s="4841"/>
      <c r="K409" s="4842"/>
      <c r="L409" s="4842"/>
      <c r="M409" s="4842"/>
      <c r="N409" s="4843"/>
      <c r="O409" s="4844"/>
      <c r="P409" s="4843"/>
      <c r="Q409" s="811"/>
      <c r="R409" s="3602">
        <f>SUM(R9:R408)</f>
        <v>303.05239518999997</v>
      </c>
      <c r="S409" s="3602">
        <f>SUM(S9:S408)</f>
        <v>426.39953460086991</v>
      </c>
      <c r="T409" s="3602">
        <f>SUM(T9:T408)</f>
        <v>415.50382951217426</v>
      </c>
      <c r="U409" s="3602">
        <f>SUM(U9:U408)</f>
        <v>7323.1280207964246</v>
      </c>
      <c r="V409" s="811"/>
      <c r="W409" s="811"/>
      <c r="X409" s="811"/>
      <c r="Y409" s="811"/>
      <c r="Z409" s="811"/>
      <c r="AA409" s="811"/>
      <c r="AB409" s="811"/>
      <c r="AC409" s="3602">
        <f>SUM(AC9:AC408)</f>
        <v>27.814822753803568</v>
      </c>
      <c r="AD409" s="3602">
        <f>SUM(AD9:AD408)</f>
        <v>15.02700209524413</v>
      </c>
      <c r="AE409" s="811"/>
      <c r="AF409" s="811"/>
      <c r="AG409" s="811"/>
      <c r="AH409" s="3602">
        <f>SUM(AH9:AH408)</f>
        <v>-3.4827399568628525</v>
      </c>
      <c r="AI409" s="811"/>
      <c r="AJ409" s="811"/>
      <c r="AK409" s="3602">
        <f>SUM(AK9:AK408)</f>
        <v>2.6253896999999999</v>
      </c>
      <c r="AL409" s="3602">
        <f>SUM(AL9:AL408)</f>
        <v>425.27553657117113</v>
      </c>
      <c r="AM409" s="3602">
        <f>SUM(AM9:AM408)</f>
        <v>587.48144518999993</v>
      </c>
      <c r="AN409" s="811"/>
      <c r="AO409" s="811"/>
      <c r="AP409" s="811"/>
      <c r="AQ409" s="811"/>
      <c r="AR409" s="811"/>
      <c r="AS409" s="811"/>
      <c r="AT409" s="811"/>
      <c r="AU409" s="811"/>
      <c r="AV409" s="4845"/>
      <c r="AW409" s="4845"/>
      <c r="AX409" s="4845"/>
      <c r="AY409" s="4846"/>
      <c r="AZ409" s="4845"/>
      <c r="BA409" s="4850"/>
      <c r="BB409" s="4849" t="s">
        <v>2812</v>
      </c>
      <c r="BC409" s="3009"/>
      <c r="BD409" s="3013"/>
      <c r="BE409" s="101">
        <f t="shared" si="134"/>
        <v>0</v>
      </c>
      <c r="BF409" s="993">
        <v>40</v>
      </c>
      <c r="BG409" s="3362"/>
    </row>
    <row r="410" spans="1:59" s="3704" customFormat="1" ht="15.75" customHeight="1" thickTop="1" thickBot="1">
      <c r="A410" s="3163"/>
      <c r="B410" s="28"/>
      <c r="C410" s="635"/>
      <c r="D410" s="635"/>
      <c r="E410" s="635"/>
      <c r="F410" s="636"/>
      <c r="G410" s="636"/>
      <c r="H410" s="636"/>
      <c r="I410" s="636"/>
      <c r="J410" s="636"/>
      <c r="K410" s="636"/>
      <c r="L410" s="636"/>
      <c r="M410" s="636"/>
      <c r="N410" s="636"/>
      <c r="O410" s="636"/>
      <c r="P410" s="636"/>
      <c r="Q410" s="637"/>
      <c r="R410" s="637"/>
      <c r="S410" s="637"/>
      <c r="T410" s="637"/>
      <c r="U410" s="638"/>
      <c r="V410" s="638"/>
      <c r="W410" s="638"/>
      <c r="X410" s="638"/>
      <c r="Y410" s="638"/>
      <c r="Z410" s="638"/>
      <c r="AA410" s="638"/>
      <c r="AB410" s="638"/>
      <c r="AC410" s="638"/>
      <c r="AD410" s="638"/>
      <c r="AE410" s="638"/>
      <c r="AF410" s="638"/>
      <c r="AG410" s="638"/>
      <c r="AH410" s="638"/>
      <c r="AI410" s="638"/>
      <c r="AJ410" s="638"/>
      <c r="AK410" s="638"/>
      <c r="AL410" s="638"/>
      <c r="AM410" s="638"/>
      <c r="AN410" s="638"/>
      <c r="AO410" s="638"/>
      <c r="AP410" s="638"/>
      <c r="AQ410" s="638"/>
      <c r="AR410" s="638"/>
      <c r="AS410" s="638"/>
      <c r="AT410" s="638"/>
      <c r="AU410" s="638"/>
      <c r="AV410" s="638"/>
      <c r="AW410" s="638"/>
      <c r="AX410" s="638"/>
      <c r="AY410" s="636"/>
      <c r="AZ410" s="638"/>
      <c r="BA410" s="18"/>
      <c r="BB410" s="18"/>
      <c r="BC410" s="3009"/>
      <c r="BD410" s="3013"/>
      <c r="BE410" s="101">
        <f t="shared" si="134"/>
        <v>0</v>
      </c>
      <c r="BF410" s="993">
        <v>51</v>
      </c>
      <c r="BG410" s="3362"/>
    </row>
    <row r="411" spans="1:59" s="3704" customFormat="1" ht="15.75" customHeight="1" thickTop="1" thickBot="1">
      <c r="A411" s="3163"/>
      <c r="B411" s="23" t="s">
        <v>2813</v>
      </c>
      <c r="C411" s="635"/>
      <c r="D411" s="635"/>
      <c r="E411" s="635"/>
      <c r="F411" s="636"/>
      <c r="G411" s="636"/>
      <c r="H411" s="636"/>
      <c r="I411" s="636"/>
      <c r="J411" s="636"/>
      <c r="K411" s="636"/>
      <c r="L411" s="636"/>
      <c r="M411" s="636"/>
      <c r="N411" s="636"/>
      <c r="O411" s="636"/>
      <c r="P411" s="636"/>
      <c r="Q411" s="637"/>
      <c r="R411" s="637"/>
      <c r="S411" s="637"/>
      <c r="T411" s="637"/>
      <c r="U411" s="638"/>
      <c r="V411" s="638"/>
      <c r="W411" s="638"/>
      <c r="X411" s="638"/>
      <c r="Y411" s="638"/>
      <c r="Z411" s="638"/>
      <c r="AA411" s="638"/>
      <c r="AB411" s="638"/>
      <c r="AC411" s="638"/>
      <c r="AD411" s="638"/>
      <c r="AE411" s="638"/>
      <c r="AF411" s="638"/>
      <c r="AG411" s="638"/>
      <c r="AH411" s="638"/>
      <c r="AI411" s="638"/>
      <c r="AJ411" s="638"/>
      <c r="AK411" s="638"/>
      <c r="AL411" s="638"/>
      <c r="AM411" s="638"/>
      <c r="AN411" s="638"/>
      <c r="AO411" s="638"/>
      <c r="AP411" s="638"/>
      <c r="AQ411" s="638"/>
      <c r="AR411" s="638"/>
      <c r="AS411" s="638"/>
      <c r="AT411" s="638"/>
      <c r="AU411" s="638"/>
      <c r="AV411" s="638"/>
      <c r="AW411" s="638"/>
      <c r="AX411" s="638"/>
      <c r="AY411" s="636"/>
      <c r="AZ411" s="638"/>
      <c r="BA411" s="18"/>
      <c r="BB411" s="18"/>
      <c r="BC411" s="3009"/>
      <c r="BD411" s="3013"/>
      <c r="BE411" s="101">
        <f t="shared" si="134"/>
        <v>0</v>
      </c>
      <c r="BF411" s="993">
        <v>50</v>
      </c>
      <c r="BG411" s="3362"/>
    </row>
    <row r="412" spans="1:59" s="3704" customFormat="1" ht="15.75" customHeight="1" thickTop="1" thickBot="1">
      <c r="A412" s="980"/>
      <c r="B412" s="30" t="s">
        <v>2814</v>
      </c>
      <c r="C412" s="840">
        <v>46112</v>
      </c>
      <c r="D412" s="635"/>
      <c r="E412" s="635"/>
      <c r="F412" s="636"/>
      <c r="G412" s="636"/>
      <c r="H412" s="636"/>
      <c r="I412" s="636"/>
      <c r="J412" s="636"/>
      <c r="K412" s="636"/>
      <c r="L412" s="636"/>
      <c r="M412" s="636"/>
      <c r="N412" s="636"/>
      <c r="O412" s="636"/>
      <c r="P412" s="636"/>
      <c r="Q412" s="637"/>
      <c r="R412" s="637"/>
      <c r="S412" s="637"/>
      <c r="T412" s="637"/>
      <c r="U412" s="638"/>
      <c r="V412" s="638"/>
      <c r="W412" s="638"/>
      <c r="X412" s="638"/>
      <c r="Y412" s="638"/>
      <c r="Z412" s="638"/>
      <c r="AA412" s="638"/>
      <c r="AB412" s="638"/>
      <c r="AC412" s="638"/>
      <c r="AD412" s="638"/>
      <c r="AE412" s="638"/>
      <c r="AF412" s="638"/>
      <c r="AG412" s="638"/>
      <c r="AH412" s="638"/>
      <c r="AI412" s="638"/>
      <c r="AJ412" s="638"/>
      <c r="AK412" s="638"/>
      <c r="AL412" s="638"/>
      <c r="AM412" s="638"/>
      <c r="AN412" s="638"/>
      <c r="AO412" s="638"/>
      <c r="AP412" s="638"/>
      <c r="AQ412" s="638"/>
      <c r="AR412" s="638"/>
      <c r="AS412" s="638"/>
      <c r="AT412" s="638"/>
      <c r="AU412" s="638"/>
      <c r="AV412" s="638"/>
      <c r="AW412" s="638"/>
      <c r="AX412" s="638"/>
      <c r="AY412" s="636"/>
      <c r="AZ412" s="638"/>
      <c r="BA412" s="18"/>
      <c r="BB412" s="18"/>
      <c r="BC412" s="3009"/>
      <c r="BD412" s="3013"/>
      <c r="BE412" s="101">
        <f t="shared" si="134"/>
        <v>0</v>
      </c>
      <c r="BF412" s="993">
        <v>49</v>
      </c>
      <c r="BG412" s="3362"/>
    </row>
    <row r="413" spans="1:59" s="3704" customFormat="1" ht="15.75" customHeight="1" thickTop="1" thickBot="1">
      <c r="A413" s="3163"/>
      <c r="B413" s="28"/>
      <c r="C413" s="635"/>
      <c r="D413" s="635"/>
      <c r="E413" s="635"/>
      <c r="F413" s="636"/>
      <c r="G413" s="636"/>
      <c r="H413" s="636"/>
      <c r="I413" s="636"/>
      <c r="J413" s="636"/>
      <c r="K413" s="636"/>
      <c r="L413" s="636"/>
      <c r="M413" s="636"/>
      <c r="N413" s="636"/>
      <c r="O413" s="636"/>
      <c r="P413" s="636"/>
      <c r="Q413" s="637"/>
      <c r="R413" s="637"/>
      <c r="S413" s="637"/>
      <c r="T413" s="637"/>
      <c r="U413" s="638"/>
      <c r="V413" s="638"/>
      <c r="W413" s="638"/>
      <c r="X413" s="638"/>
      <c r="Y413" s="638"/>
      <c r="Z413" s="638"/>
      <c r="AA413" s="638"/>
      <c r="AB413" s="638"/>
      <c r="AC413" s="638"/>
      <c r="AD413" s="638"/>
      <c r="AE413" s="638"/>
      <c r="AF413" s="638"/>
      <c r="AG413" s="638"/>
      <c r="AH413" s="638"/>
      <c r="AI413" s="638"/>
      <c r="AJ413" s="638"/>
      <c r="AK413" s="638"/>
      <c r="AL413" s="638"/>
      <c r="AM413" s="638"/>
      <c r="AN413" s="638"/>
      <c r="AO413" s="638"/>
      <c r="AP413" s="638"/>
      <c r="AQ413" s="638"/>
      <c r="AR413" s="638"/>
      <c r="AS413" s="638"/>
      <c r="AT413" s="638"/>
      <c r="AU413" s="638"/>
      <c r="AV413" s="638"/>
      <c r="AW413" s="638"/>
      <c r="AX413" s="638"/>
      <c r="AY413" s="636"/>
      <c r="AZ413" s="638"/>
      <c r="BA413" s="18"/>
      <c r="BB413" s="18"/>
      <c r="BC413" s="3009"/>
      <c r="BD413" s="3013"/>
      <c r="BE413" s="101">
        <f t="shared" si="134"/>
        <v>0</v>
      </c>
      <c r="BF413" s="993">
        <v>51</v>
      </c>
      <c r="BG413" s="3362"/>
    </row>
    <row r="414" spans="1:59" s="3704" customFormat="1" ht="15.75" customHeight="1" thickTop="1" thickBot="1">
      <c r="A414" s="3163"/>
      <c r="B414" s="23" t="s">
        <v>2815</v>
      </c>
      <c r="C414" s="639"/>
      <c r="D414" s="639"/>
      <c r="E414" s="639"/>
      <c r="F414" s="637"/>
      <c r="G414" s="637"/>
      <c r="H414" s="637"/>
      <c r="I414" s="637"/>
      <c r="J414" s="637"/>
      <c r="K414" s="637"/>
      <c r="L414" s="637"/>
      <c r="M414" s="637"/>
      <c r="N414" s="637"/>
      <c r="O414" s="637"/>
      <c r="P414" s="637"/>
      <c r="Q414" s="637"/>
      <c r="R414" s="637"/>
      <c r="S414" s="637"/>
      <c r="T414" s="637"/>
      <c r="U414" s="638"/>
      <c r="V414" s="638"/>
      <c r="W414" s="638"/>
      <c r="X414" s="638"/>
      <c r="Y414" s="638"/>
      <c r="Z414" s="638"/>
      <c r="AA414" s="638"/>
      <c r="AB414" s="638"/>
      <c r="AC414" s="638"/>
      <c r="AD414" s="638"/>
      <c r="AE414" s="638"/>
      <c r="AF414" s="638"/>
      <c r="AG414" s="638"/>
      <c r="AH414" s="638"/>
      <c r="AI414" s="638"/>
      <c r="AJ414" s="638"/>
      <c r="AK414" s="638"/>
      <c r="AL414" s="638"/>
      <c r="AM414" s="638"/>
      <c r="AN414" s="638"/>
      <c r="AO414" s="638"/>
      <c r="AP414" s="638"/>
      <c r="AQ414" s="638"/>
      <c r="AR414" s="638"/>
      <c r="AS414" s="638"/>
      <c r="AT414" s="638"/>
      <c r="AU414" s="638"/>
      <c r="AV414" s="638"/>
      <c r="AW414" s="638"/>
      <c r="AX414" s="638"/>
      <c r="AY414" s="637"/>
      <c r="AZ414" s="638"/>
      <c r="BA414" s="18"/>
      <c r="BB414" s="18"/>
      <c r="BC414" s="3009"/>
      <c r="BD414" s="3013"/>
      <c r="BE414" s="101">
        <f t="shared" si="134"/>
        <v>0</v>
      </c>
      <c r="BF414" s="993">
        <v>50</v>
      </c>
      <c r="BG414" s="3362"/>
    </row>
    <row r="415" spans="1:59" s="3704" customFormat="1" ht="15.75" customHeight="1" thickTop="1">
      <c r="A415" s="980"/>
      <c r="B415" s="3630" t="s">
        <v>9828</v>
      </c>
      <c r="C415" s="32">
        <v>4.0728560586895939E-2</v>
      </c>
      <c r="D415" s="809"/>
      <c r="E415" s="809"/>
      <c r="F415" s="809"/>
      <c r="G415" s="809"/>
      <c r="H415" s="809"/>
      <c r="I415" s="809"/>
      <c r="J415" s="809"/>
      <c r="K415" s="809"/>
      <c r="L415" s="809"/>
      <c r="M415" s="809"/>
      <c r="N415" s="809"/>
      <c r="O415" s="809"/>
      <c r="P415" s="809"/>
      <c r="Q415" s="809"/>
      <c r="R415" s="809"/>
      <c r="S415" s="809"/>
      <c r="T415" s="809"/>
      <c r="U415" s="809"/>
      <c r="V415" s="809"/>
      <c r="W415" s="809"/>
      <c r="X415" s="809"/>
      <c r="Y415" s="809"/>
      <c r="Z415" s="809"/>
      <c r="AA415" s="809"/>
      <c r="AB415" s="809"/>
      <c r="AC415" s="809"/>
      <c r="AD415" s="809"/>
      <c r="AE415" s="809"/>
      <c r="AF415" s="809"/>
      <c r="AG415" s="809"/>
      <c r="AH415" s="809"/>
      <c r="AI415" s="809"/>
      <c r="AJ415" s="809"/>
      <c r="AK415" s="809"/>
      <c r="AL415" s="809"/>
      <c r="AM415" s="809"/>
      <c r="AN415" s="809"/>
      <c r="AO415" s="809"/>
      <c r="AP415" s="809"/>
      <c r="AQ415" s="809"/>
      <c r="AR415" s="809"/>
      <c r="AS415" s="809"/>
      <c r="AT415" s="809"/>
      <c r="AU415" s="809"/>
      <c r="AV415" s="809"/>
      <c r="AW415" s="809"/>
      <c r="AX415" s="809"/>
      <c r="AY415" s="809"/>
      <c r="AZ415" s="810"/>
      <c r="BA415" s="18"/>
      <c r="BB415" s="25" t="s">
        <v>2816</v>
      </c>
      <c r="BC415" s="3009"/>
      <c r="BD415" s="3013"/>
      <c r="BE415" s="101">
        <f t="shared" si="134"/>
        <v>0</v>
      </c>
      <c r="BF415" s="993">
        <v>49</v>
      </c>
      <c r="BG415" s="3362"/>
    </row>
    <row r="416" spans="1:59" s="3704" customFormat="1" ht="15.75" customHeight="1">
      <c r="A416" s="980"/>
      <c r="B416" s="869" t="s">
        <v>9829</v>
      </c>
      <c r="C416" s="4882">
        <v>3.2967032967033072E-2</v>
      </c>
      <c r="D416" s="812"/>
      <c r="E416" s="812"/>
      <c r="F416" s="812"/>
      <c r="G416" s="812"/>
      <c r="H416" s="812"/>
      <c r="I416" s="812"/>
      <c r="J416" s="812"/>
      <c r="K416" s="812"/>
      <c r="L416" s="812"/>
      <c r="M416" s="812"/>
      <c r="N416" s="812"/>
      <c r="O416" s="812"/>
      <c r="P416" s="812"/>
      <c r="Q416" s="812"/>
      <c r="R416" s="812"/>
      <c r="S416" s="812"/>
      <c r="T416" s="812"/>
      <c r="U416" s="812"/>
      <c r="V416" s="812"/>
      <c r="W416" s="812"/>
      <c r="X416" s="812"/>
      <c r="Y416" s="812"/>
      <c r="Z416" s="812"/>
      <c r="AA416" s="812"/>
      <c r="AB416" s="812"/>
      <c r="AC416" s="812"/>
      <c r="AD416" s="812"/>
      <c r="AE416" s="812"/>
      <c r="AF416" s="812"/>
      <c r="AG416" s="812"/>
      <c r="AH416" s="812"/>
      <c r="AI416" s="812"/>
      <c r="AJ416" s="812"/>
      <c r="AK416" s="812"/>
      <c r="AL416" s="812"/>
      <c r="AM416" s="812"/>
      <c r="AN416" s="812"/>
      <c r="AO416" s="812"/>
      <c r="AP416" s="812"/>
      <c r="AQ416" s="812"/>
      <c r="AR416" s="812"/>
      <c r="AS416" s="812"/>
      <c r="AT416" s="812"/>
      <c r="AU416" s="812"/>
      <c r="AV416" s="812"/>
      <c r="AW416" s="812"/>
      <c r="AX416" s="812"/>
      <c r="AY416" s="812"/>
      <c r="AZ416" s="813"/>
      <c r="BA416" s="18"/>
      <c r="BB416" s="26" t="s">
        <v>2817</v>
      </c>
      <c r="BC416" s="3009"/>
      <c r="BD416" s="3013"/>
      <c r="BE416" s="101">
        <f t="shared" si="134"/>
        <v>0</v>
      </c>
      <c r="BF416" s="993">
        <v>49</v>
      </c>
      <c r="BG416" s="3362"/>
    </row>
    <row r="417" spans="1:59" s="3704" customFormat="1" ht="15.75" customHeight="1">
      <c r="A417" s="980"/>
      <c r="B417" s="869" t="s">
        <v>2818</v>
      </c>
      <c r="C417" s="4885" t="s">
        <v>10087</v>
      </c>
      <c r="D417" s="812"/>
      <c r="E417" s="812"/>
      <c r="F417" s="812"/>
      <c r="G417" s="812"/>
      <c r="H417" s="812"/>
      <c r="I417" s="812"/>
      <c r="J417" s="812"/>
      <c r="K417" s="812"/>
      <c r="L417" s="812"/>
      <c r="M417" s="812"/>
      <c r="N417" s="812"/>
      <c r="O417" s="812"/>
      <c r="P417" s="812"/>
      <c r="Q417" s="812"/>
      <c r="R417" s="812"/>
      <c r="S417" s="812"/>
      <c r="T417" s="812"/>
      <c r="U417" s="812"/>
      <c r="V417" s="812"/>
      <c r="W417" s="812"/>
      <c r="X417" s="812"/>
      <c r="Y417" s="812"/>
      <c r="Z417" s="812"/>
      <c r="AA417" s="812"/>
      <c r="AB417" s="812"/>
      <c r="AC417" s="812"/>
      <c r="AD417" s="812"/>
      <c r="AE417" s="812"/>
      <c r="AF417" s="812"/>
      <c r="AG417" s="812"/>
      <c r="AH417" s="812"/>
      <c r="AI417" s="812"/>
      <c r="AJ417" s="812"/>
      <c r="AK417" s="812"/>
      <c r="AL417" s="812"/>
      <c r="AM417" s="812"/>
      <c r="AN417" s="812"/>
      <c r="AO417" s="812"/>
      <c r="AP417" s="812"/>
      <c r="AQ417" s="812"/>
      <c r="AR417" s="812"/>
      <c r="AS417" s="812"/>
      <c r="AT417" s="812"/>
      <c r="AU417" s="812"/>
      <c r="AV417" s="812"/>
      <c r="AW417" s="812"/>
      <c r="AX417" s="812"/>
      <c r="AY417" s="812"/>
      <c r="AZ417" s="813"/>
      <c r="BA417" s="18"/>
      <c r="BB417" s="26" t="s">
        <v>2819</v>
      </c>
      <c r="BC417" s="3009"/>
      <c r="BD417" s="3013"/>
      <c r="BE417" s="101">
        <f t="shared" si="134"/>
        <v>0</v>
      </c>
      <c r="BF417" s="993">
        <v>49</v>
      </c>
      <c r="BG417" s="3362"/>
    </row>
    <row r="418" spans="1:59" s="3704" customFormat="1" ht="15.75" customHeight="1">
      <c r="A418" s="980"/>
      <c r="B418" s="869" t="s">
        <v>2820</v>
      </c>
      <c r="C418" s="4884">
        <v>0.02</v>
      </c>
      <c r="D418" s="812"/>
      <c r="E418" s="812"/>
      <c r="F418" s="812"/>
      <c r="G418" s="812"/>
      <c r="H418" s="812"/>
      <c r="I418" s="812"/>
      <c r="J418" s="812"/>
      <c r="K418" s="812"/>
      <c r="L418" s="812"/>
      <c r="M418" s="812"/>
      <c r="N418" s="812"/>
      <c r="O418" s="812"/>
      <c r="P418" s="812"/>
      <c r="Q418" s="812"/>
      <c r="R418" s="812"/>
      <c r="S418" s="812"/>
      <c r="T418" s="812"/>
      <c r="U418" s="812"/>
      <c r="V418" s="812"/>
      <c r="W418" s="812"/>
      <c r="X418" s="812"/>
      <c r="Y418" s="812"/>
      <c r="Z418" s="812"/>
      <c r="AA418" s="812"/>
      <c r="AB418" s="812"/>
      <c r="AC418" s="812"/>
      <c r="AD418" s="812"/>
      <c r="AE418" s="812"/>
      <c r="AF418" s="812"/>
      <c r="AG418" s="812"/>
      <c r="AH418" s="812"/>
      <c r="AI418" s="812"/>
      <c r="AJ418" s="812"/>
      <c r="AK418" s="812"/>
      <c r="AL418" s="812"/>
      <c r="AM418" s="812"/>
      <c r="AN418" s="812"/>
      <c r="AO418" s="812"/>
      <c r="AP418" s="812"/>
      <c r="AQ418" s="812"/>
      <c r="AR418" s="812"/>
      <c r="AS418" s="812"/>
      <c r="AT418" s="812"/>
      <c r="AU418" s="812"/>
      <c r="AV418" s="812"/>
      <c r="AW418" s="812"/>
      <c r="AX418" s="812"/>
      <c r="AY418" s="812"/>
      <c r="AZ418" s="813"/>
      <c r="BA418" s="18"/>
      <c r="BB418" s="864" t="s">
        <v>2821</v>
      </c>
      <c r="BC418" s="3009"/>
      <c r="BD418" s="3013"/>
      <c r="BE418" s="101">
        <f t="shared" si="134"/>
        <v>0</v>
      </c>
      <c r="BF418" s="993">
        <v>49</v>
      </c>
      <c r="BG418" s="3362"/>
    </row>
    <row r="419" spans="1:59" s="3704" customFormat="1" ht="15.75" customHeight="1">
      <c r="A419" s="980"/>
      <c r="B419" s="869" t="s">
        <v>2822</v>
      </c>
      <c r="C419" s="4882" t="s">
        <v>10088</v>
      </c>
      <c r="D419" s="812"/>
      <c r="E419" s="812"/>
      <c r="F419" s="812"/>
      <c r="G419" s="812"/>
      <c r="H419" s="812"/>
      <c r="I419" s="812"/>
      <c r="J419" s="812"/>
      <c r="K419" s="812"/>
      <c r="L419" s="812"/>
      <c r="M419" s="812"/>
      <c r="N419" s="812"/>
      <c r="O419" s="812"/>
      <c r="P419" s="812"/>
      <c r="Q419" s="812"/>
      <c r="R419" s="812"/>
      <c r="S419" s="812"/>
      <c r="T419" s="812"/>
      <c r="U419" s="812"/>
      <c r="V419" s="812"/>
      <c r="W419" s="812"/>
      <c r="X419" s="812"/>
      <c r="Y419" s="812"/>
      <c r="Z419" s="812"/>
      <c r="AA419" s="812"/>
      <c r="AB419" s="812"/>
      <c r="AC419" s="812"/>
      <c r="AD419" s="812"/>
      <c r="AE419" s="812"/>
      <c r="AF419" s="812"/>
      <c r="AG419" s="812"/>
      <c r="AH419" s="812"/>
      <c r="AI419" s="812"/>
      <c r="AJ419" s="812"/>
      <c r="AK419" s="812"/>
      <c r="AL419" s="812"/>
      <c r="AM419" s="812"/>
      <c r="AN419" s="812"/>
      <c r="AO419" s="812"/>
      <c r="AP419" s="812"/>
      <c r="AQ419" s="812"/>
      <c r="AR419" s="812"/>
      <c r="AS419" s="812"/>
      <c r="AT419" s="812"/>
      <c r="AU419" s="812"/>
      <c r="AV419" s="812"/>
      <c r="AW419" s="812"/>
      <c r="AX419" s="812"/>
      <c r="AY419" s="812"/>
      <c r="AZ419" s="813"/>
      <c r="BA419" s="18"/>
      <c r="BB419" s="26" t="s">
        <v>2823</v>
      </c>
      <c r="BC419" s="3009"/>
      <c r="BD419" s="3013"/>
      <c r="BE419" s="101">
        <f t="shared" si="134"/>
        <v>0</v>
      </c>
      <c r="BF419" s="993">
        <v>49</v>
      </c>
      <c r="BG419" s="3362"/>
    </row>
    <row r="420" spans="1:59" s="3704" customFormat="1" ht="15.75" customHeight="1" thickBot="1">
      <c r="A420" s="980"/>
      <c r="B420" s="3631" t="s">
        <v>9801</v>
      </c>
      <c r="C420" s="4886" t="s">
        <v>10089</v>
      </c>
      <c r="D420" s="811"/>
      <c r="E420" s="811"/>
      <c r="F420" s="811"/>
      <c r="G420" s="811"/>
      <c r="H420" s="811"/>
      <c r="I420" s="811"/>
      <c r="J420" s="811"/>
      <c r="K420" s="811"/>
      <c r="L420" s="811"/>
      <c r="M420" s="811"/>
      <c r="N420" s="811"/>
      <c r="O420" s="811"/>
      <c r="P420" s="811"/>
      <c r="Q420" s="811"/>
      <c r="R420" s="811"/>
      <c r="S420" s="811"/>
      <c r="T420" s="811"/>
      <c r="U420" s="811"/>
      <c r="V420" s="811"/>
      <c r="W420" s="811"/>
      <c r="X420" s="811"/>
      <c r="Y420" s="811"/>
      <c r="Z420" s="811"/>
      <c r="AA420" s="811"/>
      <c r="AB420" s="811"/>
      <c r="AC420" s="811"/>
      <c r="AD420" s="811"/>
      <c r="AE420" s="811"/>
      <c r="AF420" s="811"/>
      <c r="AG420" s="811"/>
      <c r="AH420" s="811"/>
      <c r="AI420" s="811"/>
      <c r="AJ420" s="811"/>
      <c r="AK420" s="811"/>
      <c r="AL420" s="811"/>
      <c r="AM420" s="811"/>
      <c r="AN420" s="811"/>
      <c r="AO420" s="811"/>
      <c r="AP420" s="811"/>
      <c r="AQ420" s="811"/>
      <c r="AR420" s="811"/>
      <c r="AS420" s="811"/>
      <c r="AT420" s="811"/>
      <c r="AU420" s="811"/>
      <c r="AV420" s="811"/>
      <c r="AW420" s="811"/>
      <c r="AX420" s="811"/>
      <c r="AY420" s="811"/>
      <c r="AZ420" s="808"/>
      <c r="BA420" s="18"/>
      <c r="BB420" s="902" t="s">
        <v>2824</v>
      </c>
      <c r="BC420" s="3009"/>
      <c r="BD420" s="3013"/>
      <c r="BE420" s="101">
        <f t="shared" si="134"/>
        <v>0</v>
      </c>
      <c r="BF420" s="993">
        <v>49</v>
      </c>
      <c r="BG420" s="3362"/>
    </row>
    <row r="421" spans="1:59" s="3704" customFormat="1" ht="15.75" customHeight="1" thickTop="1" thickBot="1">
      <c r="A421" s="3163"/>
      <c r="B421" s="28"/>
      <c r="C421" s="637"/>
      <c r="D421" s="640"/>
      <c r="E421" s="640"/>
      <c r="F421" s="640"/>
      <c r="G421" s="640"/>
      <c r="H421" s="640"/>
      <c r="I421" s="640"/>
      <c r="J421" s="637"/>
      <c r="K421" s="637"/>
      <c r="L421" s="637"/>
      <c r="M421" s="637"/>
      <c r="N421" s="637"/>
      <c r="O421" s="637"/>
      <c r="P421" s="637"/>
      <c r="Q421" s="637"/>
      <c r="R421" s="637"/>
      <c r="S421" s="637"/>
      <c r="T421" s="637"/>
      <c r="U421" s="638"/>
      <c r="V421" s="638"/>
      <c r="W421" s="638"/>
      <c r="X421" s="638"/>
      <c r="Y421" s="638"/>
      <c r="Z421" s="638"/>
      <c r="AA421" s="638"/>
      <c r="AB421" s="638"/>
      <c r="AC421" s="638"/>
      <c r="AD421" s="638"/>
      <c r="AE421" s="638"/>
      <c r="AF421" s="638"/>
      <c r="AG421" s="638"/>
      <c r="AH421" s="638"/>
      <c r="AI421" s="638"/>
      <c r="AJ421" s="638"/>
      <c r="AK421" s="638"/>
      <c r="AL421" s="638"/>
      <c r="AM421" s="638"/>
      <c r="AN421" s="638"/>
      <c r="AO421" s="638"/>
      <c r="AP421" s="638"/>
      <c r="AQ421" s="638"/>
      <c r="AR421" s="638"/>
      <c r="AS421" s="638"/>
      <c r="AT421" s="638"/>
      <c r="AU421" s="638"/>
      <c r="AV421" s="638"/>
      <c r="AW421" s="638"/>
      <c r="AX421" s="638"/>
      <c r="AY421" s="637"/>
      <c r="AZ421" s="638"/>
      <c r="BA421" s="18"/>
      <c r="BB421" s="18"/>
      <c r="BC421" s="3009"/>
      <c r="BD421" s="3013"/>
      <c r="BE421" s="101">
        <f t="shared" si="134"/>
        <v>0</v>
      </c>
      <c r="BF421" s="993">
        <v>51</v>
      </c>
      <c r="BG421" s="3362"/>
    </row>
    <row r="422" spans="1:59" s="3704" customFormat="1" ht="15.75" customHeight="1" thickTop="1" thickBot="1">
      <c r="A422" s="3163"/>
      <c r="B422" s="23" t="s">
        <v>2825</v>
      </c>
      <c r="C422" s="637"/>
      <c r="D422" s="640"/>
      <c r="E422" s="640"/>
      <c r="F422" s="640"/>
      <c r="G422" s="640"/>
      <c r="H422" s="640"/>
      <c r="I422" s="640"/>
      <c r="J422" s="637"/>
      <c r="K422" s="637"/>
      <c r="L422" s="637"/>
      <c r="M422" s="637"/>
      <c r="N422" s="637"/>
      <c r="O422" s="637"/>
      <c r="P422" s="637"/>
      <c r="Q422" s="637"/>
      <c r="R422" s="637"/>
      <c r="S422" s="637"/>
      <c r="T422" s="637"/>
      <c r="U422" s="638"/>
      <c r="V422" s="638"/>
      <c r="W422" s="638"/>
      <c r="X422" s="638"/>
      <c r="Y422" s="638"/>
      <c r="Z422" s="638"/>
      <c r="AA422" s="638"/>
      <c r="AB422" s="638"/>
      <c r="AC422" s="638"/>
      <c r="AD422" s="638"/>
      <c r="AE422" s="638"/>
      <c r="AF422" s="638"/>
      <c r="AG422" s="638"/>
      <c r="AH422" s="638"/>
      <c r="AI422" s="638"/>
      <c r="AJ422" s="638"/>
      <c r="AK422" s="638"/>
      <c r="AL422" s="638"/>
      <c r="AM422" s="638"/>
      <c r="AN422" s="638"/>
      <c r="AO422" s="638"/>
      <c r="AP422" s="638"/>
      <c r="AQ422" s="638"/>
      <c r="AR422" s="638"/>
      <c r="AS422" s="638"/>
      <c r="AT422" s="638"/>
      <c r="AU422" s="638"/>
      <c r="AV422" s="638"/>
      <c r="AW422" s="638"/>
      <c r="AX422" s="638"/>
      <c r="AY422" s="637"/>
      <c r="AZ422" s="638"/>
      <c r="BA422" s="18"/>
      <c r="BB422" s="18"/>
      <c r="BC422" s="3009"/>
      <c r="BD422" s="3013"/>
      <c r="BE422" s="101">
        <f t="shared" si="134"/>
        <v>0</v>
      </c>
      <c r="BF422" s="993">
        <v>50</v>
      </c>
      <c r="BG422" s="3362"/>
    </row>
    <row r="423" spans="1:59" s="3704" customFormat="1" ht="15.75" customHeight="1" thickTop="1">
      <c r="A423" s="3163"/>
      <c r="B423" s="3650" t="s">
        <v>2826</v>
      </c>
      <c r="C423" s="3651" t="s">
        <v>2827</v>
      </c>
      <c r="D423" s="640"/>
      <c r="E423" s="640"/>
      <c r="F423" s="640"/>
      <c r="G423" s="640"/>
      <c r="H423" s="640"/>
      <c r="I423" s="640"/>
      <c r="J423" s="637"/>
      <c r="K423" s="637"/>
      <c r="L423" s="637"/>
      <c r="M423" s="637"/>
      <c r="N423" s="637"/>
      <c r="O423" s="637"/>
      <c r="P423" s="637"/>
      <c r="Q423" s="637"/>
      <c r="R423" s="637"/>
      <c r="S423" s="637"/>
      <c r="T423" s="637"/>
      <c r="U423" s="638"/>
      <c r="V423" s="638"/>
      <c r="W423" s="638"/>
      <c r="X423" s="638"/>
      <c r="Y423" s="638"/>
      <c r="Z423" s="638"/>
      <c r="AA423" s="638"/>
      <c r="AB423" s="638"/>
      <c r="AC423" s="638"/>
      <c r="AD423" s="638"/>
      <c r="AE423" s="638"/>
      <c r="AF423" s="638"/>
      <c r="AG423" s="638"/>
      <c r="AH423" s="638"/>
      <c r="AI423" s="638"/>
      <c r="AJ423" s="638"/>
      <c r="AK423" s="638"/>
      <c r="AL423" s="638"/>
      <c r="AM423" s="638"/>
      <c r="AN423" s="638"/>
      <c r="AO423" s="638"/>
      <c r="AP423" s="638"/>
      <c r="AQ423" s="638"/>
      <c r="AR423" s="638"/>
      <c r="AS423" s="638"/>
      <c r="AT423" s="638"/>
      <c r="AU423" s="638"/>
      <c r="AV423" s="638"/>
      <c r="AW423" s="638"/>
      <c r="AX423" s="638"/>
      <c r="AY423" s="637"/>
      <c r="AZ423" s="638"/>
      <c r="BA423" s="18"/>
      <c r="BB423" s="25" t="s">
        <v>2828</v>
      </c>
      <c r="BC423" s="3009"/>
      <c r="BD423" s="3013"/>
      <c r="BE423" s="101">
        <f t="shared" si="134"/>
        <v>0</v>
      </c>
      <c r="BF423" s="993">
        <v>49</v>
      </c>
      <c r="BG423" s="3362"/>
    </row>
    <row r="424" spans="1:59" s="3704" customFormat="1" ht="15.75" customHeight="1">
      <c r="A424" s="3163"/>
      <c r="B424" s="3633" t="s">
        <v>2829</v>
      </c>
      <c r="C424" s="3647" t="s">
        <v>2827</v>
      </c>
      <c r="D424" s="640"/>
      <c r="E424" s="640"/>
      <c r="F424" s="640"/>
      <c r="G424" s="640"/>
      <c r="H424" s="640"/>
      <c r="I424" s="640"/>
      <c r="J424" s="637"/>
      <c r="K424" s="637"/>
      <c r="L424" s="637"/>
      <c r="M424" s="637"/>
      <c r="N424" s="637"/>
      <c r="O424" s="637"/>
      <c r="P424" s="637"/>
      <c r="Q424" s="637"/>
      <c r="R424" s="637"/>
      <c r="S424" s="637"/>
      <c r="T424" s="637"/>
      <c r="U424" s="638"/>
      <c r="V424" s="638"/>
      <c r="W424" s="638"/>
      <c r="X424" s="638"/>
      <c r="Y424" s="638"/>
      <c r="Z424" s="638"/>
      <c r="AA424" s="638"/>
      <c r="AB424" s="638"/>
      <c r="AC424" s="638"/>
      <c r="AD424" s="638"/>
      <c r="AE424" s="638"/>
      <c r="AF424" s="638"/>
      <c r="AG424" s="638"/>
      <c r="AH424" s="638"/>
      <c r="AI424" s="638"/>
      <c r="AJ424" s="638"/>
      <c r="AK424" s="638"/>
      <c r="AL424" s="638"/>
      <c r="AM424" s="638"/>
      <c r="AN424" s="638"/>
      <c r="AO424" s="638"/>
      <c r="AP424" s="638"/>
      <c r="AQ424" s="638"/>
      <c r="AR424" s="638"/>
      <c r="AS424" s="638"/>
      <c r="AT424" s="638"/>
      <c r="AU424" s="638"/>
      <c r="AV424" s="638"/>
      <c r="AW424" s="638"/>
      <c r="AX424" s="638"/>
      <c r="AY424" s="637"/>
      <c r="AZ424" s="638"/>
      <c r="BA424" s="18"/>
      <c r="BB424" s="26" t="s">
        <v>2830</v>
      </c>
      <c r="BC424" s="3009"/>
      <c r="BD424" s="3013"/>
      <c r="BE424" s="101">
        <f t="shared" si="134"/>
        <v>0</v>
      </c>
      <c r="BF424" s="993">
        <v>49</v>
      </c>
      <c r="BG424" s="3362"/>
    </row>
    <row r="425" spans="1:59" s="3704" customFormat="1" ht="15.75" customHeight="1">
      <c r="A425" s="3163"/>
      <c r="B425" s="3633" t="s">
        <v>2831</v>
      </c>
      <c r="C425" s="3647" t="s">
        <v>2832</v>
      </c>
      <c r="D425" s="640"/>
      <c r="E425" s="640"/>
      <c r="F425" s="640"/>
      <c r="G425" s="640"/>
      <c r="H425" s="640"/>
      <c r="I425" s="640"/>
      <c r="J425" s="637"/>
      <c r="K425" s="637"/>
      <c r="L425" s="637"/>
      <c r="M425" s="637"/>
      <c r="N425" s="637"/>
      <c r="O425" s="637"/>
      <c r="P425" s="637"/>
      <c r="Q425" s="637"/>
      <c r="R425" s="637"/>
      <c r="S425" s="637"/>
      <c r="T425" s="637"/>
      <c r="U425" s="638"/>
      <c r="V425" s="638"/>
      <c r="W425" s="638"/>
      <c r="X425" s="638"/>
      <c r="Y425" s="638"/>
      <c r="Z425" s="638"/>
      <c r="AA425" s="638"/>
      <c r="AB425" s="638"/>
      <c r="AC425" s="638"/>
      <c r="AD425" s="638"/>
      <c r="AE425" s="638"/>
      <c r="AF425" s="638"/>
      <c r="AG425" s="638"/>
      <c r="AH425" s="638"/>
      <c r="AI425" s="638"/>
      <c r="AJ425" s="638"/>
      <c r="AK425" s="638"/>
      <c r="AL425" s="638"/>
      <c r="AM425" s="638"/>
      <c r="AN425" s="638"/>
      <c r="AO425" s="638"/>
      <c r="AP425" s="638"/>
      <c r="AQ425" s="638"/>
      <c r="AR425" s="638"/>
      <c r="AS425" s="638"/>
      <c r="AT425" s="638"/>
      <c r="AU425" s="638"/>
      <c r="AV425" s="638"/>
      <c r="AW425" s="638"/>
      <c r="AX425" s="638"/>
      <c r="AY425" s="637"/>
      <c r="AZ425" s="638"/>
      <c r="BA425" s="18"/>
      <c r="BB425" s="26" t="s">
        <v>2833</v>
      </c>
      <c r="BC425" s="3009"/>
      <c r="BD425" s="3013"/>
      <c r="BE425" s="101">
        <f t="shared" si="134"/>
        <v>0</v>
      </c>
      <c r="BF425" s="993">
        <v>49</v>
      </c>
      <c r="BG425" s="3362"/>
    </row>
    <row r="426" spans="1:59" s="3704" customFormat="1" ht="15.75" customHeight="1">
      <c r="A426" s="3163"/>
      <c r="B426" s="3632" t="s">
        <v>2834</v>
      </c>
      <c r="C426" s="3647" t="s">
        <v>2827</v>
      </c>
      <c r="D426" s="640"/>
      <c r="E426" s="640"/>
      <c r="F426" s="640"/>
      <c r="G426" s="640"/>
      <c r="H426" s="640"/>
      <c r="I426" s="640"/>
      <c r="J426" s="637"/>
      <c r="K426" s="637"/>
      <c r="L426" s="637"/>
      <c r="M426" s="637"/>
      <c r="N426" s="637"/>
      <c r="O426" s="637"/>
      <c r="P426" s="637"/>
      <c r="Q426" s="637"/>
      <c r="R426" s="637"/>
      <c r="S426" s="637"/>
      <c r="T426" s="637"/>
      <c r="U426" s="638"/>
      <c r="V426" s="638"/>
      <c r="W426" s="638"/>
      <c r="X426" s="638"/>
      <c r="Y426" s="638"/>
      <c r="Z426" s="638"/>
      <c r="AA426" s="638"/>
      <c r="AB426" s="638"/>
      <c r="AC426" s="638"/>
      <c r="AD426" s="638"/>
      <c r="AE426" s="638"/>
      <c r="AF426" s="638"/>
      <c r="AG426" s="638"/>
      <c r="AH426" s="638"/>
      <c r="AI426" s="638"/>
      <c r="AJ426" s="638"/>
      <c r="AK426" s="638"/>
      <c r="AL426" s="638"/>
      <c r="AM426" s="638"/>
      <c r="AN426" s="638"/>
      <c r="AO426" s="638"/>
      <c r="AP426" s="638"/>
      <c r="AQ426" s="638"/>
      <c r="AR426" s="638"/>
      <c r="AS426" s="638"/>
      <c r="AT426" s="638"/>
      <c r="AU426" s="638"/>
      <c r="AV426" s="638"/>
      <c r="AW426" s="638"/>
      <c r="AX426" s="638"/>
      <c r="AY426" s="637"/>
      <c r="AZ426" s="638"/>
      <c r="BA426" s="18"/>
      <c r="BB426" s="26" t="s">
        <v>2835</v>
      </c>
      <c r="BC426" s="3009"/>
      <c r="BD426" s="3013"/>
      <c r="BE426" s="101">
        <f t="shared" si="134"/>
        <v>0</v>
      </c>
      <c r="BF426" s="993">
        <v>49</v>
      </c>
      <c r="BG426" s="3362"/>
    </row>
    <row r="427" spans="1:59" s="3704" customFormat="1" ht="15.75" customHeight="1">
      <c r="A427" s="3163"/>
      <c r="B427" s="3632" t="s">
        <v>2836</v>
      </c>
      <c r="C427" s="3647" t="s">
        <v>2827</v>
      </c>
      <c r="D427" s="640"/>
      <c r="E427" s="640"/>
      <c r="F427" s="640"/>
      <c r="G427" s="640"/>
      <c r="H427" s="640"/>
      <c r="I427" s="640"/>
      <c r="J427" s="637"/>
      <c r="K427" s="637"/>
      <c r="L427" s="637"/>
      <c r="M427" s="637"/>
      <c r="N427" s="637"/>
      <c r="O427" s="637"/>
      <c r="P427" s="637"/>
      <c r="Q427" s="637"/>
      <c r="R427" s="637"/>
      <c r="S427" s="637"/>
      <c r="T427" s="637"/>
      <c r="U427" s="638"/>
      <c r="V427" s="638"/>
      <c r="W427" s="638"/>
      <c r="X427" s="638"/>
      <c r="Y427" s="638"/>
      <c r="Z427" s="638"/>
      <c r="AA427" s="638"/>
      <c r="AB427" s="638"/>
      <c r="AC427" s="638"/>
      <c r="AD427" s="638"/>
      <c r="AE427" s="638"/>
      <c r="AF427" s="638"/>
      <c r="AG427" s="638"/>
      <c r="AH427" s="638"/>
      <c r="AI427" s="638"/>
      <c r="AJ427" s="638"/>
      <c r="AK427" s="638"/>
      <c r="AL427" s="638"/>
      <c r="AM427" s="638"/>
      <c r="AN427" s="638"/>
      <c r="AO427" s="638"/>
      <c r="AP427" s="638"/>
      <c r="AQ427" s="638"/>
      <c r="AR427" s="638"/>
      <c r="AS427" s="638"/>
      <c r="AT427" s="638"/>
      <c r="AU427" s="638"/>
      <c r="AV427" s="638"/>
      <c r="AW427" s="638"/>
      <c r="AX427" s="638"/>
      <c r="AY427" s="637"/>
      <c r="AZ427" s="638"/>
      <c r="BA427" s="18"/>
      <c r="BB427" s="26" t="s">
        <v>2837</v>
      </c>
      <c r="BC427" s="3009"/>
      <c r="BD427" s="3013"/>
      <c r="BE427" s="101">
        <f t="shared" si="134"/>
        <v>0</v>
      </c>
      <c r="BF427" s="993">
        <v>49</v>
      </c>
      <c r="BG427" s="3362"/>
    </row>
    <row r="428" spans="1:59" s="3704" customFormat="1" ht="15.75" customHeight="1">
      <c r="A428" s="3163"/>
      <c r="B428" s="3632" t="s">
        <v>2838</v>
      </c>
      <c r="C428" s="3647" t="s">
        <v>2832</v>
      </c>
      <c r="D428" s="640"/>
      <c r="E428" s="640"/>
      <c r="F428" s="640"/>
      <c r="G428" s="640"/>
      <c r="H428" s="640"/>
      <c r="I428" s="640"/>
      <c r="J428" s="637"/>
      <c r="K428" s="637"/>
      <c r="L428" s="637"/>
      <c r="M428" s="637"/>
      <c r="N428" s="637"/>
      <c r="O428" s="637"/>
      <c r="P428" s="637"/>
      <c r="Q428" s="637"/>
      <c r="R428" s="637"/>
      <c r="S428" s="637"/>
      <c r="T428" s="637"/>
      <c r="U428" s="638"/>
      <c r="V428" s="638"/>
      <c r="W428" s="638"/>
      <c r="X428" s="638"/>
      <c r="Y428" s="638"/>
      <c r="Z428" s="638"/>
      <c r="AA428" s="638"/>
      <c r="AB428" s="638"/>
      <c r="AC428" s="638"/>
      <c r="AD428" s="638"/>
      <c r="AE428" s="638"/>
      <c r="AF428" s="638"/>
      <c r="AG428" s="638"/>
      <c r="AH428" s="638"/>
      <c r="AI428" s="638"/>
      <c r="AJ428" s="638"/>
      <c r="AK428" s="638"/>
      <c r="AL428" s="638"/>
      <c r="AM428" s="638"/>
      <c r="AN428" s="638"/>
      <c r="AO428" s="638"/>
      <c r="AP428" s="638"/>
      <c r="AQ428" s="638"/>
      <c r="AR428" s="638"/>
      <c r="AS428" s="638"/>
      <c r="AT428" s="638"/>
      <c r="AU428" s="638"/>
      <c r="AV428" s="638"/>
      <c r="AW428" s="638"/>
      <c r="AX428" s="638"/>
      <c r="AY428" s="637"/>
      <c r="AZ428" s="638"/>
      <c r="BA428" s="18"/>
      <c r="BB428" s="26" t="s">
        <v>2839</v>
      </c>
      <c r="BC428" s="3009"/>
      <c r="BD428" s="3013"/>
      <c r="BE428" s="101">
        <f t="shared" si="134"/>
        <v>0</v>
      </c>
      <c r="BF428" s="993">
        <v>49</v>
      </c>
      <c r="BG428" s="3362"/>
    </row>
    <row r="429" spans="1:59" s="3704" customFormat="1" ht="15.75" customHeight="1">
      <c r="A429" s="3163"/>
      <c r="B429" s="3632" t="s">
        <v>2840</v>
      </c>
      <c r="C429" s="3647" t="s">
        <v>2827</v>
      </c>
      <c r="D429" s="640"/>
      <c r="E429" s="640"/>
      <c r="F429" s="640"/>
      <c r="G429" s="640"/>
      <c r="H429" s="640"/>
      <c r="I429" s="640"/>
      <c r="J429" s="637"/>
      <c r="K429" s="637"/>
      <c r="L429" s="637"/>
      <c r="M429" s="637"/>
      <c r="N429" s="637"/>
      <c r="O429" s="637"/>
      <c r="P429" s="637"/>
      <c r="Q429" s="637"/>
      <c r="R429" s="637"/>
      <c r="S429" s="637"/>
      <c r="T429" s="637"/>
      <c r="U429" s="638"/>
      <c r="V429" s="638"/>
      <c r="W429" s="638"/>
      <c r="X429" s="638"/>
      <c r="Y429" s="638"/>
      <c r="Z429" s="638"/>
      <c r="AA429" s="638"/>
      <c r="AB429" s="638"/>
      <c r="AC429" s="638"/>
      <c r="AD429" s="638"/>
      <c r="AE429" s="638"/>
      <c r="AF429" s="638"/>
      <c r="AG429" s="638"/>
      <c r="AH429" s="638"/>
      <c r="AI429" s="638"/>
      <c r="AJ429" s="638"/>
      <c r="AK429" s="638"/>
      <c r="AL429" s="638"/>
      <c r="AM429" s="638"/>
      <c r="AN429" s="638"/>
      <c r="AO429" s="638"/>
      <c r="AP429" s="638"/>
      <c r="AQ429" s="638"/>
      <c r="AR429" s="638"/>
      <c r="AS429" s="638"/>
      <c r="AT429" s="638"/>
      <c r="AU429" s="638"/>
      <c r="AV429" s="638"/>
      <c r="AW429" s="638"/>
      <c r="AX429" s="638"/>
      <c r="AY429" s="637"/>
      <c r="AZ429" s="638"/>
      <c r="BA429" s="18"/>
      <c r="BB429" s="26" t="s">
        <v>2841</v>
      </c>
      <c r="BC429" s="3009"/>
      <c r="BD429" s="3013"/>
      <c r="BE429" s="101">
        <f t="shared" si="134"/>
        <v>0</v>
      </c>
      <c r="BF429" s="993">
        <v>49</v>
      </c>
      <c r="BG429" s="3362"/>
    </row>
    <row r="430" spans="1:59" s="3704" customFormat="1" ht="15.75" customHeight="1">
      <c r="A430" s="3163"/>
      <c r="B430" s="3632" t="s">
        <v>2842</v>
      </c>
      <c r="C430" s="3647" t="s">
        <v>2832</v>
      </c>
      <c r="D430" s="640"/>
      <c r="E430" s="640"/>
      <c r="F430" s="640"/>
      <c r="G430" s="640"/>
      <c r="H430" s="640"/>
      <c r="I430" s="640"/>
      <c r="J430" s="637"/>
      <c r="K430" s="637"/>
      <c r="L430" s="637"/>
      <c r="M430" s="637"/>
      <c r="N430" s="637"/>
      <c r="O430" s="637"/>
      <c r="P430" s="637"/>
      <c r="Q430" s="637"/>
      <c r="R430" s="637"/>
      <c r="S430" s="637"/>
      <c r="T430" s="637"/>
      <c r="U430" s="638"/>
      <c r="V430" s="638"/>
      <c r="W430" s="638"/>
      <c r="X430" s="638"/>
      <c r="Y430" s="638"/>
      <c r="Z430" s="638"/>
      <c r="AA430" s="638"/>
      <c r="AB430" s="638"/>
      <c r="AC430" s="638"/>
      <c r="AD430" s="638"/>
      <c r="AE430" s="638"/>
      <c r="AF430" s="638"/>
      <c r="AG430" s="638"/>
      <c r="AH430" s="638"/>
      <c r="AI430" s="638"/>
      <c r="AJ430" s="638"/>
      <c r="AK430" s="638"/>
      <c r="AL430" s="638"/>
      <c r="AM430" s="638"/>
      <c r="AN430" s="638"/>
      <c r="AO430" s="638"/>
      <c r="AP430" s="638"/>
      <c r="AQ430" s="638"/>
      <c r="AR430" s="638"/>
      <c r="AS430" s="638"/>
      <c r="AT430" s="638"/>
      <c r="AU430" s="638"/>
      <c r="AV430" s="638"/>
      <c r="AW430" s="638"/>
      <c r="AX430" s="638"/>
      <c r="AY430" s="637"/>
      <c r="AZ430" s="638"/>
      <c r="BA430" s="18"/>
      <c r="BB430" s="26" t="s">
        <v>2843</v>
      </c>
      <c r="BC430" s="3009"/>
      <c r="BD430" s="3013"/>
      <c r="BE430" s="101">
        <f t="shared" si="134"/>
        <v>0</v>
      </c>
      <c r="BF430" s="993">
        <v>49</v>
      </c>
      <c r="BG430" s="3362"/>
    </row>
    <row r="431" spans="1:59" s="3704" customFormat="1" ht="15.75" customHeight="1">
      <c r="A431" s="3163"/>
      <c r="B431" s="3632" t="s">
        <v>2844</v>
      </c>
      <c r="C431" s="3647" t="s">
        <v>2827</v>
      </c>
      <c r="D431" s="640"/>
      <c r="E431" s="640"/>
      <c r="F431" s="640"/>
      <c r="G431" s="640"/>
      <c r="H431" s="640"/>
      <c r="I431" s="640"/>
      <c r="J431" s="637"/>
      <c r="K431" s="637"/>
      <c r="L431" s="637"/>
      <c r="M431" s="637"/>
      <c r="N431" s="637"/>
      <c r="O431" s="637"/>
      <c r="P431" s="637"/>
      <c r="Q431" s="637"/>
      <c r="R431" s="637"/>
      <c r="S431" s="637"/>
      <c r="T431" s="637"/>
      <c r="U431" s="638"/>
      <c r="V431" s="638"/>
      <c r="W431" s="638"/>
      <c r="X431" s="638"/>
      <c r="Y431" s="638"/>
      <c r="Z431" s="638"/>
      <c r="AA431" s="638"/>
      <c r="AB431" s="638"/>
      <c r="AC431" s="638"/>
      <c r="AD431" s="638"/>
      <c r="AE431" s="638"/>
      <c r="AF431" s="638"/>
      <c r="AG431" s="638"/>
      <c r="AH431" s="638"/>
      <c r="AI431" s="638"/>
      <c r="AJ431" s="638"/>
      <c r="AK431" s="638"/>
      <c r="AL431" s="638"/>
      <c r="AM431" s="638"/>
      <c r="AN431" s="638"/>
      <c r="AO431" s="638"/>
      <c r="AP431" s="638"/>
      <c r="AQ431" s="638"/>
      <c r="AR431" s="638"/>
      <c r="AS431" s="638"/>
      <c r="AT431" s="638"/>
      <c r="AU431" s="638"/>
      <c r="AV431" s="638"/>
      <c r="AW431" s="638"/>
      <c r="AX431" s="638"/>
      <c r="AY431" s="637"/>
      <c r="AZ431" s="638"/>
      <c r="BA431" s="18"/>
      <c r="BB431" s="26" t="s">
        <v>2845</v>
      </c>
      <c r="BC431" s="3009"/>
      <c r="BD431" s="3013"/>
      <c r="BE431" s="101">
        <f t="shared" si="134"/>
        <v>0</v>
      </c>
      <c r="BF431" s="993">
        <v>49</v>
      </c>
      <c r="BG431" s="3362"/>
    </row>
    <row r="432" spans="1:59" s="3704" customFormat="1" ht="15.75" customHeight="1">
      <c r="A432" s="3163"/>
      <c r="B432" s="3632" t="s">
        <v>2846</v>
      </c>
      <c r="C432" s="3647" t="s">
        <v>2832</v>
      </c>
      <c r="D432" s="640"/>
      <c r="E432" s="640"/>
      <c r="F432" s="640"/>
      <c r="G432" s="640"/>
      <c r="H432" s="640"/>
      <c r="I432" s="640"/>
      <c r="J432" s="637"/>
      <c r="K432" s="637"/>
      <c r="L432" s="637"/>
      <c r="M432" s="637"/>
      <c r="N432" s="637"/>
      <c r="O432" s="637"/>
      <c r="P432" s="637"/>
      <c r="Q432" s="637"/>
      <c r="R432" s="637"/>
      <c r="S432" s="637"/>
      <c r="T432" s="637"/>
      <c r="U432" s="638"/>
      <c r="V432" s="638"/>
      <c r="W432" s="638"/>
      <c r="X432" s="638"/>
      <c r="Y432" s="638"/>
      <c r="Z432" s="638"/>
      <c r="AA432" s="638"/>
      <c r="AB432" s="638"/>
      <c r="AC432" s="638"/>
      <c r="AD432" s="638"/>
      <c r="AE432" s="638"/>
      <c r="AF432" s="638"/>
      <c r="AG432" s="638"/>
      <c r="AH432" s="638"/>
      <c r="AI432" s="638"/>
      <c r="AJ432" s="638"/>
      <c r="AK432" s="638"/>
      <c r="AL432" s="638"/>
      <c r="AM432" s="638"/>
      <c r="AN432" s="638"/>
      <c r="AO432" s="638"/>
      <c r="AP432" s="638"/>
      <c r="AQ432" s="638"/>
      <c r="AR432" s="638"/>
      <c r="AS432" s="638"/>
      <c r="AT432" s="638"/>
      <c r="AU432" s="638"/>
      <c r="AV432" s="638"/>
      <c r="AW432" s="638"/>
      <c r="AX432" s="638"/>
      <c r="AY432" s="637"/>
      <c r="AZ432" s="638"/>
      <c r="BA432" s="18"/>
      <c r="BB432" s="26" t="s">
        <v>2847</v>
      </c>
      <c r="BC432" s="3009"/>
      <c r="BD432" s="3013"/>
      <c r="BE432" s="101">
        <f t="shared" si="134"/>
        <v>0</v>
      </c>
      <c r="BF432" s="993">
        <v>49</v>
      </c>
      <c r="BG432" s="3362"/>
    </row>
    <row r="433" spans="1:59" s="3704" customFormat="1" ht="15.75" customHeight="1">
      <c r="A433" s="3163"/>
      <c r="B433" s="3632" t="s">
        <v>2848</v>
      </c>
      <c r="C433" s="3647" t="s">
        <v>2827</v>
      </c>
      <c r="D433" s="640"/>
      <c r="E433" s="640"/>
      <c r="F433" s="640"/>
      <c r="G433" s="640"/>
      <c r="H433" s="640"/>
      <c r="I433" s="640"/>
      <c r="J433" s="637"/>
      <c r="K433" s="637"/>
      <c r="L433" s="637"/>
      <c r="M433" s="637"/>
      <c r="N433" s="637"/>
      <c r="O433" s="637"/>
      <c r="P433" s="637"/>
      <c r="Q433" s="637"/>
      <c r="R433" s="637"/>
      <c r="S433" s="637"/>
      <c r="T433" s="637"/>
      <c r="U433" s="638"/>
      <c r="V433" s="638"/>
      <c r="W433" s="638"/>
      <c r="X433" s="638"/>
      <c r="Y433" s="638"/>
      <c r="Z433" s="638"/>
      <c r="AA433" s="638"/>
      <c r="AB433" s="638"/>
      <c r="AC433" s="638"/>
      <c r="AD433" s="638"/>
      <c r="AE433" s="638"/>
      <c r="AF433" s="638"/>
      <c r="AG433" s="638"/>
      <c r="AH433" s="638"/>
      <c r="AI433" s="638"/>
      <c r="AJ433" s="638"/>
      <c r="AK433" s="638"/>
      <c r="AL433" s="638"/>
      <c r="AM433" s="638"/>
      <c r="AN433" s="638"/>
      <c r="AO433" s="638"/>
      <c r="AP433" s="638"/>
      <c r="AQ433" s="638"/>
      <c r="AR433" s="638"/>
      <c r="AS433" s="638"/>
      <c r="AT433" s="638"/>
      <c r="AU433" s="638"/>
      <c r="AV433" s="638"/>
      <c r="AW433" s="638"/>
      <c r="AX433" s="638"/>
      <c r="AY433" s="637"/>
      <c r="AZ433" s="638"/>
      <c r="BA433" s="18"/>
      <c r="BB433" s="26" t="s">
        <v>2849</v>
      </c>
      <c r="BC433" s="3009"/>
      <c r="BD433" s="3013"/>
      <c r="BE433" s="101">
        <f t="shared" si="134"/>
        <v>0</v>
      </c>
      <c r="BF433" s="993">
        <v>49</v>
      </c>
      <c r="BG433" s="3362"/>
    </row>
    <row r="434" spans="1:59" s="3704" customFormat="1" ht="15.75" customHeight="1">
      <c r="A434" s="3163"/>
      <c r="B434" s="3632" t="s">
        <v>2850</v>
      </c>
      <c r="C434" s="3647" t="s">
        <v>2832</v>
      </c>
      <c r="D434" s="640"/>
      <c r="E434" s="640"/>
      <c r="F434" s="640"/>
      <c r="G434" s="640"/>
      <c r="H434" s="640"/>
      <c r="I434" s="640"/>
      <c r="J434" s="637"/>
      <c r="K434" s="637"/>
      <c r="L434" s="637"/>
      <c r="M434" s="637"/>
      <c r="N434" s="637"/>
      <c r="O434" s="637"/>
      <c r="P434" s="637"/>
      <c r="Q434" s="637"/>
      <c r="R434" s="637"/>
      <c r="S434" s="637"/>
      <c r="T434" s="637"/>
      <c r="U434" s="638"/>
      <c r="V434" s="638"/>
      <c r="W434" s="638"/>
      <c r="X434" s="638"/>
      <c r="Y434" s="638"/>
      <c r="Z434" s="638"/>
      <c r="AA434" s="638"/>
      <c r="AB434" s="638"/>
      <c r="AC434" s="638"/>
      <c r="AD434" s="638"/>
      <c r="AE434" s="638"/>
      <c r="AF434" s="638"/>
      <c r="AG434" s="638"/>
      <c r="AH434" s="638"/>
      <c r="AI434" s="638"/>
      <c r="AJ434" s="638"/>
      <c r="AK434" s="638"/>
      <c r="AL434" s="638"/>
      <c r="AM434" s="638"/>
      <c r="AN434" s="638"/>
      <c r="AO434" s="638"/>
      <c r="AP434" s="638"/>
      <c r="AQ434" s="638"/>
      <c r="AR434" s="638"/>
      <c r="AS434" s="638"/>
      <c r="AT434" s="638"/>
      <c r="AU434" s="638"/>
      <c r="AV434" s="638"/>
      <c r="AW434" s="638"/>
      <c r="AX434" s="638"/>
      <c r="AY434" s="637"/>
      <c r="AZ434" s="638"/>
      <c r="BA434" s="18"/>
      <c r="BB434" s="863" t="s">
        <v>2851</v>
      </c>
      <c r="BC434" s="3009"/>
      <c r="BD434" s="3013"/>
      <c r="BE434" s="101">
        <f t="shared" si="134"/>
        <v>0</v>
      </c>
      <c r="BF434" s="993">
        <v>49</v>
      </c>
      <c r="BG434" s="3362"/>
    </row>
    <row r="435" spans="1:59" s="3704" customFormat="1" ht="15.75" customHeight="1">
      <c r="A435" s="3163"/>
      <c r="B435" s="3632" t="s">
        <v>2852</v>
      </c>
      <c r="C435" s="3647" t="s">
        <v>2832</v>
      </c>
      <c r="D435" s="640"/>
      <c r="E435" s="640"/>
      <c r="F435" s="640"/>
      <c r="G435" s="640"/>
      <c r="H435" s="640"/>
      <c r="I435" s="640"/>
      <c r="J435" s="637"/>
      <c r="K435" s="637"/>
      <c r="L435" s="637"/>
      <c r="M435" s="637"/>
      <c r="N435" s="637"/>
      <c r="O435" s="637"/>
      <c r="P435" s="637"/>
      <c r="Q435" s="637"/>
      <c r="R435" s="637"/>
      <c r="S435" s="637"/>
      <c r="T435" s="637"/>
      <c r="U435" s="638"/>
      <c r="V435" s="638"/>
      <c r="W435" s="638"/>
      <c r="X435" s="638"/>
      <c r="Y435" s="638"/>
      <c r="Z435" s="638"/>
      <c r="AA435" s="638"/>
      <c r="AB435" s="638"/>
      <c r="AC435" s="638"/>
      <c r="AD435" s="638"/>
      <c r="AE435" s="638"/>
      <c r="AF435" s="638"/>
      <c r="AG435" s="638"/>
      <c r="AH435" s="638"/>
      <c r="AI435" s="638"/>
      <c r="AJ435" s="638"/>
      <c r="AK435" s="638"/>
      <c r="AL435" s="638"/>
      <c r="AM435" s="638"/>
      <c r="AN435" s="638"/>
      <c r="AO435" s="638"/>
      <c r="AP435" s="638"/>
      <c r="AQ435" s="638"/>
      <c r="AR435" s="638"/>
      <c r="AS435" s="638"/>
      <c r="AT435" s="638"/>
      <c r="AU435" s="638"/>
      <c r="AV435" s="638"/>
      <c r="AW435" s="638"/>
      <c r="AX435" s="638"/>
      <c r="AY435" s="637"/>
      <c r="AZ435" s="638"/>
      <c r="BA435" s="18"/>
      <c r="BB435" s="26" t="s">
        <v>2853</v>
      </c>
      <c r="BC435" s="3009"/>
      <c r="BD435" s="3013"/>
      <c r="BE435" s="101">
        <f t="shared" si="134"/>
        <v>0</v>
      </c>
      <c r="BF435" s="993">
        <v>49</v>
      </c>
      <c r="BG435" s="3362"/>
    </row>
    <row r="436" spans="1:59" s="3704" customFormat="1" ht="15.75" customHeight="1">
      <c r="A436" s="3163"/>
      <c r="B436" s="3632" t="s">
        <v>2854</v>
      </c>
      <c r="C436" s="3647" t="s">
        <v>2832</v>
      </c>
      <c r="D436" s="640"/>
      <c r="E436" s="640"/>
      <c r="F436" s="640"/>
      <c r="G436" s="640"/>
      <c r="H436" s="640"/>
      <c r="I436" s="640"/>
      <c r="J436" s="637"/>
      <c r="K436" s="637"/>
      <c r="L436" s="637"/>
      <c r="M436" s="637"/>
      <c r="N436" s="637"/>
      <c r="O436" s="637"/>
      <c r="P436" s="637"/>
      <c r="Q436" s="637"/>
      <c r="R436" s="637"/>
      <c r="S436" s="637"/>
      <c r="T436" s="637"/>
      <c r="U436" s="638"/>
      <c r="V436" s="638"/>
      <c r="W436" s="638"/>
      <c r="X436" s="638"/>
      <c r="Y436" s="638"/>
      <c r="Z436" s="638"/>
      <c r="AA436" s="638"/>
      <c r="AB436" s="638"/>
      <c r="AC436" s="638"/>
      <c r="AD436" s="638"/>
      <c r="AE436" s="638"/>
      <c r="AF436" s="638"/>
      <c r="AG436" s="638"/>
      <c r="AH436" s="638"/>
      <c r="AI436" s="638"/>
      <c r="AJ436" s="638"/>
      <c r="AK436" s="638"/>
      <c r="AL436" s="638"/>
      <c r="AM436" s="638"/>
      <c r="AN436" s="638"/>
      <c r="AO436" s="638"/>
      <c r="AP436" s="638"/>
      <c r="AQ436" s="638"/>
      <c r="AR436" s="638"/>
      <c r="AS436" s="638"/>
      <c r="AT436" s="638"/>
      <c r="AU436" s="638"/>
      <c r="AV436" s="638"/>
      <c r="AW436" s="638"/>
      <c r="AX436" s="638"/>
      <c r="AY436" s="637"/>
      <c r="AZ436" s="638"/>
      <c r="BA436" s="18"/>
      <c r="BB436" s="864" t="s">
        <v>2855</v>
      </c>
      <c r="BC436" s="3009"/>
      <c r="BD436" s="3013"/>
      <c r="BE436" s="101">
        <f t="shared" si="134"/>
        <v>0</v>
      </c>
      <c r="BF436" s="993">
        <v>49</v>
      </c>
      <c r="BG436" s="3362"/>
    </row>
    <row r="437" spans="1:59" s="3704" customFormat="1" ht="15.75" customHeight="1">
      <c r="A437" s="3163"/>
      <c r="B437" s="3632" t="s">
        <v>2856</v>
      </c>
      <c r="C437" s="3647" t="s">
        <v>2832</v>
      </c>
      <c r="D437" s="640"/>
      <c r="E437" s="640"/>
      <c r="F437" s="640"/>
      <c r="G437" s="640"/>
      <c r="H437" s="640"/>
      <c r="I437" s="640"/>
      <c r="J437" s="637"/>
      <c r="K437" s="637"/>
      <c r="L437" s="637"/>
      <c r="M437" s="637"/>
      <c r="N437" s="637"/>
      <c r="O437" s="637"/>
      <c r="P437" s="637"/>
      <c r="Q437" s="637"/>
      <c r="R437" s="637"/>
      <c r="S437" s="637"/>
      <c r="T437" s="637"/>
      <c r="U437" s="638"/>
      <c r="V437" s="638"/>
      <c r="W437" s="638"/>
      <c r="X437" s="638"/>
      <c r="Y437" s="638"/>
      <c r="Z437" s="638"/>
      <c r="AA437" s="638"/>
      <c r="AB437" s="638"/>
      <c r="AC437" s="638"/>
      <c r="AD437" s="638"/>
      <c r="AE437" s="638"/>
      <c r="AF437" s="638"/>
      <c r="AG437" s="638"/>
      <c r="AH437" s="638"/>
      <c r="AI437" s="638"/>
      <c r="AJ437" s="638"/>
      <c r="AK437" s="638"/>
      <c r="AL437" s="638"/>
      <c r="AM437" s="638"/>
      <c r="AN437" s="638"/>
      <c r="AO437" s="638"/>
      <c r="AP437" s="638"/>
      <c r="AQ437" s="638"/>
      <c r="AR437" s="638"/>
      <c r="AS437" s="638"/>
      <c r="AT437" s="638"/>
      <c r="AU437" s="638"/>
      <c r="AV437" s="638"/>
      <c r="AW437" s="638"/>
      <c r="AX437" s="638"/>
      <c r="AY437" s="637"/>
      <c r="AZ437" s="638"/>
      <c r="BA437" s="18"/>
      <c r="BB437" s="26" t="s">
        <v>2857</v>
      </c>
      <c r="BC437" s="3009"/>
      <c r="BD437" s="3013"/>
      <c r="BE437" s="101">
        <f t="shared" si="134"/>
        <v>0</v>
      </c>
      <c r="BF437" s="993">
        <v>49</v>
      </c>
      <c r="BG437" s="3362"/>
    </row>
    <row r="438" spans="1:59" s="3704" customFormat="1" ht="15.75" customHeight="1">
      <c r="A438" s="3163"/>
      <c r="B438" s="3634" t="s">
        <v>2858</v>
      </c>
      <c r="C438" s="3647" t="s">
        <v>2827</v>
      </c>
      <c r="D438" s="640"/>
      <c r="E438" s="640"/>
      <c r="F438" s="640"/>
      <c r="G438" s="640"/>
      <c r="H438" s="640"/>
      <c r="I438" s="640"/>
      <c r="J438" s="637"/>
      <c r="K438" s="637"/>
      <c r="L438" s="637"/>
      <c r="M438" s="637"/>
      <c r="N438" s="637"/>
      <c r="O438" s="637"/>
      <c r="P438" s="637"/>
      <c r="Q438" s="637"/>
      <c r="R438" s="637"/>
      <c r="S438" s="637"/>
      <c r="T438" s="637"/>
      <c r="U438" s="638"/>
      <c r="V438" s="638"/>
      <c r="W438" s="638"/>
      <c r="X438" s="638"/>
      <c r="Y438" s="638"/>
      <c r="Z438" s="638"/>
      <c r="AA438" s="638"/>
      <c r="AB438" s="638"/>
      <c r="AC438" s="638"/>
      <c r="AD438" s="638"/>
      <c r="AE438" s="638"/>
      <c r="AF438" s="638"/>
      <c r="AG438" s="638"/>
      <c r="AH438" s="638"/>
      <c r="AI438" s="638"/>
      <c r="AJ438" s="638"/>
      <c r="AK438" s="638"/>
      <c r="AL438" s="638"/>
      <c r="AM438" s="638"/>
      <c r="AN438" s="638"/>
      <c r="AO438" s="638"/>
      <c r="AP438" s="638"/>
      <c r="AQ438" s="638"/>
      <c r="AR438" s="638"/>
      <c r="AS438" s="638"/>
      <c r="AT438" s="638"/>
      <c r="AU438" s="638"/>
      <c r="AV438" s="638"/>
      <c r="AW438" s="638"/>
      <c r="AX438" s="638"/>
      <c r="AY438" s="637"/>
      <c r="AZ438" s="638"/>
      <c r="BA438" s="18"/>
      <c r="BB438" s="26" t="s">
        <v>2859</v>
      </c>
      <c r="BC438" s="3009"/>
      <c r="BD438" s="3013"/>
      <c r="BE438" s="101">
        <f t="shared" si="134"/>
        <v>0</v>
      </c>
      <c r="BF438" s="993">
        <v>49</v>
      </c>
      <c r="BG438" s="3362"/>
    </row>
    <row r="439" spans="1:59" s="3704" customFormat="1" ht="15.75" customHeight="1" thickBot="1">
      <c r="A439" s="3163"/>
      <c r="B439" s="3635" t="s">
        <v>2860</v>
      </c>
      <c r="C439" s="3652" t="s">
        <v>2832</v>
      </c>
      <c r="D439" s="640"/>
      <c r="E439" s="640"/>
      <c r="F439" s="640"/>
      <c r="G439" s="640"/>
      <c r="H439" s="640"/>
      <c r="I439" s="640"/>
      <c r="J439" s="637"/>
      <c r="K439" s="637"/>
      <c r="L439" s="637"/>
      <c r="M439" s="637"/>
      <c r="N439" s="637"/>
      <c r="O439" s="637"/>
      <c r="P439" s="637"/>
      <c r="Q439" s="637"/>
      <c r="R439" s="637"/>
      <c r="S439" s="637"/>
      <c r="T439" s="637"/>
      <c r="U439" s="638"/>
      <c r="V439" s="638"/>
      <c r="W439" s="638"/>
      <c r="X439" s="638"/>
      <c r="Y439" s="638"/>
      <c r="Z439" s="638"/>
      <c r="AA439" s="638"/>
      <c r="AB439" s="638"/>
      <c r="AC439" s="638"/>
      <c r="AD439" s="638"/>
      <c r="AE439" s="638"/>
      <c r="AF439" s="638"/>
      <c r="AG439" s="638"/>
      <c r="AH439" s="638"/>
      <c r="AI439" s="638"/>
      <c r="AJ439" s="638"/>
      <c r="AK439" s="638"/>
      <c r="AL439" s="638"/>
      <c r="AM439" s="638"/>
      <c r="AN439" s="638"/>
      <c r="AO439" s="638"/>
      <c r="AP439" s="638"/>
      <c r="AQ439" s="638"/>
      <c r="AR439" s="638"/>
      <c r="AS439" s="638"/>
      <c r="AT439" s="638"/>
      <c r="AU439" s="638"/>
      <c r="AV439" s="638"/>
      <c r="AW439" s="638"/>
      <c r="AX439" s="638"/>
      <c r="AY439" s="637"/>
      <c r="AZ439" s="638"/>
      <c r="BA439" s="18"/>
      <c r="BB439" s="902" t="s">
        <v>2861</v>
      </c>
      <c r="BC439" s="3009"/>
      <c r="BD439" s="3013"/>
      <c r="BE439" s="101">
        <f t="shared" si="134"/>
        <v>0</v>
      </c>
      <c r="BF439" s="993">
        <v>49</v>
      </c>
      <c r="BG439" s="3362"/>
    </row>
    <row r="440" spans="1:59" s="3704" customFormat="1" ht="15.75" customHeight="1" thickTop="1" thickBot="1">
      <c r="A440" s="3163"/>
      <c r="B440" s="28"/>
      <c r="C440" s="637"/>
      <c r="D440" s="640"/>
      <c r="E440" s="640"/>
      <c r="F440" s="640"/>
      <c r="G440" s="640"/>
      <c r="H440" s="640"/>
      <c r="I440" s="640"/>
      <c r="J440" s="637"/>
      <c r="K440" s="637"/>
      <c r="L440" s="637"/>
      <c r="M440" s="637"/>
      <c r="N440" s="637"/>
      <c r="O440" s="637"/>
      <c r="P440" s="637"/>
      <c r="Q440" s="637"/>
      <c r="R440" s="637"/>
      <c r="S440" s="637"/>
      <c r="T440" s="637"/>
      <c r="U440" s="638"/>
      <c r="V440" s="638"/>
      <c r="W440" s="638"/>
      <c r="X440" s="638"/>
      <c r="Y440" s="638"/>
      <c r="Z440" s="638"/>
      <c r="AA440" s="638"/>
      <c r="AB440" s="638"/>
      <c r="AC440" s="638"/>
      <c r="AD440" s="638"/>
      <c r="AE440" s="638"/>
      <c r="AF440" s="638"/>
      <c r="AG440" s="638"/>
      <c r="AH440" s="638"/>
      <c r="AI440" s="638"/>
      <c r="AJ440" s="638"/>
      <c r="AK440" s="638"/>
      <c r="AL440" s="638"/>
      <c r="AM440" s="638"/>
      <c r="AN440" s="638"/>
      <c r="AO440" s="638"/>
      <c r="AP440" s="638"/>
      <c r="AQ440" s="638"/>
      <c r="AR440" s="638"/>
      <c r="AS440" s="638"/>
      <c r="AT440" s="638"/>
      <c r="AU440" s="638"/>
      <c r="AV440" s="638"/>
      <c r="AW440" s="638"/>
      <c r="AX440" s="638"/>
      <c r="AY440" s="637"/>
      <c r="AZ440" s="638"/>
      <c r="BA440" s="18"/>
      <c r="BB440" s="903"/>
      <c r="BC440" s="3009"/>
      <c r="BD440" s="3013"/>
      <c r="BE440" s="101">
        <f t="shared" si="134"/>
        <v>0</v>
      </c>
      <c r="BF440" s="993">
        <v>51</v>
      </c>
      <c r="BG440" s="3362"/>
    </row>
    <row r="441" spans="1:59" s="3704" customFormat="1" ht="15.75" customHeight="1" thickTop="1" thickBot="1">
      <c r="A441" s="3163"/>
      <c r="B441" s="23" t="s">
        <v>2825</v>
      </c>
      <c r="C441" s="639"/>
      <c r="D441" s="640"/>
      <c r="E441" s="640"/>
      <c r="F441" s="640"/>
      <c r="G441" s="640"/>
      <c r="H441" s="640"/>
      <c r="I441" s="640"/>
      <c r="J441" s="637"/>
      <c r="K441" s="637"/>
      <c r="L441" s="637"/>
      <c r="M441" s="637"/>
      <c r="N441" s="637"/>
      <c r="O441" s="637"/>
      <c r="P441" s="637"/>
      <c r="Q441" s="637"/>
      <c r="R441" s="637"/>
      <c r="S441" s="637"/>
      <c r="T441" s="637"/>
      <c r="U441" s="638"/>
      <c r="V441" s="638"/>
      <c r="W441" s="638"/>
      <c r="X441" s="638"/>
      <c r="Y441" s="638"/>
      <c r="Z441" s="638"/>
      <c r="AA441" s="638"/>
      <c r="AB441" s="638"/>
      <c r="AC441" s="638"/>
      <c r="AD441" s="638"/>
      <c r="AE441" s="638"/>
      <c r="AF441" s="638"/>
      <c r="AG441" s="638"/>
      <c r="AH441" s="638"/>
      <c r="AI441" s="638"/>
      <c r="AJ441" s="638"/>
      <c r="AK441" s="638"/>
      <c r="AL441" s="638"/>
      <c r="AM441" s="638"/>
      <c r="AN441" s="638"/>
      <c r="AO441" s="638"/>
      <c r="AP441" s="638"/>
      <c r="AQ441" s="638"/>
      <c r="AR441" s="638"/>
      <c r="AS441" s="638"/>
      <c r="AT441" s="638"/>
      <c r="AU441" s="638"/>
      <c r="AV441" s="638"/>
      <c r="AW441" s="638"/>
      <c r="AX441" s="638"/>
      <c r="AY441" s="637"/>
      <c r="AZ441" s="638"/>
      <c r="BA441" s="18"/>
      <c r="BB441" s="13"/>
      <c r="BC441" s="3009"/>
      <c r="BD441" s="3013"/>
      <c r="BE441" s="101">
        <f t="shared" si="134"/>
        <v>0</v>
      </c>
      <c r="BF441" s="993">
        <v>50</v>
      </c>
      <c r="BG441" s="3362"/>
    </row>
    <row r="442" spans="1:59" s="3704" customFormat="1" ht="15.75" customHeight="1" thickTop="1">
      <c r="A442" s="3163"/>
      <c r="B442" s="3630" t="s">
        <v>2862</v>
      </c>
      <c r="C442" s="3646" t="s">
        <v>2827</v>
      </c>
      <c r="D442" s="640"/>
      <c r="E442" s="640"/>
      <c r="F442" s="640"/>
      <c r="G442" s="640"/>
      <c r="H442" s="640"/>
      <c r="I442" s="640"/>
      <c r="J442" s="637"/>
      <c r="K442" s="637"/>
      <c r="L442" s="637"/>
      <c r="M442" s="637"/>
      <c r="N442" s="637"/>
      <c r="O442" s="637"/>
      <c r="P442" s="637"/>
      <c r="Q442" s="637"/>
      <c r="R442" s="637"/>
      <c r="S442" s="637"/>
      <c r="T442" s="637"/>
      <c r="U442" s="638"/>
      <c r="V442" s="638"/>
      <c r="W442" s="638"/>
      <c r="X442" s="638"/>
      <c r="Y442" s="638"/>
      <c r="Z442" s="638"/>
      <c r="AA442" s="638"/>
      <c r="AB442" s="638"/>
      <c r="AC442" s="638"/>
      <c r="AD442" s="638"/>
      <c r="AE442" s="638"/>
      <c r="AF442" s="638"/>
      <c r="AG442" s="638"/>
      <c r="AH442" s="638"/>
      <c r="AI442" s="638"/>
      <c r="AJ442" s="638"/>
      <c r="AK442" s="638"/>
      <c r="AL442" s="638"/>
      <c r="AM442" s="638"/>
      <c r="AN442" s="638"/>
      <c r="AO442" s="638"/>
      <c r="AP442" s="638"/>
      <c r="AQ442" s="638"/>
      <c r="AR442" s="638"/>
      <c r="AS442" s="638"/>
      <c r="AT442" s="638"/>
      <c r="AU442" s="638"/>
      <c r="AV442" s="638"/>
      <c r="AW442" s="638"/>
      <c r="AX442" s="638"/>
      <c r="AY442" s="637"/>
      <c r="AZ442" s="638"/>
      <c r="BA442" s="18"/>
      <c r="BB442" s="25" t="s">
        <v>2863</v>
      </c>
      <c r="BC442" s="3009"/>
      <c r="BD442" s="3013"/>
      <c r="BE442" s="101">
        <f t="shared" si="134"/>
        <v>0</v>
      </c>
      <c r="BF442" s="993">
        <v>49</v>
      </c>
      <c r="BG442" s="3362"/>
    </row>
    <row r="443" spans="1:59" s="3704" customFormat="1" ht="15.75" customHeight="1">
      <c r="A443" s="3163"/>
      <c r="B443" s="3632" t="s">
        <v>2864</v>
      </c>
      <c r="C443" s="3647" t="s">
        <v>2827</v>
      </c>
      <c r="D443" s="640"/>
      <c r="E443" s="640"/>
      <c r="F443" s="640"/>
      <c r="G443" s="640"/>
      <c r="H443" s="640"/>
      <c r="I443" s="640"/>
      <c r="J443" s="637"/>
      <c r="K443" s="637"/>
      <c r="L443" s="637"/>
      <c r="M443" s="637"/>
      <c r="N443" s="637"/>
      <c r="O443" s="637"/>
      <c r="P443" s="637"/>
      <c r="Q443" s="637"/>
      <c r="R443" s="637"/>
      <c r="S443" s="637"/>
      <c r="T443" s="637"/>
      <c r="U443" s="638"/>
      <c r="V443" s="638"/>
      <c r="W443" s="638"/>
      <c r="X443" s="638"/>
      <c r="Y443" s="638"/>
      <c r="Z443" s="638"/>
      <c r="AA443" s="638"/>
      <c r="AB443" s="638"/>
      <c r="AC443" s="638"/>
      <c r="AD443" s="638"/>
      <c r="AE443" s="638"/>
      <c r="AF443" s="638"/>
      <c r="AG443" s="638"/>
      <c r="AH443" s="638"/>
      <c r="AI443" s="638"/>
      <c r="AJ443" s="638"/>
      <c r="AK443" s="638"/>
      <c r="AL443" s="638"/>
      <c r="AM443" s="638"/>
      <c r="AN443" s="638"/>
      <c r="AO443" s="638"/>
      <c r="AP443" s="638"/>
      <c r="AQ443" s="638"/>
      <c r="AR443" s="638"/>
      <c r="AS443" s="638"/>
      <c r="AT443" s="638"/>
      <c r="AU443" s="638"/>
      <c r="AV443" s="638"/>
      <c r="AW443" s="638"/>
      <c r="AX443" s="638"/>
      <c r="AY443" s="637"/>
      <c r="AZ443" s="638"/>
      <c r="BA443" s="18"/>
      <c r="BB443" s="26" t="s">
        <v>2865</v>
      </c>
      <c r="BC443" s="3009"/>
      <c r="BD443" s="3013"/>
      <c r="BE443" s="101">
        <f t="shared" si="134"/>
        <v>0</v>
      </c>
      <c r="BF443" s="993">
        <v>49</v>
      </c>
      <c r="BG443" s="3362"/>
    </row>
    <row r="444" spans="1:59" s="3704" customFormat="1" ht="15.75" customHeight="1">
      <c r="A444" s="3163"/>
      <c r="B444" s="3632" t="s">
        <v>2866</v>
      </c>
      <c r="C444" s="3647" t="s">
        <v>2827</v>
      </c>
      <c r="D444" s="640"/>
      <c r="E444" s="640"/>
      <c r="F444" s="640"/>
      <c r="G444" s="640"/>
      <c r="H444" s="640"/>
      <c r="I444" s="640"/>
      <c r="J444" s="637"/>
      <c r="K444" s="637"/>
      <c r="L444" s="637"/>
      <c r="M444" s="637"/>
      <c r="N444" s="637"/>
      <c r="O444" s="637"/>
      <c r="P444" s="637"/>
      <c r="Q444" s="637"/>
      <c r="R444" s="637"/>
      <c r="S444" s="637"/>
      <c r="T444" s="637"/>
      <c r="U444" s="638"/>
      <c r="V444" s="638"/>
      <c r="W444" s="638"/>
      <c r="X444" s="638"/>
      <c r="Y444" s="638"/>
      <c r="Z444" s="638"/>
      <c r="AA444" s="638"/>
      <c r="AB444" s="638"/>
      <c r="AC444" s="638"/>
      <c r="AD444" s="638"/>
      <c r="AE444" s="638"/>
      <c r="AF444" s="638"/>
      <c r="AG444" s="638"/>
      <c r="AH444" s="638"/>
      <c r="AI444" s="638"/>
      <c r="AJ444" s="638"/>
      <c r="AK444" s="638"/>
      <c r="AL444" s="638"/>
      <c r="AM444" s="638"/>
      <c r="AN444" s="638"/>
      <c r="AO444" s="638"/>
      <c r="AP444" s="638"/>
      <c r="AQ444" s="638"/>
      <c r="AR444" s="638"/>
      <c r="AS444" s="638"/>
      <c r="AT444" s="638"/>
      <c r="AU444" s="638"/>
      <c r="AV444" s="638"/>
      <c r="AW444" s="638"/>
      <c r="AX444" s="638"/>
      <c r="AY444" s="637"/>
      <c r="AZ444" s="638"/>
      <c r="BA444" s="18"/>
      <c r="BB444" s="26" t="s">
        <v>2867</v>
      </c>
      <c r="BC444" s="3009"/>
      <c r="BD444" s="3013"/>
      <c r="BE444" s="101">
        <f t="shared" si="134"/>
        <v>0</v>
      </c>
      <c r="BF444" s="993">
        <v>49</v>
      </c>
      <c r="BG444" s="3362"/>
    </row>
    <row r="445" spans="1:59" s="3704" customFormat="1" ht="15.75" customHeight="1">
      <c r="A445" s="3163"/>
      <c r="B445" s="3632" t="s">
        <v>2868</v>
      </c>
      <c r="C445" s="3647" t="s">
        <v>2832</v>
      </c>
      <c r="D445" s="640"/>
      <c r="E445" s="640"/>
      <c r="F445" s="640"/>
      <c r="G445" s="640"/>
      <c r="H445" s="640"/>
      <c r="I445" s="640"/>
      <c r="J445" s="637"/>
      <c r="K445" s="637"/>
      <c r="L445" s="637"/>
      <c r="M445" s="637"/>
      <c r="N445" s="637"/>
      <c r="O445" s="637"/>
      <c r="P445" s="637"/>
      <c r="Q445" s="637"/>
      <c r="R445" s="637"/>
      <c r="S445" s="637"/>
      <c r="T445" s="637"/>
      <c r="U445" s="638"/>
      <c r="V445" s="638"/>
      <c r="W445" s="638"/>
      <c r="X445" s="638"/>
      <c r="Y445" s="638"/>
      <c r="Z445" s="638"/>
      <c r="AA445" s="638"/>
      <c r="AB445" s="638"/>
      <c r="AC445" s="638"/>
      <c r="AD445" s="638"/>
      <c r="AE445" s="638"/>
      <c r="AF445" s="638"/>
      <c r="AG445" s="638"/>
      <c r="AH445" s="638"/>
      <c r="AI445" s="638"/>
      <c r="AJ445" s="638"/>
      <c r="AK445" s="638"/>
      <c r="AL445" s="638"/>
      <c r="AM445" s="638"/>
      <c r="AN445" s="638"/>
      <c r="AO445" s="638"/>
      <c r="AP445" s="638"/>
      <c r="AQ445" s="638"/>
      <c r="AR445" s="638"/>
      <c r="AS445" s="638"/>
      <c r="AT445" s="638"/>
      <c r="AU445" s="638"/>
      <c r="AV445" s="638"/>
      <c r="AW445" s="638"/>
      <c r="AX445" s="638"/>
      <c r="AY445" s="637"/>
      <c r="AZ445" s="638"/>
      <c r="BA445" s="18"/>
      <c r="BB445" s="26" t="s">
        <v>2869</v>
      </c>
      <c r="BC445" s="3009"/>
      <c r="BD445" s="3013"/>
      <c r="BE445" s="101">
        <f t="shared" si="134"/>
        <v>0</v>
      </c>
      <c r="BF445" s="993">
        <v>49</v>
      </c>
      <c r="BG445" s="3362"/>
    </row>
    <row r="446" spans="1:59" s="3704" customFormat="1" ht="15.75" customHeight="1" thickBot="1">
      <c r="A446" s="3163"/>
      <c r="B446" s="3648" t="s">
        <v>986</v>
      </c>
      <c r="C446" s="3649" t="s">
        <v>2827</v>
      </c>
      <c r="D446" s="640"/>
      <c r="E446" s="640"/>
      <c r="F446" s="640"/>
      <c r="G446" s="640"/>
      <c r="H446" s="640"/>
      <c r="I446" s="640"/>
      <c r="J446" s="637"/>
      <c r="K446" s="637"/>
      <c r="L446" s="637"/>
      <c r="M446" s="637"/>
      <c r="N446" s="637"/>
      <c r="O446" s="637"/>
      <c r="P446" s="637"/>
      <c r="Q446" s="637"/>
      <c r="R446" s="637"/>
      <c r="S446" s="637"/>
      <c r="T446" s="637"/>
      <c r="U446" s="638"/>
      <c r="V446" s="638"/>
      <c r="W446" s="638"/>
      <c r="X446" s="638"/>
      <c r="Y446" s="638"/>
      <c r="Z446" s="638"/>
      <c r="AA446" s="638"/>
      <c r="AB446" s="638"/>
      <c r="AC446" s="638"/>
      <c r="AD446" s="638"/>
      <c r="AE446" s="638"/>
      <c r="AF446" s="638"/>
      <c r="AG446" s="638"/>
      <c r="AH446" s="638"/>
      <c r="AI446" s="638"/>
      <c r="AJ446" s="638"/>
      <c r="AK446" s="638"/>
      <c r="AL446" s="638"/>
      <c r="AM446" s="638"/>
      <c r="AN446" s="638"/>
      <c r="AO446" s="638"/>
      <c r="AP446" s="638"/>
      <c r="AQ446" s="638"/>
      <c r="AR446" s="638"/>
      <c r="AS446" s="638"/>
      <c r="AT446" s="638"/>
      <c r="AU446" s="638"/>
      <c r="AV446" s="638"/>
      <c r="AW446" s="638"/>
      <c r="AX446" s="638"/>
      <c r="AY446" s="637"/>
      <c r="AZ446" s="638"/>
      <c r="BA446" s="18"/>
      <c r="BB446" s="902" t="s">
        <v>2870</v>
      </c>
      <c r="BC446" s="3009"/>
      <c r="BD446" s="3013"/>
      <c r="BE446" s="101">
        <f t="shared" si="134"/>
        <v>0</v>
      </c>
      <c r="BF446" s="993">
        <v>49</v>
      </c>
      <c r="BG446" s="3362"/>
    </row>
    <row r="447" spans="1:59" s="3704" customFormat="1" ht="15.75" customHeight="1" thickTop="1" thickBot="1">
      <c r="A447" s="3163"/>
      <c r="B447" s="28"/>
      <c r="C447" s="637"/>
      <c r="D447" s="640"/>
      <c r="E447" s="640"/>
      <c r="F447" s="640"/>
      <c r="G447" s="640"/>
      <c r="H447" s="640"/>
      <c r="I447" s="640"/>
      <c r="J447" s="637"/>
      <c r="K447" s="637"/>
      <c r="L447" s="637"/>
      <c r="M447" s="637"/>
      <c r="N447" s="637"/>
      <c r="O447" s="637"/>
      <c r="P447" s="637"/>
      <c r="Q447" s="637"/>
      <c r="R447" s="637"/>
      <c r="S447" s="637"/>
      <c r="T447" s="637"/>
      <c r="U447" s="638"/>
      <c r="V447" s="638"/>
      <c r="W447" s="638"/>
      <c r="X447" s="638"/>
      <c r="Y447" s="638"/>
      <c r="Z447" s="638"/>
      <c r="AA447" s="638"/>
      <c r="AB447" s="638"/>
      <c r="AC447" s="638"/>
      <c r="AD447" s="638"/>
      <c r="AE447" s="638"/>
      <c r="AF447" s="638"/>
      <c r="AG447" s="638"/>
      <c r="AH447" s="638"/>
      <c r="AI447" s="638"/>
      <c r="AJ447" s="638"/>
      <c r="AK447" s="638"/>
      <c r="AL447" s="638"/>
      <c r="AM447" s="638"/>
      <c r="AN447" s="638"/>
      <c r="AO447" s="638"/>
      <c r="AP447" s="638"/>
      <c r="AQ447" s="638"/>
      <c r="AR447" s="638"/>
      <c r="AS447" s="638"/>
      <c r="AT447" s="638"/>
      <c r="AU447" s="638"/>
      <c r="AV447" s="638"/>
      <c r="AW447" s="638"/>
      <c r="AX447" s="638"/>
      <c r="AY447" s="637"/>
      <c r="AZ447" s="638"/>
      <c r="BA447" s="18"/>
      <c r="BB447" s="99"/>
      <c r="BC447" s="3009"/>
      <c r="BD447" s="3013"/>
      <c r="BE447" s="101">
        <f t="shared" si="134"/>
        <v>0</v>
      </c>
      <c r="BF447" s="993">
        <v>51</v>
      </c>
      <c r="BG447" s="3362"/>
    </row>
    <row r="448" spans="1:59" s="3704" customFormat="1" ht="15.75" customHeight="1" thickTop="1" thickBot="1">
      <c r="A448" s="3163"/>
      <c r="B448" s="23" t="s">
        <v>883</v>
      </c>
      <c r="C448" s="637"/>
      <c r="D448" s="640"/>
      <c r="E448" s="640"/>
      <c r="F448" s="640"/>
      <c r="G448" s="640"/>
      <c r="H448" s="640"/>
      <c r="I448" s="640"/>
      <c r="J448" s="637"/>
      <c r="K448" s="637"/>
      <c r="L448" s="637"/>
      <c r="M448" s="637"/>
      <c r="N448" s="637"/>
      <c r="O448" s="637"/>
      <c r="P448" s="637"/>
      <c r="Q448" s="637"/>
      <c r="R448" s="637"/>
      <c r="S448" s="637"/>
      <c r="T448" s="637"/>
      <c r="U448" s="638"/>
      <c r="V448" s="638"/>
      <c r="W448" s="638"/>
      <c r="X448" s="638"/>
      <c r="Y448" s="638"/>
      <c r="Z448" s="638"/>
      <c r="AA448" s="638"/>
      <c r="AB448" s="638"/>
      <c r="AC448" s="641"/>
      <c r="AD448" s="638"/>
      <c r="AE448" s="638"/>
      <c r="AF448" s="638"/>
      <c r="AG448" s="638"/>
      <c r="AH448" s="638"/>
      <c r="AI448" s="638"/>
      <c r="AJ448" s="638"/>
      <c r="AK448" s="638"/>
      <c r="AL448" s="638"/>
      <c r="AM448" s="638"/>
      <c r="AN448" s="638"/>
      <c r="AO448" s="638"/>
      <c r="AP448" s="638"/>
      <c r="AQ448" s="638"/>
      <c r="AR448" s="638"/>
      <c r="AS448" s="638"/>
      <c r="AT448" s="638"/>
      <c r="AU448" s="638"/>
      <c r="AV448" s="638"/>
      <c r="AW448" s="638"/>
      <c r="AX448" s="638"/>
      <c r="AY448" s="637"/>
      <c r="AZ448" s="638"/>
      <c r="BA448" s="18"/>
      <c r="BB448" s="904"/>
      <c r="BC448" s="3009"/>
      <c r="BD448" s="3013"/>
      <c r="BE448" s="101">
        <f t="shared" si="134"/>
        <v>0</v>
      </c>
      <c r="BF448" s="993">
        <v>50</v>
      </c>
      <c r="BG448" s="3362"/>
    </row>
    <row r="449" spans="1:59" s="3704" customFormat="1" ht="15.75" customHeight="1" thickTop="1">
      <c r="A449" s="980"/>
      <c r="B449" s="31" t="s">
        <v>884</v>
      </c>
      <c r="C449" s="3605">
        <f>IF(AC409=0,0,(AC409/S409))</f>
        <v>6.5231831877676782E-2</v>
      </c>
      <c r="D449" s="809"/>
      <c r="E449" s="809"/>
      <c r="F449" s="809"/>
      <c r="G449" s="809"/>
      <c r="H449" s="809"/>
      <c r="I449" s="809"/>
      <c r="J449" s="809"/>
      <c r="K449" s="809"/>
      <c r="L449" s="809"/>
      <c r="M449" s="809"/>
      <c r="N449" s="809"/>
      <c r="O449" s="809"/>
      <c r="P449" s="809"/>
      <c r="Q449" s="809"/>
      <c r="R449" s="809"/>
      <c r="S449" s="809"/>
      <c r="T449" s="809"/>
      <c r="U449" s="809"/>
      <c r="V449" s="809"/>
      <c r="W449" s="809"/>
      <c r="X449" s="809"/>
      <c r="Y449" s="809"/>
      <c r="Z449" s="809"/>
      <c r="AA449" s="809"/>
      <c r="AB449" s="809"/>
      <c r="AC449" s="809"/>
      <c r="AD449" s="809"/>
      <c r="AE449" s="809"/>
      <c r="AF449" s="809"/>
      <c r="AG449" s="809"/>
      <c r="AH449" s="809"/>
      <c r="AI449" s="809"/>
      <c r="AJ449" s="809"/>
      <c r="AK449" s="809"/>
      <c r="AL449" s="809"/>
      <c r="AM449" s="809"/>
      <c r="AN449" s="809"/>
      <c r="AO449" s="809"/>
      <c r="AP449" s="809"/>
      <c r="AQ449" s="809"/>
      <c r="AR449" s="809"/>
      <c r="AS449" s="809"/>
      <c r="AT449" s="809"/>
      <c r="AU449" s="809"/>
      <c r="AV449" s="809"/>
      <c r="AW449" s="809"/>
      <c r="AX449" s="809"/>
      <c r="AY449" s="809"/>
      <c r="AZ449" s="810"/>
      <c r="BA449" s="18"/>
      <c r="BB449" s="25" t="s">
        <v>2871</v>
      </c>
      <c r="BC449" s="3009"/>
      <c r="BD449" s="3013"/>
      <c r="BE449" s="101">
        <f t="shared" si="134"/>
        <v>0</v>
      </c>
      <c r="BF449" s="993">
        <v>49</v>
      </c>
      <c r="BG449" s="3362"/>
    </row>
    <row r="450" spans="1:59" s="3704" customFormat="1" ht="15.75" customHeight="1" thickBot="1">
      <c r="A450" s="980"/>
      <c r="B450" s="33" t="s">
        <v>886</v>
      </c>
      <c r="C450" s="3606">
        <f>IF(AD409=0,0,(AD409/S409))</f>
        <v>3.524160060190993E-2</v>
      </c>
      <c r="D450" s="811"/>
      <c r="E450" s="811"/>
      <c r="F450" s="811"/>
      <c r="G450" s="811"/>
      <c r="H450" s="811"/>
      <c r="I450" s="811"/>
      <c r="J450" s="811"/>
      <c r="K450" s="811"/>
      <c r="L450" s="811"/>
      <c r="M450" s="811"/>
      <c r="N450" s="811"/>
      <c r="O450" s="811"/>
      <c r="P450" s="811"/>
      <c r="Q450" s="811"/>
      <c r="R450" s="811"/>
      <c r="S450" s="811"/>
      <c r="T450" s="811"/>
      <c r="U450" s="811"/>
      <c r="V450" s="811"/>
      <c r="W450" s="811"/>
      <c r="X450" s="811"/>
      <c r="Y450" s="811"/>
      <c r="Z450" s="811"/>
      <c r="AA450" s="811"/>
      <c r="AB450" s="811"/>
      <c r="AC450" s="811"/>
      <c r="AD450" s="811"/>
      <c r="AE450" s="811"/>
      <c r="AF450" s="811"/>
      <c r="AG450" s="811"/>
      <c r="AH450" s="811"/>
      <c r="AI450" s="811"/>
      <c r="AJ450" s="811"/>
      <c r="AK450" s="811"/>
      <c r="AL450" s="811"/>
      <c r="AM450" s="811"/>
      <c r="AN450" s="811"/>
      <c r="AO450" s="811"/>
      <c r="AP450" s="811"/>
      <c r="AQ450" s="811"/>
      <c r="AR450" s="811"/>
      <c r="AS450" s="811"/>
      <c r="AT450" s="811"/>
      <c r="AU450" s="811"/>
      <c r="AV450" s="811"/>
      <c r="AW450" s="811"/>
      <c r="AX450" s="811"/>
      <c r="AY450" s="811"/>
      <c r="AZ450" s="808"/>
      <c r="BA450" s="18"/>
      <c r="BB450" s="902" t="s">
        <v>2872</v>
      </c>
      <c r="BC450" s="3009"/>
      <c r="BD450" s="3013"/>
      <c r="BE450" s="101">
        <f t="shared" si="134"/>
        <v>0</v>
      </c>
      <c r="BF450" s="993">
        <v>49</v>
      </c>
      <c r="BG450" s="3362"/>
    </row>
    <row r="451" spans="1:59" s="3704" customFormat="1" ht="15.75" customHeight="1" thickTop="1" thickBot="1">
      <c r="A451" s="3163"/>
      <c r="B451" s="22"/>
      <c r="C451" s="637"/>
      <c r="D451" s="640"/>
      <c r="E451" s="640"/>
      <c r="F451" s="640"/>
      <c r="G451" s="640"/>
      <c r="H451" s="640"/>
      <c r="I451" s="640"/>
      <c r="J451" s="640"/>
      <c r="K451" s="637"/>
      <c r="L451" s="637"/>
      <c r="M451" s="637"/>
      <c r="N451" s="637"/>
      <c r="O451" s="637"/>
      <c r="P451" s="637"/>
      <c r="Q451" s="637"/>
      <c r="R451" s="637"/>
      <c r="S451" s="637"/>
      <c r="T451" s="637"/>
      <c r="U451" s="638"/>
      <c r="V451" s="638"/>
      <c r="W451" s="638"/>
      <c r="X451" s="638"/>
      <c r="Y451" s="638"/>
      <c r="Z451" s="638"/>
      <c r="AA451" s="638"/>
      <c r="AB451" s="638"/>
      <c r="AC451" s="638"/>
      <c r="AD451" s="641"/>
      <c r="AE451" s="641"/>
      <c r="AF451" s="641"/>
      <c r="AG451" s="641"/>
      <c r="AH451" s="641"/>
      <c r="AI451" s="641"/>
      <c r="AJ451" s="641"/>
      <c r="AK451" s="638"/>
      <c r="AL451" s="638"/>
      <c r="AM451" s="638"/>
      <c r="AN451" s="638"/>
      <c r="AO451" s="638"/>
      <c r="AP451" s="638"/>
      <c r="AQ451" s="638"/>
      <c r="AR451" s="638"/>
      <c r="AS451" s="638"/>
      <c r="AT451" s="638"/>
      <c r="AU451" s="638"/>
      <c r="AV451" s="638"/>
      <c r="AW451" s="638"/>
      <c r="AX451" s="638"/>
      <c r="AY451" s="637"/>
      <c r="AZ451" s="638"/>
      <c r="BA451" s="18"/>
      <c r="BB451" s="13"/>
      <c r="BC451" s="3009"/>
      <c r="BD451" s="3013"/>
      <c r="BE451" s="101">
        <f t="shared" si="134"/>
        <v>0</v>
      </c>
      <c r="BF451" s="993">
        <v>51</v>
      </c>
      <c r="BG451" s="3362"/>
    </row>
    <row r="452" spans="1:59" s="3704" customFormat="1" ht="15.75" customHeight="1" thickTop="1" thickBot="1">
      <c r="A452" s="3163"/>
      <c r="B452" s="23" t="s">
        <v>2873</v>
      </c>
      <c r="C452" s="637"/>
      <c r="D452" s="640"/>
      <c r="E452" s="640"/>
      <c r="F452" s="640"/>
      <c r="G452" s="640"/>
      <c r="H452" s="640"/>
      <c r="I452" s="640"/>
      <c r="J452" s="640"/>
      <c r="K452" s="637"/>
      <c r="L452" s="637"/>
      <c r="M452" s="637"/>
      <c r="N452" s="637"/>
      <c r="O452" s="637"/>
      <c r="P452" s="637"/>
      <c r="Q452" s="637"/>
      <c r="R452" s="637"/>
      <c r="S452" s="637"/>
      <c r="T452" s="637"/>
      <c r="U452" s="638"/>
      <c r="V452" s="638"/>
      <c r="W452" s="638"/>
      <c r="X452" s="638"/>
      <c r="Y452" s="638"/>
      <c r="Z452" s="638"/>
      <c r="AA452" s="638"/>
      <c r="AB452" s="638"/>
      <c r="AC452" s="638"/>
      <c r="AD452" s="638"/>
      <c r="AE452" s="638"/>
      <c r="AF452" s="638"/>
      <c r="AG452" s="638"/>
      <c r="AH452" s="638"/>
      <c r="AI452" s="638"/>
      <c r="AJ452" s="638"/>
      <c r="AK452" s="638"/>
      <c r="AL452" s="638"/>
      <c r="AM452" s="638"/>
      <c r="AN452" s="638"/>
      <c r="AO452" s="638"/>
      <c r="AP452" s="638"/>
      <c r="AQ452" s="638"/>
      <c r="AR452" s="638"/>
      <c r="AS452" s="638"/>
      <c r="AT452" s="638"/>
      <c r="AU452" s="638"/>
      <c r="AV452" s="638"/>
      <c r="AW452" s="638"/>
      <c r="AX452" s="638"/>
      <c r="AY452" s="637"/>
      <c r="AZ452" s="638"/>
      <c r="BA452" s="18"/>
      <c r="BB452" s="99"/>
      <c r="BC452" s="3009"/>
      <c r="BD452" s="3013"/>
      <c r="BE452" s="101">
        <f t="shared" si="134"/>
        <v>0</v>
      </c>
      <c r="BF452" s="993">
        <v>50</v>
      </c>
      <c r="BG452" s="3362"/>
    </row>
    <row r="453" spans="1:59" s="3704" customFormat="1" ht="15.75" customHeight="1" thickTop="1">
      <c r="A453" s="980"/>
      <c r="B453" s="34" t="s">
        <v>2874</v>
      </c>
      <c r="C453" s="3607">
        <f>IF(E465=0,0,E465/I465)</f>
        <v>7.035654958695349E-2</v>
      </c>
      <c r="D453" s="809"/>
      <c r="E453" s="809"/>
      <c r="F453" s="809"/>
      <c r="G453" s="809"/>
      <c r="H453" s="809"/>
      <c r="I453" s="809"/>
      <c r="J453" s="809"/>
      <c r="K453" s="809"/>
      <c r="L453" s="809"/>
      <c r="M453" s="809"/>
      <c r="N453" s="809"/>
      <c r="O453" s="809"/>
      <c r="P453" s="809"/>
      <c r="Q453" s="809"/>
      <c r="R453" s="809"/>
      <c r="S453" s="809"/>
      <c r="T453" s="809"/>
      <c r="U453" s="809"/>
      <c r="V453" s="809"/>
      <c r="W453" s="809"/>
      <c r="X453" s="809"/>
      <c r="Y453" s="809"/>
      <c r="Z453" s="809"/>
      <c r="AA453" s="809"/>
      <c r="AB453" s="809"/>
      <c r="AC453" s="809"/>
      <c r="AD453" s="809"/>
      <c r="AE453" s="809"/>
      <c r="AF453" s="809"/>
      <c r="AG453" s="809"/>
      <c r="AH453" s="809"/>
      <c r="AI453" s="809"/>
      <c r="AJ453" s="809"/>
      <c r="AK453" s="809"/>
      <c r="AL453" s="809"/>
      <c r="AM453" s="809"/>
      <c r="AN453" s="809"/>
      <c r="AO453" s="809"/>
      <c r="AP453" s="809"/>
      <c r="AQ453" s="809"/>
      <c r="AR453" s="809"/>
      <c r="AS453" s="809"/>
      <c r="AT453" s="809"/>
      <c r="AU453" s="809"/>
      <c r="AV453" s="809"/>
      <c r="AW453" s="809"/>
      <c r="AX453" s="809"/>
      <c r="AY453" s="809"/>
      <c r="AZ453" s="810"/>
      <c r="BA453" s="35"/>
      <c r="BB453" s="25" t="s">
        <v>2875</v>
      </c>
      <c r="BC453" s="3009"/>
      <c r="BD453" s="3013"/>
      <c r="BE453" s="101">
        <f t="shared" si="134"/>
        <v>0</v>
      </c>
      <c r="BF453" s="993">
        <v>49</v>
      </c>
      <c r="BG453" s="3362"/>
    </row>
    <row r="454" spans="1:59" s="3704" customFormat="1" ht="15.75" customHeight="1">
      <c r="A454" s="3163"/>
      <c r="B454" s="36" t="s">
        <v>2876</v>
      </c>
      <c r="C454" s="3608">
        <f>IF(D465=0,0,D465/I465)</f>
        <v>0.19149269303595859</v>
      </c>
      <c r="D454" s="812"/>
      <c r="E454" s="812"/>
      <c r="F454" s="812"/>
      <c r="G454" s="812"/>
      <c r="H454" s="812"/>
      <c r="I454" s="812"/>
      <c r="J454" s="812"/>
      <c r="K454" s="812"/>
      <c r="L454" s="812"/>
      <c r="M454" s="812"/>
      <c r="N454" s="812"/>
      <c r="O454" s="812"/>
      <c r="P454" s="812"/>
      <c r="Q454" s="812"/>
      <c r="R454" s="812"/>
      <c r="S454" s="812"/>
      <c r="T454" s="812"/>
      <c r="U454" s="812"/>
      <c r="V454" s="812"/>
      <c r="W454" s="812"/>
      <c r="X454" s="812"/>
      <c r="Y454" s="812"/>
      <c r="Z454" s="812"/>
      <c r="AA454" s="812"/>
      <c r="AB454" s="812"/>
      <c r="AC454" s="812"/>
      <c r="AD454" s="812"/>
      <c r="AE454" s="812"/>
      <c r="AF454" s="812"/>
      <c r="AG454" s="812"/>
      <c r="AH454" s="812"/>
      <c r="AI454" s="812"/>
      <c r="AJ454" s="812"/>
      <c r="AK454" s="812"/>
      <c r="AL454" s="812"/>
      <c r="AM454" s="812"/>
      <c r="AN454" s="812"/>
      <c r="AO454" s="812"/>
      <c r="AP454" s="812"/>
      <c r="AQ454" s="812"/>
      <c r="AR454" s="812"/>
      <c r="AS454" s="812"/>
      <c r="AT454" s="812"/>
      <c r="AU454" s="812"/>
      <c r="AV454" s="812"/>
      <c r="AW454" s="812"/>
      <c r="AX454" s="812"/>
      <c r="AY454" s="812"/>
      <c r="AZ454" s="813"/>
      <c r="BA454" s="35"/>
      <c r="BB454" s="26" t="s">
        <v>2877</v>
      </c>
      <c r="BC454" s="3009"/>
      <c r="BD454" s="3013"/>
      <c r="BE454" s="101">
        <f t="shared" si="134"/>
        <v>0</v>
      </c>
      <c r="BF454" s="993">
        <v>49</v>
      </c>
      <c r="BG454" s="3362"/>
    </row>
    <row r="455" spans="1:59" s="3704" customFormat="1" ht="15.75" customHeight="1">
      <c r="A455" s="3163"/>
      <c r="B455" s="869" t="s">
        <v>2878</v>
      </c>
      <c r="C455" s="3608">
        <f>IF(F465=0,0,F465/I465)</f>
        <v>0.73815075737708791</v>
      </c>
      <c r="D455" s="812"/>
      <c r="E455" s="812"/>
      <c r="F455" s="812"/>
      <c r="G455" s="812"/>
      <c r="H455" s="812"/>
      <c r="I455" s="812"/>
      <c r="J455" s="812"/>
      <c r="K455" s="812"/>
      <c r="L455" s="812"/>
      <c r="M455" s="812"/>
      <c r="N455" s="812"/>
      <c r="O455" s="812"/>
      <c r="P455" s="812"/>
      <c r="Q455" s="812"/>
      <c r="R455" s="812"/>
      <c r="S455" s="812"/>
      <c r="T455" s="812"/>
      <c r="U455" s="812"/>
      <c r="V455" s="812"/>
      <c r="W455" s="812"/>
      <c r="X455" s="812"/>
      <c r="Y455" s="812"/>
      <c r="Z455" s="812"/>
      <c r="AA455" s="812"/>
      <c r="AB455" s="812"/>
      <c r="AC455" s="812"/>
      <c r="AD455" s="812"/>
      <c r="AE455" s="812"/>
      <c r="AF455" s="812"/>
      <c r="AG455" s="812"/>
      <c r="AH455" s="812"/>
      <c r="AI455" s="812"/>
      <c r="AJ455" s="812"/>
      <c r="AK455" s="812"/>
      <c r="AL455" s="812"/>
      <c r="AM455" s="812"/>
      <c r="AN455" s="812"/>
      <c r="AO455" s="812"/>
      <c r="AP455" s="812"/>
      <c r="AQ455" s="812"/>
      <c r="AR455" s="812"/>
      <c r="AS455" s="812"/>
      <c r="AT455" s="812"/>
      <c r="AU455" s="812"/>
      <c r="AV455" s="812"/>
      <c r="AW455" s="812"/>
      <c r="AX455" s="812"/>
      <c r="AY455" s="812"/>
      <c r="AZ455" s="813"/>
      <c r="BA455" s="35"/>
      <c r="BB455" s="26" t="s">
        <v>2879</v>
      </c>
      <c r="BC455" s="3009"/>
      <c r="BD455" s="3013"/>
      <c r="BE455" s="101">
        <f t="shared" si="134"/>
        <v>0</v>
      </c>
      <c r="BF455" s="993">
        <v>49</v>
      </c>
      <c r="BG455" s="3362"/>
    </row>
    <row r="456" spans="1:59" s="3704" customFormat="1" ht="15.75" customHeight="1">
      <c r="A456" s="3163"/>
      <c r="B456" s="869" t="s">
        <v>2880</v>
      </c>
      <c r="C456" s="3608">
        <f>IF(G465=0,0,G465/I465)</f>
        <v>0</v>
      </c>
      <c r="D456" s="812"/>
      <c r="E456" s="812"/>
      <c r="F456" s="812"/>
      <c r="G456" s="812"/>
      <c r="H456" s="812"/>
      <c r="I456" s="812"/>
      <c r="J456" s="812"/>
      <c r="K456" s="812"/>
      <c r="L456" s="812"/>
      <c r="M456" s="812"/>
      <c r="N456" s="812"/>
      <c r="O456" s="812"/>
      <c r="P456" s="812"/>
      <c r="Q456" s="812"/>
      <c r="R456" s="812"/>
      <c r="S456" s="812"/>
      <c r="T456" s="812"/>
      <c r="U456" s="812"/>
      <c r="V456" s="812"/>
      <c r="W456" s="812"/>
      <c r="X456" s="812"/>
      <c r="Y456" s="812"/>
      <c r="Z456" s="812"/>
      <c r="AA456" s="812"/>
      <c r="AB456" s="812"/>
      <c r="AC456" s="812"/>
      <c r="AD456" s="812"/>
      <c r="AE456" s="812"/>
      <c r="AF456" s="812"/>
      <c r="AG456" s="812"/>
      <c r="AH456" s="812"/>
      <c r="AI456" s="812"/>
      <c r="AJ456" s="812"/>
      <c r="AK456" s="812"/>
      <c r="AL456" s="812"/>
      <c r="AM456" s="812"/>
      <c r="AN456" s="812"/>
      <c r="AO456" s="812"/>
      <c r="AP456" s="812"/>
      <c r="AQ456" s="812"/>
      <c r="AR456" s="812"/>
      <c r="AS456" s="812"/>
      <c r="AT456" s="812"/>
      <c r="AU456" s="812"/>
      <c r="AV456" s="812"/>
      <c r="AW456" s="812"/>
      <c r="AX456" s="812"/>
      <c r="AY456" s="812"/>
      <c r="AZ456" s="813"/>
      <c r="BA456" s="35"/>
      <c r="BB456" s="26" t="s">
        <v>2881</v>
      </c>
      <c r="BC456" s="3009"/>
      <c r="BD456" s="3013"/>
      <c r="BE456" s="101">
        <f t="shared" ref="BE456:BE489" si="155">IF(COUNTBLANK(B456:AZ456)=BF456, 0, rngIncomplete )</f>
        <v>0</v>
      </c>
      <c r="BF456" s="993">
        <v>49</v>
      </c>
      <c r="BG456" s="3362"/>
    </row>
    <row r="457" spans="1:59" s="3704" customFormat="1" ht="15.6">
      <c r="A457" s="3163"/>
      <c r="B457" s="870" t="s">
        <v>2882</v>
      </c>
      <c r="C457" s="3608">
        <f>IF(H465=0,0,H465/I465)</f>
        <v>0.73815075737708791</v>
      </c>
      <c r="D457" s="812"/>
      <c r="E457" s="812"/>
      <c r="F457" s="812"/>
      <c r="G457" s="812"/>
      <c r="H457" s="812"/>
      <c r="I457" s="812"/>
      <c r="J457" s="812"/>
      <c r="K457" s="812"/>
      <c r="L457" s="812"/>
      <c r="M457" s="812"/>
      <c r="N457" s="812"/>
      <c r="O457" s="812"/>
      <c r="P457" s="812"/>
      <c r="Q457" s="812"/>
      <c r="R457" s="812"/>
      <c r="S457" s="812"/>
      <c r="T457" s="812"/>
      <c r="U457" s="812"/>
      <c r="V457" s="812"/>
      <c r="W457" s="812"/>
      <c r="X457" s="812"/>
      <c r="Y457" s="812"/>
      <c r="Z457" s="812"/>
      <c r="AA457" s="812"/>
      <c r="AB457" s="812"/>
      <c r="AC457" s="812"/>
      <c r="AD457" s="812"/>
      <c r="AE457" s="812"/>
      <c r="AF457" s="812"/>
      <c r="AG457" s="812"/>
      <c r="AH457" s="812"/>
      <c r="AI457" s="812"/>
      <c r="AJ457" s="812"/>
      <c r="AK457" s="812"/>
      <c r="AL457" s="812"/>
      <c r="AM457" s="812"/>
      <c r="AN457" s="812"/>
      <c r="AO457" s="812"/>
      <c r="AP457" s="812"/>
      <c r="AQ457" s="812"/>
      <c r="AR457" s="812"/>
      <c r="AS457" s="812"/>
      <c r="AT457" s="812"/>
      <c r="AU457" s="812"/>
      <c r="AV457" s="812"/>
      <c r="AW457" s="812"/>
      <c r="AX457" s="812"/>
      <c r="AY457" s="812"/>
      <c r="AZ457" s="813"/>
      <c r="BA457" s="35"/>
      <c r="BB457" s="26" t="s">
        <v>2883</v>
      </c>
      <c r="BC457" s="3009"/>
      <c r="BD457" s="3013"/>
      <c r="BE457" s="101">
        <f t="shared" si="155"/>
        <v>0</v>
      </c>
      <c r="BF457" s="993">
        <v>49</v>
      </c>
      <c r="BG457" s="3362"/>
    </row>
    <row r="458" spans="1:59" s="3704" customFormat="1" ht="15.6">
      <c r="A458" s="3163"/>
      <c r="B458" s="37" t="s">
        <v>2884</v>
      </c>
      <c r="C458" s="3608">
        <f>IF((D465+H465)=0,0,(D465+H465)/I465)</f>
        <v>0.92964345041304652</v>
      </c>
      <c r="D458" s="812"/>
      <c r="E458" s="812"/>
      <c r="F458" s="812"/>
      <c r="G458" s="812"/>
      <c r="H458" s="812"/>
      <c r="I458" s="812"/>
      <c r="J458" s="812"/>
      <c r="K458" s="812"/>
      <c r="L458" s="812"/>
      <c r="M458" s="812"/>
      <c r="N458" s="812"/>
      <c r="O458" s="812"/>
      <c r="P458" s="812"/>
      <c r="Q458" s="812"/>
      <c r="R458" s="812"/>
      <c r="S458" s="812"/>
      <c r="T458" s="812"/>
      <c r="U458" s="812"/>
      <c r="V458" s="812"/>
      <c r="W458" s="812"/>
      <c r="X458" s="812"/>
      <c r="Y458" s="812"/>
      <c r="Z458" s="812"/>
      <c r="AA458" s="812"/>
      <c r="AB458" s="812"/>
      <c r="AC458" s="812"/>
      <c r="AD458" s="812"/>
      <c r="AE458" s="812"/>
      <c r="AF458" s="812"/>
      <c r="AG458" s="812"/>
      <c r="AH458" s="812"/>
      <c r="AI458" s="812"/>
      <c r="AJ458" s="812"/>
      <c r="AK458" s="812"/>
      <c r="AL458" s="812"/>
      <c r="AM458" s="812"/>
      <c r="AN458" s="812"/>
      <c r="AO458" s="812"/>
      <c r="AP458" s="812"/>
      <c r="AQ458" s="812"/>
      <c r="AR458" s="812"/>
      <c r="AS458" s="812"/>
      <c r="AT458" s="812"/>
      <c r="AU458" s="812"/>
      <c r="AV458" s="812"/>
      <c r="AW458" s="812"/>
      <c r="AX458" s="812"/>
      <c r="AY458" s="812"/>
      <c r="AZ458" s="813"/>
      <c r="BA458" s="35"/>
      <c r="BB458" s="26" t="s">
        <v>2885</v>
      </c>
      <c r="BC458" s="3009"/>
      <c r="BD458" s="3013"/>
      <c r="BE458" s="101">
        <f t="shared" si="155"/>
        <v>0</v>
      </c>
      <c r="BF458" s="993">
        <v>49</v>
      </c>
      <c r="BG458" s="3362"/>
    </row>
    <row r="459" spans="1:59" s="3704" customFormat="1" ht="15.75" customHeight="1" thickBot="1">
      <c r="A459" s="980"/>
      <c r="B459" s="38" t="s">
        <v>889</v>
      </c>
      <c r="C459" s="3609">
        <f>IF($U$409=0,0,$U$409/$S$409)</f>
        <v>17.174333990892411</v>
      </c>
      <c r="D459" s="811"/>
      <c r="E459" s="811"/>
      <c r="F459" s="811"/>
      <c r="G459" s="811"/>
      <c r="H459" s="811"/>
      <c r="I459" s="811"/>
      <c r="J459" s="811"/>
      <c r="K459" s="811"/>
      <c r="L459" s="811"/>
      <c r="M459" s="811"/>
      <c r="N459" s="811"/>
      <c r="O459" s="811"/>
      <c r="P459" s="811"/>
      <c r="Q459" s="811"/>
      <c r="R459" s="811"/>
      <c r="S459" s="811"/>
      <c r="T459" s="811"/>
      <c r="U459" s="811"/>
      <c r="V459" s="811"/>
      <c r="W459" s="811"/>
      <c r="X459" s="811"/>
      <c r="Y459" s="811"/>
      <c r="Z459" s="811"/>
      <c r="AA459" s="811"/>
      <c r="AB459" s="811"/>
      <c r="AC459" s="811"/>
      <c r="AD459" s="811"/>
      <c r="AE459" s="811"/>
      <c r="AF459" s="811"/>
      <c r="AG459" s="811"/>
      <c r="AH459" s="811"/>
      <c r="AI459" s="811"/>
      <c r="AJ459" s="811"/>
      <c r="AK459" s="811"/>
      <c r="AL459" s="811"/>
      <c r="AM459" s="811"/>
      <c r="AN459" s="811"/>
      <c r="AO459" s="811"/>
      <c r="AP459" s="811"/>
      <c r="AQ459" s="811"/>
      <c r="AR459" s="811"/>
      <c r="AS459" s="811"/>
      <c r="AT459" s="811"/>
      <c r="AU459" s="811"/>
      <c r="AV459" s="811"/>
      <c r="AW459" s="811"/>
      <c r="AX459" s="811"/>
      <c r="AY459" s="811"/>
      <c r="AZ459" s="808"/>
      <c r="BA459" s="35"/>
      <c r="BB459" s="902" t="s">
        <v>2886</v>
      </c>
      <c r="BC459" s="3009"/>
      <c r="BD459" s="3013"/>
      <c r="BE459" s="101">
        <f t="shared" si="155"/>
        <v>0</v>
      </c>
      <c r="BF459" s="993">
        <v>49</v>
      </c>
      <c r="BG459" s="3362"/>
    </row>
    <row r="460" spans="1:59" s="3704" customFormat="1" ht="16.8" thickTop="1" thickBot="1">
      <c r="A460" s="3163"/>
      <c r="B460" s="29"/>
      <c r="C460" s="29"/>
      <c r="D460" s="29"/>
      <c r="E460" s="29"/>
      <c r="F460" s="29"/>
      <c r="G460" s="29"/>
      <c r="H460" s="29"/>
      <c r="I460" s="29"/>
      <c r="J460" s="29"/>
      <c r="K460" s="39"/>
      <c r="L460" s="39"/>
      <c r="M460" s="39"/>
      <c r="N460" s="39"/>
      <c r="O460" s="39"/>
      <c r="P460" s="39"/>
      <c r="Q460" s="39"/>
      <c r="R460" s="39"/>
      <c r="S460" s="29"/>
      <c r="T460" s="29"/>
      <c r="U460" s="29"/>
      <c r="V460" s="29"/>
      <c r="W460" s="29"/>
      <c r="X460" s="29"/>
      <c r="Y460" s="29"/>
      <c r="Z460" s="29"/>
      <c r="AA460" s="29"/>
      <c r="AB460" s="29"/>
      <c r="AC460" s="29"/>
      <c r="AD460" s="29"/>
      <c r="AE460" s="29"/>
      <c r="AF460" s="29"/>
      <c r="AG460" s="29"/>
      <c r="AH460" s="29"/>
      <c r="AI460" s="29"/>
      <c r="AJ460" s="29"/>
      <c r="AK460" s="29"/>
      <c r="AL460" s="29"/>
      <c r="AM460" s="29"/>
      <c r="AN460" s="29"/>
      <c r="AO460" s="29"/>
      <c r="AP460" s="29"/>
      <c r="AQ460" s="29"/>
      <c r="AR460" s="29"/>
      <c r="AS460" s="29"/>
      <c r="AT460" s="29"/>
      <c r="AU460" s="29"/>
      <c r="AV460" s="29"/>
      <c r="AW460" s="29"/>
      <c r="AX460" s="29"/>
      <c r="AY460" s="39"/>
      <c r="AZ460" s="29"/>
      <c r="BA460" s="18"/>
      <c r="BB460" s="13"/>
      <c r="BC460" s="3009"/>
      <c r="BD460" s="3013"/>
      <c r="BE460" s="101">
        <f t="shared" si="155"/>
        <v>0</v>
      </c>
      <c r="BF460" s="993">
        <v>51</v>
      </c>
      <c r="BG460" s="3362"/>
    </row>
    <row r="461" spans="1:59" s="3704" customFormat="1" ht="16.8" thickTop="1" thickBot="1">
      <c r="A461" s="3163"/>
      <c r="B461" s="862" t="s">
        <v>2887</v>
      </c>
      <c r="C461" s="29"/>
      <c r="D461" s="788" t="s">
        <v>2888</v>
      </c>
      <c r="E461" s="787" t="s">
        <v>2889</v>
      </c>
      <c r="F461" s="787" t="s">
        <v>859</v>
      </c>
      <c r="G461" s="787" t="s">
        <v>860</v>
      </c>
      <c r="H461" s="787" t="s">
        <v>2890</v>
      </c>
      <c r="I461" s="789" t="s">
        <v>2891</v>
      </c>
      <c r="J461" s="29"/>
      <c r="K461" s="39"/>
      <c r="L461" s="39"/>
      <c r="M461" s="39"/>
      <c r="N461" s="39"/>
      <c r="O461" s="39"/>
      <c r="P461" s="39"/>
      <c r="Q461" s="39"/>
      <c r="R461" s="39"/>
      <c r="S461" s="29"/>
      <c r="T461" s="29"/>
      <c r="U461" s="29"/>
      <c r="V461" s="29"/>
      <c r="W461" s="29"/>
      <c r="X461" s="29"/>
      <c r="Y461" s="29"/>
      <c r="Z461" s="29"/>
      <c r="AA461" s="29"/>
      <c r="AB461" s="29"/>
      <c r="AC461" s="29"/>
      <c r="AD461" s="29"/>
      <c r="AE461" s="29"/>
      <c r="AF461" s="29"/>
      <c r="AG461" s="29"/>
      <c r="AH461" s="29"/>
      <c r="AI461" s="29"/>
      <c r="AJ461" s="29"/>
      <c r="AK461" s="29"/>
      <c r="AL461" s="29"/>
      <c r="AM461" s="29"/>
      <c r="AN461" s="29"/>
      <c r="AO461" s="29"/>
      <c r="AP461" s="29"/>
      <c r="AQ461" s="29"/>
      <c r="AR461" s="29"/>
      <c r="AS461" s="29"/>
      <c r="AT461" s="29"/>
      <c r="AU461" s="29"/>
      <c r="AV461" s="29"/>
      <c r="AW461" s="29"/>
      <c r="AX461" s="29"/>
      <c r="AY461" s="39"/>
      <c r="AZ461" s="29"/>
      <c r="BA461" s="18"/>
      <c r="BB461" s="13"/>
      <c r="BC461" s="3009"/>
      <c r="BD461" s="3013"/>
      <c r="BE461" s="101">
        <f t="shared" si="155"/>
        <v>0</v>
      </c>
      <c r="BF461" s="993">
        <v>44</v>
      </c>
      <c r="BG461" s="3362"/>
    </row>
    <row r="462" spans="1:59" s="3704" customFormat="1" ht="16.2" thickTop="1">
      <c r="A462" s="980"/>
      <c r="B462" s="3642" t="s">
        <v>2892</v>
      </c>
      <c r="C462" s="29"/>
      <c r="D462" s="3610">
        <f>SUMIFS($AC$9:$AC$408,$H$9:$H$408,D$461)</f>
        <v>3.0200742199999997</v>
      </c>
      <c r="E462" s="3614">
        <f>SUMIFS($AC$9:$AC$408,$H$9:$H$408,E$461)</f>
        <v>1.8816226739048465</v>
      </c>
      <c r="F462" s="3614">
        <f>SUMIFS($AC$9:$AC$408,$H$9:$H$408,F$461)</f>
        <v>22.91312585989872</v>
      </c>
      <c r="G462" s="3614">
        <f>SUMIFS($AC$9:$AC$408,$H$9:$H$408,G$461)</f>
        <v>0</v>
      </c>
      <c r="H462" s="3612">
        <f t="shared" ref="H462:H465" si="156">F462+G462</f>
        <v>22.91312585989872</v>
      </c>
      <c r="I462" s="3613">
        <f t="shared" ref="I462:I467" si="157">SUM(D462:G462)</f>
        <v>27.814822753803568</v>
      </c>
      <c r="J462" s="29"/>
      <c r="K462" s="39"/>
      <c r="L462" s="39"/>
      <c r="M462" s="39"/>
      <c r="N462" s="39"/>
      <c r="O462" s="39"/>
      <c r="P462" s="39"/>
      <c r="Q462" s="39"/>
      <c r="R462" s="39"/>
      <c r="S462" s="29"/>
      <c r="T462" s="29"/>
      <c r="U462" s="29"/>
      <c r="V462" s="29"/>
      <c r="W462" s="29"/>
      <c r="X462" s="29"/>
      <c r="Y462" s="29"/>
      <c r="Z462" s="29"/>
      <c r="AA462" s="29"/>
      <c r="AB462" s="29"/>
      <c r="AC462" s="29"/>
      <c r="AD462" s="29"/>
      <c r="AE462" s="29"/>
      <c r="AF462" s="29"/>
      <c r="AG462" s="29"/>
      <c r="AH462" s="29"/>
      <c r="AI462" s="29"/>
      <c r="AJ462" s="29"/>
      <c r="AK462" s="29"/>
      <c r="AL462" s="29"/>
      <c r="AM462" s="29"/>
      <c r="AN462" s="29"/>
      <c r="AO462" s="29"/>
      <c r="AP462" s="29"/>
      <c r="AQ462" s="29"/>
      <c r="AR462" s="29"/>
      <c r="AS462" s="29"/>
      <c r="AT462" s="29"/>
      <c r="AU462" s="29"/>
      <c r="AV462" s="29"/>
      <c r="AW462" s="29"/>
      <c r="AX462" s="29"/>
      <c r="AY462" s="39"/>
      <c r="AZ462" s="29"/>
      <c r="BA462" s="18"/>
      <c r="BB462" s="25" t="s">
        <v>2893</v>
      </c>
      <c r="BC462" s="3009"/>
      <c r="BD462" s="3013"/>
      <c r="BE462" s="101">
        <f t="shared" si="155"/>
        <v>0</v>
      </c>
      <c r="BF462" s="993">
        <v>44</v>
      </c>
      <c r="BG462" s="3362"/>
    </row>
    <row r="463" spans="1:59" s="3704" customFormat="1" ht="15.6">
      <c r="A463" s="980"/>
      <c r="B463" s="3642" t="s">
        <v>2894</v>
      </c>
      <c r="C463" s="29"/>
      <c r="D463" s="3610">
        <f>SUMIFS($AC$9:$AC$408,$H$9:$H$408,D$461,$AX$9:$AX$408,"Y")</f>
        <v>3.0200742199999997</v>
      </c>
      <c r="E463" s="3611">
        <f>SUMIFS($AC$9:$AC$408,$H$9:$H$408,E$461,$AX$9:$AX$408,"Y")</f>
        <v>0</v>
      </c>
      <c r="F463" s="3611">
        <f>SUMIFS($AC$9:$AC$408,$H$9:$H$408,F$461,$AX$9:$AX$408,"Y")</f>
        <v>22.91312585989872</v>
      </c>
      <c r="G463" s="3611">
        <f>SUMIFS($AC$9:$AC$408,$H$9:$H$408,G$461,$AX$9:$AX$408,"Y")</f>
        <v>0</v>
      </c>
      <c r="H463" s="3612">
        <f t="shared" si="156"/>
        <v>22.91312585989872</v>
      </c>
      <c r="I463" s="3613">
        <f t="shared" si="157"/>
        <v>25.933200079898718</v>
      </c>
      <c r="J463" s="29"/>
      <c r="K463" s="39"/>
      <c r="L463" s="39"/>
      <c r="M463" s="39"/>
      <c r="N463" s="39"/>
      <c r="O463" s="39"/>
      <c r="P463" s="39"/>
      <c r="Q463" s="39"/>
      <c r="R463" s="39"/>
      <c r="S463" s="29"/>
      <c r="T463" s="29"/>
      <c r="U463" s="29"/>
      <c r="V463" s="29"/>
      <c r="W463" s="29"/>
      <c r="X463" s="29"/>
      <c r="Y463" s="29"/>
      <c r="Z463" s="29"/>
      <c r="AA463" s="29"/>
      <c r="AB463" s="29"/>
      <c r="AC463" s="29"/>
      <c r="AD463" s="29"/>
      <c r="AE463" s="29"/>
      <c r="AF463" s="29"/>
      <c r="AG463" s="29"/>
      <c r="AH463" s="29"/>
      <c r="AI463" s="29"/>
      <c r="AJ463" s="29"/>
      <c r="AK463" s="29"/>
      <c r="AL463" s="29"/>
      <c r="AM463" s="29"/>
      <c r="AN463" s="29"/>
      <c r="AO463" s="29"/>
      <c r="AP463" s="29"/>
      <c r="AQ463" s="29"/>
      <c r="AR463" s="29"/>
      <c r="AS463" s="29"/>
      <c r="AT463" s="29"/>
      <c r="AU463" s="29"/>
      <c r="AV463" s="29"/>
      <c r="AW463" s="29"/>
      <c r="AX463" s="29"/>
      <c r="AY463" s="39"/>
      <c r="AZ463" s="29"/>
      <c r="BA463" s="18"/>
      <c r="BB463" s="26" t="s">
        <v>2895</v>
      </c>
      <c r="BC463" s="3009"/>
      <c r="BD463" s="3013"/>
      <c r="BE463" s="101">
        <f t="shared" si="155"/>
        <v>0</v>
      </c>
      <c r="BF463" s="993">
        <v>44</v>
      </c>
      <c r="BG463" s="3362"/>
    </row>
    <row r="464" spans="1:59" s="3704" customFormat="1" ht="15.6">
      <c r="A464" s="980"/>
      <c r="B464" s="3642" t="s">
        <v>2896</v>
      </c>
      <c r="C464" s="29"/>
      <c r="D464" s="3610">
        <f>SUMIFS($AH$9:$AH$408,$H$9:$H$408,D$461,$AX$9:$AX$408,"Y")</f>
        <v>0</v>
      </c>
      <c r="E464" s="3611">
        <f>SUMIFS($AH$9:$AH$408,$H$9:$H$408,E$461,$AX$9:$AX$408,"Y")</f>
        <v>0</v>
      </c>
      <c r="F464" s="3611">
        <f>SUMIFS($AH$9:$AH$408,$H$9:$H$408,F$461,$AX$9:$AX$408,"Y")</f>
        <v>-3.5637399568628521</v>
      </c>
      <c r="G464" s="3611">
        <f>SUMIFS($AH$9:$AH$408,$H$9:$H$408,G$461,$AX$9:$AX$408,"Y")</f>
        <v>0</v>
      </c>
      <c r="H464" s="3612">
        <f>F464+G464</f>
        <v>-3.5637399568628521</v>
      </c>
      <c r="I464" s="3613">
        <f t="shared" si="157"/>
        <v>-3.5637399568628521</v>
      </c>
      <c r="J464" s="29"/>
      <c r="K464" s="39"/>
      <c r="L464" s="39"/>
      <c r="M464" s="39"/>
      <c r="N464" s="39"/>
      <c r="O464" s="39"/>
      <c r="P464" s="39"/>
      <c r="Q464" s="39"/>
      <c r="R464" s="39"/>
      <c r="S464" s="29"/>
      <c r="T464" s="29"/>
      <c r="U464" s="29"/>
      <c r="V464" s="29"/>
      <c r="W464" s="29"/>
      <c r="X464" s="29"/>
      <c r="Y464" s="29"/>
      <c r="Z464" s="29"/>
      <c r="AA464" s="29"/>
      <c r="AB464" s="29"/>
      <c r="AC464" s="29"/>
      <c r="AD464" s="29"/>
      <c r="AE464" s="29"/>
      <c r="AF464" s="29"/>
      <c r="AG464" s="29"/>
      <c r="AH464" s="29"/>
      <c r="AI464" s="29"/>
      <c r="AJ464" s="29"/>
      <c r="AK464" s="29"/>
      <c r="AL464" s="29"/>
      <c r="AM464" s="29"/>
      <c r="AN464" s="29"/>
      <c r="AO464" s="29"/>
      <c r="AP464" s="29"/>
      <c r="AQ464" s="29"/>
      <c r="AR464" s="29"/>
      <c r="AS464" s="29"/>
      <c r="AT464" s="29"/>
      <c r="AU464" s="29"/>
      <c r="AV464" s="29"/>
      <c r="AW464" s="29"/>
      <c r="AX464" s="29"/>
      <c r="AY464" s="39"/>
      <c r="AZ464" s="29"/>
      <c r="BA464" s="18"/>
      <c r="BB464" s="26" t="s">
        <v>2897</v>
      </c>
      <c r="BC464" s="3009"/>
      <c r="BD464" s="3013"/>
      <c r="BE464" s="101">
        <f t="shared" si="155"/>
        <v>0</v>
      </c>
      <c r="BF464" s="993">
        <v>44</v>
      </c>
      <c r="BG464" s="3362"/>
    </row>
    <row r="465" spans="1:59" s="3704" customFormat="1" ht="15" customHeight="1">
      <c r="A465" s="3163"/>
      <c r="B465" s="3642" t="s">
        <v>2898</v>
      </c>
      <c r="C465" s="29"/>
      <c r="D465" s="3610">
        <f>SUMIFS($S$9:$S$408,$H$9:$H$408,D$461)</f>
        <v>81.652395189999993</v>
      </c>
      <c r="E465" s="3614">
        <f>SUMIFS($S$9:$S$408,$H$9:$H$408,E$461)</f>
        <v>30</v>
      </c>
      <c r="F465" s="3614">
        <f>SUMIFS($S$9:$S$408,$H$9:$H$408,F$461)</f>
        <v>314.74713941086998</v>
      </c>
      <c r="G465" s="3614">
        <f>SUMIFS($S$9:$S$408,$H$9:$H$408,G$461)</f>
        <v>0</v>
      </c>
      <c r="H465" s="3612">
        <f t="shared" si="156"/>
        <v>314.74713941086998</v>
      </c>
      <c r="I465" s="3613">
        <f t="shared" si="157"/>
        <v>426.39953460086997</v>
      </c>
      <c r="J465" s="29"/>
      <c r="K465" s="39"/>
      <c r="L465" s="39"/>
      <c r="M465" s="39"/>
      <c r="N465" s="39"/>
      <c r="O465" s="39"/>
      <c r="P465" s="39"/>
      <c r="Q465" s="39"/>
      <c r="R465" s="39"/>
      <c r="S465" s="29"/>
      <c r="T465" s="29"/>
      <c r="U465" s="29"/>
      <c r="V465" s="29"/>
      <c r="W465" s="29"/>
      <c r="X465" s="29"/>
      <c r="Y465" s="29"/>
      <c r="Z465" s="29"/>
      <c r="AA465" s="29"/>
      <c r="AB465" s="29"/>
      <c r="AC465" s="29"/>
      <c r="AD465" s="29"/>
      <c r="AE465" s="29"/>
      <c r="AF465" s="29"/>
      <c r="AG465" s="29"/>
      <c r="AH465" s="29"/>
      <c r="AI465" s="29"/>
      <c r="AJ465" s="29"/>
      <c r="AK465" s="29"/>
      <c r="AL465" s="29"/>
      <c r="AM465" s="29"/>
      <c r="AN465" s="29"/>
      <c r="AO465" s="29"/>
      <c r="AP465" s="29"/>
      <c r="AQ465" s="29"/>
      <c r="AR465" s="29"/>
      <c r="AS465" s="29"/>
      <c r="AT465" s="29"/>
      <c r="AU465" s="29"/>
      <c r="AV465" s="29"/>
      <c r="AW465" s="29"/>
      <c r="AX465" s="29"/>
      <c r="AY465" s="39"/>
      <c r="AZ465" s="29"/>
      <c r="BA465" s="18"/>
      <c r="BB465" s="26" t="s">
        <v>2899</v>
      </c>
      <c r="BC465" s="3009"/>
      <c r="BD465" s="3013"/>
      <c r="BE465" s="101">
        <f t="shared" si="155"/>
        <v>0</v>
      </c>
      <c r="BF465" s="993">
        <v>44</v>
      </c>
      <c r="BG465" s="3362"/>
    </row>
    <row r="466" spans="1:59" s="3704" customFormat="1" ht="15.6">
      <c r="A466" s="3163"/>
      <c r="B466" s="3643" t="s">
        <v>2900</v>
      </c>
      <c r="C466" s="29"/>
      <c r="D466" s="3615">
        <f>SUMIFS($S$9:$S$408,$H$9:$H$408,D$461,$AX$9:$AX$408,"Y")</f>
        <v>81.652395189999993</v>
      </c>
      <c r="E466" s="3615">
        <f>SUMIFS($S$9:$S$408,$H$9:$H$408,E$461,$AX$9:$AX$408,"Y")</f>
        <v>0</v>
      </c>
      <c r="F466" s="3615">
        <f>SUMIFS($S$9:$S$408,$H$9:$H$408,F$461,$AX$9:$AX$408,"Y")</f>
        <v>314.74713941086998</v>
      </c>
      <c r="G466" s="3615">
        <f>SUMIFS($S$9:$S$408,$H$9:$H$408,G$461,$AX$9:$AX$408,"Y")</f>
        <v>0</v>
      </c>
      <c r="H466" s="3612">
        <f>F466+G466</f>
        <v>314.74713941086998</v>
      </c>
      <c r="I466" s="3616">
        <f t="shared" si="157"/>
        <v>396.39953460086997</v>
      </c>
      <c r="J466" s="29"/>
      <c r="K466" s="39"/>
      <c r="L466" s="39"/>
      <c r="M466" s="39"/>
      <c r="N466" s="39"/>
      <c r="O466" s="39"/>
      <c r="P466" s="39"/>
      <c r="Q466" s="39"/>
      <c r="R466" s="39"/>
      <c r="S466" s="29"/>
      <c r="T466" s="29"/>
      <c r="U466" s="29"/>
      <c r="V466" s="29"/>
      <c r="W466" s="29"/>
      <c r="X466" s="29"/>
      <c r="Y466" s="29"/>
      <c r="Z466" s="29"/>
      <c r="AA466" s="29"/>
      <c r="AB466" s="29"/>
      <c r="AC466" s="29"/>
      <c r="AD466" s="29"/>
      <c r="AE466" s="29"/>
      <c r="AF466" s="29"/>
      <c r="AG466" s="29"/>
      <c r="AH466" s="29"/>
      <c r="AI466" s="29"/>
      <c r="AJ466" s="29"/>
      <c r="AK466" s="29"/>
      <c r="AL466" s="29"/>
      <c r="AM466" s="29"/>
      <c r="AN466" s="29"/>
      <c r="AO466" s="29"/>
      <c r="AP466" s="29"/>
      <c r="AQ466" s="29"/>
      <c r="AR466" s="29"/>
      <c r="AS466" s="29"/>
      <c r="AT466" s="29"/>
      <c r="AU466" s="29"/>
      <c r="AV466" s="29"/>
      <c r="AW466" s="29"/>
      <c r="AX466" s="29"/>
      <c r="AY466" s="39"/>
      <c r="AZ466" s="29"/>
      <c r="BA466" s="18"/>
      <c r="BB466" s="26" t="s">
        <v>2901</v>
      </c>
      <c r="BC466" s="3009"/>
      <c r="BD466" s="3013"/>
      <c r="BE466" s="101">
        <f t="shared" si="155"/>
        <v>0</v>
      </c>
      <c r="BF466" s="993">
        <v>44</v>
      </c>
      <c r="BG466" s="3362"/>
    </row>
    <row r="467" spans="1:59" s="3704" customFormat="1" ht="15.6">
      <c r="A467" s="3163"/>
      <c r="B467" s="3644" t="s">
        <v>2902</v>
      </c>
      <c r="C467" s="29"/>
      <c r="D467" s="3617">
        <f>IFERROR(D465/$I465,"")</f>
        <v>0.19149269303595859</v>
      </c>
      <c r="E467" s="3618">
        <f>IFERROR(E465/$I465,"")</f>
        <v>7.035654958695349E-2</v>
      </c>
      <c r="F467" s="3618">
        <f>IFERROR(F465/$I465,"")</f>
        <v>0.73815075737708791</v>
      </c>
      <c r="G467" s="3618">
        <f>IFERROR(G465/$I465,"")</f>
        <v>0</v>
      </c>
      <c r="H467" s="3618">
        <f>IFERROR(H465/$I465,"")</f>
        <v>0.73815075737708791</v>
      </c>
      <c r="I467" s="3616">
        <f t="shared" si="157"/>
        <v>1</v>
      </c>
      <c r="J467" s="29"/>
      <c r="K467" s="39"/>
      <c r="L467" s="39"/>
      <c r="M467" s="39"/>
      <c r="N467" s="39"/>
      <c r="O467" s="39"/>
      <c r="P467" s="39"/>
      <c r="Q467" s="39"/>
      <c r="R467" s="39"/>
      <c r="S467" s="29"/>
      <c r="T467" s="29"/>
      <c r="U467" s="29"/>
      <c r="V467" s="29"/>
      <c r="W467" s="29"/>
      <c r="X467" s="29"/>
      <c r="Y467" s="29"/>
      <c r="Z467" s="29"/>
      <c r="AA467" s="29"/>
      <c r="AB467" s="29"/>
      <c r="AC467" s="29"/>
      <c r="AD467" s="29"/>
      <c r="AE467" s="29"/>
      <c r="AF467" s="29"/>
      <c r="AG467" s="29"/>
      <c r="AH467" s="29"/>
      <c r="AI467" s="29"/>
      <c r="AJ467" s="29"/>
      <c r="AK467" s="29"/>
      <c r="AL467" s="29"/>
      <c r="AM467" s="29"/>
      <c r="AN467" s="29"/>
      <c r="AO467" s="29"/>
      <c r="AP467" s="29"/>
      <c r="AQ467" s="29"/>
      <c r="AR467" s="29"/>
      <c r="AS467" s="29"/>
      <c r="AT467" s="29"/>
      <c r="AU467" s="29"/>
      <c r="AV467" s="29"/>
      <c r="AW467" s="29"/>
      <c r="AX467" s="29"/>
      <c r="AY467" s="39"/>
      <c r="AZ467" s="29"/>
      <c r="BA467" s="18"/>
      <c r="BB467" s="26" t="s">
        <v>2903</v>
      </c>
      <c r="BC467" s="3009"/>
      <c r="BD467" s="3013"/>
      <c r="BE467" s="101">
        <f t="shared" si="155"/>
        <v>0</v>
      </c>
      <c r="BF467" s="993">
        <v>44</v>
      </c>
      <c r="BG467" s="3362"/>
    </row>
    <row r="468" spans="1:59" s="3704" customFormat="1" ht="15.6">
      <c r="A468" s="3163"/>
      <c r="B468" s="3639" t="s">
        <v>2904</v>
      </c>
      <c r="C468" s="29"/>
      <c r="D468" s="3619">
        <f t="shared" ref="D468:I468" si="158">IFERROR(D462/D465,0)</f>
        <v>3.6986964227717717E-2</v>
      </c>
      <c r="E468" s="3620">
        <f t="shared" si="158"/>
        <v>6.2720755796828218E-2</v>
      </c>
      <c r="F468" s="3620">
        <f>IFERROR(F462/F465,0)</f>
        <v>7.2798519798421404E-2</v>
      </c>
      <c r="G468" s="3620">
        <f t="shared" si="158"/>
        <v>0</v>
      </c>
      <c r="H468" s="3620">
        <f t="shared" si="158"/>
        <v>7.2798519798421404E-2</v>
      </c>
      <c r="I468" s="3621">
        <f t="shared" si="158"/>
        <v>6.5231831877676769E-2</v>
      </c>
      <c r="J468" s="29"/>
      <c r="K468" s="39"/>
      <c r="L468" s="39"/>
      <c r="M468" s="39"/>
      <c r="N468" s="39"/>
      <c r="O468" s="39"/>
      <c r="P468" s="39"/>
      <c r="Q468" s="39"/>
      <c r="R468" s="39"/>
      <c r="S468" s="29"/>
      <c r="T468" s="29"/>
      <c r="U468" s="29"/>
      <c r="V468" s="29"/>
      <c r="W468" s="29"/>
      <c r="X468" s="29"/>
      <c r="Y468" s="29"/>
      <c r="Z468" s="29"/>
      <c r="AA468" s="29"/>
      <c r="AB468" s="29"/>
      <c r="AC468" s="29"/>
      <c r="AD468" s="29"/>
      <c r="AE468" s="29"/>
      <c r="AF468" s="29"/>
      <c r="AG468" s="29"/>
      <c r="AH468" s="29"/>
      <c r="AI468" s="29"/>
      <c r="AJ468" s="29"/>
      <c r="AK468" s="29"/>
      <c r="AL468" s="29"/>
      <c r="AM468" s="29"/>
      <c r="AN468" s="29"/>
      <c r="AO468" s="29"/>
      <c r="AP468" s="29"/>
      <c r="AQ468" s="29"/>
      <c r="AR468" s="29"/>
      <c r="AS468" s="29"/>
      <c r="AT468" s="29"/>
      <c r="AU468" s="29"/>
      <c r="AV468" s="29"/>
      <c r="AW468" s="29"/>
      <c r="AX468" s="29"/>
      <c r="AY468" s="39"/>
      <c r="AZ468" s="29"/>
      <c r="BA468" s="18"/>
      <c r="BB468" s="26" t="s">
        <v>2905</v>
      </c>
      <c r="BC468" s="3009"/>
      <c r="BD468" s="3013"/>
      <c r="BE468" s="101">
        <f t="shared" si="155"/>
        <v>0</v>
      </c>
      <c r="BF468" s="993">
        <v>44</v>
      </c>
      <c r="BG468" s="3362"/>
    </row>
    <row r="469" spans="1:59" s="3704" customFormat="1" ht="15.6">
      <c r="A469" s="3163"/>
      <c r="B469" s="3639" t="s">
        <v>2906</v>
      </c>
      <c r="C469" s="29"/>
      <c r="D469" s="3622">
        <f>IFERROR(D463/D466,0)</f>
        <v>3.6986964227717717E-2</v>
      </c>
      <c r="E469" s="3623">
        <f>IFERROR(E463/E466,0)</f>
        <v>0</v>
      </c>
      <c r="F469" s="3623">
        <f t="shared" ref="F469:G469" si="159">IFERROR(F463/F466,0)</f>
        <v>7.2798519798421404E-2</v>
      </c>
      <c r="G469" s="3623">
        <f t="shared" si="159"/>
        <v>0</v>
      </c>
      <c r="H469" s="3623">
        <f>IFERROR(H463/H466,0)</f>
        <v>7.2798519798421404E-2</v>
      </c>
      <c r="I469" s="3624">
        <f>IFERROR(I463/I466,0)</f>
        <v>6.5421873176542827E-2</v>
      </c>
      <c r="J469" s="29"/>
      <c r="K469" s="39"/>
      <c r="L469" s="39"/>
      <c r="M469" s="39"/>
      <c r="N469" s="39"/>
      <c r="O469" s="39"/>
      <c r="P469" s="39"/>
      <c r="Q469" s="39"/>
      <c r="R469" s="39"/>
      <c r="S469" s="29"/>
      <c r="T469" s="29"/>
      <c r="U469" s="29"/>
      <c r="V469" s="29"/>
      <c r="W469" s="29"/>
      <c r="X469" s="29"/>
      <c r="Y469" s="29"/>
      <c r="Z469" s="29"/>
      <c r="AA469" s="29"/>
      <c r="AB469" s="29"/>
      <c r="AC469" s="29"/>
      <c r="AD469" s="29"/>
      <c r="AE469" s="29"/>
      <c r="AF469" s="29"/>
      <c r="AG469" s="29"/>
      <c r="AH469" s="29"/>
      <c r="AI469" s="29"/>
      <c r="AJ469" s="29"/>
      <c r="AK469" s="29"/>
      <c r="AL469" s="29"/>
      <c r="AM469" s="29"/>
      <c r="AN469" s="29"/>
      <c r="AO469" s="29"/>
      <c r="AP469" s="29"/>
      <c r="AQ469" s="29"/>
      <c r="AR469" s="29"/>
      <c r="AS469" s="29"/>
      <c r="AT469" s="29"/>
      <c r="AU469" s="29"/>
      <c r="AV469" s="29"/>
      <c r="AW469" s="29"/>
      <c r="AX469" s="29"/>
      <c r="AY469" s="39"/>
      <c r="AZ469" s="29"/>
      <c r="BA469" s="18"/>
      <c r="BB469" s="26" t="s">
        <v>2907</v>
      </c>
      <c r="BC469" s="3009"/>
      <c r="BD469" s="3013"/>
      <c r="BE469" s="101">
        <f t="shared" si="155"/>
        <v>0</v>
      </c>
      <c r="BF469" s="993">
        <v>44</v>
      </c>
      <c r="BG469" s="3362"/>
    </row>
    <row r="470" spans="1:59" s="3704" customFormat="1" ht="15.6">
      <c r="A470" s="3163"/>
      <c r="B470" s="3640" t="s">
        <v>2908</v>
      </c>
      <c r="C470" s="29"/>
      <c r="D470" s="3622">
        <f>IFERROR(D464/D466,0)</f>
        <v>0</v>
      </c>
      <c r="E470" s="3623">
        <f>IFERROR(E464/E466,0)</f>
        <v>0</v>
      </c>
      <c r="F470" s="3623">
        <f t="shared" ref="F470:G470" si="160">IFERROR(F464/F466,0)</f>
        <v>-1.1322549153372151E-2</v>
      </c>
      <c r="G470" s="3623">
        <f t="shared" si="160"/>
        <v>0</v>
      </c>
      <c r="H470" s="3623">
        <f>IFERROR(H464/H466,0)</f>
        <v>-1.1322549153372151E-2</v>
      </c>
      <c r="I470" s="3624">
        <f>IFERROR(I464/I465,0)</f>
        <v>-8.3577482330009587E-3</v>
      </c>
      <c r="J470" s="29"/>
      <c r="K470" s="39"/>
      <c r="L470" s="39"/>
      <c r="M470" s="39"/>
      <c r="N470" s="39"/>
      <c r="O470" s="39"/>
      <c r="P470" s="39"/>
      <c r="Q470" s="39"/>
      <c r="R470" s="39"/>
      <c r="S470" s="29"/>
      <c r="T470" s="29"/>
      <c r="U470" s="29"/>
      <c r="V470" s="29"/>
      <c r="W470" s="29"/>
      <c r="X470" s="29"/>
      <c r="Y470" s="29"/>
      <c r="Z470" s="29"/>
      <c r="AA470" s="29"/>
      <c r="AB470" s="29"/>
      <c r="AC470" s="29"/>
      <c r="AD470" s="29"/>
      <c r="AE470" s="29"/>
      <c r="AF470" s="29"/>
      <c r="AG470" s="29"/>
      <c r="AH470" s="29"/>
      <c r="AI470" s="29"/>
      <c r="AJ470" s="29"/>
      <c r="AK470" s="29"/>
      <c r="AL470" s="29"/>
      <c r="AM470" s="29"/>
      <c r="AN470" s="29"/>
      <c r="AO470" s="29"/>
      <c r="AP470" s="29"/>
      <c r="AQ470" s="29"/>
      <c r="AR470" s="29"/>
      <c r="AS470" s="29"/>
      <c r="AT470" s="29"/>
      <c r="AU470" s="29"/>
      <c r="AV470" s="29"/>
      <c r="AW470" s="29"/>
      <c r="AX470" s="29"/>
      <c r="AY470" s="39"/>
      <c r="AZ470" s="29"/>
      <c r="BA470" s="18"/>
      <c r="BB470" s="26" t="s">
        <v>2909</v>
      </c>
      <c r="BC470" s="3009"/>
      <c r="BD470" s="3013"/>
      <c r="BE470" s="101">
        <f t="shared" si="155"/>
        <v>0</v>
      </c>
      <c r="BF470" s="993">
        <v>44</v>
      </c>
      <c r="BG470" s="3362"/>
    </row>
    <row r="471" spans="1:59" s="3704" customFormat="1" ht="16.2" thickBot="1">
      <c r="A471" s="980"/>
      <c r="B471" s="3645" t="s">
        <v>2910</v>
      </c>
      <c r="C471" s="29"/>
      <c r="D471" s="3625">
        <f>IFERROR(SUMIFS($U$9:$U$408, AN$9:AN$408, "Y") / SUMIFS($S$9:$S$408, AN$9:AN$408, "Y"), 0)</f>
        <v>9.1754809917903639</v>
      </c>
      <c r="E471" s="3626">
        <f>IFERROR(SUMIFS($U$9:$U$408, AO$9:AO$408, "Y") / SUMIFS($S$9:$S$408, AO$9:AO$408, "Y"), 0)</f>
        <v>1.61</v>
      </c>
      <c r="F471" s="3626">
        <f>IFERROR(SUMIFS($U$9:$U$408, AP$9:AP$408, "Y") / SUMIFS($S$9:$S$408, AP$9:AP$408, "Y"), 0)</f>
        <v>20.732922411974297</v>
      </c>
      <c r="G471" s="3626">
        <f>IFERROR(SUMIFS($U$9:$U$408, AQ$9:AQ$408, "Y") / SUMIFS($S$9:$S$408, AQ$9:AQ$408, "Y"), 0)</f>
        <v>0</v>
      </c>
      <c r="H471" s="3626">
        <f>IFERROR((F471*F467+G471*G467)/(F467+G467),0)</f>
        <v>20.732922411974297</v>
      </c>
      <c r="I471" s="3627">
        <f>SUMPRODUCT(D471:G471,D467:G467)</f>
        <v>17.174333990892407</v>
      </c>
      <c r="J471" s="29"/>
      <c r="K471" s="39"/>
      <c r="L471" s="39"/>
      <c r="M471" s="39"/>
      <c r="N471" s="39"/>
      <c r="O471" s="39"/>
      <c r="P471" s="39"/>
      <c r="Q471" s="39"/>
      <c r="R471" s="39"/>
      <c r="S471" s="29"/>
      <c r="T471" s="29"/>
      <c r="U471" s="29"/>
      <c r="V471" s="29"/>
      <c r="W471" s="29"/>
      <c r="X471" s="29"/>
      <c r="Y471" s="29"/>
      <c r="Z471" s="29"/>
      <c r="AA471" s="29"/>
      <c r="AB471" s="29"/>
      <c r="AC471" s="29"/>
      <c r="AD471" s="29"/>
      <c r="AE471" s="29"/>
      <c r="AF471" s="29"/>
      <c r="AG471" s="29"/>
      <c r="AH471" s="29"/>
      <c r="AI471" s="29"/>
      <c r="AJ471" s="29"/>
      <c r="AK471" s="29"/>
      <c r="AL471" s="29"/>
      <c r="AM471" s="29"/>
      <c r="AN471" s="29"/>
      <c r="AO471" s="29"/>
      <c r="AP471" s="29"/>
      <c r="AQ471" s="29"/>
      <c r="AR471" s="29"/>
      <c r="AS471" s="29"/>
      <c r="AT471" s="29"/>
      <c r="AU471" s="29"/>
      <c r="AV471" s="29"/>
      <c r="AW471" s="29"/>
      <c r="AX471" s="29"/>
      <c r="AY471" s="39"/>
      <c r="AZ471" s="29"/>
      <c r="BA471" s="18"/>
      <c r="BB471" s="902" t="s">
        <v>2911</v>
      </c>
      <c r="BC471" s="3009"/>
      <c r="BD471" s="3013"/>
      <c r="BE471" s="101">
        <f t="shared" si="155"/>
        <v>0</v>
      </c>
      <c r="BF471" s="993">
        <v>44</v>
      </c>
      <c r="BG471" s="3362"/>
    </row>
    <row r="472" spans="1:59" s="3704" customFormat="1" ht="16.8" thickTop="1" thickBot="1">
      <c r="A472" s="3163"/>
      <c r="B472" s="786"/>
      <c r="C472" s="29"/>
      <c r="D472" s="13"/>
      <c r="E472" s="13"/>
      <c r="F472" s="13"/>
      <c r="G472" s="13"/>
      <c r="H472" s="13"/>
      <c r="I472" s="13"/>
      <c r="J472" s="29"/>
      <c r="K472" s="39"/>
      <c r="L472" s="39"/>
      <c r="M472" s="39"/>
      <c r="N472" s="39"/>
      <c r="O472" s="39"/>
      <c r="P472" s="39"/>
      <c r="Q472" s="39"/>
      <c r="R472" s="39"/>
      <c r="S472" s="29"/>
      <c r="T472" s="29"/>
      <c r="U472" s="29"/>
      <c r="V472" s="29"/>
      <c r="W472" s="29"/>
      <c r="X472" s="29"/>
      <c r="Y472" s="29"/>
      <c r="Z472" s="29"/>
      <c r="AA472" s="29"/>
      <c r="AB472" s="29"/>
      <c r="AC472" s="29"/>
      <c r="AD472" s="29"/>
      <c r="AE472" s="29"/>
      <c r="AF472" s="29"/>
      <c r="AG472" s="29"/>
      <c r="AH472" s="29"/>
      <c r="AI472" s="29"/>
      <c r="AJ472" s="29"/>
      <c r="AK472" s="29"/>
      <c r="AL472" s="29"/>
      <c r="AM472" s="29"/>
      <c r="AN472" s="29"/>
      <c r="AO472" s="29"/>
      <c r="AP472" s="29"/>
      <c r="AQ472" s="29"/>
      <c r="AR472" s="29"/>
      <c r="AS472" s="29"/>
      <c r="AT472" s="29"/>
      <c r="AU472" s="29"/>
      <c r="AV472" s="29"/>
      <c r="AW472" s="29"/>
      <c r="AX472" s="29"/>
      <c r="AY472" s="39"/>
      <c r="AZ472" s="29"/>
      <c r="BA472" s="18"/>
      <c r="BB472" s="13"/>
      <c r="BC472" s="3009"/>
      <c r="BD472" s="3013"/>
      <c r="BE472" s="101">
        <f t="shared" si="155"/>
        <v>0</v>
      </c>
      <c r="BF472" s="993">
        <v>51</v>
      </c>
      <c r="BG472" s="3362"/>
    </row>
    <row r="473" spans="1:59" s="3704" customFormat="1" ht="16.8" thickTop="1" thickBot="1">
      <c r="A473" s="3163"/>
      <c r="B473" s="862" t="s">
        <v>2912</v>
      </c>
      <c r="C473" s="29"/>
      <c r="D473" s="788" t="s">
        <v>2888</v>
      </c>
      <c r="E473" s="787" t="s">
        <v>2889</v>
      </c>
      <c r="F473" s="787" t="s">
        <v>859</v>
      </c>
      <c r="G473" s="787" t="s">
        <v>860</v>
      </c>
      <c r="H473" s="787" t="s">
        <v>2890</v>
      </c>
      <c r="I473" s="789" t="s">
        <v>2891</v>
      </c>
      <c r="J473" s="29"/>
      <c r="K473" s="39"/>
      <c r="L473" s="39"/>
      <c r="M473" s="39"/>
      <c r="N473" s="39"/>
      <c r="O473" s="39"/>
      <c r="P473" s="39"/>
      <c r="Q473" s="39"/>
      <c r="R473" s="39"/>
      <c r="S473" s="29"/>
      <c r="T473" s="29"/>
      <c r="U473" s="29"/>
      <c r="V473" s="29"/>
      <c r="W473" s="29"/>
      <c r="X473" s="29"/>
      <c r="Y473" s="29"/>
      <c r="Z473" s="29"/>
      <c r="AA473" s="29"/>
      <c r="AB473" s="29"/>
      <c r="AC473" s="29"/>
      <c r="AD473" s="29"/>
      <c r="AE473" s="29"/>
      <c r="AF473" s="29"/>
      <c r="AG473" s="29"/>
      <c r="AH473" s="29"/>
      <c r="AI473" s="29"/>
      <c r="AJ473" s="29"/>
      <c r="AK473" s="29"/>
      <c r="AL473" s="29"/>
      <c r="AM473" s="29"/>
      <c r="AN473" s="29"/>
      <c r="AO473" s="29"/>
      <c r="AP473" s="29"/>
      <c r="AQ473" s="29"/>
      <c r="AR473" s="29"/>
      <c r="AS473" s="29"/>
      <c r="AT473" s="29"/>
      <c r="AU473" s="29"/>
      <c r="AV473" s="29"/>
      <c r="AW473" s="29"/>
      <c r="AX473" s="29"/>
      <c r="AY473" s="39"/>
      <c r="AZ473" s="29"/>
      <c r="BA473" s="18"/>
      <c r="BB473" s="13"/>
      <c r="BC473" s="3009"/>
      <c r="BD473" s="3013"/>
      <c r="BE473" s="101">
        <f t="shared" si="155"/>
        <v>0</v>
      </c>
      <c r="BF473" s="993">
        <v>44</v>
      </c>
      <c r="BG473" s="3362"/>
    </row>
    <row r="474" spans="1:59" s="3704" customFormat="1" ht="16.2" thickTop="1">
      <c r="A474" s="980"/>
      <c r="B474" s="3637" t="s">
        <v>2892</v>
      </c>
      <c r="C474" s="29"/>
      <c r="D474" s="3610">
        <f>SUMIFS($AC$9:$AC$408,$I$9:$I$408,D$473)</f>
        <v>3.0200742199999997</v>
      </c>
      <c r="E474" s="3614">
        <f>SUMIFS($AC$9:$AC$408,$I$9:$I$408,E$473)</f>
        <v>1.8816226739048465</v>
      </c>
      <c r="F474" s="3614">
        <f>SUMIFS($AC$9:$AC$408,$I$9:$I$408,F$473)</f>
        <v>22.91312585989872</v>
      </c>
      <c r="G474" s="3614">
        <f>SUMIFS($AC$9:$AC$408,$I$9:$I$408,G$473)</f>
        <v>0</v>
      </c>
      <c r="H474" s="3614">
        <f>F474+G474</f>
        <v>22.91312585989872</v>
      </c>
      <c r="I474" s="3613">
        <f>SUM(D474:G474)</f>
        <v>27.814822753803568</v>
      </c>
      <c r="J474" s="29"/>
      <c r="K474" s="39"/>
      <c r="L474" s="39"/>
      <c r="M474" s="39"/>
      <c r="N474" s="39"/>
      <c r="O474" s="39"/>
      <c r="P474" s="39"/>
      <c r="Q474" s="39"/>
      <c r="R474" s="39"/>
      <c r="S474" s="29"/>
      <c r="T474" s="29"/>
      <c r="U474" s="29"/>
      <c r="V474" s="29"/>
      <c r="W474" s="29"/>
      <c r="X474" s="29"/>
      <c r="Y474" s="29"/>
      <c r="Z474" s="29"/>
      <c r="AA474" s="29"/>
      <c r="AB474" s="29"/>
      <c r="AC474" s="29"/>
      <c r="AD474" s="29"/>
      <c r="AE474" s="29"/>
      <c r="AF474" s="29"/>
      <c r="AG474" s="29"/>
      <c r="AH474" s="29"/>
      <c r="AI474" s="29"/>
      <c r="AJ474" s="29"/>
      <c r="AK474" s="29"/>
      <c r="AL474" s="29"/>
      <c r="AM474" s="29"/>
      <c r="AN474" s="29"/>
      <c r="AO474" s="29"/>
      <c r="AP474" s="29"/>
      <c r="AQ474" s="29"/>
      <c r="AR474" s="29"/>
      <c r="AS474" s="29"/>
      <c r="AT474" s="29"/>
      <c r="AU474" s="29"/>
      <c r="AV474" s="29"/>
      <c r="AW474" s="29"/>
      <c r="AX474" s="29"/>
      <c r="AY474" s="39"/>
      <c r="AZ474" s="29"/>
      <c r="BA474" s="18"/>
      <c r="BB474" s="25" t="s">
        <v>2913</v>
      </c>
      <c r="BC474" s="3009"/>
      <c r="BD474" s="3013"/>
      <c r="BE474" s="101">
        <f t="shared" si="155"/>
        <v>0</v>
      </c>
      <c r="BF474" s="993">
        <v>44</v>
      </c>
      <c r="BG474" s="3362"/>
    </row>
    <row r="475" spans="1:59" s="3704" customFormat="1" ht="15.6">
      <c r="A475" s="980"/>
      <c r="B475" s="3637" t="s">
        <v>2914</v>
      </c>
      <c r="C475" s="29"/>
      <c r="D475" s="3610">
        <f>SUMIFS($AH$9:$AH$408,$I$9:$I$408,D$473)</f>
        <v>0</v>
      </c>
      <c r="E475" s="3614">
        <f>SUMIFS($AH$9:$AH$408,$I$9:$I$408,E$473)</f>
        <v>8.100000000000003E-2</v>
      </c>
      <c r="F475" s="3614">
        <f>SUMIFS($AH$9:$AH$408,$I$9:$I$408,F$473)</f>
        <v>-3.5637399568628521</v>
      </c>
      <c r="G475" s="3614">
        <f>SUMIFS($AH$9:$AH$408,$I$9:$I$408,G$473)</f>
        <v>0</v>
      </c>
      <c r="H475" s="3614">
        <f t="shared" ref="H475:H476" si="161">F475+G475</f>
        <v>-3.5637399568628521</v>
      </c>
      <c r="I475" s="3613">
        <f>SUM(D475:G475)</f>
        <v>-3.4827399568628521</v>
      </c>
      <c r="J475" s="29"/>
      <c r="K475" s="39"/>
      <c r="L475" s="39"/>
      <c r="M475" s="39"/>
      <c r="N475" s="39"/>
      <c r="O475" s="39"/>
      <c r="P475" s="39"/>
      <c r="Q475" s="39"/>
      <c r="R475" s="39"/>
      <c r="S475" s="29"/>
      <c r="T475" s="29"/>
      <c r="U475" s="29"/>
      <c r="V475" s="29"/>
      <c r="W475" s="29"/>
      <c r="X475" s="29"/>
      <c r="Y475" s="29"/>
      <c r="Z475" s="29"/>
      <c r="AA475" s="29"/>
      <c r="AB475" s="29"/>
      <c r="AC475" s="29"/>
      <c r="AD475" s="29"/>
      <c r="AE475" s="29"/>
      <c r="AF475" s="29"/>
      <c r="AG475" s="29"/>
      <c r="AH475" s="29"/>
      <c r="AI475" s="29"/>
      <c r="AJ475" s="29"/>
      <c r="AK475" s="29"/>
      <c r="AL475" s="29"/>
      <c r="AM475" s="29"/>
      <c r="AN475" s="29"/>
      <c r="AO475" s="29"/>
      <c r="AP475" s="29"/>
      <c r="AQ475" s="29"/>
      <c r="AR475" s="29"/>
      <c r="AS475" s="29"/>
      <c r="AT475" s="29"/>
      <c r="AU475" s="29"/>
      <c r="AV475" s="29"/>
      <c r="AW475" s="29"/>
      <c r="AX475" s="29"/>
      <c r="AY475" s="39"/>
      <c r="AZ475" s="29"/>
      <c r="BA475" s="18"/>
      <c r="BB475" s="26" t="s">
        <v>2915</v>
      </c>
      <c r="BC475" s="3009"/>
      <c r="BD475" s="3013"/>
      <c r="BE475" s="101">
        <f t="shared" si="155"/>
        <v>0</v>
      </c>
      <c r="BF475" s="993">
        <v>44</v>
      </c>
      <c r="BG475" s="3362"/>
    </row>
    <row r="476" spans="1:59" s="3704" customFormat="1" ht="15.6">
      <c r="A476" s="3163"/>
      <c r="B476" s="3637" t="s">
        <v>2916</v>
      </c>
      <c r="C476" s="29"/>
      <c r="D476" s="3610">
        <f>SUMIFS($S$9:$S$408,$I$9:$I$408,D$473)</f>
        <v>81.652395189999993</v>
      </c>
      <c r="E476" s="3614">
        <f>SUMIFS($S$9:$S$408,$I$9:$I$408,E$473)</f>
        <v>30</v>
      </c>
      <c r="F476" s="3614">
        <f>SUMIFS($S$9:$S$408,$I$9:$I$408,F$473)</f>
        <v>314.74713941086998</v>
      </c>
      <c r="G476" s="3614">
        <f>SUMIFS($S$9:$S$408,$I$9:$I$408,G$473)</f>
        <v>0</v>
      </c>
      <c r="H476" s="3614">
        <f t="shared" si="161"/>
        <v>314.74713941086998</v>
      </c>
      <c r="I476" s="3613">
        <f>SUM(D476:G476)</f>
        <v>426.39953460086997</v>
      </c>
      <c r="J476" s="29"/>
      <c r="K476" s="39"/>
      <c r="L476" s="39"/>
      <c r="M476" s="39"/>
      <c r="N476" s="39"/>
      <c r="O476" s="39"/>
      <c r="P476" s="39"/>
      <c r="Q476" s="39"/>
      <c r="R476" s="39"/>
      <c r="S476" s="29"/>
      <c r="T476" s="29"/>
      <c r="U476" s="29"/>
      <c r="V476" s="29"/>
      <c r="W476" s="29"/>
      <c r="X476" s="29"/>
      <c r="Y476" s="29"/>
      <c r="Z476" s="29"/>
      <c r="AA476" s="29"/>
      <c r="AB476" s="29"/>
      <c r="AC476" s="29"/>
      <c r="AD476" s="29"/>
      <c r="AE476" s="29"/>
      <c r="AF476" s="29"/>
      <c r="AG476" s="29"/>
      <c r="AH476" s="29"/>
      <c r="AI476" s="29"/>
      <c r="AJ476" s="29"/>
      <c r="AK476" s="29"/>
      <c r="AL476" s="29"/>
      <c r="AM476" s="29"/>
      <c r="AN476" s="29"/>
      <c r="AO476" s="29"/>
      <c r="AP476" s="29"/>
      <c r="AQ476" s="29"/>
      <c r="AR476" s="29"/>
      <c r="AS476" s="29"/>
      <c r="AT476" s="29"/>
      <c r="AU476" s="29"/>
      <c r="AV476" s="29"/>
      <c r="AW476" s="29"/>
      <c r="AX476" s="29"/>
      <c r="AY476" s="39"/>
      <c r="AZ476" s="29"/>
      <c r="BA476" s="18"/>
      <c r="BB476" s="26" t="s">
        <v>2917</v>
      </c>
      <c r="BC476" s="3009"/>
      <c r="BD476" s="3013"/>
      <c r="BE476" s="101">
        <f t="shared" si="155"/>
        <v>0</v>
      </c>
      <c r="BF476" s="993">
        <v>44</v>
      </c>
      <c r="BG476" s="3362"/>
    </row>
    <row r="477" spans="1:59" s="3704" customFormat="1" ht="15.6">
      <c r="A477" s="3163"/>
      <c r="B477" s="3637" t="s">
        <v>2902</v>
      </c>
      <c r="C477" s="29"/>
      <c r="D477" s="3619">
        <f t="shared" ref="D477:I477" si="162">IFERROR(D476/$I476,"")</f>
        <v>0.19149269303595859</v>
      </c>
      <c r="E477" s="3620">
        <f t="shared" si="162"/>
        <v>7.035654958695349E-2</v>
      </c>
      <c r="F477" s="3620">
        <f t="shared" si="162"/>
        <v>0.73815075737708791</v>
      </c>
      <c r="G477" s="3620">
        <f t="shared" si="162"/>
        <v>0</v>
      </c>
      <c r="H477" s="3620">
        <f t="shared" si="162"/>
        <v>0.73815075737708791</v>
      </c>
      <c r="I477" s="3621">
        <f t="shared" si="162"/>
        <v>1</v>
      </c>
      <c r="J477" s="29"/>
      <c r="K477" s="39"/>
      <c r="L477" s="39"/>
      <c r="M477" s="39"/>
      <c r="N477" s="39"/>
      <c r="O477" s="39"/>
      <c r="P477" s="39"/>
      <c r="Q477" s="39"/>
      <c r="R477" s="39"/>
      <c r="S477" s="29"/>
      <c r="T477" s="29"/>
      <c r="U477" s="29"/>
      <c r="V477" s="29"/>
      <c r="W477" s="29"/>
      <c r="X477" s="29"/>
      <c r="Y477" s="29"/>
      <c r="Z477" s="29"/>
      <c r="AA477" s="29"/>
      <c r="AB477" s="29"/>
      <c r="AC477" s="29"/>
      <c r="AD477" s="29"/>
      <c r="AE477" s="29"/>
      <c r="AF477" s="29"/>
      <c r="AG477" s="29"/>
      <c r="AH477" s="29"/>
      <c r="AI477" s="29"/>
      <c r="AJ477" s="29"/>
      <c r="AK477" s="29"/>
      <c r="AL477" s="29"/>
      <c r="AM477" s="29"/>
      <c r="AN477" s="29"/>
      <c r="AO477" s="29"/>
      <c r="AP477" s="29"/>
      <c r="AQ477" s="29"/>
      <c r="AR477" s="29"/>
      <c r="AS477" s="29"/>
      <c r="AT477" s="29"/>
      <c r="AU477" s="29"/>
      <c r="AV477" s="29"/>
      <c r="AW477" s="29"/>
      <c r="AX477" s="29"/>
      <c r="AY477" s="39"/>
      <c r="AZ477" s="29"/>
      <c r="BA477" s="18"/>
      <c r="BB477" s="26" t="s">
        <v>2918</v>
      </c>
      <c r="BC477" s="3009"/>
      <c r="BD477" s="3013"/>
      <c r="BE477" s="101">
        <f t="shared" si="155"/>
        <v>0</v>
      </c>
      <c r="BF477" s="993">
        <v>44</v>
      </c>
      <c r="BG477" s="3362"/>
    </row>
    <row r="478" spans="1:59" s="3704" customFormat="1" ht="15.6">
      <c r="A478" s="3163"/>
      <c r="B478" s="3639" t="s">
        <v>2904</v>
      </c>
      <c r="C478" s="29"/>
      <c r="D478" s="3619">
        <f t="shared" ref="D478:I478" si="163">IFERROR(D474/D476,0)</f>
        <v>3.6986964227717717E-2</v>
      </c>
      <c r="E478" s="3620">
        <f t="shared" si="163"/>
        <v>6.2720755796828218E-2</v>
      </c>
      <c r="F478" s="3620">
        <f t="shared" si="163"/>
        <v>7.2798519798421404E-2</v>
      </c>
      <c r="G478" s="3620">
        <f t="shared" si="163"/>
        <v>0</v>
      </c>
      <c r="H478" s="3620">
        <f t="shared" si="163"/>
        <v>7.2798519798421404E-2</v>
      </c>
      <c r="I478" s="3621">
        <f t="shared" si="163"/>
        <v>6.5231831877676769E-2</v>
      </c>
      <c r="J478" s="29"/>
      <c r="K478" s="39"/>
      <c r="L478" s="39"/>
      <c r="M478" s="39"/>
      <c r="N478" s="39"/>
      <c r="O478" s="39"/>
      <c r="P478" s="39"/>
      <c r="Q478" s="39"/>
      <c r="R478" s="39"/>
      <c r="S478" s="29"/>
      <c r="T478" s="29"/>
      <c r="U478" s="29"/>
      <c r="V478" s="29"/>
      <c r="W478" s="29"/>
      <c r="X478" s="29"/>
      <c r="Y478" s="29"/>
      <c r="Z478" s="29"/>
      <c r="AA478" s="29"/>
      <c r="AB478" s="29"/>
      <c r="AC478" s="29"/>
      <c r="AD478" s="29"/>
      <c r="AE478" s="29"/>
      <c r="AF478" s="29"/>
      <c r="AG478" s="29"/>
      <c r="AH478" s="29"/>
      <c r="AI478" s="29"/>
      <c r="AJ478" s="29"/>
      <c r="AK478" s="29"/>
      <c r="AL478" s="29"/>
      <c r="AM478" s="29"/>
      <c r="AN478" s="29"/>
      <c r="AO478" s="29"/>
      <c r="AP478" s="29"/>
      <c r="AQ478" s="29"/>
      <c r="AR478" s="29"/>
      <c r="AS478" s="29"/>
      <c r="AT478" s="29"/>
      <c r="AU478" s="29"/>
      <c r="AV478" s="29"/>
      <c r="AW478" s="29"/>
      <c r="AX478" s="29"/>
      <c r="AY478" s="39"/>
      <c r="AZ478" s="29"/>
      <c r="BA478" s="18"/>
      <c r="BB478" s="26" t="s">
        <v>2919</v>
      </c>
      <c r="BC478" s="3009"/>
      <c r="BD478" s="3013"/>
      <c r="BE478" s="101">
        <f t="shared" si="155"/>
        <v>0</v>
      </c>
      <c r="BF478" s="993">
        <v>44</v>
      </c>
      <c r="BG478" s="3362"/>
    </row>
    <row r="479" spans="1:59" s="3704" customFormat="1" ht="15.6">
      <c r="A479" s="3163"/>
      <c r="B479" s="3640" t="s">
        <v>2920</v>
      </c>
      <c r="C479" s="29"/>
      <c r="D479" s="3622">
        <f>IFERROR(D475/D476,0)</f>
        <v>0</v>
      </c>
      <c r="E479" s="3623">
        <f>IFERROR(E475/E476,0)</f>
        <v>2.700000000000001E-3</v>
      </c>
      <c r="F479" s="3623">
        <f t="shared" ref="F479:G479" si="164">IFERROR(F475/F476,0)</f>
        <v>-1.1322549153372151E-2</v>
      </c>
      <c r="G479" s="3623">
        <f t="shared" si="164"/>
        <v>0</v>
      </c>
      <c r="H479" s="3623">
        <f>IFERROR(H475/H476,0)</f>
        <v>-1.1322549153372151E-2</v>
      </c>
      <c r="I479" s="3624">
        <f>IFERROR(I475/I476,0)</f>
        <v>-8.1677855491161834E-3</v>
      </c>
      <c r="J479" s="29"/>
      <c r="K479" s="39"/>
      <c r="L479" s="39"/>
      <c r="M479" s="39"/>
      <c r="N479" s="39"/>
      <c r="O479" s="39"/>
      <c r="P479" s="39"/>
      <c r="Q479" s="39"/>
      <c r="R479" s="39"/>
      <c r="S479" s="29"/>
      <c r="T479" s="29"/>
      <c r="U479" s="29"/>
      <c r="V479" s="29"/>
      <c r="W479" s="29"/>
      <c r="X479" s="29"/>
      <c r="Y479" s="29"/>
      <c r="Z479" s="29"/>
      <c r="AA479" s="29"/>
      <c r="AB479" s="29"/>
      <c r="AC479" s="29"/>
      <c r="AD479" s="29"/>
      <c r="AE479" s="29"/>
      <c r="AF479" s="29"/>
      <c r="AG479" s="29"/>
      <c r="AH479" s="29"/>
      <c r="AI479" s="29"/>
      <c r="AJ479" s="29"/>
      <c r="AK479" s="29"/>
      <c r="AL479" s="29"/>
      <c r="AM479" s="29"/>
      <c r="AN479" s="29"/>
      <c r="AO479" s="29"/>
      <c r="AP479" s="29"/>
      <c r="AQ479" s="29"/>
      <c r="AR479" s="29"/>
      <c r="AS479" s="29"/>
      <c r="AT479" s="29"/>
      <c r="AU479" s="29"/>
      <c r="AV479" s="29"/>
      <c r="AW479" s="29"/>
      <c r="AX479" s="29"/>
      <c r="AY479" s="39"/>
      <c r="AZ479" s="29"/>
      <c r="BA479" s="18"/>
      <c r="BB479" s="26" t="s">
        <v>2921</v>
      </c>
      <c r="BC479" s="3009"/>
      <c r="BD479" s="3013"/>
      <c r="BE479" s="101">
        <f t="shared" si="155"/>
        <v>0</v>
      </c>
      <c r="BF479" s="993">
        <v>44</v>
      </c>
      <c r="BG479" s="3362"/>
    </row>
    <row r="480" spans="1:59" s="3704" customFormat="1" ht="16.2" thickBot="1">
      <c r="A480" s="980"/>
      <c r="B480" s="3641" t="s">
        <v>2910</v>
      </c>
      <c r="C480" s="29"/>
      <c r="D480" s="3625">
        <f>IFERROR(SUMIFS($U$9:$U$408, AR$9:AR$408, "Y") / SUMIFS($S$9:$S$408, AR$9:AR$408, "Y"), 0)</f>
        <v>9.1754809917903639</v>
      </c>
      <c r="E480" s="3626">
        <f>IFERROR(SUMIFS($U$9:$U$408, AS$9:AS$408, "Y") / SUMIFS($S$9:$S$408, AS$9:AS$408, "Y"), 0)</f>
        <v>1.61</v>
      </c>
      <c r="F480" s="3626">
        <f>IFERROR(SUMIFS($U$9:$U$408, AT$9:AT$408, "Y") / SUMIFS($S$9:$S$408, AT$9:AT$408, "Y"), 0)</f>
        <v>20.732922411974297</v>
      </c>
      <c r="G480" s="3626">
        <f>IFERROR(SUMIFS($U$9:$U$408, AU$9:AU$408, "Y") / SUMIFS($S$9:$S$408, AU$9:AU$408, "Y"), 0)</f>
        <v>0</v>
      </c>
      <c r="H480" s="3626" t="str">
        <f>IF(F479+G479&gt;0,(F480*F479+G479*G480)/(F479+G479),"")</f>
        <v/>
      </c>
      <c r="I480" s="3627">
        <f>SUMPRODUCT(D480:G480,D477:G477)</f>
        <v>17.174333990892407</v>
      </c>
      <c r="J480" s="29"/>
      <c r="K480" s="39"/>
      <c r="L480" s="39"/>
      <c r="M480" s="39"/>
      <c r="N480" s="39"/>
      <c r="O480" s="39"/>
      <c r="P480" s="39"/>
      <c r="Q480" s="39"/>
      <c r="R480" s="39"/>
      <c r="S480" s="29"/>
      <c r="T480" s="29"/>
      <c r="U480" s="29"/>
      <c r="V480" s="29"/>
      <c r="W480" s="29"/>
      <c r="X480" s="29"/>
      <c r="Y480" s="29"/>
      <c r="Z480" s="29"/>
      <c r="AA480" s="29"/>
      <c r="AB480" s="29"/>
      <c r="AC480" s="29"/>
      <c r="AD480" s="29"/>
      <c r="AE480" s="29"/>
      <c r="AF480" s="29"/>
      <c r="AG480" s="29"/>
      <c r="AH480" s="29"/>
      <c r="AI480" s="29"/>
      <c r="AJ480" s="29"/>
      <c r="AK480" s="29"/>
      <c r="AL480" s="29"/>
      <c r="AM480" s="29"/>
      <c r="AN480" s="29"/>
      <c r="AO480" s="29"/>
      <c r="AP480" s="29"/>
      <c r="AQ480" s="29"/>
      <c r="AR480" s="29"/>
      <c r="AS480" s="29"/>
      <c r="AT480" s="29"/>
      <c r="AU480" s="29"/>
      <c r="AV480" s="29"/>
      <c r="AW480" s="29"/>
      <c r="AX480" s="29"/>
      <c r="AY480" s="39"/>
      <c r="AZ480" s="29"/>
      <c r="BA480" s="18"/>
      <c r="BB480" s="902" t="s">
        <v>2922</v>
      </c>
      <c r="BC480" s="3009"/>
      <c r="BD480" s="3013"/>
      <c r="BE480" s="101" t="str">
        <f t="shared" si="155"/>
        <v>Please complete all cells in row</v>
      </c>
      <c r="BF480" s="993">
        <v>44</v>
      </c>
      <c r="BG480" s="3362"/>
    </row>
    <row r="481" spans="1:59" s="3704" customFormat="1" ht="16.8" thickTop="1" thickBot="1">
      <c r="A481" s="3163"/>
      <c r="B481" s="29"/>
      <c r="C481" s="29"/>
      <c r="D481" s="29"/>
      <c r="E481" s="29"/>
      <c r="F481" s="29"/>
      <c r="G481" s="29"/>
      <c r="H481" s="29"/>
      <c r="I481" s="29"/>
      <c r="J481" s="29"/>
      <c r="K481" s="39"/>
      <c r="L481" s="39"/>
      <c r="M481" s="39"/>
      <c r="N481" s="39"/>
      <c r="O481" s="39"/>
      <c r="P481" s="39"/>
      <c r="Q481" s="39"/>
      <c r="R481" s="39"/>
      <c r="S481" s="29"/>
      <c r="T481" s="29"/>
      <c r="U481" s="29"/>
      <c r="V481" s="29"/>
      <c r="W481" s="29"/>
      <c r="X481" s="29"/>
      <c r="Y481" s="29"/>
      <c r="Z481" s="29"/>
      <c r="AA481" s="29"/>
      <c r="AB481" s="29"/>
      <c r="AC481" s="29"/>
      <c r="AD481" s="29"/>
      <c r="AE481" s="29"/>
      <c r="AF481" s="29"/>
      <c r="AG481" s="29"/>
      <c r="AH481" s="29"/>
      <c r="AI481" s="29"/>
      <c r="AJ481" s="29"/>
      <c r="AK481" s="29"/>
      <c r="AL481" s="29"/>
      <c r="AM481" s="29"/>
      <c r="AN481" s="29"/>
      <c r="AO481" s="29"/>
      <c r="AP481" s="29"/>
      <c r="AQ481" s="29"/>
      <c r="AR481" s="29"/>
      <c r="AS481" s="29"/>
      <c r="AT481" s="29"/>
      <c r="AU481" s="29"/>
      <c r="AV481" s="29"/>
      <c r="AW481" s="29"/>
      <c r="AX481" s="29"/>
      <c r="AY481" s="39"/>
      <c r="AZ481" s="29"/>
      <c r="BA481" s="18"/>
      <c r="BB481" s="18"/>
      <c r="BC481" s="3365"/>
      <c r="BD481" s="3013"/>
      <c r="BE481" s="101">
        <f t="shared" si="155"/>
        <v>0</v>
      </c>
      <c r="BF481" s="993">
        <v>51</v>
      </c>
      <c r="BG481" s="3362"/>
    </row>
    <row r="482" spans="1:59" s="3704" customFormat="1" ht="16.8" thickTop="1" thickBot="1">
      <c r="A482" s="3163"/>
      <c r="B482" s="862" t="s">
        <v>2923</v>
      </c>
      <c r="C482" s="29"/>
      <c r="D482" s="29"/>
      <c r="E482" s="29"/>
      <c r="F482" s="29"/>
      <c r="G482" s="29"/>
      <c r="H482" s="29"/>
      <c r="I482" s="29"/>
      <c r="J482" s="29"/>
      <c r="K482" s="39"/>
      <c r="L482" s="39"/>
      <c r="M482" s="39"/>
      <c r="N482" s="39"/>
      <c r="O482" s="39"/>
      <c r="P482" s="39"/>
      <c r="Q482" s="39"/>
      <c r="R482" s="39"/>
      <c r="S482" s="29"/>
      <c r="T482" s="29"/>
      <c r="U482" s="29"/>
      <c r="V482" s="29"/>
      <c r="W482" s="29"/>
      <c r="X482" s="29"/>
      <c r="Y482" s="29"/>
      <c r="Z482" s="29"/>
      <c r="AA482" s="29"/>
      <c r="AB482" s="29"/>
      <c r="AC482" s="29"/>
      <c r="AD482" s="29"/>
      <c r="AE482" s="29"/>
      <c r="AF482" s="29"/>
      <c r="AG482" s="29"/>
      <c r="AH482" s="29"/>
      <c r="AI482" s="29"/>
      <c r="AJ482" s="29"/>
      <c r="AK482" s="29"/>
      <c r="AL482" s="29"/>
      <c r="AM482" s="29"/>
      <c r="AN482" s="29"/>
      <c r="AO482" s="29"/>
      <c r="AP482" s="29"/>
      <c r="AQ482" s="29"/>
      <c r="AR482" s="29"/>
      <c r="AS482" s="29"/>
      <c r="AT482" s="29"/>
      <c r="AU482" s="29"/>
      <c r="AV482" s="29"/>
      <c r="AW482" s="29"/>
      <c r="AX482" s="29"/>
      <c r="AY482" s="39"/>
      <c r="AZ482" s="29"/>
      <c r="BA482" s="18"/>
      <c r="BB482" s="847"/>
      <c r="BC482" s="3009"/>
      <c r="BD482" s="3013"/>
      <c r="BE482" s="101">
        <f t="shared" si="155"/>
        <v>0</v>
      </c>
      <c r="BF482" s="993">
        <v>50</v>
      </c>
      <c r="BG482" s="3362"/>
    </row>
    <row r="483" spans="1:59" s="3704" customFormat="1" ht="16.8" thickTop="1" thickBot="1">
      <c r="A483" s="3163"/>
      <c r="B483" s="3636" t="s">
        <v>2924</v>
      </c>
      <c r="C483" s="29"/>
      <c r="D483" s="29"/>
      <c r="E483" s="29"/>
      <c r="F483" s="29"/>
      <c r="G483" s="29"/>
      <c r="H483" s="29"/>
      <c r="I483" s="29"/>
      <c r="J483" s="29"/>
      <c r="K483" s="39"/>
      <c r="L483" s="39"/>
      <c r="M483" s="39"/>
      <c r="N483" s="39"/>
      <c r="O483" s="39"/>
      <c r="P483" s="39"/>
      <c r="Q483" s="39"/>
      <c r="R483" s="39"/>
      <c r="S483" s="29"/>
      <c r="T483" s="29"/>
      <c r="U483" s="29"/>
      <c r="V483" s="29"/>
      <c r="W483" s="29"/>
      <c r="X483" s="29"/>
      <c r="Y483" s="29"/>
      <c r="Z483" s="29"/>
      <c r="AA483" s="29"/>
      <c r="AB483" s="29"/>
      <c r="AC483" s="29"/>
      <c r="AD483" s="29"/>
      <c r="AE483" s="29"/>
      <c r="AF483" s="29"/>
      <c r="AG483" s="29"/>
      <c r="AH483" s="29"/>
      <c r="AI483" s="29"/>
      <c r="AJ483" s="29"/>
      <c r="AK483" s="29"/>
      <c r="AL483" s="29"/>
      <c r="AM483" s="29"/>
      <c r="AN483" s="29"/>
      <c r="AO483" s="29"/>
      <c r="AP483" s="29"/>
      <c r="AQ483" s="29"/>
      <c r="AR483" s="29"/>
      <c r="AS483" s="29"/>
      <c r="AT483" s="29"/>
      <c r="AU483" s="29"/>
      <c r="AV483" s="29"/>
      <c r="AW483" s="29"/>
      <c r="AX483" s="29"/>
      <c r="AY483" s="39"/>
      <c r="AZ483" s="29"/>
      <c r="BA483" s="18"/>
      <c r="BB483" s="18"/>
      <c r="BC483" s="3009"/>
      <c r="BD483" s="3013"/>
      <c r="BE483" s="101">
        <f t="shared" si="155"/>
        <v>0</v>
      </c>
      <c r="BF483" s="993">
        <v>50</v>
      </c>
      <c r="BG483" s="3362"/>
    </row>
    <row r="484" spans="1:59" s="3704" customFormat="1" ht="16.2" thickTop="1">
      <c r="A484" s="3163"/>
      <c r="B484" s="3637" t="s">
        <v>2925</v>
      </c>
      <c r="C484" s="29"/>
      <c r="D484" s="3628">
        <f>I468</f>
        <v>6.5231831877676769E-2</v>
      </c>
      <c r="E484" s="29"/>
      <c r="F484" s="29"/>
      <c r="G484" s="29"/>
      <c r="H484" s="29"/>
      <c r="I484" s="29"/>
      <c r="J484" s="29"/>
      <c r="K484" s="39"/>
      <c r="L484" s="39"/>
      <c r="M484" s="39"/>
      <c r="N484" s="39"/>
      <c r="O484" s="39"/>
      <c r="P484" s="39"/>
      <c r="Q484" s="39"/>
      <c r="R484" s="39"/>
      <c r="S484" s="29"/>
      <c r="T484" s="29"/>
      <c r="U484" s="29"/>
      <c r="V484" s="29"/>
      <c r="W484" s="29"/>
      <c r="X484" s="29"/>
      <c r="Y484" s="29"/>
      <c r="Z484" s="29"/>
      <c r="AA484" s="29"/>
      <c r="AB484" s="29"/>
      <c r="AC484" s="29"/>
      <c r="AD484" s="29"/>
      <c r="AE484" s="29"/>
      <c r="AF484" s="29"/>
      <c r="AG484" s="29"/>
      <c r="AH484" s="29"/>
      <c r="AI484" s="29"/>
      <c r="AJ484" s="29"/>
      <c r="AK484" s="29"/>
      <c r="AL484" s="29"/>
      <c r="AM484" s="29"/>
      <c r="AN484" s="29"/>
      <c r="AO484" s="29"/>
      <c r="AP484" s="29"/>
      <c r="AQ484" s="29"/>
      <c r="AR484" s="29"/>
      <c r="AS484" s="29"/>
      <c r="AT484" s="29"/>
      <c r="AU484" s="29"/>
      <c r="AV484" s="29"/>
      <c r="AW484" s="29"/>
      <c r="AX484" s="29"/>
      <c r="AY484" s="39"/>
      <c r="AZ484" s="29"/>
      <c r="BA484" s="18"/>
      <c r="BB484" s="25" t="s">
        <v>2926</v>
      </c>
      <c r="BC484" s="3009"/>
      <c r="BD484" s="3013"/>
      <c r="BE484" s="101">
        <f t="shared" si="155"/>
        <v>0</v>
      </c>
      <c r="BF484" s="993">
        <v>49</v>
      </c>
      <c r="BG484" s="3362"/>
    </row>
    <row r="485" spans="1:59" s="3704" customFormat="1" ht="15">
      <c r="A485" s="3163"/>
      <c r="B485" s="3637" t="str">
        <f>B469</f>
        <v xml:space="preserve">Nominal cost of debt using PR24 inclusion criteria </v>
      </c>
      <c r="C485" s="18"/>
      <c r="D485" s="4097">
        <f>I469</f>
        <v>6.5421873176542827E-2</v>
      </c>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c r="AC485" s="18"/>
      <c r="AD485" s="18"/>
      <c r="AE485" s="18"/>
      <c r="AF485" s="18"/>
      <c r="AG485" s="18"/>
      <c r="AH485" s="18"/>
      <c r="AI485" s="18"/>
      <c r="AJ485" s="18"/>
      <c r="AK485" s="18"/>
      <c r="AL485" s="18"/>
      <c r="AM485" s="18"/>
      <c r="AN485" s="18"/>
      <c r="AO485" s="18"/>
      <c r="AP485" s="18"/>
      <c r="AQ485" s="18"/>
      <c r="AR485" s="18"/>
      <c r="AS485" s="18"/>
      <c r="AT485" s="18"/>
      <c r="AU485" s="18"/>
      <c r="AV485" s="18"/>
      <c r="AW485" s="18"/>
      <c r="AX485" s="18"/>
      <c r="AY485" s="18"/>
      <c r="AZ485" s="18"/>
      <c r="BA485" s="18"/>
      <c r="BB485" s="26" t="s">
        <v>2927</v>
      </c>
      <c r="BC485" s="3009"/>
      <c r="BD485" s="3013"/>
      <c r="BE485" s="101">
        <f t="shared" si="155"/>
        <v>0</v>
      </c>
      <c r="BF485" s="993">
        <v>49</v>
      </c>
      <c r="BG485" s="3362"/>
    </row>
    <row r="486" spans="1:59" ht="15.6" thickBot="1">
      <c r="B486" s="3637" t="s">
        <v>2928</v>
      </c>
      <c r="C486" s="14"/>
      <c r="D486" s="3629">
        <f>I478</f>
        <v>6.5231831877676769E-2</v>
      </c>
      <c r="E486" s="14"/>
      <c r="F486" s="14"/>
      <c r="G486" s="14"/>
      <c r="H486" s="14"/>
      <c r="I486" s="14"/>
      <c r="J486" s="14"/>
      <c r="K486" s="14"/>
      <c r="L486" s="14"/>
      <c r="M486" s="14"/>
      <c r="N486" s="14"/>
      <c r="O486" s="14"/>
      <c r="P486" s="14"/>
      <c r="Q486" s="14"/>
      <c r="R486" s="14"/>
      <c r="S486" s="14"/>
      <c r="T486" s="14"/>
      <c r="U486" s="14"/>
      <c r="V486" s="14"/>
      <c r="W486" s="14"/>
      <c r="X486" s="14"/>
      <c r="Y486" s="14"/>
      <c r="Z486" s="14"/>
      <c r="AA486" s="14"/>
      <c r="AB486" s="14"/>
      <c r="AC486" s="14"/>
      <c r="AD486" s="14"/>
      <c r="AE486" s="14"/>
      <c r="AF486" s="14"/>
      <c r="AG486" s="14"/>
      <c r="AH486" s="14"/>
      <c r="AI486" s="14"/>
      <c r="AJ486" s="14"/>
      <c r="AK486" s="14"/>
      <c r="AL486" s="14"/>
      <c r="AM486" s="794"/>
      <c r="AN486" s="14"/>
      <c r="AO486" s="14"/>
      <c r="AP486" s="14"/>
      <c r="AQ486" s="14"/>
      <c r="AR486" s="14"/>
      <c r="AS486" s="14"/>
      <c r="AT486" s="14"/>
      <c r="AU486" s="14"/>
      <c r="AV486" s="14"/>
      <c r="AW486" s="14"/>
      <c r="AX486" s="14"/>
      <c r="AY486" s="14"/>
      <c r="AZ486" s="14"/>
      <c r="BA486" s="14"/>
      <c r="BB486" s="27" t="s">
        <v>2929</v>
      </c>
      <c r="BD486" s="3013"/>
      <c r="BE486" s="101">
        <f t="shared" si="155"/>
        <v>0</v>
      </c>
      <c r="BF486" s="2967">
        <v>49</v>
      </c>
      <c r="BG486" s="3366"/>
    </row>
    <row r="487" spans="1:59" ht="16.2" thickTop="1" thickBot="1">
      <c r="B487" s="3636" t="s">
        <v>2930</v>
      </c>
      <c r="C487" s="14"/>
      <c r="D487" s="14"/>
      <c r="E487" s="14"/>
      <c r="F487" s="14"/>
      <c r="G487" s="14"/>
      <c r="H487" s="14"/>
      <c r="I487" s="14"/>
      <c r="J487" s="14"/>
      <c r="K487" s="14"/>
      <c r="L487" s="14"/>
      <c r="M487" s="14"/>
      <c r="N487" s="14"/>
      <c r="O487" s="14"/>
      <c r="P487" s="14"/>
      <c r="Q487" s="14"/>
      <c r="R487" s="14"/>
      <c r="S487" s="14"/>
      <c r="T487" s="14"/>
      <c r="U487" s="14"/>
      <c r="V487" s="14"/>
      <c r="W487" s="14"/>
      <c r="X487" s="14"/>
      <c r="Y487" s="14"/>
      <c r="Z487" s="14"/>
      <c r="AA487" s="14"/>
      <c r="AB487" s="14"/>
      <c r="AC487" s="14"/>
      <c r="AD487" s="14"/>
      <c r="AE487" s="14"/>
      <c r="AF487" s="14"/>
      <c r="AG487" s="14"/>
      <c r="AH487" s="14"/>
      <c r="AI487" s="14"/>
      <c r="AJ487" s="14"/>
      <c r="AK487" s="14"/>
      <c r="AL487" s="14"/>
      <c r="AM487" s="794"/>
      <c r="AN487" s="14"/>
      <c r="AO487" s="14"/>
      <c r="AP487" s="14"/>
      <c r="AQ487" s="14"/>
      <c r="AR487" s="14"/>
      <c r="AS487" s="14"/>
      <c r="AT487" s="14"/>
      <c r="AU487" s="14"/>
      <c r="AV487" s="14"/>
      <c r="AW487" s="14"/>
      <c r="AX487" s="14"/>
      <c r="AY487" s="14"/>
      <c r="AZ487" s="14"/>
      <c r="BA487" s="14"/>
      <c r="BB487" s="905"/>
      <c r="BD487" s="3013"/>
      <c r="BE487" s="101">
        <f t="shared" si="155"/>
        <v>0</v>
      </c>
      <c r="BF487" s="2967">
        <v>50</v>
      </c>
      <c r="BG487" s="3366"/>
    </row>
    <row r="488" spans="1:59" ht="15.6" thickTop="1">
      <c r="B488" s="3637" t="s">
        <v>2931</v>
      </c>
      <c r="C488" s="14"/>
      <c r="D488" s="3628">
        <f>I470</f>
        <v>-8.3577482330009587E-3</v>
      </c>
      <c r="E488" s="14"/>
      <c r="F488" s="14"/>
      <c r="G488" s="14"/>
      <c r="H488" s="14"/>
      <c r="I488" s="14"/>
      <c r="J488" s="14"/>
      <c r="K488" s="14"/>
      <c r="L488" s="14"/>
      <c r="M488" s="14"/>
      <c r="N488" s="14"/>
      <c r="O488" s="14"/>
      <c r="P488" s="14"/>
      <c r="Q488" s="14"/>
      <c r="R488" s="14"/>
      <c r="S488" s="14"/>
      <c r="T488" s="14"/>
      <c r="U488" s="14"/>
      <c r="V488" s="14"/>
      <c r="W488" s="14"/>
      <c r="X488" s="14"/>
      <c r="Y488" s="14"/>
      <c r="Z488" s="14"/>
      <c r="AA488" s="14"/>
      <c r="AB488" s="14"/>
      <c r="AC488" s="14"/>
      <c r="AD488" s="14"/>
      <c r="AE488" s="14"/>
      <c r="AF488" s="14"/>
      <c r="AG488" s="14"/>
      <c r="AH488" s="14"/>
      <c r="AI488" s="14"/>
      <c r="AJ488" s="14"/>
      <c r="AK488" s="14"/>
      <c r="AL488" s="14"/>
      <c r="AM488" s="794"/>
      <c r="AN488" s="14"/>
      <c r="AO488" s="14"/>
      <c r="AP488" s="14"/>
      <c r="AQ488" s="14"/>
      <c r="AR488" s="14"/>
      <c r="AS488" s="14"/>
      <c r="AT488" s="14"/>
      <c r="AU488" s="14"/>
      <c r="AV488" s="14"/>
      <c r="AW488" s="14"/>
      <c r="AX488" s="14"/>
      <c r="AY488" s="14"/>
      <c r="AZ488" s="14"/>
      <c r="BA488" s="14"/>
      <c r="BB488" s="25" t="s">
        <v>2932</v>
      </c>
      <c r="BD488" s="3013"/>
      <c r="BE488" s="101">
        <f t="shared" si="155"/>
        <v>0</v>
      </c>
      <c r="BF488" s="2967">
        <v>49</v>
      </c>
      <c r="BG488" s="3366"/>
    </row>
    <row r="489" spans="1:59" ht="15.6" thickBot="1">
      <c r="B489" s="3638" t="s">
        <v>2933</v>
      </c>
      <c r="C489" s="14"/>
      <c r="D489" s="3629">
        <f>I479</f>
        <v>-8.1677855491161834E-3</v>
      </c>
      <c r="E489" s="14"/>
      <c r="F489" s="14"/>
      <c r="G489" s="14"/>
      <c r="H489" s="14"/>
      <c r="I489" s="14"/>
      <c r="J489" s="14"/>
      <c r="K489" s="14"/>
      <c r="L489" s="14"/>
      <c r="M489" s="14"/>
      <c r="N489" s="14"/>
      <c r="O489" s="14"/>
      <c r="P489" s="14"/>
      <c r="Q489" s="14"/>
      <c r="R489" s="14"/>
      <c r="S489" s="14"/>
      <c r="T489" s="14"/>
      <c r="U489" s="14"/>
      <c r="V489" s="14"/>
      <c r="W489" s="14"/>
      <c r="X489" s="14"/>
      <c r="Y489" s="14"/>
      <c r="Z489" s="14"/>
      <c r="AA489" s="14"/>
      <c r="AB489" s="14"/>
      <c r="AC489" s="14"/>
      <c r="AD489" s="14"/>
      <c r="AE489" s="14"/>
      <c r="AF489" s="14"/>
      <c r="AG489" s="14"/>
      <c r="AH489" s="14"/>
      <c r="AI489" s="14"/>
      <c r="AJ489" s="14"/>
      <c r="AK489" s="14"/>
      <c r="AL489" s="14"/>
      <c r="AM489" s="794"/>
      <c r="AN489" s="14"/>
      <c r="AO489" s="14"/>
      <c r="AP489" s="14"/>
      <c r="AQ489" s="14"/>
      <c r="AR489" s="14"/>
      <c r="AS489" s="14"/>
      <c r="AT489" s="14"/>
      <c r="AU489" s="14"/>
      <c r="AV489" s="14"/>
      <c r="AW489" s="14"/>
      <c r="AX489" s="14"/>
      <c r="AZ489" s="14"/>
      <c r="BA489" s="14"/>
      <c r="BB489" s="27" t="s">
        <v>2934</v>
      </c>
      <c r="BD489" s="3013"/>
      <c r="BE489" s="101">
        <f t="shared" si="155"/>
        <v>0</v>
      </c>
      <c r="BF489" s="2967">
        <v>49</v>
      </c>
      <c r="BG489" s="3366"/>
    </row>
    <row r="490" spans="1:59" ht="14.4" thickTop="1">
      <c r="A490" s="3653"/>
      <c r="B490" s="14"/>
      <c r="C490" s="14"/>
      <c r="D490" s="14"/>
      <c r="E490" s="14"/>
      <c r="F490" s="14"/>
      <c r="G490" s="14"/>
      <c r="H490" s="14"/>
      <c r="I490" s="14"/>
      <c r="J490" s="14"/>
      <c r="K490" s="14"/>
      <c r="L490" s="14"/>
      <c r="M490" s="14"/>
      <c r="N490" s="14"/>
      <c r="O490" s="14"/>
      <c r="P490" s="14"/>
      <c r="Q490" s="14"/>
      <c r="R490" s="14"/>
      <c r="S490" s="14"/>
      <c r="T490" s="14"/>
      <c r="U490" s="14"/>
      <c r="V490" s="14"/>
      <c r="W490" s="14"/>
      <c r="X490" s="14"/>
      <c r="Y490" s="14"/>
      <c r="Z490" s="14"/>
      <c r="AA490" s="14"/>
      <c r="AB490" s="14"/>
      <c r="AC490" s="14"/>
      <c r="AD490" s="14"/>
      <c r="AE490" s="14"/>
      <c r="AF490" s="14"/>
      <c r="AG490" s="14"/>
      <c r="AH490" s="14"/>
      <c r="AI490" s="14"/>
      <c r="AJ490" s="14"/>
      <c r="AK490" s="14"/>
      <c r="AL490" s="14"/>
      <c r="AM490" s="794"/>
      <c r="AN490" s="14"/>
      <c r="AO490" s="14"/>
      <c r="AP490" s="14"/>
      <c r="AQ490" s="14"/>
      <c r="AR490" s="14"/>
      <c r="AS490" s="14"/>
      <c r="AT490" s="14"/>
      <c r="AU490" s="14"/>
      <c r="AV490" s="14"/>
      <c r="AW490" s="14"/>
      <c r="AX490" s="14"/>
      <c r="AY490" s="14"/>
      <c r="AZ490" s="14"/>
      <c r="BA490" s="14"/>
      <c r="BB490" s="14"/>
      <c r="BC490" s="3654" t="s">
        <v>775</v>
      </c>
      <c r="BD490" s="947"/>
      <c r="BE490" s="947"/>
      <c r="BF490" s="947"/>
      <c r="BG490" s="3366"/>
    </row>
  </sheetData>
  <sheetProtection formatColumns="0" formatRows="0" autoFilter="0"/>
  <mergeCells count="2">
    <mergeCell ref="BB5:BB6"/>
    <mergeCell ref="B3:BB3"/>
  </mergeCells>
  <phoneticPr fontId="35" type="noConversion"/>
  <conditionalFormatting sqref="BE8:BE489">
    <cfRule type="cellIs" dxfId="54" priority="1" operator="equal">
      <formula>0</formula>
    </cfRule>
  </conditionalFormatting>
  <dataValidations count="7">
    <dataValidation type="list" allowBlank="1" showInputMessage="1" showErrorMessage="1" sqref="AY9:AY408" xr:uid="{A4DD49A8-200C-4756-8AAD-DF4AD5CA5515}">
      <formula1>".,A,B,C,D"</formula1>
    </dataValidation>
    <dataValidation type="list" allowBlank="1" showInputMessage="1" showErrorMessage="1" sqref="E9:E408" xr:uid="{81465ED4-B3F1-4D4B-93EF-A361E0788323}">
      <formula1>"', Bullet, Amortising, Callable, Sinkable, Perpetual, Revolving, Other"</formula1>
    </dataValidation>
    <dataValidation type="list" allowBlank="1" showInputMessage="1" showErrorMessage="1" sqref="J9:J408" xr:uid="{8BF3ED6F-BE42-488C-A8E5-A802B790D866}">
      <formula1>"',Super-senior, Senior, Mezzanine/2nd Lien, Junior/Subordinated, Other"</formula1>
    </dataValidation>
    <dataValidation type="list" allowBlank="1" showInputMessage="1" showErrorMessage="1" sqref="B435:B437 B425:B426 B430:B431" xr:uid="{081CC14A-7B72-4885-A98B-15648097BF2A}">
      <formula1>"Bond,Debenture,Debenture stock or irredeemable,EIB loan,Finance lease,Intercompany loan, Loan (non-EIB),Liquidity facility,Overdraft,Preference shares,Private placement,RCF,Swap - paying leg,Swap - receiving leg,Wrapping fees,Other"</formula1>
    </dataValidation>
    <dataValidation type="list" allowBlank="1" showInputMessage="1" showErrorMessage="1" sqref="H9:I408" xr:uid="{99687AB0-A434-4406-89CA-481DA92BC9D3}">
      <formula1>"Fixed,Floating,RPI,CPI/CPIH"</formula1>
    </dataValidation>
    <dataValidation type="list" allowBlank="1" showInputMessage="1" showErrorMessage="1" sqref="X9:X408" xr:uid="{28CCA591-05D9-4EF1-B9FA-6DBF70D6ACFC}">
      <formula1>".,BoE Base Rate,Overnight SONIA,Overnight SONIA + CAS,3-month SONIA,6-month, SONIA,12-month SONIA,Other"</formula1>
    </dataValidation>
    <dataValidation type="list" allowBlank="1" showInputMessage="1" showErrorMessage="1" sqref="D9:D408" xr:uid="{57707732-27B6-4AA1-BC47-7A4442F84F42}">
      <formula1>"Bond,Debenture,Debenture stock or irredeemable,EIB loan,Finance lease,Intercompany loan, Loan (non-EIB),Liquidity facility,Overdraft,Preference shares,Private placement,RCF,Swap - paying leg,Swap - receiving leg,Wrapping fees,Other-included,Other-excluded"</formula1>
    </dataValidation>
  </dataValidations>
  <pageMargins left="0.7" right="0.7" top="0.75" bottom="0.75" header="0.3" footer="0.3"/>
  <pageSetup paperSize="8" scale="31" fitToHeight="0" orientation="portrait" r:id="rId1"/>
  <headerFooter>
    <oddHeader>&amp;L&amp;F&amp;CSheet: &amp;A&amp;ROFFICIAL</oddHeader>
    <oddFooter>&amp;LPrinted on: &amp;D at &amp;T&amp;CPage &amp;P of &amp;N&amp;ROfwat</oddFooter>
  </headerFooter>
  <ignoredErrors>
    <ignoredError sqref="AV9:AX9 AV10:AX408 AN9:AU408" unlockedFormula="1"/>
  </ignoredErrors>
  <legacyDrawingHF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013A5-F4B6-4A41-8EE2-F832A4C50D5E}">
  <sheetPr codeName="Sheet126">
    <pageSetUpPr fitToPage="1"/>
  </sheetPr>
  <dimension ref="A1:Y99"/>
  <sheetViews>
    <sheetView topLeftCell="B70" workbookViewId="0">
      <selection activeCell="G9" sqref="G9"/>
    </sheetView>
  </sheetViews>
  <sheetFormatPr defaultColWidth="8" defaultRowHeight="15.6"/>
  <cols>
    <col min="1" max="1" width="1.19921875" style="2990" customWidth="1"/>
    <col min="2" max="2" width="57" style="1583" customWidth="1"/>
    <col min="3" max="3" width="6.5" style="1583" customWidth="1"/>
    <col min="4" max="4" width="4.69921875" style="1583" customWidth="1"/>
    <col min="5" max="7" width="11.59765625" style="1583" customWidth="1"/>
    <col min="8" max="8" width="13.69921875" style="1583" customWidth="1"/>
    <col min="9" max="10" width="11.59765625" style="1583" customWidth="1"/>
    <col min="11" max="13" width="11.59765625" style="920" customWidth="1"/>
    <col min="14" max="14" width="13.19921875" style="920" customWidth="1"/>
    <col min="15" max="16" width="11.59765625" style="920" customWidth="1"/>
    <col min="17" max="17" width="1.5" style="920" customWidth="1"/>
    <col min="18" max="18" width="11.59765625" style="1583" customWidth="1"/>
    <col min="19" max="19" width="1.5" style="1583" customWidth="1"/>
    <col min="20" max="20" width="24.69921875" style="1583" customWidth="1"/>
    <col min="21" max="22" width="1.5" style="3370" customWidth="1"/>
    <col min="23" max="23" width="23.5" style="3370" customWidth="1"/>
    <col min="24" max="24" width="1.5" style="2989" customWidth="1"/>
    <col min="25" max="25" width="1.5" style="3370" customWidth="1"/>
    <col min="26" max="16384" width="8" style="1583"/>
  </cols>
  <sheetData>
    <row r="1" spans="1:25" s="1578" customFormat="1" ht="23.25" customHeight="1">
      <c r="A1" s="3162" t="s">
        <v>713</v>
      </c>
      <c r="B1" s="4312" t="s">
        <v>2935</v>
      </c>
      <c r="C1" s="1579"/>
      <c r="D1" s="1579"/>
      <c r="E1" s="1579"/>
      <c r="F1" s="2924"/>
      <c r="G1" s="2924"/>
      <c r="H1" s="2924"/>
      <c r="I1" s="2924"/>
      <c r="J1" s="2924"/>
      <c r="K1" s="2924"/>
      <c r="L1" s="2924"/>
      <c r="M1" s="2924"/>
      <c r="N1" s="2924"/>
      <c r="O1" s="2924"/>
      <c r="P1" s="2924"/>
      <c r="Q1" s="2204"/>
      <c r="R1" s="1581"/>
      <c r="S1" s="1581"/>
      <c r="T1" s="1581"/>
      <c r="U1" s="3368"/>
      <c r="V1" s="3210"/>
      <c r="W1" s="3369"/>
      <c r="X1" s="2987"/>
      <c r="Y1" s="3368"/>
    </row>
    <row r="2" spans="1:25" s="1578" customFormat="1" ht="23.25" customHeight="1">
      <c r="A2" s="3162"/>
      <c r="B2" s="296" t="str">
        <f>SelectCompany!B4</f>
        <v>South Staffordshire Water</v>
      </c>
      <c r="C2" s="2924"/>
      <c r="D2" s="2924"/>
      <c r="E2" s="2924"/>
      <c r="F2" s="2924"/>
      <c r="G2" s="2924"/>
      <c r="H2" s="2924"/>
      <c r="I2" s="2924"/>
      <c r="J2" s="2924"/>
      <c r="K2" s="2924"/>
      <c r="L2" s="2924"/>
      <c r="M2" s="2924"/>
      <c r="N2" s="2924"/>
      <c r="O2" s="2924"/>
      <c r="P2" s="2924"/>
      <c r="Q2" s="2204"/>
      <c r="R2" s="1581"/>
      <c r="S2" s="1581"/>
      <c r="T2" s="1581"/>
      <c r="U2" s="3368"/>
      <c r="V2" s="3210"/>
      <c r="W2" s="3369"/>
      <c r="X2" s="2987"/>
      <c r="Y2" s="3368"/>
    </row>
    <row r="3" spans="1:25" s="1582" customFormat="1" ht="36.75" customHeight="1">
      <c r="A3" s="2990"/>
      <c r="B3" s="5149" t="s">
        <v>2936</v>
      </c>
      <c r="C3" s="5149"/>
      <c r="D3" s="5149"/>
      <c r="E3" s="5149"/>
      <c r="F3" s="5149"/>
      <c r="G3" s="5149"/>
      <c r="H3" s="5149"/>
      <c r="I3" s="5149"/>
      <c r="J3" s="5149"/>
      <c r="K3" s="5149"/>
      <c r="L3" s="5149"/>
      <c r="M3" s="5149"/>
      <c r="N3" s="5149"/>
      <c r="O3" s="5149"/>
      <c r="P3" s="5149"/>
      <c r="Q3" s="5149"/>
      <c r="R3" s="5149"/>
      <c r="S3" s="5149"/>
      <c r="T3" s="5149"/>
      <c r="U3" s="3370"/>
      <c r="V3" s="3210"/>
      <c r="W3" s="3213" t="s">
        <v>716</v>
      </c>
      <c r="X3" s="2987"/>
      <c r="Y3" s="3370"/>
    </row>
    <row r="4" spans="1:25" ht="23.4" thickBot="1">
      <c r="B4" s="1584"/>
      <c r="C4" s="1584"/>
      <c r="D4" s="1584"/>
      <c r="E4" s="1584"/>
      <c r="F4" s="1584"/>
      <c r="G4" s="1584"/>
      <c r="H4" s="1584"/>
      <c r="I4" s="1584"/>
      <c r="J4" s="1584"/>
      <c r="K4" s="1584"/>
      <c r="L4" s="1584"/>
      <c r="M4" s="1584"/>
      <c r="N4" s="1584"/>
      <c r="O4" s="1584"/>
      <c r="P4" s="1584"/>
      <c r="Q4" s="1584"/>
      <c r="R4" s="920"/>
      <c r="V4" s="3371"/>
      <c r="W4" s="3369"/>
      <c r="X4" s="2987"/>
    </row>
    <row r="5" spans="1:25" ht="16.5" customHeight="1" thickTop="1" thickBot="1">
      <c r="B5" s="5088" t="s">
        <v>717</v>
      </c>
      <c r="C5" s="5150" t="s">
        <v>718</v>
      </c>
      <c r="D5" s="5152" t="s">
        <v>719</v>
      </c>
      <c r="E5" s="5154" t="str">
        <f>"12 months ended 31 March 2026"</f>
        <v>12 months ended 31 March 2026</v>
      </c>
      <c r="F5" s="5155"/>
      <c r="G5" s="5155"/>
      <c r="H5" s="5155"/>
      <c r="I5" s="5155"/>
      <c r="J5" s="5155"/>
      <c r="K5" s="5156" t="s">
        <v>2937</v>
      </c>
      <c r="L5" s="5157"/>
      <c r="M5" s="5157"/>
      <c r="N5" s="5157"/>
      <c r="O5" s="5157"/>
      <c r="P5" s="5158"/>
      <c r="Q5" s="1586"/>
      <c r="R5" s="5159" t="s">
        <v>723</v>
      </c>
      <c r="S5" s="1585"/>
      <c r="T5" s="5159" t="s">
        <v>724</v>
      </c>
      <c r="V5" s="3371"/>
      <c r="W5" s="3369"/>
      <c r="X5" s="2987"/>
    </row>
    <row r="6" spans="1:25" ht="46.2" thickTop="1" thickBot="1">
      <c r="A6" s="2990" t="s">
        <v>725</v>
      </c>
      <c r="B6" s="5089"/>
      <c r="C6" s="5151"/>
      <c r="D6" s="5153"/>
      <c r="E6" s="1587" t="s">
        <v>1007</v>
      </c>
      <c r="F6" s="1588" t="s">
        <v>2938</v>
      </c>
      <c r="G6" s="1588" t="s">
        <v>2939</v>
      </c>
      <c r="H6" s="1588" t="s">
        <v>1010</v>
      </c>
      <c r="I6" s="1589" t="s">
        <v>1011</v>
      </c>
      <c r="J6" s="4851" t="s">
        <v>1012</v>
      </c>
      <c r="K6" s="1587" t="s">
        <v>1007</v>
      </c>
      <c r="L6" s="1588" t="s">
        <v>2938</v>
      </c>
      <c r="M6" s="1588" t="s">
        <v>2939</v>
      </c>
      <c r="N6" s="1588" t="s">
        <v>1010</v>
      </c>
      <c r="O6" s="1589" t="s">
        <v>1011</v>
      </c>
      <c r="P6" s="4852" t="s">
        <v>1012</v>
      </c>
      <c r="Q6" s="1590"/>
      <c r="R6" s="5160"/>
      <c r="S6" s="1585"/>
      <c r="T6" s="5160"/>
      <c r="V6" s="3371"/>
      <c r="W6" s="3369"/>
      <c r="X6" s="2987"/>
    </row>
    <row r="7" spans="1:25" ht="16.8" thickTop="1" thickBot="1">
      <c r="A7" s="2990" t="s">
        <v>729</v>
      </c>
      <c r="B7" s="1591"/>
      <c r="C7" s="1591"/>
      <c r="D7" s="1591"/>
      <c r="E7" s="1590"/>
      <c r="F7" s="1590"/>
      <c r="G7" s="1590"/>
      <c r="H7" s="1590"/>
      <c r="I7" s="1590"/>
      <c r="J7" s="1590"/>
      <c r="K7" s="1590"/>
      <c r="L7" s="1590"/>
      <c r="M7" s="1590"/>
      <c r="N7" s="1590"/>
      <c r="O7" s="1590"/>
      <c r="P7" s="1590"/>
      <c r="Q7" s="1590"/>
      <c r="R7" s="1171"/>
      <c r="S7" s="1585"/>
      <c r="T7" s="1585"/>
      <c r="V7" s="3371"/>
      <c r="W7" s="3369"/>
      <c r="X7" s="2987"/>
    </row>
    <row r="8" spans="1:25" ht="16.8" thickTop="1" thickBot="1">
      <c r="B8" s="1592" t="s">
        <v>2940</v>
      </c>
      <c r="C8" s="1593"/>
      <c r="D8" s="1593"/>
      <c r="E8" s="1594"/>
      <c r="F8" s="1590"/>
      <c r="G8" s="1590"/>
      <c r="H8" s="1590"/>
      <c r="I8" s="1590"/>
      <c r="J8" s="1590"/>
      <c r="K8" s="1590"/>
      <c r="L8" s="1590"/>
      <c r="M8" s="1590"/>
      <c r="N8" s="1590"/>
      <c r="O8" s="1590"/>
      <c r="P8" s="1590"/>
      <c r="Q8" s="1590"/>
      <c r="R8" s="1171"/>
      <c r="S8" s="1585"/>
      <c r="T8" s="1585"/>
      <c r="V8" s="3371"/>
      <c r="W8" s="101">
        <f t="shared" ref="W8:W71" si="0">IF(COUNTBLANK(E8:P8)=X8, 0, rngIncomplete )</f>
        <v>0</v>
      </c>
      <c r="X8" s="2987">
        <v>12</v>
      </c>
    </row>
    <row r="9" spans="1:25" thickTop="1">
      <c r="B9" s="1595" t="s">
        <v>2941</v>
      </c>
      <c r="C9" s="1596" t="s">
        <v>731</v>
      </c>
      <c r="D9" s="1596">
        <v>3</v>
      </c>
      <c r="E9" s="1597">
        <v>10.701063837154267</v>
      </c>
      <c r="F9" s="1597">
        <v>122.54210014835509</v>
      </c>
      <c r="G9" s="1597"/>
      <c r="H9" s="1597"/>
      <c r="I9" s="1597"/>
      <c r="J9" s="1597"/>
      <c r="K9" s="1597">
        <f>E9</f>
        <v>10.701063837154267</v>
      </c>
      <c r="L9" s="1597">
        <f>F9</f>
        <v>122.54210014835509</v>
      </c>
      <c r="M9" s="1597"/>
      <c r="N9" s="1597"/>
      <c r="O9" s="1597"/>
      <c r="P9" s="1598"/>
      <c r="Q9" s="1590"/>
      <c r="R9" s="1036" t="s">
        <v>2942</v>
      </c>
      <c r="S9" s="1585"/>
      <c r="T9" s="1035"/>
      <c r="V9" s="3372"/>
      <c r="W9" s="101" t="str">
        <f t="shared" si="0"/>
        <v>Please complete all cells in row</v>
      </c>
      <c r="X9" s="1005">
        <v>0</v>
      </c>
    </row>
    <row r="10" spans="1:25" ht="15" customHeight="1">
      <c r="B10" s="1599" t="s">
        <v>2943</v>
      </c>
      <c r="C10" s="1600" t="s">
        <v>731</v>
      </c>
      <c r="D10" s="1600">
        <v>3</v>
      </c>
      <c r="E10" s="1601">
        <v>11.596803550240002</v>
      </c>
      <c r="F10" s="1601">
        <v>117.95380364785042</v>
      </c>
      <c r="G10" s="1601"/>
      <c r="H10" s="1601"/>
      <c r="I10" s="1601"/>
      <c r="J10" s="1601"/>
      <c r="K10" s="1601">
        <f t="shared" ref="K10:K11" si="1">E10</f>
        <v>11.596803550240002</v>
      </c>
      <c r="L10" s="1601">
        <f t="shared" ref="L10:L11" si="2">F10</f>
        <v>117.95380364785042</v>
      </c>
      <c r="M10" s="1601"/>
      <c r="N10" s="1601"/>
      <c r="O10" s="1601"/>
      <c r="P10" s="1602"/>
      <c r="Q10" s="1590"/>
      <c r="R10" s="1048" t="s">
        <v>2944</v>
      </c>
      <c r="S10" s="1585"/>
      <c r="T10" s="1047"/>
      <c r="V10" s="3372"/>
      <c r="W10" s="101" t="str">
        <f t="shared" si="0"/>
        <v>Please complete all cells in row</v>
      </c>
      <c r="X10" s="2987"/>
    </row>
    <row r="11" spans="1:25" ht="15">
      <c r="B11" s="1599" t="s">
        <v>2945</v>
      </c>
      <c r="C11" s="1600" t="s">
        <v>731</v>
      </c>
      <c r="D11" s="1600">
        <v>3</v>
      </c>
      <c r="E11" s="1601">
        <v>0.27500529707284255</v>
      </c>
      <c r="F11" s="1601">
        <v>1.0593667463374015</v>
      </c>
      <c r="G11" s="1601"/>
      <c r="H11" s="1601"/>
      <c r="I11" s="1601"/>
      <c r="J11" s="1601"/>
      <c r="K11" s="1601">
        <f t="shared" si="1"/>
        <v>0.27500529707284255</v>
      </c>
      <c r="L11" s="1601">
        <f t="shared" si="2"/>
        <v>1.0593667463374015</v>
      </c>
      <c r="M11" s="1601"/>
      <c r="N11" s="1601"/>
      <c r="O11" s="1601"/>
      <c r="P11" s="1603"/>
      <c r="Q11" s="1590"/>
      <c r="R11" s="1048" t="s">
        <v>2946</v>
      </c>
      <c r="S11" s="1585"/>
      <c r="T11" s="1047"/>
      <c r="V11" s="3372"/>
      <c r="W11" s="101" t="str">
        <f t="shared" si="0"/>
        <v>Please complete all cells in row</v>
      </c>
      <c r="X11" s="2987"/>
    </row>
    <row r="12" spans="1:25" ht="15">
      <c r="B12" s="1599" t="s">
        <v>2947</v>
      </c>
      <c r="C12" s="1600" t="s">
        <v>731</v>
      </c>
      <c r="D12" s="1600">
        <v>3</v>
      </c>
      <c r="E12" s="1604">
        <f>IFERROR(E10-E11,0)</f>
        <v>11.321798253167159</v>
      </c>
      <c r="F12" s="1604">
        <f t="shared" ref="F12:P12" si="3">IFERROR(F10-F11,0)</f>
        <v>116.89443690151302</v>
      </c>
      <c r="G12" s="1604">
        <f t="shared" si="3"/>
        <v>0</v>
      </c>
      <c r="H12" s="1604">
        <f t="shared" si="3"/>
        <v>0</v>
      </c>
      <c r="I12" s="1604">
        <f t="shared" si="3"/>
        <v>0</v>
      </c>
      <c r="J12" s="1604">
        <f t="shared" si="3"/>
        <v>0</v>
      </c>
      <c r="K12" s="1604">
        <f t="shared" si="3"/>
        <v>11.321798253167159</v>
      </c>
      <c r="L12" s="1604">
        <f t="shared" si="3"/>
        <v>116.89443690151302</v>
      </c>
      <c r="M12" s="1604">
        <f t="shared" si="3"/>
        <v>0</v>
      </c>
      <c r="N12" s="1604">
        <f t="shared" si="3"/>
        <v>0</v>
      </c>
      <c r="O12" s="1604">
        <f t="shared" si="3"/>
        <v>0</v>
      </c>
      <c r="P12" s="1605">
        <f t="shared" si="3"/>
        <v>0</v>
      </c>
      <c r="Q12" s="1590"/>
      <c r="R12" s="1048" t="s">
        <v>2948</v>
      </c>
      <c r="S12" s="1585"/>
      <c r="T12" s="1047"/>
      <c r="V12" s="3372"/>
      <c r="W12" s="101">
        <f t="shared" si="0"/>
        <v>0</v>
      </c>
      <c r="X12" s="2987"/>
    </row>
    <row r="13" spans="1:25" ht="15">
      <c r="B13" s="1599" t="s">
        <v>2949</v>
      </c>
      <c r="C13" s="1600" t="s">
        <v>731</v>
      </c>
      <c r="D13" s="1600">
        <v>3</v>
      </c>
      <c r="E13" s="1604">
        <f t="shared" ref="E13:P13" si="4">IFERROR(E12 - E9, 0)</f>
        <v>0.62073441601289225</v>
      </c>
      <c r="F13" s="1604">
        <f t="shared" si="4"/>
        <v>-5.6476632468420718</v>
      </c>
      <c r="G13" s="1604">
        <f t="shared" si="4"/>
        <v>0</v>
      </c>
      <c r="H13" s="1604">
        <f t="shared" si="4"/>
        <v>0</v>
      </c>
      <c r="I13" s="1604">
        <f t="shared" si="4"/>
        <v>0</v>
      </c>
      <c r="J13" s="1604">
        <f t="shared" si="4"/>
        <v>0</v>
      </c>
      <c r="K13" s="1604">
        <f t="shared" si="4"/>
        <v>0.62073441601289225</v>
      </c>
      <c r="L13" s="1604">
        <f t="shared" si="4"/>
        <v>-5.6476632468420718</v>
      </c>
      <c r="M13" s="1604">
        <f t="shared" si="4"/>
        <v>0</v>
      </c>
      <c r="N13" s="1604">
        <f t="shared" si="4"/>
        <v>0</v>
      </c>
      <c r="O13" s="1604">
        <f t="shared" si="4"/>
        <v>0</v>
      </c>
      <c r="P13" s="1605">
        <f t="shared" si="4"/>
        <v>0</v>
      </c>
      <c r="Q13" s="1590"/>
      <c r="R13" s="1048" t="s">
        <v>2950</v>
      </c>
      <c r="S13" s="1585"/>
      <c r="T13" s="1047"/>
      <c r="V13" s="3372"/>
      <c r="W13" s="101">
        <f t="shared" si="0"/>
        <v>0</v>
      </c>
      <c r="X13" s="2987"/>
    </row>
    <row r="14" spans="1:25" ht="15.75" customHeight="1">
      <c r="B14" s="1599" t="s">
        <v>2951</v>
      </c>
      <c r="C14" s="1600" t="s">
        <v>731</v>
      </c>
      <c r="D14" s="1600">
        <v>3</v>
      </c>
      <c r="E14" s="1606">
        <v>0.62073441601289225</v>
      </c>
      <c r="F14" s="1606">
        <v>-5.6476632468420718</v>
      </c>
      <c r="G14" s="1606"/>
      <c r="H14" s="1606"/>
      <c r="I14" s="1606"/>
      <c r="J14" s="1606"/>
      <c r="K14" s="1606">
        <f>E14</f>
        <v>0.62073441601289225</v>
      </c>
      <c r="L14" s="1606">
        <f>F14</f>
        <v>-5.6476632468420718</v>
      </c>
      <c r="M14" s="1606"/>
      <c r="N14" s="1606"/>
      <c r="O14" s="1606"/>
      <c r="P14" s="1607"/>
      <c r="Q14" s="1590"/>
      <c r="R14" s="1048" t="s">
        <v>2952</v>
      </c>
      <c r="S14" s="1585"/>
      <c r="T14" s="1047"/>
      <c r="V14" s="3372"/>
      <c r="W14" s="101" t="str">
        <f t="shared" si="0"/>
        <v>Please complete all cells in row</v>
      </c>
      <c r="X14" s="2987"/>
    </row>
    <row r="15" spans="1:25" ht="15">
      <c r="B15" s="1599" t="s">
        <v>2953</v>
      </c>
      <c r="C15" s="1600" t="s">
        <v>731</v>
      </c>
      <c r="D15" s="1600">
        <v>3</v>
      </c>
      <c r="E15" s="1604">
        <f t="shared" ref="E15:P15" si="5">IFERROR(E13 - E14, 0)</f>
        <v>0</v>
      </c>
      <c r="F15" s="1604">
        <f t="shared" si="5"/>
        <v>0</v>
      </c>
      <c r="G15" s="1604">
        <f t="shared" si="5"/>
        <v>0</v>
      </c>
      <c r="H15" s="1604">
        <f t="shared" si="5"/>
        <v>0</v>
      </c>
      <c r="I15" s="1604">
        <f t="shared" si="5"/>
        <v>0</v>
      </c>
      <c r="J15" s="1604">
        <f t="shared" si="5"/>
        <v>0</v>
      </c>
      <c r="K15" s="1604">
        <f t="shared" si="5"/>
        <v>0</v>
      </c>
      <c r="L15" s="1604">
        <f t="shared" si="5"/>
        <v>0</v>
      </c>
      <c r="M15" s="1604">
        <f t="shared" si="5"/>
        <v>0</v>
      </c>
      <c r="N15" s="1604">
        <f t="shared" si="5"/>
        <v>0</v>
      </c>
      <c r="O15" s="1604">
        <f t="shared" si="5"/>
        <v>0</v>
      </c>
      <c r="P15" s="1605">
        <f t="shared" si="5"/>
        <v>0</v>
      </c>
      <c r="Q15" s="1590"/>
      <c r="R15" s="1048" t="s">
        <v>2954</v>
      </c>
      <c r="S15" s="1585"/>
      <c r="T15" s="1047"/>
      <c r="V15" s="3372"/>
      <c r="W15" s="101">
        <f t="shared" si="0"/>
        <v>0</v>
      </c>
      <c r="X15" s="2987"/>
    </row>
    <row r="16" spans="1:25" ht="15.75" customHeight="1">
      <c r="B16" s="1599" t="s">
        <v>2955</v>
      </c>
      <c r="C16" s="1600" t="s">
        <v>874</v>
      </c>
      <c r="D16" s="1600">
        <v>2</v>
      </c>
      <c r="E16" s="1608">
        <v>0.5</v>
      </c>
      <c r="F16" s="1608">
        <v>0.5</v>
      </c>
      <c r="G16" s="1608"/>
      <c r="H16" s="1608"/>
      <c r="I16" s="1608"/>
      <c r="J16" s="1608"/>
      <c r="K16" s="1608">
        <f t="shared" ref="K16:K17" si="6">E16</f>
        <v>0.5</v>
      </c>
      <c r="L16" s="1608">
        <f t="shared" ref="L16:L17" si="7">F16</f>
        <v>0.5</v>
      </c>
      <c r="M16" s="1608"/>
      <c r="N16" s="1608"/>
      <c r="O16" s="1608"/>
      <c r="P16" s="1609"/>
      <c r="Q16" s="1590"/>
      <c r="R16" s="1048" t="s">
        <v>2956</v>
      </c>
      <c r="S16" s="1585"/>
      <c r="T16" s="1047"/>
      <c r="V16" s="3372"/>
      <c r="W16" s="101" t="str">
        <f t="shared" si="0"/>
        <v>Please complete all cells in row</v>
      </c>
      <c r="X16" s="2987"/>
    </row>
    <row r="17" spans="2:24" ht="15.75" customHeight="1">
      <c r="B17" s="1599" t="s">
        <v>2957</v>
      </c>
      <c r="C17" s="1600" t="s">
        <v>874</v>
      </c>
      <c r="D17" s="1600">
        <v>2</v>
      </c>
      <c r="E17" s="1610">
        <v>0.5</v>
      </c>
      <c r="F17" s="1610">
        <v>0.5</v>
      </c>
      <c r="G17" s="1610"/>
      <c r="H17" s="1610"/>
      <c r="I17" s="1610"/>
      <c r="J17" s="1610"/>
      <c r="K17" s="1610">
        <f t="shared" si="6"/>
        <v>0.5</v>
      </c>
      <c r="L17" s="1610">
        <f t="shared" si="7"/>
        <v>0.5</v>
      </c>
      <c r="M17" s="1610"/>
      <c r="N17" s="1608"/>
      <c r="O17" s="1608"/>
      <c r="P17" s="1611"/>
      <c r="Q17" s="1590"/>
      <c r="R17" s="1048" t="s">
        <v>2958</v>
      </c>
      <c r="S17" s="1585"/>
      <c r="T17" s="1047"/>
      <c r="V17" s="3372"/>
      <c r="W17" s="101" t="str">
        <f t="shared" si="0"/>
        <v>Please complete all cells in row</v>
      </c>
      <c r="X17" s="2987"/>
    </row>
    <row r="18" spans="2:24" ht="15.75" customHeight="1">
      <c r="B18" s="1599" t="s">
        <v>2959</v>
      </c>
      <c r="C18" s="1600" t="s">
        <v>731</v>
      </c>
      <c r="D18" s="1600">
        <v>3</v>
      </c>
      <c r="E18" s="1604">
        <f>IF(E15&lt;0, E15*E16,0)</f>
        <v>0</v>
      </c>
      <c r="F18" s="1604">
        <f t="shared" ref="F18:P18" si="8">IF(F15&lt;0, F15*F16,0)</f>
        <v>0</v>
      </c>
      <c r="G18" s="1604">
        <f t="shared" si="8"/>
        <v>0</v>
      </c>
      <c r="H18" s="1604">
        <f t="shared" si="8"/>
        <v>0</v>
      </c>
      <c r="I18" s="1604">
        <f t="shared" si="8"/>
        <v>0</v>
      </c>
      <c r="J18" s="1604">
        <f t="shared" si="8"/>
        <v>0</v>
      </c>
      <c r="K18" s="1604">
        <f t="shared" si="8"/>
        <v>0</v>
      </c>
      <c r="L18" s="1604">
        <f t="shared" si="8"/>
        <v>0</v>
      </c>
      <c r="M18" s="1604">
        <f t="shared" si="8"/>
        <v>0</v>
      </c>
      <c r="N18" s="1604">
        <f t="shared" si="8"/>
        <v>0</v>
      </c>
      <c r="O18" s="1604">
        <f t="shared" si="8"/>
        <v>0</v>
      </c>
      <c r="P18" s="1605">
        <f t="shared" si="8"/>
        <v>0</v>
      </c>
      <c r="Q18" s="1590"/>
      <c r="R18" s="1048" t="s">
        <v>2960</v>
      </c>
      <c r="S18" s="1585"/>
      <c r="T18" s="1047"/>
      <c r="V18" s="3372"/>
      <c r="W18" s="101">
        <f t="shared" si="0"/>
        <v>0</v>
      </c>
      <c r="X18" s="2987"/>
    </row>
    <row r="19" spans="2:24" thickBot="1">
      <c r="B19" s="1612" t="s">
        <v>2961</v>
      </c>
      <c r="C19" s="1613" t="s">
        <v>731</v>
      </c>
      <c r="D19" s="1613">
        <v>3</v>
      </c>
      <c r="E19" s="1614">
        <f t="shared" ref="E19:P19" si="9">IF(E15&gt;0, E15*E17,0)</f>
        <v>0</v>
      </c>
      <c r="F19" s="1614">
        <f t="shared" si="9"/>
        <v>0</v>
      </c>
      <c r="G19" s="1614">
        <f t="shared" si="9"/>
        <v>0</v>
      </c>
      <c r="H19" s="1614">
        <f t="shared" si="9"/>
        <v>0</v>
      </c>
      <c r="I19" s="1614">
        <f t="shared" si="9"/>
        <v>0</v>
      </c>
      <c r="J19" s="1614">
        <f t="shared" si="9"/>
        <v>0</v>
      </c>
      <c r="K19" s="1614">
        <f t="shared" si="9"/>
        <v>0</v>
      </c>
      <c r="L19" s="1614">
        <f t="shared" si="9"/>
        <v>0</v>
      </c>
      <c r="M19" s="1614">
        <f t="shared" si="9"/>
        <v>0</v>
      </c>
      <c r="N19" s="1614">
        <f t="shared" si="9"/>
        <v>0</v>
      </c>
      <c r="O19" s="1614">
        <f t="shared" si="9"/>
        <v>0</v>
      </c>
      <c r="P19" s="1615">
        <f t="shared" si="9"/>
        <v>0</v>
      </c>
      <c r="Q19" s="1590"/>
      <c r="R19" s="1031" t="s">
        <v>2962</v>
      </c>
      <c r="S19" s="1585"/>
      <c r="T19" s="1029"/>
      <c r="V19" s="3372"/>
      <c r="W19" s="101">
        <f t="shared" si="0"/>
        <v>0</v>
      </c>
      <c r="X19" s="2987"/>
    </row>
    <row r="20" spans="2:24" ht="16.2" thickTop="1" thickBot="1">
      <c r="B20" s="1616"/>
      <c r="C20" s="1616"/>
      <c r="D20" s="1616"/>
      <c r="E20" s="1590"/>
      <c r="F20" s="1590"/>
      <c r="G20" s="1590"/>
      <c r="H20" s="1590"/>
      <c r="I20" s="1590"/>
      <c r="J20" s="1590"/>
      <c r="K20" s="1590"/>
      <c r="L20" s="1590"/>
      <c r="M20" s="1590"/>
      <c r="N20" s="1590"/>
      <c r="O20" s="1590"/>
      <c r="P20" s="1590"/>
      <c r="Q20" s="1585"/>
      <c r="R20" s="1617"/>
      <c r="S20" s="1585"/>
      <c r="T20" s="1585"/>
      <c r="V20" s="3372"/>
      <c r="W20" s="101">
        <f t="shared" si="0"/>
        <v>0</v>
      </c>
      <c r="X20" s="2987">
        <v>12</v>
      </c>
    </row>
    <row r="21" spans="2:24" ht="16.8" thickTop="1" thickBot="1">
      <c r="B21" s="1592" t="s">
        <v>2963</v>
      </c>
      <c r="C21" s="1593"/>
      <c r="D21" s="1593"/>
      <c r="E21" s="2670"/>
      <c r="F21" s="1590"/>
      <c r="G21" s="1590"/>
      <c r="H21" s="1590"/>
      <c r="I21" s="1590"/>
      <c r="J21" s="1590"/>
      <c r="K21" s="1590"/>
      <c r="L21" s="1590"/>
      <c r="M21" s="1590"/>
      <c r="N21" s="1590"/>
      <c r="O21" s="1590"/>
      <c r="P21" s="1590"/>
      <c r="Q21" s="1585"/>
      <c r="R21" s="1617"/>
      <c r="S21" s="1585"/>
      <c r="T21" s="1585"/>
      <c r="V21" s="3372"/>
      <c r="W21" s="101">
        <f t="shared" si="0"/>
        <v>0</v>
      </c>
      <c r="X21" s="2987">
        <v>12</v>
      </c>
    </row>
    <row r="22" spans="2:24" thickTop="1">
      <c r="B22" s="1595" t="s">
        <v>2941</v>
      </c>
      <c r="C22" s="1596" t="s">
        <v>731</v>
      </c>
      <c r="D22" s="1596">
        <v>3</v>
      </c>
      <c r="E22" s="1618">
        <v>0.16627990473717297</v>
      </c>
      <c r="F22" s="1618">
        <v>4.233934471616486</v>
      </c>
      <c r="G22" s="1618"/>
      <c r="H22" s="1618"/>
      <c r="I22" s="1618"/>
      <c r="J22" s="1618"/>
      <c r="K22" s="1618">
        <f t="shared" ref="K22:K23" si="10">E22</f>
        <v>0.16627990473717297</v>
      </c>
      <c r="L22" s="1618">
        <f t="shared" ref="L22:L23" si="11">F22</f>
        <v>4.233934471616486</v>
      </c>
      <c r="M22" s="1618"/>
      <c r="N22" s="1618"/>
      <c r="O22" s="1619"/>
      <c r="P22" s="1620"/>
      <c r="Q22" s="1590"/>
      <c r="R22" s="1036" t="s">
        <v>2964</v>
      </c>
      <c r="S22" s="1585"/>
      <c r="T22" s="1035"/>
      <c r="V22" s="3372"/>
      <c r="W22" s="101" t="str">
        <f t="shared" si="0"/>
        <v>Please complete all cells in row</v>
      </c>
      <c r="X22" s="2987"/>
    </row>
    <row r="23" spans="2:24" ht="15">
      <c r="B23" s="1599" t="s">
        <v>2943</v>
      </c>
      <c r="C23" s="1600" t="s">
        <v>731</v>
      </c>
      <c r="D23" s="1600">
        <v>3</v>
      </c>
      <c r="E23" s="1606">
        <v>0.189</v>
      </c>
      <c r="F23" s="1606">
        <v>3.9449999999999998</v>
      </c>
      <c r="G23" s="1606"/>
      <c r="H23" s="1606"/>
      <c r="I23" s="1606"/>
      <c r="J23" s="1606"/>
      <c r="K23" s="1606">
        <f t="shared" si="10"/>
        <v>0.189</v>
      </c>
      <c r="L23" s="1606">
        <f t="shared" si="11"/>
        <v>3.9449999999999998</v>
      </c>
      <c r="M23" s="1606"/>
      <c r="N23" s="1606"/>
      <c r="O23" s="1621"/>
      <c r="P23" s="1607"/>
      <c r="Q23" s="1590"/>
      <c r="R23" s="1048" t="s">
        <v>2965</v>
      </c>
      <c r="S23" s="1585"/>
      <c r="T23" s="1047"/>
      <c r="V23" s="3372"/>
      <c r="W23" s="101" t="str">
        <f t="shared" si="0"/>
        <v>Please complete all cells in row</v>
      </c>
      <c r="X23" s="2987"/>
    </row>
    <row r="24" spans="2:24" ht="15">
      <c r="B24" s="1599" t="s">
        <v>2966</v>
      </c>
      <c r="C24" s="1600" t="s">
        <v>731</v>
      </c>
      <c r="D24" s="1600">
        <v>3</v>
      </c>
      <c r="E24" s="1604">
        <f>IFERROR(E23 - E22, 0)</f>
        <v>2.2720095262827034E-2</v>
      </c>
      <c r="F24" s="1604">
        <f t="shared" ref="F24:P24" si="12">IFERROR(F23 - F22, 0)</f>
        <v>-0.28893447161648611</v>
      </c>
      <c r="G24" s="1604">
        <f t="shared" si="12"/>
        <v>0</v>
      </c>
      <c r="H24" s="1604">
        <f t="shared" si="12"/>
        <v>0</v>
      </c>
      <c r="I24" s="1604">
        <f t="shared" si="12"/>
        <v>0</v>
      </c>
      <c r="J24" s="1604">
        <f t="shared" si="12"/>
        <v>0</v>
      </c>
      <c r="K24" s="1604">
        <f t="shared" si="12"/>
        <v>2.2720095262827034E-2</v>
      </c>
      <c r="L24" s="1604">
        <f t="shared" si="12"/>
        <v>-0.28893447161648611</v>
      </c>
      <c r="M24" s="1604">
        <f t="shared" si="12"/>
        <v>0</v>
      </c>
      <c r="N24" s="1604">
        <f t="shared" si="12"/>
        <v>0</v>
      </c>
      <c r="O24" s="1604">
        <f t="shared" si="12"/>
        <v>0</v>
      </c>
      <c r="P24" s="1605">
        <f t="shared" si="12"/>
        <v>0</v>
      </c>
      <c r="Q24" s="1590"/>
      <c r="R24" s="1048" t="s">
        <v>2967</v>
      </c>
      <c r="S24" s="1585"/>
      <c r="T24" s="1047"/>
      <c r="V24" s="3372"/>
      <c r="W24" s="101">
        <f t="shared" si="0"/>
        <v>0</v>
      </c>
      <c r="X24" s="2987"/>
    </row>
    <row r="25" spans="2:24" ht="15">
      <c r="B25" s="1599" t="s">
        <v>2968</v>
      </c>
      <c r="C25" s="1600" t="s">
        <v>874</v>
      </c>
      <c r="D25" s="1600">
        <v>2</v>
      </c>
      <c r="E25" s="1610">
        <v>0.1</v>
      </c>
      <c r="F25" s="1610">
        <v>0.1</v>
      </c>
      <c r="G25" s="1610"/>
      <c r="H25" s="1610"/>
      <c r="I25" s="1610"/>
      <c r="J25" s="1610"/>
      <c r="K25" s="1610">
        <f>E25</f>
        <v>0.1</v>
      </c>
      <c r="L25" s="1610">
        <f>F25</f>
        <v>0.1</v>
      </c>
      <c r="M25" s="1610"/>
      <c r="N25" s="1610"/>
      <c r="O25" s="1622"/>
      <c r="P25" s="1611"/>
      <c r="Q25" s="1590"/>
      <c r="R25" s="1048" t="s">
        <v>2969</v>
      </c>
      <c r="S25" s="1585"/>
      <c r="T25" s="1047"/>
      <c r="V25" s="3372"/>
      <c r="W25" s="101" t="str">
        <f t="shared" si="0"/>
        <v>Please complete all cells in row</v>
      </c>
      <c r="X25" s="2987"/>
    </row>
    <row r="26" spans="2:24" ht="15">
      <c r="B26" s="1599" t="s">
        <v>2970</v>
      </c>
      <c r="C26" s="1600" t="s">
        <v>731</v>
      </c>
      <c r="D26" s="1600">
        <v>3</v>
      </c>
      <c r="E26" s="1623">
        <f>IF(E24&lt;0, E24*E25, 0)</f>
        <v>0</v>
      </c>
      <c r="F26" s="1623">
        <f t="shared" ref="F26:P26" si="13">IF(F24&lt;0, F24*F25, 0)</f>
        <v>-2.8893447161648614E-2</v>
      </c>
      <c r="G26" s="1623">
        <f t="shared" si="13"/>
        <v>0</v>
      </c>
      <c r="H26" s="1623">
        <f t="shared" si="13"/>
        <v>0</v>
      </c>
      <c r="I26" s="1623">
        <f t="shared" si="13"/>
        <v>0</v>
      </c>
      <c r="J26" s="1623">
        <f t="shared" si="13"/>
        <v>0</v>
      </c>
      <c r="K26" s="1623">
        <f t="shared" si="13"/>
        <v>0</v>
      </c>
      <c r="L26" s="1623">
        <f t="shared" si="13"/>
        <v>-2.8893447161648614E-2</v>
      </c>
      <c r="M26" s="1623">
        <f t="shared" si="13"/>
        <v>0</v>
      </c>
      <c r="N26" s="1623">
        <f t="shared" si="13"/>
        <v>0</v>
      </c>
      <c r="O26" s="1623">
        <f t="shared" si="13"/>
        <v>0</v>
      </c>
      <c r="P26" s="3667">
        <f t="shared" si="13"/>
        <v>0</v>
      </c>
      <c r="Q26" s="1590"/>
      <c r="R26" s="1048" t="s">
        <v>2971</v>
      </c>
      <c r="S26" s="1585"/>
      <c r="T26" s="1047"/>
      <c r="V26" s="3372"/>
      <c r="W26" s="101">
        <f t="shared" si="0"/>
        <v>0</v>
      </c>
      <c r="X26" s="2987"/>
    </row>
    <row r="27" spans="2:24" thickBot="1">
      <c r="B27" s="1612" t="s">
        <v>2972</v>
      </c>
      <c r="C27" s="1613" t="s">
        <v>731</v>
      </c>
      <c r="D27" s="1613">
        <v>3</v>
      </c>
      <c r="E27" s="1614">
        <f>IF(E24&gt;0, E24*E25, 0)</f>
        <v>2.2720095262827034E-3</v>
      </c>
      <c r="F27" s="1614">
        <f t="shared" ref="F27:P27" si="14">IF(F24&gt;0, F24*F25, 0)</f>
        <v>0</v>
      </c>
      <c r="G27" s="1614">
        <f t="shared" si="14"/>
        <v>0</v>
      </c>
      <c r="H27" s="1614">
        <f t="shared" si="14"/>
        <v>0</v>
      </c>
      <c r="I27" s="1614">
        <f t="shared" si="14"/>
        <v>0</v>
      </c>
      <c r="J27" s="1614">
        <f t="shared" si="14"/>
        <v>0</v>
      </c>
      <c r="K27" s="1614">
        <f t="shared" si="14"/>
        <v>2.2720095262827034E-3</v>
      </c>
      <c r="L27" s="1614">
        <f t="shared" si="14"/>
        <v>0</v>
      </c>
      <c r="M27" s="1614">
        <f t="shared" si="14"/>
        <v>0</v>
      </c>
      <c r="N27" s="1614">
        <f t="shared" si="14"/>
        <v>0</v>
      </c>
      <c r="O27" s="1614">
        <f t="shared" si="14"/>
        <v>0</v>
      </c>
      <c r="P27" s="1615">
        <f t="shared" si="14"/>
        <v>0</v>
      </c>
      <c r="Q27" s="1590"/>
      <c r="R27" s="1031" t="s">
        <v>2973</v>
      </c>
      <c r="S27" s="1585"/>
      <c r="T27" s="1029"/>
      <c r="V27" s="3372"/>
      <c r="W27" s="101">
        <f t="shared" si="0"/>
        <v>0</v>
      </c>
      <c r="X27" s="2986"/>
    </row>
    <row r="28" spans="2:24" ht="16.2" thickTop="1" thickBot="1">
      <c r="B28" s="1616"/>
      <c r="C28" s="1616"/>
      <c r="D28" s="1616"/>
      <c r="E28" s="1590"/>
      <c r="F28" s="1590"/>
      <c r="G28" s="1590"/>
      <c r="H28" s="1590"/>
      <c r="I28" s="1590"/>
      <c r="J28" s="1590"/>
      <c r="K28" s="1590"/>
      <c r="L28" s="1590"/>
      <c r="M28" s="1590"/>
      <c r="N28" s="1590"/>
      <c r="O28" s="1590"/>
      <c r="P28" s="1590"/>
      <c r="Q28" s="1585"/>
      <c r="R28" s="1617"/>
      <c r="S28" s="1585"/>
      <c r="T28" s="1585"/>
      <c r="V28" s="3372"/>
      <c r="W28" s="101">
        <f t="shared" si="0"/>
        <v>0</v>
      </c>
      <c r="X28" s="2986">
        <v>12</v>
      </c>
    </row>
    <row r="29" spans="2:24" ht="16.8" thickTop="1" thickBot="1">
      <c r="B29" s="1592" t="s">
        <v>2974</v>
      </c>
      <c r="C29" s="1593"/>
      <c r="D29" s="1593"/>
      <c r="E29" s="2670"/>
      <c r="F29" s="1590"/>
      <c r="G29" s="1590"/>
      <c r="H29" s="1590"/>
      <c r="I29" s="1590"/>
      <c r="J29" s="1590"/>
      <c r="K29" s="1590"/>
      <c r="L29" s="1590"/>
      <c r="M29" s="1590"/>
      <c r="N29" s="1590"/>
      <c r="O29" s="1590"/>
      <c r="P29" s="1590"/>
      <c r="Q29" s="1585"/>
      <c r="R29" s="1617"/>
      <c r="S29" s="1585"/>
      <c r="T29" s="1585"/>
      <c r="V29" s="3372"/>
      <c r="W29" s="101">
        <f t="shared" si="0"/>
        <v>0</v>
      </c>
      <c r="X29" s="2987">
        <v>12</v>
      </c>
    </row>
    <row r="30" spans="2:24" thickTop="1">
      <c r="B30" s="1595" t="s">
        <v>2941</v>
      </c>
      <c r="C30" s="1596" t="s">
        <v>731</v>
      </c>
      <c r="D30" s="1596">
        <v>3</v>
      </c>
      <c r="E30" s="1618">
        <v>4.8493441246190327</v>
      </c>
      <c r="F30" s="1618">
        <v>0.32675692516085308</v>
      </c>
      <c r="G30" s="1618"/>
      <c r="H30" s="1618"/>
      <c r="I30" s="1618"/>
      <c r="J30" s="1618"/>
      <c r="K30" s="1618">
        <f t="shared" ref="K30:K31" si="15">E30</f>
        <v>4.8493441246190327</v>
      </c>
      <c r="L30" s="1618">
        <f t="shared" ref="L30:L31" si="16">F30</f>
        <v>0.32675692516085308</v>
      </c>
      <c r="M30" s="1618"/>
      <c r="N30" s="1618"/>
      <c r="O30" s="1619"/>
      <c r="P30" s="1620"/>
      <c r="Q30" s="1590"/>
      <c r="R30" s="1036" t="s">
        <v>2975</v>
      </c>
      <c r="S30" s="1585"/>
      <c r="T30" s="1035"/>
      <c r="V30" s="3372"/>
      <c r="W30" s="101" t="str">
        <f t="shared" si="0"/>
        <v>Please complete all cells in row</v>
      </c>
      <c r="X30" s="2987"/>
    </row>
    <row r="31" spans="2:24" ht="15">
      <c r="B31" s="1599" t="s">
        <v>2943</v>
      </c>
      <c r="C31" s="1600" t="s">
        <v>731</v>
      </c>
      <c r="D31" s="1600">
        <v>3</v>
      </c>
      <c r="E31" s="1606">
        <v>4.97</v>
      </c>
      <c r="F31" s="1606">
        <v>0.10300000000000001</v>
      </c>
      <c r="G31" s="1606"/>
      <c r="H31" s="1606"/>
      <c r="I31" s="1606"/>
      <c r="J31" s="1606"/>
      <c r="K31" s="1606">
        <f t="shared" si="15"/>
        <v>4.97</v>
      </c>
      <c r="L31" s="1606">
        <f t="shared" si="16"/>
        <v>0.10300000000000001</v>
      </c>
      <c r="M31" s="1606"/>
      <c r="N31" s="1606"/>
      <c r="O31" s="1621"/>
      <c r="P31" s="1607"/>
      <c r="Q31" s="1590"/>
      <c r="R31" s="1048" t="s">
        <v>2976</v>
      </c>
      <c r="S31" s="1585"/>
      <c r="T31" s="1047"/>
      <c r="V31" s="3372"/>
      <c r="W31" s="101" t="str">
        <f t="shared" si="0"/>
        <v>Please complete all cells in row</v>
      </c>
      <c r="X31" s="2987"/>
    </row>
    <row r="32" spans="2:24" ht="15">
      <c r="B32" s="1599" t="s">
        <v>2966</v>
      </c>
      <c r="C32" s="1600" t="s">
        <v>731</v>
      </c>
      <c r="D32" s="1600">
        <v>3</v>
      </c>
      <c r="E32" s="1604">
        <f>IFERROR(E31 - E30, 0)</f>
        <v>0.120655875380967</v>
      </c>
      <c r="F32" s="1604">
        <f>IFERROR(F31 - F30, 0)</f>
        <v>-0.22375692516085308</v>
      </c>
      <c r="G32" s="1604">
        <f t="shared" ref="G32:P32" si="17">IFERROR(G31 - G30, 0)</f>
        <v>0</v>
      </c>
      <c r="H32" s="1604">
        <f t="shared" si="17"/>
        <v>0</v>
      </c>
      <c r="I32" s="1604">
        <f t="shared" si="17"/>
        <v>0</v>
      </c>
      <c r="J32" s="1604">
        <f t="shared" si="17"/>
        <v>0</v>
      </c>
      <c r="K32" s="1604">
        <f t="shared" si="17"/>
        <v>0.120655875380967</v>
      </c>
      <c r="L32" s="1604">
        <f t="shared" si="17"/>
        <v>-0.22375692516085308</v>
      </c>
      <c r="M32" s="1604">
        <f t="shared" si="17"/>
        <v>0</v>
      </c>
      <c r="N32" s="1604">
        <f t="shared" si="17"/>
        <v>0</v>
      </c>
      <c r="O32" s="1604">
        <f t="shared" si="17"/>
        <v>0</v>
      </c>
      <c r="P32" s="1605">
        <f t="shared" si="17"/>
        <v>0</v>
      </c>
      <c r="Q32" s="1590"/>
      <c r="R32" s="1048" t="s">
        <v>2977</v>
      </c>
      <c r="S32" s="1585"/>
      <c r="T32" s="1047"/>
      <c r="V32" s="3372"/>
      <c r="W32" s="101">
        <f t="shared" si="0"/>
        <v>0</v>
      </c>
      <c r="X32" s="2987"/>
    </row>
    <row r="33" spans="2:24" ht="15">
      <c r="B33" s="1599" t="s">
        <v>2968</v>
      </c>
      <c r="C33" s="1600" t="s">
        <v>874</v>
      </c>
      <c r="D33" s="1600">
        <v>2</v>
      </c>
      <c r="E33" s="1610">
        <v>0.25</v>
      </c>
      <c r="F33" s="1610">
        <v>0.25</v>
      </c>
      <c r="G33" s="1610"/>
      <c r="H33" s="1610"/>
      <c r="I33" s="1610"/>
      <c r="J33" s="1610"/>
      <c r="K33" s="1610">
        <f>E33</f>
        <v>0.25</v>
      </c>
      <c r="L33" s="1610">
        <f>F33</f>
        <v>0.25</v>
      </c>
      <c r="M33" s="1610"/>
      <c r="N33" s="1610"/>
      <c r="O33" s="1622"/>
      <c r="P33" s="1611"/>
      <c r="Q33" s="1590"/>
      <c r="R33" s="1048" t="s">
        <v>2978</v>
      </c>
      <c r="S33" s="1585"/>
      <c r="T33" s="1047"/>
      <c r="V33" s="3372"/>
      <c r="W33" s="101" t="str">
        <f t="shared" si="0"/>
        <v>Please complete all cells in row</v>
      </c>
      <c r="X33" s="2987"/>
    </row>
    <row r="34" spans="2:24" ht="15">
      <c r="B34" s="1599" t="s">
        <v>2970</v>
      </c>
      <c r="C34" s="1600" t="s">
        <v>731</v>
      </c>
      <c r="D34" s="1600">
        <v>3</v>
      </c>
      <c r="E34" s="1623">
        <f>IF(E32&lt;0, E32*E33, 0)</f>
        <v>0</v>
      </c>
      <c r="F34" s="1623">
        <f t="shared" ref="F34:P34" si="18">IF(F32&lt;0, F32*F33, 0)</f>
        <v>-5.5939231290213269E-2</v>
      </c>
      <c r="G34" s="1623">
        <f t="shared" si="18"/>
        <v>0</v>
      </c>
      <c r="H34" s="1623">
        <f t="shared" si="18"/>
        <v>0</v>
      </c>
      <c r="I34" s="1623">
        <f t="shared" si="18"/>
        <v>0</v>
      </c>
      <c r="J34" s="1623">
        <f t="shared" si="18"/>
        <v>0</v>
      </c>
      <c r="K34" s="1623">
        <f t="shared" si="18"/>
        <v>0</v>
      </c>
      <c r="L34" s="1623">
        <f t="shared" si="18"/>
        <v>-5.5939231290213269E-2</v>
      </c>
      <c r="M34" s="1623">
        <f t="shared" si="18"/>
        <v>0</v>
      </c>
      <c r="N34" s="1623">
        <f t="shared" si="18"/>
        <v>0</v>
      </c>
      <c r="O34" s="1623">
        <f t="shared" si="18"/>
        <v>0</v>
      </c>
      <c r="P34" s="3667">
        <f t="shared" si="18"/>
        <v>0</v>
      </c>
      <c r="Q34" s="1590"/>
      <c r="R34" s="1048" t="s">
        <v>2979</v>
      </c>
      <c r="S34" s="1585"/>
      <c r="T34" s="1047"/>
      <c r="V34" s="3372"/>
      <c r="W34" s="101">
        <f t="shared" si="0"/>
        <v>0</v>
      </c>
      <c r="X34" s="2987"/>
    </row>
    <row r="35" spans="2:24" thickBot="1">
      <c r="B35" s="1612" t="s">
        <v>2972</v>
      </c>
      <c r="C35" s="1613" t="s">
        <v>731</v>
      </c>
      <c r="D35" s="1613">
        <v>3</v>
      </c>
      <c r="E35" s="1614">
        <f>IF(E32&gt;0, E32*E33, 0)</f>
        <v>3.0163968845241751E-2</v>
      </c>
      <c r="F35" s="1614">
        <f t="shared" ref="F35:P35" si="19">IF(F32&gt;0, F32*F33, 0)</f>
        <v>0</v>
      </c>
      <c r="G35" s="1614">
        <f t="shared" si="19"/>
        <v>0</v>
      </c>
      <c r="H35" s="1614">
        <f t="shared" si="19"/>
        <v>0</v>
      </c>
      <c r="I35" s="1614">
        <f t="shared" si="19"/>
        <v>0</v>
      </c>
      <c r="J35" s="1614">
        <f t="shared" si="19"/>
        <v>0</v>
      </c>
      <c r="K35" s="1614">
        <f t="shared" si="19"/>
        <v>3.0163968845241751E-2</v>
      </c>
      <c r="L35" s="1614">
        <f t="shared" si="19"/>
        <v>0</v>
      </c>
      <c r="M35" s="1614">
        <f t="shared" si="19"/>
        <v>0</v>
      </c>
      <c r="N35" s="1614">
        <f t="shared" si="19"/>
        <v>0</v>
      </c>
      <c r="O35" s="1614">
        <f t="shared" si="19"/>
        <v>0</v>
      </c>
      <c r="P35" s="1615">
        <f t="shared" si="19"/>
        <v>0</v>
      </c>
      <c r="Q35" s="1590"/>
      <c r="R35" s="1031" t="s">
        <v>2980</v>
      </c>
      <c r="S35" s="1585"/>
      <c r="T35" s="1029"/>
      <c r="V35" s="3372"/>
      <c r="W35" s="101">
        <f t="shared" si="0"/>
        <v>0</v>
      </c>
      <c r="X35" s="2986"/>
    </row>
    <row r="36" spans="2:24" ht="16.2" thickTop="1" thickBot="1">
      <c r="B36" s="1616"/>
      <c r="C36" s="1616"/>
      <c r="D36" s="1616"/>
      <c r="E36" s="1590"/>
      <c r="F36" s="1590"/>
      <c r="G36" s="1590"/>
      <c r="H36" s="1590"/>
      <c r="I36" s="1590"/>
      <c r="J36" s="1590"/>
      <c r="K36" s="1590"/>
      <c r="L36" s="1590"/>
      <c r="M36" s="1590"/>
      <c r="N36" s="1590"/>
      <c r="O36" s="1590"/>
      <c r="P36" s="1590"/>
      <c r="Q36" s="1585"/>
      <c r="R36" s="1617"/>
      <c r="S36" s="1585"/>
      <c r="T36" s="1585"/>
      <c r="V36" s="3372"/>
      <c r="W36" s="101">
        <f t="shared" si="0"/>
        <v>0</v>
      </c>
      <c r="X36" s="2986">
        <v>12</v>
      </c>
    </row>
    <row r="37" spans="2:24" ht="16.8" thickTop="1" thickBot="1">
      <c r="B37" s="1592" t="s">
        <v>2981</v>
      </c>
      <c r="C37" s="1593"/>
      <c r="D37" s="1593"/>
      <c r="E37" s="2670"/>
      <c r="F37" s="1590"/>
      <c r="G37" s="1590"/>
      <c r="H37" s="1590"/>
      <c r="I37" s="1590"/>
      <c r="J37" s="1590"/>
      <c r="K37" s="1590"/>
      <c r="L37" s="1590"/>
      <c r="M37" s="1590"/>
      <c r="N37" s="1590"/>
      <c r="O37" s="1590"/>
      <c r="P37" s="1590"/>
      <c r="Q37" s="1590"/>
      <c r="R37" s="1171"/>
      <c r="S37" s="1585"/>
      <c r="T37" s="1585"/>
      <c r="V37" s="3371"/>
      <c r="W37" s="101">
        <f t="shared" si="0"/>
        <v>0</v>
      </c>
      <c r="X37" s="2987">
        <v>12</v>
      </c>
    </row>
    <row r="38" spans="2:24" thickTop="1">
      <c r="B38" s="1595" t="s">
        <v>2941</v>
      </c>
      <c r="C38" s="1596" t="s">
        <v>731</v>
      </c>
      <c r="D38" s="1596">
        <v>3</v>
      </c>
      <c r="E38" s="1597">
        <v>5.1465124939073794</v>
      </c>
      <c r="F38" s="1597">
        <v>23.175512523499833</v>
      </c>
      <c r="G38" s="1597"/>
      <c r="H38" s="1597"/>
      <c r="I38" s="1597"/>
      <c r="J38" s="1597"/>
      <c r="K38" s="1597">
        <f t="shared" ref="K38:K40" si="20">E38</f>
        <v>5.1465124939073794</v>
      </c>
      <c r="L38" s="1597">
        <f t="shared" ref="L38:L40" si="21">F38</f>
        <v>23.175512523499833</v>
      </c>
      <c r="M38" s="1597"/>
      <c r="N38" s="1597"/>
      <c r="O38" s="1597"/>
      <c r="P38" s="1598"/>
      <c r="Q38" s="1590"/>
      <c r="R38" s="1036" t="s">
        <v>2982</v>
      </c>
      <c r="S38" s="1585"/>
      <c r="T38" s="1035"/>
      <c r="V38" s="3372"/>
      <c r="W38" s="101" t="str">
        <f t="shared" si="0"/>
        <v>Please complete all cells in row</v>
      </c>
      <c r="X38" s="2987"/>
    </row>
    <row r="39" spans="2:24" ht="15">
      <c r="B39" s="1599" t="s">
        <v>2943</v>
      </c>
      <c r="C39" s="1600" t="s">
        <v>731</v>
      </c>
      <c r="D39" s="1600">
        <v>3</v>
      </c>
      <c r="E39" s="1601">
        <v>2.9685683576429964</v>
      </c>
      <c r="F39" s="1601">
        <v>16.3513156719997</v>
      </c>
      <c r="G39" s="1601"/>
      <c r="H39" s="1601"/>
      <c r="I39" s="1601"/>
      <c r="J39" s="1601"/>
      <c r="K39" s="1601">
        <f t="shared" si="20"/>
        <v>2.9685683576429964</v>
      </c>
      <c r="L39" s="1601">
        <f t="shared" si="21"/>
        <v>16.3513156719997</v>
      </c>
      <c r="M39" s="1601"/>
      <c r="N39" s="1601"/>
      <c r="O39" s="1601"/>
      <c r="P39" s="1602"/>
      <c r="Q39" s="1590"/>
      <c r="R39" s="1048" t="s">
        <v>2983</v>
      </c>
      <c r="S39" s="1585"/>
      <c r="T39" s="1047"/>
      <c r="V39" s="3372"/>
      <c r="W39" s="101" t="str">
        <f t="shared" si="0"/>
        <v>Please complete all cells in row</v>
      </c>
      <c r="X39" s="2987"/>
    </row>
    <row r="40" spans="2:24" ht="15">
      <c r="B40" s="1599" t="s">
        <v>2945</v>
      </c>
      <c r="C40" s="1600" t="s">
        <v>731</v>
      </c>
      <c r="D40" s="1600">
        <v>3</v>
      </c>
      <c r="E40" s="1601">
        <v>0</v>
      </c>
      <c r="F40" s="1601">
        <v>0</v>
      </c>
      <c r="G40" s="1601"/>
      <c r="H40" s="1601"/>
      <c r="I40" s="1601"/>
      <c r="J40" s="1601"/>
      <c r="K40" s="1601">
        <f t="shared" si="20"/>
        <v>0</v>
      </c>
      <c r="L40" s="1601">
        <f t="shared" si="21"/>
        <v>0</v>
      </c>
      <c r="M40" s="1601"/>
      <c r="N40" s="1601"/>
      <c r="O40" s="1601"/>
      <c r="P40" s="1602"/>
      <c r="Q40" s="1590"/>
      <c r="R40" s="1048" t="s">
        <v>2984</v>
      </c>
      <c r="S40" s="1585"/>
      <c r="T40" s="1047"/>
      <c r="V40" s="3372"/>
      <c r="W40" s="101" t="str">
        <f t="shared" si="0"/>
        <v>Please complete all cells in row</v>
      </c>
      <c r="X40" s="2987"/>
    </row>
    <row r="41" spans="2:24" ht="15">
      <c r="B41" s="1599" t="s">
        <v>2947</v>
      </c>
      <c r="C41" s="1600" t="s">
        <v>731</v>
      </c>
      <c r="D41" s="1600">
        <v>3</v>
      </c>
      <c r="E41" s="1604">
        <f>IFERROR(E39-E40,0)</f>
        <v>2.9685683576429964</v>
      </c>
      <c r="F41" s="1604">
        <f t="shared" ref="F41:P41" si="22">IFERROR(F39-F40,0)</f>
        <v>16.3513156719997</v>
      </c>
      <c r="G41" s="1604">
        <f t="shared" si="22"/>
        <v>0</v>
      </c>
      <c r="H41" s="1604">
        <f t="shared" si="22"/>
        <v>0</v>
      </c>
      <c r="I41" s="1604">
        <f t="shared" si="22"/>
        <v>0</v>
      </c>
      <c r="J41" s="1604">
        <f t="shared" si="22"/>
        <v>0</v>
      </c>
      <c r="K41" s="1604">
        <f t="shared" si="22"/>
        <v>2.9685683576429964</v>
      </c>
      <c r="L41" s="1604">
        <f t="shared" si="22"/>
        <v>16.3513156719997</v>
      </c>
      <c r="M41" s="1604">
        <f t="shared" si="22"/>
        <v>0</v>
      </c>
      <c r="N41" s="1604">
        <f t="shared" si="22"/>
        <v>0</v>
      </c>
      <c r="O41" s="1604">
        <f t="shared" si="22"/>
        <v>0</v>
      </c>
      <c r="P41" s="1605">
        <f t="shared" si="22"/>
        <v>0</v>
      </c>
      <c r="Q41" s="1590"/>
      <c r="R41" s="1048" t="s">
        <v>2985</v>
      </c>
      <c r="S41" s="1585"/>
      <c r="T41" s="1047"/>
      <c r="V41" s="3372"/>
      <c r="W41" s="101">
        <f t="shared" si="0"/>
        <v>0</v>
      </c>
      <c r="X41" s="2987"/>
    </row>
    <row r="42" spans="2:24" ht="15">
      <c r="B42" s="1599" t="s">
        <v>2949</v>
      </c>
      <c r="C42" s="1600" t="s">
        <v>731</v>
      </c>
      <c r="D42" s="1600">
        <v>3</v>
      </c>
      <c r="E42" s="1604">
        <f>IFERROR(E41 - E38, 0)</f>
        <v>-2.177944136264383</v>
      </c>
      <c r="F42" s="1604">
        <f t="shared" ref="F42:P42" si="23">IFERROR(F41 - F38, 0)</f>
        <v>-6.8241968515001332</v>
      </c>
      <c r="G42" s="1604">
        <f t="shared" si="23"/>
        <v>0</v>
      </c>
      <c r="H42" s="1604">
        <f t="shared" si="23"/>
        <v>0</v>
      </c>
      <c r="I42" s="1604">
        <f t="shared" si="23"/>
        <v>0</v>
      </c>
      <c r="J42" s="1604">
        <f t="shared" si="23"/>
        <v>0</v>
      </c>
      <c r="K42" s="1604">
        <f t="shared" si="23"/>
        <v>-2.177944136264383</v>
      </c>
      <c r="L42" s="1604">
        <f t="shared" si="23"/>
        <v>-6.8241968515001332</v>
      </c>
      <c r="M42" s="1604">
        <f t="shared" si="23"/>
        <v>0</v>
      </c>
      <c r="N42" s="1604">
        <f t="shared" si="23"/>
        <v>0</v>
      </c>
      <c r="O42" s="1604">
        <f t="shared" si="23"/>
        <v>0</v>
      </c>
      <c r="P42" s="1605">
        <f t="shared" si="23"/>
        <v>0</v>
      </c>
      <c r="Q42" s="1590"/>
      <c r="R42" s="1048" t="s">
        <v>2986</v>
      </c>
      <c r="S42" s="1585"/>
      <c r="T42" s="1047"/>
      <c r="V42" s="3372"/>
      <c r="W42" s="101">
        <f t="shared" si="0"/>
        <v>0</v>
      </c>
      <c r="X42" s="2987"/>
    </row>
    <row r="43" spans="2:24" ht="15.75" customHeight="1">
      <c r="B43" s="1599" t="s">
        <v>2951</v>
      </c>
      <c r="C43" s="1600" t="s">
        <v>731</v>
      </c>
      <c r="D43" s="1600">
        <v>3</v>
      </c>
      <c r="E43" s="1606">
        <v>-2.177944136264383</v>
      </c>
      <c r="F43" s="1606">
        <v>-6.8241968515001332</v>
      </c>
      <c r="G43" s="1606"/>
      <c r="H43" s="1606"/>
      <c r="I43" s="1606"/>
      <c r="J43" s="1606"/>
      <c r="K43" s="1606">
        <f>E43</f>
        <v>-2.177944136264383</v>
      </c>
      <c r="L43" s="1606">
        <f>F43</f>
        <v>-6.8241968515001332</v>
      </c>
      <c r="M43" s="1606"/>
      <c r="N43" s="1606"/>
      <c r="O43" s="1606"/>
      <c r="P43" s="1607"/>
      <c r="Q43" s="1590"/>
      <c r="R43" s="1048" t="s">
        <v>2987</v>
      </c>
      <c r="S43" s="1585"/>
      <c r="T43" s="1047"/>
      <c r="V43" s="3372"/>
      <c r="W43" s="101" t="str">
        <f t="shared" si="0"/>
        <v>Please complete all cells in row</v>
      </c>
      <c r="X43" s="2987"/>
    </row>
    <row r="44" spans="2:24" ht="15">
      <c r="B44" s="1599" t="s">
        <v>2953</v>
      </c>
      <c r="C44" s="1600" t="s">
        <v>731</v>
      </c>
      <c r="D44" s="1600">
        <v>3</v>
      </c>
      <c r="E44" s="1604">
        <f>IFERROR(E42 - E43, 0)</f>
        <v>0</v>
      </c>
      <c r="F44" s="1604">
        <f t="shared" ref="F44:P44" si="24">IFERROR(F42 - F43, 0)</f>
        <v>0</v>
      </c>
      <c r="G44" s="1604">
        <f t="shared" si="24"/>
        <v>0</v>
      </c>
      <c r="H44" s="1604">
        <f t="shared" si="24"/>
        <v>0</v>
      </c>
      <c r="I44" s="1604">
        <f t="shared" si="24"/>
        <v>0</v>
      </c>
      <c r="J44" s="1604">
        <f t="shared" si="24"/>
        <v>0</v>
      </c>
      <c r="K44" s="1604">
        <f t="shared" si="24"/>
        <v>0</v>
      </c>
      <c r="L44" s="1604">
        <f t="shared" si="24"/>
        <v>0</v>
      </c>
      <c r="M44" s="1604">
        <f t="shared" si="24"/>
        <v>0</v>
      </c>
      <c r="N44" s="1604">
        <f t="shared" si="24"/>
        <v>0</v>
      </c>
      <c r="O44" s="1604">
        <f t="shared" si="24"/>
        <v>0</v>
      </c>
      <c r="P44" s="1605">
        <f t="shared" si="24"/>
        <v>0</v>
      </c>
      <c r="Q44" s="1590"/>
      <c r="R44" s="1048" t="s">
        <v>2988</v>
      </c>
      <c r="S44" s="1585"/>
      <c r="T44" s="1047"/>
      <c r="V44" s="3372"/>
      <c r="W44" s="101">
        <f t="shared" si="0"/>
        <v>0</v>
      </c>
      <c r="X44" s="2987"/>
    </row>
    <row r="45" spans="2:24" ht="15.75" customHeight="1">
      <c r="B45" s="1599" t="s">
        <v>2955</v>
      </c>
      <c r="C45" s="1600" t="s">
        <v>874</v>
      </c>
      <c r="D45" s="1600">
        <v>2</v>
      </c>
      <c r="E45" s="1608">
        <v>0.4</v>
      </c>
      <c r="F45" s="1608">
        <v>0.4</v>
      </c>
      <c r="G45" s="1608"/>
      <c r="H45" s="1608"/>
      <c r="I45" s="1608"/>
      <c r="J45" s="1608"/>
      <c r="K45" s="1608">
        <f t="shared" ref="K45:K46" si="25">E45</f>
        <v>0.4</v>
      </c>
      <c r="L45" s="1608">
        <f t="shared" ref="L45:L46" si="26">F45</f>
        <v>0.4</v>
      </c>
      <c r="M45" s="1608"/>
      <c r="N45" s="1608"/>
      <c r="O45" s="1608"/>
      <c r="P45" s="1609"/>
      <c r="Q45" s="1590"/>
      <c r="R45" s="1048" t="s">
        <v>2989</v>
      </c>
      <c r="S45" s="1585"/>
      <c r="T45" s="1047"/>
      <c r="V45" s="3372"/>
      <c r="W45" s="101" t="str">
        <f t="shared" si="0"/>
        <v>Please complete all cells in row</v>
      </c>
      <c r="X45" s="2987"/>
    </row>
    <row r="46" spans="2:24" ht="15.75" customHeight="1">
      <c r="B46" s="1599" t="s">
        <v>2957</v>
      </c>
      <c r="C46" s="1600" t="s">
        <v>874</v>
      </c>
      <c r="D46" s="1600">
        <v>2</v>
      </c>
      <c r="E46" s="1610">
        <v>0.4</v>
      </c>
      <c r="F46" s="1610">
        <v>0.4</v>
      </c>
      <c r="G46" s="1610"/>
      <c r="H46" s="1610"/>
      <c r="I46" s="1610"/>
      <c r="J46" s="1610"/>
      <c r="K46" s="1610">
        <f t="shared" si="25"/>
        <v>0.4</v>
      </c>
      <c r="L46" s="1610">
        <f t="shared" si="26"/>
        <v>0.4</v>
      </c>
      <c r="M46" s="1610"/>
      <c r="N46" s="1610"/>
      <c r="O46" s="1610"/>
      <c r="P46" s="1611"/>
      <c r="Q46" s="1590"/>
      <c r="R46" s="1048" t="s">
        <v>2990</v>
      </c>
      <c r="S46" s="1585"/>
      <c r="T46" s="1047"/>
      <c r="V46" s="3372"/>
      <c r="W46" s="101" t="str">
        <f t="shared" si="0"/>
        <v>Please complete all cells in row</v>
      </c>
      <c r="X46" s="2987"/>
    </row>
    <row r="47" spans="2:24" ht="15.75" customHeight="1">
      <c r="B47" s="1599" t="s">
        <v>2959</v>
      </c>
      <c r="C47" s="1600" t="s">
        <v>731</v>
      </c>
      <c r="D47" s="1600">
        <v>3</v>
      </c>
      <c r="E47" s="1623">
        <f>IF(E44&lt;0, E44*E45,0)</f>
        <v>0</v>
      </c>
      <c r="F47" s="1623">
        <f t="shared" ref="F47:P47" si="27">IF(F44&lt;0, F44*F45,0)</f>
        <v>0</v>
      </c>
      <c r="G47" s="1623">
        <f t="shared" si="27"/>
        <v>0</v>
      </c>
      <c r="H47" s="1623">
        <f t="shared" si="27"/>
        <v>0</v>
      </c>
      <c r="I47" s="1623">
        <f t="shared" si="27"/>
        <v>0</v>
      </c>
      <c r="J47" s="1623">
        <f t="shared" si="27"/>
        <v>0</v>
      </c>
      <c r="K47" s="1623">
        <f t="shared" si="27"/>
        <v>0</v>
      </c>
      <c r="L47" s="1623">
        <f t="shared" si="27"/>
        <v>0</v>
      </c>
      <c r="M47" s="1623">
        <f t="shared" si="27"/>
        <v>0</v>
      </c>
      <c r="N47" s="1623">
        <f t="shared" si="27"/>
        <v>0</v>
      </c>
      <c r="O47" s="1623">
        <f t="shared" si="27"/>
        <v>0</v>
      </c>
      <c r="P47" s="3667">
        <f t="shared" si="27"/>
        <v>0</v>
      </c>
      <c r="Q47" s="1590"/>
      <c r="R47" s="1048" t="s">
        <v>2991</v>
      </c>
      <c r="S47" s="1585"/>
      <c r="T47" s="1047"/>
      <c r="V47" s="3372"/>
      <c r="W47" s="101">
        <f t="shared" si="0"/>
        <v>0</v>
      </c>
      <c r="X47" s="2987"/>
    </row>
    <row r="48" spans="2:24" thickBot="1">
      <c r="B48" s="1612" t="s">
        <v>2961</v>
      </c>
      <c r="C48" s="1613" t="s">
        <v>731</v>
      </c>
      <c r="D48" s="1613">
        <v>3</v>
      </c>
      <c r="E48" s="1614">
        <f>IF(E44&gt;0, E44*E46, 0)</f>
        <v>0</v>
      </c>
      <c r="F48" s="1614">
        <f t="shared" ref="F48:P48" si="28">IF(F44&gt;0, F44*F46, 0)</f>
        <v>0</v>
      </c>
      <c r="G48" s="1614">
        <f t="shared" si="28"/>
        <v>0</v>
      </c>
      <c r="H48" s="1614">
        <f t="shared" si="28"/>
        <v>0</v>
      </c>
      <c r="I48" s="1614">
        <f t="shared" si="28"/>
        <v>0</v>
      </c>
      <c r="J48" s="1614">
        <f t="shared" si="28"/>
        <v>0</v>
      </c>
      <c r="K48" s="1614">
        <f t="shared" si="28"/>
        <v>0</v>
      </c>
      <c r="L48" s="1614">
        <f t="shared" si="28"/>
        <v>0</v>
      </c>
      <c r="M48" s="1614">
        <f t="shared" si="28"/>
        <v>0</v>
      </c>
      <c r="N48" s="1614">
        <f t="shared" si="28"/>
        <v>0</v>
      </c>
      <c r="O48" s="1614">
        <f t="shared" si="28"/>
        <v>0</v>
      </c>
      <c r="P48" s="1615">
        <f t="shared" si="28"/>
        <v>0</v>
      </c>
      <c r="Q48" s="1590"/>
      <c r="R48" s="1031" t="s">
        <v>2992</v>
      </c>
      <c r="S48" s="1585"/>
      <c r="T48" s="1029"/>
      <c r="V48" s="3372"/>
      <c r="W48" s="101">
        <f t="shared" si="0"/>
        <v>0</v>
      </c>
      <c r="X48" s="2987"/>
    </row>
    <row r="49" spans="2:24" ht="16.2" thickTop="1" thickBot="1">
      <c r="B49" s="1616"/>
      <c r="C49" s="1616"/>
      <c r="D49" s="1616"/>
      <c r="E49" s="1590"/>
      <c r="F49" s="1590"/>
      <c r="G49" s="1590"/>
      <c r="H49" s="1590"/>
      <c r="I49" s="1590"/>
      <c r="J49" s="1590"/>
      <c r="K49" s="1590"/>
      <c r="L49" s="1590"/>
      <c r="M49" s="1590"/>
      <c r="N49" s="1590"/>
      <c r="O49" s="1590"/>
      <c r="P49" s="1590"/>
      <c r="Q49" s="1585"/>
      <c r="R49" s="1617"/>
      <c r="S49" s="1585"/>
      <c r="T49" s="1585"/>
      <c r="V49" s="3372"/>
      <c r="W49" s="101">
        <f t="shared" si="0"/>
        <v>0</v>
      </c>
      <c r="X49" s="2987">
        <v>12</v>
      </c>
    </row>
    <row r="50" spans="2:24" ht="16.8" thickTop="1" thickBot="1">
      <c r="B50" s="1592" t="s">
        <v>2993</v>
      </c>
      <c r="C50" s="1593"/>
      <c r="D50" s="1593"/>
      <c r="E50" s="1594"/>
      <c r="F50" s="1590"/>
      <c r="G50" s="1590"/>
      <c r="H50" s="1590"/>
      <c r="I50" s="1590"/>
      <c r="J50" s="1590"/>
      <c r="K50" s="1590"/>
      <c r="L50" s="1590"/>
      <c r="M50" s="1590"/>
      <c r="N50" s="1590"/>
      <c r="O50" s="1590"/>
      <c r="P50" s="1590"/>
      <c r="Q50" s="1590"/>
      <c r="R50" s="1171"/>
      <c r="S50" s="1585"/>
      <c r="T50" s="1585"/>
      <c r="V50" s="3371"/>
      <c r="W50" s="101">
        <f t="shared" si="0"/>
        <v>0</v>
      </c>
      <c r="X50" s="2987">
        <v>12</v>
      </c>
    </row>
    <row r="51" spans="2:24" thickTop="1">
      <c r="B51" s="1595" t="s">
        <v>2941</v>
      </c>
      <c r="C51" s="1596" t="s">
        <v>731</v>
      </c>
      <c r="D51" s="1596">
        <v>3</v>
      </c>
      <c r="E51" s="1597">
        <v>0</v>
      </c>
      <c r="F51" s="1597">
        <v>0</v>
      </c>
      <c r="G51" s="1597"/>
      <c r="H51" s="1597"/>
      <c r="I51" s="1597"/>
      <c r="J51" s="1597"/>
      <c r="K51" s="1597">
        <f t="shared" ref="K51:K53" si="29">E51</f>
        <v>0</v>
      </c>
      <c r="L51" s="1597">
        <f t="shared" ref="L51:L53" si="30">F51</f>
        <v>0</v>
      </c>
      <c r="M51" s="1597"/>
      <c r="N51" s="1597"/>
      <c r="O51" s="1597"/>
      <c r="P51" s="1598"/>
      <c r="Q51" s="1590"/>
      <c r="R51" s="1036" t="s">
        <v>2994</v>
      </c>
      <c r="S51" s="1585"/>
      <c r="T51" s="1035"/>
      <c r="V51" s="3372"/>
      <c r="W51" s="101" t="str">
        <f t="shared" si="0"/>
        <v>Please complete all cells in row</v>
      </c>
      <c r="X51" s="2987"/>
    </row>
    <row r="52" spans="2:24" ht="15">
      <c r="B52" s="1599" t="s">
        <v>2943</v>
      </c>
      <c r="C52" s="1600" t="s">
        <v>731</v>
      </c>
      <c r="D52" s="1600">
        <v>3</v>
      </c>
      <c r="E52" s="1601">
        <v>0</v>
      </c>
      <c r="F52" s="1601">
        <v>0</v>
      </c>
      <c r="G52" s="1601"/>
      <c r="H52" s="1601"/>
      <c r="I52" s="1601"/>
      <c r="J52" s="1601"/>
      <c r="K52" s="1601">
        <f t="shared" si="29"/>
        <v>0</v>
      </c>
      <c r="L52" s="1601">
        <f t="shared" si="30"/>
        <v>0</v>
      </c>
      <c r="M52" s="1601"/>
      <c r="N52" s="1601"/>
      <c r="O52" s="1601"/>
      <c r="P52" s="1602"/>
      <c r="Q52" s="1590"/>
      <c r="R52" s="1048" t="s">
        <v>2995</v>
      </c>
      <c r="S52" s="1585"/>
      <c r="T52" s="1047"/>
      <c r="V52" s="3372"/>
      <c r="W52" s="101" t="str">
        <f t="shared" si="0"/>
        <v>Please complete all cells in row</v>
      </c>
      <c r="X52" s="2987"/>
    </row>
    <row r="53" spans="2:24" ht="15">
      <c r="B53" s="1599" t="s">
        <v>2945</v>
      </c>
      <c r="C53" s="1600" t="s">
        <v>731</v>
      </c>
      <c r="D53" s="1600">
        <v>3</v>
      </c>
      <c r="E53" s="1601">
        <v>0</v>
      </c>
      <c r="F53" s="1601">
        <v>0</v>
      </c>
      <c r="G53" s="1601"/>
      <c r="H53" s="1601"/>
      <c r="I53" s="1601"/>
      <c r="J53" s="1601"/>
      <c r="K53" s="1601">
        <f t="shared" si="29"/>
        <v>0</v>
      </c>
      <c r="L53" s="1601">
        <f t="shared" si="30"/>
        <v>0</v>
      </c>
      <c r="M53" s="1601"/>
      <c r="N53" s="1601"/>
      <c r="O53" s="1601"/>
      <c r="P53" s="1602"/>
      <c r="Q53" s="1590"/>
      <c r="R53" s="1048" t="s">
        <v>2996</v>
      </c>
      <c r="S53" s="1585"/>
      <c r="T53" s="1047"/>
      <c r="V53" s="3372"/>
      <c r="W53" s="101" t="str">
        <f t="shared" si="0"/>
        <v>Please complete all cells in row</v>
      </c>
      <c r="X53" s="2987"/>
    </row>
    <row r="54" spans="2:24" ht="15">
      <c r="B54" s="1599" t="s">
        <v>2947</v>
      </c>
      <c r="C54" s="1600" t="s">
        <v>731</v>
      </c>
      <c r="D54" s="1600">
        <v>3</v>
      </c>
      <c r="E54" s="1604">
        <f>IFERROR(E52-E53,0)</f>
        <v>0</v>
      </c>
      <c r="F54" s="1604">
        <f t="shared" ref="F54:P54" si="31">IFERROR(F52-F53,0)</f>
        <v>0</v>
      </c>
      <c r="G54" s="1604">
        <f t="shared" si="31"/>
        <v>0</v>
      </c>
      <c r="H54" s="1604">
        <f t="shared" si="31"/>
        <v>0</v>
      </c>
      <c r="I54" s="1604">
        <f t="shared" si="31"/>
        <v>0</v>
      </c>
      <c r="J54" s="1604">
        <f t="shared" si="31"/>
        <v>0</v>
      </c>
      <c r="K54" s="1604">
        <f t="shared" si="31"/>
        <v>0</v>
      </c>
      <c r="L54" s="1604">
        <f t="shared" si="31"/>
        <v>0</v>
      </c>
      <c r="M54" s="1604">
        <f t="shared" si="31"/>
        <v>0</v>
      </c>
      <c r="N54" s="1604">
        <f t="shared" si="31"/>
        <v>0</v>
      </c>
      <c r="O54" s="1604">
        <f t="shared" si="31"/>
        <v>0</v>
      </c>
      <c r="P54" s="1605">
        <f t="shared" si="31"/>
        <v>0</v>
      </c>
      <c r="Q54" s="1590"/>
      <c r="R54" s="1048" t="s">
        <v>2997</v>
      </c>
      <c r="S54" s="1585"/>
      <c r="T54" s="1047"/>
      <c r="V54" s="3372"/>
      <c r="W54" s="101">
        <f t="shared" si="0"/>
        <v>0</v>
      </c>
      <c r="X54" s="2987"/>
    </row>
    <row r="55" spans="2:24" ht="15">
      <c r="B55" s="1599" t="s">
        <v>2949</v>
      </c>
      <c r="C55" s="1600" t="s">
        <v>731</v>
      </c>
      <c r="D55" s="1600">
        <v>3</v>
      </c>
      <c r="E55" s="1604">
        <f>IFERROR(E54 - E51, 0)</f>
        <v>0</v>
      </c>
      <c r="F55" s="1604">
        <f t="shared" ref="F55:P55" si="32">IFERROR(F54 - F51, 0)</f>
        <v>0</v>
      </c>
      <c r="G55" s="1604">
        <f t="shared" si="32"/>
        <v>0</v>
      </c>
      <c r="H55" s="1604">
        <f t="shared" si="32"/>
        <v>0</v>
      </c>
      <c r="I55" s="1604">
        <f t="shared" si="32"/>
        <v>0</v>
      </c>
      <c r="J55" s="1604">
        <f t="shared" si="32"/>
        <v>0</v>
      </c>
      <c r="K55" s="1604">
        <f t="shared" si="32"/>
        <v>0</v>
      </c>
      <c r="L55" s="1604">
        <f t="shared" si="32"/>
        <v>0</v>
      </c>
      <c r="M55" s="1604">
        <f t="shared" si="32"/>
        <v>0</v>
      </c>
      <c r="N55" s="1604">
        <f t="shared" si="32"/>
        <v>0</v>
      </c>
      <c r="O55" s="1604">
        <f t="shared" si="32"/>
        <v>0</v>
      </c>
      <c r="P55" s="1605">
        <f t="shared" si="32"/>
        <v>0</v>
      </c>
      <c r="Q55" s="1590"/>
      <c r="R55" s="1048" t="s">
        <v>2998</v>
      </c>
      <c r="S55" s="1585"/>
      <c r="T55" s="1047"/>
      <c r="V55" s="3372"/>
      <c r="W55" s="101">
        <f t="shared" si="0"/>
        <v>0</v>
      </c>
      <c r="X55" s="2987"/>
    </row>
    <row r="56" spans="2:24" ht="15.75" customHeight="1">
      <c r="B56" s="1599" t="s">
        <v>2951</v>
      </c>
      <c r="C56" s="1600" t="s">
        <v>731</v>
      </c>
      <c r="D56" s="1600">
        <v>3</v>
      </c>
      <c r="E56" s="1606">
        <v>0</v>
      </c>
      <c r="F56" s="1606">
        <v>0</v>
      </c>
      <c r="G56" s="1606"/>
      <c r="H56" s="1606"/>
      <c r="I56" s="1606"/>
      <c r="J56" s="1606"/>
      <c r="K56" s="1606">
        <f>E56</f>
        <v>0</v>
      </c>
      <c r="L56" s="1606">
        <f>F56</f>
        <v>0</v>
      </c>
      <c r="M56" s="1606"/>
      <c r="N56" s="1606"/>
      <c r="O56" s="1606"/>
      <c r="P56" s="1607"/>
      <c r="Q56" s="1590"/>
      <c r="R56" s="1048" t="s">
        <v>2999</v>
      </c>
      <c r="S56" s="1585"/>
      <c r="T56" s="1047"/>
      <c r="V56" s="3372"/>
      <c r="W56" s="101" t="str">
        <f t="shared" si="0"/>
        <v>Please complete all cells in row</v>
      </c>
      <c r="X56" s="2987"/>
    </row>
    <row r="57" spans="2:24" ht="15">
      <c r="B57" s="1599" t="s">
        <v>2953</v>
      </c>
      <c r="C57" s="1600" t="s">
        <v>731</v>
      </c>
      <c r="D57" s="1600">
        <v>3</v>
      </c>
      <c r="E57" s="1604">
        <f>IFERROR(E55 - E56, 0)</f>
        <v>0</v>
      </c>
      <c r="F57" s="1604">
        <f t="shared" ref="F57:P57" si="33">IFERROR(F55 - F56, 0)</f>
        <v>0</v>
      </c>
      <c r="G57" s="1604">
        <f t="shared" si="33"/>
        <v>0</v>
      </c>
      <c r="H57" s="1604">
        <f t="shared" si="33"/>
        <v>0</v>
      </c>
      <c r="I57" s="1604">
        <f t="shared" si="33"/>
        <v>0</v>
      </c>
      <c r="J57" s="1604">
        <f t="shared" si="33"/>
        <v>0</v>
      </c>
      <c r="K57" s="1604">
        <f t="shared" si="33"/>
        <v>0</v>
      </c>
      <c r="L57" s="1604">
        <f t="shared" si="33"/>
        <v>0</v>
      </c>
      <c r="M57" s="1604">
        <f t="shared" si="33"/>
        <v>0</v>
      </c>
      <c r="N57" s="1604">
        <f t="shared" si="33"/>
        <v>0</v>
      </c>
      <c r="O57" s="1604">
        <f t="shared" si="33"/>
        <v>0</v>
      </c>
      <c r="P57" s="1605">
        <f t="shared" si="33"/>
        <v>0</v>
      </c>
      <c r="Q57" s="1590"/>
      <c r="R57" s="1048" t="s">
        <v>3000</v>
      </c>
      <c r="S57" s="1585"/>
      <c r="T57" s="1047"/>
      <c r="V57" s="3372"/>
      <c r="W57" s="101">
        <f t="shared" si="0"/>
        <v>0</v>
      </c>
      <c r="X57" s="2987"/>
    </row>
    <row r="58" spans="2:24" ht="15.75" customHeight="1">
      <c r="B58" s="1599" t="s">
        <v>2955</v>
      </c>
      <c r="C58" s="1600" t="s">
        <v>874</v>
      </c>
      <c r="D58" s="1600">
        <v>2</v>
      </c>
      <c r="E58" s="1608">
        <v>0.25</v>
      </c>
      <c r="F58" s="1608">
        <v>0.25</v>
      </c>
      <c r="G58" s="1608"/>
      <c r="H58" s="1608"/>
      <c r="I58" s="1608"/>
      <c r="J58" s="1608"/>
      <c r="K58" s="1608">
        <f t="shared" ref="K58:K59" si="34">E58</f>
        <v>0.25</v>
      </c>
      <c r="L58" s="1608">
        <f t="shared" ref="L58:L59" si="35">F58</f>
        <v>0.25</v>
      </c>
      <c r="M58" s="1608"/>
      <c r="N58" s="1608"/>
      <c r="O58" s="1608"/>
      <c r="P58" s="1609"/>
      <c r="Q58" s="1590"/>
      <c r="R58" s="1048" t="s">
        <v>3001</v>
      </c>
      <c r="S58" s="1585"/>
      <c r="T58" s="1047"/>
      <c r="V58" s="3372"/>
      <c r="W58" s="101" t="str">
        <f t="shared" si="0"/>
        <v>Please complete all cells in row</v>
      </c>
      <c r="X58" s="2987"/>
    </row>
    <row r="59" spans="2:24" ht="15.75" customHeight="1">
      <c r="B59" s="1599" t="s">
        <v>2957</v>
      </c>
      <c r="C59" s="1600" t="s">
        <v>874</v>
      </c>
      <c r="D59" s="1600">
        <v>2</v>
      </c>
      <c r="E59" s="1610">
        <v>0.25</v>
      </c>
      <c r="F59" s="1610">
        <v>0.25</v>
      </c>
      <c r="G59" s="1610"/>
      <c r="H59" s="1610"/>
      <c r="I59" s="1610"/>
      <c r="J59" s="1610"/>
      <c r="K59" s="1610">
        <f t="shared" si="34"/>
        <v>0.25</v>
      </c>
      <c r="L59" s="1610">
        <f t="shared" si="35"/>
        <v>0.25</v>
      </c>
      <c r="M59" s="1610"/>
      <c r="N59" s="1610"/>
      <c r="O59" s="1610"/>
      <c r="P59" s="1611"/>
      <c r="Q59" s="1590"/>
      <c r="R59" s="1048" t="s">
        <v>3002</v>
      </c>
      <c r="S59" s="1585"/>
      <c r="T59" s="1047"/>
      <c r="V59" s="3372"/>
      <c r="W59" s="101" t="str">
        <f t="shared" si="0"/>
        <v>Please complete all cells in row</v>
      </c>
      <c r="X59" s="2987"/>
    </row>
    <row r="60" spans="2:24" ht="15.75" customHeight="1">
      <c r="B60" s="1599" t="s">
        <v>2959</v>
      </c>
      <c r="C60" s="1600" t="s">
        <v>731</v>
      </c>
      <c r="D60" s="1600">
        <v>3</v>
      </c>
      <c r="E60" s="1623">
        <f>IF(E57&lt;0, E57*E58,0)</f>
        <v>0</v>
      </c>
      <c r="F60" s="1623">
        <f t="shared" ref="F60:P60" si="36">IF(F57&lt;0, F57*F58,0)</f>
        <v>0</v>
      </c>
      <c r="G60" s="1623">
        <f t="shared" si="36"/>
        <v>0</v>
      </c>
      <c r="H60" s="1623">
        <f t="shared" si="36"/>
        <v>0</v>
      </c>
      <c r="I60" s="1623">
        <f t="shared" si="36"/>
        <v>0</v>
      </c>
      <c r="J60" s="1623">
        <f t="shared" si="36"/>
        <v>0</v>
      </c>
      <c r="K60" s="1623">
        <f t="shared" si="36"/>
        <v>0</v>
      </c>
      <c r="L60" s="1623">
        <f t="shared" si="36"/>
        <v>0</v>
      </c>
      <c r="M60" s="1623">
        <f t="shared" si="36"/>
        <v>0</v>
      </c>
      <c r="N60" s="1623">
        <f t="shared" si="36"/>
        <v>0</v>
      </c>
      <c r="O60" s="1623">
        <f t="shared" si="36"/>
        <v>0</v>
      </c>
      <c r="P60" s="3667">
        <f t="shared" si="36"/>
        <v>0</v>
      </c>
      <c r="Q60" s="1590"/>
      <c r="R60" s="1048" t="s">
        <v>3003</v>
      </c>
      <c r="S60" s="1585"/>
      <c r="T60" s="1047"/>
      <c r="V60" s="3372"/>
      <c r="W60" s="101">
        <f t="shared" si="0"/>
        <v>0</v>
      </c>
      <c r="X60" s="2987"/>
    </row>
    <row r="61" spans="2:24" thickBot="1">
      <c r="B61" s="1612" t="s">
        <v>2961</v>
      </c>
      <c r="C61" s="1613" t="s">
        <v>731</v>
      </c>
      <c r="D61" s="1613">
        <v>3</v>
      </c>
      <c r="E61" s="1614">
        <f>IF(E57&gt;0, E57*E59, 0)</f>
        <v>0</v>
      </c>
      <c r="F61" s="1614">
        <f t="shared" ref="F61:P61" si="37">IF(F57&gt;0, F57*F59, 0)</f>
        <v>0</v>
      </c>
      <c r="G61" s="1614">
        <f t="shared" si="37"/>
        <v>0</v>
      </c>
      <c r="H61" s="1614">
        <f t="shared" si="37"/>
        <v>0</v>
      </c>
      <c r="I61" s="1614">
        <f t="shared" si="37"/>
        <v>0</v>
      </c>
      <c r="J61" s="1614">
        <f t="shared" si="37"/>
        <v>0</v>
      </c>
      <c r="K61" s="1614">
        <f t="shared" si="37"/>
        <v>0</v>
      </c>
      <c r="L61" s="1614">
        <f t="shared" si="37"/>
        <v>0</v>
      </c>
      <c r="M61" s="1614">
        <f t="shared" si="37"/>
        <v>0</v>
      </c>
      <c r="N61" s="1614">
        <f t="shared" si="37"/>
        <v>0</v>
      </c>
      <c r="O61" s="1614">
        <f t="shared" si="37"/>
        <v>0</v>
      </c>
      <c r="P61" s="1615">
        <f t="shared" si="37"/>
        <v>0</v>
      </c>
      <c r="Q61" s="1590"/>
      <c r="R61" s="1031" t="s">
        <v>3004</v>
      </c>
      <c r="S61" s="1585"/>
      <c r="T61" s="1029"/>
      <c r="V61" s="3372"/>
      <c r="W61" s="101">
        <f t="shared" si="0"/>
        <v>0</v>
      </c>
      <c r="X61" s="2987"/>
    </row>
    <row r="62" spans="2:24" ht="16.2" thickTop="1" thickBot="1">
      <c r="B62" s="1616"/>
      <c r="C62" s="1616"/>
      <c r="D62" s="1616"/>
      <c r="E62" s="1590"/>
      <c r="F62" s="1590"/>
      <c r="G62" s="1590"/>
      <c r="H62" s="1590"/>
      <c r="I62" s="1590"/>
      <c r="J62" s="1590"/>
      <c r="K62" s="1590"/>
      <c r="L62" s="1590"/>
      <c r="M62" s="1590"/>
      <c r="N62" s="1590"/>
      <c r="O62" s="1590"/>
      <c r="P62" s="1590"/>
      <c r="Q62" s="1585"/>
      <c r="R62" s="1617"/>
      <c r="S62" s="1585"/>
      <c r="T62" s="1585"/>
      <c r="V62" s="3372"/>
      <c r="W62" s="101">
        <f t="shared" si="0"/>
        <v>0</v>
      </c>
      <c r="X62" s="2987">
        <v>12</v>
      </c>
    </row>
    <row r="63" spans="2:24" ht="16.8" thickTop="1" thickBot="1">
      <c r="B63" s="1592" t="s">
        <v>3005</v>
      </c>
      <c r="C63" s="1593"/>
      <c r="D63" s="1593"/>
      <c r="E63" s="1594"/>
      <c r="F63" s="1590"/>
      <c r="G63" s="1590"/>
      <c r="H63" s="1590"/>
      <c r="I63" s="1590"/>
      <c r="J63" s="1590"/>
      <c r="K63" s="1590"/>
      <c r="L63" s="1590"/>
      <c r="M63" s="1590"/>
      <c r="N63" s="1590"/>
      <c r="O63" s="1590"/>
      <c r="P63" s="1590"/>
      <c r="Q63" s="1590"/>
      <c r="R63" s="1171"/>
      <c r="S63" s="1585"/>
      <c r="T63" s="1585"/>
      <c r="V63" s="3371"/>
      <c r="W63" s="101">
        <f t="shared" si="0"/>
        <v>0</v>
      </c>
      <c r="X63" s="2987">
        <v>12</v>
      </c>
    </row>
    <row r="64" spans="2:24" thickTop="1">
      <c r="B64" s="1595" t="s">
        <v>2941</v>
      </c>
      <c r="C64" s="1596" t="s">
        <v>731</v>
      </c>
      <c r="D64" s="1596">
        <v>3</v>
      </c>
      <c r="E64" s="1597">
        <v>0.51910777638842087</v>
      </c>
      <c r="F64" s="1597">
        <v>0</v>
      </c>
      <c r="G64" s="1597"/>
      <c r="H64" s="1597"/>
      <c r="I64" s="1597"/>
      <c r="J64" s="1597"/>
      <c r="K64" s="1597">
        <f t="shared" ref="K64:K66" si="38">E64</f>
        <v>0.51910777638842087</v>
      </c>
      <c r="L64" s="1597">
        <f t="shared" ref="L64:L66" si="39">F64</f>
        <v>0</v>
      </c>
      <c r="M64" s="1597"/>
      <c r="N64" s="1597"/>
      <c r="O64" s="1597"/>
      <c r="P64" s="1598"/>
      <c r="Q64" s="1590"/>
      <c r="R64" s="1036" t="s">
        <v>3006</v>
      </c>
      <c r="S64" s="1585"/>
      <c r="T64" s="1035"/>
      <c r="V64" s="3372"/>
      <c r="W64" s="101" t="str">
        <f t="shared" si="0"/>
        <v>Please complete all cells in row</v>
      </c>
      <c r="X64" s="2987"/>
    </row>
    <row r="65" spans="2:24" ht="15">
      <c r="B65" s="1599" t="s">
        <v>2943</v>
      </c>
      <c r="C65" s="1600" t="s">
        <v>731</v>
      </c>
      <c r="D65" s="1600">
        <v>3</v>
      </c>
      <c r="E65" s="1601">
        <v>0.2741514959845055</v>
      </c>
      <c r="F65" s="1601">
        <v>0</v>
      </c>
      <c r="G65" s="1601"/>
      <c r="H65" s="1601"/>
      <c r="I65" s="1601"/>
      <c r="J65" s="1601"/>
      <c r="K65" s="1601">
        <f t="shared" si="38"/>
        <v>0.2741514959845055</v>
      </c>
      <c r="L65" s="1601">
        <f t="shared" si="39"/>
        <v>0</v>
      </c>
      <c r="M65" s="1601"/>
      <c r="N65" s="1601"/>
      <c r="O65" s="1601"/>
      <c r="P65" s="1602"/>
      <c r="Q65" s="1590"/>
      <c r="R65" s="1048" t="s">
        <v>3007</v>
      </c>
      <c r="S65" s="1585"/>
      <c r="T65" s="1047"/>
      <c r="V65" s="3372"/>
      <c r="W65" s="101" t="str">
        <f t="shared" si="0"/>
        <v>Please complete all cells in row</v>
      </c>
      <c r="X65" s="2987"/>
    </row>
    <row r="66" spans="2:24" ht="15">
      <c r="B66" s="1599" t="s">
        <v>2945</v>
      </c>
      <c r="C66" s="1600" t="s">
        <v>731</v>
      </c>
      <c r="D66" s="1600">
        <v>3</v>
      </c>
      <c r="E66" s="1601">
        <v>0</v>
      </c>
      <c r="F66" s="1601">
        <v>0</v>
      </c>
      <c r="G66" s="1601"/>
      <c r="H66" s="1601"/>
      <c r="I66" s="1601"/>
      <c r="J66" s="1601"/>
      <c r="K66" s="1601">
        <f t="shared" si="38"/>
        <v>0</v>
      </c>
      <c r="L66" s="1601">
        <f t="shared" si="39"/>
        <v>0</v>
      </c>
      <c r="M66" s="1601"/>
      <c r="N66" s="1601"/>
      <c r="O66" s="1601"/>
      <c r="P66" s="1602"/>
      <c r="Q66" s="1590"/>
      <c r="R66" s="1048" t="s">
        <v>3008</v>
      </c>
      <c r="S66" s="1585"/>
      <c r="T66" s="1047"/>
      <c r="V66" s="3372"/>
      <c r="W66" s="101" t="str">
        <f t="shared" si="0"/>
        <v>Please complete all cells in row</v>
      </c>
      <c r="X66" s="2987"/>
    </row>
    <row r="67" spans="2:24" ht="15">
      <c r="B67" s="1599" t="s">
        <v>2947</v>
      </c>
      <c r="C67" s="1600" t="s">
        <v>731</v>
      </c>
      <c r="D67" s="1600">
        <v>3</v>
      </c>
      <c r="E67" s="1604">
        <f>IFERROR(E65-E66,0)</f>
        <v>0.2741514959845055</v>
      </c>
      <c r="F67" s="1604">
        <f t="shared" ref="F67:P67" si="40">IFERROR(F65-F66,0)</f>
        <v>0</v>
      </c>
      <c r="G67" s="1604">
        <f t="shared" si="40"/>
        <v>0</v>
      </c>
      <c r="H67" s="1604">
        <f t="shared" si="40"/>
        <v>0</v>
      </c>
      <c r="I67" s="1604">
        <f t="shared" si="40"/>
        <v>0</v>
      </c>
      <c r="J67" s="1604">
        <f t="shared" si="40"/>
        <v>0</v>
      </c>
      <c r="K67" s="1604">
        <f t="shared" si="40"/>
        <v>0.2741514959845055</v>
      </c>
      <c r="L67" s="1604">
        <f t="shared" si="40"/>
        <v>0</v>
      </c>
      <c r="M67" s="1604">
        <f t="shared" si="40"/>
        <v>0</v>
      </c>
      <c r="N67" s="1604">
        <f t="shared" si="40"/>
        <v>0</v>
      </c>
      <c r="O67" s="1604">
        <f t="shared" si="40"/>
        <v>0</v>
      </c>
      <c r="P67" s="1605">
        <f t="shared" si="40"/>
        <v>0</v>
      </c>
      <c r="Q67" s="1590"/>
      <c r="R67" s="1048" t="s">
        <v>3009</v>
      </c>
      <c r="S67" s="1585"/>
      <c r="T67" s="1047"/>
      <c r="V67" s="3372"/>
      <c r="W67" s="101">
        <f t="shared" si="0"/>
        <v>0</v>
      </c>
      <c r="X67" s="2987"/>
    </row>
    <row r="68" spans="2:24" ht="15">
      <c r="B68" s="1599" t="s">
        <v>2949</v>
      </c>
      <c r="C68" s="1600" t="s">
        <v>731</v>
      </c>
      <c r="D68" s="1600">
        <v>3</v>
      </c>
      <c r="E68" s="1604">
        <f>IFERROR(E67 - E64, 0)</f>
        <v>-0.24495628040391537</v>
      </c>
      <c r="F68" s="1604">
        <f t="shared" ref="F68:P68" si="41">IFERROR(F67 - F64, 0)</f>
        <v>0</v>
      </c>
      <c r="G68" s="1604">
        <f t="shared" si="41"/>
        <v>0</v>
      </c>
      <c r="H68" s="1604">
        <f t="shared" si="41"/>
        <v>0</v>
      </c>
      <c r="I68" s="1604">
        <f t="shared" si="41"/>
        <v>0</v>
      </c>
      <c r="J68" s="1604">
        <f t="shared" si="41"/>
        <v>0</v>
      </c>
      <c r="K68" s="1604">
        <f t="shared" si="41"/>
        <v>-0.24495628040391537</v>
      </c>
      <c r="L68" s="1604">
        <f t="shared" si="41"/>
        <v>0</v>
      </c>
      <c r="M68" s="1604">
        <f t="shared" si="41"/>
        <v>0</v>
      </c>
      <c r="N68" s="1604">
        <f t="shared" si="41"/>
        <v>0</v>
      </c>
      <c r="O68" s="1604">
        <f t="shared" si="41"/>
        <v>0</v>
      </c>
      <c r="P68" s="1605">
        <f t="shared" si="41"/>
        <v>0</v>
      </c>
      <c r="Q68" s="1590"/>
      <c r="R68" s="1048" t="s">
        <v>3010</v>
      </c>
      <c r="S68" s="1585"/>
      <c r="T68" s="1047"/>
      <c r="V68" s="3372"/>
      <c r="W68" s="101">
        <f t="shared" si="0"/>
        <v>0</v>
      </c>
      <c r="X68" s="2987"/>
    </row>
    <row r="69" spans="2:24" ht="15.75" customHeight="1">
      <c r="B69" s="1599" t="s">
        <v>2951</v>
      </c>
      <c r="C69" s="1600" t="s">
        <v>731</v>
      </c>
      <c r="D69" s="1600">
        <v>3</v>
      </c>
      <c r="E69" s="1606">
        <v>-0.24495628040391537</v>
      </c>
      <c r="F69" s="1606">
        <v>0</v>
      </c>
      <c r="G69" s="1606"/>
      <c r="H69" s="1606"/>
      <c r="I69" s="1606"/>
      <c r="J69" s="1606"/>
      <c r="K69" s="1606">
        <f>E69</f>
        <v>-0.24495628040391537</v>
      </c>
      <c r="L69" s="1606">
        <f>F69</f>
        <v>0</v>
      </c>
      <c r="M69" s="1606"/>
      <c r="N69" s="1606"/>
      <c r="O69" s="1606"/>
      <c r="P69" s="1607"/>
      <c r="Q69" s="1590"/>
      <c r="R69" s="1048" t="s">
        <v>3011</v>
      </c>
      <c r="S69" s="1585"/>
      <c r="T69" s="1047"/>
      <c r="V69" s="3372"/>
      <c r="W69" s="101" t="str">
        <f t="shared" si="0"/>
        <v>Please complete all cells in row</v>
      </c>
      <c r="X69" s="2987"/>
    </row>
    <row r="70" spans="2:24" ht="15">
      <c r="B70" s="1599" t="s">
        <v>2953</v>
      </c>
      <c r="C70" s="1600" t="s">
        <v>731</v>
      </c>
      <c r="D70" s="1600">
        <v>3</v>
      </c>
      <c r="E70" s="1604">
        <f>IFERROR(E68 - E69, 0)</f>
        <v>0</v>
      </c>
      <c r="F70" s="1604">
        <f t="shared" ref="F70:P70" si="42">IFERROR(F68 - F69, 0)</f>
        <v>0</v>
      </c>
      <c r="G70" s="1604">
        <f t="shared" si="42"/>
        <v>0</v>
      </c>
      <c r="H70" s="1604">
        <f t="shared" si="42"/>
        <v>0</v>
      </c>
      <c r="I70" s="1604">
        <f t="shared" si="42"/>
        <v>0</v>
      </c>
      <c r="J70" s="1604">
        <f t="shared" si="42"/>
        <v>0</v>
      </c>
      <c r="K70" s="1604">
        <f t="shared" si="42"/>
        <v>0</v>
      </c>
      <c r="L70" s="1604">
        <f t="shared" si="42"/>
        <v>0</v>
      </c>
      <c r="M70" s="1604">
        <f t="shared" si="42"/>
        <v>0</v>
      </c>
      <c r="N70" s="1604">
        <f t="shared" si="42"/>
        <v>0</v>
      </c>
      <c r="O70" s="1604">
        <f t="shared" si="42"/>
        <v>0</v>
      </c>
      <c r="P70" s="1605">
        <f t="shared" si="42"/>
        <v>0</v>
      </c>
      <c r="Q70" s="1590"/>
      <c r="R70" s="1048" t="s">
        <v>3012</v>
      </c>
      <c r="S70" s="1585"/>
      <c r="T70" s="1047"/>
      <c r="V70" s="3372"/>
      <c r="W70" s="101">
        <f t="shared" si="0"/>
        <v>0</v>
      </c>
      <c r="X70" s="2987"/>
    </row>
    <row r="71" spans="2:24" ht="15.75" customHeight="1">
      <c r="B71" s="1599" t="s">
        <v>2955</v>
      </c>
      <c r="C71" s="1600" t="s">
        <v>874</v>
      </c>
      <c r="D71" s="1600">
        <v>2</v>
      </c>
      <c r="E71" s="1608">
        <v>0.1</v>
      </c>
      <c r="F71" s="1608">
        <v>0.1</v>
      </c>
      <c r="G71" s="1608"/>
      <c r="H71" s="1608"/>
      <c r="I71" s="1608"/>
      <c r="J71" s="1608"/>
      <c r="K71" s="1608">
        <f t="shared" ref="K71:K72" si="43">E71</f>
        <v>0.1</v>
      </c>
      <c r="L71" s="1608">
        <f t="shared" ref="L71:L72" si="44">F71</f>
        <v>0.1</v>
      </c>
      <c r="M71" s="1608"/>
      <c r="N71" s="1608"/>
      <c r="O71" s="1608"/>
      <c r="P71" s="1609"/>
      <c r="Q71" s="1590"/>
      <c r="R71" s="1048" t="s">
        <v>3013</v>
      </c>
      <c r="S71" s="1585"/>
      <c r="T71" s="1047"/>
      <c r="V71" s="3372"/>
      <c r="W71" s="101" t="str">
        <f t="shared" si="0"/>
        <v>Please complete all cells in row</v>
      </c>
      <c r="X71" s="2987"/>
    </row>
    <row r="72" spans="2:24" ht="15.75" customHeight="1">
      <c r="B72" s="1599" t="s">
        <v>2957</v>
      </c>
      <c r="C72" s="1600" t="s">
        <v>874</v>
      </c>
      <c r="D72" s="1600">
        <v>2</v>
      </c>
      <c r="E72" s="1610">
        <v>0.4</v>
      </c>
      <c r="F72" s="1610">
        <v>0.4</v>
      </c>
      <c r="G72" s="1610"/>
      <c r="H72" s="1610"/>
      <c r="I72" s="1610"/>
      <c r="J72" s="1610"/>
      <c r="K72" s="1610">
        <f t="shared" si="43"/>
        <v>0.4</v>
      </c>
      <c r="L72" s="1610">
        <f t="shared" si="44"/>
        <v>0.4</v>
      </c>
      <c r="M72" s="1610"/>
      <c r="N72" s="1610"/>
      <c r="O72" s="1610"/>
      <c r="P72" s="1611"/>
      <c r="Q72" s="1590"/>
      <c r="R72" s="1048" t="s">
        <v>3014</v>
      </c>
      <c r="S72" s="1585"/>
      <c r="T72" s="1047"/>
      <c r="V72" s="3372"/>
      <c r="W72" s="101" t="str">
        <f t="shared" ref="W72:W96" si="45">IF(COUNTBLANK(E72:P72)=X72, 0, rngIncomplete )</f>
        <v>Please complete all cells in row</v>
      </c>
      <c r="X72" s="2987"/>
    </row>
    <row r="73" spans="2:24" ht="15.75" customHeight="1">
      <c r="B73" s="1599" t="s">
        <v>2959</v>
      </c>
      <c r="C73" s="1600" t="s">
        <v>731</v>
      </c>
      <c r="D73" s="1600">
        <v>3</v>
      </c>
      <c r="E73" s="1623">
        <f>IF(E70&lt;0, E70*E71,0)</f>
        <v>0</v>
      </c>
      <c r="F73" s="1623">
        <f t="shared" ref="F73:P73" si="46">IF(F70&lt;0, F70*F71,0)</f>
        <v>0</v>
      </c>
      <c r="G73" s="1623">
        <f t="shared" si="46"/>
        <v>0</v>
      </c>
      <c r="H73" s="1623">
        <f t="shared" si="46"/>
        <v>0</v>
      </c>
      <c r="I73" s="1623">
        <f t="shared" si="46"/>
        <v>0</v>
      </c>
      <c r="J73" s="1623">
        <f t="shared" si="46"/>
        <v>0</v>
      </c>
      <c r="K73" s="1623">
        <f t="shared" si="46"/>
        <v>0</v>
      </c>
      <c r="L73" s="1623">
        <f t="shared" si="46"/>
        <v>0</v>
      </c>
      <c r="M73" s="1623">
        <f t="shared" si="46"/>
        <v>0</v>
      </c>
      <c r="N73" s="1623">
        <f t="shared" si="46"/>
        <v>0</v>
      </c>
      <c r="O73" s="1623">
        <f t="shared" si="46"/>
        <v>0</v>
      </c>
      <c r="P73" s="3667">
        <f t="shared" si="46"/>
        <v>0</v>
      </c>
      <c r="Q73" s="1590"/>
      <c r="R73" s="1048" t="s">
        <v>3015</v>
      </c>
      <c r="S73" s="1585"/>
      <c r="T73" s="1047"/>
      <c r="V73" s="3372"/>
      <c r="W73" s="101">
        <f t="shared" si="45"/>
        <v>0</v>
      </c>
      <c r="X73" s="2987"/>
    </row>
    <row r="74" spans="2:24" thickBot="1">
      <c r="B74" s="1612" t="s">
        <v>2961</v>
      </c>
      <c r="C74" s="1613" t="s">
        <v>731</v>
      </c>
      <c r="D74" s="1613">
        <v>3</v>
      </c>
      <c r="E74" s="1614">
        <f>IF(E70&gt;0, E70*E72, 0)</f>
        <v>0</v>
      </c>
      <c r="F74" s="1614">
        <f t="shared" ref="F74:P74" si="47">IF(F70&gt;0, F70*F72, 0)</f>
        <v>0</v>
      </c>
      <c r="G74" s="1614">
        <f t="shared" si="47"/>
        <v>0</v>
      </c>
      <c r="H74" s="1614">
        <f t="shared" si="47"/>
        <v>0</v>
      </c>
      <c r="I74" s="1614">
        <f t="shared" si="47"/>
        <v>0</v>
      </c>
      <c r="J74" s="1614">
        <f t="shared" si="47"/>
        <v>0</v>
      </c>
      <c r="K74" s="1614">
        <f t="shared" si="47"/>
        <v>0</v>
      </c>
      <c r="L74" s="1614">
        <f t="shared" si="47"/>
        <v>0</v>
      </c>
      <c r="M74" s="1614">
        <f t="shared" si="47"/>
        <v>0</v>
      </c>
      <c r="N74" s="1614">
        <f t="shared" si="47"/>
        <v>0</v>
      </c>
      <c r="O74" s="1614">
        <f t="shared" si="47"/>
        <v>0</v>
      </c>
      <c r="P74" s="1615">
        <f t="shared" si="47"/>
        <v>0</v>
      </c>
      <c r="Q74" s="1590"/>
      <c r="R74" s="1031" t="s">
        <v>3016</v>
      </c>
      <c r="S74" s="1585"/>
      <c r="T74" s="1029"/>
      <c r="V74" s="3372"/>
      <c r="W74" s="101">
        <f t="shared" si="45"/>
        <v>0</v>
      </c>
      <c r="X74" s="2987"/>
    </row>
    <row r="75" spans="2:24" ht="16.2" thickTop="1" thickBot="1">
      <c r="B75" s="1616"/>
      <c r="C75" s="1616"/>
      <c r="D75" s="1616"/>
      <c r="E75" s="1590"/>
      <c r="F75" s="1590"/>
      <c r="G75" s="1590"/>
      <c r="H75" s="1590"/>
      <c r="I75" s="1590"/>
      <c r="J75" s="1590"/>
      <c r="K75" s="1590"/>
      <c r="L75" s="1590"/>
      <c r="M75" s="1590"/>
      <c r="N75" s="1590"/>
      <c r="O75" s="1590"/>
      <c r="P75" s="1590"/>
      <c r="Q75" s="1585"/>
      <c r="R75" s="1617"/>
      <c r="S75" s="1585"/>
      <c r="T75" s="1585"/>
      <c r="V75" s="3372"/>
      <c r="W75" s="101">
        <f t="shared" si="45"/>
        <v>0</v>
      </c>
      <c r="X75" s="2987">
        <v>12</v>
      </c>
    </row>
    <row r="76" spans="2:24" ht="16.8" thickTop="1" thickBot="1">
      <c r="B76" s="1592" t="s">
        <v>3017</v>
      </c>
      <c r="C76" s="1593"/>
      <c r="D76" s="1593"/>
      <c r="E76" s="1594"/>
      <c r="F76" s="1590"/>
      <c r="G76" s="1590"/>
      <c r="H76" s="1590"/>
      <c r="I76" s="1590"/>
      <c r="J76" s="1590"/>
      <c r="K76" s="1590"/>
      <c r="L76" s="1590"/>
      <c r="M76" s="1590"/>
      <c r="N76" s="1590"/>
      <c r="O76" s="1590"/>
      <c r="P76" s="1590"/>
      <c r="Q76" s="1590"/>
      <c r="R76" s="1171"/>
      <c r="S76" s="1585"/>
      <c r="T76" s="1585"/>
      <c r="V76" s="3371"/>
      <c r="W76" s="101">
        <f t="shared" si="45"/>
        <v>0</v>
      </c>
      <c r="X76" s="2987">
        <v>12</v>
      </c>
    </row>
    <row r="77" spans="2:24" thickTop="1">
      <c r="B77" s="1595" t="s">
        <v>2941</v>
      </c>
      <c r="C77" s="1596" t="s">
        <v>731</v>
      </c>
      <c r="D77" s="1596">
        <v>3</v>
      </c>
      <c r="E77" s="1597">
        <v>0</v>
      </c>
      <c r="F77" s="1597">
        <v>0</v>
      </c>
      <c r="G77" s="1597"/>
      <c r="H77" s="1597"/>
      <c r="I77" s="1597"/>
      <c r="J77" s="1597"/>
      <c r="K77" s="1597">
        <f t="shared" ref="K77:K79" si="48">E77</f>
        <v>0</v>
      </c>
      <c r="L77" s="1597">
        <f t="shared" ref="L77:L79" si="49">F77</f>
        <v>0</v>
      </c>
      <c r="M77" s="1597"/>
      <c r="N77" s="1597"/>
      <c r="O77" s="1597"/>
      <c r="P77" s="1598"/>
      <c r="Q77" s="1590"/>
      <c r="R77" s="1036" t="s">
        <v>3018</v>
      </c>
      <c r="S77" s="1585"/>
      <c r="T77" s="1035"/>
      <c r="V77" s="3372"/>
      <c r="W77" s="101" t="str">
        <f t="shared" si="45"/>
        <v>Please complete all cells in row</v>
      </c>
      <c r="X77" s="2987"/>
    </row>
    <row r="78" spans="2:24" ht="15">
      <c r="B78" s="1599" t="s">
        <v>2943</v>
      </c>
      <c r="C78" s="1600" t="s">
        <v>731</v>
      </c>
      <c r="D78" s="1600">
        <v>3</v>
      </c>
      <c r="E78" s="1601">
        <v>5.543034437249806E-2</v>
      </c>
      <c r="F78" s="1601">
        <v>0</v>
      </c>
      <c r="G78" s="1601"/>
      <c r="H78" s="1601"/>
      <c r="I78" s="1601"/>
      <c r="J78" s="1601"/>
      <c r="K78" s="1601">
        <f t="shared" si="48"/>
        <v>5.543034437249806E-2</v>
      </c>
      <c r="L78" s="1601">
        <f t="shared" si="49"/>
        <v>0</v>
      </c>
      <c r="M78" s="1601"/>
      <c r="N78" s="1601"/>
      <c r="O78" s="1601"/>
      <c r="P78" s="1602"/>
      <c r="Q78" s="1590"/>
      <c r="R78" s="1048" t="s">
        <v>3019</v>
      </c>
      <c r="S78" s="1585"/>
      <c r="T78" s="1047"/>
      <c r="V78" s="3372"/>
      <c r="W78" s="101" t="str">
        <f t="shared" si="45"/>
        <v>Please complete all cells in row</v>
      </c>
      <c r="X78" s="2987"/>
    </row>
    <row r="79" spans="2:24" ht="15">
      <c r="B79" s="1599" t="s">
        <v>2945</v>
      </c>
      <c r="C79" s="1600" t="s">
        <v>731</v>
      </c>
      <c r="D79" s="1600">
        <v>3</v>
      </c>
      <c r="E79" s="1601">
        <v>0</v>
      </c>
      <c r="F79" s="1601">
        <v>0</v>
      </c>
      <c r="G79" s="1601"/>
      <c r="H79" s="1601"/>
      <c r="I79" s="1601"/>
      <c r="J79" s="1601"/>
      <c r="K79" s="1601">
        <f t="shared" si="48"/>
        <v>0</v>
      </c>
      <c r="L79" s="1601">
        <f t="shared" si="49"/>
        <v>0</v>
      </c>
      <c r="M79" s="1601"/>
      <c r="N79" s="1601"/>
      <c r="O79" s="1601"/>
      <c r="P79" s="1602"/>
      <c r="Q79" s="1590"/>
      <c r="R79" s="1048" t="s">
        <v>3020</v>
      </c>
      <c r="S79" s="1585"/>
      <c r="T79" s="1047"/>
      <c r="V79" s="3372"/>
      <c r="W79" s="101" t="str">
        <f t="shared" si="45"/>
        <v>Please complete all cells in row</v>
      </c>
      <c r="X79" s="2987"/>
    </row>
    <row r="80" spans="2:24" ht="15">
      <c r="B80" s="1599" t="s">
        <v>2947</v>
      </c>
      <c r="C80" s="1600" t="s">
        <v>731</v>
      </c>
      <c r="D80" s="1600">
        <v>3</v>
      </c>
      <c r="E80" s="1604">
        <f t="shared" ref="E80:P80" si="50">IFERROR(E78-E79,0)</f>
        <v>5.543034437249806E-2</v>
      </c>
      <c r="F80" s="1604">
        <f t="shared" si="50"/>
        <v>0</v>
      </c>
      <c r="G80" s="1604">
        <f t="shared" si="50"/>
        <v>0</v>
      </c>
      <c r="H80" s="1604">
        <f t="shared" si="50"/>
        <v>0</v>
      </c>
      <c r="I80" s="1604">
        <f t="shared" si="50"/>
        <v>0</v>
      </c>
      <c r="J80" s="1604">
        <f t="shared" si="50"/>
        <v>0</v>
      </c>
      <c r="K80" s="1604">
        <f t="shared" si="50"/>
        <v>5.543034437249806E-2</v>
      </c>
      <c r="L80" s="1604">
        <f t="shared" si="50"/>
        <v>0</v>
      </c>
      <c r="M80" s="1604">
        <f t="shared" si="50"/>
        <v>0</v>
      </c>
      <c r="N80" s="1604">
        <f t="shared" si="50"/>
        <v>0</v>
      </c>
      <c r="O80" s="1604">
        <f t="shared" si="50"/>
        <v>0</v>
      </c>
      <c r="P80" s="1605">
        <f t="shared" si="50"/>
        <v>0</v>
      </c>
      <c r="Q80" s="1590"/>
      <c r="R80" s="1048" t="s">
        <v>3021</v>
      </c>
      <c r="S80" s="1585"/>
      <c r="T80" s="1047"/>
      <c r="V80" s="3372"/>
      <c r="W80" s="101">
        <f t="shared" si="45"/>
        <v>0</v>
      </c>
      <c r="X80" s="2987"/>
    </row>
    <row r="81" spans="2:24" ht="15">
      <c r="B81" s="1599" t="s">
        <v>2949</v>
      </c>
      <c r="C81" s="1600" t="s">
        <v>731</v>
      </c>
      <c r="D81" s="1600">
        <v>3</v>
      </c>
      <c r="E81" s="1604">
        <f t="shared" ref="E81:P81" si="51">IFERROR(E80 - E77, 0)</f>
        <v>5.543034437249806E-2</v>
      </c>
      <c r="F81" s="1604">
        <f t="shared" si="51"/>
        <v>0</v>
      </c>
      <c r="G81" s="1604">
        <f t="shared" si="51"/>
        <v>0</v>
      </c>
      <c r="H81" s="1604">
        <f t="shared" si="51"/>
        <v>0</v>
      </c>
      <c r="I81" s="1604">
        <f t="shared" si="51"/>
        <v>0</v>
      </c>
      <c r="J81" s="1604">
        <f t="shared" si="51"/>
        <v>0</v>
      </c>
      <c r="K81" s="1604">
        <f t="shared" si="51"/>
        <v>5.543034437249806E-2</v>
      </c>
      <c r="L81" s="1604">
        <f t="shared" si="51"/>
        <v>0</v>
      </c>
      <c r="M81" s="1604">
        <f t="shared" si="51"/>
        <v>0</v>
      </c>
      <c r="N81" s="1604">
        <f t="shared" si="51"/>
        <v>0</v>
      </c>
      <c r="O81" s="1604">
        <f t="shared" si="51"/>
        <v>0</v>
      </c>
      <c r="P81" s="1605">
        <f t="shared" si="51"/>
        <v>0</v>
      </c>
      <c r="Q81" s="1590"/>
      <c r="R81" s="1048" t="s">
        <v>3022</v>
      </c>
      <c r="S81" s="1585"/>
      <c r="T81" s="1047"/>
      <c r="V81" s="3372"/>
      <c r="W81" s="101">
        <f t="shared" si="45"/>
        <v>0</v>
      </c>
      <c r="X81" s="2987"/>
    </row>
    <row r="82" spans="2:24" ht="15">
      <c r="B82" s="1599" t="s">
        <v>2951</v>
      </c>
      <c r="C82" s="1600" t="s">
        <v>731</v>
      </c>
      <c r="D82" s="1600">
        <v>3</v>
      </c>
      <c r="E82" s="1606">
        <v>0</v>
      </c>
      <c r="F82" s="1606">
        <v>0</v>
      </c>
      <c r="G82" s="1606"/>
      <c r="H82" s="1606"/>
      <c r="I82" s="1606"/>
      <c r="J82" s="1606"/>
      <c r="K82" s="1606">
        <f>E82</f>
        <v>0</v>
      </c>
      <c r="L82" s="1606">
        <f>F82</f>
        <v>0</v>
      </c>
      <c r="M82" s="1606"/>
      <c r="N82" s="1606"/>
      <c r="O82" s="1606"/>
      <c r="P82" s="1607"/>
      <c r="Q82" s="1590"/>
      <c r="R82" s="1048" t="s">
        <v>3023</v>
      </c>
      <c r="S82" s="1585"/>
      <c r="T82" s="1047"/>
      <c r="V82" s="3372"/>
      <c r="W82" s="101" t="str">
        <f t="shared" si="45"/>
        <v>Please complete all cells in row</v>
      </c>
      <c r="X82" s="2987"/>
    </row>
    <row r="83" spans="2:24" ht="15">
      <c r="B83" s="1599" t="s">
        <v>2953</v>
      </c>
      <c r="C83" s="1600" t="s">
        <v>731</v>
      </c>
      <c r="D83" s="1600">
        <v>3</v>
      </c>
      <c r="E83" s="1604">
        <f t="shared" ref="E83:P83" si="52">IFERROR(E81 - E82, 0)</f>
        <v>5.543034437249806E-2</v>
      </c>
      <c r="F83" s="1604">
        <f t="shared" si="52"/>
        <v>0</v>
      </c>
      <c r="G83" s="1604">
        <f t="shared" si="52"/>
        <v>0</v>
      </c>
      <c r="H83" s="1604">
        <f t="shared" si="52"/>
        <v>0</v>
      </c>
      <c r="I83" s="1604">
        <f t="shared" si="52"/>
        <v>0</v>
      </c>
      <c r="J83" s="1604">
        <f t="shared" si="52"/>
        <v>0</v>
      </c>
      <c r="K83" s="1604">
        <f t="shared" si="52"/>
        <v>5.543034437249806E-2</v>
      </c>
      <c r="L83" s="1604">
        <f t="shared" si="52"/>
        <v>0</v>
      </c>
      <c r="M83" s="1604">
        <f t="shared" si="52"/>
        <v>0</v>
      </c>
      <c r="N83" s="1604">
        <f t="shared" si="52"/>
        <v>0</v>
      </c>
      <c r="O83" s="1604">
        <f t="shared" si="52"/>
        <v>0</v>
      </c>
      <c r="P83" s="1605">
        <f t="shared" si="52"/>
        <v>0</v>
      </c>
      <c r="Q83" s="1590"/>
      <c r="R83" s="1048" t="s">
        <v>3024</v>
      </c>
      <c r="S83" s="1585"/>
      <c r="T83" s="1047"/>
      <c r="V83" s="3372"/>
      <c r="W83" s="101">
        <f t="shared" si="45"/>
        <v>0</v>
      </c>
      <c r="X83" s="2987"/>
    </row>
    <row r="84" spans="2:24" ht="15">
      <c r="B84" s="1599" t="s">
        <v>2955</v>
      </c>
      <c r="C84" s="1600" t="s">
        <v>874</v>
      </c>
      <c r="D84" s="1600">
        <v>2</v>
      </c>
      <c r="E84" s="1608">
        <v>0</v>
      </c>
      <c r="F84" s="1608">
        <v>0</v>
      </c>
      <c r="G84" s="1608"/>
      <c r="H84" s="1608"/>
      <c r="I84" s="1608"/>
      <c r="J84" s="1608"/>
      <c r="K84" s="1608">
        <f t="shared" ref="K84:K85" si="53">E84</f>
        <v>0</v>
      </c>
      <c r="L84" s="1608">
        <f t="shared" ref="L84:L85" si="54">F84</f>
        <v>0</v>
      </c>
      <c r="M84" s="1608"/>
      <c r="N84" s="1608"/>
      <c r="O84" s="1608"/>
      <c r="P84" s="1609"/>
      <c r="Q84" s="1590"/>
      <c r="R84" s="1048" t="s">
        <v>3025</v>
      </c>
      <c r="S84" s="1585"/>
      <c r="T84" s="1047"/>
      <c r="V84" s="3372"/>
      <c r="W84" s="101" t="str">
        <f t="shared" si="45"/>
        <v>Please complete all cells in row</v>
      </c>
      <c r="X84" s="2987"/>
    </row>
    <row r="85" spans="2:24" ht="15">
      <c r="B85" s="1599" t="s">
        <v>2957</v>
      </c>
      <c r="C85" s="1600" t="s">
        <v>874</v>
      </c>
      <c r="D85" s="1600">
        <v>2</v>
      </c>
      <c r="E85" s="1610">
        <v>1</v>
      </c>
      <c r="F85" s="1610">
        <v>1</v>
      </c>
      <c r="G85" s="1610"/>
      <c r="H85" s="1610"/>
      <c r="I85" s="1610"/>
      <c r="J85" s="1610"/>
      <c r="K85" s="1610">
        <f t="shared" si="53"/>
        <v>1</v>
      </c>
      <c r="L85" s="1610">
        <f t="shared" si="54"/>
        <v>1</v>
      </c>
      <c r="M85" s="1610"/>
      <c r="N85" s="1610"/>
      <c r="O85" s="1610"/>
      <c r="P85" s="1611"/>
      <c r="Q85" s="1590"/>
      <c r="R85" s="1048" t="s">
        <v>3026</v>
      </c>
      <c r="S85" s="1585"/>
      <c r="T85" s="1047"/>
      <c r="V85" s="3372"/>
      <c r="W85" s="101" t="str">
        <f t="shared" si="45"/>
        <v>Please complete all cells in row</v>
      </c>
      <c r="X85" s="2987"/>
    </row>
    <row r="86" spans="2:24" ht="15">
      <c r="B86" s="1599" t="s">
        <v>2959</v>
      </c>
      <c r="C86" s="1600" t="s">
        <v>731</v>
      </c>
      <c r="D86" s="1600">
        <v>3</v>
      </c>
      <c r="E86" s="1623">
        <f t="shared" ref="E86:P86" si="55">IF(E83&lt;0, E83*E84,0)</f>
        <v>0</v>
      </c>
      <c r="F86" s="1623">
        <f t="shared" si="55"/>
        <v>0</v>
      </c>
      <c r="G86" s="1623">
        <f t="shared" si="55"/>
        <v>0</v>
      </c>
      <c r="H86" s="1623">
        <f t="shared" si="55"/>
        <v>0</v>
      </c>
      <c r="I86" s="1623">
        <f t="shared" si="55"/>
        <v>0</v>
      </c>
      <c r="J86" s="1623">
        <f t="shared" si="55"/>
        <v>0</v>
      </c>
      <c r="K86" s="1623">
        <f t="shared" si="55"/>
        <v>0</v>
      </c>
      <c r="L86" s="1623">
        <f t="shared" si="55"/>
        <v>0</v>
      </c>
      <c r="M86" s="1623">
        <f t="shared" si="55"/>
        <v>0</v>
      </c>
      <c r="N86" s="1623">
        <f t="shared" si="55"/>
        <v>0</v>
      </c>
      <c r="O86" s="1623">
        <f t="shared" si="55"/>
        <v>0</v>
      </c>
      <c r="P86" s="3667">
        <f t="shared" si="55"/>
        <v>0</v>
      </c>
      <c r="Q86" s="1590"/>
      <c r="R86" s="1048" t="s">
        <v>3027</v>
      </c>
      <c r="S86" s="1585"/>
      <c r="T86" s="1047"/>
      <c r="V86" s="3372"/>
      <c r="W86" s="101">
        <f t="shared" si="45"/>
        <v>0</v>
      </c>
      <c r="X86" s="2987"/>
    </row>
    <row r="87" spans="2:24" thickBot="1">
      <c r="B87" s="1612" t="s">
        <v>2961</v>
      </c>
      <c r="C87" s="1613" t="s">
        <v>731</v>
      </c>
      <c r="D87" s="1613">
        <v>3</v>
      </c>
      <c r="E87" s="1614">
        <f t="shared" ref="E87:P87" si="56">IF(E83&gt;0, E83*E85, 0)</f>
        <v>5.543034437249806E-2</v>
      </c>
      <c r="F87" s="1614">
        <f t="shared" si="56"/>
        <v>0</v>
      </c>
      <c r="G87" s="1614">
        <f t="shared" si="56"/>
        <v>0</v>
      </c>
      <c r="H87" s="1614">
        <f t="shared" si="56"/>
        <v>0</v>
      </c>
      <c r="I87" s="1614">
        <f t="shared" si="56"/>
        <v>0</v>
      </c>
      <c r="J87" s="1614">
        <f t="shared" si="56"/>
        <v>0</v>
      </c>
      <c r="K87" s="1614">
        <f t="shared" si="56"/>
        <v>5.543034437249806E-2</v>
      </c>
      <c r="L87" s="1614">
        <f t="shared" si="56"/>
        <v>0</v>
      </c>
      <c r="M87" s="1614">
        <f t="shared" si="56"/>
        <v>0</v>
      </c>
      <c r="N87" s="1614">
        <f t="shared" si="56"/>
        <v>0</v>
      </c>
      <c r="O87" s="1614">
        <f t="shared" si="56"/>
        <v>0</v>
      </c>
      <c r="P87" s="1615">
        <f t="shared" si="56"/>
        <v>0</v>
      </c>
      <c r="Q87" s="1590"/>
      <c r="R87" s="1031" t="s">
        <v>3028</v>
      </c>
      <c r="S87" s="1585"/>
      <c r="T87" s="1029"/>
      <c r="V87" s="3372"/>
      <c r="W87" s="101">
        <f t="shared" si="45"/>
        <v>0</v>
      </c>
      <c r="X87" s="2987"/>
    </row>
    <row r="88" spans="2:24" ht="16.2" thickTop="1" thickBot="1">
      <c r="B88" s="1616"/>
      <c r="C88" s="1616"/>
      <c r="D88" s="1616"/>
      <c r="E88" s="1590"/>
      <c r="F88" s="1590"/>
      <c r="G88" s="1590"/>
      <c r="H88" s="1590"/>
      <c r="I88" s="1590"/>
      <c r="J88" s="1590"/>
      <c r="K88" s="1590"/>
      <c r="L88" s="1590"/>
      <c r="M88" s="1590"/>
      <c r="N88" s="1590"/>
      <c r="O88" s="1590"/>
      <c r="P88" s="1590"/>
      <c r="Q88" s="1585"/>
      <c r="R88" s="1617"/>
      <c r="S88" s="1585"/>
      <c r="T88" s="1585"/>
      <c r="V88" s="3372"/>
      <c r="W88" s="101">
        <f t="shared" si="45"/>
        <v>0</v>
      </c>
      <c r="X88" s="2987">
        <v>12</v>
      </c>
    </row>
    <row r="89" spans="2:24" ht="16.8" thickTop="1" thickBot="1">
      <c r="B89" s="1592" t="s">
        <v>3029</v>
      </c>
      <c r="C89" s="1593"/>
      <c r="D89" s="1593"/>
      <c r="E89" s="1594"/>
      <c r="F89" s="1624"/>
      <c r="G89" s="1624"/>
      <c r="H89" s="1624"/>
      <c r="I89" s="1624"/>
      <c r="J89" s="1624"/>
      <c r="K89" s="1624"/>
      <c r="L89" s="1624"/>
      <c r="M89" s="1624"/>
      <c r="N89" s="1624"/>
      <c r="O89" s="1624"/>
      <c r="P89" s="1624"/>
      <c r="Q89" s="1585"/>
      <c r="R89" s="1617"/>
      <c r="S89" s="1585"/>
      <c r="T89" s="1585"/>
      <c r="V89" s="3372"/>
      <c r="W89" s="101">
        <f t="shared" si="45"/>
        <v>0</v>
      </c>
      <c r="X89" s="2986">
        <v>12</v>
      </c>
    </row>
    <row r="90" spans="2:24" thickTop="1">
      <c r="B90" s="1625" t="s">
        <v>3030</v>
      </c>
      <c r="C90" s="1596" t="s">
        <v>731</v>
      </c>
      <c r="D90" s="1596">
        <v>3</v>
      </c>
      <c r="E90" s="1618">
        <v>5.4271046393498154E-2</v>
      </c>
      <c r="F90" s="1618">
        <v>18.893263437115632</v>
      </c>
      <c r="G90" s="1618"/>
      <c r="H90" s="1618"/>
      <c r="I90" s="1618"/>
      <c r="J90" s="1618"/>
      <c r="K90" s="1618">
        <f t="shared" ref="K90:K91" si="57">E90</f>
        <v>5.4271046393498154E-2</v>
      </c>
      <c r="L90" s="1618">
        <f t="shared" ref="L90:L91" si="58">F90</f>
        <v>18.893263437115632</v>
      </c>
      <c r="M90" s="1618"/>
      <c r="N90" s="1618"/>
      <c r="O90" s="1619"/>
      <c r="P90" s="1620"/>
      <c r="Q90" s="1590"/>
      <c r="R90" s="1036" t="s">
        <v>3031</v>
      </c>
      <c r="S90" s="1585"/>
      <c r="T90" s="1035"/>
      <c r="V90" s="3372"/>
      <c r="W90" s="101" t="str">
        <f t="shared" si="45"/>
        <v>Please complete all cells in row</v>
      </c>
      <c r="X90" s="2987"/>
    </row>
    <row r="91" spans="2:24" ht="15.75" customHeight="1">
      <c r="B91" s="1599" t="s">
        <v>3032</v>
      </c>
      <c r="C91" s="1600" t="s">
        <v>731</v>
      </c>
      <c r="D91" s="1600">
        <v>3</v>
      </c>
      <c r="E91" s="1606">
        <v>0.34700529707284256</v>
      </c>
      <c r="F91" s="1606">
        <v>12.702287756246962</v>
      </c>
      <c r="G91" s="1606"/>
      <c r="H91" s="1606"/>
      <c r="I91" s="1606"/>
      <c r="J91" s="1606"/>
      <c r="K91" s="1606">
        <f t="shared" si="57"/>
        <v>0.34700529707284256</v>
      </c>
      <c r="L91" s="1606">
        <f t="shared" si="58"/>
        <v>12.702287756246962</v>
      </c>
      <c r="M91" s="1606"/>
      <c r="N91" s="1606"/>
      <c r="O91" s="1621"/>
      <c r="P91" s="1607"/>
      <c r="Q91" s="1590"/>
      <c r="R91" s="1048" t="s">
        <v>3033</v>
      </c>
      <c r="S91" s="1585"/>
      <c r="T91" s="1047"/>
      <c r="V91" s="3372"/>
      <c r="W91" s="101" t="str">
        <f t="shared" si="45"/>
        <v>Please complete all cells in row</v>
      </c>
      <c r="X91" s="2987"/>
    </row>
    <row r="92" spans="2:24" ht="15.75" customHeight="1">
      <c r="B92" s="1599" t="s">
        <v>2949</v>
      </c>
      <c r="C92" s="1600" t="s">
        <v>731</v>
      </c>
      <c r="D92" s="1600">
        <v>3</v>
      </c>
      <c r="E92" s="1604">
        <f>IFERROR(E91 - E90, 0)</f>
        <v>0.29273425067934439</v>
      </c>
      <c r="F92" s="1604">
        <f t="shared" ref="F92:P92" si="59">IFERROR(F91 - F90, 0)</f>
        <v>-6.1909756808686698</v>
      </c>
      <c r="G92" s="1604">
        <f t="shared" si="59"/>
        <v>0</v>
      </c>
      <c r="H92" s="1604">
        <f t="shared" si="59"/>
        <v>0</v>
      </c>
      <c r="I92" s="1604">
        <f t="shared" si="59"/>
        <v>0</v>
      </c>
      <c r="J92" s="1604">
        <f t="shared" si="59"/>
        <v>0</v>
      </c>
      <c r="K92" s="1604">
        <f t="shared" si="59"/>
        <v>0.29273425067934439</v>
      </c>
      <c r="L92" s="1604">
        <f t="shared" si="59"/>
        <v>-6.1909756808686698</v>
      </c>
      <c r="M92" s="1604">
        <f t="shared" si="59"/>
        <v>0</v>
      </c>
      <c r="N92" s="1604">
        <f t="shared" si="59"/>
        <v>0</v>
      </c>
      <c r="O92" s="1604">
        <f t="shared" si="59"/>
        <v>0</v>
      </c>
      <c r="P92" s="1605">
        <f t="shared" si="59"/>
        <v>0</v>
      </c>
      <c r="Q92" s="1590"/>
      <c r="R92" s="1048" t="s">
        <v>3034</v>
      </c>
      <c r="S92" s="1585"/>
      <c r="T92" s="1047"/>
      <c r="V92" s="3372"/>
      <c r="W92" s="101">
        <f t="shared" si="45"/>
        <v>0</v>
      </c>
      <c r="X92" s="2987"/>
    </row>
    <row r="93" spans="2:24" ht="15">
      <c r="B93" s="1626" t="s">
        <v>3035</v>
      </c>
      <c r="C93" s="1600" t="s">
        <v>731</v>
      </c>
      <c r="D93" s="1600">
        <v>3</v>
      </c>
      <c r="E93" s="1606">
        <v>1.772895360650184E-2</v>
      </c>
      <c r="F93" s="1606">
        <v>-7.2503424272060712</v>
      </c>
      <c r="G93" s="1606"/>
      <c r="H93" s="1606"/>
      <c r="I93" s="1606"/>
      <c r="J93" s="1606"/>
      <c r="K93" s="1606">
        <f>E93</f>
        <v>1.772895360650184E-2</v>
      </c>
      <c r="L93" s="1606">
        <f>F93</f>
        <v>-7.2503424272060712</v>
      </c>
      <c r="M93" s="1606"/>
      <c r="N93" s="1606"/>
      <c r="O93" s="1621"/>
      <c r="P93" s="1607"/>
      <c r="Q93" s="1585"/>
      <c r="R93" s="1048" t="s">
        <v>3036</v>
      </c>
      <c r="S93" s="1585"/>
      <c r="T93" s="1047"/>
      <c r="V93" s="3372"/>
      <c r="W93" s="101" t="str">
        <f t="shared" si="45"/>
        <v>Please complete all cells in row</v>
      </c>
      <c r="X93" s="2987"/>
    </row>
    <row r="94" spans="2:24" thickBot="1">
      <c r="B94" s="1612" t="s">
        <v>3037</v>
      </c>
      <c r="C94" s="1613" t="s">
        <v>731</v>
      </c>
      <c r="D94" s="1613">
        <v>3</v>
      </c>
      <c r="E94" s="1614">
        <f>IFERROR(E92-E93,0)</f>
        <v>0.27500529707284255</v>
      </c>
      <c r="F94" s="1614">
        <f t="shared" ref="F94:P94" si="60">IFERROR(F92-F93,0)</f>
        <v>1.0593667463374015</v>
      </c>
      <c r="G94" s="1614">
        <f t="shared" si="60"/>
        <v>0</v>
      </c>
      <c r="H94" s="1614">
        <f t="shared" si="60"/>
        <v>0</v>
      </c>
      <c r="I94" s="1614">
        <f t="shared" si="60"/>
        <v>0</v>
      </c>
      <c r="J94" s="1614">
        <f t="shared" si="60"/>
        <v>0</v>
      </c>
      <c r="K94" s="1614">
        <f t="shared" si="60"/>
        <v>0.27500529707284255</v>
      </c>
      <c r="L94" s="1614">
        <f t="shared" si="60"/>
        <v>1.0593667463374015</v>
      </c>
      <c r="M94" s="1614">
        <f t="shared" si="60"/>
        <v>0</v>
      </c>
      <c r="N94" s="1614">
        <f t="shared" si="60"/>
        <v>0</v>
      </c>
      <c r="O94" s="1614">
        <f t="shared" si="60"/>
        <v>0</v>
      </c>
      <c r="P94" s="1615">
        <f t="shared" si="60"/>
        <v>0</v>
      </c>
      <c r="Q94" s="1585"/>
      <c r="R94" s="1031" t="s">
        <v>3038</v>
      </c>
      <c r="S94" s="1585"/>
      <c r="T94" s="1029"/>
      <c r="V94" s="3372"/>
      <c r="W94" s="101">
        <f t="shared" si="45"/>
        <v>0</v>
      </c>
      <c r="X94" s="2987"/>
    </row>
    <row r="95" spans="2:24" ht="16.2" thickTop="1" thickBot="1">
      <c r="B95" s="1616"/>
      <c r="C95" s="1616"/>
      <c r="D95" s="1616"/>
      <c r="E95" s="1590"/>
      <c r="F95" s="1590"/>
      <c r="G95" s="1590"/>
      <c r="H95" s="1590"/>
      <c r="I95" s="1590"/>
      <c r="J95" s="1590"/>
      <c r="K95" s="1590"/>
      <c r="L95" s="1590"/>
      <c r="M95" s="1590"/>
      <c r="N95" s="1590"/>
      <c r="O95" s="1590"/>
      <c r="P95" s="1590"/>
      <c r="Q95" s="1585"/>
      <c r="R95" s="1627"/>
      <c r="S95" s="1585"/>
      <c r="T95" s="1585"/>
      <c r="V95" s="3372"/>
      <c r="W95" s="101">
        <f t="shared" si="45"/>
        <v>0</v>
      </c>
      <c r="X95" s="2987">
        <v>12</v>
      </c>
    </row>
    <row r="96" spans="2:24" ht="18" customHeight="1" thickTop="1" thickBot="1">
      <c r="B96" s="1628" t="s">
        <v>3039</v>
      </c>
      <c r="C96" s="1629" t="s">
        <v>731</v>
      </c>
      <c r="D96" s="1629">
        <v>3</v>
      </c>
      <c r="E96" s="1630">
        <f t="shared" ref="E96:P96" si="61">E18+E19+E26+E27+E34+E35+E47+E48+E60+E61+E73+E74+E86+E87+E94</f>
        <v>0.36287161981686505</v>
      </c>
      <c r="F96" s="1630">
        <f t="shared" si="61"/>
        <v>0.97453406788553965</v>
      </c>
      <c r="G96" s="1630">
        <f t="shared" si="61"/>
        <v>0</v>
      </c>
      <c r="H96" s="1630">
        <f t="shared" si="61"/>
        <v>0</v>
      </c>
      <c r="I96" s="1630">
        <f t="shared" si="61"/>
        <v>0</v>
      </c>
      <c r="J96" s="1630">
        <f t="shared" si="61"/>
        <v>0</v>
      </c>
      <c r="K96" s="1630">
        <f t="shared" si="61"/>
        <v>0.36287161981686505</v>
      </c>
      <c r="L96" s="1630">
        <f t="shared" si="61"/>
        <v>0.97453406788553965</v>
      </c>
      <c r="M96" s="1630">
        <f t="shared" si="61"/>
        <v>0</v>
      </c>
      <c r="N96" s="1630">
        <f t="shared" si="61"/>
        <v>0</v>
      </c>
      <c r="O96" s="1630">
        <f t="shared" si="61"/>
        <v>0</v>
      </c>
      <c r="P96" s="1631">
        <f t="shared" si="61"/>
        <v>0</v>
      </c>
      <c r="Q96" s="1590"/>
      <c r="R96" s="1020" t="s">
        <v>3040</v>
      </c>
      <c r="S96" s="1585"/>
      <c r="T96" s="1019"/>
      <c r="V96" s="3372"/>
      <c r="W96" s="101">
        <f t="shared" si="45"/>
        <v>0</v>
      </c>
      <c r="X96" s="2987">
        <v>0</v>
      </c>
    </row>
    <row r="97" spans="2:24" thickTop="1">
      <c r="B97" s="1632"/>
      <c r="C97" s="1632"/>
      <c r="D97" s="1632"/>
      <c r="E97" s="1624"/>
      <c r="F97" s="1624"/>
      <c r="G97" s="1624"/>
      <c r="H97" s="1624"/>
      <c r="I97" s="1624"/>
      <c r="J97" s="1624"/>
      <c r="K97" s="1624"/>
      <c r="L97" s="1624"/>
      <c r="M97" s="1624"/>
      <c r="N97" s="1624"/>
      <c r="O97" s="1624"/>
      <c r="P97" s="1624"/>
      <c r="Q97" s="1590"/>
      <c r="R97" s="1617"/>
      <c r="S97" s="1585"/>
      <c r="T97" s="1585"/>
      <c r="U97" s="2985" t="s">
        <v>3041</v>
      </c>
      <c r="V97" s="3372"/>
      <c r="W97" s="3369"/>
      <c r="X97" s="2988"/>
    </row>
    <row r="98" spans="2:24">
      <c r="B98" s="1585"/>
      <c r="C98" s="1585"/>
      <c r="D98" s="1585"/>
      <c r="E98" s="1585"/>
      <c r="F98" s="1585"/>
      <c r="G98" s="1585"/>
      <c r="H98" s="1585"/>
      <c r="I98" s="1585"/>
      <c r="J98" s="1585"/>
      <c r="R98" s="1585"/>
      <c r="S98" s="1585"/>
      <c r="T98" s="1585"/>
      <c r="W98" s="3369"/>
    </row>
    <row r="99" spans="2:24">
      <c r="C99" s="1585"/>
      <c r="D99" s="1585"/>
      <c r="E99" s="1585"/>
      <c r="F99" s="1585"/>
      <c r="G99" s="1585"/>
      <c r="H99" s="1585"/>
      <c r="I99" s="1585"/>
      <c r="J99" s="1585"/>
      <c r="R99" s="1585"/>
      <c r="S99" s="1585"/>
      <c r="T99" s="1585"/>
      <c r="W99" s="3369"/>
    </row>
  </sheetData>
  <sheetProtection formatColumns="0" formatRows="0"/>
  <mergeCells count="8">
    <mergeCell ref="B3:T3"/>
    <mergeCell ref="B5:B6"/>
    <mergeCell ref="C5:C6"/>
    <mergeCell ref="D5:D6"/>
    <mergeCell ref="E5:J5"/>
    <mergeCell ref="K5:P5"/>
    <mergeCell ref="R5:R6"/>
    <mergeCell ref="T5:T6"/>
  </mergeCells>
  <conditionalFormatting sqref="W8:W96">
    <cfRule type="cellIs" dxfId="53" priority="1" operator="equal">
      <formula>0</formula>
    </cfRule>
  </conditionalFormatting>
  <dataValidations count="1">
    <dataValidation type="custom" allowBlank="1" showErrorMessage="1" errorTitle="Input Error" error="Please enter a numeric value." sqref="E69:P69 E22:P23 H15:H16 P17 E51:P53 E25:P26 H13 E9:P11 E43:P43 E38:P40 E30:P31 E33:P34 E46:P47 E17:M17 E14:P14 E59:P60 E56:P56 E64:P66 E72:P73 E90:P91 E82:P82 E77:P79 E85:P86" xr:uid="{1765CF5D-79FF-4FBD-B4D9-1FB3B2F4BDB7}">
      <formula1>ISNUMBER(E9)</formula1>
    </dataValidation>
  </dataValidations>
  <pageMargins left="0.7" right="0.7" top="0.75" bottom="0.75" header="0.3" footer="0.3"/>
  <pageSetup paperSize="8" scale="51" fitToHeight="0" orientation="portrait" r:id="rId1"/>
  <headerFooter>
    <oddHeader>&amp;L&amp;F&amp;CSheet: &amp;A&amp;ROFFICIAL</oddHeader>
    <oddFooter>&amp;LPrinted on: &amp;D at &amp;T&amp;CPage &amp;P of &amp;N&amp;ROfwat</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853E1-495B-4CA7-B181-5D0FF251F67F}">
  <sheetPr codeName="Sheet127">
    <pageSetUpPr fitToPage="1"/>
  </sheetPr>
  <dimension ref="A1:T33"/>
  <sheetViews>
    <sheetView showGridLines="0" topLeftCell="A5" workbookViewId="0">
      <selection activeCell="J10" sqref="J10"/>
    </sheetView>
  </sheetViews>
  <sheetFormatPr defaultColWidth="9" defaultRowHeight="15.6"/>
  <cols>
    <col min="1" max="1" width="1.19921875" style="3001" customWidth="1"/>
    <col min="2" max="2" width="35" style="1643" customWidth="1"/>
    <col min="3" max="3" width="7.09765625" style="1642" customWidth="1"/>
    <col min="4" max="4" width="5.5" style="1642" customWidth="1"/>
    <col min="5" max="7" width="12.5" style="1642" customWidth="1"/>
    <col min="8" max="8" width="13.59765625" style="1642" bestFit="1" customWidth="1"/>
    <col min="9" max="9" width="13.59765625" style="1642" customWidth="1"/>
    <col min="10" max="10" width="12.5" style="1642" customWidth="1"/>
    <col min="11" max="11" width="1.59765625" style="1642" customWidth="1"/>
    <col min="12" max="12" width="11.09765625" style="1640" customWidth="1"/>
    <col min="13" max="13" width="1.59765625" style="1642" customWidth="1"/>
    <col min="14" max="14" width="22.09765625" style="1642" customWidth="1"/>
    <col min="15" max="15" width="1.69921875" style="2995" customWidth="1"/>
    <col min="16" max="16" width="1.69921875" style="2996" customWidth="1"/>
    <col min="17" max="17" width="18.69921875" style="2995" bestFit="1" customWidth="1"/>
    <col min="18" max="18" width="1.69921875" style="2993" customWidth="1"/>
    <col min="19" max="19" width="1.69921875" style="2995" customWidth="1"/>
    <col min="20" max="20" width="1.59765625" style="2995" customWidth="1"/>
    <col min="21" max="16384" width="9" style="1642"/>
  </cols>
  <sheetData>
    <row r="1" spans="1:20" s="1637" customFormat="1" ht="23.25" customHeight="1">
      <c r="A1" s="3159" t="s">
        <v>713</v>
      </c>
      <c r="B1" s="5068" t="s">
        <v>3080</v>
      </c>
      <c r="C1" s="5068"/>
      <c r="D1" s="5068"/>
      <c r="E1" s="5068"/>
      <c r="F1" s="5068"/>
      <c r="G1" s="5068"/>
      <c r="H1" s="5068"/>
      <c r="I1" s="1633"/>
      <c r="J1" s="1634"/>
      <c r="K1" s="1635"/>
      <c r="L1" s="1636"/>
      <c r="O1" s="2998"/>
      <c r="P1" s="2994"/>
      <c r="Q1" s="2995"/>
      <c r="R1" s="2992"/>
      <c r="S1" s="2998"/>
      <c r="T1" s="2998"/>
    </row>
    <row r="2" spans="1:20" s="1637" customFormat="1" ht="23.25" customHeight="1">
      <c r="A2" s="3159"/>
      <c r="B2" s="5068" t="str">
        <f>SelectCompany!B4</f>
        <v>South Staffordshire Water</v>
      </c>
      <c r="C2" s="5068"/>
      <c r="D2" s="5068"/>
      <c r="E2" s="5068"/>
      <c r="F2" s="5068"/>
      <c r="G2" s="5068"/>
      <c r="H2" s="5068"/>
      <c r="I2" s="1633"/>
      <c r="J2" s="1634"/>
      <c r="K2" s="1635"/>
      <c r="L2" s="1636"/>
      <c r="O2" s="2998"/>
      <c r="P2" s="2994"/>
      <c r="Q2" s="2995"/>
      <c r="R2" s="2992"/>
      <c r="S2" s="2998"/>
      <c r="T2" s="3297"/>
    </row>
    <row r="3" spans="1:20" s="1638" customFormat="1" ht="36.75" customHeight="1">
      <c r="A3" s="3001"/>
      <c r="B3" s="4967" t="s">
        <v>3081</v>
      </c>
      <c r="C3" s="4967"/>
      <c r="D3" s="4967"/>
      <c r="E3" s="4967"/>
      <c r="F3" s="4967"/>
      <c r="G3" s="4967"/>
      <c r="H3" s="4967"/>
      <c r="I3" s="4967"/>
      <c r="J3" s="4967"/>
      <c r="K3" s="4967"/>
      <c r="L3" s="4967"/>
      <c r="M3" s="4967"/>
      <c r="N3" s="4967"/>
      <c r="O3" s="2995"/>
      <c r="P3" s="2996"/>
      <c r="Q3" s="2997" t="s">
        <v>716</v>
      </c>
      <c r="R3" s="2993"/>
      <c r="S3" s="2995"/>
      <c r="T3" s="2995"/>
    </row>
    <row r="4" spans="1:20" ht="15" customHeight="1" thickBot="1">
      <c r="B4" s="1640"/>
      <c r="C4" s="1640"/>
      <c r="D4" s="1640"/>
      <c r="E4" s="1640"/>
      <c r="F4" s="1640"/>
      <c r="G4" s="1640"/>
      <c r="H4" s="1640"/>
      <c r="I4" s="1640"/>
      <c r="J4" s="1640"/>
      <c r="K4" s="1641"/>
      <c r="Q4" s="1011"/>
    </row>
    <row r="5" spans="1:20" s="1646" customFormat="1" ht="15" customHeight="1" thickTop="1">
      <c r="A5" s="3001"/>
      <c r="B5" s="5088" t="s">
        <v>717</v>
      </c>
      <c r="C5" s="5168" t="s">
        <v>718</v>
      </c>
      <c r="D5" s="5168" t="s">
        <v>719</v>
      </c>
      <c r="E5" s="5168" t="s">
        <v>1007</v>
      </c>
      <c r="F5" s="5171" t="s">
        <v>3082</v>
      </c>
      <c r="G5" s="5172"/>
      <c r="H5" s="5173"/>
      <c r="I5" s="5163" t="s">
        <v>1011</v>
      </c>
      <c r="J5" s="5165" t="s">
        <v>858</v>
      </c>
      <c r="L5" s="5161" t="s">
        <v>723</v>
      </c>
      <c r="N5" s="5161" t="s">
        <v>724</v>
      </c>
      <c r="O5" s="2995"/>
      <c r="P5" s="2996"/>
      <c r="Q5" s="1011"/>
      <c r="R5" s="2993"/>
      <c r="S5" s="2995"/>
      <c r="T5" s="2995"/>
    </row>
    <row r="6" spans="1:20" s="1646" customFormat="1" ht="51" customHeight="1" thickBot="1">
      <c r="A6" s="3001" t="s">
        <v>725</v>
      </c>
      <c r="B6" s="5167"/>
      <c r="C6" s="5169"/>
      <c r="D6" s="5169"/>
      <c r="E6" s="5170"/>
      <c r="F6" s="3549" t="s">
        <v>3083</v>
      </c>
      <c r="G6" s="1648" t="s">
        <v>3084</v>
      </c>
      <c r="H6" s="1648" t="s">
        <v>3085</v>
      </c>
      <c r="I6" s="5164"/>
      <c r="J6" s="5166"/>
      <c r="L6" s="5162"/>
      <c r="N6" s="5162"/>
      <c r="O6" s="2995"/>
      <c r="P6" s="2996"/>
      <c r="Q6" s="1011"/>
      <c r="R6" s="2993"/>
      <c r="S6" s="2995"/>
      <c r="T6" s="2995"/>
    </row>
    <row r="7" spans="1:20" s="1646" customFormat="1" ht="15.75" customHeight="1" thickTop="1" thickBot="1">
      <c r="A7" s="3001" t="s">
        <v>729</v>
      </c>
      <c r="B7" s="1640"/>
      <c r="C7" s="1640"/>
      <c r="D7" s="1640"/>
      <c r="E7" s="1640"/>
      <c r="F7" s="1640"/>
      <c r="G7" s="1640"/>
      <c r="H7" s="1640"/>
      <c r="I7" s="1640"/>
      <c r="J7" s="1640"/>
      <c r="K7" s="1640"/>
      <c r="L7" s="1640"/>
      <c r="O7" s="2995"/>
      <c r="P7" s="2996"/>
      <c r="Q7" s="1011"/>
      <c r="R7" s="2993"/>
      <c r="S7" s="2995"/>
      <c r="T7" s="2995"/>
    </row>
    <row r="8" spans="1:20" s="1646" customFormat="1" ht="15.75" customHeight="1" thickTop="1" thickBot="1">
      <c r="A8" s="3001"/>
      <c r="B8" s="1649" t="s">
        <v>1071</v>
      </c>
      <c r="C8" s="1650"/>
      <c r="D8" s="1650"/>
      <c r="E8" s="1651"/>
      <c r="F8" s="1651"/>
      <c r="L8" s="1640"/>
      <c r="O8" s="2995"/>
      <c r="P8" s="2996"/>
      <c r="Q8" s="101">
        <f t="shared" ref="Q8:Q26" si="0">IF(COUNTBLANK(E8:J8)=R8, 0, rngIncomplete )</f>
        <v>0</v>
      </c>
      <c r="R8" s="2993">
        <v>6</v>
      </c>
      <c r="S8" s="2995"/>
      <c r="T8" s="2995"/>
    </row>
    <row r="9" spans="1:20" s="1646" customFormat="1" ht="15.75" customHeight="1" thickTop="1">
      <c r="A9" s="3001"/>
      <c r="B9" s="1652" t="s">
        <v>3053</v>
      </c>
      <c r="C9" s="1653" t="s">
        <v>731</v>
      </c>
      <c r="D9" s="1653">
        <v>3</v>
      </c>
      <c r="E9" s="1654">
        <f>IFERROR('4J'!E44,0)</f>
        <v>15.047000000000001</v>
      </c>
      <c r="F9" s="1654">
        <f>IFERROR('4J'!F44,0)</f>
        <v>3.3460000000000001</v>
      </c>
      <c r="G9" s="1654">
        <f>IFERROR('4J'!G44,0)</f>
        <v>14.780999999999999</v>
      </c>
      <c r="H9" s="1654">
        <f>IFERROR('4J'!H44,0)</f>
        <v>61.588427119999977</v>
      </c>
      <c r="I9" s="1654">
        <f>IFERROR('4J'!I44,0)</f>
        <v>0</v>
      </c>
      <c r="J9" s="1655">
        <f>IFERROR(SUM(E9:I9), 0)</f>
        <v>94.762427119999984</v>
      </c>
      <c r="L9" s="1036" t="s">
        <v>3086</v>
      </c>
      <c r="N9" s="4798"/>
      <c r="O9" s="2995"/>
      <c r="P9" s="2996"/>
      <c r="Q9" s="101">
        <f t="shared" si="0"/>
        <v>0</v>
      </c>
      <c r="R9" s="2993">
        <v>0</v>
      </c>
      <c r="S9" s="2995"/>
      <c r="T9" s="2995"/>
    </row>
    <row r="10" spans="1:20" s="1646" customFormat="1" ht="15.75" customHeight="1">
      <c r="A10" s="3001"/>
      <c r="B10" s="1656" t="s">
        <v>3055</v>
      </c>
      <c r="C10" s="1657" t="s">
        <v>731</v>
      </c>
      <c r="D10" s="1657">
        <v>3</v>
      </c>
      <c r="E10" s="1658">
        <f>IFERROR('4L'!F186,0)</f>
        <v>0</v>
      </c>
      <c r="F10" s="1658">
        <f>IFERROR('4L'!G186,0)</f>
        <v>0</v>
      </c>
      <c r="G10" s="1658">
        <f>IFERROR('4L'!H186,0)</f>
        <v>0</v>
      </c>
      <c r="H10" s="1658">
        <f>IFERROR('4L'!I186,0)</f>
        <v>0.31057288</v>
      </c>
      <c r="I10" s="1658">
        <f>IFERROR('4L'!J186,0)</f>
        <v>0</v>
      </c>
      <c r="J10" s="1659">
        <f>IFERROR(SUM(E10:I10), 0)</f>
        <v>0.31057288</v>
      </c>
      <c r="L10" s="1048" t="s">
        <v>3087</v>
      </c>
      <c r="N10" s="4799"/>
      <c r="O10" s="2995"/>
      <c r="P10" s="2996"/>
      <c r="Q10" s="101">
        <f t="shared" si="0"/>
        <v>0</v>
      </c>
      <c r="R10" s="2993">
        <v>0</v>
      </c>
      <c r="S10" s="2995"/>
      <c r="T10" s="2995"/>
    </row>
    <row r="11" spans="1:20" s="1646" customFormat="1" ht="15.75" customHeight="1" thickBot="1">
      <c r="A11" s="3001"/>
      <c r="B11" s="1661" t="s">
        <v>3057</v>
      </c>
      <c r="C11" s="1647" t="s">
        <v>731</v>
      </c>
      <c r="D11" s="1647">
        <v>3</v>
      </c>
      <c r="E11" s="1662">
        <f>IFERROR(E9+E10, 0)</f>
        <v>15.047000000000001</v>
      </c>
      <c r="F11" s="1662">
        <f t="shared" ref="F11:I11" si="1">IFERROR(F9+F10, 0)</f>
        <v>3.3460000000000001</v>
      </c>
      <c r="G11" s="1662">
        <f t="shared" si="1"/>
        <v>14.780999999999999</v>
      </c>
      <c r="H11" s="1662">
        <f t="shared" si="1"/>
        <v>61.89899999999998</v>
      </c>
      <c r="I11" s="1662">
        <f t="shared" si="1"/>
        <v>0</v>
      </c>
      <c r="J11" s="1663">
        <f>IFERROR(SUM(E11:I11), 0)</f>
        <v>95.072999999999979</v>
      </c>
      <c r="L11" s="1031" t="s">
        <v>3088</v>
      </c>
      <c r="N11" s="4800"/>
      <c r="O11" s="2995"/>
      <c r="P11" s="2996"/>
      <c r="Q11" s="101">
        <f t="shared" si="0"/>
        <v>0</v>
      </c>
      <c r="R11" s="2993">
        <v>0</v>
      </c>
      <c r="S11" s="2995"/>
      <c r="T11" s="2995"/>
    </row>
    <row r="12" spans="1:20" s="1646" customFormat="1" ht="15.75" customHeight="1" thickTop="1" thickBot="1">
      <c r="A12" s="3001"/>
      <c r="B12" s="1664"/>
      <c r="C12" s="1665"/>
      <c r="D12" s="1665"/>
      <c r="E12" s="1665"/>
      <c r="F12" s="1665"/>
      <c r="G12" s="1665"/>
      <c r="H12" s="1665"/>
      <c r="I12" s="1665"/>
      <c r="J12" s="1665"/>
      <c r="K12" s="1665"/>
      <c r="L12" s="1666"/>
      <c r="O12" s="2995"/>
      <c r="P12" s="2996"/>
      <c r="Q12" s="101">
        <f t="shared" si="0"/>
        <v>0</v>
      </c>
      <c r="R12" s="2993">
        <v>6</v>
      </c>
      <c r="S12" s="2995"/>
      <c r="T12" s="2995"/>
    </row>
    <row r="13" spans="1:20" s="1646" customFormat="1" ht="15.75" customHeight="1" thickTop="1" thickBot="1">
      <c r="A13" s="3001"/>
      <c r="B13" s="1649" t="s">
        <v>980</v>
      </c>
      <c r="C13" s="1667"/>
      <c r="D13" s="1667"/>
      <c r="E13" s="1668"/>
      <c r="F13" s="1668"/>
      <c r="G13" s="1668"/>
      <c r="H13" s="1668"/>
      <c r="I13" s="1668"/>
      <c r="J13" s="1668"/>
      <c r="K13" s="1665"/>
      <c r="L13" s="1666"/>
      <c r="O13" s="2995"/>
      <c r="P13" s="2996"/>
      <c r="Q13" s="101">
        <f t="shared" si="0"/>
        <v>0</v>
      </c>
      <c r="R13" s="2993">
        <v>6</v>
      </c>
      <c r="S13" s="2995"/>
      <c r="T13" s="2995"/>
    </row>
    <row r="14" spans="1:20" s="1646" customFormat="1" ht="15.75" customHeight="1" thickTop="1">
      <c r="A14" s="3001"/>
      <c r="B14" s="1669" t="s">
        <v>3059</v>
      </c>
      <c r="C14" s="1670" t="s">
        <v>731</v>
      </c>
      <c r="D14" s="1670">
        <v>3</v>
      </c>
      <c r="E14" s="1671">
        <f>IFERROR('4J'!E59, 0)</f>
        <v>1.7808035502400001</v>
      </c>
      <c r="F14" s="1671">
        <f>IFERROR('4J'!F59, 0)</f>
        <v>8.9316499999999993E-3</v>
      </c>
      <c r="G14" s="1671">
        <f>IFERROR('4J'!G59, 0)</f>
        <v>17.536824957690001</v>
      </c>
      <c r="H14" s="1671">
        <f>IFERROR('4J'!H59, 0)</f>
        <v>36.383540930069998</v>
      </c>
      <c r="I14" s="1671">
        <f>IFERROR('4J'!I59, 0)</f>
        <v>0</v>
      </c>
      <c r="J14" s="1655">
        <f>IFERROR(SUM(E14:I14), 0)</f>
        <v>55.710101088000002</v>
      </c>
      <c r="K14" s="1665"/>
      <c r="L14" s="1036" t="s">
        <v>3089</v>
      </c>
      <c r="N14" s="1123"/>
      <c r="O14" s="2995"/>
      <c r="P14" s="2996"/>
      <c r="Q14" s="101">
        <f t="shared" si="0"/>
        <v>0</v>
      </c>
      <c r="R14" s="2993">
        <v>0</v>
      </c>
      <c r="S14" s="2995"/>
      <c r="T14" s="2995"/>
    </row>
    <row r="15" spans="1:20" s="1646" customFormat="1" ht="15.75" customHeight="1">
      <c r="A15" s="3001"/>
      <c r="B15" s="1672" t="s">
        <v>3061</v>
      </c>
      <c r="C15" s="1673" t="s">
        <v>731</v>
      </c>
      <c r="D15" s="1673">
        <v>3</v>
      </c>
      <c r="E15" s="1658">
        <f>IFERROR('4L'!F185,0)</f>
        <v>3.2981501979999996</v>
      </c>
      <c r="F15" s="1658">
        <f>IFERROR('4L'!G185,0)</f>
        <v>0</v>
      </c>
      <c r="G15" s="1658">
        <f>IFERROR('4L'!H185,0)</f>
        <v>3.1368617629999993</v>
      </c>
      <c r="H15" s="1658">
        <f>IFERROR('4L'!I185,0)</f>
        <v>12.903881028999701</v>
      </c>
      <c r="I15" s="1658">
        <f>IFERROR('4L'!J185,0)</f>
        <v>0</v>
      </c>
      <c r="J15" s="1659">
        <f>IFERROR(SUM(E15:I15), 0)</f>
        <v>19.3388929899997</v>
      </c>
      <c r="L15" s="1048" t="s">
        <v>3090</v>
      </c>
      <c r="N15" s="1660"/>
      <c r="O15" s="2995"/>
      <c r="P15" s="2996"/>
      <c r="Q15" s="101">
        <f t="shared" si="0"/>
        <v>0</v>
      </c>
      <c r="R15" s="2993">
        <v>0</v>
      </c>
      <c r="S15" s="2995"/>
      <c r="T15" s="2995"/>
    </row>
    <row r="16" spans="1:20" s="1646" customFormat="1" ht="15.75" customHeight="1" thickBot="1">
      <c r="A16" s="3001"/>
      <c r="B16" s="1674" t="s">
        <v>3063</v>
      </c>
      <c r="C16" s="1647" t="s">
        <v>731</v>
      </c>
      <c r="D16" s="1647">
        <v>3</v>
      </c>
      <c r="E16" s="1662">
        <f>IFERROR(E14+E15, 0)</f>
        <v>5.07895374824</v>
      </c>
      <c r="F16" s="1662">
        <f t="shared" ref="F16:I16" si="2">IFERROR(F14+F15, 0)</f>
        <v>8.9316499999999993E-3</v>
      </c>
      <c r="G16" s="1662">
        <f t="shared" si="2"/>
        <v>20.67368672069</v>
      </c>
      <c r="H16" s="1662">
        <f t="shared" si="2"/>
        <v>49.287421959069697</v>
      </c>
      <c r="I16" s="1662">
        <f t="shared" si="2"/>
        <v>0</v>
      </c>
      <c r="J16" s="1663">
        <f>IFERROR(SUM(E16:I16), 0)</f>
        <v>75.048994077999694</v>
      </c>
      <c r="K16" s="1665"/>
      <c r="L16" s="1031" t="s">
        <v>3091</v>
      </c>
      <c r="N16" s="1029"/>
      <c r="O16" s="2995"/>
      <c r="P16" s="2996"/>
      <c r="Q16" s="101">
        <f t="shared" si="0"/>
        <v>0</v>
      </c>
      <c r="R16" s="2993">
        <v>0</v>
      </c>
      <c r="S16" s="2995"/>
      <c r="T16" s="2995"/>
    </row>
    <row r="17" spans="1:20" s="1646" customFormat="1" ht="15.75" customHeight="1" thickTop="1" thickBot="1">
      <c r="A17" s="3001"/>
      <c r="B17" s="1664"/>
      <c r="C17" s="1665"/>
      <c r="D17" s="1665"/>
      <c r="E17" s="1665"/>
      <c r="F17" s="1665"/>
      <c r="G17" s="1665"/>
      <c r="H17" s="1665"/>
      <c r="I17" s="1665"/>
      <c r="J17" s="1665"/>
      <c r="K17" s="1665"/>
      <c r="L17" s="1666"/>
      <c r="O17" s="2995"/>
      <c r="P17" s="2996"/>
      <c r="Q17" s="101">
        <f t="shared" si="0"/>
        <v>0</v>
      </c>
      <c r="R17" s="2993">
        <v>6</v>
      </c>
      <c r="S17" s="2995"/>
      <c r="T17" s="2995"/>
    </row>
    <row r="18" spans="1:20" s="1646" customFormat="1" ht="15.75" customHeight="1" thickTop="1" thickBot="1">
      <c r="A18" s="3001"/>
      <c r="B18" s="1675" t="s">
        <v>3092</v>
      </c>
      <c r="C18" s="1676" t="s">
        <v>731</v>
      </c>
      <c r="D18" s="1676">
        <v>3</v>
      </c>
      <c r="E18" s="1677">
        <f>IFERROR(E11+E16, 0)</f>
        <v>20.125953748240001</v>
      </c>
      <c r="F18" s="1677">
        <f t="shared" ref="F18:I18" si="3">IFERROR(F11+F16, 0)</f>
        <v>3.3549316500000002</v>
      </c>
      <c r="G18" s="1677">
        <f t="shared" si="3"/>
        <v>35.454686720689999</v>
      </c>
      <c r="H18" s="1677">
        <f t="shared" si="3"/>
        <v>111.18642195906968</v>
      </c>
      <c r="I18" s="1677">
        <f t="shared" si="3"/>
        <v>0</v>
      </c>
      <c r="J18" s="1678">
        <f>IFERROR(SUM(E18:I18), 0)</f>
        <v>170.12199407799966</v>
      </c>
      <c r="K18" s="1665"/>
      <c r="L18" s="1020" t="s">
        <v>3093</v>
      </c>
      <c r="N18" s="1019"/>
      <c r="O18" s="2995"/>
      <c r="P18" s="2996"/>
      <c r="Q18" s="101">
        <f t="shared" si="0"/>
        <v>0</v>
      </c>
      <c r="R18" s="2993">
        <v>0</v>
      </c>
      <c r="S18" s="2995"/>
      <c r="T18" s="2995"/>
    </row>
    <row r="19" spans="1:20" s="1646" customFormat="1" ht="15.75" customHeight="1" thickTop="1" thickBot="1">
      <c r="A19" s="3001"/>
      <c r="B19" s="1679"/>
      <c r="C19" s="1679"/>
      <c r="D19" s="1679"/>
      <c r="E19" s="1668"/>
      <c r="F19" s="1668"/>
      <c r="G19" s="1668"/>
      <c r="H19" s="1668"/>
      <c r="I19" s="1668"/>
      <c r="J19" s="1668"/>
      <c r="K19" s="1665"/>
      <c r="L19" s="1666"/>
      <c r="O19" s="2995"/>
      <c r="P19" s="2996"/>
      <c r="Q19" s="101">
        <f t="shared" si="0"/>
        <v>0</v>
      </c>
      <c r="R19" s="2993">
        <v>6</v>
      </c>
      <c r="S19" s="2995"/>
      <c r="T19" s="2995"/>
    </row>
    <row r="20" spans="1:20" ht="15.75" customHeight="1" thickTop="1" thickBot="1">
      <c r="B20" s="1649" t="s">
        <v>3067</v>
      </c>
      <c r="C20" s="1640"/>
      <c r="D20" s="1640"/>
      <c r="E20" s="1640"/>
      <c r="F20" s="1640"/>
      <c r="G20" s="1640"/>
      <c r="H20" s="1640"/>
      <c r="I20" s="1640"/>
      <c r="J20" s="1640"/>
      <c r="K20" s="1680"/>
      <c r="L20" s="1666"/>
      <c r="M20" s="1646"/>
      <c r="N20" s="1646"/>
      <c r="Q20" s="101">
        <f t="shared" si="0"/>
        <v>0</v>
      </c>
      <c r="R20" s="2993">
        <v>6</v>
      </c>
    </row>
    <row r="21" spans="1:20" ht="15.75" customHeight="1" thickTop="1">
      <c r="B21" s="1652" t="s">
        <v>3068</v>
      </c>
      <c r="C21" s="1653" t="s">
        <v>731</v>
      </c>
      <c r="D21" s="1653">
        <v>3</v>
      </c>
      <c r="E21" s="1681"/>
      <c r="F21" s="1681"/>
      <c r="G21" s="1681"/>
      <c r="H21" s="1681"/>
      <c r="I21" s="1682"/>
      <c r="J21" s="1655">
        <f t="shared" ref="J21:J26" si="4">IFERROR(SUM(E21:I21), 0)</f>
        <v>0</v>
      </c>
      <c r="K21" s="1646"/>
      <c r="L21" s="1036" t="s">
        <v>3094</v>
      </c>
      <c r="M21" s="1646"/>
      <c r="N21" s="1683"/>
      <c r="Q21" s="101" t="str">
        <f t="shared" si="0"/>
        <v>Please complete all cells in row</v>
      </c>
      <c r="R21" s="2993">
        <v>0</v>
      </c>
    </row>
    <row r="22" spans="1:20" ht="15.75" customHeight="1">
      <c r="B22" s="1656" t="s">
        <v>3070</v>
      </c>
      <c r="C22" s="1657" t="s">
        <v>731</v>
      </c>
      <c r="D22" s="1657">
        <v>3</v>
      </c>
      <c r="E22" s="1684"/>
      <c r="F22" s="1684"/>
      <c r="G22" s="1684"/>
      <c r="H22" s="1684"/>
      <c r="I22" s="1685"/>
      <c r="J22" s="1659">
        <f t="shared" si="4"/>
        <v>0</v>
      </c>
      <c r="K22" s="1646"/>
      <c r="L22" s="1048" t="s">
        <v>3095</v>
      </c>
      <c r="M22" s="1646"/>
      <c r="N22" s="1686"/>
      <c r="Q22" s="101" t="str">
        <f t="shared" si="0"/>
        <v>Please complete all cells in row</v>
      </c>
      <c r="R22" s="2993">
        <v>0</v>
      </c>
    </row>
    <row r="23" spans="1:20" ht="15.75" customHeight="1">
      <c r="B23" s="1656" t="s">
        <v>3072</v>
      </c>
      <c r="C23" s="1657" t="s">
        <v>731</v>
      </c>
      <c r="D23" s="1657">
        <v>3</v>
      </c>
      <c r="E23" s="1684"/>
      <c r="F23" s="1684"/>
      <c r="G23" s="1684"/>
      <c r="H23" s="1684"/>
      <c r="I23" s="1685"/>
      <c r="J23" s="1659">
        <f t="shared" si="4"/>
        <v>0</v>
      </c>
      <c r="K23" s="1646"/>
      <c r="L23" s="1048" t="s">
        <v>3096</v>
      </c>
      <c r="M23" s="1646"/>
      <c r="N23" s="1686"/>
      <c r="Q23" s="101" t="str">
        <f t="shared" si="0"/>
        <v>Please complete all cells in row</v>
      </c>
      <c r="R23" s="2993">
        <v>0</v>
      </c>
    </row>
    <row r="24" spans="1:20" ht="15.75" customHeight="1">
      <c r="B24" s="1656" t="s">
        <v>3074</v>
      </c>
      <c r="C24" s="1657" t="s">
        <v>731</v>
      </c>
      <c r="D24" s="1657">
        <v>3</v>
      </c>
      <c r="E24" s="1684"/>
      <c r="F24" s="1684"/>
      <c r="G24" s="1684"/>
      <c r="H24" s="1684"/>
      <c r="I24" s="1685"/>
      <c r="J24" s="1659">
        <f t="shared" si="4"/>
        <v>0</v>
      </c>
      <c r="K24" s="1646"/>
      <c r="L24" s="1048" t="s">
        <v>3097</v>
      </c>
      <c r="M24" s="1646"/>
      <c r="N24" s="1686"/>
      <c r="Q24" s="101" t="str">
        <f t="shared" si="0"/>
        <v>Please complete all cells in row</v>
      </c>
      <c r="R24" s="2993">
        <v>0</v>
      </c>
    </row>
    <row r="25" spans="1:20" ht="15.75" customHeight="1">
      <c r="B25" s="1656" t="s">
        <v>3076</v>
      </c>
      <c r="C25" s="1657" t="s">
        <v>731</v>
      </c>
      <c r="D25" s="1657">
        <v>3</v>
      </c>
      <c r="E25" s="1684"/>
      <c r="F25" s="1684"/>
      <c r="G25" s="1684"/>
      <c r="H25" s="1684"/>
      <c r="I25" s="1685"/>
      <c r="J25" s="1659">
        <f t="shared" si="4"/>
        <v>0</v>
      </c>
      <c r="K25" s="1646"/>
      <c r="L25" s="1048" t="s">
        <v>3098</v>
      </c>
      <c r="M25" s="1646"/>
      <c r="N25" s="1686"/>
      <c r="Q25" s="101" t="str">
        <f t="shared" si="0"/>
        <v>Please complete all cells in row</v>
      </c>
      <c r="R25" s="2993">
        <v>0</v>
      </c>
    </row>
    <row r="26" spans="1:20" ht="15.75" customHeight="1" thickBot="1">
      <c r="B26" s="1687" t="s">
        <v>3078</v>
      </c>
      <c r="C26" s="1647" t="s">
        <v>731</v>
      </c>
      <c r="D26" s="1647">
        <v>3</v>
      </c>
      <c r="E26" s="1688">
        <f>IFERROR(SUM(E21:E25), 0)</f>
        <v>0</v>
      </c>
      <c r="F26" s="1688">
        <f t="shared" ref="F26:G26" si="5">IFERROR(SUM(F21:F25), 0)</f>
        <v>0</v>
      </c>
      <c r="G26" s="1688">
        <f t="shared" si="5"/>
        <v>0</v>
      </c>
      <c r="H26" s="1688">
        <f>IFERROR(SUM(H21:H25), 0)</f>
        <v>0</v>
      </c>
      <c r="I26" s="1688">
        <f>IFERROR(SUM(I21:I25), 0)</f>
        <v>0</v>
      </c>
      <c r="J26" s="1663">
        <f t="shared" si="4"/>
        <v>0</v>
      </c>
      <c r="K26" s="1646"/>
      <c r="L26" s="1031" t="s">
        <v>3099</v>
      </c>
      <c r="M26" s="1646"/>
      <c r="N26" s="1029"/>
      <c r="Q26" s="101">
        <f t="shared" si="0"/>
        <v>0</v>
      </c>
      <c r="R26" s="2993">
        <v>0</v>
      </c>
    </row>
    <row r="27" spans="1:20" s="1646" customFormat="1" ht="18.75" customHeight="1" thickTop="1">
      <c r="A27" s="3001"/>
      <c r="B27" s="1664"/>
      <c r="C27" s="1665"/>
      <c r="D27" s="1665"/>
      <c r="E27" s="1665"/>
      <c r="F27" s="1665"/>
      <c r="G27" s="1665"/>
      <c r="H27" s="1665"/>
      <c r="I27" s="1665"/>
      <c r="J27" s="1665"/>
      <c r="K27" s="1665"/>
      <c r="L27" s="1689"/>
      <c r="O27" s="2991" t="s">
        <v>775</v>
      </c>
      <c r="P27" s="2996"/>
      <c r="Q27" s="1011"/>
      <c r="R27" s="2993"/>
      <c r="S27" s="2995"/>
      <c r="T27" s="2995"/>
    </row>
    <row r="28" spans="1:20" ht="33" customHeight="1">
      <c r="B28" s="1690"/>
      <c r="C28" s="1646"/>
      <c r="D28" s="1646"/>
      <c r="E28" s="1646"/>
      <c r="F28" s="1646"/>
      <c r="G28" s="1646"/>
      <c r="H28" s="1646"/>
      <c r="I28" s="1646"/>
      <c r="J28" s="1646"/>
      <c r="K28" s="1646"/>
      <c r="M28" s="1646"/>
      <c r="N28" s="1646"/>
      <c r="Q28" s="1011"/>
    </row>
    <row r="29" spans="1:20" ht="33" customHeight="1">
      <c r="B29" s="1690"/>
      <c r="C29" s="1646"/>
      <c r="D29" s="1646"/>
      <c r="E29" s="1646"/>
      <c r="F29" s="1646"/>
      <c r="G29" s="1646"/>
      <c r="H29" s="1646"/>
      <c r="I29" s="1646"/>
      <c r="J29" s="1646"/>
      <c r="K29" s="1646"/>
      <c r="M29" s="1646"/>
      <c r="N29" s="1646"/>
      <c r="Q29" s="1011"/>
    </row>
    <row r="30" spans="1:20" ht="33" customHeight="1">
      <c r="B30" s="1690"/>
      <c r="C30" s="1646"/>
      <c r="D30" s="1646"/>
      <c r="E30" s="1646"/>
      <c r="F30" s="1646"/>
      <c r="G30" s="1646"/>
      <c r="H30" s="1646"/>
      <c r="I30" s="1646"/>
      <c r="J30" s="1646"/>
      <c r="K30" s="1646"/>
      <c r="M30" s="1646"/>
      <c r="N30" s="1646"/>
      <c r="Q30" s="1011"/>
    </row>
    <row r="31" spans="1:20" ht="33" customHeight="1">
      <c r="B31" s="1690"/>
      <c r="C31" s="1646"/>
      <c r="D31" s="1646"/>
      <c r="E31" s="1646"/>
      <c r="F31" s="1646"/>
      <c r="G31" s="1646"/>
      <c r="H31" s="1646"/>
      <c r="I31" s="1646"/>
      <c r="J31" s="1691"/>
      <c r="K31" s="1646"/>
      <c r="M31" s="1646"/>
      <c r="N31" s="1646"/>
      <c r="Q31" s="1011"/>
    </row>
    <row r="32" spans="1:20" ht="33" customHeight="1">
      <c r="B32" s="1690"/>
      <c r="C32" s="1646"/>
      <c r="D32" s="1646"/>
      <c r="E32" s="1646"/>
      <c r="F32" s="1646"/>
      <c r="G32" s="1646"/>
      <c r="H32" s="1646"/>
      <c r="I32" s="1646"/>
      <c r="J32" s="1646"/>
      <c r="K32" s="1646"/>
      <c r="M32" s="1646"/>
      <c r="N32" s="1646"/>
      <c r="Q32" s="1011"/>
    </row>
    <row r="33" spans="2:17" ht="33" customHeight="1">
      <c r="B33" s="1690"/>
      <c r="C33" s="1646"/>
      <c r="D33" s="1646"/>
      <c r="E33" s="1646"/>
      <c r="F33" s="1646"/>
      <c r="G33" s="1646"/>
      <c r="H33" s="1646"/>
      <c r="I33" s="1646"/>
      <c r="J33" s="1646"/>
      <c r="K33" s="1646"/>
      <c r="M33" s="1646"/>
      <c r="N33" s="1646"/>
      <c r="Q33" s="1011"/>
    </row>
  </sheetData>
  <sheetProtection formatColumns="0" formatRows="0"/>
  <mergeCells count="12">
    <mergeCell ref="N5:N6"/>
    <mergeCell ref="I5:I6"/>
    <mergeCell ref="B1:H1"/>
    <mergeCell ref="B2:H2"/>
    <mergeCell ref="B3:N3"/>
    <mergeCell ref="J5:J6"/>
    <mergeCell ref="L5:L6"/>
    <mergeCell ref="B5:B6"/>
    <mergeCell ref="C5:C6"/>
    <mergeCell ref="D5:D6"/>
    <mergeCell ref="E5:E6"/>
    <mergeCell ref="F5:H5"/>
  </mergeCells>
  <conditionalFormatting sqref="Q4:Q33">
    <cfRule type="cellIs" dxfId="52" priority="1" operator="equal">
      <formula>0</formula>
    </cfRule>
  </conditionalFormatting>
  <dataValidations count="1">
    <dataValidation type="custom" allowBlank="1" showInputMessage="1" showErrorMessage="1" errorTitle="Input Error" error="Please enter a numeric value." sqref="E21:I25" xr:uid="{C2202F01-69E7-4613-8283-D6178432E8DD}">
      <formula1>ISNUMBER(E21)</formula1>
    </dataValidation>
  </dataValidations>
  <pageMargins left="0.7" right="0.7" top="0.75" bottom="0.75" header="0.3" footer="0.3"/>
  <pageSetup paperSize="9" scale="54" fitToHeight="0" orientation="portrait" r:id="rId1"/>
  <headerFooter>
    <oddHeader>&amp;L&amp;F&amp;CSheet: &amp;A&amp;ROFFICIAL</oddHeader>
    <oddFooter>&amp;LPrinted on: &amp;D at &amp;T&amp;CPage &amp;P of &amp;N&amp;ROfwat</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C8A5A-51CD-4A51-B4D0-4EA20D316046}">
  <sheetPr codeName="Sheet128">
    <pageSetUpPr fitToPage="1"/>
  </sheetPr>
  <dimension ref="A1:V31"/>
  <sheetViews>
    <sheetView workbookViewId="0"/>
  </sheetViews>
  <sheetFormatPr defaultColWidth="9" defaultRowHeight="15.6"/>
  <cols>
    <col min="1" max="1" width="1.19921875" style="3001" customWidth="1"/>
    <col min="2" max="2" width="36.59765625" style="1642" customWidth="1"/>
    <col min="3" max="3" width="7.09765625" style="1642" customWidth="1"/>
    <col min="4" max="4" width="5.09765625" style="1642" customWidth="1"/>
    <col min="5" max="8" width="12.5" style="1642" customWidth="1"/>
    <col min="9" max="9" width="13.59765625" style="1642" bestFit="1" customWidth="1"/>
    <col min="10" max="13" width="12.5" style="1642" customWidth="1"/>
    <col min="14" max="14" width="1.59765625" style="1642" customWidth="1"/>
    <col min="15" max="15" width="12.5" style="1711" customWidth="1"/>
    <col min="16" max="16" width="1.59765625" style="1642" customWidth="1"/>
    <col min="17" max="17" width="22.59765625" style="1642" customWidth="1"/>
    <col min="18" max="18" width="1.69921875" style="2991" customWidth="1"/>
    <col min="19" max="19" width="1.69921875" style="2996" customWidth="1"/>
    <col min="20" max="20" width="1.69921875" style="2993" customWidth="1"/>
    <col min="21" max="21" width="1.69921875" style="2995" customWidth="1"/>
    <col min="22" max="22" width="1.59765625" style="2995" customWidth="1"/>
    <col min="23" max="16384" width="9" style="1642"/>
  </cols>
  <sheetData>
    <row r="1" spans="1:22" s="1637" customFormat="1" ht="23.25" customHeight="1">
      <c r="A1" s="3159" t="s">
        <v>713</v>
      </c>
      <c r="B1" s="5068" t="s">
        <v>3042</v>
      </c>
      <c r="C1" s="5068"/>
      <c r="D1" s="5068"/>
      <c r="E1" s="5068"/>
      <c r="F1" s="5068"/>
      <c r="G1" s="5068"/>
      <c r="H1" s="5068"/>
      <c r="I1" s="1634"/>
      <c r="J1" s="913"/>
      <c r="K1" s="913"/>
      <c r="L1" s="913"/>
      <c r="M1" s="913"/>
      <c r="N1" s="913"/>
      <c r="O1" s="1636"/>
      <c r="R1" s="2999"/>
      <c r="S1" s="2994"/>
      <c r="T1" s="2992"/>
      <c r="U1" s="2998"/>
      <c r="V1" s="2998"/>
    </row>
    <row r="2" spans="1:22" s="1637" customFormat="1" ht="23.25" customHeight="1">
      <c r="A2" s="3159"/>
      <c r="B2" s="5068" t="str">
        <f>SelectCompany!B4</f>
        <v>South Staffordshire Water</v>
      </c>
      <c r="C2" s="5068"/>
      <c r="D2" s="5068"/>
      <c r="E2" s="5068"/>
      <c r="F2" s="5068"/>
      <c r="G2" s="5068"/>
      <c r="H2" s="5068"/>
      <c r="I2" s="1634"/>
      <c r="J2" s="1692"/>
      <c r="K2" s="1692"/>
      <c r="L2" s="1692"/>
      <c r="M2" s="1692"/>
      <c r="N2" s="1692"/>
      <c r="O2" s="1636"/>
      <c r="R2" s="2999"/>
      <c r="S2" s="2994"/>
      <c r="T2" s="2992"/>
      <c r="U2" s="2998"/>
      <c r="V2" s="2998"/>
    </row>
    <row r="3" spans="1:22" s="1638" customFormat="1" ht="36.75" customHeight="1">
      <c r="A3" s="3001"/>
      <c r="B3" s="4967" t="s">
        <v>3043</v>
      </c>
      <c r="C3" s="4967"/>
      <c r="D3" s="4967"/>
      <c r="E3" s="4967"/>
      <c r="F3" s="4967"/>
      <c r="G3" s="4967"/>
      <c r="H3" s="4967"/>
      <c r="I3" s="4967"/>
      <c r="J3" s="4967"/>
      <c r="K3" s="4967"/>
      <c r="L3" s="4967"/>
      <c r="M3" s="4967"/>
      <c r="N3" s="1639"/>
      <c r="O3" s="1639"/>
      <c r="P3" s="1639"/>
      <c r="Q3" s="1639"/>
      <c r="R3" s="2991"/>
      <c r="S3" s="2996"/>
      <c r="T3" s="2993"/>
      <c r="U3" s="2995"/>
      <c r="V3" s="2995"/>
    </row>
    <row r="4" spans="1:22" ht="15" customHeight="1" thickBot="1">
      <c r="B4" s="1644"/>
      <c r="C4" s="1644"/>
      <c r="D4" s="1644"/>
      <c r="E4" s="1644"/>
      <c r="F4" s="1644"/>
      <c r="G4" s="1644"/>
      <c r="H4" s="1644"/>
      <c r="I4" s="1644"/>
      <c r="J4" s="1644"/>
      <c r="K4" s="1644"/>
      <c r="L4" s="1644"/>
      <c r="M4" s="1644"/>
      <c r="N4" s="1693"/>
      <c r="O4" s="1640"/>
    </row>
    <row r="5" spans="1:22" s="1646" customFormat="1" ht="30" customHeight="1" thickTop="1">
      <c r="A5" s="3001"/>
      <c r="B5" s="5088" t="s">
        <v>717</v>
      </c>
      <c r="C5" s="5168" t="s">
        <v>718</v>
      </c>
      <c r="D5" s="5168" t="s">
        <v>719</v>
      </c>
      <c r="E5" s="5168" t="s">
        <v>3044</v>
      </c>
      <c r="F5" s="5168"/>
      <c r="G5" s="5168"/>
      <c r="H5" s="1645" t="s">
        <v>3045</v>
      </c>
      <c r="I5" s="5168" t="s">
        <v>1010</v>
      </c>
      <c r="J5" s="5168"/>
      <c r="K5" s="5168"/>
      <c r="L5" s="5174" t="s">
        <v>1012</v>
      </c>
      <c r="M5" s="5165" t="s">
        <v>858</v>
      </c>
      <c r="O5" s="5161" t="s">
        <v>723</v>
      </c>
      <c r="Q5" s="5161" t="s">
        <v>724</v>
      </c>
      <c r="R5" s="2991"/>
      <c r="S5" s="2996"/>
      <c r="T5" s="2993"/>
      <c r="U5" s="2995"/>
      <c r="V5" s="2995"/>
    </row>
    <row r="6" spans="1:22" s="1646" customFormat="1" ht="81" customHeight="1" thickBot="1">
      <c r="A6" s="3001" t="s">
        <v>725</v>
      </c>
      <c r="B6" s="5167"/>
      <c r="C6" s="5170"/>
      <c r="D6" s="5170"/>
      <c r="E6" s="1648" t="s">
        <v>3046</v>
      </c>
      <c r="F6" s="1648" t="s">
        <v>3047</v>
      </c>
      <c r="G6" s="1648" t="s">
        <v>3048</v>
      </c>
      <c r="H6" s="1648" t="s">
        <v>3049</v>
      </c>
      <c r="I6" s="1648" t="s">
        <v>3050</v>
      </c>
      <c r="J6" s="1648" t="s">
        <v>3051</v>
      </c>
      <c r="K6" s="1648" t="s">
        <v>3052</v>
      </c>
      <c r="L6" s="5175"/>
      <c r="M6" s="5166"/>
      <c r="O6" s="5162"/>
      <c r="Q6" s="5162"/>
      <c r="R6" s="2991"/>
      <c r="S6" s="2996"/>
      <c r="T6" s="2993"/>
      <c r="U6" s="2995"/>
      <c r="V6" s="2995"/>
    </row>
    <row r="7" spans="1:22" s="1646" customFormat="1" ht="15.75" customHeight="1" thickTop="1" thickBot="1">
      <c r="A7" s="3001" t="s">
        <v>729</v>
      </c>
      <c r="B7" s="1694"/>
      <c r="C7" s="1694"/>
      <c r="D7" s="1694"/>
      <c r="E7" s="1695"/>
      <c r="F7" s="1696"/>
      <c r="G7" s="1695"/>
      <c r="H7" s="1696"/>
      <c r="I7" s="1696"/>
      <c r="J7" s="1696"/>
      <c r="K7" s="1696"/>
      <c r="L7" s="1696"/>
      <c r="M7" s="1696"/>
      <c r="O7" s="1640"/>
      <c r="R7" s="2991"/>
      <c r="S7" s="2996"/>
      <c r="T7" s="2993"/>
      <c r="U7" s="2995"/>
      <c r="V7" s="2995"/>
    </row>
    <row r="8" spans="1:22" s="1646" customFormat="1" ht="15.75" customHeight="1" thickTop="1" thickBot="1">
      <c r="A8" s="3001"/>
      <c r="B8" s="1649" t="s">
        <v>1071</v>
      </c>
      <c r="C8" s="1667"/>
      <c r="D8" s="1667"/>
      <c r="E8" s="1651"/>
      <c r="F8" s="1651"/>
      <c r="G8" s="1651"/>
      <c r="O8" s="1640"/>
      <c r="R8" s="2991"/>
      <c r="S8" s="2996"/>
      <c r="T8" s="2993">
        <v>9</v>
      </c>
      <c r="U8" s="2995"/>
      <c r="V8" s="2995"/>
    </row>
    <row r="9" spans="1:22" s="1646" customFormat="1" ht="15.75" customHeight="1" thickTop="1">
      <c r="A9" s="3001"/>
      <c r="B9" s="1652" t="s">
        <v>3053</v>
      </c>
      <c r="C9" s="1653" t="s">
        <v>731</v>
      </c>
      <c r="D9" s="1653">
        <v>3</v>
      </c>
      <c r="E9" s="1654">
        <f>IFERROR('4K'!E44, 0)</f>
        <v>0</v>
      </c>
      <c r="F9" s="1654">
        <f>IFERROR('4K'!F44, 0)</f>
        <v>0</v>
      </c>
      <c r="G9" s="1654">
        <f>IFERROR('4K'!G44, 0)</f>
        <v>0</v>
      </c>
      <c r="H9" s="1654">
        <f>IFERROR('4K'!H44, 0)</f>
        <v>0</v>
      </c>
      <c r="I9" s="1654">
        <f>IFERROR('4K'!I44, 0)</f>
        <v>0</v>
      </c>
      <c r="J9" s="1654">
        <f>IFERROR('4K'!J44, 0)</f>
        <v>0</v>
      </c>
      <c r="K9" s="1654">
        <f>IFERROR('4K'!K44, 0)</f>
        <v>0</v>
      </c>
      <c r="L9" s="1654">
        <f>IFERROR('4K'!L44, 0)</f>
        <v>0</v>
      </c>
      <c r="M9" s="1655">
        <f>IFERROR(SUM(E9:L9), 0)</f>
        <v>0</v>
      </c>
      <c r="O9" s="1036" t="s">
        <v>3054</v>
      </c>
      <c r="Q9" s="1123"/>
      <c r="R9" s="2991"/>
      <c r="S9" s="2996"/>
      <c r="T9" s="2993">
        <v>0</v>
      </c>
      <c r="U9" s="2995"/>
      <c r="V9" s="2995"/>
    </row>
    <row r="10" spans="1:22" s="1646" customFormat="1" ht="15.75" customHeight="1">
      <c r="A10" s="3001"/>
      <c r="B10" s="1656" t="s">
        <v>3055</v>
      </c>
      <c r="C10" s="1657" t="s">
        <v>731</v>
      </c>
      <c r="D10" s="1657">
        <v>3</v>
      </c>
      <c r="E10" s="1658">
        <f>IFERROR('4M'!F209,0)</f>
        <v>0</v>
      </c>
      <c r="F10" s="1658">
        <f>IFERROR('4M'!G209,0)</f>
        <v>0</v>
      </c>
      <c r="G10" s="1658">
        <f>IFERROR('4M'!H209,0)</f>
        <v>0</v>
      </c>
      <c r="H10" s="1658">
        <f>IFERROR('4M'!I209,0)</f>
        <v>0</v>
      </c>
      <c r="I10" s="1658">
        <f>IFERROR('4M'!J209,0)</f>
        <v>0</v>
      </c>
      <c r="J10" s="1658">
        <f>IFERROR('4M'!K209,0)</f>
        <v>0</v>
      </c>
      <c r="K10" s="1658">
        <f>IFERROR('4M'!L209,0)</f>
        <v>0</v>
      </c>
      <c r="L10" s="1658">
        <f>IFERROR('4M'!M209,0)</f>
        <v>0</v>
      </c>
      <c r="M10" s="1659">
        <f>IFERROR(SUM(E10:L10), 0)</f>
        <v>0</v>
      </c>
      <c r="O10" s="1048" t="s">
        <v>3056</v>
      </c>
      <c r="Q10" s="4799"/>
      <c r="R10" s="2991"/>
      <c r="S10" s="2996"/>
      <c r="T10" s="2993">
        <v>0</v>
      </c>
      <c r="U10" s="2995"/>
      <c r="V10" s="2995"/>
    </row>
    <row r="11" spans="1:22" s="1646" customFormat="1" ht="15.75" customHeight="1" thickBot="1">
      <c r="A11" s="3001"/>
      <c r="B11" s="1687" t="s">
        <v>3057</v>
      </c>
      <c r="C11" s="1647" t="s">
        <v>731</v>
      </c>
      <c r="D11" s="1647">
        <v>3</v>
      </c>
      <c r="E11" s="1697">
        <f>IFERROR(E9+E10, 0)</f>
        <v>0</v>
      </c>
      <c r="F11" s="1697">
        <f t="shared" ref="F11:L11" si="0">IFERROR(F9+F10, 0)</f>
        <v>0</v>
      </c>
      <c r="G11" s="1697">
        <f t="shared" si="0"/>
        <v>0</v>
      </c>
      <c r="H11" s="1697">
        <f t="shared" si="0"/>
        <v>0</v>
      </c>
      <c r="I11" s="1697">
        <f t="shared" si="0"/>
        <v>0</v>
      </c>
      <c r="J11" s="1697">
        <f t="shared" si="0"/>
        <v>0</v>
      </c>
      <c r="K11" s="1697">
        <f t="shared" si="0"/>
        <v>0</v>
      </c>
      <c r="L11" s="1697">
        <f t="shared" si="0"/>
        <v>0</v>
      </c>
      <c r="M11" s="1663">
        <f>IFERROR(SUM(E11:L11), 0)</f>
        <v>0</v>
      </c>
      <c r="O11" s="1031" t="s">
        <v>3058</v>
      </c>
      <c r="Q11" s="1029"/>
      <c r="R11" s="2991"/>
      <c r="S11" s="2996"/>
      <c r="T11" s="2993">
        <v>0</v>
      </c>
      <c r="U11" s="2995"/>
      <c r="V11" s="2995"/>
    </row>
    <row r="12" spans="1:22" s="1646" customFormat="1" ht="15.75" customHeight="1" thickTop="1" thickBot="1">
      <c r="A12" s="3001"/>
      <c r="B12" s="1679"/>
      <c r="C12" s="1679"/>
      <c r="D12" s="1679"/>
      <c r="E12" s="1698"/>
      <c r="F12" s="1698"/>
      <c r="G12" s="1698"/>
      <c r="H12" s="1698"/>
      <c r="I12" s="1698"/>
      <c r="J12" s="1698"/>
      <c r="K12" s="1698"/>
      <c r="L12" s="1698"/>
      <c r="M12" s="1698"/>
      <c r="N12" s="1665"/>
      <c r="O12" s="1699"/>
      <c r="R12" s="2991"/>
      <c r="S12" s="2996"/>
      <c r="T12" s="2993">
        <v>9</v>
      </c>
      <c r="U12" s="2995"/>
      <c r="V12" s="2995"/>
    </row>
    <row r="13" spans="1:22" s="1646" customFormat="1" ht="15.75" customHeight="1" thickTop="1" thickBot="1">
      <c r="A13" s="3001"/>
      <c r="B13" s="1649" t="s">
        <v>980</v>
      </c>
      <c r="C13" s="1667"/>
      <c r="D13" s="1667"/>
      <c r="E13" s="1700"/>
      <c r="F13" s="1700"/>
      <c r="G13" s="1698"/>
      <c r="H13" s="1698"/>
      <c r="I13" s="1698"/>
      <c r="J13" s="1698"/>
      <c r="K13" s="1698"/>
      <c r="L13" s="1698"/>
      <c r="M13" s="1698"/>
      <c r="N13" s="1665"/>
      <c r="O13" s="1666"/>
      <c r="R13" s="2991"/>
      <c r="S13" s="2996"/>
      <c r="T13" s="2993">
        <v>9</v>
      </c>
      <c r="U13" s="2995"/>
      <c r="V13" s="2995"/>
    </row>
    <row r="14" spans="1:22" s="1646" customFormat="1" ht="15.75" customHeight="1" thickTop="1">
      <c r="A14" s="3001"/>
      <c r="B14" s="1669" t="s">
        <v>3059</v>
      </c>
      <c r="C14" s="1670" t="s">
        <v>731</v>
      </c>
      <c r="D14" s="1670">
        <v>3</v>
      </c>
      <c r="E14" s="1671">
        <f>IFERROR('4K'!E59,0)</f>
        <v>0</v>
      </c>
      <c r="F14" s="1671">
        <f>IFERROR('4K'!F59,0)</f>
        <v>0</v>
      </c>
      <c r="G14" s="1671">
        <f>IFERROR('4K'!G59,0)</f>
        <v>0</v>
      </c>
      <c r="H14" s="1671">
        <f>IFERROR('4K'!H59,0)</f>
        <v>0</v>
      </c>
      <c r="I14" s="1671">
        <f>IFERROR('4K'!I59,0)</f>
        <v>0</v>
      </c>
      <c r="J14" s="1671">
        <f>IFERROR('4K'!J59,0)</f>
        <v>0</v>
      </c>
      <c r="K14" s="1671">
        <f>IFERROR('4K'!K59,0)</f>
        <v>0</v>
      </c>
      <c r="L14" s="1671">
        <f>IFERROR('4K'!L59,0)</f>
        <v>0</v>
      </c>
      <c r="M14" s="1655">
        <f>IFERROR(SUM(E14:L14), 0)</f>
        <v>0</v>
      </c>
      <c r="N14" s="1665"/>
      <c r="O14" s="1036" t="s">
        <v>3060</v>
      </c>
      <c r="Q14" s="1123"/>
      <c r="R14" s="2991"/>
      <c r="S14" s="2996"/>
      <c r="T14" s="2993">
        <v>0</v>
      </c>
      <c r="U14" s="2995"/>
      <c r="V14" s="2995"/>
    </row>
    <row r="15" spans="1:22" s="1646" customFormat="1" ht="15.75" customHeight="1">
      <c r="A15" s="3001"/>
      <c r="B15" s="1672" t="s">
        <v>3061</v>
      </c>
      <c r="C15" s="1673" t="s">
        <v>731</v>
      </c>
      <c r="D15" s="1673">
        <v>3</v>
      </c>
      <c r="E15" s="1658">
        <f>IFERROR('4M'!F208,0)</f>
        <v>0</v>
      </c>
      <c r="F15" s="1658">
        <f>IFERROR('4M'!G208,0)</f>
        <v>0</v>
      </c>
      <c r="G15" s="1658">
        <f>IFERROR('4M'!H208,0)</f>
        <v>0</v>
      </c>
      <c r="H15" s="1658">
        <f>IFERROR('4M'!I208,0)</f>
        <v>0</v>
      </c>
      <c r="I15" s="1658">
        <f>IFERROR('4M'!J208,0)</f>
        <v>0</v>
      </c>
      <c r="J15" s="1658">
        <f>IFERROR('4M'!K208,0)</f>
        <v>0</v>
      </c>
      <c r="K15" s="1658">
        <f>IFERROR('4M'!L208,0)</f>
        <v>0</v>
      </c>
      <c r="L15" s="1658">
        <f>IFERROR('4M'!M208,0)</f>
        <v>0</v>
      </c>
      <c r="M15" s="1659">
        <f>IFERROR(SUM(E15:L15), 0)</f>
        <v>0</v>
      </c>
      <c r="O15" s="1048" t="s">
        <v>3062</v>
      </c>
      <c r="Q15" s="1660"/>
      <c r="R15" s="2991"/>
      <c r="S15" s="2996"/>
      <c r="T15" s="2993">
        <v>0</v>
      </c>
      <c r="U15" s="2995"/>
      <c r="V15" s="2995"/>
    </row>
    <row r="16" spans="1:22" s="1646" customFormat="1" ht="15.75" customHeight="1" thickBot="1">
      <c r="A16" s="3001"/>
      <c r="B16" s="1701" t="s">
        <v>3063</v>
      </c>
      <c r="C16" s="1702" t="s">
        <v>731</v>
      </c>
      <c r="D16" s="1702">
        <v>3</v>
      </c>
      <c r="E16" s="1703">
        <f>IFERROR(E14+E15, 0)</f>
        <v>0</v>
      </c>
      <c r="F16" s="1703">
        <f t="shared" ref="F16:L16" si="1">IFERROR(F14+F15, 0)</f>
        <v>0</v>
      </c>
      <c r="G16" s="1703">
        <f t="shared" si="1"/>
        <v>0</v>
      </c>
      <c r="H16" s="1703">
        <f t="shared" si="1"/>
        <v>0</v>
      </c>
      <c r="I16" s="1703">
        <f t="shared" si="1"/>
        <v>0</v>
      </c>
      <c r="J16" s="1703">
        <f t="shared" si="1"/>
        <v>0</v>
      </c>
      <c r="K16" s="1703">
        <f t="shared" si="1"/>
        <v>0</v>
      </c>
      <c r="L16" s="1703">
        <f t="shared" si="1"/>
        <v>0</v>
      </c>
      <c r="M16" s="1663">
        <f>IFERROR(SUM(E16:L16), 0)</f>
        <v>0</v>
      </c>
      <c r="N16" s="1665"/>
      <c r="O16" s="1031" t="s">
        <v>3064</v>
      </c>
      <c r="Q16" s="1029"/>
      <c r="R16" s="2991"/>
      <c r="S16" s="2996"/>
      <c r="T16" s="2993">
        <v>0</v>
      </c>
      <c r="U16" s="2995"/>
      <c r="V16" s="2995"/>
    </row>
    <row r="17" spans="1:22" s="1646" customFormat="1" ht="15.75" customHeight="1" thickTop="1" thickBot="1">
      <c r="A17" s="3001"/>
      <c r="B17" s="1665"/>
      <c r="C17" s="1665"/>
      <c r="D17" s="1665"/>
      <c r="E17" s="1700"/>
      <c r="F17" s="1700"/>
      <c r="G17" s="1700"/>
      <c r="H17" s="1700"/>
      <c r="I17" s="1700"/>
      <c r="J17" s="1700"/>
      <c r="K17" s="1700"/>
      <c r="L17" s="1700"/>
      <c r="M17" s="1700"/>
      <c r="N17" s="1665"/>
      <c r="O17" s="1699"/>
      <c r="R17" s="2991"/>
      <c r="S17" s="2996"/>
      <c r="T17" s="2993">
        <v>9</v>
      </c>
      <c r="U17" s="2995"/>
      <c r="V17" s="2995"/>
    </row>
    <row r="18" spans="1:22" s="1646" customFormat="1" ht="15.75" customHeight="1" thickTop="1" thickBot="1">
      <c r="A18" s="3001"/>
      <c r="B18" s="1675" t="s">
        <v>3065</v>
      </c>
      <c r="C18" s="1676" t="s">
        <v>731</v>
      </c>
      <c r="D18" s="1676">
        <v>3</v>
      </c>
      <c r="E18" s="1677">
        <f>IFERROR(E11 + E16, 0)</f>
        <v>0</v>
      </c>
      <c r="F18" s="1677">
        <f t="shared" ref="F18:L18" si="2">IFERROR(F11 + F16, 0)</f>
        <v>0</v>
      </c>
      <c r="G18" s="1677">
        <f t="shared" si="2"/>
        <v>0</v>
      </c>
      <c r="H18" s="1677">
        <f t="shared" si="2"/>
        <v>0</v>
      </c>
      <c r="I18" s="1677">
        <f t="shared" si="2"/>
        <v>0</v>
      </c>
      <c r="J18" s="1677">
        <f t="shared" si="2"/>
        <v>0</v>
      </c>
      <c r="K18" s="1677">
        <f t="shared" si="2"/>
        <v>0</v>
      </c>
      <c r="L18" s="1677">
        <f t="shared" si="2"/>
        <v>0</v>
      </c>
      <c r="M18" s="1704">
        <f>IFERROR(SUM(E18:L18), 0)</f>
        <v>0</v>
      </c>
      <c r="N18" s="1665"/>
      <c r="O18" s="1705" t="s">
        <v>3066</v>
      </c>
      <c r="Q18" s="1019"/>
      <c r="R18" s="2991"/>
      <c r="S18" s="2996"/>
      <c r="T18" s="2993">
        <v>0</v>
      </c>
      <c r="U18" s="2995"/>
      <c r="V18" s="2995"/>
    </row>
    <row r="19" spans="1:22" s="1646" customFormat="1" ht="15.75" customHeight="1" thickTop="1" thickBot="1">
      <c r="A19" s="3001"/>
      <c r="B19" s="1706"/>
      <c r="C19" s="1706"/>
      <c r="D19" s="1706"/>
      <c r="E19" s="1706"/>
      <c r="F19" s="1706"/>
      <c r="G19" s="1706"/>
      <c r="H19" s="1706"/>
      <c r="I19" s="1706"/>
      <c r="J19" s="1706"/>
      <c r="K19" s="1706"/>
      <c r="L19" s="1706"/>
      <c r="M19" s="1706"/>
      <c r="N19" s="1706"/>
      <c r="O19" s="1707"/>
      <c r="Q19" s="1708"/>
      <c r="R19" s="2991"/>
      <c r="S19" s="2996"/>
      <c r="T19" s="2993">
        <v>9</v>
      </c>
      <c r="U19" s="2995"/>
      <c r="V19" s="2995"/>
    </row>
    <row r="20" spans="1:22" s="1640" customFormat="1" ht="15.75" customHeight="1" thickTop="1" thickBot="1">
      <c r="A20" s="3161"/>
      <c r="B20" s="1649" t="s">
        <v>3067</v>
      </c>
      <c r="C20" s="1709"/>
      <c r="D20" s="1709"/>
      <c r="E20" s="1709"/>
      <c r="F20" s="1709"/>
      <c r="G20" s="1709"/>
      <c r="H20" s="1709"/>
      <c r="I20" s="1709"/>
      <c r="J20" s="1709"/>
      <c r="K20" s="1709"/>
      <c r="L20" s="1709"/>
      <c r="M20" s="1709"/>
      <c r="N20" s="1710"/>
      <c r="O20" s="1666"/>
      <c r="R20" s="3000"/>
      <c r="S20" s="3376"/>
      <c r="T20" s="3377">
        <v>9</v>
      </c>
      <c r="U20" s="3373"/>
      <c r="V20" s="3373"/>
    </row>
    <row r="21" spans="1:22" s="1640" customFormat="1" ht="15.75" customHeight="1" thickTop="1">
      <c r="A21" s="3161"/>
      <c r="B21" s="1652" t="s">
        <v>3068</v>
      </c>
      <c r="C21" s="1653" t="s">
        <v>731</v>
      </c>
      <c r="D21" s="1653">
        <v>3</v>
      </c>
      <c r="E21" s="1681"/>
      <c r="F21" s="1681"/>
      <c r="G21" s="1681"/>
      <c r="H21" s="1681"/>
      <c r="I21" s="1681"/>
      <c r="J21" s="1681"/>
      <c r="K21" s="1681"/>
      <c r="L21" s="1682"/>
      <c r="M21" s="1655">
        <f t="shared" ref="M21:M26" si="3">IFERROR(SUM(E21:L21), 0)</f>
        <v>0</v>
      </c>
      <c r="N21" s="1710"/>
      <c r="O21" s="1036" t="s">
        <v>3069</v>
      </c>
      <c r="Q21" s="1035"/>
      <c r="R21" s="3000"/>
      <c r="S21" s="3376"/>
      <c r="T21" s="3377">
        <v>0</v>
      </c>
      <c r="U21" s="3373"/>
      <c r="V21" s="3373"/>
    </row>
    <row r="22" spans="1:22" s="1640" customFormat="1" ht="15.75" customHeight="1">
      <c r="A22" s="3161"/>
      <c r="B22" s="1656" t="s">
        <v>3070</v>
      </c>
      <c r="C22" s="1657" t="s">
        <v>731</v>
      </c>
      <c r="D22" s="1657">
        <v>3</v>
      </c>
      <c r="E22" s="1684"/>
      <c r="F22" s="1684"/>
      <c r="G22" s="1684"/>
      <c r="H22" s="1684"/>
      <c r="I22" s="1684"/>
      <c r="J22" s="1684"/>
      <c r="K22" s="1684"/>
      <c r="L22" s="1685"/>
      <c r="M22" s="1659">
        <f t="shared" si="3"/>
        <v>0</v>
      </c>
      <c r="N22" s="1710"/>
      <c r="O22" s="1048" t="s">
        <v>3071</v>
      </c>
      <c r="Q22" s="1047"/>
      <c r="R22" s="3000"/>
      <c r="S22" s="3376"/>
      <c r="T22" s="3377">
        <v>0</v>
      </c>
      <c r="U22" s="3373"/>
      <c r="V22" s="3373"/>
    </row>
    <row r="23" spans="1:22" s="1640" customFormat="1" ht="15.75" customHeight="1">
      <c r="A23" s="3161"/>
      <c r="B23" s="1656" t="s">
        <v>3072</v>
      </c>
      <c r="C23" s="1657" t="s">
        <v>731</v>
      </c>
      <c r="D23" s="1657">
        <v>3</v>
      </c>
      <c r="E23" s="1684"/>
      <c r="F23" s="1684"/>
      <c r="G23" s="1684"/>
      <c r="H23" s="1684"/>
      <c r="I23" s="1684"/>
      <c r="J23" s="1684"/>
      <c r="K23" s="1684"/>
      <c r="L23" s="1685"/>
      <c r="M23" s="1659">
        <f t="shared" si="3"/>
        <v>0</v>
      </c>
      <c r="N23" s="1710"/>
      <c r="O23" s="1048" t="s">
        <v>3073</v>
      </c>
      <c r="Q23" s="1047"/>
      <c r="R23" s="3000"/>
      <c r="S23" s="3376"/>
      <c r="T23" s="3377">
        <v>0</v>
      </c>
      <c r="U23" s="3373"/>
      <c r="V23" s="3373"/>
    </row>
    <row r="24" spans="1:22" s="1640" customFormat="1" ht="15.75" customHeight="1">
      <c r="A24" s="3161"/>
      <c r="B24" s="1656" t="s">
        <v>3074</v>
      </c>
      <c r="C24" s="1657" t="s">
        <v>731</v>
      </c>
      <c r="D24" s="1657">
        <v>3</v>
      </c>
      <c r="E24" s="1684"/>
      <c r="F24" s="1684"/>
      <c r="G24" s="1684"/>
      <c r="H24" s="1684"/>
      <c r="I24" s="1684"/>
      <c r="J24" s="1684"/>
      <c r="K24" s="1684"/>
      <c r="L24" s="1685"/>
      <c r="M24" s="1659">
        <f t="shared" si="3"/>
        <v>0</v>
      </c>
      <c r="N24" s="1710"/>
      <c r="O24" s="1048" t="s">
        <v>3075</v>
      </c>
      <c r="Q24" s="1047"/>
      <c r="R24" s="3000"/>
      <c r="S24" s="3376"/>
      <c r="T24" s="3377">
        <v>0</v>
      </c>
      <c r="U24" s="3373"/>
      <c r="V24" s="3373"/>
    </row>
    <row r="25" spans="1:22" s="1640" customFormat="1" ht="15.75" customHeight="1">
      <c r="A25" s="3161"/>
      <c r="B25" s="1656" t="s">
        <v>3076</v>
      </c>
      <c r="C25" s="1657" t="s">
        <v>731</v>
      </c>
      <c r="D25" s="1657">
        <v>3</v>
      </c>
      <c r="E25" s="1684"/>
      <c r="F25" s="1684"/>
      <c r="G25" s="1684"/>
      <c r="H25" s="1684"/>
      <c r="I25" s="1684"/>
      <c r="J25" s="1684"/>
      <c r="K25" s="1684"/>
      <c r="L25" s="1685"/>
      <c r="M25" s="1659">
        <f t="shared" si="3"/>
        <v>0</v>
      </c>
      <c r="N25" s="1710"/>
      <c r="O25" s="1048" t="s">
        <v>3077</v>
      </c>
      <c r="Q25" s="1047"/>
      <c r="R25" s="3000"/>
      <c r="S25" s="3376"/>
      <c r="T25" s="3377">
        <v>0</v>
      </c>
      <c r="U25" s="3373"/>
      <c r="V25" s="3373"/>
    </row>
    <row r="26" spans="1:22" s="1640" customFormat="1" ht="15.75" customHeight="1" thickBot="1">
      <c r="A26" s="3161"/>
      <c r="B26" s="1687" t="s">
        <v>3078</v>
      </c>
      <c r="C26" s="1647" t="s">
        <v>731</v>
      </c>
      <c r="D26" s="1647">
        <v>3</v>
      </c>
      <c r="E26" s="1697">
        <f>IFERROR(SUM(E21:E25), 0)</f>
        <v>0</v>
      </c>
      <c r="F26" s="1697">
        <f t="shared" ref="F26:L26" si="4">IFERROR(SUM(F21:F25), 0)</f>
        <v>0</v>
      </c>
      <c r="G26" s="1697">
        <f t="shared" si="4"/>
        <v>0</v>
      </c>
      <c r="H26" s="1697">
        <f t="shared" si="4"/>
        <v>0</v>
      </c>
      <c r="I26" s="1697">
        <f t="shared" si="4"/>
        <v>0</v>
      </c>
      <c r="J26" s="1697">
        <f t="shared" si="4"/>
        <v>0</v>
      </c>
      <c r="K26" s="1697">
        <f t="shared" si="4"/>
        <v>0</v>
      </c>
      <c r="L26" s="1697">
        <f t="shared" si="4"/>
        <v>0</v>
      </c>
      <c r="M26" s="1663">
        <f t="shared" si="3"/>
        <v>0</v>
      </c>
      <c r="N26" s="1710"/>
      <c r="O26" s="1031" t="s">
        <v>3079</v>
      </c>
      <c r="Q26" s="1029"/>
      <c r="R26" s="3000"/>
      <c r="S26" s="3376"/>
      <c r="T26" s="3377">
        <v>0</v>
      </c>
      <c r="U26" s="3373"/>
      <c r="V26" s="3373"/>
    </row>
    <row r="27" spans="1:22" ht="16.2" thickTop="1">
      <c r="B27" s="1646"/>
      <c r="C27" s="1646"/>
      <c r="D27" s="1646"/>
      <c r="E27" s="1646"/>
      <c r="F27" s="1646"/>
      <c r="G27" s="1646"/>
      <c r="H27" s="1646"/>
      <c r="I27" s="1646"/>
      <c r="J27" s="1646"/>
      <c r="K27" s="1646"/>
      <c r="L27" s="1646"/>
      <c r="M27" s="1646"/>
      <c r="N27" s="1646"/>
      <c r="P27" s="1646"/>
      <c r="Q27" s="1646"/>
      <c r="R27" s="2991" t="s">
        <v>775</v>
      </c>
    </row>
    <row r="28" spans="1:22" ht="32.25" customHeight="1">
      <c r="B28" s="1646"/>
      <c r="C28" s="1646"/>
      <c r="D28" s="1646"/>
      <c r="E28" s="1646"/>
      <c r="F28" s="1646"/>
      <c r="G28" s="1646"/>
      <c r="H28" s="1646"/>
      <c r="I28" s="1646"/>
      <c r="J28" s="1646"/>
      <c r="K28" s="1646"/>
      <c r="L28" s="1646"/>
      <c r="M28" s="1646"/>
      <c r="N28" s="1646"/>
      <c r="P28" s="1646"/>
      <c r="Q28" s="1646"/>
    </row>
    <row r="29" spans="1:22" ht="32.25" customHeight="1">
      <c r="B29" s="1646"/>
      <c r="C29" s="1646"/>
      <c r="D29" s="1646"/>
      <c r="E29" s="1646"/>
      <c r="F29" s="1646"/>
      <c r="G29" s="1646"/>
      <c r="H29" s="1646"/>
      <c r="I29" s="1646"/>
      <c r="J29" s="1646"/>
      <c r="K29" s="1646"/>
      <c r="L29" s="1646"/>
      <c r="M29" s="1646"/>
      <c r="N29" s="1646"/>
      <c r="P29" s="1646"/>
      <c r="Q29" s="1646"/>
    </row>
    <row r="30" spans="1:22" ht="32.25" customHeight="1">
      <c r="B30" s="1646"/>
      <c r="C30" s="1646"/>
      <c r="D30" s="1646"/>
      <c r="E30" s="1646"/>
      <c r="F30" s="1646"/>
      <c r="G30" s="1646"/>
      <c r="H30" s="1646"/>
      <c r="I30" s="1646"/>
      <c r="J30" s="1646"/>
      <c r="K30" s="1646"/>
      <c r="L30" s="1646"/>
      <c r="M30" s="1646"/>
      <c r="N30" s="1646"/>
      <c r="P30" s="1646"/>
      <c r="Q30" s="1646"/>
    </row>
    <row r="31" spans="1:22">
      <c r="B31" s="1646"/>
      <c r="C31" s="1646"/>
      <c r="D31" s="1646"/>
      <c r="E31" s="1646"/>
      <c r="F31" s="1646"/>
      <c r="G31" s="1646"/>
      <c r="H31" s="1646"/>
      <c r="I31" s="1646"/>
      <c r="J31" s="1646"/>
      <c r="K31" s="1646"/>
      <c r="L31" s="1646"/>
      <c r="M31" s="1646"/>
      <c r="N31" s="1646"/>
      <c r="P31" s="1646"/>
      <c r="Q31" s="1646"/>
    </row>
  </sheetData>
  <sheetProtection formatColumns="0" formatRows="0"/>
  <mergeCells count="12">
    <mergeCell ref="B3:M3"/>
    <mergeCell ref="B1:H1"/>
    <mergeCell ref="B2:H2"/>
    <mergeCell ref="L5:L6"/>
    <mergeCell ref="M5:M6"/>
    <mergeCell ref="O5:O6"/>
    <mergeCell ref="Q5:Q6"/>
    <mergeCell ref="B5:B6"/>
    <mergeCell ref="C5:C6"/>
    <mergeCell ref="D5:D6"/>
    <mergeCell ref="E5:G5"/>
    <mergeCell ref="I5:K5"/>
  </mergeCells>
  <dataValidations count="1">
    <dataValidation type="custom" allowBlank="1" showErrorMessage="1" errorTitle="Input Error" error="Please enter a numeric value." sqref="E21:L25" xr:uid="{802F126A-28D9-4B3C-AFE7-B65276CF4FDB}">
      <formula1>ISNUMBER(E21)</formula1>
    </dataValidation>
  </dataValidations>
  <pageMargins left="0.7" right="0.7" top="0.75" bottom="0.75" header="0.3" footer="0.3"/>
  <pageSetup paperSize="9" scale="55" orientation="landscape" r:id="rId1"/>
  <headerFooter>
    <oddHeader>&amp;L&amp;F&amp;CSheet: &amp;A&amp;ROFFICIAL</oddHeader>
    <oddFooter>&amp;LPrinted on: &amp;D at &amp;T&amp;CPage &amp;P of &amp;N&amp;ROfwat</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915760-2909-4FB1-9AA5-8BB232C973C2}">
  <sheetPr codeName="Sheet34">
    <pageSetUpPr fitToPage="1"/>
  </sheetPr>
  <dimension ref="A1:Y39"/>
  <sheetViews>
    <sheetView zoomScaleNormal="100" workbookViewId="0"/>
  </sheetViews>
  <sheetFormatPr defaultColWidth="9" defaultRowHeight="15.75" customHeight="1"/>
  <cols>
    <col min="1" max="1" width="1.19921875" style="979" customWidth="1"/>
    <col min="2" max="2" width="37" style="59" customWidth="1"/>
    <col min="3" max="3" width="7.09765625" style="59" customWidth="1"/>
    <col min="4" max="4" width="5.5" style="59" customWidth="1"/>
    <col min="5" max="16" width="12.5" style="59" customWidth="1"/>
    <col min="17" max="17" width="1.5" style="59" customWidth="1"/>
    <col min="18" max="18" width="12.5" style="59" customWidth="1"/>
    <col min="19" max="19" width="1.59765625" style="59" customWidth="1"/>
    <col min="20" max="20" width="33.59765625" style="59" customWidth="1"/>
    <col min="21" max="21" width="1.5" style="3002" customWidth="1"/>
    <col min="22" max="22" width="1.69921875" style="3005" customWidth="1"/>
    <col min="23" max="23" width="19.69921875" style="3002" bestFit="1" customWidth="1"/>
    <col min="24" max="24" width="1.69921875" style="994" customWidth="1"/>
    <col min="25" max="25" width="1.59765625" style="3002" customWidth="1"/>
    <col min="26" max="16384" width="9" style="59"/>
  </cols>
  <sheetData>
    <row r="1" spans="1:25" ht="23.25" customHeight="1">
      <c r="A1" s="979" t="s">
        <v>713</v>
      </c>
      <c r="B1" s="4999" t="s">
        <v>3100</v>
      </c>
      <c r="C1" s="4999"/>
      <c r="D1" s="4999"/>
      <c r="E1" s="4999"/>
      <c r="F1" s="4999"/>
      <c r="G1" s="4999"/>
      <c r="H1" s="4999"/>
      <c r="I1" s="4999"/>
      <c r="J1" s="132"/>
      <c r="K1" s="251"/>
      <c r="L1" s="251"/>
      <c r="M1" s="251"/>
      <c r="N1" s="251"/>
      <c r="O1" s="4999"/>
      <c r="P1" s="4999"/>
    </row>
    <row r="2" spans="1:25" ht="23.25" customHeight="1">
      <c r="B2" s="4999" t="str">
        <f>SelectCompany!B4</f>
        <v>South Staffordshire Water</v>
      </c>
      <c r="C2" s="4999"/>
      <c r="D2" s="4999"/>
      <c r="E2" s="4999"/>
      <c r="F2" s="4999"/>
      <c r="G2" s="4999"/>
      <c r="H2" s="4999"/>
      <c r="I2" s="4999"/>
      <c r="J2" s="132"/>
      <c r="K2" s="166"/>
      <c r="L2" s="166"/>
      <c r="M2" s="166"/>
      <c r="N2" s="166"/>
      <c r="O2" s="166"/>
      <c r="P2" s="166"/>
    </row>
    <row r="3" spans="1:25" ht="36.75" customHeight="1">
      <c r="B3" s="5145" t="s">
        <v>3101</v>
      </c>
      <c r="C3" s="5145"/>
      <c r="D3" s="5145"/>
      <c r="E3" s="5145"/>
      <c r="F3" s="5145"/>
      <c r="G3" s="5145"/>
      <c r="H3" s="5145"/>
      <c r="I3" s="5145"/>
      <c r="J3" s="5145"/>
      <c r="K3" s="5145"/>
      <c r="L3" s="5145"/>
      <c r="M3" s="5145"/>
      <c r="N3" s="5145"/>
      <c r="O3" s="5145"/>
      <c r="P3" s="5145"/>
      <c r="Q3" s="5145"/>
      <c r="R3" s="5145"/>
      <c r="S3" s="5145"/>
      <c r="T3" s="5145"/>
      <c r="W3" s="3003" t="s">
        <v>716</v>
      </c>
    </row>
    <row r="4" spans="1:25" ht="15" customHeight="1" thickBot="1">
      <c r="B4" s="79"/>
      <c r="C4" s="79"/>
      <c r="D4" s="79"/>
      <c r="E4" s="338"/>
      <c r="F4" s="339"/>
      <c r="G4" s="339"/>
      <c r="H4" s="339"/>
      <c r="I4" s="339"/>
      <c r="J4" s="339"/>
      <c r="K4" s="339"/>
      <c r="L4" s="339"/>
      <c r="M4" s="339"/>
      <c r="N4" s="339"/>
      <c r="O4" s="339"/>
      <c r="P4" s="339"/>
      <c r="Q4" s="339"/>
      <c r="S4" s="325"/>
      <c r="T4" s="325"/>
      <c r="U4" s="3378"/>
    </row>
    <row r="5" spans="1:25" s="78" customFormat="1" ht="29.25" customHeight="1" thickTop="1">
      <c r="A5" s="979"/>
      <c r="B5" s="5179" t="s">
        <v>717</v>
      </c>
      <c r="C5" s="5182" t="s">
        <v>718</v>
      </c>
      <c r="D5" s="5182" t="s">
        <v>3102</v>
      </c>
      <c r="E5" s="5185" t="s">
        <v>3103</v>
      </c>
      <c r="F5" s="5185"/>
      <c r="G5" s="5185"/>
      <c r="H5" s="5185"/>
      <c r="I5" s="5185"/>
      <c r="J5" s="5185"/>
      <c r="K5" s="5185" t="s">
        <v>3104</v>
      </c>
      <c r="L5" s="5185"/>
      <c r="M5" s="5185"/>
      <c r="N5" s="5185"/>
      <c r="O5" s="5185"/>
      <c r="P5" s="5186"/>
      <c r="R5" s="5077" t="s">
        <v>723</v>
      </c>
      <c r="T5" s="5077" t="s">
        <v>724</v>
      </c>
      <c r="U5" s="3002"/>
      <c r="V5" s="3005"/>
      <c r="W5" s="3002"/>
      <c r="X5" s="994"/>
      <c r="Y5" s="3002"/>
    </row>
    <row r="6" spans="1:25" s="78" customFormat="1" ht="15" customHeight="1">
      <c r="A6" s="979"/>
      <c r="B6" s="5180"/>
      <c r="C6" s="5183"/>
      <c r="D6" s="5183"/>
      <c r="E6" s="5176" t="s">
        <v>1007</v>
      </c>
      <c r="F6" s="5176" t="s">
        <v>1322</v>
      </c>
      <c r="G6" s="5176"/>
      <c r="H6" s="5176"/>
      <c r="I6" s="5176"/>
      <c r="J6" s="5176" t="s">
        <v>858</v>
      </c>
      <c r="K6" s="5176" t="s">
        <v>1007</v>
      </c>
      <c r="L6" s="5176" t="s">
        <v>1322</v>
      </c>
      <c r="M6" s="5176"/>
      <c r="N6" s="5176"/>
      <c r="O6" s="5176"/>
      <c r="P6" s="5177" t="s">
        <v>858</v>
      </c>
      <c r="R6" s="5078"/>
      <c r="T6" s="5078"/>
      <c r="U6" s="3002"/>
      <c r="V6" s="3005"/>
      <c r="W6" s="3002"/>
      <c r="X6" s="994"/>
      <c r="Y6" s="3002"/>
    </row>
    <row r="7" spans="1:25" s="78" customFormat="1" ht="63" customHeight="1" thickBot="1">
      <c r="A7" s="979" t="s">
        <v>725</v>
      </c>
      <c r="B7" s="5181"/>
      <c r="C7" s="5184"/>
      <c r="D7" s="5184"/>
      <c r="E7" s="5187"/>
      <c r="F7" s="340" t="s">
        <v>3105</v>
      </c>
      <c r="G7" s="340" t="s">
        <v>3106</v>
      </c>
      <c r="H7" s="340" t="s">
        <v>3084</v>
      </c>
      <c r="I7" s="340" t="s">
        <v>3085</v>
      </c>
      <c r="J7" s="5187"/>
      <c r="K7" s="5187"/>
      <c r="L7" s="340" t="s">
        <v>3105</v>
      </c>
      <c r="M7" s="340" t="s">
        <v>3106</v>
      </c>
      <c r="N7" s="340" t="s">
        <v>3084</v>
      </c>
      <c r="O7" s="340" t="s">
        <v>3085</v>
      </c>
      <c r="P7" s="5178"/>
      <c r="R7" s="5079"/>
      <c r="T7" s="5079"/>
      <c r="U7" s="3002"/>
      <c r="V7" s="3005"/>
      <c r="W7" s="3004"/>
      <c r="X7" s="994"/>
      <c r="Y7" s="3002"/>
    </row>
    <row r="8" spans="1:25" s="78" customFormat="1" ht="15" customHeight="1" thickTop="1" thickBot="1">
      <c r="A8" s="3143" t="s">
        <v>729</v>
      </c>
      <c r="C8" s="341"/>
      <c r="D8" s="341"/>
      <c r="E8" s="342"/>
      <c r="F8" s="342"/>
      <c r="G8" s="342"/>
      <c r="H8" s="342"/>
      <c r="I8" s="342"/>
      <c r="J8" s="342"/>
      <c r="K8" s="342"/>
      <c r="L8" s="342"/>
      <c r="M8" s="342"/>
      <c r="N8" s="342"/>
      <c r="O8" s="342"/>
      <c r="P8" s="342"/>
      <c r="R8" s="325"/>
      <c r="U8" s="3002"/>
      <c r="V8" s="3005"/>
      <c r="W8" s="101">
        <f t="shared" ref="W8:W33" si="0">IF(COUNTBLANK(E8:P8)=X8, 0, rngIncomplete )</f>
        <v>0</v>
      </c>
      <c r="X8" s="994">
        <v>12</v>
      </c>
      <c r="Y8" s="3002"/>
    </row>
    <row r="9" spans="1:25" s="78" customFormat="1" ht="31.2" thickTop="1" thickBot="1">
      <c r="A9" s="979"/>
      <c r="B9" s="168" t="s">
        <v>3107</v>
      </c>
      <c r="C9" s="169"/>
      <c r="D9" s="169"/>
      <c r="E9" s="213"/>
      <c r="F9" s="213"/>
      <c r="G9" s="342"/>
      <c r="H9" s="342"/>
      <c r="I9" s="342"/>
      <c r="J9" s="342"/>
      <c r="K9" s="342"/>
      <c r="L9" s="342"/>
      <c r="M9" s="342"/>
      <c r="N9" s="342"/>
      <c r="O9" s="342"/>
      <c r="P9" s="342"/>
      <c r="R9" s="325"/>
      <c r="U9" s="3002"/>
      <c r="V9" s="3005"/>
      <c r="W9" s="101">
        <f t="shared" si="0"/>
        <v>0</v>
      </c>
      <c r="X9" s="994">
        <v>12</v>
      </c>
      <c r="Y9" s="3002"/>
    </row>
    <row r="10" spans="1:25" s="78" customFormat="1" ht="15.75" customHeight="1" thickTop="1">
      <c r="A10" s="3143"/>
      <c r="B10" s="316" t="s">
        <v>3108</v>
      </c>
      <c r="C10" s="96" t="s">
        <v>731</v>
      </c>
      <c r="D10" s="96">
        <v>3</v>
      </c>
      <c r="E10" s="343"/>
      <c r="F10" s="343"/>
      <c r="G10" s="343"/>
      <c r="H10" s="343"/>
      <c r="I10" s="343"/>
      <c r="J10" s="280">
        <f>IFERROR(SUM(E10:I10), 0)</f>
        <v>0</v>
      </c>
      <c r="K10" s="343"/>
      <c r="L10" s="343"/>
      <c r="M10" s="343"/>
      <c r="N10" s="343"/>
      <c r="O10" s="343"/>
      <c r="P10" s="183">
        <f>IFERROR(SUM(K10:O10), 0)</f>
        <v>0</v>
      </c>
      <c r="R10" s="98" t="s">
        <v>3109</v>
      </c>
      <c r="T10" s="100"/>
      <c r="U10" s="3002"/>
      <c r="V10" s="3005"/>
      <c r="W10" s="101" t="str">
        <f t="shared" si="0"/>
        <v>Please complete all cells in row</v>
      </c>
      <c r="X10" s="994">
        <v>0</v>
      </c>
      <c r="Y10" s="3002"/>
    </row>
    <row r="11" spans="1:25" s="78" customFormat="1" ht="15.75" customHeight="1">
      <c r="A11" s="979"/>
      <c r="B11" s="317" t="s">
        <v>3110</v>
      </c>
      <c r="C11" s="102" t="s">
        <v>731</v>
      </c>
      <c r="D11" s="102">
        <v>3</v>
      </c>
      <c r="E11" s="344"/>
      <c r="F11" s="344"/>
      <c r="G11" s="344"/>
      <c r="H11" s="344"/>
      <c r="I11" s="344"/>
      <c r="J11" s="281">
        <f t="shared" ref="J11:J19" si="1">IFERROR(SUM(E11:I11), 0)</f>
        <v>0</v>
      </c>
      <c r="K11" s="344"/>
      <c r="L11" s="344"/>
      <c r="M11" s="344"/>
      <c r="N11" s="344"/>
      <c r="O11" s="344"/>
      <c r="P11" s="345">
        <f>IFERROR(SUM(K11:O11), 0)</f>
        <v>0</v>
      </c>
      <c r="R11" s="105" t="s">
        <v>3111</v>
      </c>
      <c r="T11" s="106"/>
      <c r="U11" s="3002"/>
      <c r="V11" s="3005"/>
      <c r="W11" s="101" t="str">
        <f t="shared" si="0"/>
        <v>Please complete all cells in row</v>
      </c>
      <c r="X11" s="994">
        <v>0</v>
      </c>
      <c r="Y11" s="3002"/>
    </row>
    <row r="12" spans="1:25" s="78" customFormat="1" ht="15.75" customHeight="1">
      <c r="A12" s="979"/>
      <c r="B12" s="317" t="s">
        <v>3112</v>
      </c>
      <c r="C12" s="102" t="s">
        <v>731</v>
      </c>
      <c r="D12" s="102">
        <v>3</v>
      </c>
      <c r="E12" s="344"/>
      <c r="F12" s="344"/>
      <c r="G12" s="344"/>
      <c r="H12" s="344"/>
      <c r="I12" s="344"/>
      <c r="J12" s="281">
        <f t="shared" si="1"/>
        <v>0</v>
      </c>
      <c r="K12" s="344"/>
      <c r="L12" s="344"/>
      <c r="M12" s="344"/>
      <c r="N12" s="344"/>
      <c r="O12" s="344"/>
      <c r="P12" s="345">
        <f t="shared" ref="P12:P19" si="2">IFERROR(SUM(K12:O12), 0)</f>
        <v>0</v>
      </c>
      <c r="R12" s="105" t="s">
        <v>3113</v>
      </c>
      <c r="T12" s="106"/>
      <c r="U12" s="3002"/>
      <c r="V12" s="3005"/>
      <c r="W12" s="101" t="str">
        <f t="shared" si="0"/>
        <v>Please complete all cells in row</v>
      </c>
      <c r="X12" s="994">
        <v>0</v>
      </c>
      <c r="Y12" s="3002"/>
    </row>
    <row r="13" spans="1:25" s="78" customFormat="1" ht="15.75" customHeight="1">
      <c r="A13" s="979"/>
      <c r="B13" s="317" t="s">
        <v>3114</v>
      </c>
      <c r="C13" s="102" t="s">
        <v>731</v>
      </c>
      <c r="D13" s="102">
        <v>3</v>
      </c>
      <c r="E13" s="344"/>
      <c r="F13" s="344"/>
      <c r="G13" s="344"/>
      <c r="H13" s="344"/>
      <c r="I13" s="344"/>
      <c r="J13" s="281">
        <f t="shared" si="1"/>
        <v>0</v>
      </c>
      <c r="K13" s="344"/>
      <c r="L13" s="344"/>
      <c r="M13" s="344"/>
      <c r="N13" s="344"/>
      <c r="O13" s="344"/>
      <c r="P13" s="345">
        <f t="shared" si="2"/>
        <v>0</v>
      </c>
      <c r="R13" s="105" t="s">
        <v>3115</v>
      </c>
      <c r="T13" s="106"/>
      <c r="U13" s="3002"/>
      <c r="V13" s="3005"/>
      <c r="W13" s="101" t="str">
        <f t="shared" si="0"/>
        <v>Please complete all cells in row</v>
      </c>
      <c r="X13" s="994">
        <v>0</v>
      </c>
      <c r="Y13" s="3002"/>
    </row>
    <row r="14" spans="1:25" s="78" customFormat="1" ht="15.75" customHeight="1">
      <c r="A14" s="979"/>
      <c r="B14" s="317" t="s">
        <v>3116</v>
      </c>
      <c r="C14" s="102" t="s">
        <v>731</v>
      </c>
      <c r="D14" s="102">
        <v>3</v>
      </c>
      <c r="E14" s="344"/>
      <c r="F14" s="344"/>
      <c r="G14" s="344"/>
      <c r="H14" s="344"/>
      <c r="I14" s="344"/>
      <c r="J14" s="281">
        <f t="shared" si="1"/>
        <v>0</v>
      </c>
      <c r="K14" s="344"/>
      <c r="L14" s="344"/>
      <c r="M14" s="344"/>
      <c r="N14" s="344"/>
      <c r="O14" s="344"/>
      <c r="P14" s="345">
        <f t="shared" si="2"/>
        <v>0</v>
      </c>
      <c r="R14" s="105" t="s">
        <v>3117</v>
      </c>
      <c r="T14" s="106"/>
      <c r="U14" s="3002"/>
      <c r="V14" s="3005"/>
      <c r="W14" s="101" t="str">
        <f t="shared" si="0"/>
        <v>Please complete all cells in row</v>
      </c>
      <c r="X14" s="994">
        <v>0</v>
      </c>
      <c r="Y14" s="3002"/>
    </row>
    <row r="15" spans="1:25" s="78" customFormat="1" ht="15.75" customHeight="1">
      <c r="A15" s="979"/>
      <c r="B15" s="317" t="s">
        <v>3118</v>
      </c>
      <c r="C15" s="102" t="s">
        <v>731</v>
      </c>
      <c r="D15" s="102">
        <v>3</v>
      </c>
      <c r="E15" s="344"/>
      <c r="F15" s="344"/>
      <c r="G15" s="344"/>
      <c r="H15" s="344"/>
      <c r="I15" s="344"/>
      <c r="J15" s="281">
        <f t="shared" si="1"/>
        <v>0</v>
      </c>
      <c r="K15" s="344"/>
      <c r="L15" s="344"/>
      <c r="M15" s="344"/>
      <c r="N15" s="344"/>
      <c r="O15" s="344"/>
      <c r="P15" s="345">
        <f t="shared" si="2"/>
        <v>0</v>
      </c>
      <c r="R15" s="105" t="s">
        <v>3119</v>
      </c>
      <c r="T15" s="106"/>
      <c r="U15" s="3002"/>
      <c r="V15" s="3005"/>
      <c r="W15" s="101" t="str">
        <f t="shared" si="0"/>
        <v>Please complete all cells in row</v>
      </c>
      <c r="X15" s="994">
        <v>0</v>
      </c>
      <c r="Y15" s="3002"/>
    </row>
    <row r="16" spans="1:25" s="78" customFormat="1" ht="15.75" customHeight="1">
      <c r="A16" s="979"/>
      <c r="B16" s="317" t="s">
        <v>3120</v>
      </c>
      <c r="C16" s="102" t="s">
        <v>731</v>
      </c>
      <c r="D16" s="102">
        <v>3</v>
      </c>
      <c r="E16" s="344"/>
      <c r="F16" s="344"/>
      <c r="G16" s="344"/>
      <c r="H16" s="344"/>
      <c r="I16" s="344"/>
      <c r="J16" s="281">
        <f t="shared" si="1"/>
        <v>0</v>
      </c>
      <c r="K16" s="344"/>
      <c r="L16" s="344"/>
      <c r="M16" s="344"/>
      <c r="N16" s="344"/>
      <c r="O16" s="344"/>
      <c r="P16" s="345">
        <f t="shared" si="2"/>
        <v>0</v>
      </c>
      <c r="R16" s="105" t="s">
        <v>3121</v>
      </c>
      <c r="T16" s="106"/>
      <c r="U16" s="3002"/>
      <c r="V16" s="3005"/>
      <c r="W16" s="101" t="str">
        <f t="shared" si="0"/>
        <v>Please complete all cells in row</v>
      </c>
      <c r="X16" s="994">
        <v>0</v>
      </c>
      <c r="Y16" s="3002"/>
    </row>
    <row r="17" spans="1:25" s="78" customFormat="1" ht="15.75" customHeight="1">
      <c r="A17" s="979"/>
      <c r="B17" s="317" t="s">
        <v>3122</v>
      </c>
      <c r="C17" s="102" t="s">
        <v>731</v>
      </c>
      <c r="D17" s="102">
        <v>3</v>
      </c>
      <c r="E17" s="344"/>
      <c r="F17" s="344"/>
      <c r="G17" s="344"/>
      <c r="H17" s="344"/>
      <c r="I17" s="344"/>
      <c r="J17" s="281">
        <f t="shared" si="1"/>
        <v>0</v>
      </c>
      <c r="K17" s="344"/>
      <c r="L17" s="344"/>
      <c r="M17" s="344"/>
      <c r="N17" s="344"/>
      <c r="O17" s="344"/>
      <c r="P17" s="345">
        <f t="shared" si="2"/>
        <v>0</v>
      </c>
      <c r="R17" s="105" t="s">
        <v>3123</v>
      </c>
      <c r="T17" s="106"/>
      <c r="U17" s="3002"/>
      <c r="V17" s="3005"/>
      <c r="W17" s="101" t="str">
        <f t="shared" si="0"/>
        <v>Please complete all cells in row</v>
      </c>
      <c r="X17" s="994">
        <v>0</v>
      </c>
      <c r="Y17" s="3002"/>
    </row>
    <row r="18" spans="1:25" s="78" customFormat="1" ht="15.75" customHeight="1">
      <c r="A18" s="979"/>
      <c r="B18" s="317" t="s">
        <v>3124</v>
      </c>
      <c r="C18" s="102" t="s">
        <v>731</v>
      </c>
      <c r="D18" s="102">
        <v>3</v>
      </c>
      <c r="E18" s="344"/>
      <c r="F18" s="344"/>
      <c r="G18" s="344"/>
      <c r="H18" s="344"/>
      <c r="I18" s="344"/>
      <c r="J18" s="281">
        <f t="shared" si="1"/>
        <v>0</v>
      </c>
      <c r="K18" s="344"/>
      <c r="L18" s="344"/>
      <c r="M18" s="344"/>
      <c r="N18" s="344"/>
      <c r="O18" s="344"/>
      <c r="P18" s="345">
        <f t="shared" si="2"/>
        <v>0</v>
      </c>
      <c r="R18" s="105" t="s">
        <v>3125</v>
      </c>
      <c r="T18" s="106"/>
      <c r="U18" s="3002"/>
      <c r="V18" s="3005"/>
      <c r="W18" s="101" t="str">
        <f t="shared" si="0"/>
        <v>Please complete all cells in row</v>
      </c>
      <c r="X18" s="994">
        <v>0</v>
      </c>
      <c r="Y18" s="3002"/>
    </row>
    <row r="19" spans="1:25" s="78" customFormat="1" ht="15.75" customHeight="1">
      <c r="A19" s="979"/>
      <c r="B19" s="317" t="s">
        <v>3126</v>
      </c>
      <c r="C19" s="102" t="s">
        <v>731</v>
      </c>
      <c r="D19" s="102">
        <v>3</v>
      </c>
      <c r="E19" s="344"/>
      <c r="F19" s="344"/>
      <c r="G19" s="344"/>
      <c r="H19" s="344"/>
      <c r="I19" s="344"/>
      <c r="J19" s="281">
        <f t="shared" si="1"/>
        <v>0</v>
      </c>
      <c r="K19" s="344"/>
      <c r="L19" s="344"/>
      <c r="M19" s="344"/>
      <c r="N19" s="344"/>
      <c r="O19" s="344"/>
      <c r="P19" s="345">
        <f t="shared" si="2"/>
        <v>0</v>
      </c>
      <c r="R19" s="105" t="s">
        <v>3127</v>
      </c>
      <c r="T19" s="106"/>
      <c r="U19" s="3002"/>
      <c r="V19" s="3005"/>
      <c r="W19" s="101" t="str">
        <f t="shared" si="0"/>
        <v>Please complete all cells in row</v>
      </c>
      <c r="X19" s="994">
        <v>0</v>
      </c>
      <c r="Y19" s="3002"/>
    </row>
    <row r="20" spans="1:25" s="78" customFormat="1" ht="15.75" customHeight="1" thickBot="1">
      <c r="A20" s="3143"/>
      <c r="B20" s="206" t="s">
        <v>3128</v>
      </c>
      <c r="C20" s="139" t="s">
        <v>731</v>
      </c>
      <c r="D20" s="139">
        <v>3</v>
      </c>
      <c r="E20" s="282">
        <f>IFERROR(SUM(E10:E19), 0)</f>
        <v>0</v>
      </c>
      <c r="F20" s="282">
        <f t="shared" ref="F20:I20" si="3">IFERROR(SUM(F10:F19), 0)</f>
        <v>0</v>
      </c>
      <c r="G20" s="282">
        <f t="shared" si="3"/>
        <v>0</v>
      </c>
      <c r="H20" s="282">
        <f t="shared" si="3"/>
        <v>0</v>
      </c>
      <c r="I20" s="282">
        <f t="shared" si="3"/>
        <v>0</v>
      </c>
      <c r="J20" s="282">
        <f>IFERROR(SUM(E20:I20), 0)</f>
        <v>0</v>
      </c>
      <c r="K20" s="282">
        <f t="shared" ref="K20:L20" si="4">IFERROR(SUM(K10:K19), 0)</f>
        <v>0</v>
      </c>
      <c r="L20" s="282">
        <f t="shared" si="4"/>
        <v>0</v>
      </c>
      <c r="M20" s="282">
        <f>IFERROR(SUM(M10:M19), 0)</f>
        <v>0</v>
      </c>
      <c r="N20" s="282">
        <f>IFERROR(SUM(N10:N19), 0)</f>
        <v>0</v>
      </c>
      <c r="O20" s="282">
        <f>IFERROR(SUM(O10:O19), 0)</f>
        <v>0</v>
      </c>
      <c r="P20" s="184">
        <f>IFERROR(SUM(K20:O20), 0)</f>
        <v>0</v>
      </c>
      <c r="R20" s="253" t="s">
        <v>3129</v>
      </c>
      <c r="T20" s="116"/>
      <c r="U20" s="3002"/>
      <c r="V20" s="3005"/>
      <c r="W20" s="101">
        <f t="shared" si="0"/>
        <v>0</v>
      </c>
      <c r="X20" s="994">
        <v>0</v>
      </c>
      <c r="Y20" s="3002"/>
    </row>
    <row r="21" spans="1:25" s="78" customFormat="1" ht="16.8" thickTop="1" thickBot="1">
      <c r="A21" s="979"/>
      <c r="B21" s="346"/>
      <c r="C21" s="346"/>
      <c r="D21" s="346"/>
      <c r="E21" s="347"/>
      <c r="F21" s="347"/>
      <c r="G21" s="347"/>
      <c r="H21" s="347"/>
      <c r="I21" s="347"/>
      <c r="J21" s="347"/>
      <c r="K21" s="347"/>
      <c r="L21" s="347"/>
      <c r="M21" s="347"/>
      <c r="N21" s="347"/>
      <c r="O21" s="347"/>
      <c r="P21" s="347"/>
      <c r="R21" s="325"/>
      <c r="U21" s="3002"/>
      <c r="V21" s="3005"/>
      <c r="W21" s="101">
        <f t="shared" si="0"/>
        <v>0</v>
      </c>
      <c r="X21" s="994">
        <v>12</v>
      </c>
      <c r="Y21" s="3002"/>
    </row>
    <row r="22" spans="1:25" s="78" customFormat="1" ht="31.2" thickTop="1" thickBot="1">
      <c r="A22" s="979"/>
      <c r="B22" s="168" t="s">
        <v>3130</v>
      </c>
      <c r="C22" s="169"/>
      <c r="D22" s="169"/>
      <c r="E22" s="348"/>
      <c r="F22" s="348"/>
      <c r="G22" s="349"/>
      <c r="H22" s="349"/>
      <c r="I22" s="349"/>
      <c r="J22" s="349"/>
      <c r="K22" s="349"/>
      <c r="L22" s="349"/>
      <c r="M22" s="349"/>
      <c r="N22" s="349"/>
      <c r="O22" s="349"/>
      <c r="P22" s="349"/>
      <c r="R22" s="325"/>
      <c r="U22" s="3002"/>
      <c r="V22" s="3005"/>
      <c r="W22" s="101">
        <f t="shared" si="0"/>
        <v>0</v>
      </c>
      <c r="X22" s="994">
        <v>12</v>
      </c>
      <c r="Y22" s="3002"/>
    </row>
    <row r="23" spans="1:25" s="78" customFormat="1" ht="15.75" customHeight="1" thickTop="1">
      <c r="A23" s="3143"/>
      <c r="B23" s="316" t="s">
        <v>3131</v>
      </c>
      <c r="C23" s="96" t="s">
        <v>731</v>
      </c>
      <c r="D23" s="96">
        <v>3</v>
      </c>
      <c r="E23" s="343"/>
      <c r="F23" s="343"/>
      <c r="G23" s="343"/>
      <c r="H23" s="343"/>
      <c r="I23" s="343"/>
      <c r="J23" s="280">
        <f>IFERROR(SUM(E23:I23), 0)</f>
        <v>0</v>
      </c>
      <c r="K23" s="343"/>
      <c r="L23" s="343"/>
      <c r="M23" s="343"/>
      <c r="N23" s="343"/>
      <c r="O23" s="343"/>
      <c r="P23" s="183">
        <f>IFERROR(SUM(K23:O23), 0)</f>
        <v>0</v>
      </c>
      <c r="R23" s="98" t="s">
        <v>3132</v>
      </c>
      <c r="T23" s="100"/>
      <c r="U23" s="3002"/>
      <c r="V23" s="3005"/>
      <c r="W23" s="101" t="str">
        <f t="shared" si="0"/>
        <v>Please complete all cells in row</v>
      </c>
      <c r="X23" s="994">
        <v>0</v>
      </c>
      <c r="Y23" s="3002"/>
    </row>
    <row r="24" spans="1:25" s="78" customFormat="1" ht="15.75" customHeight="1">
      <c r="A24" s="979"/>
      <c r="B24" s="317" t="s">
        <v>3133</v>
      </c>
      <c r="C24" s="102" t="s">
        <v>731</v>
      </c>
      <c r="D24" s="102">
        <v>3</v>
      </c>
      <c r="E24" s="344"/>
      <c r="F24" s="344"/>
      <c r="G24" s="344"/>
      <c r="H24" s="344"/>
      <c r="I24" s="344"/>
      <c r="J24" s="281">
        <f t="shared" ref="J24:J32" si="5">IFERROR(SUM(E24:I24), 0)</f>
        <v>0</v>
      </c>
      <c r="K24" s="344"/>
      <c r="L24" s="344"/>
      <c r="M24" s="344"/>
      <c r="N24" s="344"/>
      <c r="O24" s="344"/>
      <c r="P24" s="345">
        <f t="shared" ref="P24:P32" si="6">IFERROR(SUM(K24:O24), 0)</f>
        <v>0</v>
      </c>
      <c r="R24" s="105" t="s">
        <v>3134</v>
      </c>
      <c r="T24" s="106"/>
      <c r="U24" s="3002"/>
      <c r="V24" s="3005"/>
      <c r="W24" s="101" t="str">
        <f t="shared" si="0"/>
        <v>Please complete all cells in row</v>
      </c>
      <c r="X24" s="994">
        <v>0</v>
      </c>
      <c r="Y24" s="3002"/>
    </row>
    <row r="25" spans="1:25" s="78" customFormat="1" ht="15.75" customHeight="1">
      <c r="A25" s="979"/>
      <c r="B25" s="317" t="s">
        <v>3135</v>
      </c>
      <c r="C25" s="102" t="s">
        <v>731</v>
      </c>
      <c r="D25" s="102">
        <v>3</v>
      </c>
      <c r="E25" s="344"/>
      <c r="F25" s="344"/>
      <c r="G25" s="344"/>
      <c r="H25" s="344"/>
      <c r="I25" s="344"/>
      <c r="J25" s="281">
        <f t="shared" si="5"/>
        <v>0</v>
      </c>
      <c r="K25" s="344"/>
      <c r="L25" s="344"/>
      <c r="M25" s="344"/>
      <c r="N25" s="344"/>
      <c r="O25" s="344"/>
      <c r="P25" s="345">
        <f t="shared" si="6"/>
        <v>0</v>
      </c>
      <c r="R25" s="105" t="s">
        <v>3136</v>
      </c>
      <c r="T25" s="106"/>
      <c r="U25" s="3002"/>
      <c r="V25" s="3005"/>
      <c r="W25" s="101" t="str">
        <f t="shared" si="0"/>
        <v>Please complete all cells in row</v>
      </c>
      <c r="X25" s="994">
        <v>0</v>
      </c>
      <c r="Y25" s="3002"/>
    </row>
    <row r="26" spans="1:25" s="78" customFormat="1" ht="15.75" customHeight="1">
      <c r="A26" s="979"/>
      <c r="B26" s="317" t="s">
        <v>3137</v>
      </c>
      <c r="C26" s="102" t="s">
        <v>731</v>
      </c>
      <c r="D26" s="102">
        <v>3</v>
      </c>
      <c r="E26" s="344"/>
      <c r="F26" s="344"/>
      <c r="G26" s="344"/>
      <c r="H26" s="344"/>
      <c r="I26" s="344"/>
      <c r="J26" s="281">
        <f t="shared" si="5"/>
        <v>0</v>
      </c>
      <c r="K26" s="344"/>
      <c r="L26" s="344"/>
      <c r="M26" s="344"/>
      <c r="N26" s="344"/>
      <c r="O26" s="344"/>
      <c r="P26" s="345">
        <f>IFERROR(SUM(K26:O26), 0)</f>
        <v>0</v>
      </c>
      <c r="R26" s="105" t="s">
        <v>3138</v>
      </c>
      <c r="T26" s="106"/>
      <c r="U26" s="3002"/>
      <c r="V26" s="3005"/>
      <c r="W26" s="101" t="str">
        <f t="shared" si="0"/>
        <v>Please complete all cells in row</v>
      </c>
      <c r="X26" s="994">
        <v>0</v>
      </c>
      <c r="Y26" s="3002"/>
    </row>
    <row r="27" spans="1:25" s="78" customFormat="1" ht="15.75" customHeight="1">
      <c r="A27" s="979"/>
      <c r="B27" s="317" t="s">
        <v>3139</v>
      </c>
      <c r="C27" s="102" t="s">
        <v>731</v>
      </c>
      <c r="D27" s="102">
        <v>3</v>
      </c>
      <c r="E27" s="344"/>
      <c r="F27" s="344"/>
      <c r="G27" s="344"/>
      <c r="H27" s="344"/>
      <c r="I27" s="344"/>
      <c r="J27" s="281">
        <f t="shared" si="5"/>
        <v>0</v>
      </c>
      <c r="K27" s="344"/>
      <c r="L27" s="344"/>
      <c r="M27" s="344"/>
      <c r="N27" s="344"/>
      <c r="O27" s="344"/>
      <c r="P27" s="345">
        <f t="shared" si="6"/>
        <v>0</v>
      </c>
      <c r="R27" s="105" t="s">
        <v>3140</v>
      </c>
      <c r="T27" s="106"/>
      <c r="U27" s="3002"/>
      <c r="V27" s="3005"/>
      <c r="W27" s="101" t="str">
        <f t="shared" si="0"/>
        <v>Please complete all cells in row</v>
      </c>
      <c r="X27" s="994">
        <v>0</v>
      </c>
      <c r="Y27" s="3002"/>
    </row>
    <row r="28" spans="1:25" s="78" customFormat="1" ht="15.75" customHeight="1">
      <c r="A28" s="979"/>
      <c r="B28" s="317" t="s">
        <v>3141</v>
      </c>
      <c r="C28" s="102" t="s">
        <v>731</v>
      </c>
      <c r="D28" s="102">
        <v>3</v>
      </c>
      <c r="E28" s="344"/>
      <c r="F28" s="344"/>
      <c r="G28" s="344"/>
      <c r="H28" s="344"/>
      <c r="I28" s="344"/>
      <c r="J28" s="281">
        <f t="shared" si="5"/>
        <v>0</v>
      </c>
      <c r="K28" s="344"/>
      <c r="L28" s="344"/>
      <c r="M28" s="344"/>
      <c r="N28" s="344"/>
      <c r="O28" s="344"/>
      <c r="P28" s="345">
        <f t="shared" si="6"/>
        <v>0</v>
      </c>
      <c r="R28" s="105" t="s">
        <v>3142</v>
      </c>
      <c r="T28" s="106"/>
      <c r="U28" s="3002"/>
      <c r="V28" s="3005"/>
      <c r="W28" s="101" t="str">
        <f t="shared" si="0"/>
        <v>Please complete all cells in row</v>
      </c>
      <c r="X28" s="994">
        <v>0</v>
      </c>
      <c r="Y28" s="3002"/>
    </row>
    <row r="29" spans="1:25" s="78" customFormat="1" ht="15.75" customHeight="1">
      <c r="A29" s="979"/>
      <c r="B29" s="317" t="s">
        <v>3143</v>
      </c>
      <c r="C29" s="102" t="s">
        <v>731</v>
      </c>
      <c r="D29" s="102">
        <v>3</v>
      </c>
      <c r="E29" s="344"/>
      <c r="F29" s="344"/>
      <c r="G29" s="344"/>
      <c r="H29" s="344"/>
      <c r="I29" s="344"/>
      <c r="J29" s="281">
        <f t="shared" si="5"/>
        <v>0</v>
      </c>
      <c r="K29" s="344"/>
      <c r="L29" s="344"/>
      <c r="M29" s="344"/>
      <c r="N29" s="344"/>
      <c r="O29" s="344"/>
      <c r="P29" s="345">
        <f t="shared" si="6"/>
        <v>0</v>
      </c>
      <c r="R29" s="105" t="s">
        <v>3144</v>
      </c>
      <c r="T29" s="106"/>
      <c r="U29" s="3002"/>
      <c r="V29" s="3005"/>
      <c r="W29" s="101" t="str">
        <f t="shared" si="0"/>
        <v>Please complete all cells in row</v>
      </c>
      <c r="X29" s="994">
        <v>0</v>
      </c>
      <c r="Y29" s="3002"/>
    </row>
    <row r="30" spans="1:25" s="78" customFormat="1" ht="15.75" customHeight="1">
      <c r="A30" s="979"/>
      <c r="B30" s="317" t="s">
        <v>3145</v>
      </c>
      <c r="C30" s="102" t="s">
        <v>731</v>
      </c>
      <c r="D30" s="102">
        <v>3</v>
      </c>
      <c r="E30" s="344"/>
      <c r="F30" s="344"/>
      <c r="G30" s="344"/>
      <c r="H30" s="344"/>
      <c r="I30" s="344"/>
      <c r="J30" s="281">
        <f t="shared" si="5"/>
        <v>0</v>
      </c>
      <c r="K30" s="344"/>
      <c r="L30" s="344"/>
      <c r="M30" s="344"/>
      <c r="N30" s="344"/>
      <c r="O30" s="344"/>
      <c r="P30" s="345">
        <f t="shared" si="6"/>
        <v>0</v>
      </c>
      <c r="R30" s="105" t="s">
        <v>3146</v>
      </c>
      <c r="T30" s="106"/>
      <c r="U30" s="3002"/>
      <c r="V30" s="3005"/>
      <c r="W30" s="101" t="str">
        <f t="shared" si="0"/>
        <v>Please complete all cells in row</v>
      </c>
      <c r="X30" s="994">
        <v>0</v>
      </c>
      <c r="Y30" s="3002"/>
    </row>
    <row r="31" spans="1:25" s="78" customFormat="1" ht="15.75" customHeight="1">
      <c r="A31" s="979"/>
      <c r="B31" s="317" t="s">
        <v>3147</v>
      </c>
      <c r="C31" s="102" t="s">
        <v>731</v>
      </c>
      <c r="D31" s="102">
        <v>3</v>
      </c>
      <c r="E31" s="344"/>
      <c r="F31" s="344"/>
      <c r="G31" s="344"/>
      <c r="H31" s="344"/>
      <c r="I31" s="344"/>
      <c r="J31" s="281">
        <f t="shared" si="5"/>
        <v>0</v>
      </c>
      <c r="K31" s="344"/>
      <c r="L31" s="344"/>
      <c r="M31" s="344"/>
      <c r="N31" s="344"/>
      <c r="O31" s="344"/>
      <c r="P31" s="345">
        <f t="shared" si="6"/>
        <v>0</v>
      </c>
      <c r="R31" s="105" t="s">
        <v>3148</v>
      </c>
      <c r="T31" s="106"/>
      <c r="U31" s="3002"/>
      <c r="V31" s="3005"/>
      <c r="W31" s="101" t="str">
        <f t="shared" si="0"/>
        <v>Please complete all cells in row</v>
      </c>
      <c r="X31" s="994">
        <v>0</v>
      </c>
      <c r="Y31" s="3002"/>
    </row>
    <row r="32" spans="1:25" s="78" customFormat="1" ht="15.75" customHeight="1">
      <c r="A32" s="979"/>
      <c r="B32" s="317" t="s">
        <v>3149</v>
      </c>
      <c r="C32" s="102" t="s">
        <v>731</v>
      </c>
      <c r="D32" s="102">
        <v>3</v>
      </c>
      <c r="E32" s="344"/>
      <c r="F32" s="344"/>
      <c r="G32" s="344"/>
      <c r="H32" s="344"/>
      <c r="I32" s="344"/>
      <c r="J32" s="281">
        <f t="shared" si="5"/>
        <v>0</v>
      </c>
      <c r="K32" s="344"/>
      <c r="L32" s="344"/>
      <c r="M32" s="344"/>
      <c r="N32" s="344"/>
      <c r="O32" s="344"/>
      <c r="P32" s="345">
        <f t="shared" si="6"/>
        <v>0</v>
      </c>
      <c r="R32" s="105" t="s">
        <v>3150</v>
      </c>
      <c r="T32" s="106"/>
      <c r="U32" s="3002"/>
      <c r="V32" s="3005"/>
      <c r="W32" s="101" t="str">
        <f t="shared" si="0"/>
        <v>Please complete all cells in row</v>
      </c>
      <c r="X32" s="994">
        <v>0</v>
      </c>
      <c r="Y32" s="3002"/>
    </row>
    <row r="33" spans="1:25" s="78" customFormat="1" ht="15.75" customHeight="1" thickBot="1">
      <c r="A33" s="3143"/>
      <c r="B33" s="206" t="s">
        <v>3151</v>
      </c>
      <c r="C33" s="139" t="s">
        <v>731</v>
      </c>
      <c r="D33" s="139">
        <v>3</v>
      </c>
      <c r="E33" s="282">
        <f>IFERROR(SUM(E23:E32), 0)</f>
        <v>0</v>
      </c>
      <c r="F33" s="282">
        <f t="shared" ref="F33" si="7">IFERROR(SUM(F23:F32), 0)</f>
        <v>0</v>
      </c>
      <c r="G33" s="282">
        <f>IFERROR(SUM(G23:G32), 0)</f>
        <v>0</v>
      </c>
      <c r="H33" s="282">
        <f t="shared" ref="H33:I33" si="8">IFERROR(SUM(H23:H32), 0)</f>
        <v>0</v>
      </c>
      <c r="I33" s="282">
        <f t="shared" si="8"/>
        <v>0</v>
      </c>
      <c r="J33" s="282">
        <f>IFERROR(SUM(E33:I33), 0)</f>
        <v>0</v>
      </c>
      <c r="K33" s="282">
        <f t="shared" ref="K33:M33" si="9">IFERROR(SUM(K23:K32), 0)</f>
        <v>0</v>
      </c>
      <c r="L33" s="282">
        <f t="shared" si="9"/>
        <v>0</v>
      </c>
      <c r="M33" s="282">
        <f t="shared" si="9"/>
        <v>0</v>
      </c>
      <c r="N33" s="282">
        <f>IFERROR(SUM(N23:N32), 0)</f>
        <v>0</v>
      </c>
      <c r="O33" s="282">
        <f>IFERROR(SUM(O23:O32), 0)</f>
        <v>0</v>
      </c>
      <c r="P33" s="184">
        <f>IFERROR(SUM(K33:O33), 0)</f>
        <v>0</v>
      </c>
      <c r="R33" s="767" t="s">
        <v>3152</v>
      </c>
      <c r="T33" s="116"/>
      <c r="U33" s="3002"/>
      <c r="V33" s="3005"/>
      <c r="W33" s="101">
        <f t="shared" si="0"/>
        <v>0</v>
      </c>
      <c r="X33" s="994">
        <v>0</v>
      </c>
      <c r="Y33" s="3002"/>
    </row>
    <row r="34" spans="1:25" ht="33" customHeight="1" thickTop="1">
      <c r="B34" s="350"/>
      <c r="C34" s="350"/>
      <c r="D34" s="350"/>
      <c r="E34" s="350"/>
      <c r="F34" s="351"/>
      <c r="G34" s="351"/>
      <c r="H34" s="351"/>
      <c r="I34" s="351"/>
      <c r="J34" s="351"/>
      <c r="K34" s="351"/>
      <c r="L34" s="352"/>
      <c r="M34" s="78"/>
      <c r="N34" s="78"/>
      <c r="O34" s="78"/>
      <c r="P34" s="78"/>
      <c r="Q34" s="78"/>
      <c r="R34" s="78"/>
      <c r="S34" s="78"/>
      <c r="U34" s="980" t="s">
        <v>775</v>
      </c>
    </row>
    <row r="35" spans="1:25" ht="15.75" customHeight="1">
      <c r="B35" s="353"/>
      <c r="C35" s="353"/>
      <c r="D35" s="353"/>
      <c r="E35" s="342"/>
      <c r="F35" s="350"/>
      <c r="G35" s="350"/>
      <c r="H35" s="350"/>
      <c r="I35" s="350"/>
      <c r="J35" s="350"/>
      <c r="K35" s="350"/>
      <c r="L35" s="350"/>
      <c r="M35" s="78"/>
      <c r="N35" s="78"/>
      <c r="O35" s="78"/>
      <c r="P35" s="78"/>
      <c r="Q35" s="78"/>
      <c r="R35" s="78"/>
      <c r="S35" s="78"/>
      <c r="T35" s="78"/>
    </row>
    <row r="36" spans="1:25" ht="15.75" customHeight="1">
      <c r="B36" s="78"/>
      <c r="C36" s="78"/>
      <c r="D36" s="78"/>
      <c r="E36" s="78"/>
      <c r="F36" s="78"/>
      <c r="G36" s="78"/>
      <c r="H36" s="78"/>
      <c r="I36" s="78"/>
      <c r="J36" s="78"/>
      <c r="K36" s="78"/>
      <c r="L36" s="78"/>
      <c r="M36" s="78"/>
      <c r="N36" s="78"/>
      <c r="O36" s="78"/>
      <c r="P36" s="78"/>
      <c r="Q36" s="78"/>
      <c r="R36" s="78"/>
      <c r="S36" s="78"/>
      <c r="T36" s="78"/>
    </row>
    <row r="37" spans="1:25" ht="15.75" customHeight="1">
      <c r="B37" s="78"/>
      <c r="C37" s="78"/>
      <c r="D37" s="78"/>
      <c r="E37" s="78"/>
      <c r="F37" s="78"/>
      <c r="G37" s="78"/>
      <c r="H37" s="78"/>
      <c r="I37" s="78"/>
      <c r="J37" s="78"/>
      <c r="K37" s="78"/>
      <c r="L37" s="78"/>
      <c r="M37" s="78"/>
      <c r="N37" s="78"/>
      <c r="O37" s="78"/>
      <c r="P37" s="78"/>
      <c r="Q37" s="78"/>
      <c r="R37" s="78"/>
      <c r="S37" s="78"/>
      <c r="T37" s="78"/>
    </row>
    <row r="38" spans="1:25" ht="15.75" customHeight="1">
      <c r="B38" s="78"/>
      <c r="C38" s="78"/>
      <c r="D38" s="78"/>
      <c r="E38" s="78"/>
      <c r="F38" s="78"/>
      <c r="G38" s="78"/>
      <c r="H38" s="78"/>
      <c r="I38" s="78"/>
      <c r="J38" s="78"/>
      <c r="K38" s="78"/>
      <c r="L38" s="78"/>
      <c r="M38" s="78"/>
      <c r="N38" s="78"/>
      <c r="O38" s="78"/>
      <c r="P38" s="78"/>
      <c r="Q38" s="78"/>
      <c r="R38" s="78"/>
      <c r="S38" s="78"/>
      <c r="T38" s="78"/>
    </row>
    <row r="39" spans="1:25" ht="15.75" customHeight="1">
      <c r="B39" s="78"/>
      <c r="C39" s="78"/>
      <c r="D39" s="78"/>
      <c r="E39" s="78"/>
      <c r="F39" s="78"/>
      <c r="G39" s="78"/>
      <c r="H39" s="78"/>
      <c r="I39" s="78"/>
      <c r="J39" s="78"/>
      <c r="K39" s="78"/>
      <c r="L39" s="78"/>
      <c r="M39" s="78"/>
      <c r="N39" s="78"/>
      <c r="O39" s="78"/>
      <c r="P39" s="78"/>
      <c r="Q39" s="78"/>
      <c r="R39" s="78"/>
      <c r="S39" s="78"/>
      <c r="T39" s="78"/>
    </row>
  </sheetData>
  <sheetProtection formatColumns="0" formatRows="0"/>
  <mergeCells count="17">
    <mergeCell ref="K6:K7"/>
    <mergeCell ref="L6:O6"/>
    <mergeCell ref="P6:P7"/>
    <mergeCell ref="B1:I1"/>
    <mergeCell ref="O1:P1"/>
    <mergeCell ref="B2:I2"/>
    <mergeCell ref="B3:T3"/>
    <mergeCell ref="B5:B7"/>
    <mergeCell ref="C5:C7"/>
    <mergeCell ref="D5:D7"/>
    <mergeCell ref="E5:J5"/>
    <mergeCell ref="K5:P5"/>
    <mergeCell ref="R5:R7"/>
    <mergeCell ref="T5:T7"/>
    <mergeCell ref="E6:E7"/>
    <mergeCell ref="F6:I6"/>
    <mergeCell ref="J6:J7"/>
  </mergeCells>
  <conditionalFormatting sqref="W8:W33">
    <cfRule type="cellIs" dxfId="51" priority="1" operator="equal">
      <formula>0</formula>
    </cfRule>
  </conditionalFormatting>
  <dataValidations count="1">
    <dataValidation type="custom" allowBlank="1" showErrorMessage="1" errorTitle="Input Error" error="Please input a numeric value." sqref="K23:O32 E23:I32 E10:I19 K10:O19" xr:uid="{BFD4B1D5-019E-47A6-9CFA-940C0A788B51}">
      <formula1>ISNUMBER(E10)</formula1>
    </dataValidation>
  </dataValidations>
  <pageMargins left="0.7" right="0.7" top="0.75" bottom="0.75" header="0.3" footer="0.3"/>
  <pageSetup paperSize="8" scale="56" fitToHeight="0" orientation="portrait" r:id="rId1"/>
  <headerFooter>
    <oddHeader>&amp;L&amp;F&amp;CSheet: &amp;A&amp;ROFFICIAL</oddHeader>
    <oddFooter>&amp;LPrinted on: &amp;D at &amp;T&amp;CPage &amp;P of &amp;N&amp;ROfwat</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4ADE8-BBB8-493B-8146-89C2BC2FA702}">
  <sheetPr codeName="Sheet35">
    <pageSetUpPr fitToPage="1"/>
  </sheetPr>
  <dimension ref="A1:AE44"/>
  <sheetViews>
    <sheetView zoomScaleNormal="100" workbookViewId="0"/>
  </sheetViews>
  <sheetFormatPr defaultColWidth="9" defaultRowHeight="14.4"/>
  <cols>
    <col min="1" max="1" width="1.19921875" style="985" customWidth="1"/>
    <col min="2" max="2" width="43.59765625" style="10" customWidth="1"/>
    <col min="3" max="3" width="7" style="10" customWidth="1"/>
    <col min="4" max="4" width="5.5" style="10" customWidth="1"/>
    <col min="5" max="22" width="12.5" style="10" customWidth="1"/>
    <col min="23" max="23" width="1.59765625" style="10" customWidth="1"/>
    <col min="24" max="24" width="12.5" style="10" customWidth="1"/>
    <col min="25" max="25" width="1.59765625" style="10" customWidth="1"/>
    <col min="26" max="26" width="33.59765625" style="10" customWidth="1"/>
    <col min="27" max="27" width="2.69921875" style="3007" customWidth="1"/>
    <col min="28" max="28" width="1.69921875" style="3357" customWidth="1"/>
    <col min="29" max="29" width="19.69921875" style="3007" bestFit="1" customWidth="1"/>
    <col min="30" max="30" width="1.69921875" style="3354" customWidth="1"/>
    <col min="31" max="31" width="1.69921875" style="3714" customWidth="1"/>
    <col min="32" max="16384" width="9" style="10"/>
  </cols>
  <sheetData>
    <row r="1" spans="1:31" ht="23.25" customHeight="1">
      <c r="A1" s="979" t="s">
        <v>713</v>
      </c>
      <c r="B1" s="354" t="s">
        <v>3153</v>
      </c>
      <c r="C1" s="354"/>
      <c r="D1" s="354"/>
      <c r="E1" s="59"/>
      <c r="F1" s="59"/>
      <c r="G1" s="59"/>
      <c r="H1" s="59"/>
      <c r="I1" s="59"/>
      <c r="J1" s="59"/>
      <c r="K1" s="59"/>
      <c r="L1" s="59"/>
      <c r="M1" s="59"/>
      <c r="N1" s="59"/>
      <c r="O1" s="59"/>
      <c r="P1" s="59"/>
      <c r="Q1" s="59"/>
      <c r="R1" s="59"/>
      <c r="S1" s="59"/>
      <c r="T1" s="59"/>
      <c r="U1" s="59"/>
      <c r="V1" s="59"/>
      <c r="W1" s="59"/>
      <c r="X1" s="59"/>
      <c r="Y1" s="59"/>
      <c r="Z1" s="59"/>
      <c r="AA1" s="3002"/>
      <c r="AB1" s="3005"/>
      <c r="AC1" s="3002"/>
      <c r="AD1" s="994"/>
      <c r="AE1" s="995"/>
    </row>
    <row r="2" spans="1:31" ht="23.25" customHeight="1">
      <c r="A2" s="979"/>
      <c r="B2" s="354" t="str">
        <f>SelectCompany!B4</f>
        <v>South Staffordshire Water</v>
      </c>
      <c r="C2" s="59"/>
      <c r="D2" s="59"/>
      <c r="E2" s="59"/>
      <c r="F2" s="59"/>
      <c r="G2" s="59"/>
      <c r="H2" s="59"/>
      <c r="I2" s="59"/>
      <c r="J2" s="59"/>
      <c r="K2" s="59"/>
      <c r="L2" s="59"/>
      <c r="M2" s="59"/>
      <c r="N2" s="59"/>
      <c r="O2" s="59"/>
      <c r="P2" s="59"/>
      <c r="Q2" s="59"/>
      <c r="R2" s="59"/>
      <c r="S2" s="59"/>
      <c r="T2" s="59"/>
      <c r="U2" s="59"/>
      <c r="V2" s="59"/>
      <c r="W2" s="59"/>
      <c r="X2" s="59"/>
      <c r="Y2" s="59"/>
      <c r="Z2" s="59"/>
      <c r="AA2" s="3002"/>
      <c r="AB2" s="3005"/>
      <c r="AC2" s="3002"/>
      <c r="AD2" s="994"/>
      <c r="AE2" s="995"/>
    </row>
    <row r="3" spans="1:31" ht="36.75" customHeight="1">
      <c r="A3" s="979"/>
      <c r="B3" s="5188" t="s">
        <v>3154</v>
      </c>
      <c r="C3" s="5012"/>
      <c r="D3" s="5012"/>
      <c r="E3" s="5012"/>
      <c r="F3" s="5012"/>
      <c r="G3" s="5012"/>
      <c r="H3" s="5012"/>
      <c r="I3" s="5012"/>
      <c r="J3" s="5012"/>
      <c r="K3" s="5012"/>
      <c r="L3" s="5012"/>
      <c r="M3" s="5012"/>
      <c r="N3" s="5012"/>
      <c r="O3" s="5012"/>
      <c r="P3" s="5012"/>
      <c r="Q3" s="5012"/>
      <c r="R3" s="5012"/>
      <c r="S3" s="5012"/>
      <c r="T3" s="5012"/>
      <c r="U3" s="5012"/>
      <c r="V3" s="5012"/>
      <c r="W3" s="5012"/>
      <c r="X3" s="5012"/>
      <c r="Y3" s="5012"/>
      <c r="Z3" s="5012"/>
      <c r="AA3" s="3002"/>
      <c r="AB3" s="3005"/>
      <c r="AC3" s="3006" t="s">
        <v>716</v>
      </c>
      <c r="AD3" s="994"/>
      <c r="AE3" s="995"/>
    </row>
    <row r="4" spans="1:31" ht="15" thickBot="1">
      <c r="A4" s="979"/>
      <c r="B4" s="79"/>
      <c r="C4" s="79"/>
      <c r="D4" s="79"/>
      <c r="E4" s="338"/>
      <c r="F4" s="355"/>
      <c r="G4" s="355"/>
      <c r="H4" s="355"/>
      <c r="I4" s="355"/>
      <c r="J4" s="355"/>
      <c r="K4" s="355"/>
      <c r="L4" s="355"/>
      <c r="M4" s="355"/>
      <c r="N4" s="355"/>
      <c r="O4" s="59"/>
      <c r="P4" s="59"/>
      <c r="Q4" s="59"/>
      <c r="R4" s="59"/>
      <c r="S4" s="59"/>
      <c r="T4" s="59"/>
      <c r="U4" s="59"/>
      <c r="V4" s="59"/>
      <c r="W4" s="59"/>
      <c r="X4" s="59"/>
      <c r="Y4" s="59"/>
      <c r="Z4" s="59"/>
      <c r="AA4" s="3002"/>
      <c r="AB4" s="3005"/>
      <c r="AC4" s="3002"/>
      <c r="AD4" s="994"/>
      <c r="AE4" s="995"/>
    </row>
    <row r="5" spans="1:31" s="6" customFormat="1" ht="16.2" thickTop="1">
      <c r="A5" s="979"/>
      <c r="B5" s="5179" t="s">
        <v>717</v>
      </c>
      <c r="C5" s="5189" t="s">
        <v>718</v>
      </c>
      <c r="D5" s="5189" t="s">
        <v>719</v>
      </c>
      <c r="E5" s="5185" t="s">
        <v>3103</v>
      </c>
      <c r="F5" s="5185"/>
      <c r="G5" s="5185"/>
      <c r="H5" s="5185"/>
      <c r="I5" s="5185"/>
      <c r="J5" s="5185"/>
      <c r="K5" s="5185"/>
      <c r="L5" s="5185"/>
      <c r="M5" s="5185"/>
      <c r="N5" s="5185" t="s">
        <v>3155</v>
      </c>
      <c r="O5" s="5185"/>
      <c r="P5" s="5185"/>
      <c r="Q5" s="5185"/>
      <c r="R5" s="5185"/>
      <c r="S5" s="5185"/>
      <c r="T5" s="5185"/>
      <c r="U5" s="5185"/>
      <c r="V5" s="5186"/>
      <c r="W5" s="78"/>
      <c r="X5" s="5077" t="s">
        <v>723</v>
      </c>
      <c r="Y5" s="78"/>
      <c r="Z5" s="5077" t="s">
        <v>724</v>
      </c>
      <c r="AA5" s="3002"/>
      <c r="AB5" s="3005"/>
      <c r="AC5" s="3002"/>
      <c r="AD5" s="994"/>
      <c r="AE5" s="995"/>
    </row>
    <row r="6" spans="1:31" s="6" customFormat="1" ht="15.6">
      <c r="A6" s="979"/>
      <c r="B6" s="5180"/>
      <c r="C6" s="5190"/>
      <c r="D6" s="5190"/>
      <c r="E6" s="5192" t="s">
        <v>3156</v>
      </c>
      <c r="F6" s="5192"/>
      <c r="G6" s="5192"/>
      <c r="H6" s="5192"/>
      <c r="I6" s="5192"/>
      <c r="J6" s="5176" t="s">
        <v>1010</v>
      </c>
      <c r="K6" s="5176"/>
      <c r="L6" s="5176"/>
      <c r="M6" s="5176" t="s">
        <v>858</v>
      </c>
      <c r="N6" s="5192" t="s">
        <v>3156</v>
      </c>
      <c r="O6" s="5192"/>
      <c r="P6" s="5192"/>
      <c r="Q6" s="5192"/>
      <c r="R6" s="5192"/>
      <c r="S6" s="5176" t="s">
        <v>1010</v>
      </c>
      <c r="T6" s="5176"/>
      <c r="U6" s="5176"/>
      <c r="V6" s="5177" t="s">
        <v>858</v>
      </c>
      <c r="W6" s="78"/>
      <c r="X6" s="5078"/>
      <c r="Y6" s="78"/>
      <c r="Z6" s="5078"/>
      <c r="AA6" s="3002"/>
      <c r="AB6" s="3005"/>
      <c r="AC6" s="3002"/>
      <c r="AD6" s="994"/>
      <c r="AE6" s="995"/>
    </row>
    <row r="7" spans="1:31" s="6" customFormat="1" ht="15.6">
      <c r="A7" s="979"/>
      <c r="B7" s="5180"/>
      <c r="C7" s="5190"/>
      <c r="D7" s="5190"/>
      <c r="E7" s="5176" t="s">
        <v>3157</v>
      </c>
      <c r="F7" s="5176"/>
      <c r="G7" s="5176"/>
      <c r="H7" s="5176" t="s">
        <v>3158</v>
      </c>
      <c r="I7" s="5176" t="s">
        <v>3159</v>
      </c>
      <c r="J7" s="5176" t="s">
        <v>3050</v>
      </c>
      <c r="K7" s="5176" t="s">
        <v>3051</v>
      </c>
      <c r="L7" s="5176" t="s">
        <v>3052</v>
      </c>
      <c r="M7" s="5176"/>
      <c r="N7" s="5176" t="s">
        <v>3157</v>
      </c>
      <c r="O7" s="5176"/>
      <c r="P7" s="5176"/>
      <c r="Q7" s="5176" t="s">
        <v>3158</v>
      </c>
      <c r="R7" s="5176" t="s">
        <v>3159</v>
      </c>
      <c r="S7" s="5176" t="s">
        <v>3050</v>
      </c>
      <c r="T7" s="5176" t="s">
        <v>3051</v>
      </c>
      <c r="U7" s="5176" t="s">
        <v>3052</v>
      </c>
      <c r="V7" s="5177"/>
      <c r="W7" s="78"/>
      <c r="X7" s="5078"/>
      <c r="Y7" s="78"/>
      <c r="Z7" s="5078"/>
      <c r="AA7" s="3002"/>
      <c r="AB7" s="3005"/>
      <c r="AC7" s="3004"/>
      <c r="AD7" s="994"/>
      <c r="AE7" s="995"/>
    </row>
    <row r="8" spans="1:31" s="6" customFormat="1" ht="66" customHeight="1" thickBot="1">
      <c r="A8" s="979" t="s">
        <v>725</v>
      </c>
      <c r="B8" s="5181"/>
      <c r="C8" s="5191"/>
      <c r="D8" s="5191"/>
      <c r="E8" s="340" t="s">
        <v>3046</v>
      </c>
      <c r="F8" s="340" t="s">
        <v>3047</v>
      </c>
      <c r="G8" s="340" t="s">
        <v>3048</v>
      </c>
      <c r="H8" s="5187"/>
      <c r="I8" s="5187"/>
      <c r="J8" s="5187"/>
      <c r="K8" s="5187"/>
      <c r="L8" s="5187"/>
      <c r="M8" s="5187"/>
      <c r="N8" s="340" t="s">
        <v>3046</v>
      </c>
      <c r="O8" s="340" t="s">
        <v>3047</v>
      </c>
      <c r="P8" s="340" t="s">
        <v>3048</v>
      </c>
      <c r="Q8" s="5187"/>
      <c r="R8" s="5187"/>
      <c r="S8" s="5187"/>
      <c r="T8" s="5187"/>
      <c r="U8" s="5187"/>
      <c r="V8" s="5178"/>
      <c r="W8" s="78"/>
      <c r="X8" s="5079"/>
      <c r="Y8" s="78"/>
      <c r="Z8" s="5079"/>
      <c r="AA8" s="3002"/>
      <c r="AB8" s="3005"/>
      <c r="AC8" s="3002"/>
      <c r="AD8" s="994"/>
      <c r="AE8" s="995"/>
    </row>
    <row r="9" spans="1:31" s="6" customFormat="1" ht="16.8" thickTop="1" thickBot="1">
      <c r="A9" s="3143" t="s">
        <v>729</v>
      </c>
      <c r="C9" s="341"/>
      <c r="D9" s="341"/>
      <c r="E9" s="342"/>
      <c r="F9" s="342"/>
      <c r="G9" s="342"/>
      <c r="H9" s="342"/>
      <c r="I9" s="342"/>
      <c r="J9" s="342"/>
      <c r="K9" s="342"/>
      <c r="L9" s="342"/>
      <c r="M9" s="342"/>
      <c r="N9" s="342"/>
      <c r="O9" s="342"/>
      <c r="P9" s="342"/>
      <c r="Q9" s="342"/>
      <c r="R9" s="342"/>
      <c r="S9" s="342"/>
      <c r="T9" s="342"/>
      <c r="U9" s="342"/>
      <c r="V9" s="342"/>
      <c r="W9" s="78"/>
      <c r="X9" s="325"/>
      <c r="Y9" s="78"/>
      <c r="Z9" s="78"/>
      <c r="AA9" s="3002"/>
      <c r="AB9" s="3005"/>
      <c r="AC9" s="101">
        <f t="shared" ref="AC9:AC34" si="0">IF(COUNTBLANK(E9:V9)=AD9, 0, rngIncomplete )</f>
        <v>0</v>
      </c>
      <c r="AD9" s="994">
        <v>18</v>
      </c>
      <c r="AE9" s="995"/>
    </row>
    <row r="10" spans="1:31" s="6" customFormat="1" ht="16.8" thickTop="1" thickBot="1">
      <c r="A10" s="979"/>
      <c r="B10" s="168" t="s">
        <v>3107</v>
      </c>
      <c r="C10" s="169"/>
      <c r="D10" s="169"/>
      <c r="E10" s="342"/>
      <c r="F10" s="342"/>
      <c r="G10" s="342"/>
      <c r="H10" s="342"/>
      <c r="I10" s="342"/>
      <c r="J10" s="342"/>
      <c r="K10" s="342"/>
      <c r="L10" s="342"/>
      <c r="M10" s="342"/>
      <c r="N10" s="342"/>
      <c r="O10" s="342"/>
      <c r="P10" s="342"/>
      <c r="Q10" s="342"/>
      <c r="R10" s="342"/>
      <c r="S10" s="342"/>
      <c r="T10" s="342"/>
      <c r="U10" s="342"/>
      <c r="V10" s="342"/>
      <c r="W10" s="78"/>
      <c r="X10" s="78"/>
      <c r="Y10" s="78"/>
      <c r="Z10" s="78"/>
      <c r="AA10" s="3002"/>
      <c r="AB10" s="3005"/>
      <c r="AC10" s="101">
        <f t="shared" si="0"/>
        <v>0</v>
      </c>
      <c r="AD10" s="994">
        <v>18</v>
      </c>
      <c r="AE10" s="995"/>
    </row>
    <row r="11" spans="1:31" s="6" customFormat="1" ht="15.75" customHeight="1" thickTop="1">
      <c r="A11" s="3143"/>
      <c r="B11" s="316" t="s">
        <v>3160</v>
      </c>
      <c r="C11" s="96" t="s">
        <v>731</v>
      </c>
      <c r="D11" s="96">
        <v>3</v>
      </c>
      <c r="E11" s="285"/>
      <c r="F11" s="285"/>
      <c r="G11" s="285"/>
      <c r="H11" s="285"/>
      <c r="I11" s="285"/>
      <c r="J11" s="285"/>
      <c r="K11" s="285"/>
      <c r="L11" s="285"/>
      <c r="M11" s="483">
        <f>IFERROR(SUM(E11:L11), 0)</f>
        <v>0</v>
      </c>
      <c r="N11" s="285"/>
      <c r="O11" s="285"/>
      <c r="P11" s="285"/>
      <c r="Q11" s="285"/>
      <c r="R11" s="285"/>
      <c r="S11" s="285"/>
      <c r="T11" s="285"/>
      <c r="U11" s="285"/>
      <c r="V11" s="484">
        <f>IFERROR(SUM(N11:U11), 0)</f>
        <v>0</v>
      </c>
      <c r="W11" s="78"/>
      <c r="X11" s="98" t="s">
        <v>3161</v>
      </c>
      <c r="Y11" s="78"/>
      <c r="Z11" s="100"/>
      <c r="AA11" s="3002"/>
      <c r="AB11" s="3005"/>
      <c r="AC11" s="101" t="str">
        <f t="shared" si="0"/>
        <v>Please complete all cells in row</v>
      </c>
      <c r="AD11" s="994">
        <v>0</v>
      </c>
      <c r="AE11" s="995"/>
    </row>
    <row r="12" spans="1:31" s="6" customFormat="1" ht="15.75" customHeight="1">
      <c r="A12" s="979"/>
      <c r="B12" s="317" t="s">
        <v>3162</v>
      </c>
      <c r="C12" s="102" t="s">
        <v>731</v>
      </c>
      <c r="D12" s="102">
        <v>3</v>
      </c>
      <c r="E12" s="287"/>
      <c r="F12" s="287"/>
      <c r="G12" s="287"/>
      <c r="H12" s="287"/>
      <c r="I12" s="287"/>
      <c r="J12" s="287"/>
      <c r="K12" s="287"/>
      <c r="L12" s="287"/>
      <c r="M12" s="485">
        <f>IFERROR(SUM(E12:L12), 0)</f>
        <v>0</v>
      </c>
      <c r="N12" s="287"/>
      <c r="O12" s="287"/>
      <c r="P12" s="287"/>
      <c r="Q12" s="287"/>
      <c r="R12" s="287"/>
      <c r="S12" s="287"/>
      <c r="T12" s="287"/>
      <c r="U12" s="287"/>
      <c r="V12" s="486">
        <f>IFERROR(SUM(N12:U12), 0)</f>
        <v>0</v>
      </c>
      <c r="W12" s="78"/>
      <c r="X12" s="105" t="s">
        <v>3163</v>
      </c>
      <c r="Y12" s="78"/>
      <c r="Z12" s="106"/>
      <c r="AA12" s="3002"/>
      <c r="AB12" s="3005"/>
      <c r="AC12" s="101" t="str">
        <f t="shared" si="0"/>
        <v>Please complete all cells in row</v>
      </c>
      <c r="AD12" s="994">
        <v>0</v>
      </c>
      <c r="AE12" s="995"/>
    </row>
    <row r="13" spans="1:31" s="6" customFormat="1" ht="15.75" customHeight="1">
      <c r="A13" s="979"/>
      <c r="B13" s="317" t="s">
        <v>3164</v>
      </c>
      <c r="C13" s="102" t="s">
        <v>731</v>
      </c>
      <c r="D13" s="102">
        <v>3</v>
      </c>
      <c r="E13" s="287"/>
      <c r="F13" s="287"/>
      <c r="G13" s="287"/>
      <c r="H13" s="287"/>
      <c r="I13" s="287"/>
      <c r="J13" s="287"/>
      <c r="K13" s="287"/>
      <c r="L13" s="287"/>
      <c r="M13" s="485">
        <f t="shared" ref="M13:M20" si="1">IFERROR(SUM(E13:L13), 0)</f>
        <v>0</v>
      </c>
      <c r="N13" s="287"/>
      <c r="O13" s="287"/>
      <c r="P13" s="287"/>
      <c r="Q13" s="287"/>
      <c r="R13" s="287"/>
      <c r="S13" s="287"/>
      <c r="T13" s="287"/>
      <c r="U13" s="287"/>
      <c r="V13" s="486">
        <f t="shared" ref="V13:V20" si="2">IFERROR(SUM(N13:U13), 0)</f>
        <v>0</v>
      </c>
      <c r="W13" s="78"/>
      <c r="X13" s="105" t="s">
        <v>3165</v>
      </c>
      <c r="Y13" s="78"/>
      <c r="Z13" s="106"/>
      <c r="AA13" s="3002"/>
      <c r="AB13" s="3005"/>
      <c r="AC13" s="101" t="str">
        <f t="shared" si="0"/>
        <v>Please complete all cells in row</v>
      </c>
      <c r="AD13" s="994">
        <v>0</v>
      </c>
      <c r="AE13" s="995"/>
    </row>
    <row r="14" spans="1:31" s="6" customFormat="1" ht="15.75" customHeight="1">
      <c r="A14" s="979"/>
      <c r="B14" s="317" t="s">
        <v>3166</v>
      </c>
      <c r="C14" s="102" t="s">
        <v>731</v>
      </c>
      <c r="D14" s="102">
        <v>3</v>
      </c>
      <c r="E14" s="287"/>
      <c r="F14" s="287"/>
      <c r="G14" s="287"/>
      <c r="H14" s="287"/>
      <c r="I14" s="287"/>
      <c r="J14" s="287"/>
      <c r="K14" s="287"/>
      <c r="L14" s="287"/>
      <c r="M14" s="485">
        <f t="shared" si="1"/>
        <v>0</v>
      </c>
      <c r="N14" s="287"/>
      <c r="O14" s="287"/>
      <c r="P14" s="287"/>
      <c r="Q14" s="287"/>
      <c r="R14" s="287"/>
      <c r="S14" s="287"/>
      <c r="T14" s="287"/>
      <c r="U14" s="287"/>
      <c r="V14" s="486">
        <f t="shared" si="2"/>
        <v>0</v>
      </c>
      <c r="W14" s="78"/>
      <c r="X14" s="105" t="s">
        <v>3167</v>
      </c>
      <c r="Y14" s="78"/>
      <c r="Z14" s="106"/>
      <c r="AA14" s="3002"/>
      <c r="AB14" s="3005"/>
      <c r="AC14" s="101" t="str">
        <f t="shared" si="0"/>
        <v>Please complete all cells in row</v>
      </c>
      <c r="AD14" s="994">
        <v>0</v>
      </c>
      <c r="AE14" s="995"/>
    </row>
    <row r="15" spans="1:31" s="6" customFormat="1" ht="15.75" customHeight="1">
      <c r="A15" s="979"/>
      <c r="B15" s="317" t="s">
        <v>3168</v>
      </c>
      <c r="C15" s="102" t="s">
        <v>731</v>
      </c>
      <c r="D15" s="102">
        <v>3</v>
      </c>
      <c r="E15" s="287"/>
      <c r="F15" s="287"/>
      <c r="G15" s="287"/>
      <c r="H15" s="287"/>
      <c r="I15" s="287"/>
      <c r="J15" s="287"/>
      <c r="K15" s="287"/>
      <c r="L15" s="287"/>
      <c r="M15" s="485">
        <f t="shared" si="1"/>
        <v>0</v>
      </c>
      <c r="N15" s="287"/>
      <c r="O15" s="287"/>
      <c r="P15" s="287"/>
      <c r="Q15" s="287"/>
      <c r="R15" s="287"/>
      <c r="S15" s="287"/>
      <c r="T15" s="287"/>
      <c r="U15" s="287"/>
      <c r="V15" s="486">
        <f t="shared" si="2"/>
        <v>0</v>
      </c>
      <c r="W15" s="78"/>
      <c r="X15" s="105" t="s">
        <v>3169</v>
      </c>
      <c r="Y15" s="78"/>
      <c r="Z15" s="106"/>
      <c r="AA15" s="3002"/>
      <c r="AB15" s="3005"/>
      <c r="AC15" s="101" t="str">
        <f t="shared" si="0"/>
        <v>Please complete all cells in row</v>
      </c>
      <c r="AD15" s="994">
        <v>0</v>
      </c>
      <c r="AE15" s="995"/>
    </row>
    <row r="16" spans="1:31" s="6" customFormat="1" ht="15.75" customHeight="1">
      <c r="A16" s="979"/>
      <c r="B16" s="317" t="s">
        <v>3170</v>
      </c>
      <c r="C16" s="102" t="s">
        <v>731</v>
      </c>
      <c r="D16" s="102">
        <v>3</v>
      </c>
      <c r="E16" s="287"/>
      <c r="F16" s="287"/>
      <c r="G16" s="287"/>
      <c r="H16" s="287"/>
      <c r="I16" s="287"/>
      <c r="J16" s="287"/>
      <c r="K16" s="287"/>
      <c r="L16" s="287"/>
      <c r="M16" s="485">
        <f t="shared" si="1"/>
        <v>0</v>
      </c>
      <c r="N16" s="287"/>
      <c r="O16" s="287"/>
      <c r="P16" s="287"/>
      <c r="Q16" s="287"/>
      <c r="R16" s="287"/>
      <c r="S16" s="287"/>
      <c r="T16" s="287"/>
      <c r="U16" s="287"/>
      <c r="V16" s="486">
        <f t="shared" si="2"/>
        <v>0</v>
      </c>
      <c r="W16" s="78"/>
      <c r="X16" s="105" t="s">
        <v>3171</v>
      </c>
      <c r="Y16" s="78"/>
      <c r="Z16" s="106"/>
      <c r="AA16" s="3002"/>
      <c r="AB16" s="3005"/>
      <c r="AC16" s="101" t="str">
        <f t="shared" si="0"/>
        <v>Please complete all cells in row</v>
      </c>
      <c r="AD16" s="994">
        <v>0</v>
      </c>
      <c r="AE16" s="995"/>
    </row>
    <row r="17" spans="1:31" s="6" customFormat="1" ht="15.75" customHeight="1">
      <c r="A17" s="979"/>
      <c r="B17" s="317" t="s">
        <v>3172</v>
      </c>
      <c r="C17" s="102" t="s">
        <v>731</v>
      </c>
      <c r="D17" s="102">
        <v>3</v>
      </c>
      <c r="E17" s="287"/>
      <c r="F17" s="287"/>
      <c r="G17" s="287"/>
      <c r="H17" s="287"/>
      <c r="I17" s="287"/>
      <c r="J17" s="287"/>
      <c r="K17" s="287"/>
      <c r="L17" s="287"/>
      <c r="M17" s="485">
        <f t="shared" si="1"/>
        <v>0</v>
      </c>
      <c r="N17" s="287"/>
      <c r="O17" s="287"/>
      <c r="P17" s="287"/>
      <c r="Q17" s="287"/>
      <c r="R17" s="287"/>
      <c r="S17" s="287"/>
      <c r="T17" s="287"/>
      <c r="U17" s="287"/>
      <c r="V17" s="486">
        <f t="shared" si="2"/>
        <v>0</v>
      </c>
      <c r="W17" s="78"/>
      <c r="X17" s="105" t="s">
        <v>3173</v>
      </c>
      <c r="Y17" s="78"/>
      <c r="Z17" s="106"/>
      <c r="AA17" s="3002"/>
      <c r="AB17" s="3005"/>
      <c r="AC17" s="101" t="str">
        <f t="shared" si="0"/>
        <v>Please complete all cells in row</v>
      </c>
      <c r="AD17" s="994">
        <v>0</v>
      </c>
      <c r="AE17" s="995"/>
    </row>
    <row r="18" spans="1:31" s="6" customFormat="1" ht="15.75" customHeight="1">
      <c r="A18" s="979"/>
      <c r="B18" s="317" t="s">
        <v>3174</v>
      </c>
      <c r="C18" s="102" t="s">
        <v>731</v>
      </c>
      <c r="D18" s="102">
        <v>3</v>
      </c>
      <c r="E18" s="287"/>
      <c r="F18" s="287"/>
      <c r="G18" s="287"/>
      <c r="H18" s="287"/>
      <c r="I18" s="287"/>
      <c r="J18" s="287"/>
      <c r="K18" s="287"/>
      <c r="L18" s="287"/>
      <c r="M18" s="485">
        <f t="shared" si="1"/>
        <v>0</v>
      </c>
      <c r="N18" s="287"/>
      <c r="O18" s="287"/>
      <c r="P18" s="287"/>
      <c r="Q18" s="287"/>
      <c r="R18" s="287"/>
      <c r="S18" s="287"/>
      <c r="T18" s="287"/>
      <c r="U18" s="287"/>
      <c r="V18" s="486">
        <f t="shared" si="2"/>
        <v>0</v>
      </c>
      <c r="W18" s="78"/>
      <c r="X18" s="105" t="s">
        <v>3175</v>
      </c>
      <c r="Y18" s="78"/>
      <c r="Z18" s="106"/>
      <c r="AA18" s="3002"/>
      <c r="AB18" s="3005"/>
      <c r="AC18" s="101" t="str">
        <f t="shared" si="0"/>
        <v>Please complete all cells in row</v>
      </c>
      <c r="AD18" s="994">
        <v>0</v>
      </c>
      <c r="AE18" s="995"/>
    </row>
    <row r="19" spans="1:31" s="6" customFormat="1" ht="15.75" customHeight="1">
      <c r="A19" s="979"/>
      <c r="B19" s="317" t="s">
        <v>3176</v>
      </c>
      <c r="C19" s="102" t="s">
        <v>731</v>
      </c>
      <c r="D19" s="102">
        <v>3</v>
      </c>
      <c r="E19" s="287"/>
      <c r="F19" s="287"/>
      <c r="G19" s="287"/>
      <c r="H19" s="287"/>
      <c r="I19" s="287"/>
      <c r="J19" s="287"/>
      <c r="K19" s="287"/>
      <c r="L19" s="287"/>
      <c r="M19" s="485">
        <f t="shared" si="1"/>
        <v>0</v>
      </c>
      <c r="N19" s="287"/>
      <c r="O19" s="287"/>
      <c r="P19" s="287"/>
      <c r="Q19" s="287"/>
      <c r="R19" s="287"/>
      <c r="S19" s="287"/>
      <c r="T19" s="287"/>
      <c r="U19" s="287"/>
      <c r="V19" s="486">
        <f t="shared" si="2"/>
        <v>0</v>
      </c>
      <c r="W19" s="78"/>
      <c r="X19" s="105" t="s">
        <v>3177</v>
      </c>
      <c r="Y19" s="78"/>
      <c r="Z19" s="106"/>
      <c r="AA19" s="3002"/>
      <c r="AB19" s="3005"/>
      <c r="AC19" s="101" t="str">
        <f t="shared" si="0"/>
        <v>Please complete all cells in row</v>
      </c>
      <c r="AD19" s="994">
        <v>0</v>
      </c>
      <c r="AE19" s="995"/>
    </row>
    <row r="20" spans="1:31" s="6" customFormat="1" ht="15.75" customHeight="1">
      <c r="A20" s="979"/>
      <c r="B20" s="317" t="s">
        <v>3178</v>
      </c>
      <c r="C20" s="102" t="s">
        <v>731</v>
      </c>
      <c r="D20" s="102">
        <v>3</v>
      </c>
      <c r="E20" s="287"/>
      <c r="F20" s="287"/>
      <c r="G20" s="287"/>
      <c r="H20" s="287"/>
      <c r="I20" s="287"/>
      <c r="J20" s="287"/>
      <c r="K20" s="287"/>
      <c r="L20" s="287"/>
      <c r="M20" s="485">
        <f t="shared" si="1"/>
        <v>0</v>
      </c>
      <c r="N20" s="287"/>
      <c r="O20" s="287"/>
      <c r="P20" s="287"/>
      <c r="Q20" s="287"/>
      <c r="R20" s="287"/>
      <c r="S20" s="287"/>
      <c r="T20" s="287"/>
      <c r="U20" s="287"/>
      <c r="V20" s="486">
        <f t="shared" si="2"/>
        <v>0</v>
      </c>
      <c r="W20" s="78"/>
      <c r="X20" s="105" t="s">
        <v>3179</v>
      </c>
      <c r="Y20" s="78"/>
      <c r="Z20" s="106"/>
      <c r="AA20" s="3002"/>
      <c r="AB20" s="3005"/>
      <c r="AC20" s="101" t="str">
        <f t="shared" si="0"/>
        <v>Please complete all cells in row</v>
      </c>
      <c r="AD20" s="994">
        <v>0</v>
      </c>
      <c r="AE20" s="995"/>
    </row>
    <row r="21" spans="1:31" s="6" customFormat="1" ht="30" customHeight="1" thickBot="1">
      <c r="A21" s="3143"/>
      <c r="B21" s="206" t="s">
        <v>3128</v>
      </c>
      <c r="C21" s="139" t="s">
        <v>731</v>
      </c>
      <c r="D21" s="139">
        <v>3</v>
      </c>
      <c r="E21" s="482">
        <f>IFERROR(SUM(E11:E20), 0)</f>
        <v>0</v>
      </c>
      <c r="F21" s="482">
        <f t="shared" ref="F21:L21" si="3">IFERROR(SUM(F11:F20), 0)</f>
        <v>0</v>
      </c>
      <c r="G21" s="482">
        <f t="shared" si="3"/>
        <v>0</v>
      </c>
      <c r="H21" s="482">
        <f t="shared" si="3"/>
        <v>0</v>
      </c>
      <c r="I21" s="482">
        <f t="shared" si="3"/>
        <v>0</v>
      </c>
      <c r="J21" s="482">
        <f t="shared" si="3"/>
        <v>0</v>
      </c>
      <c r="K21" s="482">
        <f t="shared" si="3"/>
        <v>0</v>
      </c>
      <c r="L21" s="482">
        <f t="shared" si="3"/>
        <v>0</v>
      </c>
      <c r="M21" s="482">
        <f>IFERROR(SUM(E21:L21), 0)</f>
        <v>0</v>
      </c>
      <c r="N21" s="482">
        <f>IFERROR(SUM(N11:N20), 0)</f>
        <v>0</v>
      </c>
      <c r="O21" s="482">
        <f t="shared" ref="O21:U21" si="4">IFERROR(SUM(O11:O20), 0)</f>
        <v>0</v>
      </c>
      <c r="P21" s="482">
        <f t="shared" si="4"/>
        <v>0</v>
      </c>
      <c r="Q21" s="482">
        <f t="shared" si="4"/>
        <v>0</v>
      </c>
      <c r="R21" s="482">
        <f t="shared" si="4"/>
        <v>0</v>
      </c>
      <c r="S21" s="482">
        <f t="shared" si="4"/>
        <v>0</v>
      </c>
      <c r="T21" s="482">
        <f t="shared" si="4"/>
        <v>0</v>
      </c>
      <c r="U21" s="482">
        <f t="shared" si="4"/>
        <v>0</v>
      </c>
      <c r="V21" s="487">
        <f>IFERROR(SUM(N21:U21), 0)</f>
        <v>0</v>
      </c>
      <c r="W21" s="78"/>
      <c r="X21" s="767" t="s">
        <v>3180</v>
      </c>
      <c r="Y21" s="78"/>
      <c r="Z21" s="116"/>
      <c r="AA21" s="3002"/>
      <c r="AB21" s="3005"/>
      <c r="AC21" s="101">
        <f t="shared" si="0"/>
        <v>0</v>
      </c>
      <c r="AD21" s="994">
        <v>0</v>
      </c>
      <c r="AE21" s="995"/>
    </row>
    <row r="22" spans="1:31" s="6" customFormat="1" ht="16.8" thickTop="1" thickBot="1">
      <c r="A22" s="979"/>
      <c r="B22" s="346"/>
      <c r="C22" s="346"/>
      <c r="D22" s="346"/>
      <c r="E22" s="488"/>
      <c r="F22" s="488"/>
      <c r="G22" s="488"/>
      <c r="H22" s="488"/>
      <c r="I22" s="488"/>
      <c r="J22" s="488"/>
      <c r="K22" s="488"/>
      <c r="L22" s="488"/>
      <c r="M22" s="488"/>
      <c r="N22" s="488"/>
      <c r="O22" s="488"/>
      <c r="P22" s="488"/>
      <c r="Q22" s="488"/>
      <c r="R22" s="488"/>
      <c r="S22" s="488"/>
      <c r="T22" s="488"/>
      <c r="U22" s="488"/>
      <c r="V22" s="488"/>
      <c r="W22" s="78"/>
      <c r="X22" s="325"/>
      <c r="Y22" s="78"/>
      <c r="Z22" s="78"/>
      <c r="AA22" s="3002"/>
      <c r="AB22" s="3005"/>
      <c r="AC22" s="101">
        <f t="shared" si="0"/>
        <v>0</v>
      </c>
      <c r="AD22" s="994">
        <v>18</v>
      </c>
      <c r="AE22" s="995"/>
    </row>
    <row r="23" spans="1:31" s="6" customFormat="1" ht="16.8" thickTop="1" thickBot="1">
      <c r="A23" s="979"/>
      <c r="B23" s="168" t="s">
        <v>3130</v>
      </c>
      <c r="C23" s="169"/>
      <c r="D23" s="169"/>
      <c r="E23" s="489"/>
      <c r="F23" s="489"/>
      <c r="G23" s="489"/>
      <c r="H23" s="489"/>
      <c r="I23" s="489"/>
      <c r="J23" s="489"/>
      <c r="K23" s="489"/>
      <c r="L23" s="489"/>
      <c r="M23" s="489"/>
      <c r="N23" s="489"/>
      <c r="O23" s="489"/>
      <c r="P23" s="489"/>
      <c r="Q23" s="489"/>
      <c r="R23" s="489"/>
      <c r="S23" s="489"/>
      <c r="T23" s="489"/>
      <c r="U23" s="489"/>
      <c r="V23" s="489"/>
      <c r="W23" s="78"/>
      <c r="X23" s="78"/>
      <c r="Y23" s="78"/>
      <c r="Z23" s="78"/>
      <c r="AA23" s="3002"/>
      <c r="AB23" s="3005"/>
      <c r="AC23" s="101">
        <f t="shared" si="0"/>
        <v>0</v>
      </c>
      <c r="AD23" s="994">
        <v>18</v>
      </c>
      <c r="AE23" s="995"/>
    </row>
    <row r="24" spans="1:31" s="6" customFormat="1" ht="15.75" customHeight="1" thickTop="1">
      <c r="A24" s="3143"/>
      <c r="B24" s="316" t="s">
        <v>3181</v>
      </c>
      <c r="C24" s="96" t="s">
        <v>731</v>
      </c>
      <c r="D24" s="96">
        <v>3</v>
      </c>
      <c r="E24" s="285"/>
      <c r="F24" s="285"/>
      <c r="G24" s="285"/>
      <c r="H24" s="285"/>
      <c r="I24" s="285"/>
      <c r="J24" s="285"/>
      <c r="K24" s="285"/>
      <c r="L24" s="285"/>
      <c r="M24" s="483">
        <f>IFERROR(SUM(E24:L24), 0)</f>
        <v>0</v>
      </c>
      <c r="N24" s="285"/>
      <c r="O24" s="285"/>
      <c r="P24" s="285"/>
      <c r="Q24" s="285"/>
      <c r="R24" s="285"/>
      <c r="S24" s="285"/>
      <c r="T24" s="285"/>
      <c r="U24" s="285"/>
      <c r="V24" s="484">
        <f>IFERROR(SUM(N24:U24), 0)</f>
        <v>0</v>
      </c>
      <c r="W24" s="78"/>
      <c r="X24" s="98" t="s">
        <v>3182</v>
      </c>
      <c r="Y24" s="78"/>
      <c r="Z24" s="100"/>
      <c r="AA24" s="3002"/>
      <c r="AB24" s="3005"/>
      <c r="AC24" s="101" t="str">
        <f t="shared" si="0"/>
        <v>Please complete all cells in row</v>
      </c>
      <c r="AD24" s="994">
        <v>0</v>
      </c>
      <c r="AE24" s="995"/>
    </row>
    <row r="25" spans="1:31" s="6" customFormat="1" ht="15.75" customHeight="1">
      <c r="A25" s="979"/>
      <c r="B25" s="317" t="s">
        <v>3183</v>
      </c>
      <c r="C25" s="102" t="s">
        <v>731</v>
      </c>
      <c r="D25" s="102">
        <v>3</v>
      </c>
      <c r="E25" s="287"/>
      <c r="F25" s="287"/>
      <c r="G25" s="287"/>
      <c r="H25" s="287"/>
      <c r="I25" s="287"/>
      <c r="J25" s="287"/>
      <c r="K25" s="287"/>
      <c r="L25" s="287"/>
      <c r="M25" s="485">
        <f>IFERROR(SUM(E25:L25), 0)</f>
        <v>0</v>
      </c>
      <c r="N25" s="287"/>
      <c r="O25" s="287"/>
      <c r="P25" s="287"/>
      <c r="Q25" s="287"/>
      <c r="R25" s="287"/>
      <c r="S25" s="287"/>
      <c r="T25" s="287"/>
      <c r="U25" s="287"/>
      <c r="V25" s="486">
        <f>IFERROR(SUM(N25:U25), 0)</f>
        <v>0</v>
      </c>
      <c r="W25" s="78"/>
      <c r="X25" s="105" t="s">
        <v>3184</v>
      </c>
      <c r="Y25" s="78"/>
      <c r="Z25" s="106"/>
      <c r="AA25" s="3002"/>
      <c r="AB25" s="3005"/>
      <c r="AC25" s="101" t="str">
        <f t="shared" si="0"/>
        <v>Please complete all cells in row</v>
      </c>
      <c r="AD25" s="994">
        <v>0</v>
      </c>
      <c r="AE25" s="995"/>
    </row>
    <row r="26" spans="1:31" s="6" customFormat="1" ht="15.75" customHeight="1">
      <c r="A26" s="979"/>
      <c r="B26" s="317" t="s">
        <v>3185</v>
      </c>
      <c r="C26" s="102" t="s">
        <v>731</v>
      </c>
      <c r="D26" s="102">
        <v>3</v>
      </c>
      <c r="E26" s="287"/>
      <c r="F26" s="287"/>
      <c r="G26" s="287"/>
      <c r="H26" s="287"/>
      <c r="I26" s="287"/>
      <c r="J26" s="287"/>
      <c r="K26" s="287"/>
      <c r="L26" s="287"/>
      <c r="M26" s="485">
        <f t="shared" ref="M26:M33" si="5">IFERROR(SUM(E26:L26), 0)</f>
        <v>0</v>
      </c>
      <c r="N26" s="287"/>
      <c r="O26" s="287"/>
      <c r="P26" s="287"/>
      <c r="Q26" s="287"/>
      <c r="R26" s="287"/>
      <c r="S26" s="287"/>
      <c r="T26" s="287"/>
      <c r="U26" s="287"/>
      <c r="V26" s="486">
        <f t="shared" ref="V26:V33" si="6">IFERROR(SUM(N26:U26), 0)</f>
        <v>0</v>
      </c>
      <c r="W26" s="78"/>
      <c r="X26" s="105" t="s">
        <v>3186</v>
      </c>
      <c r="Y26" s="78"/>
      <c r="Z26" s="106"/>
      <c r="AA26" s="3002"/>
      <c r="AB26" s="3005"/>
      <c r="AC26" s="101" t="str">
        <f t="shared" si="0"/>
        <v>Please complete all cells in row</v>
      </c>
      <c r="AD26" s="994">
        <v>0</v>
      </c>
      <c r="AE26" s="995"/>
    </row>
    <row r="27" spans="1:31" s="6" customFormat="1" ht="15.75" customHeight="1">
      <c r="A27" s="979"/>
      <c r="B27" s="317" t="s">
        <v>3187</v>
      </c>
      <c r="C27" s="102" t="s">
        <v>731</v>
      </c>
      <c r="D27" s="102">
        <v>3</v>
      </c>
      <c r="E27" s="287"/>
      <c r="F27" s="287"/>
      <c r="G27" s="287"/>
      <c r="H27" s="287"/>
      <c r="I27" s="287"/>
      <c r="J27" s="287"/>
      <c r="K27" s="287"/>
      <c r="L27" s="287"/>
      <c r="M27" s="485">
        <f t="shared" si="5"/>
        <v>0</v>
      </c>
      <c r="N27" s="287"/>
      <c r="O27" s="287"/>
      <c r="P27" s="287"/>
      <c r="Q27" s="287"/>
      <c r="R27" s="287"/>
      <c r="S27" s="287"/>
      <c r="T27" s="287"/>
      <c r="U27" s="287"/>
      <c r="V27" s="486">
        <f t="shared" si="6"/>
        <v>0</v>
      </c>
      <c r="W27" s="78"/>
      <c r="X27" s="105" t="s">
        <v>3188</v>
      </c>
      <c r="Y27" s="78"/>
      <c r="Z27" s="106"/>
      <c r="AA27" s="3002"/>
      <c r="AB27" s="3005"/>
      <c r="AC27" s="101" t="str">
        <f t="shared" si="0"/>
        <v>Please complete all cells in row</v>
      </c>
      <c r="AD27" s="994">
        <v>0</v>
      </c>
      <c r="AE27" s="995"/>
    </row>
    <row r="28" spans="1:31" s="6" customFormat="1" ht="15.75" customHeight="1">
      <c r="A28" s="979"/>
      <c r="B28" s="317" t="s">
        <v>3189</v>
      </c>
      <c r="C28" s="102" t="s">
        <v>731</v>
      </c>
      <c r="D28" s="102">
        <v>3</v>
      </c>
      <c r="E28" s="287"/>
      <c r="F28" s="287"/>
      <c r="G28" s="287"/>
      <c r="H28" s="287"/>
      <c r="I28" s="287"/>
      <c r="J28" s="287"/>
      <c r="K28" s="287"/>
      <c r="L28" s="287"/>
      <c r="M28" s="485">
        <f t="shared" si="5"/>
        <v>0</v>
      </c>
      <c r="N28" s="287"/>
      <c r="O28" s="287"/>
      <c r="P28" s="287"/>
      <c r="Q28" s="287"/>
      <c r="R28" s="287"/>
      <c r="S28" s="287"/>
      <c r="T28" s="287"/>
      <c r="U28" s="287"/>
      <c r="V28" s="486">
        <f t="shared" si="6"/>
        <v>0</v>
      </c>
      <c r="W28" s="78"/>
      <c r="X28" s="105" t="s">
        <v>3190</v>
      </c>
      <c r="Y28" s="78"/>
      <c r="Z28" s="106"/>
      <c r="AA28" s="3002"/>
      <c r="AB28" s="3005"/>
      <c r="AC28" s="101" t="str">
        <f t="shared" si="0"/>
        <v>Please complete all cells in row</v>
      </c>
      <c r="AD28" s="994">
        <v>0</v>
      </c>
      <c r="AE28" s="995"/>
    </row>
    <row r="29" spans="1:31" s="6" customFormat="1" ht="15.75" customHeight="1">
      <c r="A29" s="979"/>
      <c r="B29" s="317" t="s">
        <v>3191</v>
      </c>
      <c r="C29" s="102" t="s">
        <v>731</v>
      </c>
      <c r="D29" s="102">
        <v>3</v>
      </c>
      <c r="E29" s="287"/>
      <c r="F29" s="287"/>
      <c r="G29" s="287"/>
      <c r="H29" s="287"/>
      <c r="I29" s="287"/>
      <c r="J29" s="287"/>
      <c r="K29" s="287"/>
      <c r="L29" s="287"/>
      <c r="M29" s="485">
        <f t="shared" si="5"/>
        <v>0</v>
      </c>
      <c r="N29" s="287"/>
      <c r="O29" s="287"/>
      <c r="P29" s="287"/>
      <c r="Q29" s="287"/>
      <c r="R29" s="287"/>
      <c r="S29" s="287"/>
      <c r="T29" s="287"/>
      <c r="U29" s="287"/>
      <c r="V29" s="486">
        <f t="shared" si="6"/>
        <v>0</v>
      </c>
      <c r="W29" s="78"/>
      <c r="X29" s="105" t="s">
        <v>3192</v>
      </c>
      <c r="Y29" s="78"/>
      <c r="Z29" s="106"/>
      <c r="AA29" s="3002"/>
      <c r="AB29" s="3005"/>
      <c r="AC29" s="101" t="str">
        <f t="shared" si="0"/>
        <v>Please complete all cells in row</v>
      </c>
      <c r="AD29" s="994">
        <v>0</v>
      </c>
      <c r="AE29" s="995"/>
    </row>
    <row r="30" spans="1:31" s="6" customFormat="1" ht="15.75" customHeight="1">
      <c r="A30" s="979"/>
      <c r="B30" s="317" t="s">
        <v>3193</v>
      </c>
      <c r="C30" s="102" t="s">
        <v>731</v>
      </c>
      <c r="D30" s="102">
        <v>3</v>
      </c>
      <c r="E30" s="287"/>
      <c r="F30" s="287"/>
      <c r="G30" s="287"/>
      <c r="H30" s="287"/>
      <c r="I30" s="287"/>
      <c r="J30" s="287"/>
      <c r="K30" s="287"/>
      <c r="L30" s="287"/>
      <c r="M30" s="485">
        <f t="shared" si="5"/>
        <v>0</v>
      </c>
      <c r="N30" s="287"/>
      <c r="O30" s="287"/>
      <c r="P30" s="287"/>
      <c r="Q30" s="287"/>
      <c r="R30" s="287"/>
      <c r="S30" s="287"/>
      <c r="T30" s="287"/>
      <c r="U30" s="287"/>
      <c r="V30" s="486">
        <f t="shared" si="6"/>
        <v>0</v>
      </c>
      <c r="W30" s="78"/>
      <c r="X30" s="105" t="s">
        <v>3194</v>
      </c>
      <c r="Y30" s="78"/>
      <c r="Z30" s="106"/>
      <c r="AA30" s="3002"/>
      <c r="AB30" s="3005"/>
      <c r="AC30" s="101" t="str">
        <f t="shared" si="0"/>
        <v>Please complete all cells in row</v>
      </c>
      <c r="AD30" s="994">
        <v>0</v>
      </c>
      <c r="AE30" s="995"/>
    </row>
    <row r="31" spans="1:31" s="6" customFormat="1" ht="15.75" customHeight="1">
      <c r="A31" s="979"/>
      <c r="B31" s="317" t="s">
        <v>3195</v>
      </c>
      <c r="C31" s="102" t="s">
        <v>731</v>
      </c>
      <c r="D31" s="102">
        <v>3</v>
      </c>
      <c r="E31" s="287"/>
      <c r="F31" s="287"/>
      <c r="G31" s="287"/>
      <c r="H31" s="287"/>
      <c r="I31" s="287"/>
      <c r="J31" s="287"/>
      <c r="K31" s="287"/>
      <c r="L31" s="287"/>
      <c r="M31" s="485">
        <f t="shared" si="5"/>
        <v>0</v>
      </c>
      <c r="N31" s="287"/>
      <c r="O31" s="287"/>
      <c r="P31" s="287"/>
      <c r="Q31" s="287"/>
      <c r="R31" s="287"/>
      <c r="S31" s="287"/>
      <c r="T31" s="287"/>
      <c r="U31" s="287"/>
      <c r="V31" s="486">
        <f t="shared" si="6"/>
        <v>0</v>
      </c>
      <c r="W31" s="78"/>
      <c r="X31" s="105" t="s">
        <v>3196</v>
      </c>
      <c r="Y31" s="78"/>
      <c r="Z31" s="106"/>
      <c r="AA31" s="3002"/>
      <c r="AB31" s="3005"/>
      <c r="AC31" s="101" t="str">
        <f t="shared" si="0"/>
        <v>Please complete all cells in row</v>
      </c>
      <c r="AD31" s="994">
        <v>0</v>
      </c>
      <c r="AE31" s="995"/>
    </row>
    <row r="32" spans="1:31" s="6" customFormat="1" ht="15.75" customHeight="1">
      <c r="A32" s="979"/>
      <c r="B32" s="317" t="s">
        <v>3197</v>
      </c>
      <c r="C32" s="102" t="s">
        <v>731</v>
      </c>
      <c r="D32" s="102">
        <v>3</v>
      </c>
      <c r="E32" s="287"/>
      <c r="F32" s="287"/>
      <c r="G32" s="287"/>
      <c r="H32" s="287"/>
      <c r="I32" s="287"/>
      <c r="J32" s="287"/>
      <c r="K32" s="287"/>
      <c r="L32" s="287"/>
      <c r="M32" s="485">
        <f t="shared" si="5"/>
        <v>0</v>
      </c>
      <c r="N32" s="287"/>
      <c r="O32" s="287"/>
      <c r="P32" s="287"/>
      <c r="Q32" s="287"/>
      <c r="R32" s="287"/>
      <c r="S32" s="287"/>
      <c r="T32" s="287"/>
      <c r="U32" s="287"/>
      <c r="V32" s="486">
        <f t="shared" si="6"/>
        <v>0</v>
      </c>
      <c r="W32" s="78"/>
      <c r="X32" s="105" t="s">
        <v>3198</v>
      </c>
      <c r="Y32" s="78"/>
      <c r="Z32" s="106"/>
      <c r="AA32" s="3002"/>
      <c r="AB32" s="3005"/>
      <c r="AC32" s="101" t="str">
        <f t="shared" si="0"/>
        <v>Please complete all cells in row</v>
      </c>
      <c r="AD32" s="994">
        <v>0</v>
      </c>
      <c r="AE32" s="995"/>
    </row>
    <row r="33" spans="1:31" s="6" customFormat="1" ht="15.75" customHeight="1">
      <c r="A33" s="979"/>
      <c r="B33" s="317" t="s">
        <v>3199</v>
      </c>
      <c r="C33" s="102" t="s">
        <v>731</v>
      </c>
      <c r="D33" s="102">
        <v>3</v>
      </c>
      <c r="E33" s="287"/>
      <c r="F33" s="287"/>
      <c r="G33" s="287"/>
      <c r="H33" s="287"/>
      <c r="I33" s="287"/>
      <c r="J33" s="287"/>
      <c r="K33" s="287"/>
      <c r="L33" s="287"/>
      <c r="M33" s="485">
        <f t="shared" si="5"/>
        <v>0</v>
      </c>
      <c r="N33" s="287"/>
      <c r="O33" s="287"/>
      <c r="P33" s="287"/>
      <c r="Q33" s="287"/>
      <c r="R33" s="287"/>
      <c r="S33" s="287"/>
      <c r="T33" s="287"/>
      <c r="U33" s="287"/>
      <c r="V33" s="486">
        <f t="shared" si="6"/>
        <v>0</v>
      </c>
      <c r="W33" s="78"/>
      <c r="X33" s="105" t="s">
        <v>3200</v>
      </c>
      <c r="Y33" s="78"/>
      <c r="Z33" s="106"/>
      <c r="AA33" s="3002"/>
      <c r="AB33" s="3005"/>
      <c r="AC33" s="101" t="str">
        <f t="shared" si="0"/>
        <v>Please complete all cells in row</v>
      </c>
      <c r="AD33" s="994">
        <v>0</v>
      </c>
      <c r="AE33" s="995"/>
    </row>
    <row r="34" spans="1:31" s="6" customFormat="1" ht="28.5" customHeight="1" thickBot="1">
      <c r="A34" s="3143"/>
      <c r="B34" s="206" t="s">
        <v>3151</v>
      </c>
      <c r="C34" s="139" t="s">
        <v>731</v>
      </c>
      <c r="D34" s="139">
        <v>3</v>
      </c>
      <c r="E34" s="482">
        <f>IFERROR(SUM(E24:E33), 0)</f>
        <v>0</v>
      </c>
      <c r="F34" s="482">
        <f t="shared" ref="F34:L34" si="7">IFERROR(SUM(F24:F33), 0)</f>
        <v>0</v>
      </c>
      <c r="G34" s="482">
        <f t="shared" si="7"/>
        <v>0</v>
      </c>
      <c r="H34" s="482">
        <f t="shared" si="7"/>
        <v>0</v>
      </c>
      <c r="I34" s="482">
        <f t="shared" si="7"/>
        <v>0</v>
      </c>
      <c r="J34" s="482">
        <f t="shared" si="7"/>
        <v>0</v>
      </c>
      <c r="K34" s="482">
        <f t="shared" si="7"/>
        <v>0</v>
      </c>
      <c r="L34" s="482">
        <f t="shared" si="7"/>
        <v>0</v>
      </c>
      <c r="M34" s="482">
        <f>IFERROR(SUM(E34:L34), 0)</f>
        <v>0</v>
      </c>
      <c r="N34" s="482">
        <f>IFERROR(SUM(N24:N33), 0)</f>
        <v>0</v>
      </c>
      <c r="O34" s="482">
        <f t="shared" ref="O34" si="8">IFERROR(SUM(O24:O33), 0)</f>
        <v>0</v>
      </c>
      <c r="P34" s="482">
        <f>IFERROR(SUM(P24:P33), 0)</f>
        <v>0</v>
      </c>
      <c r="Q34" s="482">
        <f t="shared" ref="Q34:R34" si="9">IFERROR(SUM(Q24:Q33), 0)</f>
        <v>0</v>
      </c>
      <c r="R34" s="482">
        <f t="shared" si="9"/>
        <v>0</v>
      </c>
      <c r="S34" s="482">
        <f>IFERROR(SUM(S24:S33), 0)</f>
        <v>0</v>
      </c>
      <c r="T34" s="482">
        <f t="shared" ref="T34:U34" si="10">IFERROR(SUM(T24:T33), 0)</f>
        <v>0</v>
      </c>
      <c r="U34" s="482">
        <f t="shared" si="10"/>
        <v>0</v>
      </c>
      <c r="V34" s="487">
        <f>IFERROR(SUM(N34:U34), 0)</f>
        <v>0</v>
      </c>
      <c r="W34" s="78"/>
      <c r="X34" s="767" t="s">
        <v>3201</v>
      </c>
      <c r="Y34" s="78"/>
      <c r="Z34" s="116"/>
      <c r="AA34" s="3002"/>
      <c r="AB34" s="3005"/>
      <c r="AC34" s="101">
        <f t="shared" si="0"/>
        <v>0</v>
      </c>
      <c r="AD34" s="994">
        <v>0</v>
      </c>
      <c r="AE34" s="995"/>
    </row>
    <row r="35" spans="1:31" ht="16.2" thickTop="1">
      <c r="A35" s="979"/>
      <c r="B35" s="78"/>
      <c r="C35" s="78"/>
      <c r="D35" s="78"/>
      <c r="E35" s="78"/>
      <c r="F35" s="78"/>
      <c r="G35" s="78"/>
      <c r="H35" s="78"/>
      <c r="I35" s="78"/>
      <c r="J35" s="78"/>
      <c r="K35" s="78"/>
      <c r="L35" s="78"/>
      <c r="M35" s="78"/>
      <c r="N35" s="78"/>
      <c r="O35" s="78"/>
      <c r="P35" s="78"/>
      <c r="Q35" s="78"/>
      <c r="R35" s="78"/>
      <c r="S35" s="78"/>
      <c r="T35" s="78"/>
      <c r="U35" s="78"/>
      <c r="V35" s="78"/>
      <c r="W35" s="78"/>
      <c r="X35" s="78"/>
      <c r="Y35" s="78"/>
      <c r="AA35" s="980" t="s">
        <v>775</v>
      </c>
      <c r="AB35" s="3005"/>
      <c r="AC35" s="3002"/>
      <c r="AD35" s="994"/>
      <c r="AE35" s="995"/>
    </row>
    <row r="36" spans="1:31" ht="15.6">
      <c r="A36" s="979"/>
      <c r="B36" s="78"/>
      <c r="C36" s="78"/>
      <c r="D36" s="78"/>
      <c r="E36" s="78"/>
      <c r="F36" s="78"/>
      <c r="G36" s="78"/>
      <c r="H36" s="78"/>
      <c r="I36" s="78"/>
      <c r="J36" s="78"/>
      <c r="K36" s="78"/>
      <c r="L36" s="78"/>
      <c r="M36" s="78"/>
      <c r="N36" s="78"/>
      <c r="O36" s="78"/>
      <c r="P36" s="78"/>
      <c r="Q36" s="78"/>
      <c r="R36" s="78"/>
      <c r="S36" s="78"/>
      <c r="T36" s="78"/>
      <c r="U36" s="78"/>
      <c r="V36" s="78"/>
      <c r="W36" s="78"/>
      <c r="X36" s="78"/>
      <c r="Y36" s="78"/>
      <c r="Z36" s="78"/>
      <c r="AA36" s="3002"/>
      <c r="AB36" s="3005"/>
      <c r="AC36" s="3002"/>
      <c r="AD36" s="994"/>
      <c r="AE36" s="995"/>
    </row>
    <row r="37" spans="1:31" ht="15.6">
      <c r="A37" s="979"/>
      <c r="B37" s="78"/>
      <c r="C37" s="78"/>
      <c r="D37" s="78"/>
      <c r="E37" s="78"/>
      <c r="F37" s="78"/>
      <c r="G37" s="78"/>
      <c r="H37" s="78"/>
      <c r="I37" s="78"/>
      <c r="J37" s="78"/>
      <c r="K37" s="78"/>
      <c r="L37" s="78"/>
      <c r="M37" s="78"/>
      <c r="N37" s="78"/>
      <c r="O37" s="78"/>
      <c r="P37" s="78"/>
      <c r="Q37" s="78"/>
      <c r="R37" s="78"/>
      <c r="S37" s="78"/>
      <c r="T37" s="78"/>
      <c r="U37" s="78"/>
      <c r="V37" s="78"/>
      <c r="W37" s="78"/>
      <c r="X37" s="78"/>
      <c r="Y37" s="78"/>
      <c r="Z37" s="78"/>
      <c r="AA37" s="3002"/>
      <c r="AB37" s="3005"/>
      <c r="AC37" s="3002"/>
      <c r="AD37" s="994"/>
      <c r="AE37" s="995"/>
    </row>
    <row r="38" spans="1:31" ht="15.6">
      <c r="A38" s="979"/>
      <c r="B38" s="78"/>
      <c r="C38" s="78"/>
      <c r="D38" s="78"/>
      <c r="E38" s="78"/>
      <c r="F38" s="78"/>
      <c r="G38" s="78"/>
      <c r="H38" s="78"/>
      <c r="I38" s="78"/>
      <c r="J38" s="78"/>
      <c r="K38" s="78"/>
      <c r="L38" s="78"/>
      <c r="M38" s="78"/>
      <c r="N38" s="78"/>
      <c r="O38" s="78"/>
      <c r="P38" s="78"/>
      <c r="Q38" s="78"/>
      <c r="R38" s="78"/>
      <c r="S38" s="78"/>
      <c r="T38" s="78"/>
      <c r="U38" s="78"/>
      <c r="V38" s="78"/>
      <c r="W38" s="78"/>
      <c r="X38" s="78"/>
      <c r="Y38" s="78"/>
      <c r="Z38" s="78"/>
      <c r="AA38" s="3002"/>
      <c r="AB38" s="3005"/>
      <c r="AC38" s="3002"/>
      <c r="AD38" s="994"/>
      <c r="AE38" s="995"/>
    </row>
    <row r="39" spans="1:31" ht="15.6">
      <c r="A39" s="979"/>
      <c r="B39" s="78"/>
      <c r="C39" s="78"/>
      <c r="D39" s="78"/>
      <c r="E39" s="78"/>
      <c r="F39" s="78"/>
      <c r="G39" s="78"/>
      <c r="H39" s="78"/>
      <c r="I39" s="78"/>
      <c r="J39" s="78"/>
      <c r="K39" s="78"/>
      <c r="L39" s="78"/>
      <c r="M39" s="78"/>
      <c r="N39" s="78"/>
      <c r="O39" s="78"/>
      <c r="P39" s="78"/>
      <c r="Q39" s="78"/>
      <c r="R39" s="78"/>
      <c r="S39" s="78"/>
      <c r="T39" s="78"/>
      <c r="U39" s="78"/>
      <c r="V39" s="78"/>
      <c r="W39" s="78"/>
      <c r="X39" s="78"/>
      <c r="Y39" s="78"/>
      <c r="Z39" s="78"/>
      <c r="AA39" s="3002"/>
      <c r="AB39" s="3005"/>
      <c r="AC39" s="3002"/>
      <c r="AD39" s="994"/>
      <c r="AE39" s="995"/>
    </row>
    <row r="40" spans="1:31" ht="15.6">
      <c r="A40" s="979"/>
      <c r="B40" s="78"/>
      <c r="C40" s="78"/>
      <c r="D40" s="78"/>
      <c r="E40" s="78"/>
      <c r="F40" s="78"/>
      <c r="G40" s="78"/>
      <c r="H40" s="78"/>
      <c r="I40" s="78"/>
      <c r="J40" s="78"/>
      <c r="K40" s="78"/>
      <c r="L40" s="78"/>
      <c r="M40" s="78"/>
      <c r="N40" s="78"/>
      <c r="O40" s="78"/>
      <c r="P40" s="78"/>
      <c r="Q40" s="78"/>
      <c r="R40" s="78"/>
      <c r="S40" s="78"/>
      <c r="T40" s="78"/>
      <c r="U40" s="78"/>
      <c r="V40" s="78"/>
      <c r="W40" s="78"/>
      <c r="X40" s="78"/>
      <c r="Y40" s="78"/>
      <c r="Z40" s="78"/>
      <c r="AA40" s="3002"/>
      <c r="AB40" s="3005"/>
      <c r="AC40" s="3002"/>
      <c r="AD40" s="994"/>
      <c r="AE40" s="995"/>
    </row>
    <row r="41" spans="1:31" ht="15.6">
      <c r="A41" s="979"/>
      <c r="B41" s="78"/>
      <c r="C41" s="78"/>
      <c r="D41" s="78"/>
      <c r="E41" s="78"/>
      <c r="F41" s="78"/>
      <c r="G41" s="78"/>
      <c r="H41" s="78"/>
      <c r="I41" s="78"/>
      <c r="J41" s="78"/>
      <c r="K41" s="78"/>
      <c r="L41" s="78"/>
      <c r="M41" s="78"/>
      <c r="N41" s="78"/>
      <c r="O41" s="78"/>
      <c r="P41" s="78"/>
      <c r="Q41" s="78"/>
      <c r="R41" s="78"/>
      <c r="S41" s="78"/>
      <c r="T41" s="78"/>
      <c r="U41" s="78"/>
      <c r="V41" s="78"/>
      <c r="W41" s="78"/>
      <c r="X41" s="78"/>
      <c r="Y41" s="78"/>
      <c r="Z41" s="78"/>
      <c r="AA41" s="3002"/>
      <c r="AB41" s="3005"/>
      <c r="AC41" s="3002"/>
      <c r="AD41" s="994"/>
      <c r="AE41" s="995"/>
    </row>
    <row r="42" spans="1:31" ht="15.6">
      <c r="A42" s="979"/>
      <c r="B42" s="78"/>
      <c r="C42" s="78"/>
      <c r="D42" s="78"/>
      <c r="E42" s="78"/>
      <c r="F42" s="78"/>
      <c r="G42" s="78"/>
      <c r="H42" s="78"/>
      <c r="I42" s="78"/>
      <c r="J42" s="78"/>
      <c r="K42" s="78"/>
      <c r="L42" s="78"/>
      <c r="M42" s="78"/>
      <c r="N42" s="78"/>
      <c r="O42" s="78"/>
      <c r="P42" s="78"/>
      <c r="Q42" s="78"/>
      <c r="R42" s="78"/>
      <c r="S42" s="78"/>
      <c r="T42" s="78"/>
      <c r="U42" s="78"/>
      <c r="V42" s="78"/>
      <c r="W42" s="78"/>
      <c r="X42" s="78"/>
      <c r="Y42" s="78"/>
      <c r="Z42" s="78"/>
      <c r="AA42" s="3002"/>
      <c r="AB42" s="3005"/>
      <c r="AC42" s="3002"/>
      <c r="AD42" s="994"/>
      <c r="AE42" s="995"/>
    </row>
    <row r="43" spans="1:31" ht="15.6">
      <c r="A43" s="979"/>
      <c r="B43" s="78"/>
      <c r="C43" s="78"/>
      <c r="D43" s="78"/>
      <c r="E43" s="78"/>
      <c r="F43" s="78"/>
      <c r="G43" s="78"/>
      <c r="H43" s="78"/>
      <c r="I43" s="78"/>
      <c r="J43" s="78"/>
      <c r="K43" s="78"/>
      <c r="L43" s="78"/>
      <c r="M43" s="78"/>
      <c r="N43" s="78"/>
      <c r="O43" s="78"/>
      <c r="P43" s="78"/>
      <c r="Q43" s="78"/>
      <c r="R43" s="78"/>
      <c r="S43" s="78"/>
      <c r="T43" s="78"/>
      <c r="U43" s="78"/>
      <c r="V43" s="78"/>
      <c r="W43" s="78"/>
      <c r="X43" s="78"/>
      <c r="Y43" s="78"/>
      <c r="Z43" s="78"/>
      <c r="AA43" s="3002"/>
      <c r="AB43" s="3005"/>
      <c r="AC43" s="3002"/>
      <c r="AD43" s="994"/>
      <c r="AE43" s="995"/>
    </row>
    <row r="44" spans="1:31" ht="15.6">
      <c r="A44" s="979"/>
      <c r="B44" s="78"/>
      <c r="C44" s="78"/>
      <c r="D44" s="78"/>
      <c r="E44" s="78"/>
      <c r="F44" s="78"/>
      <c r="G44" s="78"/>
      <c r="H44" s="78"/>
      <c r="I44" s="78"/>
      <c r="J44" s="78"/>
      <c r="K44" s="78"/>
      <c r="L44" s="78"/>
      <c r="M44" s="78"/>
      <c r="N44" s="78"/>
      <c r="O44" s="78"/>
      <c r="P44" s="78"/>
      <c r="Q44" s="78"/>
      <c r="R44" s="78"/>
      <c r="S44" s="78"/>
      <c r="T44" s="78"/>
      <c r="U44" s="78"/>
      <c r="V44" s="78"/>
      <c r="W44" s="78"/>
      <c r="X44" s="78"/>
      <c r="Y44" s="78"/>
      <c r="Z44" s="78"/>
      <c r="AA44" s="3002"/>
      <c r="AB44" s="3005"/>
      <c r="AC44" s="3002"/>
      <c r="AD44" s="994"/>
      <c r="AE44" s="995"/>
    </row>
  </sheetData>
  <sheetProtection formatColumns="0" formatRows="0"/>
  <mergeCells count="26">
    <mergeCell ref="U7:U8"/>
    <mergeCell ref="I7:I8"/>
    <mergeCell ref="J7:J8"/>
    <mergeCell ref="K7:K8"/>
    <mergeCell ref="L7:L8"/>
    <mergeCell ref="N7:P7"/>
    <mergeCell ref="Q7:Q8"/>
    <mergeCell ref="R7:R8"/>
    <mergeCell ref="S7:S8"/>
    <mergeCell ref="T7:T8"/>
    <mergeCell ref="B3:Z3"/>
    <mergeCell ref="B5:B8"/>
    <mergeCell ref="C5:C8"/>
    <mergeCell ref="D5:D8"/>
    <mergeCell ref="E5:M5"/>
    <mergeCell ref="N5:V5"/>
    <mergeCell ref="X5:X8"/>
    <mergeCell ref="Z5:Z8"/>
    <mergeCell ref="E6:I6"/>
    <mergeCell ref="J6:L6"/>
    <mergeCell ref="M6:M8"/>
    <mergeCell ref="N6:R6"/>
    <mergeCell ref="S6:U6"/>
    <mergeCell ref="V6:V8"/>
    <mergeCell ref="E7:G7"/>
    <mergeCell ref="H7:H8"/>
  </mergeCells>
  <conditionalFormatting sqref="AC9:AC34">
    <cfRule type="cellIs" dxfId="50" priority="2" operator="equal">
      <formula>0</formula>
    </cfRule>
  </conditionalFormatting>
  <dataValidations count="1">
    <dataValidation type="custom" allowBlank="1" showErrorMessage="1" errorTitle="Input Error" error="Please enter a numeric value." sqref="N24:U33 N11:U20 E11:L20 E24:L33" xr:uid="{713642D2-15A4-4E5D-9D1F-3EE977DBC188}">
      <formula1>ISNUMBER(E11)</formula1>
    </dataValidation>
  </dataValidations>
  <pageMargins left="0.7" right="0.7" top="0.75" bottom="0.75" header="0.3" footer="0.3"/>
  <pageSetup paperSize="8" scale="41" fitToHeight="0" orientation="portrait" r:id="rId1"/>
  <headerFooter>
    <oddHeader>&amp;L&amp;F&amp;CSheet: &amp;A&amp;ROFFICIAL</oddHeader>
    <oddFooter>&amp;LPrinted on: &amp;D at &amp;T&amp;CPage &amp;P of &amp;N&amp;ROfwat</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8F9277-75B7-4F04-B4F5-0A62DE627CB6}">
  <sheetPr codeName="Sheet36">
    <pageSetUpPr fitToPage="1"/>
  </sheetPr>
  <dimension ref="A1:P45"/>
  <sheetViews>
    <sheetView topLeftCell="A12" workbookViewId="0">
      <selection activeCell="J23" sqref="J23"/>
    </sheetView>
  </sheetViews>
  <sheetFormatPr defaultColWidth="9.09765625" defaultRowHeight="15.6"/>
  <cols>
    <col min="1" max="1" width="1.19921875" style="979" customWidth="1"/>
    <col min="2" max="2" width="48.5" style="64" customWidth="1"/>
    <col min="3" max="3" width="7" style="64" customWidth="1"/>
    <col min="4" max="4" width="5.5" style="64" customWidth="1"/>
    <col min="5" max="5" width="16" style="64" customWidth="1"/>
    <col min="6" max="6" width="12.5" style="64" customWidth="1"/>
    <col min="7" max="7" width="1.59765625" style="64" customWidth="1"/>
    <col min="8" max="8" width="12.5" style="86" customWidth="1"/>
    <col min="9" max="9" width="1.59765625" style="64" customWidth="1"/>
    <col min="10" max="10" width="33.59765625" style="64" customWidth="1"/>
    <col min="11" max="11" width="1.5" style="3009" customWidth="1"/>
    <col min="12" max="12" width="1.59765625" style="3013" customWidth="1"/>
    <col min="13" max="13" width="19.69921875" style="3009" bestFit="1" customWidth="1"/>
    <col min="14" max="14" width="1.59765625" style="993" customWidth="1"/>
    <col min="15" max="16" width="1.59765625" style="3009" customWidth="1"/>
    <col min="17" max="16384" width="9.09765625" style="64"/>
  </cols>
  <sheetData>
    <row r="1" spans="1:16" s="261" customFormat="1" ht="23.25" customHeight="1">
      <c r="A1" s="3137" t="s">
        <v>713</v>
      </c>
      <c r="B1" s="354" t="s">
        <v>3202</v>
      </c>
      <c r="C1" s="354"/>
      <c r="D1" s="354"/>
      <c r="E1" s="59"/>
      <c r="F1" s="59"/>
      <c r="H1" s="86"/>
      <c r="K1" s="3008"/>
      <c r="L1" s="3012"/>
      <c r="M1" s="3008"/>
      <c r="N1" s="3015"/>
      <c r="O1" s="3008"/>
      <c r="P1" s="3136"/>
    </row>
    <row r="2" spans="1:16" s="261" customFormat="1" ht="23.25" customHeight="1">
      <c r="A2" s="3137"/>
      <c r="B2" s="354" t="str">
        <f>SelectCompany!B4</f>
        <v>South Staffordshire Water</v>
      </c>
      <c r="C2" s="59"/>
      <c r="D2" s="59"/>
      <c r="E2" s="59"/>
      <c r="F2" s="59"/>
      <c r="H2" s="86"/>
      <c r="K2" s="3008"/>
      <c r="L2" s="3012"/>
      <c r="M2" s="3008"/>
      <c r="N2" s="3015"/>
      <c r="O2" s="3008"/>
      <c r="P2" s="3136"/>
    </row>
    <row r="3" spans="1:16" s="262" customFormat="1" ht="36.75" customHeight="1">
      <c r="A3" s="3137"/>
      <c r="B3" s="5193" t="s">
        <v>3203</v>
      </c>
      <c r="C3" s="5001"/>
      <c r="D3" s="5001"/>
      <c r="E3" s="5001"/>
      <c r="F3" s="5001"/>
      <c r="G3" s="5001"/>
      <c r="H3" s="5001"/>
      <c r="I3" s="5001"/>
      <c r="J3" s="5001"/>
      <c r="K3" s="3008"/>
      <c r="L3" s="3012"/>
      <c r="M3" s="3003" t="s">
        <v>716</v>
      </c>
      <c r="N3" s="3015"/>
      <c r="O3" s="3008"/>
      <c r="P3" s="3136"/>
    </row>
    <row r="4" spans="1:16" s="262" customFormat="1" ht="23.4" thickBot="1">
      <c r="A4" s="3137"/>
      <c r="B4" s="283"/>
      <c r="C4" s="283"/>
      <c r="D4" s="283"/>
      <c r="E4" s="283"/>
      <c r="F4" s="356"/>
      <c r="H4" s="86"/>
      <c r="K4" s="3008"/>
      <c r="L4" s="3012"/>
      <c r="M4" s="101"/>
      <c r="N4" s="3015"/>
      <c r="O4" s="3008"/>
      <c r="P4" s="3136"/>
    </row>
    <row r="5" spans="1:16" ht="46.2" thickTop="1" thickBot="1">
      <c r="A5" s="979" t="s">
        <v>725</v>
      </c>
      <c r="B5" s="357" t="s">
        <v>717</v>
      </c>
      <c r="C5" s="49" t="s">
        <v>718</v>
      </c>
      <c r="D5" s="49" t="s">
        <v>719</v>
      </c>
      <c r="E5" s="49" t="s">
        <v>762</v>
      </c>
      <c r="F5" s="50" t="s">
        <v>3204</v>
      </c>
      <c r="G5" s="55"/>
      <c r="H5" s="358" t="s">
        <v>723</v>
      </c>
      <c r="I5" s="55"/>
      <c r="J5" s="358" t="s">
        <v>724</v>
      </c>
      <c r="M5" s="101"/>
      <c r="P5" s="3201"/>
    </row>
    <row r="6" spans="1:16" ht="15.75" customHeight="1" thickTop="1" thickBot="1">
      <c r="A6" s="3143" t="s">
        <v>729</v>
      </c>
      <c r="C6" s="359"/>
      <c r="D6" s="359"/>
      <c r="E6" s="360"/>
      <c r="F6" s="360"/>
      <c r="G6" s="55"/>
      <c r="H6" s="85"/>
      <c r="I6" s="55"/>
      <c r="J6" s="134"/>
      <c r="M6" s="101">
        <f t="shared" ref="M6:M37" si="0">IF(COUNTBLANK(E6:F6)=N6, 0, rngIncomplete )</f>
        <v>0</v>
      </c>
      <c r="N6" s="993">
        <v>2</v>
      </c>
      <c r="O6" s="3010"/>
      <c r="P6" s="3136"/>
    </row>
    <row r="7" spans="1:16" ht="15.75" customHeight="1" thickTop="1" thickBot="1">
      <c r="B7" s="23" t="s">
        <v>3205</v>
      </c>
      <c r="C7" s="169"/>
      <c r="D7" s="169"/>
      <c r="E7" s="213"/>
      <c r="F7" s="51"/>
      <c r="G7" s="55"/>
      <c r="I7" s="55"/>
      <c r="J7" s="55"/>
      <c r="M7" s="101">
        <f t="shared" si="0"/>
        <v>0</v>
      </c>
      <c r="N7" s="993">
        <v>2</v>
      </c>
      <c r="O7" s="3002"/>
      <c r="P7" s="3136"/>
    </row>
    <row r="8" spans="1:16" s="55" customFormat="1" ht="15.75" customHeight="1" thickTop="1">
      <c r="A8" s="3143"/>
      <c r="B8" s="361" t="s">
        <v>3206</v>
      </c>
      <c r="C8" s="362" t="s">
        <v>731</v>
      </c>
      <c r="D8" s="362">
        <v>3</v>
      </c>
      <c r="E8" s="363">
        <f>IFERROR('1E'!I14, 0)</f>
        <v>393.48500000000001</v>
      </c>
      <c r="F8" s="364"/>
      <c r="G8" s="86"/>
      <c r="H8" s="25" t="s">
        <v>3207</v>
      </c>
      <c r="J8" s="365"/>
      <c r="K8" s="3009"/>
      <c r="L8" s="3013"/>
      <c r="M8" s="101">
        <f t="shared" si="0"/>
        <v>0</v>
      </c>
      <c r="N8" s="993">
        <v>1</v>
      </c>
      <c r="O8" s="3009"/>
      <c r="P8" s="366"/>
    </row>
    <row r="9" spans="1:16" s="55" customFormat="1" ht="15.75" customHeight="1">
      <c r="A9" s="979"/>
      <c r="B9" s="367" t="s">
        <v>3208</v>
      </c>
      <c r="C9" s="368" t="s">
        <v>731</v>
      </c>
      <c r="D9" s="368">
        <v>3</v>
      </c>
      <c r="E9" s="3987">
        <v>247.47755373761538</v>
      </c>
      <c r="F9" s="370"/>
      <c r="G9" s="86"/>
      <c r="H9" s="26" t="s">
        <v>3209</v>
      </c>
      <c r="J9" s="371"/>
      <c r="K9" s="3009"/>
      <c r="L9" s="3013"/>
      <c r="M9" s="101">
        <f t="shared" si="0"/>
        <v>0</v>
      </c>
      <c r="N9" s="993">
        <v>1</v>
      </c>
      <c r="O9" s="3009"/>
      <c r="P9" s="366"/>
    </row>
    <row r="10" spans="1:16" s="55" customFormat="1" ht="15.75" customHeight="1">
      <c r="A10" s="979"/>
      <c r="B10" s="367" t="s">
        <v>3210</v>
      </c>
      <c r="C10" s="368" t="s">
        <v>874</v>
      </c>
      <c r="D10" s="368">
        <v>2</v>
      </c>
      <c r="E10" s="3988">
        <f>E8/(E8+E9)</f>
        <v>0.61389701739280877</v>
      </c>
      <c r="F10" s="373"/>
      <c r="G10" s="86"/>
      <c r="H10" s="26" t="s">
        <v>3211</v>
      </c>
      <c r="J10" s="371"/>
      <c r="K10" s="3009"/>
      <c r="L10" s="3013"/>
      <c r="M10" s="101">
        <f t="shared" si="0"/>
        <v>0</v>
      </c>
      <c r="N10" s="993">
        <v>1</v>
      </c>
      <c r="O10" s="3009"/>
      <c r="P10" s="366"/>
    </row>
    <row r="11" spans="1:16" s="55" customFormat="1" ht="15.75" customHeight="1">
      <c r="A11" s="979"/>
      <c r="B11" s="367" t="s">
        <v>3212</v>
      </c>
      <c r="C11" s="368" t="s">
        <v>874</v>
      </c>
      <c r="D11" s="368">
        <v>2</v>
      </c>
      <c r="E11" s="374">
        <v>9.9830322861234971E-2</v>
      </c>
      <c r="F11" s="373"/>
      <c r="G11" s="86"/>
      <c r="H11" s="26" t="s">
        <v>3213</v>
      </c>
      <c r="J11" s="371"/>
      <c r="K11" s="3009"/>
      <c r="L11" s="3013"/>
      <c r="M11" s="101">
        <f t="shared" si="0"/>
        <v>0</v>
      </c>
      <c r="N11" s="993">
        <v>1</v>
      </c>
      <c r="O11" s="3009"/>
      <c r="P11" s="366"/>
    </row>
    <row r="12" spans="1:16" s="55" customFormat="1" ht="15.75" customHeight="1">
      <c r="A12" s="979"/>
      <c r="B12" s="367" t="s">
        <v>3214</v>
      </c>
      <c r="C12" s="368" t="s">
        <v>874</v>
      </c>
      <c r="D12" s="368">
        <v>2</v>
      </c>
      <c r="E12" s="375">
        <f>IFERROR('1F'!F40, 0)</f>
        <v>5.5989577189217522E-2</v>
      </c>
      <c r="F12" s="376">
        <f>IFERROR('1F'!L40,0)</f>
        <v>5.5989577189217522E-2</v>
      </c>
      <c r="G12" s="86"/>
      <c r="H12" s="26" t="s">
        <v>3215</v>
      </c>
      <c r="J12" s="371"/>
      <c r="K12" s="3009"/>
      <c r="L12" s="3013"/>
      <c r="M12" s="101">
        <f t="shared" si="0"/>
        <v>0</v>
      </c>
      <c r="N12" s="993">
        <v>0</v>
      </c>
      <c r="O12" s="3009"/>
      <c r="P12" s="366"/>
    </row>
    <row r="13" spans="1:16" s="55" customFormat="1" ht="15.75" customHeight="1">
      <c r="A13" s="979"/>
      <c r="B13" s="367" t="s">
        <v>3216</v>
      </c>
      <c r="C13" s="368" t="s">
        <v>874</v>
      </c>
      <c r="D13" s="368">
        <v>2</v>
      </c>
      <c r="E13" s="372">
        <f>- IFERROR('1A'!I22 / E9, 0)</f>
        <v>2.1121107434017447E-2</v>
      </c>
      <c r="F13" s="373"/>
      <c r="G13" s="377"/>
      <c r="H13" s="26" t="s">
        <v>3217</v>
      </c>
      <c r="J13" s="371"/>
      <c r="K13" s="3009"/>
      <c r="L13" s="3013"/>
      <c r="M13" s="101">
        <f t="shared" si="0"/>
        <v>0</v>
      </c>
      <c r="N13" s="993">
        <v>1</v>
      </c>
      <c r="O13" s="3009"/>
      <c r="P13" s="366"/>
    </row>
    <row r="14" spans="1:16" s="55" customFormat="1" ht="15.75" customHeight="1">
      <c r="A14" s="979"/>
      <c r="B14" s="367" t="s">
        <v>3218</v>
      </c>
      <c r="C14" s="368" t="s">
        <v>874</v>
      </c>
      <c r="D14" s="368">
        <v>2</v>
      </c>
      <c r="E14" s="372">
        <f xml:space="preserve"> IF(  '2I'!E43 = 0, 0, IFERROR(( '2I'!E43 - '2C'!E29-'2C'!E31) / ( '2C'!E29 +'2C'!E31 + '2I'!E37 ),0) )</f>
        <v>-3.938594926085285E-3</v>
      </c>
      <c r="F14" s="373"/>
      <c r="G14" s="86"/>
      <c r="H14" s="26" t="s">
        <v>3219</v>
      </c>
      <c r="J14" s="371"/>
      <c r="K14" s="3009"/>
      <c r="L14" s="3013"/>
      <c r="M14" s="101">
        <f t="shared" si="0"/>
        <v>0</v>
      </c>
      <c r="N14" s="993">
        <v>1</v>
      </c>
      <c r="O14" s="3009"/>
      <c r="P14" s="366"/>
    </row>
    <row r="15" spans="1:16" s="55" customFormat="1" ht="15.75" customHeight="1">
      <c r="A15" s="979"/>
      <c r="B15" s="367" t="s">
        <v>3220</v>
      </c>
      <c r="C15" s="368" t="s">
        <v>874</v>
      </c>
      <c r="D15" s="368">
        <v>2</v>
      </c>
      <c r="E15" s="372">
        <f xml:space="preserve"> IF(  '2I'!F43 = 0, 0, IFERROR(( '2I'!F43 - '2C'!F29-'2C'!F31) / ( '2C'!F29 +'2C'!F31 + '2I'!F37 ),0) )</f>
        <v>0</v>
      </c>
      <c r="F15" s="373"/>
      <c r="G15" s="86"/>
      <c r="H15" s="26" t="s">
        <v>3221</v>
      </c>
      <c r="J15" s="371"/>
      <c r="K15" s="3009"/>
      <c r="L15" s="3013"/>
      <c r="M15" s="101">
        <f t="shared" si="0"/>
        <v>0</v>
      </c>
      <c r="N15" s="993">
        <v>1</v>
      </c>
      <c r="O15" s="3009"/>
      <c r="P15" s="366"/>
    </row>
    <row r="16" spans="1:16" s="55" customFormat="1" ht="15.75" customHeight="1">
      <c r="A16" s="979"/>
      <c r="B16" s="367" t="s">
        <v>3222</v>
      </c>
      <c r="C16" s="368" t="s">
        <v>2403</v>
      </c>
      <c r="D16" s="368" t="s">
        <v>3223</v>
      </c>
      <c r="E16" s="378" t="s">
        <v>3223</v>
      </c>
      <c r="F16" s="370"/>
      <c r="G16" s="86"/>
      <c r="H16" s="26" t="s">
        <v>3224</v>
      </c>
      <c r="J16" s="371"/>
      <c r="K16" s="3009"/>
      <c r="L16" s="3013"/>
      <c r="M16" s="101">
        <f t="shared" si="0"/>
        <v>0</v>
      </c>
      <c r="N16" s="993">
        <v>1</v>
      </c>
      <c r="O16" s="3009"/>
      <c r="P16" s="366"/>
    </row>
    <row r="17" spans="1:16" s="56" customFormat="1" ht="15.75" customHeight="1">
      <c r="A17" s="979"/>
      <c r="B17" s="367" t="s">
        <v>3225</v>
      </c>
      <c r="C17" s="368" t="s">
        <v>2403</v>
      </c>
      <c r="D17" s="368" t="s">
        <v>3223</v>
      </c>
      <c r="E17" s="378" t="s">
        <v>10083</v>
      </c>
      <c r="F17" s="370"/>
      <c r="G17" s="377"/>
      <c r="H17" s="26" t="s">
        <v>3226</v>
      </c>
      <c r="J17" s="371"/>
      <c r="K17" s="3011"/>
      <c r="L17" s="3014"/>
      <c r="M17" s="101">
        <f t="shared" si="0"/>
        <v>0</v>
      </c>
      <c r="N17" s="993">
        <v>1</v>
      </c>
      <c r="O17" s="3011"/>
      <c r="P17" s="366"/>
    </row>
    <row r="18" spans="1:16" s="56" customFormat="1" ht="15.75" customHeight="1">
      <c r="A18" s="979"/>
      <c r="B18" s="367" t="s">
        <v>3227</v>
      </c>
      <c r="C18" s="368" t="s">
        <v>2403</v>
      </c>
      <c r="D18" s="368" t="s">
        <v>3223</v>
      </c>
      <c r="E18" s="378" t="s">
        <v>10084</v>
      </c>
      <c r="F18" s="370"/>
      <c r="G18" s="377"/>
      <c r="H18" s="26" t="s">
        <v>3228</v>
      </c>
      <c r="J18" s="371"/>
      <c r="K18" s="3011"/>
      <c r="L18" s="3014"/>
      <c r="M18" s="101">
        <f t="shared" si="0"/>
        <v>0</v>
      </c>
      <c r="N18" s="993">
        <v>1</v>
      </c>
      <c r="O18" s="3011"/>
      <c r="P18" s="366"/>
    </row>
    <row r="19" spans="1:16" s="55" customFormat="1" ht="15.75" customHeight="1">
      <c r="A19" s="979"/>
      <c r="B19" s="367" t="s">
        <v>3229</v>
      </c>
      <c r="C19" s="368" t="s">
        <v>874</v>
      </c>
      <c r="D19" s="368">
        <v>2</v>
      </c>
      <c r="E19" s="374">
        <v>7.859234538612421E-2</v>
      </c>
      <c r="F19" s="370"/>
      <c r="G19" s="86"/>
      <c r="H19" s="26" t="s">
        <v>3230</v>
      </c>
      <c r="J19" s="371"/>
      <c r="K19" s="3009"/>
      <c r="L19" s="3013"/>
      <c r="M19" s="101">
        <f t="shared" si="0"/>
        <v>0</v>
      </c>
      <c r="N19" s="993">
        <v>1</v>
      </c>
      <c r="O19" s="3009"/>
      <c r="P19" s="366"/>
    </row>
    <row r="20" spans="1:16" s="55" customFormat="1" ht="15.75" customHeight="1">
      <c r="A20" s="979"/>
      <c r="B20" s="367" t="s">
        <v>3231</v>
      </c>
      <c r="C20" s="368" t="s">
        <v>3232</v>
      </c>
      <c r="D20" s="368">
        <v>2</v>
      </c>
      <c r="E20" s="369">
        <f xml:space="preserve"> IFERROR('1A'!I21 / -'1A'!I22, 0)</f>
        <v>3.0263188502008824</v>
      </c>
      <c r="F20" s="370"/>
      <c r="G20" s="377"/>
      <c r="H20" s="26" t="s">
        <v>3233</v>
      </c>
      <c r="J20" s="371"/>
      <c r="K20" s="3009"/>
      <c r="L20" s="3013"/>
      <c r="M20" s="101">
        <f t="shared" si="0"/>
        <v>0</v>
      </c>
      <c r="N20" s="993">
        <v>1</v>
      </c>
      <c r="O20" s="3009"/>
      <c r="P20" s="366"/>
    </row>
    <row r="21" spans="1:16" s="55" customFormat="1" ht="15.75" customHeight="1">
      <c r="A21" s="979"/>
      <c r="B21" s="367" t="s">
        <v>3234</v>
      </c>
      <c r="C21" s="368" t="s">
        <v>731</v>
      </c>
      <c r="D21" s="368">
        <v>3</v>
      </c>
      <c r="E21" s="490">
        <f>IFERROR('1D'!I20 - '1D'!I13, 0)</f>
        <v>67.05456863000002</v>
      </c>
      <c r="F21" s="370"/>
      <c r="G21" s="86"/>
      <c r="H21" s="26" t="s">
        <v>3235</v>
      </c>
      <c r="J21" s="371"/>
      <c r="K21" s="3009"/>
      <c r="L21" s="3013"/>
      <c r="M21" s="101">
        <f t="shared" si="0"/>
        <v>0</v>
      </c>
      <c r="N21" s="993">
        <v>1</v>
      </c>
      <c r="O21" s="3009"/>
      <c r="P21" s="366"/>
    </row>
    <row r="22" spans="1:16" s="55" customFormat="1" ht="15.75" customHeight="1">
      <c r="A22" s="979"/>
      <c r="B22" s="367" t="s">
        <v>3236</v>
      </c>
      <c r="C22" s="368" t="s">
        <v>3232</v>
      </c>
      <c r="D22" s="368">
        <v>2</v>
      </c>
      <c r="E22" s="379">
        <v>5.1505048840503811</v>
      </c>
      <c r="F22" s="370"/>
      <c r="G22" s="86"/>
      <c r="H22" s="26" t="s">
        <v>3237</v>
      </c>
      <c r="J22" s="371"/>
      <c r="K22" s="3009"/>
      <c r="L22" s="3013"/>
      <c r="M22" s="101">
        <f t="shared" si="0"/>
        <v>0</v>
      </c>
      <c r="N22" s="993">
        <v>1</v>
      </c>
      <c r="O22" s="3009"/>
      <c r="P22" s="366"/>
    </row>
    <row r="23" spans="1:16" s="55" customFormat="1" ht="15.75" customHeight="1">
      <c r="A23" s="979"/>
      <c r="B23" s="367" t="s">
        <v>3238</v>
      </c>
      <c r="C23" s="368" t="s">
        <v>3232</v>
      </c>
      <c r="D23" s="368">
        <v>2</v>
      </c>
      <c r="E23" s="379">
        <v>3.379270776293426</v>
      </c>
      <c r="F23" s="370"/>
      <c r="G23" s="86"/>
      <c r="H23" s="26" t="s">
        <v>3239</v>
      </c>
      <c r="J23" s="371"/>
      <c r="K23" s="3009"/>
      <c r="L23" s="3013"/>
      <c r="M23" s="101">
        <f t="shared" si="0"/>
        <v>0</v>
      </c>
      <c r="N23" s="993">
        <v>1</v>
      </c>
      <c r="O23" s="3009"/>
      <c r="P23" s="366"/>
    </row>
    <row r="24" spans="1:16" s="55" customFormat="1" ht="15.75" customHeight="1">
      <c r="A24" s="979"/>
      <c r="B24" s="367" t="s">
        <v>3240</v>
      </c>
      <c r="C24" s="368" t="s">
        <v>3232</v>
      </c>
      <c r="D24" s="368">
        <v>2</v>
      </c>
      <c r="E24" s="369">
        <f>IFERROR(E21 / E8, 0)</f>
        <v>0.17041200714131419</v>
      </c>
      <c r="F24" s="370"/>
      <c r="G24" s="86"/>
      <c r="H24" s="26" t="s">
        <v>3241</v>
      </c>
      <c r="J24" s="371"/>
      <c r="K24" s="3009"/>
      <c r="L24" s="3013"/>
      <c r="M24" s="101">
        <f t="shared" si="0"/>
        <v>0</v>
      </c>
      <c r="N24" s="993">
        <v>1</v>
      </c>
      <c r="O24" s="3009"/>
      <c r="P24" s="366"/>
    </row>
    <row r="25" spans="1:16" s="55" customFormat="1" ht="15.75" customHeight="1">
      <c r="A25" s="979"/>
      <c r="B25" s="367" t="s">
        <v>3242</v>
      </c>
      <c r="C25" s="368" t="s">
        <v>874</v>
      </c>
      <c r="D25" s="368">
        <v>2</v>
      </c>
      <c r="E25" s="372">
        <f>IFERROR('1A'!I25 / '1A'!I16, 0)</f>
        <v>0</v>
      </c>
      <c r="F25" s="370"/>
      <c r="G25" s="86"/>
      <c r="H25" s="26" t="s">
        <v>3243</v>
      </c>
      <c r="J25" s="371"/>
      <c r="K25" s="3009"/>
      <c r="L25" s="3013"/>
      <c r="M25" s="101">
        <f t="shared" si="0"/>
        <v>0</v>
      </c>
      <c r="N25" s="993">
        <v>1</v>
      </c>
      <c r="O25" s="3009"/>
      <c r="P25" s="366"/>
    </row>
    <row r="26" spans="1:16" s="55" customFormat="1" ht="15.75" customHeight="1">
      <c r="A26" s="979"/>
      <c r="B26" s="367" t="s">
        <v>3244</v>
      </c>
      <c r="C26" s="368" t="s">
        <v>731</v>
      </c>
      <c r="D26" s="368">
        <v>3</v>
      </c>
      <c r="E26" s="490">
        <f>IFERROR(E21 - ABS('1D'!I32), 0)</f>
        <v>61.827568630000016</v>
      </c>
      <c r="F26" s="370"/>
      <c r="G26" s="86"/>
      <c r="H26" s="26" t="s">
        <v>3245</v>
      </c>
      <c r="J26" s="371"/>
      <c r="K26" s="3009"/>
      <c r="L26" s="3013"/>
      <c r="M26" s="101">
        <f t="shared" si="0"/>
        <v>0</v>
      </c>
      <c r="N26" s="993">
        <v>1</v>
      </c>
      <c r="O26" s="3009"/>
      <c r="P26" s="366"/>
    </row>
    <row r="27" spans="1:16" s="55" customFormat="1" ht="15.75" customHeight="1" thickBot="1">
      <c r="A27" s="3143"/>
      <c r="B27" s="380" t="s">
        <v>3246</v>
      </c>
      <c r="C27" s="381" t="s">
        <v>3232</v>
      </c>
      <c r="D27" s="381">
        <v>2</v>
      </c>
      <c r="E27" s="382">
        <f>IFERROR(E26 / E8, 0)</f>
        <v>0.15712814625716359</v>
      </c>
      <c r="F27" s="383"/>
      <c r="G27" s="86"/>
      <c r="H27" s="27" t="s">
        <v>3247</v>
      </c>
      <c r="J27" s="384"/>
      <c r="K27" s="3009"/>
      <c r="L27" s="3013"/>
      <c r="M27" s="101">
        <f t="shared" si="0"/>
        <v>0</v>
      </c>
      <c r="N27" s="993">
        <v>1</v>
      </c>
      <c r="O27" s="3009"/>
      <c r="P27" s="366"/>
    </row>
    <row r="28" spans="1:16" s="55" customFormat="1" ht="15.75" customHeight="1" thickTop="1" thickBot="1">
      <c r="A28" s="979"/>
      <c r="B28" s="57"/>
      <c r="C28" s="57"/>
      <c r="D28" s="57"/>
      <c r="E28" s="40"/>
      <c r="F28" s="40"/>
      <c r="G28" s="86"/>
      <c r="H28" s="46"/>
      <c r="J28" s="385"/>
      <c r="K28" s="3009"/>
      <c r="L28" s="3013"/>
      <c r="M28" s="101">
        <f t="shared" si="0"/>
        <v>0</v>
      </c>
      <c r="N28" s="993">
        <v>2</v>
      </c>
      <c r="O28" s="3009"/>
      <c r="P28" s="3138"/>
    </row>
    <row r="29" spans="1:16" s="55" customFormat="1" ht="15.75" customHeight="1" thickTop="1" thickBot="1">
      <c r="A29" s="979"/>
      <c r="B29" s="23" t="s">
        <v>818</v>
      </c>
      <c r="C29" s="169"/>
      <c r="D29" s="169"/>
      <c r="E29" s="213"/>
      <c r="F29" s="51"/>
      <c r="G29" s="86"/>
      <c r="H29" s="386"/>
      <c r="J29" s="385"/>
      <c r="K29" s="3009"/>
      <c r="L29" s="3013"/>
      <c r="M29" s="101">
        <f t="shared" si="0"/>
        <v>0</v>
      </c>
      <c r="N29" s="993">
        <v>2</v>
      </c>
      <c r="O29" s="3009"/>
      <c r="P29" s="3380"/>
    </row>
    <row r="30" spans="1:16" s="55" customFormat="1" ht="15.75" customHeight="1" thickTop="1">
      <c r="A30" s="3143"/>
      <c r="B30" s="387" t="s">
        <v>3248</v>
      </c>
      <c r="C30" s="43" t="s">
        <v>874</v>
      </c>
      <c r="D30" s="43">
        <v>2</v>
      </c>
      <c r="E30" s="388">
        <f>IFERROR(('1E'!E9 + '1E'!E10) / '1E'!I11, 0)</f>
        <v>0.19651598804326376</v>
      </c>
      <c r="F30" s="389"/>
      <c r="G30" s="86"/>
      <c r="H30" s="25" t="s">
        <v>3249</v>
      </c>
      <c r="J30" s="365"/>
      <c r="K30" s="3009"/>
      <c r="L30" s="3013"/>
      <c r="M30" s="101">
        <f t="shared" si="0"/>
        <v>0</v>
      </c>
      <c r="N30" s="993">
        <v>1</v>
      </c>
      <c r="O30" s="3009"/>
      <c r="P30" s="366"/>
    </row>
    <row r="31" spans="1:16" s="55" customFormat="1" ht="15.75" customHeight="1">
      <c r="A31" s="979"/>
      <c r="B31" s="390" t="s">
        <v>3250</v>
      </c>
      <c r="C31" s="44" t="s">
        <v>874</v>
      </c>
      <c r="D31" s="44">
        <v>2</v>
      </c>
      <c r="E31" s="372">
        <f>IFERROR('1E'!F9 / '1E'!I11, 0)</f>
        <v>7.2202513610173824E-2</v>
      </c>
      <c r="F31" s="391"/>
      <c r="G31" s="86"/>
      <c r="H31" s="26" t="s">
        <v>3251</v>
      </c>
      <c r="J31" s="371"/>
      <c r="K31" s="3009"/>
      <c r="L31" s="3013"/>
      <c r="M31" s="101">
        <f t="shared" si="0"/>
        <v>0</v>
      </c>
      <c r="N31" s="993">
        <v>1</v>
      </c>
      <c r="O31" s="3009"/>
      <c r="P31" s="366"/>
    </row>
    <row r="32" spans="1:16" s="55" customFormat="1" ht="15.75" customHeight="1">
      <c r="A32" s="979"/>
      <c r="B32" s="390" t="s">
        <v>3252</v>
      </c>
      <c r="C32" s="44" t="s">
        <v>874</v>
      </c>
      <c r="D32" s="44">
        <v>2</v>
      </c>
      <c r="E32" s="372">
        <f>IFERROR(('1E'!G9 + '1E'!H9) / '1E'!I11, 0)</f>
        <v>0.73128149834656242</v>
      </c>
      <c r="F32" s="391"/>
      <c r="G32" s="86"/>
      <c r="H32" s="26" t="s">
        <v>3253</v>
      </c>
      <c r="J32" s="371"/>
      <c r="K32" s="3009"/>
      <c r="L32" s="3013"/>
      <c r="M32" s="101">
        <f t="shared" si="0"/>
        <v>0</v>
      </c>
      <c r="N32" s="993">
        <v>1</v>
      </c>
      <c r="O32" s="3009"/>
      <c r="P32" s="366"/>
    </row>
    <row r="33" spans="1:16" s="55" customFormat="1" ht="15.75" customHeight="1">
      <c r="A33" s="979"/>
      <c r="B33" s="390" t="s">
        <v>3254</v>
      </c>
      <c r="C33" s="44" t="s">
        <v>874</v>
      </c>
      <c r="D33" s="44">
        <v>2</v>
      </c>
      <c r="E33" s="374">
        <v>0</v>
      </c>
      <c r="F33" s="391"/>
      <c r="G33" s="86"/>
      <c r="H33" s="26" t="s">
        <v>3255</v>
      </c>
      <c r="J33" s="371"/>
      <c r="K33" s="3009"/>
      <c r="L33" s="3013"/>
      <c r="M33" s="101">
        <f t="shared" si="0"/>
        <v>0</v>
      </c>
      <c r="N33" s="993">
        <v>1</v>
      </c>
      <c r="O33" s="3009"/>
      <c r="P33" s="366"/>
    </row>
    <row r="34" spans="1:16" s="55" customFormat="1" ht="30">
      <c r="A34" s="979"/>
      <c r="B34" s="390" t="s">
        <v>3256</v>
      </c>
      <c r="C34" s="44" t="s">
        <v>874</v>
      </c>
      <c r="D34" s="44">
        <v>2</v>
      </c>
      <c r="E34" s="374">
        <v>7.0099999999999996E-2</v>
      </c>
      <c r="F34" s="391"/>
      <c r="G34" s="86"/>
      <c r="H34" s="26" t="s">
        <v>3257</v>
      </c>
      <c r="J34" s="371"/>
      <c r="K34" s="3009"/>
      <c r="L34" s="3013"/>
      <c r="M34" s="101">
        <f t="shared" si="0"/>
        <v>0</v>
      </c>
      <c r="N34" s="993">
        <v>1</v>
      </c>
      <c r="O34" s="3009"/>
      <c r="P34" s="366"/>
    </row>
    <row r="35" spans="1:16" s="55" customFormat="1" ht="31.5" customHeight="1">
      <c r="A35" s="979"/>
      <c r="B35" s="390" t="s">
        <v>3258</v>
      </c>
      <c r="C35" s="44" t="s">
        <v>874</v>
      </c>
      <c r="D35" s="44">
        <v>2</v>
      </c>
      <c r="E35" s="374">
        <v>4.7100000000000003E-2</v>
      </c>
      <c r="F35" s="391"/>
      <c r="G35" s="86"/>
      <c r="H35" s="26" t="s">
        <v>3259</v>
      </c>
      <c r="J35" s="371"/>
      <c r="K35" s="3009"/>
      <c r="L35" s="3013"/>
      <c r="M35" s="101">
        <f t="shared" si="0"/>
        <v>0</v>
      </c>
      <c r="N35" s="993">
        <v>1</v>
      </c>
      <c r="O35" s="3009"/>
      <c r="P35" s="366"/>
    </row>
    <row r="36" spans="1:16" s="55" customFormat="1" ht="33" customHeight="1">
      <c r="A36" s="979"/>
      <c r="B36" s="390" t="s">
        <v>3260</v>
      </c>
      <c r="C36" s="44" t="s">
        <v>874</v>
      </c>
      <c r="D36" s="44">
        <v>2</v>
      </c>
      <c r="E36" s="374">
        <v>0.72040000000000004</v>
      </c>
      <c r="F36" s="391"/>
      <c r="G36" s="86"/>
      <c r="H36" s="26" t="s">
        <v>3261</v>
      </c>
      <c r="J36" s="371"/>
      <c r="K36" s="3009"/>
      <c r="L36" s="3013"/>
      <c r="M36" s="101">
        <f t="shared" si="0"/>
        <v>0</v>
      </c>
      <c r="N36" s="993">
        <v>1</v>
      </c>
      <c r="O36" s="3009"/>
      <c r="P36" s="366"/>
    </row>
    <row r="37" spans="1:16" s="55" customFormat="1" ht="15.75" customHeight="1" thickBot="1">
      <c r="A37" s="3143"/>
      <c r="B37" s="392" t="s">
        <v>3262</v>
      </c>
      <c r="C37" s="45" t="s">
        <v>874</v>
      </c>
      <c r="D37" s="45">
        <v>2</v>
      </c>
      <c r="E37" s="393">
        <v>0.16239999999999999</v>
      </c>
      <c r="F37" s="394"/>
      <c r="H37" s="27" t="s">
        <v>3263</v>
      </c>
      <c r="J37" s="384"/>
      <c r="K37" s="3009"/>
      <c r="L37" s="3013"/>
      <c r="M37" s="101">
        <f t="shared" si="0"/>
        <v>0</v>
      </c>
      <c r="N37" s="993">
        <v>1</v>
      </c>
      <c r="O37" s="3009"/>
      <c r="P37" s="366"/>
    </row>
    <row r="38" spans="1:16" s="55" customFormat="1" ht="15.75" customHeight="1" thickTop="1">
      <c r="A38" s="979"/>
      <c r="B38" s="395" t="s">
        <v>3264</v>
      </c>
      <c r="H38" s="86"/>
      <c r="K38" s="980" t="s">
        <v>775</v>
      </c>
      <c r="L38" s="3013"/>
      <c r="M38" s="101"/>
      <c r="N38" s="993"/>
      <c r="O38" s="3009"/>
      <c r="P38" s="3009"/>
    </row>
    <row r="39" spans="1:16" s="55" customFormat="1" ht="15.75" customHeight="1">
      <c r="A39" s="979"/>
      <c r="H39" s="86"/>
      <c r="K39" s="3009"/>
      <c r="L39" s="3013"/>
      <c r="M39" s="101"/>
      <c r="N39" s="993"/>
      <c r="O39" s="3009"/>
      <c r="P39" s="3009"/>
    </row>
    <row r="40" spans="1:16">
      <c r="B40" s="55"/>
      <c r="C40" s="55"/>
      <c r="D40" s="55"/>
      <c r="E40" s="55"/>
      <c r="F40" s="55"/>
      <c r="G40" s="55"/>
      <c r="I40" s="55"/>
      <c r="J40" s="55"/>
      <c r="M40" s="101"/>
    </row>
    <row r="41" spans="1:16">
      <c r="B41" s="55"/>
      <c r="C41" s="55"/>
      <c r="D41" s="55"/>
      <c r="E41" s="55"/>
      <c r="F41" s="55"/>
      <c r="G41" s="55"/>
      <c r="I41" s="55"/>
      <c r="J41" s="55"/>
      <c r="M41" s="101"/>
    </row>
    <row r="42" spans="1:16">
      <c r="B42" s="55"/>
      <c r="C42" s="55"/>
      <c r="D42" s="55"/>
      <c r="E42" s="55"/>
      <c r="F42" s="55"/>
      <c r="G42" s="55"/>
      <c r="I42" s="55"/>
      <c r="J42" s="55"/>
      <c r="M42" s="101"/>
    </row>
    <row r="43" spans="1:16">
      <c r="B43" s="55"/>
      <c r="C43" s="55"/>
      <c r="D43" s="55"/>
      <c r="E43" s="55"/>
      <c r="F43" s="55"/>
      <c r="G43" s="55"/>
      <c r="I43" s="55"/>
      <c r="J43" s="55"/>
      <c r="M43" s="101"/>
    </row>
    <row r="44" spans="1:16">
      <c r="B44" s="55"/>
      <c r="C44" s="55"/>
      <c r="D44" s="55"/>
      <c r="E44" s="55"/>
      <c r="F44" s="55"/>
      <c r="G44" s="55"/>
      <c r="I44" s="55"/>
      <c r="J44" s="55"/>
      <c r="M44" s="101"/>
    </row>
    <row r="45" spans="1:16">
      <c r="B45" s="55"/>
      <c r="C45" s="55"/>
      <c r="D45" s="55"/>
      <c r="E45" s="55"/>
      <c r="F45" s="55"/>
      <c r="G45" s="55"/>
      <c r="I45" s="55"/>
      <c r="J45" s="55"/>
      <c r="M45" s="101"/>
    </row>
  </sheetData>
  <sheetProtection formatColumns="0" formatRows="0"/>
  <mergeCells count="1">
    <mergeCell ref="B3:J3"/>
  </mergeCells>
  <conditionalFormatting sqref="M4:M45">
    <cfRule type="cellIs" dxfId="49" priority="1" operator="equal">
      <formula>0</formula>
    </cfRule>
  </conditionalFormatting>
  <dataValidations count="2">
    <dataValidation type="custom" allowBlank="1" showErrorMessage="1" errorTitle="Input Error" error="Please enter a numeric value." sqref="E11 E22:E23 F12 E33:E37 E19" xr:uid="{2B41CBEF-CDBE-4F97-BACD-2AFD7AFF6F0D}">
      <formula1>ISNUMBER(E11)</formula1>
    </dataValidation>
    <dataValidation type="list" allowBlank="1" showInputMessage="1" prompt="Use free text if Credit Rating (Outlook) is not listed" sqref="E16:E18" xr:uid="{E9FDB009-3D20-47C0-81C4-345426E95EF2}">
      <formula1>"A (Positive),A (Negative),A (Stable),A- (Positive),A- (Negative),A- (Stable),BBB+ (Positive),BBB+ (Negative),BBB+ (Stable),BBB (Positive),BBB (Negative),BBB (Stable),BBB- (Positive),BBB- (Negative),BBB- (Stable),"</formula1>
    </dataValidation>
  </dataValidations>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A2861-1774-4DD8-8F54-FF6587B0DA61}">
  <sheetPr codeName="Sheet37">
    <pageSetUpPr fitToPage="1"/>
  </sheetPr>
  <dimension ref="A1:Y229"/>
  <sheetViews>
    <sheetView topLeftCell="A4" workbookViewId="0">
      <selection activeCell="B16" sqref="B16"/>
    </sheetView>
  </sheetViews>
  <sheetFormatPr defaultColWidth="9.09765625" defaultRowHeight="15.6"/>
  <cols>
    <col min="1" max="1" width="1.19921875" style="985" customWidth="1"/>
    <col min="2" max="2" width="36.09765625" style="11" customWidth="1"/>
    <col min="3" max="3" width="9" style="11" bestFit="1" customWidth="1"/>
    <col min="4" max="5" width="12.5" style="11" customWidth="1"/>
    <col min="6" max="6" width="12.5" style="1" customWidth="1"/>
    <col min="7" max="11" width="12.5" style="11" customWidth="1"/>
    <col min="12" max="12" width="1.59765625" style="11" customWidth="1"/>
    <col min="13" max="13" width="12.5" style="11" customWidth="1"/>
    <col min="14" max="14" width="2.69921875" style="11" customWidth="1"/>
    <col min="15" max="15" width="33.59765625" style="11" customWidth="1"/>
    <col min="16" max="16" width="1.59765625" style="3020" customWidth="1"/>
    <col min="17" max="17" width="1.69921875" style="2978" customWidth="1"/>
    <col min="18" max="18" width="19.69921875" style="3020" bestFit="1" customWidth="1"/>
    <col min="19" max="19" width="1.69921875" style="2967" customWidth="1"/>
    <col min="20" max="21" width="1.59765625" style="3020" customWidth="1"/>
    <col min="22" max="16384" width="9.09765625" style="11"/>
  </cols>
  <sheetData>
    <row r="1" spans="1:25" s="9" customFormat="1" ht="22.8">
      <c r="A1" s="3137" t="s">
        <v>713</v>
      </c>
      <c r="B1" s="354" t="s">
        <v>3265</v>
      </c>
      <c r="C1" s="354"/>
      <c r="D1" s="59"/>
      <c r="E1" s="59"/>
      <c r="F1" s="396"/>
      <c r="G1" s="59"/>
      <c r="H1" s="59"/>
      <c r="I1" s="396"/>
      <c r="J1" s="59"/>
      <c r="K1" s="59"/>
      <c r="L1" s="84"/>
      <c r="M1" s="84"/>
      <c r="N1" s="84"/>
      <c r="O1" s="84"/>
      <c r="P1" s="3016"/>
      <c r="Q1" s="3012"/>
      <c r="R1" s="3016"/>
      <c r="S1" s="3015"/>
      <c r="T1" s="3008"/>
      <c r="U1" s="3008"/>
      <c r="V1" s="84"/>
      <c r="W1" s="84"/>
      <c r="X1" s="84"/>
      <c r="Y1" s="84"/>
    </row>
    <row r="2" spans="1:25" s="9" customFormat="1" ht="22.8">
      <c r="A2" s="3137"/>
      <c r="B2" s="354" t="str">
        <f>SelectCompany!B4</f>
        <v>South Staffordshire Water</v>
      </c>
      <c r="C2" s="354"/>
      <c r="D2" s="59"/>
      <c r="E2" s="59"/>
      <c r="F2" s="59"/>
      <c r="G2" s="59"/>
      <c r="H2" s="59"/>
      <c r="I2" s="59"/>
      <c r="J2" s="59"/>
      <c r="K2" s="59"/>
      <c r="L2" s="84"/>
      <c r="M2" s="84"/>
      <c r="N2" s="84"/>
      <c r="O2" s="84"/>
      <c r="P2" s="3016"/>
      <c r="Q2" s="3012"/>
      <c r="R2" s="3016"/>
      <c r="S2" s="3015"/>
      <c r="T2" s="3008"/>
      <c r="U2" s="3008"/>
      <c r="V2" s="84"/>
      <c r="W2" s="84"/>
      <c r="X2" s="84"/>
      <c r="Y2" s="84"/>
    </row>
    <row r="3" spans="1:25" s="3" customFormat="1" ht="36.75" customHeight="1">
      <c r="A3" s="3137"/>
      <c r="B3" s="5193" t="s">
        <v>3266</v>
      </c>
      <c r="C3" s="5001"/>
      <c r="D3" s="5001"/>
      <c r="E3" s="5001"/>
      <c r="F3" s="5001"/>
      <c r="G3" s="5001"/>
      <c r="H3" s="5001"/>
      <c r="I3" s="5001"/>
      <c r="J3" s="5001"/>
      <c r="K3" s="5001"/>
      <c r="L3" s="5072"/>
      <c r="M3" s="5072"/>
      <c r="N3" s="5072"/>
      <c r="O3" s="5072"/>
      <c r="P3" s="3016"/>
      <c r="Q3" s="3012"/>
      <c r="R3" s="3006" t="s">
        <v>716</v>
      </c>
      <c r="S3" s="3015"/>
      <c r="T3" s="3008"/>
      <c r="U3" s="3136"/>
      <c r="V3" s="87"/>
      <c r="W3" s="87"/>
      <c r="X3" s="87"/>
      <c r="Y3" s="87"/>
    </row>
    <row r="4" spans="1:25" s="4" customFormat="1" ht="19.2" thickBot="1">
      <c r="A4" s="3137"/>
      <c r="B4" s="397"/>
      <c r="C4" s="397"/>
      <c r="D4" s="397"/>
      <c r="E4" s="397"/>
      <c r="F4" s="397"/>
      <c r="G4" s="397"/>
      <c r="H4" s="397"/>
      <c r="I4" s="397"/>
      <c r="J4" s="397"/>
      <c r="K4" s="397"/>
      <c r="L4" s="262"/>
      <c r="M4" s="86"/>
      <c r="N4" s="262"/>
      <c r="O4" s="262"/>
      <c r="P4" s="3008"/>
      <c r="Q4" s="3012"/>
      <c r="R4" s="101"/>
      <c r="S4" s="3015"/>
      <c r="T4" s="3008"/>
      <c r="U4" s="3136"/>
      <c r="V4" s="262"/>
      <c r="W4" s="262"/>
      <c r="X4" s="262"/>
      <c r="Y4" s="262"/>
    </row>
    <row r="5" spans="1:25" s="4" customFormat="1" ht="20.25" customHeight="1" thickTop="1">
      <c r="A5" s="3137"/>
      <c r="B5" s="5016" t="s">
        <v>717</v>
      </c>
      <c r="C5" s="5007" t="s">
        <v>3267</v>
      </c>
      <c r="D5" s="5007"/>
      <c r="E5" s="5007"/>
      <c r="F5" s="5007"/>
      <c r="G5" s="5007"/>
      <c r="H5" s="5007"/>
      <c r="I5" s="5007"/>
      <c r="J5" s="5007"/>
      <c r="K5" s="5009"/>
      <c r="L5" s="262"/>
      <c r="M5" s="5115" t="s">
        <v>723</v>
      </c>
      <c r="N5" s="262"/>
      <c r="O5" s="5115" t="s">
        <v>724</v>
      </c>
      <c r="P5" s="3008"/>
      <c r="Q5" s="3012"/>
      <c r="R5" s="101"/>
      <c r="S5" s="3015"/>
      <c r="T5" s="3008"/>
      <c r="U5" s="3136"/>
      <c r="V5" s="262"/>
      <c r="W5" s="262"/>
      <c r="X5" s="262"/>
      <c r="Y5" s="262"/>
    </row>
    <row r="6" spans="1:25" s="2" customFormat="1" ht="16.350000000000001" customHeight="1">
      <c r="A6" s="979"/>
      <c r="B6" s="5118"/>
      <c r="C6" s="5194" t="s">
        <v>3268</v>
      </c>
      <c r="D6" s="5194"/>
      <c r="E6" s="5194"/>
      <c r="F6" s="5194"/>
      <c r="G6" s="5194" t="s">
        <v>3269</v>
      </c>
      <c r="H6" s="5194"/>
      <c r="I6" s="5194" t="s">
        <v>3270</v>
      </c>
      <c r="J6" s="5194" t="s">
        <v>3271</v>
      </c>
      <c r="K6" s="5195"/>
      <c r="L6" s="55"/>
      <c r="M6" s="5116"/>
      <c r="N6" s="55"/>
      <c r="O6" s="5116"/>
      <c r="P6" s="3009"/>
      <c r="Q6" s="3013"/>
      <c r="R6" s="101"/>
      <c r="S6" s="993"/>
      <c r="T6" s="3009"/>
      <c r="U6" s="3201"/>
      <c r="V6" s="55"/>
      <c r="W6" s="55"/>
      <c r="X6" s="55"/>
      <c r="Y6" s="55"/>
    </row>
    <row r="7" spans="1:25" s="2" customFormat="1" ht="30">
      <c r="A7" s="979" t="s">
        <v>725</v>
      </c>
      <c r="B7" s="5118"/>
      <c r="C7" s="190" t="s">
        <v>3272</v>
      </c>
      <c r="D7" s="190" t="s">
        <v>3273</v>
      </c>
      <c r="E7" s="190" t="s">
        <v>3274</v>
      </c>
      <c r="F7" s="190" t="s">
        <v>3275</v>
      </c>
      <c r="G7" s="190" t="s">
        <v>3276</v>
      </c>
      <c r="H7" s="190" t="s">
        <v>3277</v>
      </c>
      <c r="I7" s="5194"/>
      <c r="J7" s="190" t="s">
        <v>3278</v>
      </c>
      <c r="K7" s="191" t="s">
        <v>3279</v>
      </c>
      <c r="L7" s="55"/>
      <c r="M7" s="5116"/>
      <c r="N7" s="55"/>
      <c r="O7" s="5116"/>
      <c r="P7" s="3009"/>
      <c r="Q7" s="3013"/>
      <c r="R7" s="101"/>
      <c r="S7" s="993"/>
      <c r="T7" s="3009"/>
      <c r="U7" s="3201"/>
      <c r="V7" s="55"/>
      <c r="W7" s="55"/>
      <c r="X7" s="55"/>
      <c r="Y7" s="55"/>
    </row>
    <row r="8" spans="1:25" s="2" customFormat="1">
      <c r="A8" s="979"/>
      <c r="B8" s="192" t="s">
        <v>718</v>
      </c>
      <c r="C8" s="190" t="s">
        <v>731</v>
      </c>
      <c r="D8" s="190" t="s">
        <v>731</v>
      </c>
      <c r="E8" s="190" t="s">
        <v>731</v>
      </c>
      <c r="F8" s="190" t="s">
        <v>731</v>
      </c>
      <c r="G8" s="190" t="s">
        <v>731</v>
      </c>
      <c r="H8" s="190" t="s">
        <v>731</v>
      </c>
      <c r="I8" s="190" t="s">
        <v>731</v>
      </c>
      <c r="J8" s="190" t="s">
        <v>874</v>
      </c>
      <c r="K8" s="191" t="s">
        <v>874</v>
      </c>
      <c r="L8" s="55"/>
      <c r="M8" s="5116"/>
      <c r="N8" s="55"/>
      <c r="O8" s="5116"/>
      <c r="P8" s="3009"/>
      <c r="Q8" s="3013"/>
      <c r="R8" s="101"/>
      <c r="S8" s="993"/>
      <c r="T8" s="3009"/>
      <c r="U8" s="3201"/>
      <c r="V8" s="55"/>
      <c r="W8" s="55"/>
      <c r="X8" s="55"/>
      <c r="Y8" s="55"/>
    </row>
    <row r="9" spans="1:25" s="2" customFormat="1" ht="16.2" thickBot="1">
      <c r="A9" s="979"/>
      <c r="B9" s="193" t="s">
        <v>719</v>
      </c>
      <c r="C9" s="92">
        <v>3</v>
      </c>
      <c r="D9" s="92">
        <v>3</v>
      </c>
      <c r="E9" s="92">
        <v>3</v>
      </c>
      <c r="F9" s="92">
        <v>3</v>
      </c>
      <c r="G9" s="92">
        <v>3</v>
      </c>
      <c r="H9" s="92">
        <v>3</v>
      </c>
      <c r="I9" s="92">
        <v>3</v>
      </c>
      <c r="J9" s="92">
        <v>3</v>
      </c>
      <c r="K9" s="279">
        <v>3</v>
      </c>
      <c r="L9" s="55"/>
      <c r="M9" s="5117"/>
      <c r="N9" s="55"/>
      <c r="O9" s="5117"/>
      <c r="P9" s="3009"/>
      <c r="Q9" s="3013"/>
      <c r="R9" s="101"/>
      <c r="S9" s="993"/>
      <c r="T9" s="3009"/>
      <c r="U9" s="3201"/>
      <c r="V9" s="55"/>
      <c r="W9" s="55"/>
      <c r="X9" s="55"/>
      <c r="Y9" s="55"/>
    </row>
    <row r="10" spans="1:25" s="2" customFormat="1" ht="16.8" thickTop="1" thickBot="1">
      <c r="A10" s="980" t="s">
        <v>729</v>
      </c>
      <c r="C10" s="398"/>
      <c r="D10" s="399"/>
      <c r="E10" s="399"/>
      <c r="F10" s="399"/>
      <c r="G10" s="399"/>
      <c r="H10" s="399"/>
      <c r="I10" s="399"/>
      <c r="J10" s="399"/>
      <c r="K10" s="399"/>
      <c r="L10" s="55"/>
      <c r="M10" s="55"/>
      <c r="N10" s="55"/>
      <c r="O10" s="55"/>
      <c r="P10" s="3009"/>
      <c r="Q10" s="3013"/>
      <c r="R10" s="101">
        <f t="shared" ref="R10:R73" si="0">IF(COUNTBLANK(C10:K10)=S10, 0, rngIncomplete )</f>
        <v>0</v>
      </c>
      <c r="S10" s="993">
        <v>9</v>
      </c>
      <c r="T10" s="3009"/>
      <c r="U10" s="3009"/>
      <c r="V10" s="55"/>
      <c r="W10" s="55"/>
      <c r="X10" s="55"/>
      <c r="Y10" s="55"/>
    </row>
    <row r="11" spans="1:25" s="2" customFormat="1" ht="15.75" customHeight="1" thickTop="1" thickBot="1">
      <c r="A11" s="979"/>
      <c r="B11" s="168" t="s">
        <v>3280</v>
      </c>
      <c r="C11" s="169"/>
      <c r="D11" s="213"/>
      <c r="E11" s="51"/>
      <c r="F11" s="399"/>
      <c r="G11" s="399"/>
      <c r="H11" s="399"/>
      <c r="I11" s="399"/>
      <c r="J11" s="399"/>
      <c r="K11" s="399"/>
      <c r="L11" s="55"/>
      <c r="M11" s="55"/>
      <c r="N11" s="55"/>
      <c r="O11" s="55"/>
      <c r="P11" s="3009"/>
      <c r="Q11" s="3013"/>
      <c r="R11" s="101">
        <f t="shared" si="0"/>
        <v>0</v>
      </c>
      <c r="S11" s="993">
        <v>9</v>
      </c>
      <c r="T11" s="3009"/>
      <c r="U11" s="3009"/>
      <c r="V11" s="55"/>
      <c r="W11" s="55"/>
      <c r="X11" s="55"/>
      <c r="Y11" s="55"/>
    </row>
    <row r="12" spans="1:25" s="2" customFormat="1" ht="15.75" customHeight="1" thickTop="1">
      <c r="A12" s="3143"/>
      <c r="B12" s="171" t="s">
        <v>3281</v>
      </c>
      <c r="C12" s="642">
        <v>0</v>
      </c>
      <c r="D12" s="642">
        <v>0</v>
      </c>
      <c r="E12" s="642">
        <v>0</v>
      </c>
      <c r="F12" s="642">
        <v>0</v>
      </c>
      <c r="G12" s="483">
        <f>IFERROR(SUM(C12:F12),0)</f>
        <v>0</v>
      </c>
      <c r="H12" s="642">
        <v>0</v>
      </c>
      <c r="I12" s="642">
        <v>0</v>
      </c>
      <c r="J12" s="497">
        <v>2.1349999999999997E-2</v>
      </c>
      <c r="K12" s="498">
        <v>4.7086000000000003E-2</v>
      </c>
      <c r="L12" s="55"/>
      <c r="M12" s="98" t="s">
        <v>3282</v>
      </c>
      <c r="N12" s="55"/>
      <c r="O12" s="100"/>
      <c r="P12" s="3009"/>
      <c r="Q12" s="3013"/>
      <c r="R12" s="101">
        <f t="shared" si="0"/>
        <v>0</v>
      </c>
      <c r="S12" s="993">
        <v>0</v>
      </c>
      <c r="T12" s="3009"/>
      <c r="U12" s="400"/>
      <c r="V12" s="55"/>
      <c r="W12" s="55"/>
      <c r="X12" s="55"/>
      <c r="Y12" s="55"/>
    </row>
    <row r="13" spans="1:25" s="2" customFormat="1" ht="15.75" customHeight="1">
      <c r="A13" s="979"/>
      <c r="B13" s="176" t="s">
        <v>3283</v>
      </c>
      <c r="C13" s="643"/>
      <c r="D13" s="287"/>
      <c r="E13" s="287"/>
      <c r="F13" s="287"/>
      <c r="G13" s="485">
        <f t="shared" ref="G13:G18" si="1">IFERROR(SUM(C13:F13),0)</f>
        <v>0</v>
      </c>
      <c r="H13" s="643"/>
      <c r="I13" s="287"/>
      <c r="J13" s="499"/>
      <c r="K13" s="500"/>
      <c r="L13" s="55"/>
      <c r="M13" s="105" t="s">
        <v>3284</v>
      </c>
      <c r="N13" s="55"/>
      <c r="O13" s="106"/>
      <c r="P13" s="3009"/>
      <c r="Q13" s="3013"/>
      <c r="R13" s="101" t="str">
        <f t="shared" si="0"/>
        <v>Please complete all cells in row</v>
      </c>
      <c r="S13" s="993">
        <v>0</v>
      </c>
      <c r="T13" s="3009"/>
      <c r="U13" s="400"/>
      <c r="V13" s="55"/>
      <c r="W13" s="55"/>
      <c r="X13" s="55"/>
      <c r="Y13" s="55"/>
    </row>
    <row r="14" spans="1:25" s="2" customFormat="1" ht="15.75" customHeight="1">
      <c r="A14" s="979"/>
      <c r="B14" s="176" t="s">
        <v>3285</v>
      </c>
      <c r="C14" s="643"/>
      <c r="D14" s="287"/>
      <c r="E14" s="287"/>
      <c r="F14" s="287"/>
      <c r="G14" s="485">
        <f t="shared" si="1"/>
        <v>0</v>
      </c>
      <c r="H14" s="643"/>
      <c r="I14" s="287"/>
      <c r="J14" s="499"/>
      <c r="K14" s="500"/>
      <c r="L14" s="55"/>
      <c r="M14" s="105" t="s">
        <v>3286</v>
      </c>
      <c r="N14" s="55"/>
      <c r="O14" s="106"/>
      <c r="P14" s="3009"/>
      <c r="Q14" s="3013"/>
      <c r="R14" s="101" t="str">
        <f t="shared" si="0"/>
        <v>Please complete all cells in row</v>
      </c>
      <c r="S14" s="993">
        <v>0</v>
      </c>
      <c r="T14" s="3009"/>
      <c r="U14" s="400"/>
      <c r="V14" s="55"/>
      <c r="W14" s="55"/>
      <c r="X14" s="55"/>
      <c r="Y14" s="55"/>
    </row>
    <row r="15" spans="1:25" s="2" customFormat="1" ht="15.75" customHeight="1">
      <c r="A15" s="979"/>
      <c r="B15" s="176" t="s">
        <v>3287</v>
      </c>
      <c r="C15" s="643"/>
      <c r="D15" s="287"/>
      <c r="E15" s="287"/>
      <c r="F15" s="287"/>
      <c r="G15" s="485">
        <f t="shared" si="1"/>
        <v>0</v>
      </c>
      <c r="H15" s="643"/>
      <c r="I15" s="287"/>
      <c r="J15" s="499"/>
      <c r="K15" s="500"/>
      <c r="L15" s="55"/>
      <c r="M15" s="105" t="s">
        <v>3288</v>
      </c>
      <c r="N15" s="55"/>
      <c r="O15" s="106"/>
      <c r="P15" s="3009"/>
      <c r="Q15" s="3013"/>
      <c r="R15" s="101" t="str">
        <f t="shared" si="0"/>
        <v>Please complete all cells in row</v>
      </c>
      <c r="S15" s="993">
        <v>0</v>
      </c>
      <c r="T15" s="3009"/>
      <c r="U15" s="400"/>
      <c r="V15" s="55"/>
      <c r="W15" s="55"/>
      <c r="X15" s="55"/>
      <c r="Y15" s="55"/>
    </row>
    <row r="16" spans="1:25" s="2" customFormat="1" ht="15.75" customHeight="1">
      <c r="A16" s="979"/>
      <c r="B16" s="176" t="s">
        <v>3289</v>
      </c>
      <c r="C16" s="643"/>
      <c r="D16" s="287"/>
      <c r="E16" s="287"/>
      <c r="F16" s="287"/>
      <c r="G16" s="485">
        <f t="shared" si="1"/>
        <v>0</v>
      </c>
      <c r="H16" s="643"/>
      <c r="I16" s="287"/>
      <c r="J16" s="499"/>
      <c r="K16" s="500"/>
      <c r="L16" s="55"/>
      <c r="M16" s="105" t="s">
        <v>3290</v>
      </c>
      <c r="N16" s="55"/>
      <c r="O16" s="106"/>
      <c r="P16" s="3009"/>
      <c r="Q16" s="3013"/>
      <c r="R16" s="101" t="str">
        <f t="shared" si="0"/>
        <v>Please complete all cells in row</v>
      </c>
      <c r="S16" s="993">
        <v>0</v>
      </c>
      <c r="T16" s="3009"/>
      <c r="U16" s="400"/>
      <c r="V16" s="55"/>
      <c r="W16" s="55"/>
      <c r="X16" s="55"/>
      <c r="Y16" s="55"/>
    </row>
    <row r="17" spans="1:25" s="2" customFormat="1" ht="15.75" customHeight="1">
      <c r="A17" s="979"/>
      <c r="B17" s="176" t="s">
        <v>3291</v>
      </c>
      <c r="C17" s="643"/>
      <c r="D17" s="287"/>
      <c r="E17" s="287"/>
      <c r="F17" s="287"/>
      <c r="G17" s="485">
        <f t="shared" si="1"/>
        <v>0</v>
      </c>
      <c r="H17" s="643"/>
      <c r="I17" s="287"/>
      <c r="J17" s="499"/>
      <c r="K17" s="500"/>
      <c r="L17" s="55"/>
      <c r="M17" s="105" t="s">
        <v>3292</v>
      </c>
      <c r="N17" s="55"/>
      <c r="O17" s="106"/>
      <c r="P17" s="3009"/>
      <c r="Q17" s="3013"/>
      <c r="R17" s="101" t="str">
        <f t="shared" si="0"/>
        <v>Please complete all cells in row</v>
      </c>
      <c r="S17" s="993">
        <v>0</v>
      </c>
      <c r="T17" s="3009"/>
      <c r="U17" s="400"/>
      <c r="V17" s="55"/>
      <c r="W17" s="55"/>
      <c r="X17" s="55"/>
      <c r="Y17" s="55"/>
    </row>
    <row r="18" spans="1:25" s="2" customFormat="1" ht="15.75" customHeight="1">
      <c r="A18" s="979"/>
      <c r="B18" s="176" t="s">
        <v>3293</v>
      </c>
      <c r="C18" s="643"/>
      <c r="D18" s="287"/>
      <c r="E18" s="287"/>
      <c r="F18" s="287"/>
      <c r="G18" s="485">
        <f t="shared" si="1"/>
        <v>0</v>
      </c>
      <c r="H18" s="643"/>
      <c r="I18" s="287"/>
      <c r="J18" s="499"/>
      <c r="K18" s="500"/>
      <c r="L18" s="55"/>
      <c r="M18" s="105" t="s">
        <v>3294</v>
      </c>
      <c r="N18" s="55"/>
      <c r="O18" s="106"/>
      <c r="P18" s="3009"/>
      <c r="Q18" s="3013"/>
      <c r="R18" s="101" t="str">
        <f t="shared" si="0"/>
        <v>Please complete all cells in row</v>
      </c>
      <c r="S18" s="993">
        <v>0</v>
      </c>
      <c r="T18" s="3009"/>
      <c r="U18" s="400"/>
      <c r="V18" s="55"/>
      <c r="W18" s="55"/>
      <c r="X18" s="55"/>
      <c r="Y18" s="55"/>
    </row>
    <row r="19" spans="1:25" s="2" customFormat="1" ht="15.75" customHeight="1" thickBot="1">
      <c r="A19" s="3143"/>
      <c r="B19" s="178" t="s">
        <v>858</v>
      </c>
      <c r="C19" s="632">
        <f>IFERROR(SUM(C12:C18), 0)</f>
        <v>0</v>
      </c>
      <c r="D19" s="482">
        <f t="shared" ref="D19:F19" si="2">IFERROR(SUM(D12:D18), 0)</f>
        <v>0</v>
      </c>
      <c r="E19" s="482">
        <f t="shared" si="2"/>
        <v>0</v>
      </c>
      <c r="F19" s="482">
        <f t="shared" si="2"/>
        <v>0</v>
      </c>
      <c r="G19" s="482">
        <f>IFERROR(SUM(C19:F19),0)</f>
        <v>0</v>
      </c>
      <c r="H19" s="482">
        <f>IFERROR(SUM(H12:H18), 0)</f>
        <v>0</v>
      </c>
      <c r="I19" s="482">
        <f>IFERROR(SUM(I12:I18), 0)</f>
        <v>0</v>
      </c>
      <c r="J19" s="501"/>
      <c r="K19" s="502"/>
      <c r="L19" s="55"/>
      <c r="M19" s="767" t="s">
        <v>3295</v>
      </c>
      <c r="N19" s="55"/>
      <c r="O19" s="116"/>
      <c r="P19" s="3009"/>
      <c r="Q19" s="3013"/>
      <c r="R19" s="101">
        <f t="shared" si="0"/>
        <v>0</v>
      </c>
      <c r="S19" s="993">
        <v>2</v>
      </c>
      <c r="T19" s="3009"/>
      <c r="U19" s="401"/>
      <c r="V19" s="55"/>
      <c r="W19" s="55"/>
      <c r="X19" s="55"/>
      <c r="Y19" s="55"/>
    </row>
    <row r="20" spans="1:25" s="2" customFormat="1" ht="15.75" customHeight="1" thickTop="1" thickBot="1">
      <c r="A20" s="979"/>
      <c r="B20" s="402"/>
      <c r="C20" s="491"/>
      <c r="D20" s="492"/>
      <c r="E20" s="492"/>
      <c r="F20" s="492"/>
      <c r="G20" s="492"/>
      <c r="H20" s="491"/>
      <c r="I20" s="491"/>
      <c r="J20" s="503"/>
      <c r="K20" s="503"/>
      <c r="L20" s="55"/>
      <c r="M20" s="78"/>
      <c r="N20" s="55"/>
      <c r="O20" s="55"/>
      <c r="P20" s="3009"/>
      <c r="Q20" s="3013"/>
      <c r="R20" s="101">
        <f t="shared" si="0"/>
        <v>0</v>
      </c>
      <c r="S20" s="993">
        <v>9</v>
      </c>
      <c r="T20" s="3009"/>
      <c r="U20" s="3002"/>
      <c r="V20" s="55"/>
      <c r="W20" s="55"/>
      <c r="X20" s="55"/>
      <c r="Y20" s="55"/>
    </row>
    <row r="21" spans="1:25" s="2" customFormat="1" ht="15.75" customHeight="1" thickTop="1" thickBot="1">
      <c r="A21" s="979"/>
      <c r="B21" s="168" t="s">
        <v>3296</v>
      </c>
      <c r="C21" s="297"/>
      <c r="D21" s="491"/>
      <c r="E21" s="491"/>
      <c r="F21" s="491"/>
      <c r="G21" s="491"/>
      <c r="H21" s="491"/>
      <c r="I21" s="491"/>
      <c r="J21" s="503"/>
      <c r="K21" s="503"/>
      <c r="L21" s="55"/>
      <c r="M21" s="78"/>
      <c r="N21" s="55"/>
      <c r="O21" s="55"/>
      <c r="P21" s="3009"/>
      <c r="Q21" s="3013"/>
      <c r="R21" s="101">
        <f t="shared" si="0"/>
        <v>0</v>
      </c>
      <c r="S21" s="993">
        <v>9</v>
      </c>
      <c r="T21" s="3009"/>
      <c r="U21" s="3002"/>
      <c r="V21" s="55"/>
      <c r="W21" s="55"/>
      <c r="X21" s="55"/>
      <c r="Y21" s="55"/>
    </row>
    <row r="22" spans="1:25" s="2" customFormat="1" ht="15.75" customHeight="1" thickTop="1">
      <c r="A22" s="3143"/>
      <c r="B22" s="171" t="s">
        <v>3297</v>
      </c>
      <c r="C22" s="642"/>
      <c r="D22" s="285"/>
      <c r="E22" s="285"/>
      <c r="F22" s="285"/>
      <c r="G22" s="483">
        <f t="shared" ref="G22:G26" si="3">IFERROR(SUM(C22:F22),0)</f>
        <v>0</v>
      </c>
      <c r="H22" s="285"/>
      <c r="I22" s="285"/>
      <c r="J22" s="504"/>
      <c r="K22" s="505"/>
      <c r="L22" s="55"/>
      <c r="M22" s="98" t="s">
        <v>3298</v>
      </c>
      <c r="N22" s="55"/>
      <c r="O22" s="100"/>
      <c r="P22" s="3009"/>
      <c r="Q22" s="3013"/>
      <c r="R22" s="101" t="str">
        <f t="shared" si="0"/>
        <v>Please complete all cells in row</v>
      </c>
      <c r="S22" s="993">
        <v>2</v>
      </c>
      <c r="T22" s="3009"/>
      <c r="U22" s="400"/>
      <c r="V22" s="55"/>
      <c r="W22" s="55"/>
      <c r="X22" s="55"/>
      <c r="Y22" s="55"/>
    </row>
    <row r="23" spans="1:25" s="2" customFormat="1" ht="15.75" customHeight="1">
      <c r="A23" s="979"/>
      <c r="B23" s="176" t="s">
        <v>3299</v>
      </c>
      <c r="C23" s="643"/>
      <c r="D23" s="287"/>
      <c r="E23" s="287"/>
      <c r="F23" s="287"/>
      <c r="G23" s="485">
        <f t="shared" si="3"/>
        <v>0</v>
      </c>
      <c r="H23" s="287"/>
      <c r="I23" s="287"/>
      <c r="J23" s="506"/>
      <c r="K23" s="507"/>
      <c r="L23" s="55"/>
      <c r="M23" s="105" t="s">
        <v>3300</v>
      </c>
      <c r="N23" s="55"/>
      <c r="O23" s="106"/>
      <c r="P23" s="3009"/>
      <c r="Q23" s="3013"/>
      <c r="R23" s="101" t="str">
        <f t="shared" si="0"/>
        <v>Please complete all cells in row</v>
      </c>
      <c r="S23" s="993">
        <v>2</v>
      </c>
      <c r="T23" s="3009"/>
      <c r="U23" s="400"/>
      <c r="V23" s="55"/>
      <c r="W23" s="55"/>
      <c r="X23" s="55"/>
      <c r="Y23" s="55"/>
    </row>
    <row r="24" spans="1:25" s="2" customFormat="1" ht="15.75" customHeight="1">
      <c r="A24" s="979"/>
      <c r="B24" s="176" t="s">
        <v>3301</v>
      </c>
      <c r="C24" s="643"/>
      <c r="D24" s="287"/>
      <c r="E24" s="287"/>
      <c r="F24" s="287"/>
      <c r="G24" s="485">
        <f t="shared" si="3"/>
        <v>0</v>
      </c>
      <c r="H24" s="287"/>
      <c r="I24" s="287"/>
      <c r="J24" s="506"/>
      <c r="K24" s="507"/>
      <c r="L24" s="55"/>
      <c r="M24" s="105" t="s">
        <v>3302</v>
      </c>
      <c r="N24" s="55"/>
      <c r="O24" s="106"/>
      <c r="P24" s="3009"/>
      <c r="Q24" s="3013"/>
      <c r="R24" s="101" t="str">
        <f t="shared" si="0"/>
        <v>Please complete all cells in row</v>
      </c>
      <c r="S24" s="993">
        <v>2</v>
      </c>
      <c r="T24" s="3009"/>
      <c r="U24" s="400"/>
      <c r="V24" s="55"/>
      <c r="W24" s="55"/>
      <c r="X24" s="55"/>
      <c r="Y24" s="55"/>
    </row>
    <row r="25" spans="1:25" s="2" customFormat="1" ht="15.75" customHeight="1">
      <c r="A25" s="979"/>
      <c r="B25" s="176" t="s">
        <v>3303</v>
      </c>
      <c r="C25" s="643"/>
      <c r="D25" s="287"/>
      <c r="E25" s="287"/>
      <c r="F25" s="287"/>
      <c r="G25" s="485">
        <f t="shared" si="3"/>
        <v>0</v>
      </c>
      <c r="H25" s="287"/>
      <c r="I25" s="287"/>
      <c r="J25" s="506"/>
      <c r="K25" s="507"/>
      <c r="L25" s="55"/>
      <c r="M25" s="105" t="s">
        <v>3304</v>
      </c>
      <c r="N25" s="55"/>
      <c r="O25" s="106"/>
      <c r="P25" s="3009"/>
      <c r="Q25" s="3013"/>
      <c r="R25" s="101" t="str">
        <f t="shared" si="0"/>
        <v>Please complete all cells in row</v>
      </c>
      <c r="S25" s="993">
        <v>2</v>
      </c>
      <c r="T25" s="3009"/>
      <c r="U25" s="400"/>
      <c r="V25" s="55"/>
      <c r="W25" s="55"/>
      <c r="X25" s="55"/>
      <c r="Y25" s="55"/>
    </row>
    <row r="26" spans="1:25" s="2" customFormat="1" ht="15.75" customHeight="1" thickBot="1">
      <c r="A26" s="3143"/>
      <c r="B26" s="178" t="s">
        <v>858</v>
      </c>
      <c r="C26" s="632">
        <f>IFERROR(SUM(C22:C25), 0)</f>
        <v>0</v>
      </c>
      <c r="D26" s="482">
        <f>IFERROR(SUM(D22:D25), 0)</f>
        <v>0</v>
      </c>
      <c r="E26" s="482">
        <f>IFERROR(SUM(E22:E25), 0)</f>
        <v>0</v>
      </c>
      <c r="F26" s="482">
        <f>IFERROR(SUM(F22:F25), 0)</f>
        <v>0</v>
      </c>
      <c r="G26" s="482">
        <f t="shared" si="3"/>
        <v>0</v>
      </c>
      <c r="H26" s="482">
        <f>IFERROR(SUM(H22:H25), 0)</f>
        <v>0</v>
      </c>
      <c r="I26" s="482">
        <f>IFERROR(SUM(I22:I25), 0)</f>
        <v>0</v>
      </c>
      <c r="J26" s="501"/>
      <c r="K26" s="502"/>
      <c r="L26" s="55"/>
      <c r="M26" s="140" t="s">
        <v>3305</v>
      </c>
      <c r="N26" s="55"/>
      <c r="O26" s="116"/>
      <c r="P26" s="3009"/>
      <c r="Q26" s="3013"/>
      <c r="R26" s="101">
        <f t="shared" si="0"/>
        <v>0</v>
      </c>
      <c r="S26" s="993">
        <v>2</v>
      </c>
      <c r="T26" s="3009"/>
      <c r="U26" s="400"/>
      <c r="V26" s="55"/>
      <c r="W26" s="55"/>
      <c r="X26" s="55"/>
      <c r="Y26" s="55"/>
    </row>
    <row r="27" spans="1:25" s="2" customFormat="1" ht="15.75" customHeight="1" thickTop="1" thickBot="1">
      <c r="A27" s="979"/>
      <c r="B27" s="398"/>
      <c r="C27" s="493"/>
      <c r="D27" s="491"/>
      <c r="E27" s="491"/>
      <c r="F27" s="491"/>
      <c r="G27" s="491"/>
      <c r="H27" s="491"/>
      <c r="I27" s="491"/>
      <c r="J27" s="503"/>
      <c r="K27" s="503"/>
      <c r="L27" s="55"/>
      <c r="M27" s="55"/>
      <c r="N27" s="55"/>
      <c r="O27" s="55"/>
      <c r="P27" s="3009"/>
      <c r="Q27" s="3013"/>
      <c r="R27" s="101">
        <f t="shared" si="0"/>
        <v>0</v>
      </c>
      <c r="S27" s="993">
        <v>9</v>
      </c>
      <c r="T27" s="3009"/>
      <c r="U27" s="3009"/>
      <c r="V27" s="55"/>
      <c r="W27" s="55"/>
      <c r="X27" s="55"/>
      <c r="Y27" s="55"/>
    </row>
    <row r="28" spans="1:25" s="2" customFormat="1" ht="15.75" customHeight="1" thickTop="1" thickBot="1">
      <c r="A28" s="979"/>
      <c r="B28" s="168" t="s">
        <v>3306</v>
      </c>
      <c r="C28" s="297"/>
      <c r="D28" s="491"/>
      <c r="E28" s="491"/>
      <c r="F28" s="491"/>
      <c r="G28" s="491"/>
      <c r="H28" s="491"/>
      <c r="I28" s="491"/>
      <c r="J28" s="503"/>
      <c r="K28" s="503"/>
      <c r="L28" s="55"/>
      <c r="M28" s="78"/>
      <c r="N28" s="55"/>
      <c r="O28" s="55"/>
      <c r="P28" s="3009"/>
      <c r="Q28" s="3013"/>
      <c r="R28" s="101">
        <f t="shared" si="0"/>
        <v>0</v>
      </c>
      <c r="S28" s="993">
        <v>9</v>
      </c>
      <c r="T28" s="3009"/>
      <c r="U28" s="3002"/>
      <c r="V28" s="55"/>
      <c r="W28" s="55"/>
      <c r="X28" s="55"/>
      <c r="Y28" s="55"/>
    </row>
    <row r="29" spans="1:25" s="2" customFormat="1" ht="15.75" customHeight="1" thickTop="1">
      <c r="A29" s="3143"/>
      <c r="B29" s="171" t="s">
        <v>3307</v>
      </c>
      <c r="C29" s="642"/>
      <c r="D29" s="285"/>
      <c r="E29" s="285"/>
      <c r="F29" s="285"/>
      <c r="G29" s="483">
        <f t="shared" ref="G29:G33" si="4">IFERROR(SUM(C29:F29),0)</f>
        <v>0</v>
      </c>
      <c r="H29" s="285"/>
      <c r="I29" s="285"/>
      <c r="J29" s="504"/>
      <c r="K29" s="505"/>
      <c r="L29" s="55"/>
      <c r="M29" s="98" t="s">
        <v>3308</v>
      </c>
      <c r="N29" s="55"/>
      <c r="O29" s="100"/>
      <c r="P29" s="3009"/>
      <c r="Q29" s="3013"/>
      <c r="R29" s="101" t="str">
        <f t="shared" si="0"/>
        <v>Please complete all cells in row</v>
      </c>
      <c r="S29" s="993">
        <v>2</v>
      </c>
      <c r="T29" s="3009"/>
      <c r="U29" s="400"/>
      <c r="V29" s="55"/>
      <c r="W29" s="55"/>
      <c r="X29" s="55"/>
      <c r="Y29" s="55"/>
    </row>
    <row r="30" spans="1:25" s="2" customFormat="1" ht="15.75" customHeight="1">
      <c r="A30" s="979"/>
      <c r="B30" s="176" t="s">
        <v>3309</v>
      </c>
      <c r="C30" s="643"/>
      <c r="D30" s="287"/>
      <c r="E30" s="287"/>
      <c r="F30" s="287"/>
      <c r="G30" s="485">
        <f t="shared" si="4"/>
        <v>0</v>
      </c>
      <c r="H30" s="287"/>
      <c r="I30" s="287"/>
      <c r="J30" s="506"/>
      <c r="K30" s="507"/>
      <c r="L30" s="55"/>
      <c r="M30" s="105" t="s">
        <v>3310</v>
      </c>
      <c r="N30" s="55"/>
      <c r="O30" s="106"/>
      <c r="P30" s="3009"/>
      <c r="Q30" s="3013"/>
      <c r="R30" s="101" t="str">
        <f t="shared" si="0"/>
        <v>Please complete all cells in row</v>
      </c>
      <c r="S30" s="993">
        <v>2</v>
      </c>
      <c r="T30" s="3009"/>
      <c r="U30" s="400"/>
      <c r="V30" s="55"/>
      <c r="W30" s="55"/>
      <c r="X30" s="55"/>
      <c r="Y30" s="55"/>
    </row>
    <row r="31" spans="1:25" s="2" customFormat="1" ht="15.75" customHeight="1">
      <c r="A31" s="979"/>
      <c r="B31" s="176" t="s">
        <v>3311</v>
      </c>
      <c r="C31" s="643"/>
      <c r="D31" s="287"/>
      <c r="E31" s="287"/>
      <c r="F31" s="287"/>
      <c r="G31" s="485">
        <f t="shared" si="4"/>
        <v>0</v>
      </c>
      <c r="H31" s="287"/>
      <c r="I31" s="287"/>
      <c r="J31" s="506"/>
      <c r="K31" s="507"/>
      <c r="L31" s="55"/>
      <c r="M31" s="105" t="s">
        <v>3312</v>
      </c>
      <c r="N31" s="55"/>
      <c r="O31" s="106"/>
      <c r="P31" s="3009"/>
      <c r="Q31" s="3013"/>
      <c r="R31" s="101" t="str">
        <f t="shared" si="0"/>
        <v>Please complete all cells in row</v>
      </c>
      <c r="S31" s="993">
        <v>2</v>
      </c>
      <c r="T31" s="3009"/>
      <c r="U31" s="400"/>
      <c r="V31" s="55"/>
      <c r="W31" s="55"/>
      <c r="X31" s="55"/>
      <c r="Y31" s="55"/>
    </row>
    <row r="32" spans="1:25" s="2" customFormat="1" ht="15.75" customHeight="1">
      <c r="A32" s="979"/>
      <c r="B32" s="176" t="s">
        <v>3313</v>
      </c>
      <c r="C32" s="643"/>
      <c r="D32" s="287"/>
      <c r="E32" s="287"/>
      <c r="F32" s="287"/>
      <c r="G32" s="485">
        <f t="shared" si="4"/>
        <v>0</v>
      </c>
      <c r="H32" s="287"/>
      <c r="I32" s="287"/>
      <c r="J32" s="506"/>
      <c r="K32" s="507"/>
      <c r="L32" s="55"/>
      <c r="M32" s="105" t="s">
        <v>3314</v>
      </c>
      <c r="N32" s="55"/>
      <c r="O32" s="106"/>
      <c r="P32" s="3009"/>
      <c r="Q32" s="3013"/>
      <c r="R32" s="101" t="str">
        <f t="shared" si="0"/>
        <v>Please complete all cells in row</v>
      </c>
      <c r="S32" s="993">
        <v>2</v>
      </c>
      <c r="T32" s="3009"/>
      <c r="U32" s="400"/>
      <c r="V32" s="55"/>
      <c r="W32" s="55"/>
      <c r="X32" s="55"/>
      <c r="Y32" s="55"/>
    </row>
    <row r="33" spans="1:25" s="2" customFormat="1" ht="15.75" customHeight="1" thickBot="1">
      <c r="A33" s="3143"/>
      <c r="B33" s="178" t="s">
        <v>858</v>
      </c>
      <c r="C33" s="632">
        <f>IFERROR(SUM(C29:C32), 0)</f>
        <v>0</v>
      </c>
      <c r="D33" s="482">
        <f>IFERROR(SUM(D29:D32), 0)</f>
        <v>0</v>
      </c>
      <c r="E33" s="482">
        <f>IFERROR(SUM(E29:E32), 0)</f>
        <v>0</v>
      </c>
      <c r="F33" s="482">
        <f>IFERROR(SUM(F29:F32), 0)</f>
        <v>0</v>
      </c>
      <c r="G33" s="482">
        <f t="shared" si="4"/>
        <v>0</v>
      </c>
      <c r="H33" s="482">
        <f>IFERROR(SUM(H29:H32), 0)</f>
        <v>0</v>
      </c>
      <c r="I33" s="482">
        <f>IFERROR(SUM(I29:I32), 0)</f>
        <v>0</v>
      </c>
      <c r="J33" s="501"/>
      <c r="K33" s="502"/>
      <c r="L33" s="55"/>
      <c r="M33" s="140" t="s">
        <v>3315</v>
      </c>
      <c r="N33" s="55"/>
      <c r="O33" s="116"/>
      <c r="P33" s="3009"/>
      <c r="Q33" s="3013"/>
      <c r="R33" s="101">
        <f t="shared" si="0"/>
        <v>0</v>
      </c>
      <c r="S33" s="993">
        <v>2</v>
      </c>
      <c r="T33" s="3009"/>
      <c r="U33" s="400"/>
      <c r="V33" s="55"/>
      <c r="W33" s="55"/>
      <c r="X33" s="55"/>
      <c r="Y33" s="55"/>
    </row>
    <row r="34" spans="1:25" s="2" customFormat="1" ht="15.75" customHeight="1" thickTop="1" thickBot="1">
      <c r="A34" s="979"/>
      <c r="B34" s="398"/>
      <c r="C34" s="494"/>
      <c r="D34" s="491"/>
      <c r="E34" s="491"/>
      <c r="F34" s="491"/>
      <c r="G34" s="491"/>
      <c r="H34" s="491"/>
      <c r="I34" s="491"/>
      <c r="J34" s="503"/>
      <c r="K34" s="503"/>
      <c r="L34" s="55"/>
      <c r="M34" s="55"/>
      <c r="N34" s="55"/>
      <c r="O34" s="55"/>
      <c r="P34" s="3009"/>
      <c r="Q34" s="3013"/>
      <c r="R34" s="101">
        <f t="shared" si="0"/>
        <v>0</v>
      </c>
      <c r="S34" s="993">
        <v>9</v>
      </c>
      <c r="T34" s="3009"/>
      <c r="U34" s="3009"/>
      <c r="V34" s="55"/>
      <c r="W34" s="55"/>
      <c r="X34" s="55"/>
      <c r="Y34" s="55"/>
    </row>
    <row r="35" spans="1:25" s="2" customFormat="1" ht="15.75" customHeight="1" thickTop="1" thickBot="1">
      <c r="A35" s="979"/>
      <c r="B35" s="168" t="s">
        <v>3316</v>
      </c>
      <c r="C35" s="297"/>
      <c r="D35" s="491"/>
      <c r="E35" s="491"/>
      <c r="F35" s="491"/>
      <c r="G35" s="491"/>
      <c r="H35" s="491"/>
      <c r="I35" s="491"/>
      <c r="J35" s="503"/>
      <c r="K35" s="503"/>
      <c r="L35" s="55"/>
      <c r="M35" s="78"/>
      <c r="N35" s="55"/>
      <c r="O35" s="55"/>
      <c r="P35" s="3009"/>
      <c r="Q35" s="3013"/>
      <c r="R35" s="101">
        <f t="shared" si="0"/>
        <v>0</v>
      </c>
      <c r="S35" s="993">
        <v>9</v>
      </c>
      <c r="T35" s="3009"/>
      <c r="U35" s="3002"/>
      <c r="V35" s="55"/>
      <c r="W35" s="55"/>
      <c r="X35" s="55"/>
      <c r="Y35" s="55"/>
    </row>
    <row r="36" spans="1:25" s="2" customFormat="1" ht="15.75" customHeight="1" thickTop="1">
      <c r="A36" s="3143"/>
      <c r="B36" s="171" t="s">
        <v>3317</v>
      </c>
      <c r="C36" s="642"/>
      <c r="D36" s="285"/>
      <c r="E36" s="285"/>
      <c r="F36" s="285"/>
      <c r="G36" s="483">
        <f t="shared" ref="G36:G43" si="5">IFERROR(SUM(C36:F36),0)</f>
        <v>0</v>
      </c>
      <c r="H36" s="285"/>
      <c r="I36" s="285"/>
      <c r="J36" s="504"/>
      <c r="K36" s="505"/>
      <c r="L36" s="55"/>
      <c r="M36" s="98" t="s">
        <v>3318</v>
      </c>
      <c r="N36" s="55"/>
      <c r="O36" s="100"/>
      <c r="P36" s="3009"/>
      <c r="Q36" s="3013"/>
      <c r="R36" s="101" t="str">
        <f t="shared" si="0"/>
        <v>Please complete all cells in row</v>
      </c>
      <c r="S36" s="993">
        <v>2</v>
      </c>
      <c r="T36" s="3009"/>
      <c r="U36" s="400"/>
      <c r="V36" s="55"/>
      <c r="W36" s="55"/>
      <c r="X36" s="55"/>
      <c r="Y36" s="55"/>
    </row>
    <row r="37" spans="1:25" s="2" customFormat="1" ht="15.75" customHeight="1">
      <c r="A37" s="979"/>
      <c r="B37" s="176" t="s">
        <v>3319</v>
      </c>
      <c r="C37" s="643"/>
      <c r="D37" s="287"/>
      <c r="E37" s="287"/>
      <c r="F37" s="287"/>
      <c r="G37" s="485">
        <f t="shared" si="5"/>
        <v>0</v>
      </c>
      <c r="H37" s="287"/>
      <c r="I37" s="287"/>
      <c r="J37" s="506"/>
      <c r="K37" s="507"/>
      <c r="L37" s="55"/>
      <c r="M37" s="105" t="s">
        <v>3320</v>
      </c>
      <c r="N37" s="55"/>
      <c r="O37" s="106"/>
      <c r="P37" s="3009"/>
      <c r="Q37" s="3013"/>
      <c r="R37" s="101" t="str">
        <f t="shared" si="0"/>
        <v>Please complete all cells in row</v>
      </c>
      <c r="S37" s="993">
        <v>2</v>
      </c>
      <c r="T37" s="3009"/>
      <c r="U37" s="400"/>
      <c r="V37" s="55"/>
      <c r="W37" s="55"/>
      <c r="X37" s="55"/>
      <c r="Y37" s="55"/>
    </row>
    <row r="38" spans="1:25" s="2" customFormat="1" ht="15.75" customHeight="1">
      <c r="A38" s="979"/>
      <c r="B38" s="176" t="s">
        <v>3321</v>
      </c>
      <c r="C38" s="643"/>
      <c r="D38" s="287"/>
      <c r="E38" s="287"/>
      <c r="F38" s="287"/>
      <c r="G38" s="485">
        <f t="shared" si="5"/>
        <v>0</v>
      </c>
      <c r="H38" s="287"/>
      <c r="I38" s="287"/>
      <c r="J38" s="506"/>
      <c r="K38" s="507"/>
      <c r="L38" s="55"/>
      <c r="M38" s="105" t="s">
        <v>3322</v>
      </c>
      <c r="N38" s="55"/>
      <c r="O38" s="106"/>
      <c r="P38" s="3009"/>
      <c r="Q38" s="3013"/>
      <c r="R38" s="101" t="str">
        <f t="shared" si="0"/>
        <v>Please complete all cells in row</v>
      </c>
      <c r="S38" s="993">
        <v>2</v>
      </c>
      <c r="T38" s="3009"/>
      <c r="U38" s="400"/>
      <c r="V38" s="55"/>
      <c r="W38" s="55"/>
      <c r="X38" s="55"/>
      <c r="Y38" s="55"/>
    </row>
    <row r="39" spans="1:25" s="2" customFormat="1" ht="15.75" customHeight="1">
      <c r="A39" s="979"/>
      <c r="B39" s="176" t="s">
        <v>3323</v>
      </c>
      <c r="C39" s="643"/>
      <c r="D39" s="287"/>
      <c r="E39" s="287"/>
      <c r="F39" s="287"/>
      <c r="G39" s="485">
        <f t="shared" si="5"/>
        <v>0</v>
      </c>
      <c r="H39" s="287"/>
      <c r="I39" s="287"/>
      <c r="J39" s="506"/>
      <c r="K39" s="507"/>
      <c r="L39" s="55"/>
      <c r="M39" s="105" t="s">
        <v>3324</v>
      </c>
      <c r="N39" s="56"/>
      <c r="O39" s="106"/>
      <c r="P39" s="3011"/>
      <c r="Q39" s="3014"/>
      <c r="R39" s="101" t="str">
        <f t="shared" si="0"/>
        <v>Please complete all cells in row</v>
      </c>
      <c r="S39" s="993">
        <v>2</v>
      </c>
      <c r="T39" s="3009"/>
      <c r="U39" s="400"/>
      <c r="V39" s="55"/>
      <c r="W39" s="55"/>
      <c r="X39" s="55"/>
      <c r="Y39" s="55"/>
    </row>
    <row r="40" spans="1:25" s="2" customFormat="1" ht="15.75" customHeight="1">
      <c r="A40" s="979"/>
      <c r="B40" s="176" t="s">
        <v>3325</v>
      </c>
      <c r="C40" s="643"/>
      <c r="D40" s="287"/>
      <c r="E40" s="287"/>
      <c r="F40" s="287"/>
      <c r="G40" s="485">
        <f t="shared" si="5"/>
        <v>0</v>
      </c>
      <c r="H40" s="287"/>
      <c r="I40" s="287"/>
      <c r="J40" s="506"/>
      <c r="K40" s="507"/>
      <c r="L40" s="55"/>
      <c r="M40" s="105" t="s">
        <v>3326</v>
      </c>
      <c r="N40" s="56"/>
      <c r="O40" s="106"/>
      <c r="P40" s="3011"/>
      <c r="Q40" s="3014"/>
      <c r="R40" s="101" t="str">
        <f t="shared" si="0"/>
        <v>Please complete all cells in row</v>
      </c>
      <c r="S40" s="993">
        <v>2</v>
      </c>
      <c r="T40" s="3009"/>
      <c r="U40" s="400"/>
      <c r="V40" s="55"/>
      <c r="W40" s="55"/>
      <c r="X40" s="55"/>
      <c r="Y40" s="55"/>
    </row>
    <row r="41" spans="1:25" s="2" customFormat="1" ht="15.75" customHeight="1">
      <c r="A41" s="979"/>
      <c r="B41" s="176" t="s">
        <v>3327</v>
      </c>
      <c r="C41" s="643"/>
      <c r="D41" s="287"/>
      <c r="E41" s="287"/>
      <c r="F41" s="287"/>
      <c r="G41" s="485">
        <f t="shared" si="5"/>
        <v>0</v>
      </c>
      <c r="H41" s="287"/>
      <c r="I41" s="287"/>
      <c r="J41" s="506"/>
      <c r="K41" s="507"/>
      <c r="L41" s="55"/>
      <c r="M41" s="105" t="s">
        <v>3328</v>
      </c>
      <c r="N41" s="56"/>
      <c r="O41" s="106"/>
      <c r="P41" s="3011"/>
      <c r="Q41" s="3014"/>
      <c r="R41" s="101" t="str">
        <f t="shared" si="0"/>
        <v>Please complete all cells in row</v>
      </c>
      <c r="S41" s="993">
        <v>2</v>
      </c>
      <c r="T41" s="3009"/>
      <c r="U41" s="400"/>
      <c r="V41" s="55"/>
      <c r="W41" s="55"/>
      <c r="X41" s="55"/>
      <c r="Y41" s="55"/>
    </row>
    <row r="42" spans="1:25" s="2" customFormat="1" ht="15.75" customHeight="1">
      <c r="A42" s="979"/>
      <c r="B42" s="176" t="s">
        <v>3329</v>
      </c>
      <c r="C42" s="643"/>
      <c r="D42" s="287"/>
      <c r="E42" s="287"/>
      <c r="F42" s="287"/>
      <c r="G42" s="485">
        <f t="shared" si="5"/>
        <v>0</v>
      </c>
      <c r="H42" s="287"/>
      <c r="I42" s="287"/>
      <c r="J42" s="506"/>
      <c r="K42" s="507"/>
      <c r="L42" s="55"/>
      <c r="M42" s="105" t="s">
        <v>3330</v>
      </c>
      <c r="N42" s="55"/>
      <c r="O42" s="106"/>
      <c r="P42" s="3009"/>
      <c r="Q42" s="3013"/>
      <c r="R42" s="101" t="str">
        <f t="shared" si="0"/>
        <v>Please complete all cells in row</v>
      </c>
      <c r="S42" s="993">
        <v>2</v>
      </c>
      <c r="T42" s="3009"/>
      <c r="U42" s="400"/>
      <c r="V42" s="55"/>
      <c r="W42" s="55"/>
      <c r="X42" s="55"/>
      <c r="Y42" s="55"/>
    </row>
    <row r="43" spans="1:25" s="2" customFormat="1" ht="15.75" customHeight="1" thickBot="1">
      <c r="A43" s="3143"/>
      <c r="B43" s="178" t="s">
        <v>858</v>
      </c>
      <c r="C43" s="632">
        <f>IFERROR(SUM(C36:C42), 0)</f>
        <v>0</v>
      </c>
      <c r="D43" s="482">
        <f>IFERROR(SUM(D36:D42), 0)</f>
        <v>0</v>
      </c>
      <c r="E43" s="482">
        <f>IFERROR(SUM(E36:E42), 0)</f>
        <v>0</v>
      </c>
      <c r="F43" s="482">
        <f>IFERROR(SUM(F36:F42), 0)</f>
        <v>0</v>
      </c>
      <c r="G43" s="482">
        <f t="shared" si="5"/>
        <v>0</v>
      </c>
      <c r="H43" s="482">
        <f>IFERROR(SUM(H36:H42), 0)</f>
        <v>0</v>
      </c>
      <c r="I43" s="482">
        <f>IFERROR(SUM(I36:I42), 0)</f>
        <v>0</v>
      </c>
      <c r="J43" s="501"/>
      <c r="K43" s="502"/>
      <c r="L43" s="55"/>
      <c r="M43" s="140" t="s">
        <v>3331</v>
      </c>
      <c r="N43" s="55"/>
      <c r="O43" s="116"/>
      <c r="P43" s="3009"/>
      <c r="Q43" s="3013"/>
      <c r="R43" s="101">
        <f t="shared" si="0"/>
        <v>0</v>
      </c>
      <c r="S43" s="993">
        <v>2</v>
      </c>
      <c r="T43" s="3009"/>
      <c r="U43" s="400"/>
      <c r="V43" s="55"/>
      <c r="W43" s="55"/>
      <c r="X43" s="55"/>
      <c r="Y43" s="55"/>
    </row>
    <row r="44" spans="1:25" s="2" customFormat="1" ht="15.75" customHeight="1" thickTop="1" thickBot="1">
      <c r="A44" s="979"/>
      <c r="B44" s="398"/>
      <c r="C44" s="493"/>
      <c r="D44" s="495"/>
      <c r="E44" s="495"/>
      <c r="F44" s="495"/>
      <c r="G44" s="631"/>
      <c r="H44" s="495"/>
      <c r="I44" s="495"/>
      <c r="J44" s="503"/>
      <c r="K44" s="503"/>
      <c r="L44" s="55"/>
      <c r="M44" s="85"/>
      <c r="N44" s="55"/>
      <c r="O44" s="55"/>
      <c r="P44" s="3009"/>
      <c r="Q44" s="3013"/>
      <c r="R44" s="101">
        <f t="shared" si="0"/>
        <v>0</v>
      </c>
      <c r="S44" s="993">
        <v>9</v>
      </c>
      <c r="T44" s="3009"/>
      <c r="U44" s="3136"/>
      <c r="V44" s="55"/>
      <c r="W44" s="55"/>
      <c r="X44" s="55"/>
      <c r="Y44" s="55"/>
    </row>
    <row r="45" spans="1:25" s="2" customFormat="1" ht="15.75" customHeight="1" thickTop="1" thickBot="1">
      <c r="A45" s="979"/>
      <c r="B45" s="168" t="s">
        <v>3332</v>
      </c>
      <c r="C45" s="297"/>
      <c r="D45" s="491"/>
      <c r="E45" s="491"/>
      <c r="F45" s="491"/>
      <c r="G45" s="491"/>
      <c r="H45" s="491"/>
      <c r="I45" s="491"/>
      <c r="J45" s="503"/>
      <c r="K45" s="503"/>
      <c r="L45" s="55"/>
      <c r="M45" s="85"/>
      <c r="N45" s="55"/>
      <c r="O45" s="55"/>
      <c r="P45" s="3009"/>
      <c r="Q45" s="3013"/>
      <c r="R45" s="101">
        <f t="shared" si="0"/>
        <v>0</v>
      </c>
      <c r="S45" s="993">
        <v>9</v>
      </c>
      <c r="T45" s="3009"/>
      <c r="U45" s="3136"/>
      <c r="V45" s="55"/>
      <c r="W45" s="55"/>
      <c r="X45" s="55"/>
      <c r="Y45" s="55"/>
    </row>
    <row r="46" spans="1:25" s="5" customFormat="1" ht="15.75" customHeight="1" thickTop="1" thickBot="1">
      <c r="A46" s="3143"/>
      <c r="B46" s="185" t="s">
        <v>3332</v>
      </c>
      <c r="C46" s="289"/>
      <c r="D46" s="289"/>
      <c r="E46" s="289"/>
      <c r="F46" s="289"/>
      <c r="G46" s="481">
        <f>IFERROR(SUM(C46:F46),0)</f>
        <v>0</v>
      </c>
      <c r="H46" s="289"/>
      <c r="I46" s="289"/>
      <c r="J46" s="508"/>
      <c r="K46" s="509"/>
      <c r="L46" s="55"/>
      <c r="M46" s="155" t="s">
        <v>3333</v>
      </c>
      <c r="N46" s="165"/>
      <c r="O46" s="403"/>
      <c r="P46" s="3017"/>
      <c r="Q46" s="3018"/>
      <c r="R46" s="101" t="str">
        <f t="shared" si="0"/>
        <v>Please complete all cells in row</v>
      </c>
      <c r="S46" s="993">
        <v>2</v>
      </c>
      <c r="T46" s="3017"/>
      <c r="U46" s="400"/>
      <c r="V46" s="165"/>
      <c r="W46" s="165"/>
      <c r="X46" s="165"/>
      <c r="Y46" s="165"/>
    </row>
    <row r="47" spans="1:25" s="2" customFormat="1" ht="15.75" customHeight="1" thickTop="1" thickBot="1">
      <c r="A47" s="979"/>
      <c r="B47" s="404"/>
      <c r="C47" s="644"/>
      <c r="D47" s="645"/>
      <c r="E47" s="645"/>
      <c r="F47" s="645"/>
      <c r="G47" s="496"/>
      <c r="H47" s="496"/>
      <c r="I47" s="496"/>
      <c r="J47" s="503"/>
      <c r="K47" s="503"/>
      <c r="L47" s="55"/>
      <c r="M47" s="85"/>
      <c r="N47" s="55"/>
      <c r="O47" s="55"/>
      <c r="P47" s="3009"/>
      <c r="Q47" s="3013"/>
      <c r="R47" s="101">
        <f t="shared" si="0"/>
        <v>0</v>
      </c>
      <c r="S47" s="993">
        <v>9</v>
      </c>
      <c r="T47" s="3009"/>
      <c r="U47" s="3136"/>
      <c r="V47" s="55"/>
      <c r="W47" s="55"/>
      <c r="X47" s="55"/>
      <c r="Y47" s="55"/>
    </row>
    <row r="48" spans="1:25" s="5" customFormat="1" ht="15.75" customHeight="1" thickTop="1" thickBot="1">
      <c r="A48" s="3143"/>
      <c r="B48" s="185" t="s">
        <v>3334</v>
      </c>
      <c r="C48" s="633">
        <f t="shared" ref="C48:I48" si="6">IFERROR(SUM(C19,C26,C33,C43,C46), 0)</f>
        <v>0</v>
      </c>
      <c r="D48" s="481">
        <f t="shared" si="6"/>
        <v>0</v>
      </c>
      <c r="E48" s="481">
        <f t="shared" si="6"/>
        <v>0</v>
      </c>
      <c r="F48" s="481">
        <f t="shared" si="6"/>
        <v>0</v>
      </c>
      <c r="G48" s="481">
        <f>IFERROR(SUM(C48:F48),0)</f>
        <v>0</v>
      </c>
      <c r="H48" s="481">
        <f t="shared" si="6"/>
        <v>0</v>
      </c>
      <c r="I48" s="481">
        <f t="shared" si="6"/>
        <v>0</v>
      </c>
      <c r="J48" s="510"/>
      <c r="K48" s="511"/>
      <c r="L48" s="165"/>
      <c r="M48" s="155" t="s">
        <v>3335</v>
      </c>
      <c r="N48" s="165"/>
      <c r="O48" s="403"/>
      <c r="P48" s="3017"/>
      <c r="Q48" s="3018"/>
      <c r="R48" s="101">
        <f t="shared" si="0"/>
        <v>0</v>
      </c>
      <c r="S48" s="993">
        <v>2</v>
      </c>
      <c r="T48" s="3017"/>
      <c r="U48" s="400"/>
      <c r="V48" s="165"/>
      <c r="W48" s="165"/>
      <c r="X48" s="165"/>
      <c r="Y48" s="165"/>
    </row>
    <row r="49" spans="1:25" s="2" customFormat="1" ht="16.8" thickTop="1" thickBot="1">
      <c r="A49" s="979"/>
      <c r="B49" s="405"/>
      <c r="C49" s="405"/>
      <c r="D49" s="55"/>
      <c r="E49" s="55"/>
      <c r="F49" s="55"/>
      <c r="G49" s="55"/>
      <c r="H49" s="55"/>
      <c r="I49" s="55"/>
      <c r="J49" s="55"/>
      <c r="K49" s="55"/>
      <c r="L49" s="55"/>
      <c r="M49" s="302"/>
      <c r="N49" s="55"/>
      <c r="O49" s="55"/>
      <c r="P49" s="3009"/>
      <c r="Q49" s="3013"/>
      <c r="R49" s="101">
        <f t="shared" si="0"/>
        <v>0</v>
      </c>
      <c r="S49" s="993">
        <v>9</v>
      </c>
      <c r="T49" s="3009"/>
      <c r="U49" s="3381"/>
      <c r="V49" s="55"/>
      <c r="W49" s="55"/>
      <c r="X49" s="55"/>
      <c r="Y49" s="55"/>
    </row>
    <row r="50" spans="1:25" s="2" customFormat="1" ht="16.350000000000001" customHeight="1" thickTop="1">
      <c r="A50" s="979"/>
      <c r="B50" s="5016" t="s">
        <v>717</v>
      </c>
      <c r="C50" s="5007" t="s">
        <v>3336</v>
      </c>
      <c r="D50" s="5007"/>
      <c r="E50" s="5007"/>
      <c r="F50" s="5007"/>
      <c r="G50" s="5007"/>
      <c r="H50" s="5007"/>
      <c r="I50" s="5007"/>
      <c r="J50" s="5007"/>
      <c r="K50" s="5009"/>
      <c r="L50" s="262"/>
      <c r="M50" s="55"/>
      <c r="N50" s="55"/>
      <c r="O50" s="55"/>
      <c r="P50" s="3008"/>
      <c r="Q50" s="3012"/>
      <c r="R50" s="101">
        <f t="shared" si="0"/>
        <v>0</v>
      </c>
      <c r="S50" s="3015">
        <v>8</v>
      </c>
      <c r="T50" s="3008"/>
      <c r="U50" s="3201"/>
      <c r="V50" s="55"/>
      <c r="W50" s="55"/>
      <c r="X50" s="55"/>
      <c r="Y50" s="55"/>
    </row>
    <row r="51" spans="1:25" s="2" customFormat="1" ht="15.75" customHeight="1">
      <c r="A51" s="979"/>
      <c r="B51" s="5118"/>
      <c r="C51" s="5194" t="s">
        <v>3268</v>
      </c>
      <c r="D51" s="5194"/>
      <c r="E51" s="5194"/>
      <c r="F51" s="5194"/>
      <c r="G51" s="5194" t="s">
        <v>3269</v>
      </c>
      <c r="H51" s="5194"/>
      <c r="I51" s="5194" t="s">
        <v>3270</v>
      </c>
      <c r="J51" s="5194" t="s">
        <v>3271</v>
      </c>
      <c r="K51" s="5195"/>
      <c r="L51" s="55"/>
      <c r="M51" s="55"/>
      <c r="N51" s="55"/>
      <c r="O51" s="55"/>
      <c r="P51" s="3009"/>
      <c r="Q51" s="3013"/>
      <c r="R51" s="101">
        <f t="shared" si="0"/>
        <v>0</v>
      </c>
      <c r="S51" s="993">
        <v>5</v>
      </c>
      <c r="T51" s="3009"/>
      <c r="U51" s="3201"/>
      <c r="V51" s="55"/>
      <c r="W51" s="55"/>
      <c r="X51" s="55"/>
      <c r="Y51" s="55"/>
    </row>
    <row r="52" spans="1:25" s="2" customFormat="1" ht="30">
      <c r="A52" s="979"/>
      <c r="B52" s="5118"/>
      <c r="C52" s="190" t="s">
        <v>3272</v>
      </c>
      <c r="D52" s="190" t="s">
        <v>3273</v>
      </c>
      <c r="E52" s="190" t="s">
        <v>3274</v>
      </c>
      <c r="F52" s="190" t="s">
        <v>3275</v>
      </c>
      <c r="G52" s="190" t="s">
        <v>3276</v>
      </c>
      <c r="H52" s="190" t="s">
        <v>3277</v>
      </c>
      <c r="I52" s="5194"/>
      <c r="J52" s="190" t="s">
        <v>3278</v>
      </c>
      <c r="K52" s="191" t="s">
        <v>3279</v>
      </c>
      <c r="L52" s="55"/>
      <c r="M52" s="55"/>
      <c r="N52" s="55"/>
      <c r="O52" s="55"/>
      <c r="P52" s="3009"/>
      <c r="Q52" s="3013"/>
      <c r="R52" s="101">
        <f t="shared" si="0"/>
        <v>0</v>
      </c>
      <c r="S52" s="993">
        <v>1</v>
      </c>
      <c r="T52" s="3009"/>
      <c r="U52" s="3201"/>
      <c r="V52" s="55"/>
      <c r="W52" s="55"/>
      <c r="X52" s="55"/>
      <c r="Y52" s="55"/>
    </row>
    <row r="53" spans="1:25" s="2" customFormat="1" ht="16.350000000000001" customHeight="1">
      <c r="A53" s="979"/>
      <c r="B53" s="192" t="s">
        <v>718</v>
      </c>
      <c r="C53" s="190" t="s">
        <v>731</v>
      </c>
      <c r="D53" s="190" t="s">
        <v>731</v>
      </c>
      <c r="E53" s="190" t="s">
        <v>731</v>
      </c>
      <c r="F53" s="190" t="s">
        <v>731</v>
      </c>
      <c r="G53" s="190" t="s">
        <v>731</v>
      </c>
      <c r="H53" s="190" t="s">
        <v>731</v>
      </c>
      <c r="I53" s="190" t="s">
        <v>731</v>
      </c>
      <c r="J53" s="190" t="s">
        <v>874</v>
      </c>
      <c r="K53" s="191" t="s">
        <v>874</v>
      </c>
      <c r="L53" s="55"/>
      <c r="M53" s="55"/>
      <c r="N53" s="55"/>
      <c r="O53" s="55"/>
      <c r="P53" s="3009"/>
      <c r="Q53" s="3013"/>
      <c r="R53" s="101">
        <f t="shared" si="0"/>
        <v>0</v>
      </c>
      <c r="S53" s="993">
        <v>0</v>
      </c>
      <c r="T53" s="3009"/>
      <c r="U53" s="3201"/>
      <c r="V53" s="55"/>
      <c r="W53" s="55"/>
      <c r="X53" s="55"/>
      <c r="Y53" s="55"/>
    </row>
    <row r="54" spans="1:25" s="2" customFormat="1" ht="16.2" thickBot="1">
      <c r="A54" s="979"/>
      <c r="B54" s="193" t="s">
        <v>719</v>
      </c>
      <c r="C54" s="92">
        <v>3</v>
      </c>
      <c r="D54" s="92">
        <v>3</v>
      </c>
      <c r="E54" s="92">
        <v>3</v>
      </c>
      <c r="F54" s="92">
        <v>3</v>
      </c>
      <c r="G54" s="92">
        <v>3</v>
      </c>
      <c r="H54" s="92">
        <v>3</v>
      </c>
      <c r="I54" s="92">
        <v>3</v>
      </c>
      <c r="J54" s="92">
        <v>3</v>
      </c>
      <c r="K54" s="279">
        <v>3</v>
      </c>
      <c r="L54" s="55"/>
      <c r="M54" s="55"/>
      <c r="N54" s="55"/>
      <c r="O54" s="55"/>
      <c r="P54" s="3009"/>
      <c r="Q54" s="3013"/>
      <c r="R54" s="101">
        <f t="shared" si="0"/>
        <v>0</v>
      </c>
      <c r="S54" s="993">
        <v>0</v>
      </c>
      <c r="T54" s="3009"/>
      <c r="U54" s="3009"/>
      <c r="V54" s="55"/>
      <c r="W54" s="55"/>
      <c r="X54" s="55"/>
      <c r="Y54" s="55"/>
    </row>
    <row r="55" spans="1:25" s="2" customFormat="1" ht="16.8" thickTop="1" thickBot="1">
      <c r="A55" s="979"/>
      <c r="B55" s="398"/>
      <c r="C55" s="398"/>
      <c r="D55" s="399"/>
      <c r="E55" s="399"/>
      <c r="F55" s="399"/>
      <c r="G55" s="399"/>
      <c r="H55" s="399"/>
      <c r="I55" s="399"/>
      <c r="J55" s="399"/>
      <c r="K55" s="399"/>
      <c r="L55" s="55"/>
      <c r="M55" s="55"/>
      <c r="N55" s="55"/>
      <c r="O55" s="55"/>
      <c r="P55" s="3009"/>
      <c r="Q55" s="3013"/>
      <c r="R55" s="101">
        <f t="shared" si="0"/>
        <v>0</v>
      </c>
      <c r="S55" s="993">
        <v>9</v>
      </c>
      <c r="T55" s="3009"/>
      <c r="U55" s="3009"/>
      <c r="V55" s="55"/>
      <c r="W55" s="55"/>
      <c r="X55" s="55"/>
      <c r="Y55" s="55"/>
    </row>
    <row r="56" spans="1:25" s="2" customFormat="1" ht="15.75" customHeight="1" thickTop="1" thickBot="1">
      <c r="A56" s="979"/>
      <c r="B56" s="168" t="s">
        <v>3280</v>
      </c>
      <c r="C56" s="169"/>
      <c r="D56" s="213"/>
      <c r="E56" s="51"/>
      <c r="F56" s="399"/>
      <c r="G56" s="399"/>
      <c r="H56" s="399"/>
      <c r="I56" s="399"/>
      <c r="J56" s="399"/>
      <c r="K56" s="399"/>
      <c r="L56" s="55"/>
      <c r="M56" s="55"/>
      <c r="N56" s="55"/>
      <c r="O56" s="55"/>
      <c r="P56" s="3009"/>
      <c r="Q56" s="3013"/>
      <c r="R56" s="101">
        <f t="shared" si="0"/>
        <v>0</v>
      </c>
      <c r="S56" s="993">
        <v>9</v>
      </c>
      <c r="T56" s="3009"/>
      <c r="U56" s="3009"/>
      <c r="V56" s="55"/>
      <c r="W56" s="55"/>
      <c r="X56" s="55"/>
      <c r="Y56" s="55"/>
    </row>
    <row r="57" spans="1:25" s="2" customFormat="1" ht="15.75" customHeight="1" thickTop="1">
      <c r="A57" s="3143"/>
      <c r="B57" s="171" t="s">
        <v>3281</v>
      </c>
      <c r="C57" s="642"/>
      <c r="D57" s="285"/>
      <c r="E57" s="285"/>
      <c r="F57" s="285"/>
      <c r="G57" s="483">
        <f t="shared" ref="G57:G64" si="7">IFERROR(SUM(C57:F57),0)</f>
        <v>0</v>
      </c>
      <c r="H57" s="642"/>
      <c r="I57" s="285"/>
      <c r="J57" s="497"/>
      <c r="K57" s="498"/>
      <c r="L57" s="55"/>
      <c r="M57" s="98" t="s">
        <v>3337</v>
      </c>
      <c r="N57" s="55"/>
      <c r="O57" s="100"/>
      <c r="P57" s="3009"/>
      <c r="Q57" s="3013"/>
      <c r="R57" s="101" t="str">
        <f t="shared" si="0"/>
        <v>Please complete all cells in row</v>
      </c>
      <c r="S57" s="993">
        <v>0</v>
      </c>
      <c r="T57" s="3009"/>
      <c r="U57" s="400"/>
      <c r="V57" s="55"/>
      <c r="W57" s="55"/>
      <c r="X57" s="55"/>
      <c r="Y57" s="55"/>
    </row>
    <row r="58" spans="1:25" s="2" customFormat="1" ht="15.75" customHeight="1">
      <c r="A58" s="979"/>
      <c r="B58" s="176" t="s">
        <v>3283</v>
      </c>
      <c r="C58" s="643"/>
      <c r="D58" s="287"/>
      <c r="E58" s="287"/>
      <c r="F58" s="287"/>
      <c r="G58" s="485">
        <f t="shared" si="7"/>
        <v>0</v>
      </c>
      <c r="H58" s="643"/>
      <c r="I58" s="287"/>
      <c r="J58" s="499"/>
      <c r="K58" s="500"/>
      <c r="L58" s="55"/>
      <c r="M58" s="105" t="s">
        <v>3338</v>
      </c>
      <c r="N58" s="55"/>
      <c r="O58" s="106"/>
      <c r="P58" s="3009"/>
      <c r="Q58" s="3013"/>
      <c r="R58" s="101" t="str">
        <f t="shared" si="0"/>
        <v>Please complete all cells in row</v>
      </c>
      <c r="S58" s="993">
        <v>0</v>
      </c>
      <c r="T58" s="3009"/>
      <c r="U58" s="400"/>
      <c r="V58" s="55"/>
      <c r="W58" s="55"/>
      <c r="X58" s="55"/>
      <c r="Y58" s="55"/>
    </row>
    <row r="59" spans="1:25" s="2" customFormat="1" ht="15.75" customHeight="1">
      <c r="A59" s="979"/>
      <c r="B59" s="176" t="s">
        <v>3285</v>
      </c>
      <c r="C59" s="643"/>
      <c r="D59" s="287"/>
      <c r="E59" s="287"/>
      <c r="F59" s="287"/>
      <c r="G59" s="485">
        <f t="shared" si="7"/>
        <v>0</v>
      </c>
      <c r="H59" s="643"/>
      <c r="I59" s="287"/>
      <c r="J59" s="499"/>
      <c r="K59" s="500"/>
      <c r="L59" s="55"/>
      <c r="M59" s="105" t="s">
        <v>3339</v>
      </c>
      <c r="N59" s="55"/>
      <c r="O59" s="106"/>
      <c r="P59" s="3009"/>
      <c r="Q59" s="3013"/>
      <c r="R59" s="101" t="str">
        <f t="shared" si="0"/>
        <v>Please complete all cells in row</v>
      </c>
      <c r="S59" s="993">
        <v>0</v>
      </c>
      <c r="T59" s="3009"/>
      <c r="U59" s="400"/>
      <c r="V59" s="55"/>
      <c r="W59" s="55"/>
      <c r="X59" s="55"/>
      <c r="Y59" s="55"/>
    </row>
    <row r="60" spans="1:25" s="2" customFormat="1" ht="15.75" customHeight="1">
      <c r="A60" s="979"/>
      <c r="B60" s="176" t="s">
        <v>3287</v>
      </c>
      <c r="C60" s="643"/>
      <c r="D60" s="287"/>
      <c r="E60" s="287"/>
      <c r="F60" s="287"/>
      <c r="G60" s="485">
        <f t="shared" si="7"/>
        <v>0</v>
      </c>
      <c r="H60" s="643"/>
      <c r="I60" s="287"/>
      <c r="J60" s="499"/>
      <c r="K60" s="500"/>
      <c r="L60" s="55"/>
      <c r="M60" s="105" t="s">
        <v>3340</v>
      </c>
      <c r="N60" s="55"/>
      <c r="O60" s="106"/>
      <c r="P60" s="3009"/>
      <c r="Q60" s="3013"/>
      <c r="R60" s="101" t="str">
        <f t="shared" si="0"/>
        <v>Please complete all cells in row</v>
      </c>
      <c r="S60" s="993">
        <v>0</v>
      </c>
      <c r="T60" s="3009"/>
      <c r="U60" s="400"/>
      <c r="V60" s="55"/>
      <c r="W60" s="55"/>
      <c r="X60" s="55"/>
      <c r="Y60" s="55"/>
    </row>
    <row r="61" spans="1:25" s="2" customFormat="1" ht="15.75" customHeight="1">
      <c r="A61" s="979"/>
      <c r="B61" s="176" t="s">
        <v>3289</v>
      </c>
      <c r="C61" s="643"/>
      <c r="D61" s="287"/>
      <c r="E61" s="287"/>
      <c r="F61" s="287"/>
      <c r="G61" s="485">
        <f t="shared" si="7"/>
        <v>0</v>
      </c>
      <c r="H61" s="643"/>
      <c r="I61" s="287"/>
      <c r="J61" s="499"/>
      <c r="K61" s="500"/>
      <c r="L61" s="55"/>
      <c r="M61" s="105" t="s">
        <v>3341</v>
      </c>
      <c r="N61" s="55"/>
      <c r="O61" s="106"/>
      <c r="P61" s="3009"/>
      <c r="Q61" s="3013"/>
      <c r="R61" s="101" t="str">
        <f t="shared" si="0"/>
        <v>Please complete all cells in row</v>
      </c>
      <c r="S61" s="993">
        <v>0</v>
      </c>
      <c r="T61" s="3009"/>
      <c r="U61" s="400"/>
      <c r="V61" s="55"/>
      <c r="W61" s="55"/>
      <c r="X61" s="55"/>
      <c r="Y61" s="55"/>
    </row>
    <row r="62" spans="1:25" s="2" customFormat="1" ht="15.75" customHeight="1">
      <c r="A62" s="979"/>
      <c r="B62" s="176" t="s">
        <v>3291</v>
      </c>
      <c r="C62" s="643"/>
      <c r="D62" s="287"/>
      <c r="E62" s="287"/>
      <c r="F62" s="287"/>
      <c r="G62" s="485">
        <f t="shared" si="7"/>
        <v>0</v>
      </c>
      <c r="H62" s="643"/>
      <c r="I62" s="287"/>
      <c r="J62" s="499"/>
      <c r="K62" s="500"/>
      <c r="L62" s="55"/>
      <c r="M62" s="105" t="s">
        <v>3342</v>
      </c>
      <c r="N62" s="55"/>
      <c r="O62" s="106"/>
      <c r="P62" s="3009"/>
      <c r="Q62" s="3013"/>
      <c r="R62" s="101" t="str">
        <f t="shared" si="0"/>
        <v>Please complete all cells in row</v>
      </c>
      <c r="S62" s="993">
        <v>0</v>
      </c>
      <c r="T62" s="3009"/>
      <c r="U62" s="400"/>
      <c r="V62" s="55"/>
      <c r="W62" s="55"/>
      <c r="X62" s="55"/>
      <c r="Y62" s="55"/>
    </row>
    <row r="63" spans="1:25" s="2" customFormat="1" ht="15.75" customHeight="1">
      <c r="A63" s="979"/>
      <c r="B63" s="176" t="s">
        <v>3293</v>
      </c>
      <c r="C63" s="643"/>
      <c r="D63" s="287"/>
      <c r="E63" s="287"/>
      <c r="F63" s="287"/>
      <c r="G63" s="485">
        <f t="shared" si="7"/>
        <v>0</v>
      </c>
      <c r="H63" s="643"/>
      <c r="I63" s="287"/>
      <c r="J63" s="499"/>
      <c r="K63" s="500"/>
      <c r="L63" s="55"/>
      <c r="M63" s="105" t="s">
        <v>3343</v>
      </c>
      <c r="N63" s="55"/>
      <c r="O63" s="106"/>
      <c r="P63" s="3009"/>
      <c r="Q63" s="3013"/>
      <c r="R63" s="101" t="str">
        <f t="shared" si="0"/>
        <v>Please complete all cells in row</v>
      </c>
      <c r="S63" s="993">
        <v>0</v>
      </c>
      <c r="T63" s="3009"/>
      <c r="U63" s="400"/>
      <c r="V63" s="55"/>
      <c r="W63" s="55"/>
      <c r="X63" s="55"/>
      <c r="Y63" s="55"/>
    </row>
    <row r="64" spans="1:25" s="2" customFormat="1" ht="15.75" customHeight="1" thickBot="1">
      <c r="A64" s="3143"/>
      <c r="B64" s="178" t="s">
        <v>858</v>
      </c>
      <c r="C64" s="632">
        <f>IFERROR(SUM(C57:C63), 0)</f>
        <v>0</v>
      </c>
      <c r="D64" s="482">
        <f>IFERROR(SUM(D57:D63), 0)</f>
        <v>0</v>
      </c>
      <c r="E64" s="482">
        <f>IFERROR(SUM(E57:E63), 0)</f>
        <v>0</v>
      </c>
      <c r="F64" s="482">
        <f>IFERROR(SUM(F57:F63), 0)</f>
        <v>0</v>
      </c>
      <c r="G64" s="482">
        <f t="shared" si="7"/>
        <v>0</v>
      </c>
      <c r="H64" s="482">
        <f>IFERROR(SUM(H57:H63), 0)</f>
        <v>0</v>
      </c>
      <c r="I64" s="482">
        <f>IFERROR(SUM(I57:I63), 0)</f>
        <v>0</v>
      </c>
      <c r="J64" s="501"/>
      <c r="K64" s="502"/>
      <c r="L64" s="55"/>
      <c r="M64" s="767" t="s">
        <v>3344</v>
      </c>
      <c r="N64" s="55"/>
      <c r="O64" s="116"/>
      <c r="P64" s="3009"/>
      <c r="Q64" s="3013"/>
      <c r="R64" s="101">
        <f t="shared" si="0"/>
        <v>0</v>
      </c>
      <c r="S64" s="993">
        <v>2</v>
      </c>
      <c r="T64" s="3009"/>
      <c r="U64" s="401"/>
      <c r="V64" s="55"/>
      <c r="W64" s="55"/>
      <c r="X64" s="55"/>
      <c r="Y64" s="55"/>
    </row>
    <row r="65" spans="1:25" s="2" customFormat="1" ht="15.75" customHeight="1" thickTop="1" thickBot="1">
      <c r="A65" s="979"/>
      <c r="B65" s="402"/>
      <c r="C65" s="491"/>
      <c r="D65" s="492"/>
      <c r="E65" s="492"/>
      <c r="F65" s="492"/>
      <c r="G65" s="492"/>
      <c r="H65" s="491"/>
      <c r="I65" s="491"/>
      <c r="J65" s="503"/>
      <c r="K65" s="503"/>
      <c r="L65" s="55"/>
      <c r="M65" s="78"/>
      <c r="N65" s="55"/>
      <c r="O65" s="55"/>
      <c r="P65" s="3009"/>
      <c r="Q65" s="3013"/>
      <c r="R65" s="101">
        <f t="shared" si="0"/>
        <v>0</v>
      </c>
      <c r="S65" s="993">
        <v>9</v>
      </c>
      <c r="T65" s="3009"/>
      <c r="U65" s="3002"/>
      <c r="V65" s="55"/>
      <c r="W65" s="55"/>
      <c r="X65" s="55"/>
      <c r="Y65" s="55"/>
    </row>
    <row r="66" spans="1:25" s="2" customFormat="1" ht="15.75" customHeight="1" thickTop="1" thickBot="1">
      <c r="A66" s="979"/>
      <c r="B66" s="168" t="s">
        <v>3296</v>
      </c>
      <c r="C66" s="297"/>
      <c r="D66" s="491"/>
      <c r="E66" s="491"/>
      <c r="F66" s="491"/>
      <c r="G66" s="491"/>
      <c r="H66" s="491"/>
      <c r="I66" s="491"/>
      <c r="J66" s="503"/>
      <c r="K66" s="503"/>
      <c r="L66" s="55"/>
      <c r="M66" s="78"/>
      <c r="N66" s="55"/>
      <c r="O66" s="55"/>
      <c r="P66" s="3009"/>
      <c r="Q66" s="3013"/>
      <c r="R66" s="101">
        <f t="shared" si="0"/>
        <v>0</v>
      </c>
      <c r="S66" s="993">
        <v>9</v>
      </c>
      <c r="T66" s="3009"/>
      <c r="U66" s="3002"/>
      <c r="V66" s="55"/>
      <c r="W66" s="55"/>
      <c r="X66" s="55"/>
      <c r="Y66" s="55"/>
    </row>
    <row r="67" spans="1:25" s="2" customFormat="1" ht="15.75" customHeight="1" thickTop="1">
      <c r="A67" s="3143"/>
      <c r="B67" s="171" t="s">
        <v>3297</v>
      </c>
      <c r="C67" s="642"/>
      <c r="D67" s="285"/>
      <c r="E67" s="285"/>
      <c r="F67" s="285"/>
      <c r="G67" s="483">
        <f>IFERROR(SUM(C67:F67),0)</f>
        <v>0</v>
      </c>
      <c r="H67" s="285"/>
      <c r="I67" s="285"/>
      <c r="J67" s="504"/>
      <c r="K67" s="505"/>
      <c r="L67" s="55"/>
      <c r="M67" s="98" t="s">
        <v>3345</v>
      </c>
      <c r="N67" s="55"/>
      <c r="O67" s="100"/>
      <c r="P67" s="3009"/>
      <c r="Q67" s="3013"/>
      <c r="R67" s="101" t="str">
        <f t="shared" si="0"/>
        <v>Please complete all cells in row</v>
      </c>
      <c r="S67" s="993">
        <v>2</v>
      </c>
      <c r="T67" s="3009"/>
      <c r="U67" s="400"/>
      <c r="V67" s="55"/>
      <c r="W67" s="55"/>
      <c r="X67" s="55"/>
      <c r="Y67" s="55"/>
    </row>
    <row r="68" spans="1:25" s="2" customFormat="1" ht="15.75" customHeight="1">
      <c r="A68" s="979"/>
      <c r="B68" s="176" t="s">
        <v>3299</v>
      </c>
      <c r="C68" s="643"/>
      <c r="D68" s="287"/>
      <c r="E68" s="287"/>
      <c r="F68" s="287"/>
      <c r="G68" s="485">
        <f>IFERROR(SUM(C68:F68),0)</f>
        <v>0</v>
      </c>
      <c r="H68" s="287"/>
      <c r="I68" s="287"/>
      <c r="J68" s="506"/>
      <c r="K68" s="507"/>
      <c r="L68" s="55"/>
      <c r="M68" s="105" t="s">
        <v>3346</v>
      </c>
      <c r="N68" s="55"/>
      <c r="O68" s="106"/>
      <c r="P68" s="3009"/>
      <c r="Q68" s="3013"/>
      <c r="R68" s="101" t="str">
        <f t="shared" si="0"/>
        <v>Please complete all cells in row</v>
      </c>
      <c r="S68" s="993">
        <v>2</v>
      </c>
      <c r="T68" s="3009"/>
      <c r="U68" s="400"/>
      <c r="V68" s="55"/>
      <c r="W68" s="55"/>
      <c r="X68" s="55"/>
      <c r="Y68" s="55"/>
    </row>
    <row r="69" spans="1:25" s="2" customFormat="1" ht="15.75" customHeight="1">
      <c r="A69" s="979"/>
      <c r="B69" s="176" t="s">
        <v>3301</v>
      </c>
      <c r="C69" s="643"/>
      <c r="D69" s="287"/>
      <c r="E69" s="287"/>
      <c r="F69" s="287"/>
      <c r="G69" s="485">
        <f>IFERROR(SUM(C69:F69),0)</f>
        <v>0</v>
      </c>
      <c r="H69" s="287"/>
      <c r="I69" s="287"/>
      <c r="J69" s="506"/>
      <c r="K69" s="507"/>
      <c r="L69" s="55"/>
      <c r="M69" s="105" t="s">
        <v>3347</v>
      </c>
      <c r="N69" s="55"/>
      <c r="O69" s="106"/>
      <c r="P69" s="3009"/>
      <c r="Q69" s="3013"/>
      <c r="R69" s="101" t="str">
        <f t="shared" si="0"/>
        <v>Please complete all cells in row</v>
      </c>
      <c r="S69" s="993">
        <v>2</v>
      </c>
      <c r="T69" s="3009"/>
      <c r="U69" s="400"/>
      <c r="V69" s="55"/>
      <c r="W69" s="55"/>
      <c r="X69" s="55"/>
      <c r="Y69" s="55"/>
    </row>
    <row r="70" spans="1:25" s="2" customFormat="1" ht="15.75" customHeight="1">
      <c r="A70" s="979"/>
      <c r="B70" s="176" t="s">
        <v>3303</v>
      </c>
      <c r="C70" s="643"/>
      <c r="D70" s="287"/>
      <c r="E70" s="287"/>
      <c r="F70" s="287"/>
      <c r="G70" s="485">
        <f>IFERROR(SUM(C70:F70),0)</f>
        <v>0</v>
      </c>
      <c r="H70" s="287"/>
      <c r="I70" s="287"/>
      <c r="J70" s="506"/>
      <c r="K70" s="507"/>
      <c r="L70" s="55"/>
      <c r="M70" s="105" t="s">
        <v>3348</v>
      </c>
      <c r="N70" s="55"/>
      <c r="O70" s="106"/>
      <c r="P70" s="3009"/>
      <c r="Q70" s="3013"/>
      <c r="R70" s="101" t="str">
        <f t="shared" si="0"/>
        <v>Please complete all cells in row</v>
      </c>
      <c r="S70" s="993">
        <v>2</v>
      </c>
      <c r="T70" s="3009"/>
      <c r="U70" s="400"/>
      <c r="V70" s="55"/>
      <c r="W70" s="55"/>
      <c r="X70" s="55"/>
      <c r="Y70" s="55"/>
    </row>
    <row r="71" spans="1:25" s="2" customFormat="1" ht="15.75" customHeight="1" thickBot="1">
      <c r="A71" s="3143"/>
      <c r="B71" s="178" t="s">
        <v>858</v>
      </c>
      <c r="C71" s="632">
        <f>IFERROR(SUM(C67:C70), 0)</f>
        <v>0</v>
      </c>
      <c r="D71" s="482">
        <f>IFERROR(SUM(D67:D70), 0)</f>
        <v>0</v>
      </c>
      <c r="E71" s="482">
        <f>IFERROR(SUM(E67:E70), 0)</f>
        <v>0</v>
      </c>
      <c r="F71" s="482">
        <f>IFERROR(SUM(F67:F70), 0)</f>
        <v>0</v>
      </c>
      <c r="G71" s="482">
        <f>IFERROR(SUM(C71:F71),0)</f>
        <v>0</v>
      </c>
      <c r="H71" s="482">
        <f>IFERROR(SUM(H67:H70), 0)</f>
        <v>0</v>
      </c>
      <c r="I71" s="482">
        <f>IFERROR(SUM(I67:I70), 0)</f>
        <v>0</v>
      </c>
      <c r="J71" s="501"/>
      <c r="K71" s="502"/>
      <c r="L71" s="55"/>
      <c r="M71" s="140" t="s">
        <v>3349</v>
      </c>
      <c r="N71" s="55"/>
      <c r="O71" s="116"/>
      <c r="P71" s="3009"/>
      <c r="Q71" s="3013"/>
      <c r="R71" s="101">
        <f t="shared" si="0"/>
        <v>0</v>
      </c>
      <c r="S71" s="993">
        <v>2</v>
      </c>
      <c r="T71" s="3009"/>
      <c r="U71" s="400"/>
      <c r="V71" s="55"/>
      <c r="W71" s="55"/>
      <c r="X71" s="55"/>
      <c r="Y71" s="55"/>
    </row>
    <row r="72" spans="1:25" s="2" customFormat="1" ht="15.75" customHeight="1" thickTop="1" thickBot="1">
      <c r="A72" s="979"/>
      <c r="B72" s="398"/>
      <c r="C72" s="493"/>
      <c r="D72" s="491"/>
      <c r="E72" s="491"/>
      <c r="F72" s="491"/>
      <c r="G72" s="491"/>
      <c r="H72" s="491"/>
      <c r="I72" s="491"/>
      <c r="J72" s="503"/>
      <c r="K72" s="503"/>
      <c r="L72" s="55"/>
      <c r="M72" s="55"/>
      <c r="N72" s="55"/>
      <c r="O72" s="55"/>
      <c r="P72" s="3009"/>
      <c r="Q72" s="3013"/>
      <c r="R72" s="101">
        <f t="shared" si="0"/>
        <v>0</v>
      </c>
      <c r="S72" s="993">
        <v>9</v>
      </c>
      <c r="T72" s="3009"/>
      <c r="U72" s="3009"/>
      <c r="V72" s="55"/>
      <c r="W72" s="55"/>
      <c r="X72" s="55"/>
      <c r="Y72" s="55"/>
    </row>
    <row r="73" spans="1:25" s="2" customFormat="1" ht="15.75" customHeight="1" thickTop="1" thickBot="1">
      <c r="A73" s="979"/>
      <c r="B73" s="168" t="s">
        <v>3306</v>
      </c>
      <c r="C73" s="297"/>
      <c r="D73" s="491"/>
      <c r="E73" s="491"/>
      <c r="F73" s="491"/>
      <c r="G73" s="491"/>
      <c r="H73" s="491"/>
      <c r="I73" s="491"/>
      <c r="J73" s="503"/>
      <c r="K73" s="503"/>
      <c r="L73" s="55"/>
      <c r="M73" s="78"/>
      <c r="N73" s="55"/>
      <c r="O73" s="55"/>
      <c r="P73" s="3009"/>
      <c r="Q73" s="3013"/>
      <c r="R73" s="101">
        <f t="shared" si="0"/>
        <v>0</v>
      </c>
      <c r="S73" s="993">
        <v>9</v>
      </c>
      <c r="T73" s="3009"/>
      <c r="U73" s="3002"/>
      <c r="V73" s="55"/>
      <c r="W73" s="55"/>
      <c r="X73" s="55"/>
      <c r="Y73" s="55"/>
    </row>
    <row r="74" spans="1:25" s="2" customFormat="1" ht="15.75" customHeight="1" thickTop="1">
      <c r="A74" s="3143"/>
      <c r="B74" s="171" t="s">
        <v>3307</v>
      </c>
      <c r="C74" s="642"/>
      <c r="D74" s="285"/>
      <c r="E74" s="285"/>
      <c r="F74" s="285"/>
      <c r="G74" s="483">
        <f>IFERROR(SUM(C74:F74),0)</f>
        <v>0</v>
      </c>
      <c r="H74" s="285"/>
      <c r="I74" s="285"/>
      <c r="J74" s="504"/>
      <c r="K74" s="505"/>
      <c r="L74" s="55"/>
      <c r="M74" s="98" t="s">
        <v>3350</v>
      </c>
      <c r="N74" s="55"/>
      <c r="O74" s="100"/>
      <c r="P74" s="3009"/>
      <c r="Q74" s="3013"/>
      <c r="R74" s="101" t="str">
        <f t="shared" ref="R74:R137" si="8">IF(COUNTBLANK(C74:K74)=S74, 0, rngIncomplete )</f>
        <v>Please complete all cells in row</v>
      </c>
      <c r="S74" s="993">
        <v>2</v>
      </c>
      <c r="T74" s="3009"/>
      <c r="U74" s="400"/>
      <c r="V74" s="55"/>
      <c r="W74" s="55"/>
      <c r="X74" s="55"/>
      <c r="Y74" s="55"/>
    </row>
    <row r="75" spans="1:25" s="2" customFormat="1" ht="15.75" customHeight="1">
      <c r="A75" s="979"/>
      <c r="B75" s="176" t="s">
        <v>3309</v>
      </c>
      <c r="C75" s="643"/>
      <c r="D75" s="287"/>
      <c r="E75" s="287"/>
      <c r="F75" s="287"/>
      <c r="G75" s="485">
        <f>IFERROR(SUM(C75:F75),0)</f>
        <v>0</v>
      </c>
      <c r="H75" s="287"/>
      <c r="I75" s="287"/>
      <c r="J75" s="506"/>
      <c r="K75" s="507"/>
      <c r="L75" s="55"/>
      <c r="M75" s="105" t="s">
        <v>3351</v>
      </c>
      <c r="N75" s="55"/>
      <c r="O75" s="106"/>
      <c r="P75" s="3009"/>
      <c r="Q75" s="3013"/>
      <c r="R75" s="101" t="str">
        <f t="shared" si="8"/>
        <v>Please complete all cells in row</v>
      </c>
      <c r="S75" s="993">
        <v>2</v>
      </c>
      <c r="T75" s="3009"/>
      <c r="U75" s="400"/>
      <c r="V75" s="55"/>
      <c r="W75" s="55"/>
      <c r="X75" s="55"/>
      <c r="Y75" s="55"/>
    </row>
    <row r="76" spans="1:25" s="2" customFormat="1" ht="15.75" customHeight="1">
      <c r="A76" s="979"/>
      <c r="B76" s="176" t="s">
        <v>3311</v>
      </c>
      <c r="C76" s="643"/>
      <c r="D76" s="287"/>
      <c r="E76" s="287"/>
      <c r="F76" s="287"/>
      <c r="G76" s="485">
        <f>IFERROR(SUM(C76:F76),0)</f>
        <v>0</v>
      </c>
      <c r="H76" s="287"/>
      <c r="I76" s="287"/>
      <c r="J76" s="506"/>
      <c r="K76" s="507"/>
      <c r="L76" s="55"/>
      <c r="M76" s="105" t="s">
        <v>3352</v>
      </c>
      <c r="N76" s="55"/>
      <c r="O76" s="106"/>
      <c r="P76" s="3009"/>
      <c r="Q76" s="3013"/>
      <c r="R76" s="101" t="str">
        <f t="shared" si="8"/>
        <v>Please complete all cells in row</v>
      </c>
      <c r="S76" s="993">
        <v>2</v>
      </c>
      <c r="T76" s="3009"/>
      <c r="U76" s="400"/>
      <c r="V76" s="55"/>
      <c r="W76" s="55"/>
      <c r="X76" s="55"/>
      <c r="Y76" s="55"/>
    </row>
    <row r="77" spans="1:25" s="2" customFormat="1" ht="15.75" customHeight="1">
      <c r="A77" s="979"/>
      <c r="B77" s="176" t="s">
        <v>3313</v>
      </c>
      <c r="C77" s="643"/>
      <c r="D77" s="287"/>
      <c r="E77" s="287"/>
      <c r="F77" s="287"/>
      <c r="G77" s="485">
        <f>IFERROR(SUM(C77:F77),0)</f>
        <v>0</v>
      </c>
      <c r="H77" s="287"/>
      <c r="I77" s="287"/>
      <c r="J77" s="506"/>
      <c r="K77" s="507"/>
      <c r="L77" s="55"/>
      <c r="M77" s="105" t="s">
        <v>3353</v>
      </c>
      <c r="N77" s="55"/>
      <c r="O77" s="106"/>
      <c r="P77" s="3009"/>
      <c r="Q77" s="3013"/>
      <c r="R77" s="101" t="str">
        <f t="shared" si="8"/>
        <v>Please complete all cells in row</v>
      </c>
      <c r="S77" s="993">
        <v>2</v>
      </c>
      <c r="T77" s="3009"/>
      <c r="U77" s="400"/>
      <c r="V77" s="55"/>
      <c r="W77" s="55"/>
      <c r="X77" s="55"/>
      <c r="Y77" s="55"/>
    </row>
    <row r="78" spans="1:25" s="2" customFormat="1" ht="15.75" customHeight="1" thickBot="1">
      <c r="A78" s="3143"/>
      <c r="B78" s="178" t="s">
        <v>858</v>
      </c>
      <c r="C78" s="632">
        <f>IFERROR(SUM(C74:C77), 0)</f>
        <v>0</v>
      </c>
      <c r="D78" s="482">
        <f>IFERROR(SUM(D74:D77), 0)</f>
        <v>0</v>
      </c>
      <c r="E78" s="482">
        <f>IFERROR(SUM(E74:E77), 0)</f>
        <v>0</v>
      </c>
      <c r="F78" s="482">
        <f>IFERROR(SUM(F74:F77), 0)</f>
        <v>0</v>
      </c>
      <c r="G78" s="482">
        <f>IFERROR(SUM(C78:F78),0)</f>
        <v>0</v>
      </c>
      <c r="H78" s="482">
        <f>IFERROR(SUM(H74:H77), 0)</f>
        <v>0</v>
      </c>
      <c r="I78" s="482">
        <f>IFERROR(SUM(I74:I77), 0)</f>
        <v>0</v>
      </c>
      <c r="J78" s="501"/>
      <c r="K78" s="502"/>
      <c r="L78" s="55"/>
      <c r="M78" s="140" t="s">
        <v>3354</v>
      </c>
      <c r="N78" s="55"/>
      <c r="O78" s="116"/>
      <c r="P78" s="3009"/>
      <c r="Q78" s="3013"/>
      <c r="R78" s="101">
        <f t="shared" si="8"/>
        <v>0</v>
      </c>
      <c r="S78" s="993">
        <v>2</v>
      </c>
      <c r="T78" s="3009"/>
      <c r="U78" s="400"/>
      <c r="V78" s="55"/>
      <c r="W78" s="55"/>
      <c r="X78" s="55"/>
      <c r="Y78" s="55"/>
    </row>
    <row r="79" spans="1:25" s="2" customFormat="1" ht="15.75" customHeight="1" thickTop="1" thickBot="1">
      <c r="A79" s="979"/>
      <c r="B79" s="398"/>
      <c r="C79" s="494"/>
      <c r="D79" s="491"/>
      <c r="E79" s="491"/>
      <c r="F79" s="491"/>
      <c r="G79" s="491"/>
      <c r="H79" s="491"/>
      <c r="I79" s="491"/>
      <c r="J79" s="503"/>
      <c r="K79" s="503"/>
      <c r="L79" s="55"/>
      <c r="M79" s="55" t="s">
        <v>2410</v>
      </c>
      <c r="N79" s="55"/>
      <c r="O79" s="55"/>
      <c r="P79" s="3009"/>
      <c r="Q79" s="3013"/>
      <c r="R79" s="101">
        <f t="shared" si="8"/>
        <v>0</v>
      </c>
      <c r="S79" s="993">
        <v>9</v>
      </c>
      <c r="T79" s="3009"/>
      <c r="U79" s="3009"/>
      <c r="V79" s="55"/>
      <c r="W79" s="55"/>
      <c r="X79" s="55"/>
      <c r="Y79" s="55"/>
    </row>
    <row r="80" spans="1:25" s="2" customFormat="1" ht="15.75" customHeight="1" thickTop="1" thickBot="1">
      <c r="A80" s="979"/>
      <c r="B80" s="168" t="s">
        <v>3316</v>
      </c>
      <c r="C80" s="297"/>
      <c r="D80" s="491"/>
      <c r="E80" s="491"/>
      <c r="F80" s="491"/>
      <c r="G80" s="491"/>
      <c r="H80" s="491"/>
      <c r="I80" s="491"/>
      <c r="J80" s="503"/>
      <c r="K80" s="503"/>
      <c r="L80" s="55"/>
      <c r="M80" s="78" t="s">
        <v>2410</v>
      </c>
      <c r="N80" s="55"/>
      <c r="O80" s="55"/>
      <c r="P80" s="3009"/>
      <c r="Q80" s="3013"/>
      <c r="R80" s="101">
        <f t="shared" si="8"/>
        <v>0</v>
      </c>
      <c r="S80" s="993">
        <v>9</v>
      </c>
      <c r="T80" s="3009"/>
      <c r="U80" s="3002"/>
      <c r="V80" s="55"/>
      <c r="W80" s="55"/>
      <c r="X80" s="55"/>
      <c r="Y80" s="55"/>
    </row>
    <row r="81" spans="1:25" s="2" customFormat="1" ht="15.75" customHeight="1" thickTop="1">
      <c r="A81" s="3143"/>
      <c r="B81" s="171" t="s">
        <v>3317</v>
      </c>
      <c r="C81" s="642"/>
      <c r="D81" s="285"/>
      <c r="E81" s="285"/>
      <c r="F81" s="285"/>
      <c r="G81" s="483">
        <f t="shared" ref="G81:G88" si="9">IFERROR(SUM(C81:F81),0)</f>
        <v>0</v>
      </c>
      <c r="H81" s="285"/>
      <c r="I81" s="285"/>
      <c r="J81" s="504"/>
      <c r="K81" s="505"/>
      <c r="L81" s="55"/>
      <c r="M81" s="98" t="s">
        <v>3355</v>
      </c>
      <c r="N81" s="55"/>
      <c r="O81" s="100"/>
      <c r="P81" s="3009"/>
      <c r="Q81" s="3013"/>
      <c r="R81" s="101" t="str">
        <f t="shared" si="8"/>
        <v>Please complete all cells in row</v>
      </c>
      <c r="S81" s="993">
        <v>2</v>
      </c>
      <c r="T81" s="3009"/>
      <c r="U81" s="400"/>
      <c r="V81" s="55"/>
      <c r="W81" s="55"/>
      <c r="X81" s="55"/>
      <c r="Y81" s="55"/>
    </row>
    <row r="82" spans="1:25" s="2" customFormat="1" ht="15.75" customHeight="1">
      <c r="A82" s="979"/>
      <c r="B82" s="176" t="s">
        <v>3319</v>
      </c>
      <c r="C82" s="643"/>
      <c r="D82" s="287"/>
      <c r="E82" s="287"/>
      <c r="F82" s="287"/>
      <c r="G82" s="485">
        <f t="shared" si="9"/>
        <v>0</v>
      </c>
      <c r="H82" s="287"/>
      <c r="I82" s="287"/>
      <c r="J82" s="506"/>
      <c r="K82" s="507"/>
      <c r="L82" s="55"/>
      <c r="M82" s="105" t="s">
        <v>3356</v>
      </c>
      <c r="N82" s="55"/>
      <c r="O82" s="106"/>
      <c r="P82" s="3009"/>
      <c r="Q82" s="3013"/>
      <c r="R82" s="101" t="str">
        <f t="shared" si="8"/>
        <v>Please complete all cells in row</v>
      </c>
      <c r="S82" s="993">
        <v>2</v>
      </c>
      <c r="T82" s="3009"/>
      <c r="U82" s="400"/>
      <c r="V82" s="55"/>
      <c r="W82" s="55"/>
      <c r="X82" s="55"/>
      <c r="Y82" s="55"/>
    </row>
    <row r="83" spans="1:25" s="2" customFormat="1" ht="15.75" customHeight="1">
      <c r="A83" s="979"/>
      <c r="B83" s="176" t="s">
        <v>3321</v>
      </c>
      <c r="C83" s="643"/>
      <c r="D83" s="287"/>
      <c r="E83" s="287"/>
      <c r="F83" s="287"/>
      <c r="G83" s="485">
        <f t="shared" si="9"/>
        <v>0</v>
      </c>
      <c r="H83" s="287"/>
      <c r="I83" s="287"/>
      <c r="J83" s="506"/>
      <c r="K83" s="507"/>
      <c r="L83" s="55"/>
      <c r="M83" s="105" t="s">
        <v>3357</v>
      </c>
      <c r="N83" s="55"/>
      <c r="O83" s="106"/>
      <c r="P83" s="3009"/>
      <c r="Q83" s="3013"/>
      <c r="R83" s="101" t="str">
        <f t="shared" si="8"/>
        <v>Please complete all cells in row</v>
      </c>
      <c r="S83" s="993">
        <v>2</v>
      </c>
      <c r="T83" s="3009"/>
      <c r="U83" s="400"/>
      <c r="V83" s="55"/>
      <c r="W83" s="55"/>
      <c r="X83" s="55"/>
      <c r="Y83" s="55"/>
    </row>
    <row r="84" spans="1:25" s="2" customFormat="1" ht="15.75" customHeight="1">
      <c r="A84" s="979"/>
      <c r="B84" s="176" t="s">
        <v>3323</v>
      </c>
      <c r="C84" s="643"/>
      <c r="D84" s="287"/>
      <c r="E84" s="287"/>
      <c r="F84" s="287"/>
      <c r="G84" s="485">
        <f t="shared" si="9"/>
        <v>0</v>
      </c>
      <c r="H84" s="287"/>
      <c r="I84" s="287"/>
      <c r="J84" s="506"/>
      <c r="K84" s="507"/>
      <c r="L84" s="55"/>
      <c r="M84" s="105" t="s">
        <v>3358</v>
      </c>
      <c r="N84" s="55"/>
      <c r="O84" s="106"/>
      <c r="P84" s="3011"/>
      <c r="Q84" s="3014"/>
      <c r="R84" s="101" t="str">
        <f t="shared" si="8"/>
        <v>Please complete all cells in row</v>
      </c>
      <c r="S84" s="993">
        <v>2</v>
      </c>
      <c r="T84" s="3009"/>
      <c r="U84" s="400"/>
      <c r="V84" s="55"/>
      <c r="W84" s="55"/>
      <c r="X84" s="55"/>
      <c r="Y84" s="55"/>
    </row>
    <row r="85" spans="1:25" s="2" customFormat="1" ht="15.75" customHeight="1">
      <c r="A85" s="979"/>
      <c r="B85" s="176" t="s">
        <v>3325</v>
      </c>
      <c r="C85" s="643"/>
      <c r="D85" s="287"/>
      <c r="E85" s="287"/>
      <c r="F85" s="287"/>
      <c r="G85" s="485">
        <f t="shared" si="9"/>
        <v>0</v>
      </c>
      <c r="H85" s="287"/>
      <c r="I85" s="287"/>
      <c r="J85" s="506"/>
      <c r="K85" s="507"/>
      <c r="L85" s="55"/>
      <c r="M85" s="105" t="s">
        <v>3359</v>
      </c>
      <c r="N85" s="55"/>
      <c r="O85" s="106"/>
      <c r="P85" s="3011"/>
      <c r="Q85" s="3014"/>
      <c r="R85" s="101" t="str">
        <f t="shared" si="8"/>
        <v>Please complete all cells in row</v>
      </c>
      <c r="S85" s="993">
        <v>2</v>
      </c>
      <c r="T85" s="3009"/>
      <c r="U85" s="400"/>
      <c r="V85" s="55"/>
      <c r="W85" s="55"/>
      <c r="X85" s="55"/>
      <c r="Y85" s="55"/>
    </row>
    <row r="86" spans="1:25" s="2" customFormat="1" ht="15.75" customHeight="1">
      <c r="A86" s="979"/>
      <c r="B86" s="176" t="s">
        <v>3327</v>
      </c>
      <c r="C86" s="643"/>
      <c r="D86" s="287"/>
      <c r="E86" s="287"/>
      <c r="F86" s="287"/>
      <c r="G86" s="485">
        <f t="shared" si="9"/>
        <v>0</v>
      </c>
      <c r="H86" s="287"/>
      <c r="I86" s="287"/>
      <c r="J86" s="506"/>
      <c r="K86" s="507"/>
      <c r="L86" s="55"/>
      <c r="M86" s="105" t="s">
        <v>3360</v>
      </c>
      <c r="N86" s="55"/>
      <c r="O86" s="106"/>
      <c r="P86" s="3011"/>
      <c r="Q86" s="3014"/>
      <c r="R86" s="101" t="str">
        <f t="shared" si="8"/>
        <v>Please complete all cells in row</v>
      </c>
      <c r="S86" s="993">
        <v>2</v>
      </c>
      <c r="T86" s="3009"/>
      <c r="U86" s="400"/>
      <c r="V86" s="55"/>
      <c r="W86" s="55"/>
      <c r="X86" s="55"/>
      <c r="Y86" s="55"/>
    </row>
    <row r="87" spans="1:25" s="2" customFormat="1" ht="15.75" customHeight="1">
      <c r="A87" s="979"/>
      <c r="B87" s="176" t="s">
        <v>3329</v>
      </c>
      <c r="C87" s="643"/>
      <c r="D87" s="287"/>
      <c r="E87" s="287"/>
      <c r="F87" s="287"/>
      <c r="G87" s="485">
        <f t="shared" si="9"/>
        <v>0</v>
      </c>
      <c r="H87" s="287"/>
      <c r="I87" s="287"/>
      <c r="J87" s="506"/>
      <c r="K87" s="507"/>
      <c r="L87" s="55"/>
      <c r="M87" s="105" t="s">
        <v>3361</v>
      </c>
      <c r="N87" s="55"/>
      <c r="O87" s="106"/>
      <c r="P87" s="3009"/>
      <c r="Q87" s="3013"/>
      <c r="R87" s="101" t="str">
        <f t="shared" si="8"/>
        <v>Please complete all cells in row</v>
      </c>
      <c r="S87" s="993">
        <v>2</v>
      </c>
      <c r="T87" s="3009"/>
      <c r="U87" s="400"/>
      <c r="V87" s="55"/>
      <c r="W87" s="55"/>
      <c r="X87" s="55"/>
      <c r="Y87" s="55"/>
    </row>
    <row r="88" spans="1:25" s="2" customFormat="1" ht="15.75" customHeight="1" thickBot="1">
      <c r="A88" s="3143"/>
      <c r="B88" s="178" t="s">
        <v>858</v>
      </c>
      <c r="C88" s="632">
        <f>IFERROR(SUM(C81:C87), 0)</f>
        <v>0</v>
      </c>
      <c r="D88" s="482">
        <f>IFERROR(SUM(D81:D87), 0)</f>
        <v>0</v>
      </c>
      <c r="E88" s="482">
        <f>IFERROR(SUM(E81:E87), 0)</f>
        <v>0</v>
      </c>
      <c r="F88" s="482">
        <f>IFERROR(SUM(F81:F87), 0)</f>
        <v>0</v>
      </c>
      <c r="G88" s="482">
        <f t="shared" si="9"/>
        <v>0</v>
      </c>
      <c r="H88" s="482">
        <f>IFERROR(SUM(H81:H87), 0)</f>
        <v>0</v>
      </c>
      <c r="I88" s="482">
        <f>IFERROR(SUM(I81:I87), 0)</f>
        <v>0</v>
      </c>
      <c r="J88" s="501"/>
      <c r="K88" s="502"/>
      <c r="L88" s="55"/>
      <c r="M88" s="140" t="s">
        <v>3362</v>
      </c>
      <c r="N88" s="55"/>
      <c r="O88" s="116"/>
      <c r="P88" s="3009"/>
      <c r="Q88" s="3013"/>
      <c r="R88" s="101">
        <f t="shared" si="8"/>
        <v>0</v>
      </c>
      <c r="S88" s="993">
        <v>2</v>
      </c>
      <c r="T88" s="3009"/>
      <c r="U88" s="400"/>
      <c r="V88" s="55"/>
      <c r="W88" s="55"/>
      <c r="X88" s="55"/>
      <c r="Y88" s="55"/>
    </row>
    <row r="89" spans="1:25" s="2" customFormat="1" ht="15.75" customHeight="1" thickTop="1" thickBot="1">
      <c r="A89" s="979"/>
      <c r="B89" s="398"/>
      <c r="C89" s="493"/>
      <c r="D89" s="495"/>
      <c r="E89" s="495"/>
      <c r="F89" s="495"/>
      <c r="G89" s="631"/>
      <c r="H89" s="495"/>
      <c r="I89" s="495"/>
      <c r="J89" s="503"/>
      <c r="K89" s="503"/>
      <c r="L89" s="55"/>
      <c r="M89" s="85"/>
      <c r="N89" s="55"/>
      <c r="O89" s="55"/>
      <c r="P89" s="3009"/>
      <c r="Q89" s="3013"/>
      <c r="R89" s="101">
        <f t="shared" si="8"/>
        <v>0</v>
      </c>
      <c r="S89" s="993">
        <v>9</v>
      </c>
      <c r="T89" s="3009"/>
      <c r="U89" s="3136"/>
      <c r="V89" s="55"/>
      <c r="W89" s="55"/>
      <c r="X89" s="55"/>
      <c r="Y89" s="55"/>
    </row>
    <row r="90" spans="1:25" s="2" customFormat="1" ht="15.75" customHeight="1" thickTop="1" thickBot="1">
      <c r="A90" s="979"/>
      <c r="B90" s="168" t="s">
        <v>3332</v>
      </c>
      <c r="C90" s="297"/>
      <c r="D90" s="491"/>
      <c r="E90" s="491"/>
      <c r="F90" s="491"/>
      <c r="G90" s="491"/>
      <c r="H90" s="491"/>
      <c r="I90" s="491"/>
      <c r="J90" s="503"/>
      <c r="K90" s="503"/>
      <c r="L90" s="55"/>
      <c r="M90" s="85"/>
      <c r="N90" s="55"/>
      <c r="O90" s="55"/>
      <c r="P90" s="3009"/>
      <c r="Q90" s="3013"/>
      <c r="R90" s="101">
        <f t="shared" si="8"/>
        <v>0</v>
      </c>
      <c r="S90" s="993">
        <v>9</v>
      </c>
      <c r="T90" s="3009"/>
      <c r="U90" s="3136"/>
      <c r="V90" s="55"/>
      <c r="W90" s="55"/>
      <c r="X90" s="55"/>
      <c r="Y90" s="55"/>
    </row>
    <row r="91" spans="1:25" s="5" customFormat="1" ht="15.75" customHeight="1" thickTop="1" thickBot="1">
      <c r="A91" s="3143"/>
      <c r="B91" s="185" t="s">
        <v>3332</v>
      </c>
      <c r="C91" s="289"/>
      <c r="D91" s="289"/>
      <c r="E91" s="289"/>
      <c r="F91" s="289"/>
      <c r="G91" s="481">
        <f>IFERROR(SUM(C91:F91),0)</f>
        <v>0</v>
      </c>
      <c r="H91" s="289"/>
      <c r="I91" s="289"/>
      <c r="J91" s="508"/>
      <c r="K91" s="509"/>
      <c r="L91" s="55"/>
      <c r="M91" s="155" t="s">
        <v>3363</v>
      </c>
      <c r="N91" s="55"/>
      <c r="O91" s="403"/>
      <c r="P91" s="3017"/>
      <c r="Q91" s="3018"/>
      <c r="R91" s="101" t="str">
        <f t="shared" si="8"/>
        <v>Please complete all cells in row</v>
      </c>
      <c r="S91" s="3019">
        <v>2</v>
      </c>
      <c r="T91" s="3017"/>
      <c r="U91" s="400"/>
      <c r="V91" s="165"/>
      <c r="W91" s="165"/>
      <c r="X91" s="165"/>
      <c r="Y91" s="165"/>
    </row>
    <row r="92" spans="1:25" s="2" customFormat="1" ht="15.75" customHeight="1" thickTop="1" thickBot="1">
      <c r="A92" s="979"/>
      <c r="B92" s="404"/>
      <c r="C92" s="644"/>
      <c r="D92" s="645"/>
      <c r="E92" s="645"/>
      <c r="F92" s="645"/>
      <c r="G92" s="496"/>
      <c r="H92" s="496"/>
      <c r="I92" s="496"/>
      <c r="J92" s="503"/>
      <c r="K92" s="503"/>
      <c r="L92" s="55"/>
      <c r="M92" s="85"/>
      <c r="N92" s="55"/>
      <c r="O92" s="55"/>
      <c r="P92" s="3009"/>
      <c r="Q92" s="3013"/>
      <c r="R92" s="101">
        <f t="shared" si="8"/>
        <v>0</v>
      </c>
      <c r="S92" s="993">
        <v>9</v>
      </c>
      <c r="T92" s="3009"/>
      <c r="U92" s="3136"/>
      <c r="V92" s="55"/>
      <c r="W92" s="55"/>
      <c r="X92" s="55"/>
      <c r="Y92" s="55"/>
    </row>
    <row r="93" spans="1:25" s="5" customFormat="1" ht="15.75" customHeight="1" thickTop="1" thickBot="1">
      <c r="A93" s="3143"/>
      <c r="B93" s="185" t="s">
        <v>3334</v>
      </c>
      <c r="C93" s="633">
        <f>IFERROR(SUM(C64,C71,C78,C88,C91), 0)</f>
        <v>0</v>
      </c>
      <c r="D93" s="481">
        <f>IFERROR(SUM(D64,D71,D78,D88,D91), 0)</f>
        <v>0</v>
      </c>
      <c r="E93" s="481">
        <f>IFERROR(SUM(E64,E71,E78,E88,E91), 0)</f>
        <v>0</v>
      </c>
      <c r="F93" s="481">
        <f>IFERROR(SUM(F64,F71,F78,F88,F91), 0)</f>
        <v>0</v>
      </c>
      <c r="G93" s="481">
        <f>IFERROR(SUM(C93:F93),0)</f>
        <v>0</v>
      </c>
      <c r="H93" s="481">
        <f>IFERROR(SUM(H64,H71,H78,H88,H91), 0)</f>
        <v>0</v>
      </c>
      <c r="I93" s="481">
        <f>IFERROR(SUM(I64,I71,I78,I88,I91), 0)</f>
        <v>0</v>
      </c>
      <c r="J93" s="510"/>
      <c r="K93" s="511"/>
      <c r="L93" s="165"/>
      <c r="M93" s="155" t="s">
        <v>3364</v>
      </c>
      <c r="N93" s="55"/>
      <c r="O93" s="403"/>
      <c r="P93" s="3017"/>
      <c r="Q93" s="3018"/>
      <c r="R93" s="101">
        <f t="shared" si="8"/>
        <v>0</v>
      </c>
      <c r="S93" s="3019">
        <v>2</v>
      </c>
      <c r="T93" s="3017"/>
      <c r="U93" s="400"/>
      <c r="V93" s="165"/>
      <c r="W93" s="165"/>
      <c r="X93" s="165"/>
      <c r="Y93" s="165"/>
    </row>
    <row r="94" spans="1:25" s="2" customFormat="1" ht="16.8" thickTop="1" thickBot="1">
      <c r="A94" s="979"/>
      <c r="B94" s="405"/>
      <c r="C94" s="405"/>
      <c r="D94" s="55"/>
      <c r="E94" s="55"/>
      <c r="F94" s="55"/>
      <c r="G94" s="55"/>
      <c r="H94" s="55"/>
      <c r="I94" s="55"/>
      <c r="J94" s="55"/>
      <c r="K94" s="55"/>
      <c r="L94" s="55"/>
      <c r="M94" s="302"/>
      <c r="N94" s="55"/>
      <c r="O94" s="55"/>
      <c r="P94" s="3009"/>
      <c r="Q94" s="3013"/>
      <c r="R94" s="101">
        <f t="shared" si="8"/>
        <v>0</v>
      </c>
      <c r="S94" s="993">
        <v>9</v>
      </c>
      <c r="T94" s="3009"/>
      <c r="U94" s="3381"/>
      <c r="V94" s="55"/>
      <c r="W94" s="55"/>
      <c r="X94" s="55"/>
      <c r="Y94" s="55"/>
    </row>
    <row r="95" spans="1:25" s="2" customFormat="1" ht="16.350000000000001" customHeight="1" thickTop="1">
      <c r="A95" s="979"/>
      <c r="B95" s="5016" t="s">
        <v>717</v>
      </c>
      <c r="C95" s="5007" t="s">
        <v>3365</v>
      </c>
      <c r="D95" s="5007"/>
      <c r="E95" s="5007"/>
      <c r="F95" s="5007"/>
      <c r="G95" s="5007"/>
      <c r="H95" s="5007"/>
      <c r="I95" s="5007"/>
      <c r="J95" s="5007"/>
      <c r="K95" s="5009"/>
      <c r="L95" s="262"/>
      <c r="M95" s="55"/>
      <c r="N95" s="55"/>
      <c r="O95" s="55"/>
      <c r="P95" s="3008"/>
      <c r="Q95" s="3012"/>
      <c r="R95" s="101">
        <f t="shared" si="8"/>
        <v>0</v>
      </c>
      <c r="S95" s="3015">
        <v>8</v>
      </c>
      <c r="T95" s="3008"/>
      <c r="U95" s="3201"/>
      <c r="V95" s="55"/>
      <c r="W95" s="55"/>
      <c r="X95" s="55"/>
      <c r="Y95" s="55"/>
    </row>
    <row r="96" spans="1:25" s="2" customFormat="1" ht="15.75" customHeight="1">
      <c r="A96" s="979"/>
      <c r="B96" s="5118"/>
      <c r="C96" s="5194" t="s">
        <v>3268</v>
      </c>
      <c r="D96" s="5194"/>
      <c r="E96" s="5194"/>
      <c r="F96" s="5194"/>
      <c r="G96" s="5194" t="s">
        <v>3269</v>
      </c>
      <c r="H96" s="5194"/>
      <c r="I96" s="5194" t="s">
        <v>3270</v>
      </c>
      <c r="J96" s="5194" t="s">
        <v>3271</v>
      </c>
      <c r="K96" s="5195"/>
      <c r="L96" s="55"/>
      <c r="M96" s="55"/>
      <c r="N96" s="55"/>
      <c r="O96" s="55"/>
      <c r="P96" s="3009"/>
      <c r="Q96" s="3013"/>
      <c r="R96" s="101">
        <f t="shared" si="8"/>
        <v>0</v>
      </c>
      <c r="S96" s="993">
        <v>5</v>
      </c>
      <c r="T96" s="3009"/>
      <c r="U96" s="3201"/>
      <c r="V96" s="55"/>
      <c r="W96" s="55"/>
      <c r="X96" s="55"/>
      <c r="Y96" s="55"/>
    </row>
    <row r="97" spans="1:25" s="2" customFormat="1" ht="30">
      <c r="A97" s="979"/>
      <c r="B97" s="5118"/>
      <c r="C97" s="190" t="s">
        <v>3272</v>
      </c>
      <c r="D97" s="190" t="s">
        <v>3273</v>
      </c>
      <c r="E97" s="190" t="s">
        <v>3274</v>
      </c>
      <c r="F97" s="190" t="s">
        <v>3275</v>
      </c>
      <c r="G97" s="190" t="s">
        <v>3276</v>
      </c>
      <c r="H97" s="190" t="s">
        <v>3277</v>
      </c>
      <c r="I97" s="5194"/>
      <c r="J97" s="190" t="s">
        <v>3278</v>
      </c>
      <c r="K97" s="191" t="s">
        <v>3279</v>
      </c>
      <c r="L97" s="55"/>
      <c r="M97" s="55"/>
      <c r="N97" s="55"/>
      <c r="O97" s="55"/>
      <c r="P97" s="3009"/>
      <c r="Q97" s="3013"/>
      <c r="R97" s="101">
        <f t="shared" si="8"/>
        <v>0</v>
      </c>
      <c r="S97" s="993">
        <v>1</v>
      </c>
      <c r="T97" s="3009"/>
      <c r="U97" s="3201"/>
      <c r="V97" s="55"/>
      <c r="W97" s="55"/>
      <c r="X97" s="55"/>
      <c r="Y97" s="55"/>
    </row>
    <row r="98" spans="1:25" s="2" customFormat="1" ht="16.350000000000001" customHeight="1">
      <c r="A98" s="979"/>
      <c r="B98" s="192" t="s">
        <v>718</v>
      </c>
      <c r="C98" s="190" t="s">
        <v>731</v>
      </c>
      <c r="D98" s="190" t="s">
        <v>731</v>
      </c>
      <c r="E98" s="190" t="s">
        <v>731</v>
      </c>
      <c r="F98" s="190" t="s">
        <v>731</v>
      </c>
      <c r="G98" s="190" t="s">
        <v>731</v>
      </c>
      <c r="H98" s="190" t="s">
        <v>731</v>
      </c>
      <c r="I98" s="190" t="s">
        <v>731</v>
      </c>
      <c r="J98" s="190" t="s">
        <v>874</v>
      </c>
      <c r="K98" s="191" t="s">
        <v>874</v>
      </c>
      <c r="L98" s="55"/>
      <c r="M98" s="55"/>
      <c r="N98" s="55"/>
      <c r="O98" s="55"/>
      <c r="P98" s="3009"/>
      <c r="Q98" s="3013"/>
      <c r="R98" s="101">
        <f t="shared" si="8"/>
        <v>0</v>
      </c>
      <c r="S98" s="993"/>
      <c r="T98" s="3009"/>
      <c r="U98" s="3201"/>
      <c r="V98" s="55"/>
      <c r="W98" s="55"/>
      <c r="X98" s="55"/>
      <c r="Y98" s="55"/>
    </row>
    <row r="99" spans="1:25" s="2" customFormat="1" ht="16.2" thickBot="1">
      <c r="A99" s="979"/>
      <c r="B99" s="193" t="s">
        <v>719</v>
      </c>
      <c r="C99" s="92">
        <v>3</v>
      </c>
      <c r="D99" s="92">
        <v>3</v>
      </c>
      <c r="E99" s="92">
        <v>3</v>
      </c>
      <c r="F99" s="92">
        <v>3</v>
      </c>
      <c r="G99" s="92">
        <v>3</v>
      </c>
      <c r="H99" s="92">
        <v>3</v>
      </c>
      <c r="I99" s="92">
        <v>3</v>
      </c>
      <c r="J99" s="92">
        <v>3</v>
      </c>
      <c r="K99" s="279">
        <v>3</v>
      </c>
      <c r="L99" s="55"/>
      <c r="M99" s="55"/>
      <c r="N99" s="55"/>
      <c r="O99" s="55"/>
      <c r="P99" s="3009"/>
      <c r="Q99" s="3013"/>
      <c r="R99" s="101">
        <f t="shared" si="8"/>
        <v>0</v>
      </c>
      <c r="S99" s="993"/>
      <c r="T99" s="3009"/>
      <c r="U99" s="3009"/>
      <c r="V99" s="55"/>
      <c r="W99" s="55"/>
      <c r="X99" s="55"/>
      <c r="Y99" s="55"/>
    </row>
    <row r="100" spans="1:25" s="2" customFormat="1" ht="16.8" thickTop="1" thickBot="1">
      <c r="A100" s="979"/>
      <c r="B100" s="398"/>
      <c r="C100" s="398"/>
      <c r="D100" s="399"/>
      <c r="E100" s="399"/>
      <c r="F100" s="399"/>
      <c r="G100" s="399"/>
      <c r="H100" s="399"/>
      <c r="I100" s="399"/>
      <c r="J100" s="399"/>
      <c r="K100" s="399"/>
      <c r="L100" s="55"/>
      <c r="M100" s="55"/>
      <c r="N100" s="55"/>
      <c r="O100" s="55"/>
      <c r="P100" s="3009"/>
      <c r="Q100" s="3013"/>
      <c r="R100" s="101">
        <f t="shared" si="8"/>
        <v>0</v>
      </c>
      <c r="S100" s="993">
        <v>9</v>
      </c>
      <c r="T100" s="3009"/>
      <c r="U100" s="3009"/>
      <c r="V100" s="55"/>
      <c r="W100" s="55"/>
      <c r="X100" s="55"/>
      <c r="Y100" s="55"/>
    </row>
    <row r="101" spans="1:25" s="2" customFormat="1" ht="15.75" customHeight="1" thickTop="1" thickBot="1">
      <c r="A101" s="979"/>
      <c r="B101" s="168" t="s">
        <v>3280</v>
      </c>
      <c r="C101" s="169"/>
      <c r="D101" s="213"/>
      <c r="E101" s="51"/>
      <c r="F101" s="399"/>
      <c r="G101" s="399"/>
      <c r="H101" s="399"/>
      <c r="I101" s="399"/>
      <c r="J101" s="399"/>
      <c r="K101" s="399"/>
      <c r="L101" s="55"/>
      <c r="M101" s="55"/>
      <c r="N101" s="55"/>
      <c r="O101" s="55"/>
      <c r="P101" s="3009"/>
      <c r="Q101" s="3013"/>
      <c r="R101" s="101">
        <f t="shared" si="8"/>
        <v>0</v>
      </c>
      <c r="S101" s="993">
        <v>9</v>
      </c>
      <c r="T101" s="3009"/>
      <c r="U101" s="3009"/>
      <c r="V101" s="55"/>
      <c r="W101" s="55"/>
      <c r="X101" s="55"/>
      <c r="Y101" s="55"/>
    </row>
    <row r="102" spans="1:25" s="2" customFormat="1" ht="15.75" customHeight="1" thickTop="1">
      <c r="A102" s="3143"/>
      <c r="B102" s="171" t="s">
        <v>3281</v>
      </c>
      <c r="C102" s="642"/>
      <c r="D102" s="285"/>
      <c r="E102" s="285"/>
      <c r="F102" s="285"/>
      <c r="G102" s="483">
        <f t="shared" ref="G102:G109" si="10">IFERROR(SUM(C102:F102),0)</f>
        <v>0</v>
      </c>
      <c r="H102" s="642"/>
      <c r="I102" s="285"/>
      <c r="J102" s="497"/>
      <c r="K102" s="498"/>
      <c r="L102" s="55"/>
      <c r="M102" s="98" t="s">
        <v>3366</v>
      </c>
      <c r="N102" s="55"/>
      <c r="O102" s="100"/>
      <c r="P102" s="3009"/>
      <c r="Q102" s="3013"/>
      <c r="R102" s="101" t="str">
        <f t="shared" si="8"/>
        <v>Please complete all cells in row</v>
      </c>
      <c r="S102" s="993">
        <v>0</v>
      </c>
      <c r="T102" s="3009"/>
      <c r="U102" s="400"/>
      <c r="V102" s="55"/>
      <c r="W102" s="55"/>
      <c r="X102" s="55"/>
      <c r="Y102" s="55"/>
    </row>
    <row r="103" spans="1:25" s="2" customFormat="1" ht="15.75" customHeight="1">
      <c r="A103" s="979"/>
      <c r="B103" s="176" t="s">
        <v>3283</v>
      </c>
      <c r="C103" s="643"/>
      <c r="D103" s="287"/>
      <c r="E103" s="287"/>
      <c r="F103" s="287"/>
      <c r="G103" s="485">
        <f t="shared" si="10"/>
        <v>0</v>
      </c>
      <c r="H103" s="643"/>
      <c r="I103" s="287"/>
      <c r="J103" s="499"/>
      <c r="K103" s="500"/>
      <c r="L103" s="55"/>
      <c r="M103" s="105" t="s">
        <v>3367</v>
      </c>
      <c r="N103" s="55"/>
      <c r="O103" s="106"/>
      <c r="P103" s="3009"/>
      <c r="Q103" s="3013"/>
      <c r="R103" s="101" t="str">
        <f t="shared" si="8"/>
        <v>Please complete all cells in row</v>
      </c>
      <c r="S103" s="993">
        <v>0</v>
      </c>
      <c r="T103" s="3009"/>
      <c r="U103" s="400"/>
      <c r="V103" s="55"/>
      <c r="W103" s="55"/>
      <c r="X103" s="55"/>
      <c r="Y103" s="55"/>
    </row>
    <row r="104" spans="1:25" s="2" customFormat="1" ht="15.75" customHeight="1">
      <c r="A104" s="979"/>
      <c r="B104" s="176" t="s">
        <v>3285</v>
      </c>
      <c r="C104" s="643"/>
      <c r="D104" s="287"/>
      <c r="E104" s="287"/>
      <c r="F104" s="287"/>
      <c r="G104" s="485">
        <f t="shared" si="10"/>
        <v>0</v>
      </c>
      <c r="H104" s="643"/>
      <c r="I104" s="287"/>
      <c r="J104" s="499"/>
      <c r="K104" s="500"/>
      <c r="L104" s="55"/>
      <c r="M104" s="105" t="s">
        <v>3368</v>
      </c>
      <c r="N104" s="55"/>
      <c r="O104" s="106"/>
      <c r="P104" s="3009"/>
      <c r="Q104" s="3013"/>
      <c r="R104" s="101" t="str">
        <f t="shared" si="8"/>
        <v>Please complete all cells in row</v>
      </c>
      <c r="S104" s="993">
        <v>0</v>
      </c>
      <c r="T104" s="3009"/>
      <c r="U104" s="400"/>
      <c r="V104" s="55"/>
      <c r="W104" s="55"/>
      <c r="X104" s="55"/>
      <c r="Y104" s="55"/>
    </row>
    <row r="105" spans="1:25" s="2" customFormat="1" ht="15.75" customHeight="1">
      <c r="A105" s="979"/>
      <c r="B105" s="176" t="s">
        <v>3287</v>
      </c>
      <c r="C105" s="643"/>
      <c r="D105" s="287"/>
      <c r="E105" s="287"/>
      <c r="F105" s="287"/>
      <c r="G105" s="485">
        <f t="shared" si="10"/>
        <v>0</v>
      </c>
      <c r="H105" s="643"/>
      <c r="I105" s="287"/>
      <c r="J105" s="499"/>
      <c r="K105" s="500"/>
      <c r="L105" s="55"/>
      <c r="M105" s="105" t="s">
        <v>3369</v>
      </c>
      <c r="N105" s="55"/>
      <c r="O105" s="106"/>
      <c r="P105" s="3009"/>
      <c r="Q105" s="3013"/>
      <c r="R105" s="101" t="str">
        <f t="shared" si="8"/>
        <v>Please complete all cells in row</v>
      </c>
      <c r="S105" s="993">
        <v>0</v>
      </c>
      <c r="T105" s="3009"/>
      <c r="U105" s="400"/>
      <c r="V105" s="55"/>
      <c r="W105" s="55"/>
      <c r="X105" s="55"/>
      <c r="Y105" s="55"/>
    </row>
    <row r="106" spans="1:25" s="2" customFormat="1" ht="15.75" customHeight="1">
      <c r="A106" s="979"/>
      <c r="B106" s="176" t="s">
        <v>3289</v>
      </c>
      <c r="C106" s="643"/>
      <c r="D106" s="287"/>
      <c r="E106" s="287"/>
      <c r="F106" s="287"/>
      <c r="G106" s="485">
        <f t="shared" si="10"/>
        <v>0</v>
      </c>
      <c r="H106" s="643"/>
      <c r="I106" s="287"/>
      <c r="J106" s="499"/>
      <c r="K106" s="500"/>
      <c r="L106" s="55"/>
      <c r="M106" s="105" t="s">
        <v>3370</v>
      </c>
      <c r="N106" s="55"/>
      <c r="O106" s="106"/>
      <c r="P106" s="3009"/>
      <c r="Q106" s="3013"/>
      <c r="R106" s="101" t="str">
        <f t="shared" si="8"/>
        <v>Please complete all cells in row</v>
      </c>
      <c r="S106" s="993">
        <v>0</v>
      </c>
      <c r="T106" s="3009"/>
      <c r="U106" s="400"/>
      <c r="V106" s="55"/>
      <c r="W106" s="55"/>
      <c r="X106" s="55"/>
      <c r="Y106" s="55"/>
    </row>
    <row r="107" spans="1:25" s="2" customFormat="1" ht="15.75" customHeight="1">
      <c r="A107" s="979"/>
      <c r="B107" s="176" t="s">
        <v>3291</v>
      </c>
      <c r="C107" s="643"/>
      <c r="D107" s="287"/>
      <c r="E107" s="287"/>
      <c r="F107" s="287"/>
      <c r="G107" s="485">
        <f t="shared" si="10"/>
        <v>0</v>
      </c>
      <c r="H107" s="643"/>
      <c r="I107" s="287"/>
      <c r="J107" s="499"/>
      <c r="K107" s="500"/>
      <c r="L107" s="55"/>
      <c r="M107" s="105" t="s">
        <v>3371</v>
      </c>
      <c r="N107" s="55"/>
      <c r="O107" s="106"/>
      <c r="P107" s="3009"/>
      <c r="Q107" s="3013"/>
      <c r="R107" s="101" t="str">
        <f t="shared" si="8"/>
        <v>Please complete all cells in row</v>
      </c>
      <c r="S107" s="993">
        <v>0</v>
      </c>
      <c r="T107" s="3009"/>
      <c r="U107" s="400"/>
      <c r="V107" s="55"/>
      <c r="W107" s="55"/>
      <c r="X107" s="55"/>
      <c r="Y107" s="55"/>
    </row>
    <row r="108" spans="1:25" s="2" customFormat="1" ht="15.75" customHeight="1">
      <c r="A108" s="979"/>
      <c r="B108" s="176" t="s">
        <v>3293</v>
      </c>
      <c r="C108" s="643"/>
      <c r="D108" s="287"/>
      <c r="E108" s="287"/>
      <c r="F108" s="287"/>
      <c r="G108" s="485">
        <f t="shared" si="10"/>
        <v>0</v>
      </c>
      <c r="H108" s="643"/>
      <c r="I108" s="287"/>
      <c r="J108" s="499"/>
      <c r="K108" s="500"/>
      <c r="L108" s="55"/>
      <c r="M108" s="105" t="s">
        <v>3372</v>
      </c>
      <c r="N108" s="55"/>
      <c r="O108" s="106"/>
      <c r="P108" s="3009"/>
      <c r="Q108" s="3013"/>
      <c r="R108" s="101" t="str">
        <f t="shared" si="8"/>
        <v>Please complete all cells in row</v>
      </c>
      <c r="S108" s="993">
        <v>0</v>
      </c>
      <c r="T108" s="3009"/>
      <c r="U108" s="400"/>
      <c r="V108" s="55"/>
      <c r="W108" s="55"/>
      <c r="X108" s="55"/>
      <c r="Y108" s="55"/>
    </row>
    <row r="109" spans="1:25" s="2" customFormat="1" ht="15.75" customHeight="1" thickBot="1">
      <c r="A109" s="3143"/>
      <c r="B109" s="178" t="s">
        <v>858</v>
      </c>
      <c r="C109" s="632">
        <f>IFERROR(SUM(C102:C108), 0)</f>
        <v>0</v>
      </c>
      <c r="D109" s="482">
        <f>IFERROR(SUM(D102:D108), 0)</f>
        <v>0</v>
      </c>
      <c r="E109" s="482">
        <f>IFERROR(SUM(E102:E108), 0)</f>
        <v>0</v>
      </c>
      <c r="F109" s="482">
        <f>IFERROR(SUM(F102:F108), 0)</f>
        <v>0</v>
      </c>
      <c r="G109" s="482">
        <f t="shared" si="10"/>
        <v>0</v>
      </c>
      <c r="H109" s="482">
        <f>IFERROR(SUM(H102:H108), 0)</f>
        <v>0</v>
      </c>
      <c r="I109" s="482">
        <f>IFERROR(SUM(I102:I108), 0)</f>
        <v>0</v>
      </c>
      <c r="J109" s="501"/>
      <c r="K109" s="502"/>
      <c r="L109" s="55"/>
      <c r="M109" s="767" t="s">
        <v>3373</v>
      </c>
      <c r="N109" s="55"/>
      <c r="O109" s="116"/>
      <c r="P109" s="3009"/>
      <c r="Q109" s="3013"/>
      <c r="R109" s="101">
        <f t="shared" si="8"/>
        <v>0</v>
      </c>
      <c r="S109" s="993">
        <v>2</v>
      </c>
      <c r="T109" s="3009"/>
      <c r="U109" s="401"/>
      <c r="V109" s="55"/>
      <c r="W109" s="55"/>
      <c r="X109" s="55"/>
      <c r="Y109" s="55"/>
    </row>
    <row r="110" spans="1:25" s="2" customFormat="1" ht="15.75" customHeight="1" thickTop="1" thickBot="1">
      <c r="A110" s="979"/>
      <c r="B110" s="402"/>
      <c r="C110" s="491"/>
      <c r="D110" s="492"/>
      <c r="E110" s="492"/>
      <c r="F110" s="492"/>
      <c r="G110" s="492"/>
      <c r="H110" s="491"/>
      <c r="I110" s="491"/>
      <c r="J110" s="503"/>
      <c r="K110" s="503"/>
      <c r="L110" s="55"/>
      <c r="M110" s="78"/>
      <c r="N110" s="55"/>
      <c r="O110" s="55"/>
      <c r="P110" s="3009"/>
      <c r="Q110" s="3013"/>
      <c r="R110" s="101">
        <f t="shared" si="8"/>
        <v>0</v>
      </c>
      <c r="S110" s="993">
        <v>9</v>
      </c>
      <c r="T110" s="3009"/>
      <c r="U110" s="3002"/>
      <c r="V110" s="55"/>
      <c r="W110" s="55"/>
      <c r="X110" s="55"/>
      <c r="Y110" s="55"/>
    </row>
    <row r="111" spans="1:25" s="2" customFormat="1" ht="15.75" customHeight="1" thickTop="1" thickBot="1">
      <c r="A111" s="979"/>
      <c r="B111" s="168" t="s">
        <v>3296</v>
      </c>
      <c r="C111" s="297"/>
      <c r="D111" s="491"/>
      <c r="E111" s="491"/>
      <c r="F111" s="491"/>
      <c r="G111" s="491"/>
      <c r="H111" s="491"/>
      <c r="I111" s="491"/>
      <c r="J111" s="503"/>
      <c r="K111" s="503"/>
      <c r="L111" s="55"/>
      <c r="M111" s="78"/>
      <c r="N111" s="55"/>
      <c r="O111" s="55"/>
      <c r="P111" s="3009"/>
      <c r="Q111" s="3013"/>
      <c r="R111" s="101">
        <f t="shared" si="8"/>
        <v>0</v>
      </c>
      <c r="S111" s="993">
        <v>9</v>
      </c>
      <c r="T111" s="3009"/>
      <c r="U111" s="3002"/>
      <c r="V111" s="55"/>
      <c r="W111" s="55"/>
      <c r="X111" s="55"/>
      <c r="Y111" s="55"/>
    </row>
    <row r="112" spans="1:25" s="2" customFormat="1" ht="15.75" customHeight="1" thickTop="1">
      <c r="A112" s="3143"/>
      <c r="B112" s="171" t="s">
        <v>3297</v>
      </c>
      <c r="C112" s="642"/>
      <c r="D112" s="285"/>
      <c r="E112" s="285"/>
      <c r="F112" s="285"/>
      <c r="G112" s="483">
        <f>IFERROR(SUM(C112:F112),0)</f>
        <v>0</v>
      </c>
      <c r="H112" s="285"/>
      <c r="I112" s="285"/>
      <c r="J112" s="504"/>
      <c r="K112" s="505"/>
      <c r="L112" s="55"/>
      <c r="M112" s="98" t="s">
        <v>3374</v>
      </c>
      <c r="N112" s="55"/>
      <c r="O112" s="100"/>
      <c r="P112" s="3009"/>
      <c r="Q112" s="3013"/>
      <c r="R112" s="101" t="str">
        <f t="shared" si="8"/>
        <v>Please complete all cells in row</v>
      </c>
      <c r="S112" s="993">
        <v>2</v>
      </c>
      <c r="T112" s="3009"/>
      <c r="U112" s="400"/>
      <c r="V112" s="55"/>
      <c r="W112" s="55"/>
      <c r="X112" s="55"/>
      <c r="Y112" s="55"/>
    </row>
    <row r="113" spans="1:25" s="2" customFormat="1" ht="15.75" customHeight="1">
      <c r="A113" s="979"/>
      <c r="B113" s="176" t="s">
        <v>3299</v>
      </c>
      <c r="C113" s="643"/>
      <c r="D113" s="287"/>
      <c r="E113" s="287"/>
      <c r="F113" s="287"/>
      <c r="G113" s="485">
        <f>IFERROR(SUM(C113:F113),0)</f>
        <v>0</v>
      </c>
      <c r="H113" s="287"/>
      <c r="I113" s="287"/>
      <c r="J113" s="506"/>
      <c r="K113" s="507"/>
      <c r="L113" s="55"/>
      <c r="M113" s="105" t="s">
        <v>3375</v>
      </c>
      <c r="N113" s="55"/>
      <c r="O113" s="106"/>
      <c r="P113" s="3009"/>
      <c r="Q113" s="3013"/>
      <c r="R113" s="101" t="str">
        <f t="shared" si="8"/>
        <v>Please complete all cells in row</v>
      </c>
      <c r="S113" s="993">
        <v>2</v>
      </c>
      <c r="T113" s="3009"/>
      <c r="U113" s="400"/>
      <c r="V113" s="55"/>
      <c r="W113" s="55"/>
      <c r="X113" s="55"/>
      <c r="Y113" s="55"/>
    </row>
    <row r="114" spans="1:25" s="2" customFormat="1" ht="15.75" customHeight="1">
      <c r="A114" s="979"/>
      <c r="B114" s="176" t="s">
        <v>3301</v>
      </c>
      <c r="C114" s="643"/>
      <c r="D114" s="287"/>
      <c r="E114" s="287"/>
      <c r="F114" s="287"/>
      <c r="G114" s="485">
        <f>IFERROR(SUM(C114:F114),0)</f>
        <v>0</v>
      </c>
      <c r="H114" s="287"/>
      <c r="I114" s="287"/>
      <c r="J114" s="506"/>
      <c r="K114" s="507"/>
      <c r="L114" s="55"/>
      <c r="M114" s="105" t="s">
        <v>3376</v>
      </c>
      <c r="N114" s="55"/>
      <c r="O114" s="106"/>
      <c r="P114" s="3009"/>
      <c r="Q114" s="3013"/>
      <c r="R114" s="101" t="str">
        <f t="shared" si="8"/>
        <v>Please complete all cells in row</v>
      </c>
      <c r="S114" s="993">
        <v>2</v>
      </c>
      <c r="T114" s="3009"/>
      <c r="U114" s="400"/>
      <c r="V114" s="55"/>
      <c r="W114" s="55"/>
      <c r="X114" s="55"/>
      <c r="Y114" s="55"/>
    </row>
    <row r="115" spans="1:25" s="2" customFormat="1" ht="15.75" customHeight="1">
      <c r="A115" s="979"/>
      <c r="B115" s="176" t="s">
        <v>3303</v>
      </c>
      <c r="C115" s="643"/>
      <c r="D115" s="287"/>
      <c r="E115" s="287"/>
      <c r="F115" s="287"/>
      <c r="G115" s="485">
        <f>IFERROR(SUM(C115:F115),0)</f>
        <v>0</v>
      </c>
      <c r="H115" s="287"/>
      <c r="I115" s="287"/>
      <c r="J115" s="506"/>
      <c r="K115" s="507"/>
      <c r="L115" s="55"/>
      <c r="M115" s="105" t="s">
        <v>3377</v>
      </c>
      <c r="N115" s="55"/>
      <c r="O115" s="106"/>
      <c r="P115" s="3009"/>
      <c r="Q115" s="3013"/>
      <c r="R115" s="101" t="str">
        <f t="shared" si="8"/>
        <v>Please complete all cells in row</v>
      </c>
      <c r="S115" s="993">
        <v>2</v>
      </c>
      <c r="T115" s="3009"/>
      <c r="U115" s="400"/>
      <c r="V115" s="55"/>
      <c r="W115" s="55"/>
      <c r="X115" s="55"/>
      <c r="Y115" s="55"/>
    </row>
    <row r="116" spans="1:25" s="2" customFormat="1" ht="15.75" customHeight="1" thickBot="1">
      <c r="A116" s="3143"/>
      <c r="B116" s="178" t="s">
        <v>858</v>
      </c>
      <c r="C116" s="632">
        <f>IFERROR(SUM(C112:C115), 0)</f>
        <v>0</v>
      </c>
      <c r="D116" s="482">
        <f>IFERROR(SUM(D112:D115), 0)</f>
        <v>0</v>
      </c>
      <c r="E116" s="482">
        <f>IFERROR(SUM(E112:E115), 0)</f>
        <v>0</v>
      </c>
      <c r="F116" s="482">
        <f>IFERROR(SUM(F112:F115), 0)</f>
        <v>0</v>
      </c>
      <c r="G116" s="482">
        <f>IFERROR(SUM(C116:F116),0)</f>
        <v>0</v>
      </c>
      <c r="H116" s="482">
        <f>IFERROR(SUM(H112:H115), 0)</f>
        <v>0</v>
      </c>
      <c r="I116" s="482">
        <f>IFERROR(SUM(I112:I115), 0)</f>
        <v>0</v>
      </c>
      <c r="J116" s="501"/>
      <c r="K116" s="502"/>
      <c r="L116" s="55"/>
      <c r="M116" s="140" t="s">
        <v>3378</v>
      </c>
      <c r="N116" s="55"/>
      <c r="O116" s="116"/>
      <c r="P116" s="3009"/>
      <c r="Q116" s="3013"/>
      <c r="R116" s="101">
        <f t="shared" si="8"/>
        <v>0</v>
      </c>
      <c r="S116" s="993">
        <v>2</v>
      </c>
      <c r="T116" s="3009"/>
      <c r="U116" s="400"/>
      <c r="V116" s="55"/>
      <c r="W116" s="55"/>
      <c r="X116" s="55"/>
      <c r="Y116" s="55"/>
    </row>
    <row r="117" spans="1:25" s="2" customFormat="1" ht="15.75" customHeight="1" thickTop="1" thickBot="1">
      <c r="A117" s="979"/>
      <c r="B117" s="398"/>
      <c r="C117" s="493"/>
      <c r="D117" s="491"/>
      <c r="E117" s="491"/>
      <c r="F117" s="491"/>
      <c r="G117" s="491"/>
      <c r="H117" s="491"/>
      <c r="I117" s="491"/>
      <c r="J117" s="503"/>
      <c r="K117" s="503"/>
      <c r="L117" s="55"/>
      <c r="M117" s="55" t="s">
        <v>2410</v>
      </c>
      <c r="N117" s="55"/>
      <c r="O117" s="55"/>
      <c r="P117" s="3009"/>
      <c r="Q117" s="3013"/>
      <c r="R117" s="101">
        <f t="shared" si="8"/>
        <v>0</v>
      </c>
      <c r="S117" s="993">
        <v>9</v>
      </c>
      <c r="T117" s="3009"/>
      <c r="U117" s="3009"/>
      <c r="V117" s="55"/>
      <c r="W117" s="55"/>
      <c r="X117" s="55"/>
      <c r="Y117" s="55"/>
    </row>
    <row r="118" spans="1:25" s="2" customFormat="1" ht="15.75" customHeight="1" thickTop="1" thickBot="1">
      <c r="A118" s="979"/>
      <c r="B118" s="168" t="s">
        <v>3306</v>
      </c>
      <c r="C118" s="297"/>
      <c r="D118" s="491"/>
      <c r="E118" s="491"/>
      <c r="F118" s="491"/>
      <c r="G118" s="491"/>
      <c r="H118" s="491"/>
      <c r="I118" s="491"/>
      <c r="J118" s="503"/>
      <c r="K118" s="503"/>
      <c r="L118" s="55"/>
      <c r="M118" s="78" t="s">
        <v>2410</v>
      </c>
      <c r="N118" s="55"/>
      <c r="O118" s="55"/>
      <c r="P118" s="3009"/>
      <c r="Q118" s="3013"/>
      <c r="R118" s="101">
        <f t="shared" si="8"/>
        <v>0</v>
      </c>
      <c r="S118" s="993">
        <v>9</v>
      </c>
      <c r="T118" s="3009"/>
      <c r="U118" s="3002"/>
      <c r="V118" s="55"/>
      <c r="W118" s="55"/>
      <c r="X118" s="55"/>
      <c r="Y118" s="55"/>
    </row>
    <row r="119" spans="1:25" s="2" customFormat="1" ht="15.75" customHeight="1" thickTop="1">
      <c r="A119" s="3143"/>
      <c r="B119" s="171" t="s">
        <v>3307</v>
      </c>
      <c r="C119" s="642"/>
      <c r="D119" s="285"/>
      <c r="E119" s="285"/>
      <c r="F119" s="285"/>
      <c r="G119" s="483">
        <f>IFERROR(SUM(C119:F119),0)</f>
        <v>0</v>
      </c>
      <c r="H119" s="285"/>
      <c r="I119" s="285"/>
      <c r="J119" s="504"/>
      <c r="K119" s="505"/>
      <c r="L119" s="55"/>
      <c r="M119" s="98" t="s">
        <v>3379</v>
      </c>
      <c r="N119" s="55"/>
      <c r="O119" s="100"/>
      <c r="P119" s="3009"/>
      <c r="Q119" s="3013"/>
      <c r="R119" s="101" t="str">
        <f t="shared" si="8"/>
        <v>Please complete all cells in row</v>
      </c>
      <c r="S119" s="993">
        <v>2</v>
      </c>
      <c r="T119" s="3009"/>
      <c r="U119" s="400"/>
      <c r="V119" s="55"/>
      <c r="W119" s="55"/>
      <c r="X119" s="55"/>
      <c r="Y119" s="55"/>
    </row>
    <row r="120" spans="1:25" s="2" customFormat="1" ht="15.75" customHeight="1">
      <c r="A120" s="979"/>
      <c r="B120" s="176" t="s">
        <v>3309</v>
      </c>
      <c r="C120" s="643"/>
      <c r="D120" s="287"/>
      <c r="E120" s="287"/>
      <c r="F120" s="287"/>
      <c r="G120" s="485">
        <f>IFERROR(SUM(C120:F120),0)</f>
        <v>0</v>
      </c>
      <c r="H120" s="287"/>
      <c r="I120" s="287"/>
      <c r="J120" s="506"/>
      <c r="K120" s="507"/>
      <c r="L120" s="55"/>
      <c r="M120" s="105" t="s">
        <v>3380</v>
      </c>
      <c r="N120" s="55"/>
      <c r="O120" s="106"/>
      <c r="P120" s="3009"/>
      <c r="Q120" s="3013"/>
      <c r="R120" s="101" t="str">
        <f t="shared" si="8"/>
        <v>Please complete all cells in row</v>
      </c>
      <c r="S120" s="993">
        <v>2</v>
      </c>
      <c r="T120" s="3009"/>
      <c r="U120" s="400"/>
      <c r="V120" s="55"/>
      <c r="W120" s="55"/>
      <c r="X120" s="55"/>
      <c r="Y120" s="55"/>
    </row>
    <row r="121" spans="1:25" s="2" customFormat="1" ht="15.75" customHeight="1">
      <c r="A121" s="979"/>
      <c r="B121" s="176" t="s">
        <v>3311</v>
      </c>
      <c r="C121" s="643"/>
      <c r="D121" s="287"/>
      <c r="E121" s="287"/>
      <c r="F121" s="287"/>
      <c r="G121" s="485">
        <f>IFERROR(SUM(C121:F121),0)</f>
        <v>0</v>
      </c>
      <c r="H121" s="287"/>
      <c r="I121" s="287"/>
      <c r="J121" s="506"/>
      <c r="K121" s="507"/>
      <c r="L121" s="55"/>
      <c r="M121" s="105" t="s">
        <v>3381</v>
      </c>
      <c r="N121" s="55"/>
      <c r="O121" s="106"/>
      <c r="P121" s="3009"/>
      <c r="Q121" s="3013"/>
      <c r="R121" s="101" t="str">
        <f t="shared" si="8"/>
        <v>Please complete all cells in row</v>
      </c>
      <c r="S121" s="993">
        <v>2</v>
      </c>
      <c r="T121" s="3009"/>
      <c r="U121" s="400"/>
      <c r="V121" s="55"/>
      <c r="W121" s="55"/>
      <c r="X121" s="55"/>
      <c r="Y121" s="55"/>
    </row>
    <row r="122" spans="1:25" s="2" customFormat="1" ht="15.75" customHeight="1">
      <c r="A122" s="979"/>
      <c r="B122" s="176" t="s">
        <v>3313</v>
      </c>
      <c r="C122" s="643"/>
      <c r="D122" s="287"/>
      <c r="E122" s="287"/>
      <c r="F122" s="287"/>
      <c r="G122" s="485">
        <f>IFERROR(SUM(C122:F122),0)</f>
        <v>0</v>
      </c>
      <c r="H122" s="287"/>
      <c r="I122" s="287"/>
      <c r="J122" s="506"/>
      <c r="K122" s="507"/>
      <c r="L122" s="55"/>
      <c r="M122" s="105" t="s">
        <v>3382</v>
      </c>
      <c r="N122" s="55"/>
      <c r="O122" s="106"/>
      <c r="P122" s="3009"/>
      <c r="Q122" s="3013"/>
      <c r="R122" s="101" t="str">
        <f t="shared" si="8"/>
        <v>Please complete all cells in row</v>
      </c>
      <c r="S122" s="993">
        <v>2</v>
      </c>
      <c r="T122" s="3009"/>
      <c r="U122" s="400"/>
      <c r="V122" s="55"/>
      <c r="W122" s="55"/>
      <c r="X122" s="55"/>
      <c r="Y122" s="55"/>
    </row>
    <row r="123" spans="1:25" s="2" customFormat="1" ht="15.75" customHeight="1" thickBot="1">
      <c r="A123" s="3143"/>
      <c r="B123" s="178" t="s">
        <v>858</v>
      </c>
      <c r="C123" s="632">
        <f>IFERROR(SUM(C119:C122), 0)</f>
        <v>0</v>
      </c>
      <c r="D123" s="482">
        <f>IFERROR(SUM(D119:D122), 0)</f>
        <v>0</v>
      </c>
      <c r="E123" s="482">
        <f>IFERROR(SUM(E119:E122), 0)</f>
        <v>0</v>
      </c>
      <c r="F123" s="482">
        <f>IFERROR(SUM(F119:F122), 0)</f>
        <v>0</v>
      </c>
      <c r="G123" s="482">
        <f>IFERROR(SUM(C123:F123),0)</f>
        <v>0</v>
      </c>
      <c r="H123" s="482">
        <f>IFERROR(SUM(H119:H122), 0)</f>
        <v>0</v>
      </c>
      <c r="I123" s="482">
        <f>IFERROR(SUM(I119:I122), 0)</f>
        <v>0</v>
      </c>
      <c r="J123" s="501"/>
      <c r="K123" s="502"/>
      <c r="L123" s="55"/>
      <c r="M123" s="140" t="s">
        <v>3383</v>
      </c>
      <c r="N123" s="55"/>
      <c r="O123" s="116"/>
      <c r="P123" s="3009"/>
      <c r="Q123" s="3013"/>
      <c r="R123" s="101">
        <f t="shared" si="8"/>
        <v>0</v>
      </c>
      <c r="S123" s="993">
        <v>2</v>
      </c>
      <c r="T123" s="3009"/>
      <c r="U123" s="400"/>
      <c r="V123" s="55"/>
      <c r="W123" s="55"/>
      <c r="X123" s="55"/>
      <c r="Y123" s="55"/>
    </row>
    <row r="124" spans="1:25" s="2" customFormat="1" ht="15.75" customHeight="1" thickTop="1" thickBot="1">
      <c r="A124" s="979"/>
      <c r="B124" s="398"/>
      <c r="C124" s="494"/>
      <c r="D124" s="491"/>
      <c r="E124" s="491"/>
      <c r="F124" s="491"/>
      <c r="G124" s="491"/>
      <c r="H124" s="491"/>
      <c r="I124" s="491"/>
      <c r="J124" s="503"/>
      <c r="K124" s="503"/>
      <c r="L124" s="55"/>
      <c r="M124" s="55" t="s">
        <v>2410</v>
      </c>
      <c r="N124" s="55"/>
      <c r="O124" s="55"/>
      <c r="P124" s="3009"/>
      <c r="Q124" s="3013"/>
      <c r="R124" s="101">
        <f t="shared" si="8"/>
        <v>0</v>
      </c>
      <c r="S124" s="993">
        <v>9</v>
      </c>
      <c r="T124" s="3009"/>
      <c r="U124" s="3009"/>
      <c r="V124" s="55"/>
      <c r="W124" s="55"/>
      <c r="X124" s="55"/>
      <c r="Y124" s="55"/>
    </row>
    <row r="125" spans="1:25" s="2" customFormat="1" ht="15.75" customHeight="1" thickTop="1" thickBot="1">
      <c r="A125" s="979"/>
      <c r="B125" s="168" t="s">
        <v>3316</v>
      </c>
      <c r="C125" s="297"/>
      <c r="D125" s="491"/>
      <c r="E125" s="491"/>
      <c r="F125" s="491"/>
      <c r="G125" s="491"/>
      <c r="H125" s="491"/>
      <c r="I125" s="491"/>
      <c r="J125" s="503"/>
      <c r="K125" s="503"/>
      <c r="L125" s="55"/>
      <c r="M125" s="78" t="s">
        <v>2410</v>
      </c>
      <c r="N125" s="55"/>
      <c r="O125" s="55"/>
      <c r="P125" s="3009"/>
      <c r="Q125" s="3013"/>
      <c r="R125" s="101">
        <f t="shared" si="8"/>
        <v>0</v>
      </c>
      <c r="S125" s="993">
        <v>9</v>
      </c>
      <c r="T125" s="3009"/>
      <c r="U125" s="3002"/>
      <c r="V125" s="55"/>
      <c r="W125" s="55"/>
      <c r="X125" s="55"/>
      <c r="Y125" s="55"/>
    </row>
    <row r="126" spans="1:25" s="2" customFormat="1" ht="15.75" customHeight="1" thickTop="1">
      <c r="A126" s="3143"/>
      <c r="B126" s="171" t="s">
        <v>3317</v>
      </c>
      <c r="C126" s="642"/>
      <c r="D126" s="285"/>
      <c r="E126" s="285"/>
      <c r="F126" s="285"/>
      <c r="G126" s="483">
        <f t="shared" ref="G126:G133" si="11">IFERROR(SUM(C126:F126),0)</f>
        <v>0</v>
      </c>
      <c r="H126" s="285"/>
      <c r="I126" s="285"/>
      <c r="J126" s="504"/>
      <c r="K126" s="505"/>
      <c r="L126" s="55"/>
      <c r="M126" s="98" t="s">
        <v>3384</v>
      </c>
      <c r="N126" s="55"/>
      <c r="O126" s="100"/>
      <c r="P126" s="3009"/>
      <c r="Q126" s="3013"/>
      <c r="R126" s="101" t="str">
        <f t="shared" si="8"/>
        <v>Please complete all cells in row</v>
      </c>
      <c r="S126" s="993">
        <v>2</v>
      </c>
      <c r="T126" s="3009"/>
      <c r="U126" s="400"/>
      <c r="V126" s="55"/>
      <c r="W126" s="55"/>
      <c r="X126" s="55"/>
      <c r="Y126" s="55"/>
    </row>
    <row r="127" spans="1:25" s="2" customFormat="1" ht="15.75" customHeight="1">
      <c r="A127" s="979"/>
      <c r="B127" s="176" t="s">
        <v>3319</v>
      </c>
      <c r="C127" s="643"/>
      <c r="D127" s="287"/>
      <c r="E127" s="287"/>
      <c r="F127" s="287"/>
      <c r="G127" s="485">
        <f t="shared" si="11"/>
        <v>0</v>
      </c>
      <c r="H127" s="287"/>
      <c r="I127" s="287"/>
      <c r="J127" s="506"/>
      <c r="K127" s="507"/>
      <c r="L127" s="55"/>
      <c r="M127" s="105" t="s">
        <v>3385</v>
      </c>
      <c r="N127" s="55"/>
      <c r="O127" s="106"/>
      <c r="P127" s="3009"/>
      <c r="Q127" s="3013"/>
      <c r="R127" s="101" t="str">
        <f t="shared" si="8"/>
        <v>Please complete all cells in row</v>
      </c>
      <c r="S127" s="993">
        <v>2</v>
      </c>
      <c r="T127" s="3009"/>
      <c r="U127" s="400"/>
      <c r="V127" s="55"/>
      <c r="W127" s="55"/>
      <c r="X127" s="55"/>
      <c r="Y127" s="55"/>
    </row>
    <row r="128" spans="1:25" s="2" customFormat="1" ht="15.75" customHeight="1">
      <c r="A128" s="979"/>
      <c r="B128" s="176" t="s">
        <v>3321</v>
      </c>
      <c r="C128" s="643"/>
      <c r="D128" s="287"/>
      <c r="E128" s="287"/>
      <c r="F128" s="287"/>
      <c r="G128" s="485">
        <f t="shared" si="11"/>
        <v>0</v>
      </c>
      <c r="H128" s="287"/>
      <c r="I128" s="287"/>
      <c r="J128" s="506"/>
      <c r="K128" s="507"/>
      <c r="L128" s="55"/>
      <c r="M128" s="105" t="s">
        <v>3386</v>
      </c>
      <c r="N128" s="55"/>
      <c r="O128" s="106"/>
      <c r="P128" s="3009"/>
      <c r="Q128" s="3013"/>
      <c r="R128" s="101" t="str">
        <f t="shared" si="8"/>
        <v>Please complete all cells in row</v>
      </c>
      <c r="S128" s="993">
        <v>2</v>
      </c>
      <c r="T128" s="3009"/>
      <c r="U128" s="400"/>
      <c r="V128" s="55"/>
      <c r="W128" s="55"/>
      <c r="X128" s="55"/>
      <c r="Y128" s="55"/>
    </row>
    <row r="129" spans="1:25" s="2" customFormat="1" ht="15.75" customHeight="1">
      <c r="A129" s="979"/>
      <c r="B129" s="176" t="s">
        <v>3323</v>
      </c>
      <c r="C129" s="643"/>
      <c r="D129" s="287"/>
      <c r="E129" s="287"/>
      <c r="F129" s="287"/>
      <c r="G129" s="485">
        <f t="shared" si="11"/>
        <v>0</v>
      </c>
      <c r="H129" s="287"/>
      <c r="I129" s="287"/>
      <c r="J129" s="506"/>
      <c r="K129" s="507"/>
      <c r="L129" s="55"/>
      <c r="M129" s="105" t="s">
        <v>3387</v>
      </c>
      <c r="N129" s="55"/>
      <c r="O129" s="106"/>
      <c r="P129" s="3011"/>
      <c r="Q129" s="3014"/>
      <c r="R129" s="101" t="str">
        <f t="shared" si="8"/>
        <v>Please complete all cells in row</v>
      </c>
      <c r="S129" s="993">
        <v>2</v>
      </c>
      <c r="T129" s="3009"/>
      <c r="U129" s="400"/>
      <c r="V129" s="55"/>
      <c r="W129" s="55"/>
      <c r="X129" s="55"/>
      <c r="Y129" s="55"/>
    </row>
    <row r="130" spans="1:25" s="2" customFormat="1" ht="15.75" customHeight="1">
      <c r="A130" s="979"/>
      <c r="B130" s="176" t="s">
        <v>3325</v>
      </c>
      <c r="C130" s="643"/>
      <c r="D130" s="287"/>
      <c r="E130" s="287"/>
      <c r="F130" s="287"/>
      <c r="G130" s="485">
        <f t="shared" si="11"/>
        <v>0</v>
      </c>
      <c r="H130" s="287"/>
      <c r="I130" s="287"/>
      <c r="J130" s="506"/>
      <c r="K130" s="507"/>
      <c r="L130" s="55"/>
      <c r="M130" s="105" t="s">
        <v>3388</v>
      </c>
      <c r="N130" s="55"/>
      <c r="O130" s="106"/>
      <c r="P130" s="3011"/>
      <c r="Q130" s="3014"/>
      <c r="R130" s="101" t="str">
        <f t="shared" si="8"/>
        <v>Please complete all cells in row</v>
      </c>
      <c r="S130" s="993">
        <v>2</v>
      </c>
      <c r="T130" s="3009"/>
      <c r="U130" s="400"/>
      <c r="V130" s="55"/>
      <c r="W130" s="55"/>
      <c r="X130" s="55"/>
      <c r="Y130" s="55"/>
    </row>
    <row r="131" spans="1:25" s="2" customFormat="1" ht="15.75" customHeight="1">
      <c r="A131" s="979"/>
      <c r="B131" s="176" t="s">
        <v>3327</v>
      </c>
      <c r="C131" s="643"/>
      <c r="D131" s="287"/>
      <c r="E131" s="287"/>
      <c r="F131" s="287"/>
      <c r="G131" s="485">
        <f t="shared" si="11"/>
        <v>0</v>
      </c>
      <c r="H131" s="287"/>
      <c r="I131" s="287"/>
      <c r="J131" s="506"/>
      <c r="K131" s="507"/>
      <c r="L131" s="55"/>
      <c r="M131" s="105" t="s">
        <v>3389</v>
      </c>
      <c r="N131" s="55"/>
      <c r="O131" s="106"/>
      <c r="P131" s="3011"/>
      <c r="Q131" s="3014"/>
      <c r="R131" s="101" t="str">
        <f t="shared" si="8"/>
        <v>Please complete all cells in row</v>
      </c>
      <c r="S131" s="993">
        <v>2</v>
      </c>
      <c r="T131" s="3009"/>
      <c r="U131" s="400"/>
      <c r="V131" s="55"/>
      <c r="W131" s="55"/>
      <c r="X131" s="55"/>
      <c r="Y131" s="55"/>
    </row>
    <row r="132" spans="1:25" s="2" customFormat="1" ht="15.75" customHeight="1">
      <c r="A132" s="979"/>
      <c r="B132" s="176" t="s">
        <v>3329</v>
      </c>
      <c r="C132" s="643"/>
      <c r="D132" s="287"/>
      <c r="E132" s="287"/>
      <c r="F132" s="287"/>
      <c r="G132" s="485">
        <f t="shared" si="11"/>
        <v>0</v>
      </c>
      <c r="H132" s="287"/>
      <c r="I132" s="287"/>
      <c r="J132" s="506"/>
      <c r="K132" s="507"/>
      <c r="L132" s="55"/>
      <c r="M132" s="105" t="s">
        <v>3390</v>
      </c>
      <c r="N132" s="55"/>
      <c r="O132" s="106"/>
      <c r="P132" s="3009"/>
      <c r="Q132" s="3013"/>
      <c r="R132" s="101" t="str">
        <f t="shared" si="8"/>
        <v>Please complete all cells in row</v>
      </c>
      <c r="S132" s="993">
        <v>2</v>
      </c>
      <c r="T132" s="3009"/>
      <c r="U132" s="400"/>
      <c r="V132" s="55"/>
      <c r="W132" s="55"/>
      <c r="X132" s="55"/>
      <c r="Y132" s="55"/>
    </row>
    <row r="133" spans="1:25" s="2" customFormat="1" ht="15.75" customHeight="1" thickBot="1">
      <c r="A133" s="3143"/>
      <c r="B133" s="178" t="s">
        <v>858</v>
      </c>
      <c r="C133" s="632">
        <f>IFERROR(SUM(C126:C132), 0)</f>
        <v>0</v>
      </c>
      <c r="D133" s="482">
        <f>IFERROR(SUM(D126:D132), 0)</f>
        <v>0</v>
      </c>
      <c r="E133" s="482">
        <f>IFERROR(SUM(E126:E132), 0)</f>
        <v>0</v>
      </c>
      <c r="F133" s="482">
        <f>IFERROR(SUM(F126:F132), 0)</f>
        <v>0</v>
      </c>
      <c r="G133" s="482">
        <f t="shared" si="11"/>
        <v>0</v>
      </c>
      <c r="H133" s="482">
        <f>IFERROR(SUM(H126:H132), 0)</f>
        <v>0</v>
      </c>
      <c r="I133" s="482">
        <f>IFERROR(SUM(I126:I132), 0)</f>
        <v>0</v>
      </c>
      <c r="J133" s="501"/>
      <c r="K133" s="502"/>
      <c r="L133" s="55"/>
      <c r="M133" s="140" t="s">
        <v>3391</v>
      </c>
      <c r="N133" s="55"/>
      <c r="O133" s="116"/>
      <c r="P133" s="3009"/>
      <c r="Q133" s="3013"/>
      <c r="R133" s="101">
        <f t="shared" si="8"/>
        <v>0</v>
      </c>
      <c r="S133" s="993">
        <v>2</v>
      </c>
      <c r="T133" s="3009"/>
      <c r="U133" s="400"/>
      <c r="V133" s="55"/>
      <c r="W133" s="55"/>
      <c r="X133" s="55"/>
      <c r="Y133" s="55"/>
    </row>
    <row r="134" spans="1:25" s="2" customFormat="1" ht="15.75" customHeight="1" thickTop="1" thickBot="1">
      <c r="A134" s="979"/>
      <c r="B134" s="398"/>
      <c r="C134" s="493"/>
      <c r="D134" s="495"/>
      <c r="E134" s="495"/>
      <c r="F134" s="495"/>
      <c r="G134" s="631"/>
      <c r="H134" s="495"/>
      <c r="I134" s="495"/>
      <c r="J134" s="503"/>
      <c r="K134" s="503"/>
      <c r="L134" s="55"/>
      <c r="M134" s="85" t="s">
        <v>2410</v>
      </c>
      <c r="N134" s="55"/>
      <c r="O134" s="55"/>
      <c r="P134" s="3009"/>
      <c r="Q134" s="3013"/>
      <c r="R134" s="101">
        <f t="shared" si="8"/>
        <v>0</v>
      </c>
      <c r="S134" s="993">
        <v>9</v>
      </c>
      <c r="T134" s="3009"/>
      <c r="U134" s="3136"/>
      <c r="V134" s="55"/>
      <c r="W134" s="55"/>
      <c r="X134" s="55"/>
      <c r="Y134" s="55"/>
    </row>
    <row r="135" spans="1:25" s="2" customFormat="1" ht="15.75" customHeight="1" thickTop="1" thickBot="1">
      <c r="A135" s="979"/>
      <c r="B135" s="168" t="s">
        <v>3332</v>
      </c>
      <c r="C135" s="297"/>
      <c r="D135" s="491"/>
      <c r="E135" s="491"/>
      <c r="F135" s="491"/>
      <c r="G135" s="491"/>
      <c r="H135" s="491"/>
      <c r="I135" s="491"/>
      <c r="J135" s="503"/>
      <c r="K135" s="503"/>
      <c r="L135" s="55"/>
      <c r="M135" s="85" t="s">
        <v>2410</v>
      </c>
      <c r="N135" s="55"/>
      <c r="O135" s="55"/>
      <c r="P135" s="3009"/>
      <c r="Q135" s="3013"/>
      <c r="R135" s="101">
        <f t="shared" si="8"/>
        <v>0</v>
      </c>
      <c r="S135" s="993">
        <v>9</v>
      </c>
      <c r="T135" s="3009"/>
      <c r="U135" s="3136"/>
      <c r="V135" s="55"/>
      <c r="W135" s="55"/>
      <c r="X135" s="55"/>
      <c r="Y135" s="55"/>
    </row>
    <row r="136" spans="1:25" s="5" customFormat="1" ht="15.75" customHeight="1" thickTop="1" thickBot="1">
      <c r="A136" s="3143"/>
      <c r="B136" s="185" t="s">
        <v>3332</v>
      </c>
      <c r="C136" s="289"/>
      <c r="D136" s="289"/>
      <c r="E136" s="289"/>
      <c r="F136" s="289"/>
      <c r="G136" s="481">
        <f>IFERROR(SUM(C136:F136),0)</f>
        <v>0</v>
      </c>
      <c r="H136" s="289"/>
      <c r="I136" s="289"/>
      <c r="J136" s="508"/>
      <c r="K136" s="509"/>
      <c r="L136" s="55"/>
      <c r="M136" s="155" t="s">
        <v>3392</v>
      </c>
      <c r="N136" s="55"/>
      <c r="O136" s="403"/>
      <c r="P136" s="3017"/>
      <c r="Q136" s="3018"/>
      <c r="R136" s="101" t="str">
        <f t="shared" si="8"/>
        <v>Please complete all cells in row</v>
      </c>
      <c r="S136" s="3019">
        <v>2</v>
      </c>
      <c r="T136" s="3017"/>
      <c r="U136" s="400"/>
      <c r="V136" s="165"/>
      <c r="W136" s="165"/>
      <c r="X136" s="165"/>
      <c r="Y136" s="165"/>
    </row>
    <row r="137" spans="1:25" s="2" customFormat="1" ht="15.75" customHeight="1" thickTop="1" thickBot="1">
      <c r="A137" s="979"/>
      <c r="B137" s="404"/>
      <c r="C137" s="644"/>
      <c r="D137" s="645"/>
      <c r="E137" s="645"/>
      <c r="F137" s="645"/>
      <c r="G137" s="496"/>
      <c r="H137" s="496"/>
      <c r="I137" s="496"/>
      <c r="J137" s="503"/>
      <c r="K137" s="503"/>
      <c r="L137" s="55"/>
      <c r="M137" s="85"/>
      <c r="N137" s="55"/>
      <c r="O137" s="55"/>
      <c r="P137" s="3009"/>
      <c r="Q137" s="3013"/>
      <c r="R137" s="101">
        <f t="shared" si="8"/>
        <v>0</v>
      </c>
      <c r="S137" s="993">
        <v>9</v>
      </c>
      <c r="T137" s="3009"/>
      <c r="U137" s="3136"/>
      <c r="V137" s="55"/>
      <c r="W137" s="55"/>
      <c r="X137" s="55"/>
      <c r="Y137" s="55"/>
    </row>
    <row r="138" spans="1:25" s="5" customFormat="1" ht="15.75" customHeight="1" thickTop="1" thickBot="1">
      <c r="A138" s="3143"/>
      <c r="B138" s="185" t="s">
        <v>3334</v>
      </c>
      <c r="C138" s="633">
        <f>IFERROR(SUM(C109,C116,C123,C133,C136), 0)</f>
        <v>0</v>
      </c>
      <c r="D138" s="481">
        <f>IFERROR(SUM(D109,D116,D123,D133,D136), 0)</f>
        <v>0</v>
      </c>
      <c r="E138" s="481">
        <f>IFERROR(SUM(E109,E116,E123,E133,E136), 0)</f>
        <v>0</v>
      </c>
      <c r="F138" s="481">
        <f>IFERROR(SUM(F109,F116,F123,F133,F136), 0)</f>
        <v>0</v>
      </c>
      <c r="G138" s="481">
        <f>IFERROR(SUM(C138:F138),0)</f>
        <v>0</v>
      </c>
      <c r="H138" s="481">
        <f>IFERROR(SUM(H109,H116,H123,H133,H136), 0)</f>
        <v>0</v>
      </c>
      <c r="I138" s="481">
        <f>IFERROR(SUM(I109,I116,I123,I133,I136), 0)</f>
        <v>0</v>
      </c>
      <c r="J138" s="510"/>
      <c r="K138" s="511"/>
      <c r="L138" s="165"/>
      <c r="M138" s="155" t="s">
        <v>3393</v>
      </c>
      <c r="N138" s="55"/>
      <c r="O138" s="403"/>
      <c r="P138" s="3017"/>
      <c r="Q138" s="3018"/>
      <c r="R138" s="101">
        <f t="shared" ref="R138:R201" si="12">IF(COUNTBLANK(C138:K138)=S138, 0, rngIncomplete )</f>
        <v>0</v>
      </c>
      <c r="S138" s="3019">
        <v>2</v>
      </c>
      <c r="T138" s="3017"/>
      <c r="U138" s="400"/>
      <c r="V138" s="165"/>
      <c r="W138" s="165"/>
      <c r="X138" s="165"/>
      <c r="Y138" s="165"/>
    </row>
    <row r="139" spans="1:25" s="2" customFormat="1" ht="16.8" thickTop="1" thickBot="1">
      <c r="A139" s="979"/>
      <c r="B139" s="405"/>
      <c r="C139" s="405"/>
      <c r="D139" s="55"/>
      <c r="E139" s="55"/>
      <c r="F139" s="55"/>
      <c r="G139" s="55"/>
      <c r="H139" s="55"/>
      <c r="I139" s="55"/>
      <c r="J139" s="55"/>
      <c r="K139" s="55"/>
      <c r="L139" s="55"/>
      <c r="M139" s="302"/>
      <c r="N139" s="55"/>
      <c r="O139" s="55"/>
      <c r="P139" s="3009"/>
      <c r="Q139" s="3013"/>
      <c r="R139" s="101">
        <f t="shared" si="12"/>
        <v>0</v>
      </c>
      <c r="S139" s="993">
        <v>9</v>
      </c>
      <c r="T139" s="3009"/>
      <c r="U139" s="3381"/>
      <c r="V139" s="55"/>
      <c r="W139" s="55"/>
      <c r="X139" s="55"/>
      <c r="Y139" s="55"/>
    </row>
    <row r="140" spans="1:25" s="2" customFormat="1" ht="16.350000000000001" customHeight="1" thickTop="1">
      <c r="A140" s="979"/>
      <c r="B140" s="5016" t="s">
        <v>717</v>
      </c>
      <c r="C140" s="5007" t="s">
        <v>3394</v>
      </c>
      <c r="D140" s="5007"/>
      <c r="E140" s="5007"/>
      <c r="F140" s="5007"/>
      <c r="G140" s="5007"/>
      <c r="H140" s="5007"/>
      <c r="I140" s="5007"/>
      <c r="J140" s="5007"/>
      <c r="K140" s="5009"/>
      <c r="L140" s="262"/>
      <c r="M140" s="55"/>
      <c r="N140" s="55"/>
      <c r="O140" s="55"/>
      <c r="P140" s="3008"/>
      <c r="Q140" s="3012"/>
      <c r="R140" s="101">
        <f t="shared" si="12"/>
        <v>0</v>
      </c>
      <c r="S140" s="3015">
        <v>8</v>
      </c>
      <c r="T140" s="3008"/>
      <c r="U140" s="3201"/>
      <c r="V140" s="55"/>
      <c r="W140" s="55"/>
      <c r="X140" s="55"/>
      <c r="Y140" s="55"/>
    </row>
    <row r="141" spans="1:25" s="2" customFormat="1" ht="15.75" customHeight="1">
      <c r="A141" s="979"/>
      <c r="B141" s="5118"/>
      <c r="C141" s="5194" t="s">
        <v>3268</v>
      </c>
      <c r="D141" s="5194"/>
      <c r="E141" s="5194"/>
      <c r="F141" s="5194"/>
      <c r="G141" s="5194" t="s">
        <v>3269</v>
      </c>
      <c r="H141" s="5194"/>
      <c r="I141" s="5194" t="s">
        <v>3270</v>
      </c>
      <c r="J141" s="5194" t="s">
        <v>3271</v>
      </c>
      <c r="K141" s="5195"/>
      <c r="L141" s="55"/>
      <c r="M141" s="55"/>
      <c r="N141" s="55"/>
      <c r="O141" s="55"/>
      <c r="P141" s="3009"/>
      <c r="Q141" s="3013"/>
      <c r="R141" s="101">
        <f t="shared" si="12"/>
        <v>0</v>
      </c>
      <c r="S141" s="993">
        <v>5</v>
      </c>
      <c r="T141" s="3009"/>
      <c r="U141" s="3201"/>
      <c r="V141" s="55"/>
      <c r="W141" s="55"/>
      <c r="X141" s="55"/>
      <c r="Y141" s="55"/>
    </row>
    <row r="142" spans="1:25" s="2" customFormat="1" ht="30">
      <c r="A142" s="979"/>
      <c r="B142" s="5118"/>
      <c r="C142" s="190" t="s">
        <v>3272</v>
      </c>
      <c r="D142" s="190" t="s">
        <v>3273</v>
      </c>
      <c r="E142" s="190" t="s">
        <v>3274</v>
      </c>
      <c r="F142" s="190" t="s">
        <v>3275</v>
      </c>
      <c r="G142" s="190" t="s">
        <v>3276</v>
      </c>
      <c r="H142" s="190" t="s">
        <v>3277</v>
      </c>
      <c r="I142" s="5194"/>
      <c r="J142" s="190" t="s">
        <v>3278</v>
      </c>
      <c r="K142" s="191" t="s">
        <v>3279</v>
      </c>
      <c r="L142" s="55"/>
      <c r="M142" s="55"/>
      <c r="N142" s="55"/>
      <c r="O142" s="55"/>
      <c r="P142" s="3009"/>
      <c r="Q142" s="3013"/>
      <c r="R142" s="101">
        <f t="shared" si="12"/>
        <v>0</v>
      </c>
      <c r="S142" s="993">
        <v>1</v>
      </c>
      <c r="T142" s="3009"/>
      <c r="U142" s="3201"/>
      <c r="V142" s="55"/>
      <c r="W142" s="55"/>
      <c r="X142" s="55"/>
      <c r="Y142" s="55"/>
    </row>
    <row r="143" spans="1:25" s="2" customFormat="1" ht="16.350000000000001" customHeight="1">
      <c r="A143" s="979"/>
      <c r="B143" s="192" t="s">
        <v>718</v>
      </c>
      <c r="C143" s="190" t="s">
        <v>731</v>
      </c>
      <c r="D143" s="190" t="s">
        <v>731</v>
      </c>
      <c r="E143" s="190" t="s">
        <v>731</v>
      </c>
      <c r="F143" s="190" t="s">
        <v>731</v>
      </c>
      <c r="G143" s="190" t="s">
        <v>731</v>
      </c>
      <c r="H143" s="190" t="s">
        <v>731</v>
      </c>
      <c r="I143" s="190" t="s">
        <v>731</v>
      </c>
      <c r="J143" s="190" t="s">
        <v>874</v>
      </c>
      <c r="K143" s="191" t="s">
        <v>874</v>
      </c>
      <c r="L143" s="55"/>
      <c r="M143" s="55"/>
      <c r="N143" s="55"/>
      <c r="O143" s="55"/>
      <c r="P143" s="3009"/>
      <c r="Q143" s="3013"/>
      <c r="R143" s="101">
        <f t="shared" si="12"/>
        <v>0</v>
      </c>
      <c r="S143" s="993"/>
      <c r="T143" s="3009"/>
      <c r="U143" s="3201"/>
      <c r="V143" s="55"/>
      <c r="W143" s="55"/>
      <c r="X143" s="55"/>
      <c r="Y143" s="55"/>
    </row>
    <row r="144" spans="1:25" s="2" customFormat="1" ht="16.2" thickBot="1">
      <c r="A144" s="979"/>
      <c r="B144" s="193" t="s">
        <v>719</v>
      </c>
      <c r="C144" s="92">
        <v>3</v>
      </c>
      <c r="D144" s="92">
        <v>3</v>
      </c>
      <c r="E144" s="92">
        <v>3</v>
      </c>
      <c r="F144" s="92">
        <v>3</v>
      </c>
      <c r="G144" s="92">
        <v>3</v>
      </c>
      <c r="H144" s="92">
        <v>3</v>
      </c>
      <c r="I144" s="92">
        <v>3</v>
      </c>
      <c r="J144" s="92">
        <v>3</v>
      </c>
      <c r="K144" s="279">
        <v>3</v>
      </c>
      <c r="L144" s="55"/>
      <c r="M144" s="55"/>
      <c r="N144" s="55"/>
      <c r="O144" s="55"/>
      <c r="P144" s="3009"/>
      <c r="Q144" s="3013"/>
      <c r="R144" s="101">
        <f t="shared" si="12"/>
        <v>0</v>
      </c>
      <c r="S144" s="993"/>
      <c r="T144" s="3009"/>
      <c r="U144" s="3009"/>
      <c r="V144" s="55"/>
      <c r="W144" s="55"/>
      <c r="X144" s="55"/>
      <c r="Y144" s="55"/>
    </row>
    <row r="145" spans="1:25" s="2" customFormat="1" ht="16.8" thickTop="1" thickBot="1">
      <c r="A145" s="979"/>
      <c r="B145" s="398"/>
      <c r="C145" s="398"/>
      <c r="D145" s="399"/>
      <c r="E145" s="399"/>
      <c r="F145" s="399"/>
      <c r="G145" s="399"/>
      <c r="H145" s="399"/>
      <c r="I145" s="399"/>
      <c r="J145" s="399"/>
      <c r="K145" s="399"/>
      <c r="L145" s="55"/>
      <c r="M145" s="55"/>
      <c r="N145" s="55"/>
      <c r="O145" s="55"/>
      <c r="P145" s="3009"/>
      <c r="Q145" s="3013"/>
      <c r="R145" s="101">
        <f t="shared" si="12"/>
        <v>0</v>
      </c>
      <c r="S145" s="993">
        <v>9</v>
      </c>
      <c r="T145" s="3009"/>
      <c r="U145" s="3009"/>
      <c r="V145" s="55"/>
      <c r="W145" s="55"/>
      <c r="X145" s="55"/>
      <c r="Y145" s="55"/>
    </row>
    <row r="146" spans="1:25" s="2" customFormat="1" ht="15.75" customHeight="1" thickTop="1" thickBot="1">
      <c r="A146" s="979"/>
      <c r="B146" s="168" t="s">
        <v>3280</v>
      </c>
      <c r="C146" s="169"/>
      <c r="D146" s="213"/>
      <c r="E146" s="51"/>
      <c r="F146" s="399"/>
      <c r="G146" s="399"/>
      <c r="H146" s="399"/>
      <c r="I146" s="399"/>
      <c r="J146" s="399"/>
      <c r="K146" s="399"/>
      <c r="L146" s="55"/>
      <c r="M146" s="55"/>
      <c r="N146" s="55"/>
      <c r="O146" s="55"/>
      <c r="P146" s="3009"/>
      <c r="Q146" s="3013"/>
      <c r="R146" s="101">
        <f t="shared" si="12"/>
        <v>0</v>
      </c>
      <c r="S146" s="993">
        <v>9</v>
      </c>
      <c r="T146" s="3009"/>
      <c r="U146" s="3009"/>
      <c r="V146" s="55"/>
      <c r="W146" s="55"/>
      <c r="X146" s="55"/>
      <c r="Y146" s="55"/>
    </row>
    <row r="147" spans="1:25" s="2" customFormat="1" ht="15.75" customHeight="1" thickTop="1">
      <c r="A147" s="3143"/>
      <c r="B147" s="171" t="s">
        <v>3281</v>
      </c>
      <c r="C147" s="642"/>
      <c r="D147" s="285"/>
      <c r="E147" s="285"/>
      <c r="F147" s="285"/>
      <c r="G147" s="483">
        <f t="shared" ref="G147:G154" si="13">IFERROR(SUM(C147:F147),0)</f>
        <v>0</v>
      </c>
      <c r="H147" s="642"/>
      <c r="I147" s="285"/>
      <c r="J147" s="497"/>
      <c r="K147" s="498"/>
      <c r="L147" s="55"/>
      <c r="M147" s="98" t="s">
        <v>3395</v>
      </c>
      <c r="N147" s="55"/>
      <c r="O147" s="100"/>
      <c r="P147" s="3009"/>
      <c r="Q147" s="3013"/>
      <c r="R147" s="101" t="str">
        <f t="shared" si="12"/>
        <v>Please complete all cells in row</v>
      </c>
      <c r="S147" s="993">
        <v>0</v>
      </c>
      <c r="T147" s="3009"/>
      <c r="U147" s="400"/>
      <c r="V147" s="55"/>
      <c r="W147" s="55"/>
      <c r="X147" s="55"/>
      <c r="Y147" s="55"/>
    </row>
    <row r="148" spans="1:25" s="2" customFormat="1" ht="15.75" customHeight="1">
      <c r="A148" s="979"/>
      <c r="B148" s="176" t="s">
        <v>3283</v>
      </c>
      <c r="C148" s="643"/>
      <c r="D148" s="287"/>
      <c r="E148" s="287"/>
      <c r="F148" s="287"/>
      <c r="G148" s="485">
        <f t="shared" si="13"/>
        <v>0</v>
      </c>
      <c r="H148" s="643"/>
      <c r="I148" s="287"/>
      <c r="J148" s="499"/>
      <c r="K148" s="500"/>
      <c r="L148" s="55"/>
      <c r="M148" s="105" t="s">
        <v>3396</v>
      </c>
      <c r="N148" s="55"/>
      <c r="O148" s="106"/>
      <c r="P148" s="3009"/>
      <c r="Q148" s="3013"/>
      <c r="R148" s="101" t="str">
        <f t="shared" si="12"/>
        <v>Please complete all cells in row</v>
      </c>
      <c r="S148" s="993">
        <v>0</v>
      </c>
      <c r="T148" s="3009"/>
      <c r="U148" s="400"/>
      <c r="V148" s="55"/>
      <c r="W148" s="55"/>
      <c r="X148" s="55"/>
      <c r="Y148" s="55"/>
    </row>
    <row r="149" spans="1:25" s="2" customFormat="1" ht="15.75" customHeight="1">
      <c r="A149" s="979"/>
      <c r="B149" s="176" t="s">
        <v>3285</v>
      </c>
      <c r="C149" s="643"/>
      <c r="D149" s="287"/>
      <c r="E149" s="287"/>
      <c r="F149" s="287"/>
      <c r="G149" s="485">
        <f t="shared" si="13"/>
        <v>0</v>
      </c>
      <c r="H149" s="643"/>
      <c r="I149" s="287"/>
      <c r="J149" s="499"/>
      <c r="K149" s="500"/>
      <c r="L149" s="55"/>
      <c r="M149" s="105" t="s">
        <v>3397</v>
      </c>
      <c r="N149" s="55"/>
      <c r="O149" s="106"/>
      <c r="P149" s="3009"/>
      <c r="Q149" s="3013"/>
      <c r="R149" s="101" t="str">
        <f t="shared" si="12"/>
        <v>Please complete all cells in row</v>
      </c>
      <c r="S149" s="993">
        <v>0</v>
      </c>
      <c r="T149" s="3009"/>
      <c r="U149" s="400"/>
      <c r="V149" s="55"/>
      <c r="W149" s="55"/>
      <c r="X149" s="55"/>
      <c r="Y149" s="55"/>
    </row>
    <row r="150" spans="1:25" s="2" customFormat="1" ht="15.75" customHeight="1">
      <c r="A150" s="979"/>
      <c r="B150" s="176" t="s">
        <v>3287</v>
      </c>
      <c r="C150" s="643"/>
      <c r="D150" s="287"/>
      <c r="E150" s="287"/>
      <c r="F150" s="287"/>
      <c r="G150" s="485">
        <f t="shared" si="13"/>
        <v>0</v>
      </c>
      <c r="H150" s="643"/>
      <c r="I150" s="287"/>
      <c r="J150" s="499"/>
      <c r="K150" s="500"/>
      <c r="L150" s="55"/>
      <c r="M150" s="105" t="s">
        <v>3398</v>
      </c>
      <c r="N150" s="55"/>
      <c r="O150" s="106"/>
      <c r="P150" s="3009"/>
      <c r="Q150" s="3013"/>
      <c r="R150" s="101" t="str">
        <f t="shared" si="12"/>
        <v>Please complete all cells in row</v>
      </c>
      <c r="S150" s="993">
        <v>0</v>
      </c>
      <c r="T150" s="3009"/>
      <c r="U150" s="400"/>
      <c r="V150" s="55"/>
      <c r="W150" s="55"/>
      <c r="X150" s="55"/>
      <c r="Y150" s="55"/>
    </row>
    <row r="151" spans="1:25" s="2" customFormat="1" ht="15.75" customHeight="1">
      <c r="A151" s="979"/>
      <c r="B151" s="176" t="s">
        <v>3289</v>
      </c>
      <c r="C151" s="643"/>
      <c r="D151" s="287"/>
      <c r="E151" s="287"/>
      <c r="F151" s="287"/>
      <c r="G151" s="485">
        <f t="shared" si="13"/>
        <v>0</v>
      </c>
      <c r="H151" s="643"/>
      <c r="I151" s="287"/>
      <c r="J151" s="499"/>
      <c r="K151" s="500"/>
      <c r="L151" s="55"/>
      <c r="M151" s="105" t="s">
        <v>3399</v>
      </c>
      <c r="N151" s="55"/>
      <c r="O151" s="106"/>
      <c r="P151" s="3009"/>
      <c r="Q151" s="3013"/>
      <c r="R151" s="101" t="str">
        <f t="shared" si="12"/>
        <v>Please complete all cells in row</v>
      </c>
      <c r="S151" s="993">
        <v>0</v>
      </c>
      <c r="T151" s="3009"/>
      <c r="U151" s="400"/>
      <c r="V151" s="55"/>
      <c r="W151" s="55"/>
      <c r="X151" s="55"/>
      <c r="Y151" s="55"/>
    </row>
    <row r="152" spans="1:25" s="2" customFormat="1" ht="15.75" customHeight="1">
      <c r="A152" s="979"/>
      <c r="B152" s="176" t="s">
        <v>3291</v>
      </c>
      <c r="C152" s="643"/>
      <c r="D152" s="287"/>
      <c r="E152" s="287"/>
      <c r="F152" s="287"/>
      <c r="G152" s="485">
        <f t="shared" si="13"/>
        <v>0</v>
      </c>
      <c r="H152" s="643"/>
      <c r="I152" s="287"/>
      <c r="J152" s="499"/>
      <c r="K152" s="500"/>
      <c r="L152" s="55"/>
      <c r="M152" s="105" t="s">
        <v>3400</v>
      </c>
      <c r="N152" s="55"/>
      <c r="O152" s="106"/>
      <c r="P152" s="3009"/>
      <c r="Q152" s="3013"/>
      <c r="R152" s="101" t="str">
        <f t="shared" si="12"/>
        <v>Please complete all cells in row</v>
      </c>
      <c r="S152" s="993">
        <v>0</v>
      </c>
      <c r="T152" s="3009"/>
      <c r="U152" s="400"/>
      <c r="V152" s="55"/>
      <c r="W152" s="55"/>
      <c r="X152" s="55"/>
      <c r="Y152" s="55"/>
    </row>
    <row r="153" spans="1:25" s="2" customFormat="1" ht="15.75" customHeight="1">
      <c r="A153" s="979"/>
      <c r="B153" s="176" t="s">
        <v>3293</v>
      </c>
      <c r="C153" s="643"/>
      <c r="D153" s="287"/>
      <c r="E153" s="287"/>
      <c r="F153" s="287"/>
      <c r="G153" s="485">
        <f t="shared" si="13"/>
        <v>0</v>
      </c>
      <c r="H153" s="643"/>
      <c r="I153" s="287"/>
      <c r="J153" s="499"/>
      <c r="K153" s="500"/>
      <c r="L153" s="55"/>
      <c r="M153" s="105" t="s">
        <v>3401</v>
      </c>
      <c r="N153" s="55"/>
      <c r="O153" s="106"/>
      <c r="P153" s="3009"/>
      <c r="Q153" s="3013"/>
      <c r="R153" s="101" t="str">
        <f t="shared" si="12"/>
        <v>Please complete all cells in row</v>
      </c>
      <c r="S153" s="993">
        <v>0</v>
      </c>
      <c r="T153" s="3009"/>
      <c r="U153" s="400"/>
      <c r="V153" s="55"/>
      <c r="W153" s="55"/>
      <c r="X153" s="55"/>
      <c r="Y153" s="55"/>
    </row>
    <row r="154" spans="1:25" s="2" customFormat="1" ht="15.75" customHeight="1" thickBot="1">
      <c r="A154" s="3143"/>
      <c r="B154" s="178" t="s">
        <v>858</v>
      </c>
      <c r="C154" s="632">
        <f>IFERROR(SUM(C147:C153), 0)</f>
        <v>0</v>
      </c>
      <c r="D154" s="482">
        <f>IFERROR(SUM(D147:D153), 0)</f>
        <v>0</v>
      </c>
      <c r="E154" s="482">
        <f>IFERROR(SUM(E147:E153), 0)</f>
        <v>0</v>
      </c>
      <c r="F154" s="482">
        <f>IFERROR(SUM(F147:F153), 0)</f>
        <v>0</v>
      </c>
      <c r="G154" s="482">
        <f t="shared" si="13"/>
        <v>0</v>
      </c>
      <c r="H154" s="482">
        <f>IFERROR(SUM(H147:H153), 0)</f>
        <v>0</v>
      </c>
      <c r="I154" s="482">
        <f>IFERROR(SUM(I147:I153), 0)</f>
        <v>0</v>
      </c>
      <c r="J154" s="501"/>
      <c r="K154" s="502"/>
      <c r="L154" s="55"/>
      <c r="M154" s="767" t="s">
        <v>3402</v>
      </c>
      <c r="N154" s="55"/>
      <c r="O154" s="116"/>
      <c r="P154" s="3009"/>
      <c r="Q154" s="3013"/>
      <c r="R154" s="101">
        <f t="shared" si="12"/>
        <v>0</v>
      </c>
      <c r="S154" s="993">
        <v>2</v>
      </c>
      <c r="T154" s="3009"/>
      <c r="U154" s="401"/>
      <c r="V154" s="55"/>
      <c r="W154" s="55"/>
      <c r="X154" s="55"/>
      <c r="Y154" s="55"/>
    </row>
    <row r="155" spans="1:25" s="2" customFormat="1" ht="15.75" customHeight="1" thickTop="1" thickBot="1">
      <c r="A155" s="979"/>
      <c r="B155" s="402"/>
      <c r="C155" s="491"/>
      <c r="D155" s="492"/>
      <c r="E155" s="492"/>
      <c r="F155" s="492"/>
      <c r="G155" s="492"/>
      <c r="H155" s="491"/>
      <c r="I155" s="491"/>
      <c r="J155" s="503"/>
      <c r="K155" s="503"/>
      <c r="L155" s="55"/>
      <c r="M155" s="78" t="s">
        <v>2410</v>
      </c>
      <c r="N155" s="55"/>
      <c r="O155" s="55"/>
      <c r="P155" s="3009"/>
      <c r="Q155" s="3013"/>
      <c r="R155" s="101">
        <f t="shared" si="12"/>
        <v>0</v>
      </c>
      <c r="S155" s="993">
        <v>9</v>
      </c>
      <c r="T155" s="3009"/>
      <c r="U155" s="3002"/>
      <c r="V155" s="55"/>
      <c r="W155" s="55"/>
      <c r="X155" s="55"/>
      <c r="Y155" s="55"/>
    </row>
    <row r="156" spans="1:25" s="2" customFormat="1" ht="15.75" customHeight="1" thickTop="1" thickBot="1">
      <c r="A156" s="979"/>
      <c r="B156" s="168" t="s">
        <v>3296</v>
      </c>
      <c r="C156" s="297"/>
      <c r="D156" s="491"/>
      <c r="E156" s="491"/>
      <c r="F156" s="491"/>
      <c r="G156" s="491"/>
      <c r="H156" s="491"/>
      <c r="I156" s="491"/>
      <c r="J156" s="503"/>
      <c r="K156" s="503"/>
      <c r="L156" s="55"/>
      <c r="M156" s="78" t="s">
        <v>2410</v>
      </c>
      <c r="N156" s="55"/>
      <c r="O156" s="55"/>
      <c r="P156" s="3009"/>
      <c r="Q156" s="3013"/>
      <c r="R156" s="101">
        <f t="shared" si="12"/>
        <v>0</v>
      </c>
      <c r="S156" s="993">
        <v>9</v>
      </c>
      <c r="T156" s="3009"/>
      <c r="U156" s="3002"/>
      <c r="V156" s="55"/>
      <c r="W156" s="55"/>
      <c r="X156" s="55"/>
      <c r="Y156" s="55"/>
    </row>
    <row r="157" spans="1:25" s="2" customFormat="1" ht="15.75" customHeight="1" thickTop="1">
      <c r="A157" s="3143"/>
      <c r="B157" s="171" t="s">
        <v>3297</v>
      </c>
      <c r="C157" s="642"/>
      <c r="D157" s="285"/>
      <c r="E157" s="285"/>
      <c r="F157" s="285"/>
      <c r="G157" s="483">
        <f>IFERROR(SUM(C157:F157),0)</f>
        <v>0</v>
      </c>
      <c r="H157" s="285"/>
      <c r="I157" s="285"/>
      <c r="J157" s="504"/>
      <c r="K157" s="505"/>
      <c r="L157" s="55"/>
      <c r="M157" s="98" t="s">
        <v>3403</v>
      </c>
      <c r="N157" s="55"/>
      <c r="O157" s="100"/>
      <c r="P157" s="3009"/>
      <c r="Q157" s="3013"/>
      <c r="R157" s="101" t="str">
        <f t="shared" si="12"/>
        <v>Please complete all cells in row</v>
      </c>
      <c r="S157" s="993">
        <v>2</v>
      </c>
      <c r="T157" s="3009"/>
      <c r="U157" s="400"/>
      <c r="V157" s="55"/>
      <c r="W157" s="55"/>
      <c r="X157" s="55"/>
      <c r="Y157" s="55"/>
    </row>
    <row r="158" spans="1:25" s="2" customFormat="1" ht="15.75" customHeight="1">
      <c r="A158" s="979"/>
      <c r="B158" s="176" t="s">
        <v>3299</v>
      </c>
      <c r="C158" s="643"/>
      <c r="D158" s="287"/>
      <c r="E158" s="287"/>
      <c r="F158" s="287"/>
      <c r="G158" s="485">
        <f>IFERROR(SUM(C158:F158),0)</f>
        <v>0</v>
      </c>
      <c r="H158" s="287"/>
      <c r="I158" s="287"/>
      <c r="J158" s="506"/>
      <c r="K158" s="507"/>
      <c r="L158" s="55"/>
      <c r="M158" s="105" t="s">
        <v>3404</v>
      </c>
      <c r="N158" s="55"/>
      <c r="O158" s="106"/>
      <c r="P158" s="3009"/>
      <c r="Q158" s="3013"/>
      <c r="R158" s="101" t="str">
        <f t="shared" si="12"/>
        <v>Please complete all cells in row</v>
      </c>
      <c r="S158" s="993">
        <v>2</v>
      </c>
      <c r="T158" s="3009"/>
      <c r="U158" s="400"/>
      <c r="V158" s="55"/>
      <c r="W158" s="55"/>
      <c r="X158" s="55"/>
      <c r="Y158" s="55"/>
    </row>
    <row r="159" spans="1:25" s="2" customFormat="1" ht="15.75" customHeight="1">
      <c r="A159" s="979"/>
      <c r="B159" s="176" t="s">
        <v>3301</v>
      </c>
      <c r="C159" s="643"/>
      <c r="D159" s="287"/>
      <c r="E159" s="287"/>
      <c r="F159" s="287"/>
      <c r="G159" s="485">
        <f>IFERROR(SUM(C159:F159),0)</f>
        <v>0</v>
      </c>
      <c r="H159" s="287"/>
      <c r="I159" s="287"/>
      <c r="J159" s="506"/>
      <c r="K159" s="507"/>
      <c r="L159" s="55"/>
      <c r="M159" s="105" t="s">
        <v>3405</v>
      </c>
      <c r="N159" s="55"/>
      <c r="O159" s="106"/>
      <c r="P159" s="3009"/>
      <c r="Q159" s="3013"/>
      <c r="R159" s="101" t="str">
        <f t="shared" si="12"/>
        <v>Please complete all cells in row</v>
      </c>
      <c r="S159" s="993">
        <v>2</v>
      </c>
      <c r="T159" s="3009"/>
      <c r="U159" s="400"/>
      <c r="V159" s="55"/>
      <c r="W159" s="55"/>
      <c r="X159" s="55"/>
      <c r="Y159" s="55"/>
    </row>
    <row r="160" spans="1:25" s="2" customFormat="1" ht="15.75" customHeight="1">
      <c r="A160" s="979"/>
      <c r="B160" s="176" t="s">
        <v>3303</v>
      </c>
      <c r="C160" s="643"/>
      <c r="D160" s="287"/>
      <c r="E160" s="287"/>
      <c r="F160" s="287"/>
      <c r="G160" s="485">
        <f>IFERROR(SUM(C160:F160),0)</f>
        <v>0</v>
      </c>
      <c r="H160" s="287"/>
      <c r="I160" s="287"/>
      <c r="J160" s="506"/>
      <c r="K160" s="507"/>
      <c r="L160" s="55"/>
      <c r="M160" s="105" t="s">
        <v>3406</v>
      </c>
      <c r="N160" s="55"/>
      <c r="O160" s="106"/>
      <c r="P160" s="3009"/>
      <c r="Q160" s="3013"/>
      <c r="R160" s="101" t="str">
        <f t="shared" si="12"/>
        <v>Please complete all cells in row</v>
      </c>
      <c r="S160" s="993">
        <v>2</v>
      </c>
      <c r="T160" s="3009"/>
      <c r="U160" s="400"/>
      <c r="V160" s="55"/>
      <c r="W160" s="55"/>
      <c r="X160" s="55"/>
      <c r="Y160" s="55"/>
    </row>
    <row r="161" spans="1:25" s="2" customFormat="1" ht="15.75" customHeight="1" thickBot="1">
      <c r="A161" s="3143"/>
      <c r="B161" s="178" t="s">
        <v>858</v>
      </c>
      <c r="C161" s="632">
        <f>IFERROR(SUM(C157:C160), 0)</f>
        <v>0</v>
      </c>
      <c r="D161" s="482">
        <f>IFERROR(SUM(D157:D160), 0)</f>
        <v>0</v>
      </c>
      <c r="E161" s="482">
        <f>IFERROR(SUM(E157:E160), 0)</f>
        <v>0</v>
      </c>
      <c r="F161" s="482">
        <f>IFERROR(SUM(F157:F160), 0)</f>
        <v>0</v>
      </c>
      <c r="G161" s="482">
        <f>IFERROR(SUM(C161:F161),0)</f>
        <v>0</v>
      </c>
      <c r="H161" s="482">
        <f>IFERROR(SUM(H157:H160), 0)</f>
        <v>0</v>
      </c>
      <c r="I161" s="482">
        <f>IFERROR(SUM(I157:I160), 0)</f>
        <v>0</v>
      </c>
      <c r="J161" s="501"/>
      <c r="K161" s="502"/>
      <c r="L161" s="55"/>
      <c r="M161" s="140" t="s">
        <v>3407</v>
      </c>
      <c r="N161" s="55"/>
      <c r="O161" s="116"/>
      <c r="P161" s="3009"/>
      <c r="Q161" s="3013"/>
      <c r="R161" s="101">
        <f t="shared" si="12"/>
        <v>0</v>
      </c>
      <c r="S161" s="993">
        <v>2</v>
      </c>
      <c r="T161" s="3009"/>
      <c r="U161" s="400"/>
      <c r="V161" s="55"/>
      <c r="W161" s="55"/>
      <c r="X161" s="55"/>
      <c r="Y161" s="55"/>
    </row>
    <row r="162" spans="1:25" s="2" customFormat="1" ht="15.75" customHeight="1" thickTop="1" thickBot="1">
      <c r="A162" s="979"/>
      <c r="B162" s="398"/>
      <c r="C162" s="493"/>
      <c r="D162" s="491"/>
      <c r="E162" s="491"/>
      <c r="F162" s="491"/>
      <c r="G162" s="491"/>
      <c r="H162" s="491"/>
      <c r="I162" s="491"/>
      <c r="J162" s="503"/>
      <c r="K162" s="503"/>
      <c r="L162" s="55"/>
      <c r="M162" s="55"/>
      <c r="N162" s="55"/>
      <c r="O162" s="55"/>
      <c r="P162" s="3009"/>
      <c r="Q162" s="3013"/>
      <c r="R162" s="101">
        <f t="shared" si="12"/>
        <v>0</v>
      </c>
      <c r="S162" s="993">
        <v>9</v>
      </c>
      <c r="T162" s="3009"/>
      <c r="U162" s="3009"/>
      <c r="V162" s="55"/>
      <c r="W162" s="55"/>
      <c r="X162" s="55"/>
      <c r="Y162" s="55"/>
    </row>
    <row r="163" spans="1:25" s="2" customFormat="1" ht="15.75" customHeight="1" thickTop="1" thickBot="1">
      <c r="A163" s="979"/>
      <c r="B163" s="168" t="s">
        <v>3306</v>
      </c>
      <c r="C163" s="297"/>
      <c r="D163" s="491"/>
      <c r="E163" s="491"/>
      <c r="F163" s="491"/>
      <c r="G163" s="491"/>
      <c r="H163" s="491"/>
      <c r="I163" s="491"/>
      <c r="J163" s="503"/>
      <c r="K163" s="503"/>
      <c r="L163" s="55"/>
      <c r="M163" s="78"/>
      <c r="N163" s="55"/>
      <c r="O163" s="55"/>
      <c r="P163" s="3009"/>
      <c r="Q163" s="3013"/>
      <c r="R163" s="101">
        <f t="shared" si="12"/>
        <v>0</v>
      </c>
      <c r="S163" s="993">
        <v>9</v>
      </c>
      <c r="T163" s="3009"/>
      <c r="U163" s="3002"/>
      <c r="V163" s="55"/>
      <c r="W163" s="55"/>
      <c r="X163" s="55"/>
      <c r="Y163" s="55"/>
    </row>
    <row r="164" spans="1:25" s="2" customFormat="1" ht="15.75" customHeight="1" thickTop="1">
      <c r="A164" s="3143"/>
      <c r="B164" s="171" t="s">
        <v>3307</v>
      </c>
      <c r="C164" s="642"/>
      <c r="D164" s="285"/>
      <c r="E164" s="285"/>
      <c r="F164" s="285"/>
      <c r="G164" s="483">
        <f>IFERROR(SUM(C164:F164),0)</f>
        <v>0</v>
      </c>
      <c r="H164" s="285"/>
      <c r="I164" s="285"/>
      <c r="J164" s="504"/>
      <c r="K164" s="505"/>
      <c r="L164" s="55"/>
      <c r="M164" s="98" t="s">
        <v>3408</v>
      </c>
      <c r="N164" s="55"/>
      <c r="O164" s="100"/>
      <c r="P164" s="3009"/>
      <c r="Q164" s="3013"/>
      <c r="R164" s="101" t="str">
        <f t="shared" si="12"/>
        <v>Please complete all cells in row</v>
      </c>
      <c r="S164" s="993">
        <v>2</v>
      </c>
      <c r="T164" s="3009"/>
      <c r="U164" s="400"/>
      <c r="V164" s="55"/>
      <c r="W164" s="55"/>
      <c r="X164" s="55"/>
      <c r="Y164" s="55"/>
    </row>
    <row r="165" spans="1:25" s="2" customFormat="1" ht="15.75" customHeight="1">
      <c r="A165" s="979"/>
      <c r="B165" s="176" t="s">
        <v>3309</v>
      </c>
      <c r="C165" s="643"/>
      <c r="D165" s="287"/>
      <c r="E165" s="287"/>
      <c r="F165" s="287"/>
      <c r="G165" s="485">
        <f>IFERROR(SUM(C165:F165),0)</f>
        <v>0</v>
      </c>
      <c r="H165" s="287"/>
      <c r="I165" s="287"/>
      <c r="J165" s="506"/>
      <c r="K165" s="507"/>
      <c r="L165" s="55"/>
      <c r="M165" s="105" t="s">
        <v>3409</v>
      </c>
      <c r="N165" s="55"/>
      <c r="O165" s="106"/>
      <c r="P165" s="3009"/>
      <c r="Q165" s="3013"/>
      <c r="R165" s="101" t="str">
        <f t="shared" si="12"/>
        <v>Please complete all cells in row</v>
      </c>
      <c r="S165" s="993">
        <v>2</v>
      </c>
      <c r="T165" s="3009"/>
      <c r="U165" s="400"/>
      <c r="V165" s="55"/>
      <c r="W165" s="55"/>
      <c r="X165" s="55"/>
      <c r="Y165" s="55"/>
    </row>
    <row r="166" spans="1:25" s="2" customFormat="1" ht="15.75" customHeight="1">
      <c r="A166" s="979"/>
      <c r="B166" s="176" t="s">
        <v>3311</v>
      </c>
      <c r="C166" s="643"/>
      <c r="D166" s="287"/>
      <c r="E166" s="287"/>
      <c r="F166" s="287"/>
      <c r="G166" s="485">
        <f>IFERROR(SUM(C166:F166),0)</f>
        <v>0</v>
      </c>
      <c r="H166" s="287"/>
      <c r="I166" s="287"/>
      <c r="J166" s="506"/>
      <c r="K166" s="507"/>
      <c r="L166" s="55"/>
      <c r="M166" s="105" t="s">
        <v>3410</v>
      </c>
      <c r="N166" s="55"/>
      <c r="O166" s="106"/>
      <c r="P166" s="3009"/>
      <c r="Q166" s="3013"/>
      <c r="R166" s="101" t="str">
        <f t="shared" si="12"/>
        <v>Please complete all cells in row</v>
      </c>
      <c r="S166" s="993">
        <v>2</v>
      </c>
      <c r="T166" s="3009"/>
      <c r="U166" s="400"/>
      <c r="V166" s="55"/>
      <c r="W166" s="55"/>
      <c r="X166" s="55"/>
      <c r="Y166" s="55"/>
    </row>
    <row r="167" spans="1:25" s="2" customFormat="1" ht="15.75" customHeight="1">
      <c r="A167" s="979"/>
      <c r="B167" s="176" t="s">
        <v>3313</v>
      </c>
      <c r="C167" s="643"/>
      <c r="D167" s="287"/>
      <c r="E167" s="287"/>
      <c r="F167" s="287"/>
      <c r="G167" s="485">
        <f>IFERROR(SUM(C167:F167),0)</f>
        <v>0</v>
      </c>
      <c r="H167" s="287"/>
      <c r="I167" s="287"/>
      <c r="J167" s="506"/>
      <c r="K167" s="507"/>
      <c r="L167" s="55"/>
      <c r="M167" s="105" t="s">
        <v>3411</v>
      </c>
      <c r="N167" s="55"/>
      <c r="O167" s="106"/>
      <c r="P167" s="3009"/>
      <c r="Q167" s="3013"/>
      <c r="R167" s="101" t="str">
        <f t="shared" si="12"/>
        <v>Please complete all cells in row</v>
      </c>
      <c r="S167" s="993">
        <v>2</v>
      </c>
      <c r="T167" s="3009"/>
      <c r="U167" s="400"/>
      <c r="V167" s="55"/>
      <c r="W167" s="55"/>
      <c r="X167" s="55"/>
      <c r="Y167" s="55"/>
    </row>
    <row r="168" spans="1:25" s="2" customFormat="1" ht="15.75" customHeight="1" thickBot="1">
      <c r="A168" s="3143"/>
      <c r="B168" s="178" t="s">
        <v>858</v>
      </c>
      <c r="C168" s="632">
        <f>IFERROR(SUM(C164:C167), 0)</f>
        <v>0</v>
      </c>
      <c r="D168" s="482">
        <f>IFERROR(SUM(D164:D167), 0)</f>
        <v>0</v>
      </c>
      <c r="E168" s="482">
        <f>IFERROR(SUM(E164:E167), 0)</f>
        <v>0</v>
      </c>
      <c r="F168" s="482">
        <f>IFERROR(SUM(F164:F167), 0)</f>
        <v>0</v>
      </c>
      <c r="G168" s="482">
        <f>IFERROR(SUM(C168:F168),0)</f>
        <v>0</v>
      </c>
      <c r="H168" s="482">
        <f>IFERROR(SUM(H164:H167), 0)</f>
        <v>0</v>
      </c>
      <c r="I168" s="482">
        <f>IFERROR(SUM(I164:I167), 0)</f>
        <v>0</v>
      </c>
      <c r="J168" s="501"/>
      <c r="K168" s="502"/>
      <c r="L168" s="55"/>
      <c r="M168" s="140" t="s">
        <v>3412</v>
      </c>
      <c r="N168" s="55"/>
      <c r="O168" s="116"/>
      <c r="P168" s="3009"/>
      <c r="Q168" s="3013"/>
      <c r="R168" s="101">
        <f t="shared" si="12"/>
        <v>0</v>
      </c>
      <c r="S168" s="993">
        <v>2</v>
      </c>
      <c r="T168" s="3009"/>
      <c r="U168" s="400"/>
      <c r="V168" s="55"/>
      <c r="W168" s="55"/>
      <c r="X168" s="55"/>
      <c r="Y168" s="55"/>
    </row>
    <row r="169" spans="1:25" s="2" customFormat="1" ht="15.75" customHeight="1" thickTop="1" thickBot="1">
      <c r="A169" s="979"/>
      <c r="B169" s="398"/>
      <c r="C169" s="494"/>
      <c r="D169" s="491"/>
      <c r="E169" s="491"/>
      <c r="F169" s="491"/>
      <c r="G169" s="491"/>
      <c r="H169" s="491"/>
      <c r="I169" s="491"/>
      <c r="J169" s="503"/>
      <c r="K169" s="503"/>
      <c r="L169" s="55"/>
      <c r="M169" s="55"/>
      <c r="N169" s="55"/>
      <c r="O169" s="55"/>
      <c r="P169" s="3009"/>
      <c r="Q169" s="3013"/>
      <c r="R169" s="101">
        <f t="shared" si="12"/>
        <v>0</v>
      </c>
      <c r="S169" s="993">
        <v>9</v>
      </c>
      <c r="T169" s="3009"/>
      <c r="U169" s="3009"/>
      <c r="V169" s="55"/>
      <c r="W169" s="55"/>
      <c r="X169" s="55"/>
      <c r="Y169" s="55"/>
    </row>
    <row r="170" spans="1:25" s="2" customFormat="1" ht="15.75" customHeight="1" thickTop="1" thickBot="1">
      <c r="A170" s="979"/>
      <c r="B170" s="168" t="s">
        <v>3316</v>
      </c>
      <c r="C170" s="297"/>
      <c r="D170" s="491"/>
      <c r="E170" s="491"/>
      <c r="F170" s="491"/>
      <c r="G170" s="491"/>
      <c r="H170" s="491"/>
      <c r="I170" s="491"/>
      <c r="J170" s="503"/>
      <c r="K170" s="503"/>
      <c r="L170" s="55"/>
      <c r="M170" s="78"/>
      <c r="N170" s="55"/>
      <c r="O170" s="55"/>
      <c r="P170" s="3009"/>
      <c r="Q170" s="3013"/>
      <c r="R170" s="101">
        <f t="shared" si="12"/>
        <v>0</v>
      </c>
      <c r="S170" s="993">
        <v>9</v>
      </c>
      <c r="T170" s="3009"/>
      <c r="U170" s="3002"/>
      <c r="V170" s="55"/>
      <c r="W170" s="55"/>
      <c r="X170" s="55"/>
      <c r="Y170" s="55"/>
    </row>
    <row r="171" spans="1:25" s="2" customFormat="1" ht="15.75" customHeight="1" thickTop="1">
      <c r="A171" s="3143"/>
      <c r="B171" s="171" t="s">
        <v>3317</v>
      </c>
      <c r="C171" s="642"/>
      <c r="D171" s="285"/>
      <c r="E171" s="285"/>
      <c r="F171" s="285"/>
      <c r="G171" s="483">
        <f t="shared" ref="G171:G178" si="14">IFERROR(SUM(C171:F171),0)</f>
        <v>0</v>
      </c>
      <c r="H171" s="285"/>
      <c r="I171" s="285"/>
      <c r="J171" s="504"/>
      <c r="K171" s="505"/>
      <c r="L171" s="55"/>
      <c r="M171" s="98" t="s">
        <v>3413</v>
      </c>
      <c r="N171" s="55"/>
      <c r="O171" s="100"/>
      <c r="P171" s="3009"/>
      <c r="Q171" s="3013"/>
      <c r="R171" s="101" t="str">
        <f t="shared" si="12"/>
        <v>Please complete all cells in row</v>
      </c>
      <c r="S171" s="993">
        <v>2</v>
      </c>
      <c r="T171" s="3009"/>
      <c r="U171" s="400"/>
      <c r="V171" s="55"/>
      <c r="W171" s="55"/>
      <c r="X171" s="55"/>
      <c r="Y171" s="55"/>
    </row>
    <row r="172" spans="1:25" s="2" customFormat="1" ht="15.75" customHeight="1">
      <c r="A172" s="979"/>
      <c r="B172" s="176" t="s">
        <v>3319</v>
      </c>
      <c r="C172" s="643"/>
      <c r="D172" s="287"/>
      <c r="E172" s="287"/>
      <c r="F172" s="287"/>
      <c r="G172" s="485">
        <f t="shared" si="14"/>
        <v>0</v>
      </c>
      <c r="H172" s="287"/>
      <c r="I172" s="287"/>
      <c r="J172" s="506"/>
      <c r="K172" s="507"/>
      <c r="L172" s="55"/>
      <c r="M172" s="105" t="s">
        <v>3414</v>
      </c>
      <c r="N172" s="55"/>
      <c r="O172" s="106"/>
      <c r="P172" s="3009"/>
      <c r="Q172" s="3013"/>
      <c r="R172" s="101" t="str">
        <f t="shared" si="12"/>
        <v>Please complete all cells in row</v>
      </c>
      <c r="S172" s="993">
        <v>2</v>
      </c>
      <c r="T172" s="3009"/>
      <c r="U172" s="400"/>
      <c r="V172" s="55"/>
      <c r="W172" s="55"/>
      <c r="X172" s="55"/>
      <c r="Y172" s="55"/>
    </row>
    <row r="173" spans="1:25" s="2" customFormat="1" ht="15.75" customHeight="1">
      <c r="A173" s="979"/>
      <c r="B173" s="176" t="s">
        <v>3321</v>
      </c>
      <c r="C173" s="643"/>
      <c r="D173" s="287"/>
      <c r="E173" s="287"/>
      <c r="F173" s="287"/>
      <c r="G173" s="485">
        <f t="shared" si="14"/>
        <v>0</v>
      </c>
      <c r="H173" s="287"/>
      <c r="I173" s="287"/>
      <c r="J173" s="506"/>
      <c r="K173" s="507"/>
      <c r="L173" s="55"/>
      <c r="M173" s="105" t="s">
        <v>3415</v>
      </c>
      <c r="N173" s="55"/>
      <c r="O173" s="106"/>
      <c r="P173" s="3009"/>
      <c r="Q173" s="3013"/>
      <c r="R173" s="101" t="str">
        <f t="shared" si="12"/>
        <v>Please complete all cells in row</v>
      </c>
      <c r="S173" s="993">
        <v>2</v>
      </c>
      <c r="T173" s="3009"/>
      <c r="U173" s="400"/>
      <c r="V173" s="55"/>
      <c r="W173" s="55"/>
      <c r="X173" s="55"/>
      <c r="Y173" s="55"/>
    </row>
    <row r="174" spans="1:25" s="2" customFormat="1" ht="15.75" customHeight="1">
      <c r="A174" s="979"/>
      <c r="B174" s="176" t="s">
        <v>3323</v>
      </c>
      <c r="C174" s="643"/>
      <c r="D174" s="287"/>
      <c r="E174" s="287"/>
      <c r="F174" s="287"/>
      <c r="G174" s="485">
        <f t="shared" si="14"/>
        <v>0</v>
      </c>
      <c r="H174" s="287"/>
      <c r="I174" s="287"/>
      <c r="J174" s="506"/>
      <c r="K174" s="507"/>
      <c r="L174" s="55"/>
      <c r="M174" s="105" t="s">
        <v>3416</v>
      </c>
      <c r="N174" s="55"/>
      <c r="O174" s="106"/>
      <c r="P174" s="3011"/>
      <c r="Q174" s="3014"/>
      <c r="R174" s="101" t="str">
        <f t="shared" si="12"/>
        <v>Please complete all cells in row</v>
      </c>
      <c r="S174" s="993">
        <v>2</v>
      </c>
      <c r="T174" s="3009"/>
      <c r="U174" s="400"/>
      <c r="V174" s="55"/>
      <c r="W174" s="55"/>
      <c r="X174" s="55"/>
      <c r="Y174" s="55"/>
    </row>
    <row r="175" spans="1:25" s="2" customFormat="1" ht="15.75" customHeight="1">
      <c r="A175" s="979"/>
      <c r="B175" s="176" t="s">
        <v>3325</v>
      </c>
      <c r="C175" s="643"/>
      <c r="D175" s="287"/>
      <c r="E175" s="287"/>
      <c r="F175" s="287"/>
      <c r="G175" s="485">
        <f t="shared" si="14"/>
        <v>0</v>
      </c>
      <c r="H175" s="287"/>
      <c r="I175" s="287"/>
      <c r="J175" s="506"/>
      <c r="K175" s="507"/>
      <c r="L175" s="55"/>
      <c r="M175" s="105" t="s">
        <v>3417</v>
      </c>
      <c r="N175" s="55"/>
      <c r="O175" s="106"/>
      <c r="P175" s="3011"/>
      <c r="Q175" s="3014"/>
      <c r="R175" s="101" t="str">
        <f t="shared" si="12"/>
        <v>Please complete all cells in row</v>
      </c>
      <c r="S175" s="993">
        <v>2</v>
      </c>
      <c r="T175" s="3009"/>
      <c r="U175" s="400"/>
      <c r="V175" s="55"/>
      <c r="W175" s="55"/>
      <c r="X175" s="55"/>
      <c r="Y175" s="55"/>
    </row>
    <row r="176" spans="1:25" s="2" customFormat="1" ht="15.75" customHeight="1">
      <c r="A176" s="979"/>
      <c r="B176" s="176" t="s">
        <v>3327</v>
      </c>
      <c r="C176" s="643"/>
      <c r="D176" s="287"/>
      <c r="E176" s="287"/>
      <c r="F176" s="287"/>
      <c r="G176" s="485">
        <f t="shared" si="14"/>
        <v>0</v>
      </c>
      <c r="H176" s="287"/>
      <c r="I176" s="287"/>
      <c r="J176" s="506"/>
      <c r="K176" s="507"/>
      <c r="L176" s="55"/>
      <c r="M176" s="105" t="s">
        <v>3418</v>
      </c>
      <c r="N176" s="55"/>
      <c r="O176" s="106"/>
      <c r="P176" s="3011"/>
      <c r="Q176" s="3014"/>
      <c r="R176" s="101" t="str">
        <f t="shared" si="12"/>
        <v>Please complete all cells in row</v>
      </c>
      <c r="S176" s="993">
        <v>2</v>
      </c>
      <c r="T176" s="3009"/>
      <c r="U176" s="400"/>
      <c r="V176" s="55"/>
      <c r="W176" s="55"/>
      <c r="X176" s="55"/>
      <c r="Y176" s="55"/>
    </row>
    <row r="177" spans="1:25" s="2" customFormat="1" ht="15.75" customHeight="1">
      <c r="A177" s="979"/>
      <c r="B177" s="176" t="s">
        <v>3329</v>
      </c>
      <c r="C177" s="643"/>
      <c r="D177" s="287"/>
      <c r="E177" s="287"/>
      <c r="F177" s="287"/>
      <c r="G177" s="485">
        <f t="shared" si="14"/>
        <v>0</v>
      </c>
      <c r="H177" s="287"/>
      <c r="I177" s="287"/>
      <c r="J177" s="506"/>
      <c r="K177" s="507"/>
      <c r="L177" s="55"/>
      <c r="M177" s="105" t="s">
        <v>3419</v>
      </c>
      <c r="N177" s="55"/>
      <c r="O177" s="106"/>
      <c r="P177" s="3009"/>
      <c r="Q177" s="3013"/>
      <c r="R177" s="101" t="str">
        <f t="shared" si="12"/>
        <v>Please complete all cells in row</v>
      </c>
      <c r="S177" s="993">
        <v>2</v>
      </c>
      <c r="T177" s="3009"/>
      <c r="U177" s="400"/>
      <c r="V177" s="55"/>
      <c r="W177" s="55"/>
      <c r="X177" s="55"/>
      <c r="Y177" s="55"/>
    </row>
    <row r="178" spans="1:25" s="2" customFormat="1" ht="15.75" customHeight="1" thickBot="1">
      <c r="A178" s="3143"/>
      <c r="B178" s="178" t="s">
        <v>858</v>
      </c>
      <c r="C178" s="632">
        <f>IFERROR(SUM(C171:C177), 0)</f>
        <v>0</v>
      </c>
      <c r="D178" s="482">
        <f>IFERROR(SUM(D171:D177), 0)</f>
        <v>0</v>
      </c>
      <c r="E178" s="482">
        <f>IFERROR(SUM(E171:E177), 0)</f>
        <v>0</v>
      </c>
      <c r="F178" s="482">
        <f>IFERROR(SUM(F171:F177), 0)</f>
        <v>0</v>
      </c>
      <c r="G178" s="482">
        <f t="shared" si="14"/>
        <v>0</v>
      </c>
      <c r="H178" s="482">
        <f>IFERROR(SUM(H171:H177), 0)</f>
        <v>0</v>
      </c>
      <c r="I178" s="482">
        <f>IFERROR(SUM(I171:I177), 0)</f>
        <v>0</v>
      </c>
      <c r="J178" s="501"/>
      <c r="K178" s="502"/>
      <c r="L178" s="55"/>
      <c r="M178" s="140" t="s">
        <v>3420</v>
      </c>
      <c r="N178" s="55"/>
      <c r="O178" s="116"/>
      <c r="P178" s="3009"/>
      <c r="Q178" s="3013"/>
      <c r="R178" s="101">
        <f t="shared" si="12"/>
        <v>0</v>
      </c>
      <c r="S178" s="993">
        <v>2</v>
      </c>
      <c r="T178" s="3009"/>
      <c r="U178" s="400"/>
      <c r="V178" s="55"/>
      <c r="W178" s="55"/>
      <c r="X178" s="55"/>
      <c r="Y178" s="55"/>
    </row>
    <row r="179" spans="1:25" s="2" customFormat="1" ht="15.75" customHeight="1" thickTop="1" thickBot="1">
      <c r="A179" s="979"/>
      <c r="B179" s="398"/>
      <c r="C179" s="493"/>
      <c r="D179" s="495"/>
      <c r="E179" s="495"/>
      <c r="F179" s="495"/>
      <c r="G179" s="631"/>
      <c r="H179" s="495"/>
      <c r="I179" s="495"/>
      <c r="J179" s="503"/>
      <c r="K179" s="503"/>
      <c r="L179" s="55"/>
      <c r="M179" s="85" t="s">
        <v>2410</v>
      </c>
      <c r="N179" s="55"/>
      <c r="O179" s="55"/>
      <c r="P179" s="3009"/>
      <c r="Q179" s="3013"/>
      <c r="R179" s="101">
        <f t="shared" si="12"/>
        <v>0</v>
      </c>
      <c r="S179" s="993">
        <v>9</v>
      </c>
      <c r="T179" s="3009"/>
      <c r="U179" s="3136"/>
      <c r="V179" s="55"/>
      <c r="W179" s="55"/>
      <c r="X179" s="55"/>
      <c r="Y179" s="55"/>
    </row>
    <row r="180" spans="1:25" s="2" customFormat="1" ht="15.75" customHeight="1" thickTop="1" thickBot="1">
      <c r="A180" s="979"/>
      <c r="B180" s="168" t="s">
        <v>3332</v>
      </c>
      <c r="C180" s="297"/>
      <c r="D180" s="491"/>
      <c r="E180" s="491"/>
      <c r="F180" s="491"/>
      <c r="G180" s="491"/>
      <c r="H180" s="491"/>
      <c r="I180" s="491"/>
      <c r="J180" s="503"/>
      <c r="K180" s="503"/>
      <c r="L180" s="55"/>
      <c r="M180" s="85" t="s">
        <v>2410</v>
      </c>
      <c r="N180" s="55"/>
      <c r="O180" s="55"/>
      <c r="P180" s="3009"/>
      <c r="Q180" s="3013"/>
      <c r="R180" s="101">
        <f t="shared" si="12"/>
        <v>0</v>
      </c>
      <c r="S180" s="993">
        <v>9</v>
      </c>
      <c r="T180" s="3009"/>
      <c r="U180" s="3136"/>
      <c r="V180" s="55"/>
      <c r="W180" s="55"/>
      <c r="X180" s="55"/>
      <c r="Y180" s="55"/>
    </row>
    <row r="181" spans="1:25" s="5" customFormat="1" ht="15.75" customHeight="1" thickTop="1" thickBot="1">
      <c r="A181" s="3143"/>
      <c r="B181" s="185" t="s">
        <v>3332</v>
      </c>
      <c r="C181" s="289"/>
      <c r="D181" s="289"/>
      <c r="E181" s="289"/>
      <c r="F181" s="289"/>
      <c r="G181" s="481">
        <f>IFERROR(SUM(C181:F181),0)</f>
        <v>0</v>
      </c>
      <c r="H181" s="289"/>
      <c r="I181" s="289"/>
      <c r="J181" s="508"/>
      <c r="K181" s="509"/>
      <c r="L181" s="55"/>
      <c r="M181" s="155" t="s">
        <v>3421</v>
      </c>
      <c r="N181" s="55"/>
      <c r="O181" s="403"/>
      <c r="P181" s="3017"/>
      <c r="Q181" s="3018"/>
      <c r="R181" s="101" t="str">
        <f t="shared" si="12"/>
        <v>Please complete all cells in row</v>
      </c>
      <c r="S181" s="3019">
        <v>2</v>
      </c>
      <c r="T181" s="3017"/>
      <c r="U181" s="400"/>
      <c r="V181" s="165"/>
      <c r="W181" s="165"/>
      <c r="X181" s="165"/>
      <c r="Y181" s="165"/>
    </row>
    <row r="182" spans="1:25" s="2" customFormat="1" ht="15.75" customHeight="1" thickTop="1" thickBot="1">
      <c r="A182" s="979"/>
      <c r="B182" s="404"/>
      <c r="C182" s="644"/>
      <c r="D182" s="645"/>
      <c r="E182" s="645"/>
      <c r="F182" s="645"/>
      <c r="G182" s="496"/>
      <c r="H182" s="496"/>
      <c r="I182" s="496"/>
      <c r="J182" s="503"/>
      <c r="K182" s="503"/>
      <c r="L182" s="55"/>
      <c r="M182" s="85"/>
      <c r="N182" s="55"/>
      <c r="O182" s="55"/>
      <c r="P182" s="3009"/>
      <c r="Q182" s="3013"/>
      <c r="R182" s="101">
        <f t="shared" si="12"/>
        <v>0</v>
      </c>
      <c r="S182" s="993">
        <v>9</v>
      </c>
      <c r="T182" s="3009"/>
      <c r="U182" s="3136"/>
      <c r="V182" s="55"/>
      <c r="W182" s="55"/>
      <c r="X182" s="55"/>
      <c r="Y182" s="55"/>
    </row>
    <row r="183" spans="1:25" s="5" customFormat="1" ht="15.75" customHeight="1" thickTop="1" thickBot="1">
      <c r="A183" s="3153"/>
      <c r="B183" s="185" t="s">
        <v>3334</v>
      </c>
      <c r="C183" s="633">
        <f>IFERROR(SUM(C154,C161,C168,C178,C181), 0)</f>
        <v>0</v>
      </c>
      <c r="D183" s="481">
        <f>IFERROR(SUM(D154,D161,D168,D178,D181), 0)</f>
        <v>0</v>
      </c>
      <c r="E183" s="481">
        <f>IFERROR(SUM(E154,E161,E168,E178,E181), 0)</f>
        <v>0</v>
      </c>
      <c r="F183" s="481">
        <f>IFERROR(SUM(F154,F161,F168,F178,F181), 0)</f>
        <v>0</v>
      </c>
      <c r="G183" s="481">
        <f>IFERROR(SUM(C183:F183),0)</f>
        <v>0</v>
      </c>
      <c r="H183" s="481">
        <f>IFERROR(SUM(H154,H161,H168,H178,H181), 0)</f>
        <v>0</v>
      </c>
      <c r="I183" s="481">
        <f>IFERROR(SUM(I154,I161,I168,I178,I181), 0)</f>
        <v>0</v>
      </c>
      <c r="J183" s="510"/>
      <c r="K183" s="511"/>
      <c r="L183" s="165"/>
      <c r="M183" s="155" t="s">
        <v>3422</v>
      </c>
      <c r="N183" s="55"/>
      <c r="O183" s="403"/>
      <c r="P183" s="3017"/>
      <c r="Q183" s="3018"/>
      <c r="R183" s="101">
        <f t="shared" si="12"/>
        <v>0</v>
      </c>
      <c r="S183" s="3019">
        <v>2</v>
      </c>
      <c r="T183" s="3017"/>
      <c r="U183" s="400"/>
      <c r="V183" s="165"/>
      <c r="W183" s="165"/>
      <c r="X183" s="165"/>
      <c r="Y183" s="165"/>
    </row>
    <row r="184" spans="1:25" s="2" customFormat="1" ht="16.8" thickTop="1" thickBot="1">
      <c r="A184" s="979"/>
      <c r="B184" s="405"/>
      <c r="C184" s="405"/>
      <c r="D184" s="55"/>
      <c r="E184" s="55"/>
      <c r="F184" s="55"/>
      <c r="G184" s="55"/>
      <c r="H184" s="55"/>
      <c r="I184" s="55"/>
      <c r="J184" s="55"/>
      <c r="K184" s="55"/>
      <c r="L184" s="55"/>
      <c r="M184" s="302"/>
      <c r="N184" s="55"/>
      <c r="O184" s="55"/>
      <c r="P184" s="3009"/>
      <c r="Q184" s="3013"/>
      <c r="R184" s="101">
        <f t="shared" si="12"/>
        <v>0</v>
      </c>
      <c r="S184" s="993">
        <v>9</v>
      </c>
      <c r="T184" s="3009"/>
      <c r="U184" s="3381"/>
      <c r="V184" s="55"/>
      <c r="W184" s="55"/>
      <c r="X184" s="55"/>
      <c r="Y184" s="55"/>
    </row>
    <row r="185" spans="1:25" s="2" customFormat="1" ht="16.350000000000001" customHeight="1" thickTop="1">
      <c r="A185" s="979"/>
      <c r="B185" s="5016" t="s">
        <v>717</v>
      </c>
      <c r="C185" s="5007" t="s">
        <v>3423</v>
      </c>
      <c r="D185" s="5007"/>
      <c r="E185" s="5007"/>
      <c r="F185" s="5007"/>
      <c r="G185" s="5007"/>
      <c r="H185" s="5007"/>
      <c r="I185" s="5007"/>
      <c r="J185" s="5007"/>
      <c r="K185" s="5009"/>
      <c r="L185" s="262"/>
      <c r="M185" s="55"/>
      <c r="N185" s="55"/>
      <c r="O185" s="55"/>
      <c r="P185" s="3008"/>
      <c r="Q185" s="3012"/>
      <c r="R185" s="101">
        <f t="shared" si="12"/>
        <v>0</v>
      </c>
      <c r="S185" s="3015">
        <v>8</v>
      </c>
      <c r="T185" s="3008"/>
      <c r="U185" s="3201"/>
      <c r="V185" s="55"/>
      <c r="W185" s="55"/>
      <c r="X185" s="55"/>
      <c r="Y185" s="55"/>
    </row>
    <row r="186" spans="1:25" s="2" customFormat="1" ht="15.75" customHeight="1">
      <c r="A186" s="979"/>
      <c r="B186" s="5118"/>
      <c r="C186" s="5194" t="s">
        <v>3268</v>
      </c>
      <c r="D186" s="5194"/>
      <c r="E186" s="5194"/>
      <c r="F186" s="5194"/>
      <c r="G186" s="5194" t="s">
        <v>3269</v>
      </c>
      <c r="H186" s="5194"/>
      <c r="I186" s="5194" t="s">
        <v>3270</v>
      </c>
      <c r="J186" s="5194" t="s">
        <v>3271</v>
      </c>
      <c r="K186" s="5195"/>
      <c r="L186" s="55"/>
      <c r="M186" s="55"/>
      <c r="N186" s="55"/>
      <c r="O186" s="55"/>
      <c r="P186" s="3009"/>
      <c r="Q186" s="3013"/>
      <c r="R186" s="101">
        <f t="shared" si="12"/>
        <v>0</v>
      </c>
      <c r="S186" s="993">
        <v>5</v>
      </c>
      <c r="T186" s="3009"/>
      <c r="U186" s="3201"/>
      <c r="V186" s="55"/>
      <c r="W186" s="55"/>
      <c r="X186" s="55"/>
      <c r="Y186" s="55"/>
    </row>
    <row r="187" spans="1:25" s="2" customFormat="1" ht="30">
      <c r="A187" s="979"/>
      <c r="B187" s="5118"/>
      <c r="C187" s="190" t="s">
        <v>3272</v>
      </c>
      <c r="D187" s="190" t="s">
        <v>3273</v>
      </c>
      <c r="E187" s="190" t="s">
        <v>3274</v>
      </c>
      <c r="F187" s="190" t="s">
        <v>3275</v>
      </c>
      <c r="G187" s="190" t="s">
        <v>3276</v>
      </c>
      <c r="H187" s="190" t="s">
        <v>3277</v>
      </c>
      <c r="I187" s="5194"/>
      <c r="J187" s="190" t="s">
        <v>3278</v>
      </c>
      <c r="K187" s="191" t="s">
        <v>3279</v>
      </c>
      <c r="L187" s="55"/>
      <c r="M187" s="55"/>
      <c r="N187" s="55"/>
      <c r="O187" s="55"/>
      <c r="P187" s="3009"/>
      <c r="Q187" s="3013"/>
      <c r="R187" s="101">
        <f t="shared" si="12"/>
        <v>0</v>
      </c>
      <c r="S187" s="993">
        <v>1</v>
      </c>
      <c r="T187" s="3009"/>
      <c r="U187" s="3201"/>
      <c r="V187" s="55"/>
      <c r="W187" s="55"/>
      <c r="X187" s="55"/>
      <c r="Y187" s="55"/>
    </row>
    <row r="188" spans="1:25" s="2" customFormat="1" ht="16.350000000000001" customHeight="1">
      <c r="A188" s="979"/>
      <c r="B188" s="192" t="s">
        <v>718</v>
      </c>
      <c r="C188" s="190" t="s">
        <v>731</v>
      </c>
      <c r="D188" s="190" t="s">
        <v>731</v>
      </c>
      <c r="E188" s="190" t="s">
        <v>731</v>
      </c>
      <c r="F188" s="190" t="s">
        <v>731</v>
      </c>
      <c r="G188" s="190" t="s">
        <v>731</v>
      </c>
      <c r="H188" s="190" t="s">
        <v>731</v>
      </c>
      <c r="I188" s="190" t="s">
        <v>731</v>
      </c>
      <c r="J188" s="190" t="s">
        <v>874</v>
      </c>
      <c r="K188" s="191" t="s">
        <v>874</v>
      </c>
      <c r="L188" s="55"/>
      <c r="M188" s="55"/>
      <c r="N188" s="55"/>
      <c r="O188" s="55"/>
      <c r="P188" s="3009"/>
      <c r="Q188" s="3013"/>
      <c r="R188" s="101">
        <f t="shared" si="12"/>
        <v>0</v>
      </c>
      <c r="S188" s="993"/>
      <c r="T188" s="3009"/>
      <c r="U188" s="3201"/>
      <c r="V188" s="55"/>
      <c r="W188" s="55"/>
      <c r="X188" s="55"/>
      <c r="Y188" s="55"/>
    </row>
    <row r="189" spans="1:25" s="2" customFormat="1" ht="16.2" thickBot="1">
      <c r="A189" s="979"/>
      <c r="B189" s="193" t="s">
        <v>719</v>
      </c>
      <c r="C189" s="92">
        <v>3</v>
      </c>
      <c r="D189" s="92">
        <v>3</v>
      </c>
      <c r="E189" s="92">
        <v>3</v>
      </c>
      <c r="F189" s="92">
        <v>3</v>
      </c>
      <c r="G189" s="92">
        <v>3</v>
      </c>
      <c r="H189" s="92">
        <v>3</v>
      </c>
      <c r="I189" s="92">
        <v>3</v>
      </c>
      <c r="J189" s="92">
        <v>3</v>
      </c>
      <c r="K189" s="279">
        <v>3</v>
      </c>
      <c r="L189" s="55"/>
      <c r="M189" s="55"/>
      <c r="N189" s="55"/>
      <c r="O189" s="55"/>
      <c r="P189" s="3009"/>
      <c r="Q189" s="3013"/>
      <c r="R189" s="101">
        <f t="shared" si="12"/>
        <v>0</v>
      </c>
      <c r="S189" s="993"/>
      <c r="T189" s="3009"/>
      <c r="U189" s="3009"/>
      <c r="V189" s="55"/>
      <c r="W189" s="55"/>
      <c r="X189" s="55"/>
      <c r="Y189" s="55"/>
    </row>
    <row r="190" spans="1:25" s="2" customFormat="1" ht="16.8" thickTop="1" thickBot="1">
      <c r="A190" s="979"/>
      <c r="B190" s="398"/>
      <c r="C190" s="398"/>
      <c r="D190" s="399"/>
      <c r="E190" s="399"/>
      <c r="F190" s="399"/>
      <c r="G190" s="399"/>
      <c r="H190" s="399"/>
      <c r="I190" s="399"/>
      <c r="J190" s="399"/>
      <c r="K190" s="399"/>
      <c r="L190" s="55"/>
      <c r="M190" s="55"/>
      <c r="N190" s="55"/>
      <c r="O190" s="55"/>
      <c r="P190" s="3009"/>
      <c r="Q190" s="3013"/>
      <c r="R190" s="101">
        <f t="shared" si="12"/>
        <v>0</v>
      </c>
      <c r="S190" s="993">
        <v>9</v>
      </c>
      <c r="T190" s="3009"/>
      <c r="U190" s="3009"/>
      <c r="V190" s="55"/>
      <c r="W190" s="55"/>
      <c r="X190" s="55"/>
      <c r="Y190" s="55"/>
    </row>
    <row r="191" spans="1:25" s="2" customFormat="1" ht="15.75" customHeight="1" thickTop="1" thickBot="1">
      <c r="A191" s="979"/>
      <c r="B191" s="168" t="s">
        <v>3280</v>
      </c>
      <c r="C191" s="169"/>
      <c r="D191" s="213"/>
      <c r="E191" s="51"/>
      <c r="F191" s="399"/>
      <c r="G191" s="399"/>
      <c r="H191" s="399"/>
      <c r="I191" s="399"/>
      <c r="J191" s="399"/>
      <c r="K191" s="399"/>
      <c r="L191" s="55"/>
      <c r="M191" s="55"/>
      <c r="N191" s="55"/>
      <c r="O191" s="55"/>
      <c r="P191" s="3009"/>
      <c r="Q191" s="3013"/>
      <c r="R191" s="101">
        <f t="shared" si="12"/>
        <v>0</v>
      </c>
      <c r="S191" s="993">
        <v>9</v>
      </c>
      <c r="T191" s="3009"/>
      <c r="U191" s="3009"/>
      <c r="V191" s="55"/>
      <c r="W191" s="55"/>
      <c r="X191" s="55"/>
      <c r="Y191" s="55"/>
    </row>
    <row r="192" spans="1:25" s="2" customFormat="1" ht="15.75" customHeight="1" thickTop="1">
      <c r="A192" s="3143"/>
      <c r="B192" s="171" t="s">
        <v>3281</v>
      </c>
      <c r="C192" s="642"/>
      <c r="D192" s="285"/>
      <c r="E192" s="285"/>
      <c r="F192" s="285"/>
      <c r="G192" s="483">
        <f t="shared" ref="G192:G199" si="15">IFERROR(SUM(C192:F192),0)</f>
        <v>0</v>
      </c>
      <c r="H192" s="642"/>
      <c r="I192" s="285"/>
      <c r="J192" s="497"/>
      <c r="K192" s="498"/>
      <c r="L192" s="55"/>
      <c r="M192" s="98" t="s">
        <v>3424</v>
      </c>
      <c r="N192" s="55"/>
      <c r="O192" s="100"/>
      <c r="P192" s="3009"/>
      <c r="Q192" s="3013"/>
      <c r="R192" s="101" t="str">
        <f t="shared" si="12"/>
        <v>Please complete all cells in row</v>
      </c>
      <c r="S192" s="993">
        <v>0</v>
      </c>
      <c r="T192" s="3009"/>
      <c r="U192" s="400"/>
      <c r="V192" s="55"/>
      <c r="W192" s="55"/>
      <c r="X192" s="55"/>
      <c r="Y192" s="55"/>
    </row>
    <row r="193" spans="1:25" s="2" customFormat="1" ht="15.75" customHeight="1">
      <c r="A193" s="979"/>
      <c r="B193" s="176" t="s">
        <v>3283</v>
      </c>
      <c r="C193" s="643"/>
      <c r="D193" s="287"/>
      <c r="E193" s="287"/>
      <c r="F193" s="287"/>
      <c r="G193" s="485">
        <f t="shared" si="15"/>
        <v>0</v>
      </c>
      <c r="H193" s="643"/>
      <c r="I193" s="287"/>
      <c r="J193" s="499"/>
      <c r="K193" s="500"/>
      <c r="L193" s="55"/>
      <c r="M193" s="105" t="s">
        <v>3425</v>
      </c>
      <c r="N193" s="55"/>
      <c r="O193" s="106"/>
      <c r="P193" s="3009"/>
      <c r="Q193" s="3013"/>
      <c r="R193" s="101" t="str">
        <f t="shared" si="12"/>
        <v>Please complete all cells in row</v>
      </c>
      <c r="S193" s="993">
        <v>0</v>
      </c>
      <c r="T193" s="3009"/>
      <c r="U193" s="400"/>
      <c r="V193" s="55"/>
      <c r="W193" s="55"/>
      <c r="X193" s="55"/>
      <c r="Y193" s="55"/>
    </row>
    <row r="194" spans="1:25" s="2" customFormat="1" ht="15.75" customHeight="1">
      <c r="A194" s="979"/>
      <c r="B194" s="176" t="s">
        <v>3285</v>
      </c>
      <c r="C194" s="643"/>
      <c r="D194" s="287"/>
      <c r="E194" s="287"/>
      <c r="F194" s="287"/>
      <c r="G194" s="485">
        <f t="shared" si="15"/>
        <v>0</v>
      </c>
      <c r="H194" s="643"/>
      <c r="I194" s="287"/>
      <c r="J194" s="499"/>
      <c r="K194" s="500"/>
      <c r="L194" s="55"/>
      <c r="M194" s="105" t="s">
        <v>3426</v>
      </c>
      <c r="N194" s="55"/>
      <c r="O194" s="106"/>
      <c r="P194" s="3009"/>
      <c r="Q194" s="3013"/>
      <c r="R194" s="101" t="str">
        <f t="shared" si="12"/>
        <v>Please complete all cells in row</v>
      </c>
      <c r="S194" s="993">
        <v>0</v>
      </c>
      <c r="T194" s="3009"/>
      <c r="U194" s="400"/>
      <c r="V194" s="55"/>
      <c r="W194" s="55"/>
      <c r="X194" s="55"/>
      <c r="Y194" s="55"/>
    </row>
    <row r="195" spans="1:25" s="2" customFormat="1" ht="15.75" customHeight="1">
      <c r="A195" s="979"/>
      <c r="B195" s="176" t="s">
        <v>3287</v>
      </c>
      <c r="C195" s="643"/>
      <c r="D195" s="287"/>
      <c r="E195" s="287"/>
      <c r="F195" s="287"/>
      <c r="G195" s="485">
        <f t="shared" si="15"/>
        <v>0</v>
      </c>
      <c r="H195" s="643"/>
      <c r="I195" s="287"/>
      <c r="J195" s="499"/>
      <c r="K195" s="500"/>
      <c r="L195" s="55"/>
      <c r="M195" s="105" t="s">
        <v>3427</v>
      </c>
      <c r="N195" s="55"/>
      <c r="O195" s="106"/>
      <c r="P195" s="3009"/>
      <c r="Q195" s="3013"/>
      <c r="R195" s="101" t="str">
        <f t="shared" si="12"/>
        <v>Please complete all cells in row</v>
      </c>
      <c r="S195" s="993">
        <v>0</v>
      </c>
      <c r="T195" s="3009"/>
      <c r="U195" s="400"/>
      <c r="V195" s="55"/>
      <c r="W195" s="55"/>
      <c r="X195" s="55"/>
      <c r="Y195" s="55"/>
    </row>
    <row r="196" spans="1:25" s="2" customFormat="1" ht="15.75" customHeight="1">
      <c r="A196" s="979"/>
      <c r="B196" s="176" t="s">
        <v>3289</v>
      </c>
      <c r="C196" s="643"/>
      <c r="D196" s="287"/>
      <c r="E196" s="287"/>
      <c r="F196" s="287"/>
      <c r="G196" s="485">
        <f t="shared" si="15"/>
        <v>0</v>
      </c>
      <c r="H196" s="643"/>
      <c r="I196" s="287"/>
      <c r="J196" s="499"/>
      <c r="K196" s="500"/>
      <c r="L196" s="55"/>
      <c r="M196" s="105" t="s">
        <v>3428</v>
      </c>
      <c r="N196" s="55"/>
      <c r="O196" s="106"/>
      <c r="P196" s="3009"/>
      <c r="Q196" s="3013"/>
      <c r="R196" s="101" t="str">
        <f t="shared" si="12"/>
        <v>Please complete all cells in row</v>
      </c>
      <c r="S196" s="993">
        <v>0</v>
      </c>
      <c r="T196" s="3009"/>
      <c r="U196" s="400"/>
      <c r="V196" s="55"/>
      <c r="W196" s="55"/>
      <c r="X196" s="55"/>
      <c r="Y196" s="55"/>
    </row>
    <row r="197" spans="1:25" s="2" customFormat="1" ht="15.75" customHeight="1">
      <c r="A197" s="979"/>
      <c r="B197" s="176" t="s">
        <v>3291</v>
      </c>
      <c r="C197" s="643"/>
      <c r="D197" s="287"/>
      <c r="E197" s="287"/>
      <c r="F197" s="287"/>
      <c r="G197" s="485">
        <f t="shared" si="15"/>
        <v>0</v>
      </c>
      <c r="H197" s="643"/>
      <c r="I197" s="287"/>
      <c r="J197" s="499"/>
      <c r="K197" s="500"/>
      <c r="L197" s="55"/>
      <c r="M197" s="105" t="s">
        <v>3429</v>
      </c>
      <c r="N197" s="55"/>
      <c r="O197" s="106"/>
      <c r="P197" s="3009"/>
      <c r="Q197" s="3013"/>
      <c r="R197" s="101" t="str">
        <f t="shared" si="12"/>
        <v>Please complete all cells in row</v>
      </c>
      <c r="S197" s="993">
        <v>0</v>
      </c>
      <c r="T197" s="3009"/>
      <c r="U197" s="400"/>
      <c r="V197" s="55"/>
      <c r="W197" s="55"/>
      <c r="X197" s="55"/>
      <c r="Y197" s="55"/>
    </row>
    <row r="198" spans="1:25" s="2" customFormat="1" ht="15.75" customHeight="1">
      <c r="A198" s="979"/>
      <c r="B198" s="176" t="s">
        <v>3293</v>
      </c>
      <c r="C198" s="643"/>
      <c r="D198" s="287"/>
      <c r="E198" s="287"/>
      <c r="F198" s="287"/>
      <c r="G198" s="485">
        <f t="shared" si="15"/>
        <v>0</v>
      </c>
      <c r="H198" s="643"/>
      <c r="I198" s="287"/>
      <c r="J198" s="499"/>
      <c r="K198" s="500"/>
      <c r="L198" s="55"/>
      <c r="M198" s="105" t="s">
        <v>3430</v>
      </c>
      <c r="N198" s="55"/>
      <c r="O198" s="106"/>
      <c r="P198" s="3009"/>
      <c r="Q198" s="3013"/>
      <c r="R198" s="101" t="str">
        <f t="shared" si="12"/>
        <v>Please complete all cells in row</v>
      </c>
      <c r="S198" s="993">
        <v>0</v>
      </c>
      <c r="T198" s="3009"/>
      <c r="U198" s="400"/>
      <c r="V198" s="55"/>
      <c r="W198" s="55"/>
      <c r="X198" s="55"/>
      <c r="Y198" s="55"/>
    </row>
    <row r="199" spans="1:25" s="2" customFormat="1" ht="15.75" customHeight="1" thickBot="1">
      <c r="A199" s="3143"/>
      <c r="B199" s="178" t="s">
        <v>858</v>
      </c>
      <c r="C199" s="632">
        <f>IFERROR(SUM(C192:C198), 0)</f>
        <v>0</v>
      </c>
      <c r="D199" s="482">
        <f>IFERROR(SUM(D192:D198), 0)</f>
        <v>0</v>
      </c>
      <c r="E199" s="482">
        <f>IFERROR(SUM(E192:E198), 0)</f>
        <v>0</v>
      </c>
      <c r="F199" s="482">
        <f>IFERROR(SUM(F192:F198), 0)</f>
        <v>0</v>
      </c>
      <c r="G199" s="482">
        <f t="shared" si="15"/>
        <v>0</v>
      </c>
      <c r="H199" s="482">
        <f>IFERROR(SUM(H192:H198), 0)</f>
        <v>0</v>
      </c>
      <c r="I199" s="482">
        <f>IFERROR(SUM(I192:I198), 0)</f>
        <v>0</v>
      </c>
      <c r="J199" s="501"/>
      <c r="K199" s="502"/>
      <c r="L199" s="55"/>
      <c r="M199" s="767" t="s">
        <v>3431</v>
      </c>
      <c r="N199" s="55"/>
      <c r="O199" s="116"/>
      <c r="P199" s="3009"/>
      <c r="Q199" s="3013"/>
      <c r="R199" s="101">
        <f t="shared" si="12"/>
        <v>0</v>
      </c>
      <c r="S199" s="993">
        <v>2</v>
      </c>
      <c r="T199" s="3009"/>
      <c r="U199" s="401"/>
      <c r="V199" s="55"/>
      <c r="W199" s="55"/>
      <c r="X199" s="55"/>
      <c r="Y199" s="55"/>
    </row>
    <row r="200" spans="1:25" s="2" customFormat="1" ht="15.75" customHeight="1" thickTop="1" thickBot="1">
      <c r="A200" s="979"/>
      <c r="B200" s="402"/>
      <c r="C200" s="491"/>
      <c r="D200" s="492"/>
      <c r="E200" s="492"/>
      <c r="F200" s="492"/>
      <c r="G200" s="492"/>
      <c r="H200" s="491"/>
      <c r="I200" s="491"/>
      <c r="J200" s="503"/>
      <c r="K200" s="503"/>
      <c r="L200" s="55"/>
      <c r="M200" s="78" t="s">
        <v>2410</v>
      </c>
      <c r="N200" s="55"/>
      <c r="O200" s="55"/>
      <c r="P200" s="3009"/>
      <c r="Q200" s="3013"/>
      <c r="R200" s="101">
        <f t="shared" si="12"/>
        <v>0</v>
      </c>
      <c r="S200" s="993">
        <v>9</v>
      </c>
      <c r="T200" s="3009"/>
      <c r="U200" s="3002"/>
      <c r="V200" s="55"/>
      <c r="W200" s="55"/>
      <c r="X200" s="55"/>
      <c r="Y200" s="55"/>
    </row>
    <row r="201" spans="1:25" s="2" customFormat="1" ht="15.75" customHeight="1" thickTop="1" thickBot="1">
      <c r="A201" s="979"/>
      <c r="B201" s="168" t="s">
        <v>3296</v>
      </c>
      <c r="C201" s="297"/>
      <c r="D201" s="491"/>
      <c r="E201" s="491"/>
      <c r="F201" s="491"/>
      <c r="G201" s="491"/>
      <c r="H201" s="491"/>
      <c r="I201" s="491"/>
      <c r="J201" s="503"/>
      <c r="K201" s="503"/>
      <c r="L201" s="55"/>
      <c r="M201" s="78" t="s">
        <v>2410</v>
      </c>
      <c r="N201" s="55"/>
      <c r="O201" s="55"/>
      <c r="P201" s="3009"/>
      <c r="Q201" s="3013"/>
      <c r="R201" s="101">
        <f t="shared" si="12"/>
        <v>0</v>
      </c>
      <c r="S201" s="993">
        <v>9</v>
      </c>
      <c r="T201" s="3009"/>
      <c r="U201" s="3002"/>
      <c r="V201" s="55"/>
      <c r="W201" s="55"/>
      <c r="X201" s="55"/>
      <c r="Y201" s="55"/>
    </row>
    <row r="202" spans="1:25" s="2" customFormat="1" ht="15.75" customHeight="1" thickTop="1">
      <c r="A202" s="3143"/>
      <c r="B202" s="171" t="s">
        <v>3297</v>
      </c>
      <c r="C202" s="642"/>
      <c r="D202" s="285"/>
      <c r="E202" s="285"/>
      <c r="F202" s="285"/>
      <c r="G202" s="483">
        <f>IFERROR(SUM(C202:F202),0)</f>
        <v>0</v>
      </c>
      <c r="H202" s="285"/>
      <c r="I202" s="285"/>
      <c r="J202" s="504"/>
      <c r="K202" s="505"/>
      <c r="L202" s="55"/>
      <c r="M202" s="98" t="s">
        <v>3432</v>
      </c>
      <c r="N202" s="55"/>
      <c r="O202" s="100"/>
      <c r="P202" s="3009"/>
      <c r="Q202" s="3013"/>
      <c r="R202" s="101" t="str">
        <f t="shared" ref="R202:R228" si="16">IF(COUNTBLANK(C202:K202)=S202, 0, rngIncomplete )</f>
        <v>Please complete all cells in row</v>
      </c>
      <c r="S202" s="993">
        <v>2</v>
      </c>
      <c r="T202" s="3009"/>
      <c r="U202" s="400"/>
      <c r="V202" s="55"/>
      <c r="W202" s="55"/>
      <c r="X202" s="55"/>
      <c r="Y202" s="55"/>
    </row>
    <row r="203" spans="1:25" s="2" customFormat="1" ht="15.75" customHeight="1">
      <c r="A203" s="979"/>
      <c r="B203" s="176" t="s">
        <v>3299</v>
      </c>
      <c r="C203" s="643"/>
      <c r="D203" s="287"/>
      <c r="E203" s="287"/>
      <c r="F203" s="287"/>
      <c r="G203" s="485">
        <f>IFERROR(SUM(C203:F203),0)</f>
        <v>0</v>
      </c>
      <c r="H203" s="287"/>
      <c r="I203" s="287"/>
      <c r="J203" s="506"/>
      <c r="K203" s="507"/>
      <c r="L203" s="55"/>
      <c r="M203" s="105" t="s">
        <v>3433</v>
      </c>
      <c r="N203" s="55"/>
      <c r="O203" s="106"/>
      <c r="P203" s="3009"/>
      <c r="Q203" s="3013"/>
      <c r="R203" s="101" t="str">
        <f t="shared" si="16"/>
        <v>Please complete all cells in row</v>
      </c>
      <c r="S203" s="993">
        <v>2</v>
      </c>
      <c r="T203" s="3009"/>
      <c r="U203" s="400"/>
      <c r="V203" s="55"/>
      <c r="W203" s="55"/>
      <c r="X203" s="55"/>
      <c r="Y203" s="55"/>
    </row>
    <row r="204" spans="1:25" s="2" customFormat="1" ht="15.75" customHeight="1">
      <c r="A204" s="979"/>
      <c r="B204" s="176" t="s">
        <v>3301</v>
      </c>
      <c r="C204" s="643"/>
      <c r="D204" s="287"/>
      <c r="E204" s="287"/>
      <c r="F204" s="287"/>
      <c r="G204" s="485">
        <f>IFERROR(SUM(C204:F204),0)</f>
        <v>0</v>
      </c>
      <c r="H204" s="287"/>
      <c r="I204" s="287"/>
      <c r="J204" s="506"/>
      <c r="K204" s="507"/>
      <c r="L204" s="55"/>
      <c r="M204" s="105" t="s">
        <v>3434</v>
      </c>
      <c r="N204" s="55"/>
      <c r="O204" s="106"/>
      <c r="P204" s="3009"/>
      <c r="Q204" s="3013"/>
      <c r="R204" s="101" t="str">
        <f t="shared" si="16"/>
        <v>Please complete all cells in row</v>
      </c>
      <c r="S204" s="993">
        <v>2</v>
      </c>
      <c r="T204" s="3009"/>
      <c r="U204" s="400"/>
      <c r="V204" s="55"/>
      <c r="W204" s="55"/>
      <c r="X204" s="55"/>
      <c r="Y204" s="55"/>
    </row>
    <row r="205" spans="1:25" s="2" customFormat="1" ht="15.75" customHeight="1">
      <c r="A205" s="979"/>
      <c r="B205" s="176" t="s">
        <v>3303</v>
      </c>
      <c r="C205" s="643"/>
      <c r="D205" s="287"/>
      <c r="E205" s="287"/>
      <c r="F205" s="287"/>
      <c r="G205" s="485">
        <f>IFERROR(SUM(C205:F205),0)</f>
        <v>0</v>
      </c>
      <c r="H205" s="287"/>
      <c r="I205" s="287"/>
      <c r="J205" s="506"/>
      <c r="K205" s="507"/>
      <c r="L205" s="55"/>
      <c r="M205" s="105" t="s">
        <v>3435</v>
      </c>
      <c r="N205" s="55"/>
      <c r="O205" s="106"/>
      <c r="P205" s="3009"/>
      <c r="Q205" s="3013"/>
      <c r="R205" s="101" t="str">
        <f t="shared" si="16"/>
        <v>Please complete all cells in row</v>
      </c>
      <c r="S205" s="993">
        <v>2</v>
      </c>
      <c r="T205" s="3009"/>
      <c r="U205" s="400"/>
      <c r="V205" s="55"/>
      <c r="W205" s="55"/>
      <c r="X205" s="55"/>
      <c r="Y205" s="55"/>
    </row>
    <row r="206" spans="1:25" s="2" customFormat="1" ht="15.75" customHeight="1" thickBot="1">
      <c r="A206" s="3143"/>
      <c r="B206" s="178" t="s">
        <v>858</v>
      </c>
      <c r="C206" s="632">
        <f>IFERROR(SUM(C202:C205), 0)</f>
        <v>0</v>
      </c>
      <c r="D206" s="482">
        <f>IFERROR(SUM(D202:D205), 0)</f>
        <v>0</v>
      </c>
      <c r="E206" s="482">
        <f>IFERROR(SUM(E202:E205), 0)</f>
        <v>0</v>
      </c>
      <c r="F206" s="482">
        <f>IFERROR(SUM(F202:F205), 0)</f>
        <v>0</v>
      </c>
      <c r="G206" s="482">
        <f>IFERROR(SUM(C206:F206),0)</f>
        <v>0</v>
      </c>
      <c r="H206" s="482">
        <f>IFERROR(SUM(H202:H205), 0)</f>
        <v>0</v>
      </c>
      <c r="I206" s="482">
        <f>IFERROR(SUM(I202:I205), 0)</f>
        <v>0</v>
      </c>
      <c r="J206" s="501"/>
      <c r="K206" s="502"/>
      <c r="L206" s="55"/>
      <c r="M206" s="140" t="s">
        <v>3436</v>
      </c>
      <c r="N206" s="55"/>
      <c r="O206" s="116"/>
      <c r="P206" s="3009"/>
      <c r="Q206" s="3013"/>
      <c r="R206" s="101">
        <f t="shared" si="16"/>
        <v>0</v>
      </c>
      <c r="S206" s="993">
        <v>2</v>
      </c>
      <c r="T206" s="3009"/>
      <c r="U206" s="400"/>
      <c r="V206" s="55"/>
      <c r="W206" s="55"/>
      <c r="X206" s="55"/>
      <c r="Y206" s="55"/>
    </row>
    <row r="207" spans="1:25" s="2" customFormat="1" ht="15.75" customHeight="1" thickTop="1" thickBot="1">
      <c r="A207" s="979"/>
      <c r="B207" s="398"/>
      <c r="C207" s="493"/>
      <c r="D207" s="491"/>
      <c r="E207" s="491"/>
      <c r="F207" s="491"/>
      <c r="G207" s="491"/>
      <c r="H207" s="491"/>
      <c r="I207" s="491"/>
      <c r="J207" s="503"/>
      <c r="K207" s="503"/>
      <c r="L207" s="55"/>
      <c r="M207" s="55" t="s">
        <v>2410</v>
      </c>
      <c r="N207" s="55"/>
      <c r="O207" s="55"/>
      <c r="P207" s="3009"/>
      <c r="Q207" s="3013"/>
      <c r="R207" s="101">
        <f t="shared" si="16"/>
        <v>0</v>
      </c>
      <c r="S207" s="993">
        <v>9</v>
      </c>
      <c r="T207" s="3009"/>
      <c r="U207" s="3009"/>
      <c r="V207" s="55"/>
      <c r="W207" s="55"/>
      <c r="X207" s="55"/>
      <c r="Y207" s="55"/>
    </row>
    <row r="208" spans="1:25" s="2" customFormat="1" ht="15.75" customHeight="1" thickTop="1" thickBot="1">
      <c r="A208" s="979"/>
      <c r="B208" s="168" t="s">
        <v>3306</v>
      </c>
      <c r="C208" s="297"/>
      <c r="D208" s="491"/>
      <c r="E208" s="491"/>
      <c r="F208" s="491"/>
      <c r="G208" s="491"/>
      <c r="H208" s="491"/>
      <c r="I208" s="491"/>
      <c r="J208" s="503"/>
      <c r="K208" s="503"/>
      <c r="L208" s="55"/>
      <c r="M208" s="78" t="s">
        <v>2410</v>
      </c>
      <c r="N208" s="55"/>
      <c r="O208" s="55"/>
      <c r="P208" s="3009"/>
      <c r="Q208" s="3013"/>
      <c r="R208" s="101">
        <f t="shared" si="16"/>
        <v>0</v>
      </c>
      <c r="S208" s="993">
        <v>9</v>
      </c>
      <c r="T208" s="3009"/>
      <c r="U208" s="3002"/>
      <c r="V208" s="55"/>
      <c r="W208" s="55"/>
      <c r="X208" s="55"/>
      <c r="Y208" s="55"/>
    </row>
    <row r="209" spans="1:25" s="2" customFormat="1" ht="15.75" customHeight="1" thickTop="1">
      <c r="A209" s="3143"/>
      <c r="B209" s="171" t="s">
        <v>3307</v>
      </c>
      <c r="C209" s="642"/>
      <c r="D209" s="285"/>
      <c r="E209" s="285"/>
      <c r="F209" s="285"/>
      <c r="G209" s="483">
        <f>IFERROR(SUM(C209:F209),0)</f>
        <v>0</v>
      </c>
      <c r="H209" s="285"/>
      <c r="I209" s="285"/>
      <c r="J209" s="504"/>
      <c r="K209" s="505"/>
      <c r="L209" s="55"/>
      <c r="M209" s="98" t="s">
        <v>3437</v>
      </c>
      <c r="N209" s="55"/>
      <c r="O209" s="100"/>
      <c r="P209" s="3009"/>
      <c r="Q209" s="3013"/>
      <c r="R209" s="101" t="str">
        <f t="shared" si="16"/>
        <v>Please complete all cells in row</v>
      </c>
      <c r="S209" s="993">
        <v>2</v>
      </c>
      <c r="T209" s="3009"/>
      <c r="U209" s="400"/>
      <c r="V209" s="55"/>
      <c r="W209" s="55"/>
      <c r="X209" s="55"/>
      <c r="Y209" s="55"/>
    </row>
    <row r="210" spans="1:25" s="2" customFormat="1" ht="15.75" customHeight="1">
      <c r="A210" s="979"/>
      <c r="B210" s="176" t="s">
        <v>3309</v>
      </c>
      <c r="C210" s="643"/>
      <c r="D210" s="287"/>
      <c r="E210" s="287"/>
      <c r="F210" s="287"/>
      <c r="G210" s="485">
        <f>IFERROR(SUM(C210:F210),0)</f>
        <v>0</v>
      </c>
      <c r="H210" s="287"/>
      <c r="I210" s="287"/>
      <c r="J210" s="506"/>
      <c r="K210" s="507"/>
      <c r="L210" s="55"/>
      <c r="M210" s="105" t="s">
        <v>3438</v>
      </c>
      <c r="N210" s="55"/>
      <c r="O210" s="106"/>
      <c r="P210" s="3009"/>
      <c r="Q210" s="3013"/>
      <c r="R210" s="101" t="str">
        <f t="shared" si="16"/>
        <v>Please complete all cells in row</v>
      </c>
      <c r="S210" s="993">
        <v>2</v>
      </c>
      <c r="T210" s="3009"/>
      <c r="U210" s="400"/>
      <c r="V210" s="55"/>
      <c r="W210" s="55"/>
      <c r="X210" s="55"/>
      <c r="Y210" s="55"/>
    </row>
    <row r="211" spans="1:25" s="2" customFormat="1" ht="15.75" customHeight="1">
      <c r="A211" s="979"/>
      <c r="B211" s="176" t="s">
        <v>3311</v>
      </c>
      <c r="C211" s="643"/>
      <c r="D211" s="287"/>
      <c r="E211" s="287"/>
      <c r="F211" s="287"/>
      <c r="G211" s="485">
        <f>IFERROR(SUM(C211:F211),0)</f>
        <v>0</v>
      </c>
      <c r="H211" s="287"/>
      <c r="I211" s="287"/>
      <c r="J211" s="506"/>
      <c r="K211" s="507"/>
      <c r="L211" s="55"/>
      <c r="M211" s="105" t="s">
        <v>3439</v>
      </c>
      <c r="N211" s="55"/>
      <c r="O211" s="106"/>
      <c r="P211" s="3009"/>
      <c r="Q211" s="3013"/>
      <c r="R211" s="101" t="str">
        <f t="shared" si="16"/>
        <v>Please complete all cells in row</v>
      </c>
      <c r="S211" s="993">
        <v>2</v>
      </c>
      <c r="T211" s="3009"/>
      <c r="U211" s="400"/>
      <c r="V211" s="55"/>
      <c r="W211" s="55"/>
      <c r="X211" s="55"/>
      <c r="Y211" s="55"/>
    </row>
    <row r="212" spans="1:25" s="2" customFormat="1" ht="15.75" customHeight="1">
      <c r="A212" s="979"/>
      <c r="B212" s="176" t="s">
        <v>3313</v>
      </c>
      <c r="C212" s="643"/>
      <c r="D212" s="287"/>
      <c r="E212" s="287"/>
      <c r="F212" s="287"/>
      <c r="G212" s="485">
        <f>IFERROR(SUM(C212:F212),0)</f>
        <v>0</v>
      </c>
      <c r="H212" s="287"/>
      <c r="I212" s="287"/>
      <c r="J212" s="506"/>
      <c r="K212" s="507"/>
      <c r="L212" s="55"/>
      <c r="M212" s="105" t="s">
        <v>3440</v>
      </c>
      <c r="N212" s="55"/>
      <c r="O212" s="106"/>
      <c r="P212" s="3009"/>
      <c r="Q212" s="3013"/>
      <c r="R212" s="101" t="str">
        <f t="shared" si="16"/>
        <v>Please complete all cells in row</v>
      </c>
      <c r="S212" s="993">
        <v>2</v>
      </c>
      <c r="T212" s="3009"/>
      <c r="U212" s="400"/>
      <c r="V212" s="55"/>
      <c r="W212" s="55"/>
      <c r="X212" s="55"/>
      <c r="Y212" s="55"/>
    </row>
    <row r="213" spans="1:25" s="2" customFormat="1" ht="15.75" customHeight="1" thickBot="1">
      <c r="A213" s="3143"/>
      <c r="B213" s="178" t="s">
        <v>858</v>
      </c>
      <c r="C213" s="632">
        <f>IFERROR(SUM(C209:C212), 0)</f>
        <v>0</v>
      </c>
      <c r="D213" s="482">
        <f>IFERROR(SUM(D209:D212), 0)</f>
        <v>0</v>
      </c>
      <c r="E213" s="482">
        <f>IFERROR(SUM(E209:E212), 0)</f>
        <v>0</v>
      </c>
      <c r="F213" s="482">
        <f>IFERROR(SUM(F209:F212), 0)</f>
        <v>0</v>
      </c>
      <c r="G213" s="482">
        <f>IFERROR(SUM(C213:F213),0)</f>
        <v>0</v>
      </c>
      <c r="H213" s="482">
        <f>IFERROR(SUM(H209:H212), 0)</f>
        <v>0</v>
      </c>
      <c r="I213" s="482">
        <f>IFERROR(SUM(I209:I212), 0)</f>
        <v>0</v>
      </c>
      <c r="J213" s="501"/>
      <c r="K213" s="502"/>
      <c r="L213" s="55"/>
      <c r="M213" s="140" t="s">
        <v>3441</v>
      </c>
      <c r="N213" s="55"/>
      <c r="O213" s="116"/>
      <c r="P213" s="3009"/>
      <c r="Q213" s="3013"/>
      <c r="R213" s="101">
        <f t="shared" si="16"/>
        <v>0</v>
      </c>
      <c r="S213" s="993">
        <v>2</v>
      </c>
      <c r="T213" s="3009"/>
      <c r="U213" s="400"/>
      <c r="V213" s="55"/>
      <c r="W213" s="55"/>
      <c r="X213" s="55"/>
      <c r="Y213" s="55"/>
    </row>
    <row r="214" spans="1:25" s="2" customFormat="1" ht="15.75" customHeight="1" thickTop="1" thickBot="1">
      <c r="A214" s="979"/>
      <c r="B214" s="398"/>
      <c r="C214" s="494"/>
      <c r="D214" s="491"/>
      <c r="E214" s="491"/>
      <c r="F214" s="491"/>
      <c r="G214" s="491"/>
      <c r="H214" s="491"/>
      <c r="I214" s="491"/>
      <c r="J214" s="503"/>
      <c r="K214" s="503"/>
      <c r="L214" s="55"/>
      <c r="M214" s="55" t="s">
        <v>2410</v>
      </c>
      <c r="N214" s="55"/>
      <c r="O214" s="55"/>
      <c r="P214" s="3009"/>
      <c r="Q214" s="3013"/>
      <c r="R214" s="101">
        <f t="shared" si="16"/>
        <v>0</v>
      </c>
      <c r="S214" s="993">
        <v>9</v>
      </c>
      <c r="T214" s="3009"/>
      <c r="U214" s="3009"/>
      <c r="V214" s="55"/>
      <c r="W214" s="55"/>
      <c r="X214" s="55"/>
      <c r="Y214" s="55"/>
    </row>
    <row r="215" spans="1:25" s="2" customFormat="1" ht="15.75" customHeight="1" thickTop="1" thickBot="1">
      <c r="A215" s="979"/>
      <c r="B215" s="168" t="s">
        <v>3316</v>
      </c>
      <c r="C215" s="297"/>
      <c r="D215" s="491"/>
      <c r="E215" s="491"/>
      <c r="F215" s="491"/>
      <c r="G215" s="491"/>
      <c r="H215" s="491"/>
      <c r="I215" s="491"/>
      <c r="J215" s="503"/>
      <c r="K215" s="503"/>
      <c r="L215" s="55"/>
      <c r="M215" s="78" t="s">
        <v>2410</v>
      </c>
      <c r="N215" s="55"/>
      <c r="O215" s="55"/>
      <c r="P215" s="3009"/>
      <c r="Q215" s="3013"/>
      <c r="R215" s="101">
        <f t="shared" si="16"/>
        <v>0</v>
      </c>
      <c r="S215" s="993">
        <v>9</v>
      </c>
      <c r="T215" s="3009"/>
      <c r="U215" s="3002"/>
      <c r="V215" s="55"/>
      <c r="W215" s="55"/>
      <c r="X215" s="55"/>
      <c r="Y215" s="55"/>
    </row>
    <row r="216" spans="1:25" s="2" customFormat="1" ht="15.75" customHeight="1" thickTop="1">
      <c r="A216" s="3143"/>
      <c r="B216" s="171" t="s">
        <v>3317</v>
      </c>
      <c r="C216" s="642"/>
      <c r="D216" s="285"/>
      <c r="E216" s="285"/>
      <c r="F216" s="285"/>
      <c r="G216" s="483">
        <f t="shared" ref="G216:G223" si="17">IFERROR(SUM(C216:F216),0)</f>
        <v>0</v>
      </c>
      <c r="H216" s="285"/>
      <c r="I216" s="285"/>
      <c r="J216" s="504"/>
      <c r="K216" s="505"/>
      <c r="L216" s="55"/>
      <c r="M216" s="98" t="s">
        <v>3442</v>
      </c>
      <c r="N216" s="55"/>
      <c r="O216" s="100"/>
      <c r="P216" s="3009"/>
      <c r="Q216" s="3013"/>
      <c r="R216" s="101" t="str">
        <f t="shared" si="16"/>
        <v>Please complete all cells in row</v>
      </c>
      <c r="S216" s="993">
        <v>2</v>
      </c>
      <c r="T216" s="3009"/>
      <c r="U216" s="400"/>
      <c r="V216" s="55"/>
      <c r="W216" s="55"/>
      <c r="X216" s="55"/>
      <c r="Y216" s="55"/>
    </row>
    <row r="217" spans="1:25" s="2" customFormat="1" ht="15.75" customHeight="1">
      <c r="A217" s="979"/>
      <c r="B217" s="176" t="s">
        <v>3319</v>
      </c>
      <c r="C217" s="643"/>
      <c r="D217" s="287"/>
      <c r="E217" s="287"/>
      <c r="F217" s="287"/>
      <c r="G217" s="485">
        <f t="shared" si="17"/>
        <v>0</v>
      </c>
      <c r="H217" s="287"/>
      <c r="I217" s="287"/>
      <c r="J217" s="506"/>
      <c r="K217" s="507"/>
      <c r="L217" s="55"/>
      <c r="M217" s="105" t="s">
        <v>3443</v>
      </c>
      <c r="N217" s="55"/>
      <c r="O217" s="106"/>
      <c r="P217" s="3009"/>
      <c r="Q217" s="3013"/>
      <c r="R217" s="101" t="str">
        <f t="shared" si="16"/>
        <v>Please complete all cells in row</v>
      </c>
      <c r="S217" s="993">
        <v>2</v>
      </c>
      <c r="T217" s="3009"/>
      <c r="U217" s="400"/>
      <c r="V217" s="55"/>
      <c r="W217" s="55"/>
      <c r="X217" s="55"/>
      <c r="Y217" s="55"/>
    </row>
    <row r="218" spans="1:25" s="2" customFormat="1" ht="15.75" customHeight="1">
      <c r="A218" s="979"/>
      <c r="B218" s="176" t="s">
        <v>3321</v>
      </c>
      <c r="C218" s="643"/>
      <c r="D218" s="287"/>
      <c r="E218" s="287"/>
      <c r="F218" s="287"/>
      <c r="G218" s="485">
        <f t="shared" si="17"/>
        <v>0</v>
      </c>
      <c r="H218" s="287"/>
      <c r="I218" s="287"/>
      <c r="J218" s="506"/>
      <c r="K218" s="507"/>
      <c r="L218" s="55"/>
      <c r="M218" s="105" t="s">
        <v>3444</v>
      </c>
      <c r="N218" s="55"/>
      <c r="O218" s="106"/>
      <c r="P218" s="3009"/>
      <c r="Q218" s="3013"/>
      <c r="R218" s="101" t="str">
        <f t="shared" si="16"/>
        <v>Please complete all cells in row</v>
      </c>
      <c r="S218" s="993">
        <v>2</v>
      </c>
      <c r="T218" s="3009"/>
      <c r="U218" s="400"/>
      <c r="V218" s="55"/>
      <c r="W218" s="55"/>
      <c r="X218" s="55"/>
      <c r="Y218" s="55"/>
    </row>
    <row r="219" spans="1:25" s="2" customFormat="1" ht="15.75" customHeight="1">
      <c r="A219" s="979"/>
      <c r="B219" s="176" t="s">
        <v>3323</v>
      </c>
      <c r="C219" s="643"/>
      <c r="D219" s="287"/>
      <c r="E219" s="287"/>
      <c r="F219" s="287"/>
      <c r="G219" s="485">
        <f t="shared" si="17"/>
        <v>0</v>
      </c>
      <c r="H219" s="287"/>
      <c r="I219" s="287"/>
      <c r="J219" s="506"/>
      <c r="K219" s="507"/>
      <c r="L219" s="55"/>
      <c r="M219" s="105" t="s">
        <v>3445</v>
      </c>
      <c r="N219" s="55"/>
      <c r="O219" s="106"/>
      <c r="P219" s="3011"/>
      <c r="Q219" s="3014"/>
      <c r="R219" s="101" t="str">
        <f t="shared" si="16"/>
        <v>Please complete all cells in row</v>
      </c>
      <c r="S219" s="993">
        <v>2</v>
      </c>
      <c r="T219" s="3009"/>
      <c r="U219" s="400"/>
      <c r="V219" s="55"/>
      <c r="W219" s="55"/>
      <c r="X219" s="55"/>
      <c r="Y219" s="55"/>
    </row>
    <row r="220" spans="1:25" s="2" customFormat="1" ht="15.75" customHeight="1">
      <c r="A220" s="979"/>
      <c r="B220" s="176" t="s">
        <v>3325</v>
      </c>
      <c r="C220" s="643"/>
      <c r="D220" s="287"/>
      <c r="E220" s="287"/>
      <c r="F220" s="287"/>
      <c r="G220" s="485">
        <f t="shared" si="17"/>
        <v>0</v>
      </c>
      <c r="H220" s="287"/>
      <c r="I220" s="287"/>
      <c r="J220" s="506"/>
      <c r="K220" s="507"/>
      <c r="L220" s="55"/>
      <c r="M220" s="105" t="s">
        <v>3446</v>
      </c>
      <c r="N220" s="55"/>
      <c r="O220" s="106"/>
      <c r="P220" s="3011"/>
      <c r="Q220" s="3014"/>
      <c r="R220" s="101" t="str">
        <f t="shared" si="16"/>
        <v>Please complete all cells in row</v>
      </c>
      <c r="S220" s="993">
        <v>2</v>
      </c>
      <c r="T220" s="3009"/>
      <c r="U220" s="400"/>
      <c r="V220" s="55"/>
      <c r="W220" s="55"/>
      <c r="X220" s="55"/>
      <c r="Y220" s="55"/>
    </row>
    <row r="221" spans="1:25" s="2" customFormat="1" ht="15.75" customHeight="1">
      <c r="A221" s="979"/>
      <c r="B221" s="176" t="s">
        <v>3327</v>
      </c>
      <c r="C221" s="643"/>
      <c r="D221" s="287"/>
      <c r="E221" s="287"/>
      <c r="F221" s="287"/>
      <c r="G221" s="485">
        <f t="shared" si="17"/>
        <v>0</v>
      </c>
      <c r="H221" s="287"/>
      <c r="I221" s="287"/>
      <c r="J221" s="506"/>
      <c r="K221" s="507"/>
      <c r="L221" s="55"/>
      <c r="M221" s="105" t="s">
        <v>3447</v>
      </c>
      <c r="N221" s="55"/>
      <c r="O221" s="106"/>
      <c r="P221" s="3011"/>
      <c r="Q221" s="3014"/>
      <c r="R221" s="101" t="str">
        <f t="shared" si="16"/>
        <v>Please complete all cells in row</v>
      </c>
      <c r="S221" s="993">
        <v>2</v>
      </c>
      <c r="T221" s="3009"/>
      <c r="U221" s="400"/>
      <c r="V221" s="55"/>
      <c r="W221" s="55"/>
      <c r="X221" s="55"/>
      <c r="Y221" s="55"/>
    </row>
    <row r="222" spans="1:25" s="2" customFormat="1" ht="15.75" customHeight="1">
      <c r="A222" s="979"/>
      <c r="B222" s="176" t="s">
        <v>3329</v>
      </c>
      <c r="C222" s="643"/>
      <c r="D222" s="287"/>
      <c r="E222" s="287"/>
      <c r="F222" s="287"/>
      <c r="G222" s="485">
        <f t="shared" si="17"/>
        <v>0</v>
      </c>
      <c r="H222" s="287"/>
      <c r="I222" s="287"/>
      <c r="J222" s="506"/>
      <c r="K222" s="507"/>
      <c r="L222" s="55"/>
      <c r="M222" s="105" t="s">
        <v>3448</v>
      </c>
      <c r="N222" s="55"/>
      <c r="O222" s="106"/>
      <c r="P222" s="3009"/>
      <c r="Q222" s="3013"/>
      <c r="R222" s="101" t="str">
        <f t="shared" si="16"/>
        <v>Please complete all cells in row</v>
      </c>
      <c r="S222" s="993">
        <v>2</v>
      </c>
      <c r="T222" s="3009"/>
      <c r="U222" s="400"/>
      <c r="V222" s="55"/>
      <c r="W222" s="55"/>
      <c r="X222" s="55"/>
      <c r="Y222" s="55"/>
    </row>
    <row r="223" spans="1:25" s="2" customFormat="1" ht="15.75" customHeight="1" thickBot="1">
      <c r="A223" s="3143"/>
      <c r="B223" s="178" t="s">
        <v>858</v>
      </c>
      <c r="C223" s="632">
        <f>IFERROR(SUM(C216:C222), 0)</f>
        <v>0</v>
      </c>
      <c r="D223" s="482">
        <f>IFERROR(SUM(D216:D222), 0)</f>
        <v>0</v>
      </c>
      <c r="E223" s="482">
        <f>IFERROR(SUM(E216:E222), 0)</f>
        <v>0</v>
      </c>
      <c r="F223" s="482">
        <f>IFERROR(SUM(F216:F222), 0)</f>
        <v>0</v>
      </c>
      <c r="G223" s="482">
        <f t="shared" si="17"/>
        <v>0</v>
      </c>
      <c r="H223" s="482">
        <f>IFERROR(SUM(H216:H222), 0)</f>
        <v>0</v>
      </c>
      <c r="I223" s="482">
        <f>IFERROR(SUM(I216:I222), 0)</f>
        <v>0</v>
      </c>
      <c r="J223" s="501"/>
      <c r="K223" s="502"/>
      <c r="L223" s="55"/>
      <c r="M223" s="140" t="s">
        <v>3449</v>
      </c>
      <c r="N223" s="55"/>
      <c r="O223" s="116"/>
      <c r="P223" s="3009"/>
      <c r="Q223" s="3013"/>
      <c r="R223" s="101">
        <f t="shared" si="16"/>
        <v>0</v>
      </c>
      <c r="S223" s="993">
        <v>2</v>
      </c>
      <c r="T223" s="3009"/>
      <c r="U223" s="400"/>
      <c r="V223" s="55"/>
      <c r="W223" s="55"/>
      <c r="X223" s="55"/>
      <c r="Y223" s="55"/>
    </row>
    <row r="224" spans="1:25" s="2" customFormat="1" ht="15.75" customHeight="1" thickTop="1" thickBot="1">
      <c r="A224" s="979"/>
      <c r="B224" s="398"/>
      <c r="C224" s="493"/>
      <c r="D224" s="495"/>
      <c r="E224" s="495"/>
      <c r="F224" s="495"/>
      <c r="G224" s="631"/>
      <c r="H224" s="495"/>
      <c r="I224" s="495"/>
      <c r="J224" s="503"/>
      <c r="K224" s="503"/>
      <c r="L224" s="55"/>
      <c r="M224" s="85" t="s">
        <v>2410</v>
      </c>
      <c r="N224" s="55"/>
      <c r="O224" s="55"/>
      <c r="P224" s="3009"/>
      <c r="Q224" s="3013"/>
      <c r="R224" s="101">
        <f t="shared" si="16"/>
        <v>0</v>
      </c>
      <c r="S224" s="993">
        <v>9</v>
      </c>
      <c r="T224" s="3009"/>
      <c r="U224" s="3136"/>
      <c r="V224" s="55"/>
      <c r="W224" s="55"/>
      <c r="X224" s="55"/>
      <c r="Y224" s="55"/>
    </row>
    <row r="225" spans="1:25" s="2" customFormat="1" ht="15.75" customHeight="1" thickTop="1" thickBot="1">
      <c r="A225" s="979"/>
      <c r="B225" s="168" t="s">
        <v>3332</v>
      </c>
      <c r="C225" s="297"/>
      <c r="D225" s="491"/>
      <c r="E225" s="491"/>
      <c r="F225" s="491"/>
      <c r="G225" s="491"/>
      <c r="H225" s="491"/>
      <c r="I225" s="491"/>
      <c r="J225" s="503"/>
      <c r="K225" s="503"/>
      <c r="L225" s="55"/>
      <c r="M225" s="85" t="s">
        <v>2410</v>
      </c>
      <c r="N225" s="55"/>
      <c r="O225" s="55"/>
      <c r="P225" s="3009"/>
      <c r="Q225" s="3013"/>
      <c r="R225" s="101">
        <f t="shared" si="16"/>
        <v>0</v>
      </c>
      <c r="S225" s="993">
        <v>9</v>
      </c>
      <c r="T225" s="3009"/>
      <c r="U225" s="3136"/>
      <c r="V225" s="55"/>
      <c r="W225" s="55"/>
      <c r="X225" s="55"/>
      <c r="Y225" s="55"/>
    </row>
    <row r="226" spans="1:25" s="5" customFormat="1" ht="15.75" customHeight="1" thickTop="1" thickBot="1">
      <c r="A226" s="3143"/>
      <c r="B226" s="185" t="s">
        <v>3332</v>
      </c>
      <c r="C226" s="289"/>
      <c r="D226" s="289"/>
      <c r="E226" s="289"/>
      <c r="F226" s="289"/>
      <c r="G226" s="481">
        <f>IFERROR(SUM(C226:F226),0)</f>
        <v>0</v>
      </c>
      <c r="H226" s="289"/>
      <c r="I226" s="289"/>
      <c r="J226" s="508"/>
      <c r="K226" s="509"/>
      <c r="L226" s="55"/>
      <c r="M226" s="155" t="s">
        <v>3450</v>
      </c>
      <c r="N226" s="55"/>
      <c r="O226" s="403"/>
      <c r="P226" s="3017"/>
      <c r="Q226" s="3018"/>
      <c r="R226" s="101" t="str">
        <f t="shared" si="16"/>
        <v>Please complete all cells in row</v>
      </c>
      <c r="S226" s="3019">
        <v>2</v>
      </c>
      <c r="T226" s="3017"/>
      <c r="U226" s="400"/>
      <c r="V226" s="165"/>
      <c r="W226" s="165"/>
      <c r="X226" s="165"/>
      <c r="Y226" s="165"/>
    </row>
    <row r="227" spans="1:25" s="2" customFormat="1" ht="15.75" customHeight="1" thickTop="1" thickBot="1">
      <c r="A227" s="979"/>
      <c r="B227" s="404"/>
      <c r="C227" s="644"/>
      <c r="D227" s="645"/>
      <c r="E227" s="645"/>
      <c r="F227" s="645"/>
      <c r="G227" s="496"/>
      <c r="H227" s="496"/>
      <c r="I227" s="496"/>
      <c r="J227" s="503"/>
      <c r="K227" s="503"/>
      <c r="L227" s="55"/>
      <c r="M227" s="85"/>
      <c r="N227" s="55"/>
      <c r="O227" s="55"/>
      <c r="P227" s="3009"/>
      <c r="Q227" s="3013"/>
      <c r="R227" s="101">
        <f t="shared" si="16"/>
        <v>0</v>
      </c>
      <c r="S227" s="993">
        <v>9</v>
      </c>
      <c r="T227" s="3009"/>
      <c r="U227" s="3136"/>
      <c r="V227" s="55"/>
      <c r="W227" s="55"/>
      <c r="X227" s="55"/>
      <c r="Y227" s="55"/>
    </row>
    <row r="228" spans="1:25" s="5" customFormat="1" ht="15.75" customHeight="1" thickTop="1" thickBot="1">
      <c r="A228" s="3143"/>
      <c r="B228" s="185" t="s">
        <v>3334</v>
      </c>
      <c r="C228" s="633">
        <f>IFERROR(SUM(C199,C206,C213,C223,C226), 0)</f>
        <v>0</v>
      </c>
      <c r="D228" s="481">
        <f>IFERROR(SUM(D199,D206,D213,D223,D226), 0)</f>
        <v>0</v>
      </c>
      <c r="E228" s="481">
        <f>IFERROR(SUM(E199,E206,E213,E223,E226), 0)</f>
        <v>0</v>
      </c>
      <c r="F228" s="481">
        <f>IFERROR(SUM(F199,F206,F213,F223,F226), 0)</f>
        <v>0</v>
      </c>
      <c r="G228" s="481">
        <f>IFERROR(SUM(C228:F228),0)</f>
        <v>0</v>
      </c>
      <c r="H228" s="481">
        <f>IFERROR(SUM(H199,H206,H213,H223,H226), 0)</f>
        <v>0</v>
      </c>
      <c r="I228" s="481">
        <f>IFERROR(SUM(I199,I206,I213,I223,I226), 0)</f>
        <v>0</v>
      </c>
      <c r="J228" s="510"/>
      <c r="K228" s="511"/>
      <c r="L228" s="165"/>
      <c r="M228" s="155" t="s">
        <v>3451</v>
      </c>
      <c r="N228" s="55"/>
      <c r="O228" s="403"/>
      <c r="P228" s="3017"/>
      <c r="Q228" s="3018"/>
      <c r="R228" s="101">
        <f t="shared" si="16"/>
        <v>0</v>
      </c>
      <c r="S228" s="3019">
        <v>2</v>
      </c>
      <c r="T228" s="3017"/>
      <c r="U228" s="400"/>
      <c r="V228" s="165"/>
      <c r="W228" s="165"/>
      <c r="X228" s="165"/>
      <c r="Y228" s="165"/>
    </row>
    <row r="229" spans="1:25" s="2" customFormat="1" ht="16.2" thickTop="1">
      <c r="A229" s="979"/>
      <c r="B229" s="405"/>
      <c r="C229" s="405"/>
      <c r="D229" s="55"/>
      <c r="E229" s="55"/>
      <c r="F229" s="55"/>
      <c r="G229" s="55"/>
      <c r="H229" s="55"/>
      <c r="I229" s="55"/>
      <c r="J229" s="55"/>
      <c r="K229" s="55"/>
      <c r="L229" s="55"/>
      <c r="M229" s="302"/>
      <c r="N229" s="55"/>
      <c r="P229" s="980" t="s">
        <v>775</v>
      </c>
      <c r="Q229" s="3013"/>
      <c r="R229" s="101"/>
      <c r="S229" s="993"/>
      <c r="T229" s="3009"/>
      <c r="U229" s="3381"/>
      <c r="V229" s="55"/>
      <c r="W229" s="55"/>
      <c r="X229" s="55"/>
      <c r="Y229" s="55"/>
    </row>
  </sheetData>
  <sheetProtection formatColumns="0" formatRows="0"/>
  <mergeCells count="33">
    <mergeCell ref="G6:H6"/>
    <mergeCell ref="I6:I7"/>
    <mergeCell ref="B3:O3"/>
    <mergeCell ref="B5:B7"/>
    <mergeCell ref="C5:K5"/>
    <mergeCell ref="M5:M9"/>
    <mergeCell ref="O5:O9"/>
    <mergeCell ref="J6:K6"/>
    <mergeCell ref="C6:F6"/>
    <mergeCell ref="B95:B97"/>
    <mergeCell ref="C95:K95"/>
    <mergeCell ref="B50:B52"/>
    <mergeCell ref="C50:K50"/>
    <mergeCell ref="C51:F51"/>
    <mergeCell ref="G51:H51"/>
    <mergeCell ref="I51:I52"/>
    <mergeCell ref="J51:K51"/>
    <mergeCell ref="C96:F96"/>
    <mergeCell ref="G96:H96"/>
    <mergeCell ref="I96:I97"/>
    <mergeCell ref="J96:K96"/>
    <mergeCell ref="B185:B187"/>
    <mergeCell ref="C185:K185"/>
    <mergeCell ref="B140:B142"/>
    <mergeCell ref="C140:K140"/>
    <mergeCell ref="C186:F186"/>
    <mergeCell ref="G186:H186"/>
    <mergeCell ref="I186:I187"/>
    <mergeCell ref="C141:F141"/>
    <mergeCell ref="G141:H141"/>
    <mergeCell ref="I141:I142"/>
    <mergeCell ref="J141:K141"/>
    <mergeCell ref="J186:K186"/>
  </mergeCells>
  <conditionalFormatting sqref="R4:R229">
    <cfRule type="cellIs" dxfId="48" priority="1" operator="equal">
      <formula>0</formula>
    </cfRule>
  </conditionalFormatting>
  <dataValidations count="1">
    <dataValidation type="custom" allowBlank="1" showErrorMessage="1" errorTitle="Input Error" error="Please enter a numeric value." sqref="D46:I46 D216:I222 D22:I25 D29:I32 D36:I42 D91:I91 D57:K63 D67:I70 D74:I77 D81:I87 D136:I136 D102:K108 D112:I115 D119:I122 D126:I132 D181:I181 D147:K153 D157:I160 D164:I167 D171:I177 D226:I226 D192:K198 D202:I205 D209:I212 D13:F18 G12:G18 J12:K18 H13:I18" xr:uid="{9E6B95CC-CC1A-4BD8-9285-2B182DC5AF9E}">
      <formula1>ISNUMBER(D12)</formula1>
    </dataValidation>
  </dataValidations>
  <pageMargins left="0.7" right="0.7" top="0.75" bottom="0.75" header="0.3" footer="0.3"/>
  <pageSetup paperSize="8" scale="79" fitToHeight="0" orientation="portrait" r:id="rId1"/>
  <headerFooter>
    <oddHeader>&amp;L&amp;F&amp;CSheet: &amp;A&amp;ROFFICIAL</oddHeader>
    <oddFooter>&amp;LPrinted on: &amp;D at &amp;T&amp;CPage &amp;P of &amp;N&amp;ROfwat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655CA-4E1F-4154-8D12-0275F6F01A76}">
  <sheetPr codeName="Sheet5">
    <tabColor theme="1"/>
    <pageSetUpPr fitToPage="1"/>
  </sheetPr>
  <dimension ref="A1"/>
  <sheetViews>
    <sheetView workbookViewId="0"/>
  </sheetViews>
  <sheetFormatPr defaultColWidth="9" defaultRowHeight="13.8"/>
  <cols>
    <col min="1" max="1" width="1.19921875" style="980" customWidth="1"/>
  </cols>
  <sheetData>
    <row r="1" spans="1:1">
      <c r="A1" s="980" t="s">
        <v>713</v>
      </c>
    </row>
  </sheetData>
  <sheetProtection formatColumns="0" formatRows="0"/>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DFCA1-5902-464B-8C39-7271728585AB}">
  <sheetPr codeName="Sheet129">
    <pageSetUpPr fitToPage="1"/>
  </sheetPr>
  <dimension ref="A1:T64"/>
  <sheetViews>
    <sheetView topLeftCell="B38" zoomScaleNormal="100" workbookViewId="0">
      <selection activeCell="E59" sqref="E59"/>
    </sheetView>
  </sheetViews>
  <sheetFormatPr defaultColWidth="9" defaultRowHeight="13.8"/>
  <cols>
    <col min="1" max="1" width="1.19921875" style="3001" customWidth="1"/>
    <col min="2" max="2" width="64.69921875" style="1642" customWidth="1"/>
    <col min="3" max="3" width="5.5" style="1642" bestFit="1" customWidth="1"/>
    <col min="4" max="4" width="4.69921875" style="1642" bestFit="1" customWidth="1"/>
    <col min="5" max="5" width="10.19921875" style="1642" customWidth="1"/>
    <col min="6" max="9" width="12" style="1642" customWidth="1"/>
    <col min="10" max="10" width="9.5" style="1642" customWidth="1"/>
    <col min="11" max="11" width="1.59765625" style="1642" customWidth="1"/>
    <col min="12" max="12" width="9.5" style="1764" customWidth="1"/>
    <col min="13" max="13" width="1.59765625" style="1764" customWidth="1"/>
    <col min="14" max="14" width="20.59765625" style="1764" customWidth="1"/>
    <col min="15" max="15" width="1.59765625" style="3042" customWidth="1"/>
    <col min="16" max="16" width="1.59765625" style="3026" customWidth="1"/>
    <col min="17" max="17" width="19.69921875" style="3042" bestFit="1" customWidth="1"/>
    <col min="18" max="18" width="1.59765625" style="3043" customWidth="1"/>
    <col min="19" max="20" width="1.59765625" style="2995" customWidth="1"/>
    <col min="21" max="21" width="1.59765625" style="1642" customWidth="1"/>
    <col min="22" max="16384" width="9" style="1642"/>
  </cols>
  <sheetData>
    <row r="1" spans="1:20" s="1637" customFormat="1" ht="23.25" customHeight="1">
      <c r="A1" s="3159" t="s">
        <v>713</v>
      </c>
      <c r="B1" s="5068" t="s">
        <v>3452</v>
      </c>
      <c r="C1" s="5068"/>
      <c r="D1" s="5068"/>
      <c r="E1" s="5068"/>
      <c r="F1" s="5068"/>
      <c r="G1" s="5068"/>
      <c r="H1" s="5068"/>
      <c r="I1" s="5068"/>
      <c r="J1" s="5068"/>
      <c r="K1" s="1634"/>
      <c r="L1" s="1633"/>
      <c r="M1" s="1712"/>
      <c r="N1" s="1712"/>
      <c r="O1" s="3025"/>
      <c r="P1" s="3026"/>
      <c r="Q1" s="3027"/>
      <c r="R1" s="3028"/>
      <c r="S1" s="2998"/>
      <c r="T1" s="2998"/>
    </row>
    <row r="2" spans="1:20" s="1637" customFormat="1" ht="23.25" customHeight="1">
      <c r="A2" s="3159"/>
      <c r="B2" s="5068" t="str">
        <f>SelectCompany!B4</f>
        <v>South Staffordshire Water</v>
      </c>
      <c r="C2" s="5068"/>
      <c r="D2" s="5068"/>
      <c r="E2" s="5068"/>
      <c r="F2" s="5068"/>
      <c r="G2" s="5068"/>
      <c r="H2" s="4313"/>
      <c r="I2" s="4313"/>
      <c r="J2" s="4313"/>
      <c r="K2" s="1713"/>
      <c r="L2" s="1713"/>
      <c r="M2" s="1713"/>
      <c r="N2" s="1713"/>
      <c r="O2" s="3029"/>
      <c r="P2" s="3026"/>
      <c r="Q2" s="3027"/>
      <c r="R2" s="3028"/>
      <c r="S2" s="2998"/>
      <c r="T2" s="2998"/>
    </row>
    <row r="3" spans="1:20" s="1638" customFormat="1" ht="36.75" customHeight="1">
      <c r="A3" s="3001"/>
      <c r="B3" s="4967" t="s">
        <v>9962</v>
      </c>
      <c r="C3" s="4967"/>
      <c r="D3" s="4967"/>
      <c r="E3" s="4967"/>
      <c r="F3" s="4967"/>
      <c r="G3" s="4967"/>
      <c r="H3" s="4967"/>
      <c r="I3" s="4967"/>
      <c r="J3" s="4967"/>
      <c r="K3" s="5200"/>
      <c r="L3" s="5200"/>
      <c r="M3" s="5200"/>
      <c r="N3" s="5200"/>
      <c r="O3" s="3030"/>
      <c r="P3" s="3031"/>
      <c r="Q3" s="3032" t="s">
        <v>716</v>
      </c>
      <c r="R3" s="3033"/>
      <c r="S3" s="2995"/>
      <c r="T3" s="2995"/>
    </row>
    <row r="4" spans="1:20" s="1646" customFormat="1" ht="15" customHeight="1" thickBot="1">
      <c r="A4" s="3001"/>
      <c r="B4" s="1714"/>
      <c r="C4" s="1714"/>
      <c r="D4" s="1714"/>
      <c r="E4" s="1714"/>
      <c r="F4" s="1714"/>
      <c r="G4" s="1714"/>
      <c r="H4" s="1714"/>
      <c r="I4" s="1714"/>
      <c r="J4" s="1714"/>
      <c r="K4" s="1715"/>
      <c r="L4" s="1716"/>
      <c r="M4" s="1717"/>
      <c r="N4" s="1717"/>
      <c r="O4" s="3030"/>
      <c r="P4" s="3031"/>
      <c r="Q4" s="3034"/>
      <c r="R4" s="3033"/>
      <c r="S4" s="2995"/>
      <c r="T4" s="2995"/>
    </row>
    <row r="5" spans="1:20" s="1646" customFormat="1" ht="21.75" customHeight="1" thickTop="1">
      <c r="A5" s="3001"/>
      <c r="B5" s="5201" t="s">
        <v>717</v>
      </c>
      <c r="C5" s="5203" t="s">
        <v>718</v>
      </c>
      <c r="D5" s="5203" t="s">
        <v>719</v>
      </c>
      <c r="E5" s="5203" t="s">
        <v>1007</v>
      </c>
      <c r="F5" s="5206" t="s">
        <v>1322</v>
      </c>
      <c r="G5" s="5207"/>
      <c r="H5" s="5208"/>
      <c r="I5" s="5163" t="s">
        <v>1011</v>
      </c>
      <c r="J5" s="5196" t="s">
        <v>858</v>
      </c>
      <c r="K5" s="1715"/>
      <c r="L5" s="5198" t="s">
        <v>723</v>
      </c>
      <c r="M5" s="1651"/>
      <c r="N5" s="5198" t="s">
        <v>724</v>
      </c>
      <c r="O5" s="3035"/>
      <c r="P5" s="3031"/>
      <c r="Q5" s="3034"/>
      <c r="R5" s="3033"/>
      <c r="S5" s="2995"/>
      <c r="T5" s="2995"/>
    </row>
    <row r="6" spans="1:20" s="1646" customFormat="1" ht="48" customHeight="1" thickBot="1">
      <c r="A6" s="3001" t="s">
        <v>725</v>
      </c>
      <c r="B6" s="5202"/>
      <c r="C6" s="5204"/>
      <c r="D6" s="5204"/>
      <c r="E6" s="5205"/>
      <c r="F6" s="3549" t="s">
        <v>3083</v>
      </c>
      <c r="G6" s="3549" t="s">
        <v>3084</v>
      </c>
      <c r="H6" s="3549" t="s">
        <v>3085</v>
      </c>
      <c r="I6" s="5164"/>
      <c r="J6" s="5197"/>
      <c r="K6" s="1715"/>
      <c r="L6" s="5199"/>
      <c r="M6" s="1651"/>
      <c r="N6" s="5199"/>
      <c r="O6" s="3035"/>
      <c r="P6" s="3031"/>
      <c r="Q6" s="3036"/>
      <c r="R6" s="3037"/>
      <c r="S6" s="2995"/>
      <c r="T6" s="2995"/>
    </row>
    <row r="7" spans="1:20" s="1646" customFormat="1" ht="15.75" customHeight="1" thickTop="1" thickBot="1">
      <c r="A7" s="3001" t="s">
        <v>729</v>
      </c>
      <c r="B7" s="1802"/>
      <c r="C7" s="1802"/>
      <c r="D7" s="1802"/>
      <c r="E7" s="1668"/>
      <c r="F7" s="1668"/>
      <c r="G7" s="1668"/>
      <c r="H7" s="1668"/>
      <c r="I7" s="1668"/>
      <c r="J7" s="3715"/>
      <c r="K7" s="1668"/>
      <c r="L7" s="3715"/>
      <c r="M7" s="3715"/>
      <c r="N7" s="3715"/>
      <c r="O7" s="3034"/>
      <c r="P7" s="3031"/>
      <c r="Q7" s="3034"/>
      <c r="R7" s="3033"/>
      <c r="S7" s="3253"/>
      <c r="T7" s="2995"/>
    </row>
    <row r="8" spans="1:20" s="1739" customFormat="1" ht="15.75" customHeight="1" thickTop="1" thickBot="1">
      <c r="A8" s="3160"/>
      <c r="B8" s="1735" t="s">
        <v>3453</v>
      </c>
      <c r="C8" s="1736"/>
      <c r="D8" s="1736"/>
      <c r="E8" s="1737"/>
      <c r="F8" s="1737"/>
      <c r="G8" s="2671"/>
      <c r="H8" s="2671"/>
      <c r="I8" s="2671"/>
      <c r="J8" s="2672"/>
      <c r="K8" s="2672"/>
      <c r="L8" s="1521"/>
      <c r="M8" s="1521"/>
      <c r="N8" s="1521"/>
      <c r="O8" s="3038"/>
      <c r="P8" s="3031"/>
      <c r="Q8" s="101">
        <f t="shared" ref="Q8:Q58" si="0">IF(COUNTBLANK(E8:J8)=R8, 0, rngIncomplete )</f>
        <v>0</v>
      </c>
      <c r="R8" s="3046">
        <v>6</v>
      </c>
      <c r="S8" s="3382"/>
      <c r="T8" s="3383"/>
    </row>
    <row r="9" spans="1:20" s="1646" customFormat="1" ht="15.75" customHeight="1" thickTop="1">
      <c r="A9" s="3001"/>
      <c r="B9" s="1719" t="s">
        <v>3454</v>
      </c>
      <c r="C9" s="1720" t="s">
        <v>731</v>
      </c>
      <c r="D9" s="1720">
        <v>3</v>
      </c>
      <c r="E9" s="4948">
        <v>4.3810000000000002</v>
      </c>
      <c r="F9" s="1721">
        <v>1.827</v>
      </c>
      <c r="G9" s="1721">
        <v>0.72699999999999998</v>
      </c>
      <c r="H9" s="1721">
        <v>14.603999999999999</v>
      </c>
      <c r="I9" s="1721">
        <v>0</v>
      </c>
      <c r="J9" s="1722">
        <f t="shared" ref="J9:J11" si="1">IFERROR(SUM(E9:I9), 0)</f>
        <v>21.539000000000001</v>
      </c>
      <c r="K9" s="1715"/>
      <c r="L9" s="4463" t="s">
        <v>3455</v>
      </c>
      <c r="M9" s="1015"/>
      <c r="N9" s="4806"/>
      <c r="O9" s="3039"/>
      <c r="P9" s="3031"/>
      <c r="Q9" s="101">
        <f t="shared" si="0"/>
        <v>0</v>
      </c>
      <c r="R9" s="3045">
        <v>0</v>
      </c>
      <c r="S9" s="2995"/>
      <c r="T9" s="2995"/>
    </row>
    <row r="10" spans="1:20" s="1646" customFormat="1" ht="15.75" customHeight="1">
      <c r="A10" s="3001"/>
      <c r="B10" s="1724" t="s">
        <v>3456</v>
      </c>
      <c r="C10" s="1725" t="s">
        <v>731</v>
      </c>
      <c r="D10" s="1725">
        <v>3</v>
      </c>
      <c r="E10" s="1726">
        <v>0</v>
      </c>
      <c r="F10" s="1726">
        <v>0</v>
      </c>
      <c r="G10" s="1726">
        <v>0</v>
      </c>
      <c r="H10" s="1726">
        <v>0</v>
      </c>
      <c r="I10" s="1726">
        <v>0</v>
      </c>
      <c r="J10" s="1727">
        <f t="shared" si="1"/>
        <v>0</v>
      </c>
      <c r="K10" s="1715"/>
      <c r="L10" s="4464" t="s">
        <v>3457</v>
      </c>
      <c r="M10" s="1015"/>
      <c r="N10" s="4807"/>
      <c r="O10" s="3039"/>
      <c r="P10" s="3031"/>
      <c r="Q10" s="101">
        <f t="shared" ref="Q10:Q34" si="2">IF(COUNTBLANK(E10:J10)=R10, 0, rngIncomplete )</f>
        <v>0</v>
      </c>
      <c r="R10" s="3045">
        <v>0</v>
      </c>
      <c r="S10" s="2995"/>
      <c r="T10" s="2995"/>
    </row>
    <row r="11" spans="1:20" s="1646" customFormat="1" ht="15.75" customHeight="1">
      <c r="A11" s="3001"/>
      <c r="B11" s="1724" t="s">
        <v>3458</v>
      </c>
      <c r="C11" s="1725" t="s">
        <v>731</v>
      </c>
      <c r="D11" s="1725">
        <v>3</v>
      </c>
      <c r="E11" s="1726">
        <v>0.01</v>
      </c>
      <c r="F11" s="1726">
        <v>4.0000000000000001E-3</v>
      </c>
      <c r="G11" s="1726">
        <v>1.4E-2</v>
      </c>
      <c r="H11" s="1726">
        <v>4.9000000000000002E-2</v>
      </c>
      <c r="I11" s="1726">
        <v>0</v>
      </c>
      <c r="J11" s="1727">
        <f t="shared" si="1"/>
        <v>7.6999999999999999E-2</v>
      </c>
      <c r="K11" s="1715"/>
      <c r="L11" s="4464" t="s">
        <v>3459</v>
      </c>
      <c r="M11" s="1015"/>
      <c r="N11" s="4807"/>
      <c r="O11" s="3039"/>
      <c r="P11" s="3031"/>
      <c r="Q11" s="101">
        <f t="shared" si="2"/>
        <v>0</v>
      </c>
      <c r="R11" s="3045">
        <v>0</v>
      </c>
      <c r="S11" s="2995"/>
      <c r="T11" s="2995"/>
    </row>
    <row r="12" spans="1:20" s="1646" customFormat="1" ht="15.75" customHeight="1">
      <c r="A12" s="3001"/>
      <c r="B12" s="1724" t="s">
        <v>3460</v>
      </c>
      <c r="C12" s="1725" t="s">
        <v>731</v>
      </c>
      <c r="D12" s="1725">
        <v>3</v>
      </c>
      <c r="E12" s="1726">
        <v>0</v>
      </c>
      <c r="F12" s="1726">
        <v>0</v>
      </c>
      <c r="G12" s="1726">
        <v>0</v>
      </c>
      <c r="H12" s="1726">
        <v>2.9985567600000014</v>
      </c>
      <c r="I12" s="1726">
        <v>0</v>
      </c>
      <c r="J12" s="1727">
        <f>IFERROR(SUM(E12:I12), 0)</f>
        <v>2.9985567600000014</v>
      </c>
      <c r="K12" s="1715"/>
      <c r="L12" s="4464" t="s">
        <v>3461</v>
      </c>
      <c r="M12" s="1015"/>
      <c r="N12" s="4807"/>
      <c r="O12" s="3039"/>
      <c r="P12" s="3031"/>
      <c r="Q12" s="101">
        <f t="shared" si="2"/>
        <v>0</v>
      </c>
      <c r="R12" s="3045"/>
      <c r="S12" s="2995"/>
      <c r="T12" s="2995"/>
    </row>
    <row r="13" spans="1:20" s="1646" customFormat="1" ht="15.75" customHeight="1">
      <c r="A13" s="3001"/>
      <c r="B13" s="1724" t="s">
        <v>3462</v>
      </c>
      <c r="C13" s="1725" t="s">
        <v>731</v>
      </c>
      <c r="D13" s="1725">
        <v>3</v>
      </c>
      <c r="E13" s="1726">
        <v>0</v>
      </c>
      <c r="F13" s="1726">
        <v>0</v>
      </c>
      <c r="G13" s="1726">
        <v>0</v>
      </c>
      <c r="H13" s="1726">
        <v>0</v>
      </c>
      <c r="I13" s="1726">
        <v>0</v>
      </c>
      <c r="J13" s="1727">
        <f>IFERROR(SUM(E13:I13), 0)</f>
        <v>0</v>
      </c>
      <c r="K13" s="1715"/>
      <c r="L13" s="4464" t="s">
        <v>3463</v>
      </c>
      <c r="M13" s="1015"/>
      <c r="N13" s="4807"/>
      <c r="O13" s="3039"/>
      <c r="P13" s="3031"/>
      <c r="Q13" s="101">
        <f t="shared" si="2"/>
        <v>0</v>
      </c>
      <c r="R13" s="3045"/>
      <c r="S13" s="2995"/>
      <c r="T13" s="2995"/>
    </row>
    <row r="14" spans="1:20" s="1646" customFormat="1" ht="15.75" customHeight="1">
      <c r="A14" s="3001"/>
      <c r="B14" s="1724" t="s">
        <v>1082</v>
      </c>
      <c r="C14" s="1725" t="s">
        <v>731</v>
      </c>
      <c r="D14" s="1725">
        <v>3</v>
      </c>
      <c r="E14" s="4949">
        <v>0.189</v>
      </c>
      <c r="F14" s="1726">
        <v>0.20200000000000001</v>
      </c>
      <c r="G14" s="1726">
        <v>0.33400000000000002</v>
      </c>
      <c r="H14" s="1726">
        <v>3.4089999999999998</v>
      </c>
      <c r="I14" s="1726">
        <v>0</v>
      </c>
      <c r="J14" s="1727">
        <f>IFERROR(SUM(E14:I14), 0)</f>
        <v>4.1340000000000003</v>
      </c>
      <c r="K14" s="1715"/>
      <c r="L14" s="4464" t="s">
        <v>3464</v>
      </c>
      <c r="M14" s="1015"/>
      <c r="N14" s="4807"/>
      <c r="O14" s="3039"/>
      <c r="P14" s="3031"/>
      <c r="Q14" s="101">
        <f t="shared" si="2"/>
        <v>0</v>
      </c>
      <c r="R14" s="3045">
        <v>0</v>
      </c>
      <c r="S14" s="2995"/>
      <c r="T14" s="2995"/>
    </row>
    <row r="15" spans="1:20" s="1646" customFormat="1" ht="15.75" customHeight="1">
      <c r="A15" s="3001"/>
      <c r="B15" s="1724" t="s">
        <v>3465</v>
      </c>
      <c r="C15" s="1725" t="s">
        <v>731</v>
      </c>
      <c r="D15" s="1725">
        <v>3</v>
      </c>
      <c r="E15" s="4949">
        <v>1.4999999999999999E-2</v>
      </c>
      <c r="F15" s="1726">
        <v>0</v>
      </c>
      <c r="G15" s="1726">
        <v>6.0000000000000001E-3</v>
      </c>
      <c r="H15" s="1726">
        <v>5.0000000000000001E-3</v>
      </c>
      <c r="I15" s="1726">
        <v>0</v>
      </c>
      <c r="J15" s="1727">
        <f t="shared" ref="J15:J29" si="3">IFERROR(SUM(E15:I15), 0)</f>
        <v>2.5999999999999999E-2</v>
      </c>
      <c r="K15" s="1715"/>
      <c r="L15" s="4464" t="s">
        <v>3466</v>
      </c>
      <c r="M15" s="1015"/>
      <c r="N15" s="4807"/>
      <c r="O15" s="3039"/>
      <c r="P15" s="3031"/>
      <c r="Q15" s="101">
        <f t="shared" si="2"/>
        <v>0</v>
      </c>
      <c r="R15" s="3045">
        <v>0</v>
      </c>
      <c r="S15" s="2995"/>
      <c r="T15" s="2995"/>
    </row>
    <row r="16" spans="1:20" s="1646" customFormat="1" ht="15.75" customHeight="1">
      <c r="A16" s="3001"/>
      <c r="B16" s="1724" t="s">
        <v>3467</v>
      </c>
      <c r="C16" s="1725" t="s">
        <v>731</v>
      </c>
      <c r="D16" s="1725">
        <v>3</v>
      </c>
      <c r="E16" s="4949">
        <v>4.899</v>
      </c>
      <c r="F16" s="1726">
        <v>1E-3</v>
      </c>
      <c r="G16" s="1726">
        <v>2.5000000000000001E-2</v>
      </c>
      <c r="H16" s="1726">
        <v>2.4E-2</v>
      </c>
      <c r="I16" s="1726">
        <v>0</v>
      </c>
      <c r="J16" s="1727">
        <f t="shared" si="3"/>
        <v>4.9490000000000007</v>
      </c>
      <c r="K16" s="1715"/>
      <c r="L16" s="4464" t="s">
        <v>3468</v>
      </c>
      <c r="M16" s="1015"/>
      <c r="N16" s="4807"/>
      <c r="O16" s="3039"/>
      <c r="P16" s="3031"/>
      <c r="Q16" s="101">
        <f t="shared" si="2"/>
        <v>0</v>
      </c>
      <c r="R16" s="3045">
        <v>0</v>
      </c>
      <c r="S16" s="2995"/>
      <c r="T16" s="2995"/>
    </row>
    <row r="17" spans="1:20" s="1646" customFormat="1" ht="15.75" customHeight="1">
      <c r="A17" s="3001"/>
      <c r="B17" s="1724" t="s">
        <v>3469</v>
      </c>
      <c r="C17" s="1725" t="s">
        <v>731</v>
      </c>
      <c r="D17" s="1725">
        <v>3</v>
      </c>
      <c r="E17" s="1726">
        <v>5.6000000000000001E-2</v>
      </c>
      <c r="F17" s="1726">
        <v>1E-3</v>
      </c>
      <c r="G17" s="1726">
        <v>2.1000000000000001E-2</v>
      </c>
      <c r="H17" s="1726">
        <v>0.02</v>
      </c>
      <c r="I17" s="1726">
        <v>0</v>
      </c>
      <c r="J17" s="1727">
        <f t="shared" si="3"/>
        <v>9.8000000000000004E-2</v>
      </c>
      <c r="K17" s="1715"/>
      <c r="L17" s="4464" t="s">
        <v>3470</v>
      </c>
      <c r="M17" s="1015"/>
      <c r="N17" s="4807"/>
      <c r="O17" s="3039"/>
      <c r="P17" s="3031"/>
      <c r="Q17" s="101">
        <f t="shared" si="2"/>
        <v>0</v>
      </c>
      <c r="R17" s="3045">
        <v>0</v>
      </c>
      <c r="S17" s="2995"/>
      <c r="T17" s="2995"/>
    </row>
    <row r="18" spans="1:20" s="1646" customFormat="1" ht="15.75" customHeight="1">
      <c r="A18" s="3001"/>
      <c r="B18" s="1724" t="s">
        <v>3471</v>
      </c>
      <c r="C18" s="1725" t="s">
        <v>731</v>
      </c>
      <c r="D18" s="1725">
        <v>3</v>
      </c>
      <c r="E18" s="1726">
        <v>0</v>
      </c>
      <c r="F18" s="1726">
        <v>0</v>
      </c>
      <c r="G18" s="1726">
        <v>0</v>
      </c>
      <c r="H18" s="1726">
        <v>8.5000000000000006E-2</v>
      </c>
      <c r="I18" s="1726">
        <v>0</v>
      </c>
      <c r="J18" s="1727">
        <f t="shared" si="3"/>
        <v>8.5000000000000006E-2</v>
      </c>
      <c r="K18" s="1715"/>
      <c r="L18" s="4464" t="s">
        <v>3472</v>
      </c>
      <c r="M18" s="1015"/>
      <c r="N18" s="4807"/>
      <c r="O18" s="3039"/>
      <c r="P18" s="3031"/>
      <c r="Q18" s="101">
        <f t="shared" si="2"/>
        <v>0</v>
      </c>
      <c r="R18" s="3045">
        <v>0</v>
      </c>
      <c r="S18" s="2995"/>
      <c r="T18" s="2995"/>
    </row>
    <row r="19" spans="1:20" s="1646" customFormat="1" ht="15.75" customHeight="1">
      <c r="A19" s="3001"/>
      <c r="B19" s="1724" t="s">
        <v>3473</v>
      </c>
      <c r="C19" s="1725" t="s">
        <v>731</v>
      </c>
      <c r="D19" s="1725">
        <v>3</v>
      </c>
      <c r="E19" s="1726">
        <v>0</v>
      </c>
      <c r="F19" s="1726">
        <v>0</v>
      </c>
      <c r="G19" s="1726">
        <v>0</v>
      </c>
      <c r="H19" s="1726">
        <v>0.58199999999999996</v>
      </c>
      <c r="I19" s="1726">
        <v>0</v>
      </c>
      <c r="J19" s="1727">
        <f t="shared" si="3"/>
        <v>0.58199999999999996</v>
      </c>
      <c r="K19" s="1715"/>
      <c r="L19" s="4464" t="s">
        <v>3474</v>
      </c>
      <c r="M19" s="1015"/>
      <c r="N19" s="4807"/>
      <c r="O19" s="3039"/>
      <c r="P19" s="3031"/>
      <c r="Q19" s="101">
        <f t="shared" si="2"/>
        <v>0</v>
      </c>
      <c r="R19" s="3045">
        <v>0</v>
      </c>
      <c r="S19" s="2995"/>
      <c r="T19" s="2995"/>
    </row>
    <row r="20" spans="1:20" s="1646" customFormat="1" ht="15.75" customHeight="1">
      <c r="A20" s="3001"/>
      <c r="B20" s="1724" t="s">
        <v>3475</v>
      </c>
      <c r="C20" s="1725" t="s">
        <v>731</v>
      </c>
      <c r="D20" s="1725">
        <v>3</v>
      </c>
      <c r="E20" s="1726">
        <v>0</v>
      </c>
      <c r="F20" s="1726">
        <v>0</v>
      </c>
      <c r="G20" s="1726">
        <v>0</v>
      </c>
      <c r="H20" s="1726">
        <v>0</v>
      </c>
      <c r="I20" s="1726">
        <v>0</v>
      </c>
      <c r="J20" s="1727">
        <f t="shared" si="3"/>
        <v>0</v>
      </c>
      <c r="K20" s="1715"/>
      <c r="L20" s="4464" t="s">
        <v>3476</v>
      </c>
      <c r="M20" s="1015"/>
      <c r="N20" s="4807"/>
      <c r="O20" s="3039"/>
      <c r="P20" s="3031"/>
      <c r="Q20" s="101">
        <f t="shared" si="2"/>
        <v>0</v>
      </c>
      <c r="R20" s="3045">
        <v>0</v>
      </c>
      <c r="S20" s="2995"/>
      <c r="T20" s="2995"/>
    </row>
    <row r="21" spans="1:20" s="1646" customFormat="1" ht="15.75" customHeight="1">
      <c r="A21" s="3001"/>
      <c r="B21" s="1724" t="s">
        <v>3477</v>
      </c>
      <c r="C21" s="1725" t="s">
        <v>731</v>
      </c>
      <c r="D21" s="1725">
        <v>3</v>
      </c>
      <c r="E21" s="1726">
        <v>0.214</v>
      </c>
      <c r="F21" s="1726">
        <v>0.08</v>
      </c>
      <c r="G21" s="1726">
        <v>0.40699999999999997</v>
      </c>
      <c r="H21" s="1726">
        <v>14.606</v>
      </c>
      <c r="I21" s="1726">
        <v>0</v>
      </c>
      <c r="J21" s="1727">
        <f t="shared" ref="J21" si="4">IFERROR(SUM(E21:I21), 0)</f>
        <v>15.307</v>
      </c>
      <c r="K21" s="1715"/>
      <c r="L21" s="4464" t="s">
        <v>3478</v>
      </c>
      <c r="M21" s="1015"/>
      <c r="N21" s="4807"/>
      <c r="O21" s="3039"/>
      <c r="P21" s="3031"/>
      <c r="Q21" s="101">
        <f t="shared" si="2"/>
        <v>0</v>
      </c>
      <c r="R21" s="3045"/>
      <c r="S21" s="2995"/>
      <c r="T21" s="2995"/>
    </row>
    <row r="22" spans="1:20" s="1739" customFormat="1" ht="15.75" customHeight="1">
      <c r="A22" s="3160"/>
      <c r="B22" s="1740" t="s">
        <v>3479</v>
      </c>
      <c r="C22" s="1741" t="s">
        <v>731</v>
      </c>
      <c r="D22" s="1741">
        <v>3</v>
      </c>
      <c r="E22" s="1742">
        <v>0</v>
      </c>
      <c r="F22" s="1742">
        <v>0</v>
      </c>
      <c r="G22" s="1742">
        <v>7.569</v>
      </c>
      <c r="H22" s="1742">
        <v>0</v>
      </c>
      <c r="I22" s="1742">
        <v>0</v>
      </c>
      <c r="J22" s="1743">
        <f t="shared" si="3"/>
        <v>7.569</v>
      </c>
      <c r="K22" s="1738"/>
      <c r="L22" s="4464" t="s">
        <v>3480</v>
      </c>
      <c r="M22" s="1015"/>
      <c r="N22" s="4807"/>
      <c r="O22" s="3039"/>
      <c r="P22" s="3031"/>
      <c r="Q22" s="101">
        <f t="shared" si="2"/>
        <v>0</v>
      </c>
      <c r="R22" s="3046">
        <v>0</v>
      </c>
      <c r="S22" s="3383"/>
      <c r="T22" s="3383"/>
    </row>
    <row r="23" spans="1:20" s="1739" customFormat="1" ht="15.75" customHeight="1">
      <c r="A23" s="3160"/>
      <c r="B23" s="1740" t="s">
        <v>3481</v>
      </c>
      <c r="C23" s="1741" t="s">
        <v>731</v>
      </c>
      <c r="D23" s="1741">
        <v>3</v>
      </c>
      <c r="E23" s="1742">
        <v>0.54400000000000004</v>
      </c>
      <c r="F23" s="1742">
        <v>0.35</v>
      </c>
      <c r="G23" s="1742">
        <v>0.63700000000000001</v>
      </c>
      <c r="H23" s="1742">
        <v>1.736</v>
      </c>
      <c r="I23" s="1742">
        <v>0</v>
      </c>
      <c r="J23" s="1743">
        <f t="shared" si="3"/>
        <v>3.2670000000000003</v>
      </c>
      <c r="K23" s="1738"/>
      <c r="L23" s="4464" t="s">
        <v>3482</v>
      </c>
      <c r="M23" s="1015"/>
      <c r="N23" s="4807"/>
      <c r="O23" s="3039"/>
      <c r="P23" s="3031"/>
      <c r="Q23" s="101">
        <f t="shared" si="2"/>
        <v>0</v>
      </c>
      <c r="R23" s="3046">
        <v>0</v>
      </c>
      <c r="S23" s="3383"/>
      <c r="T23" s="3383"/>
    </row>
    <row r="24" spans="1:20" s="1739" customFormat="1" ht="15.75" customHeight="1">
      <c r="A24" s="3160"/>
      <c r="B24" s="1740" t="s">
        <v>3483</v>
      </c>
      <c r="C24" s="1741" t="s">
        <v>731</v>
      </c>
      <c r="D24" s="1741">
        <v>3</v>
      </c>
      <c r="E24" s="1742">
        <v>3.2000000000000001E-2</v>
      </c>
      <c r="F24" s="1742">
        <v>1.6E-2</v>
      </c>
      <c r="G24" s="1742">
        <v>0.443</v>
      </c>
      <c r="H24" s="1742">
        <v>1.4179999999999999</v>
      </c>
      <c r="I24" s="1742">
        <v>0</v>
      </c>
      <c r="J24" s="1743">
        <f t="shared" si="3"/>
        <v>1.9089999999999998</v>
      </c>
      <c r="K24" s="1738"/>
      <c r="L24" s="4464" t="s">
        <v>3484</v>
      </c>
      <c r="M24" s="1015"/>
      <c r="N24" s="4807"/>
      <c r="O24" s="3039"/>
      <c r="P24" s="3031"/>
      <c r="Q24" s="101">
        <f t="shared" si="2"/>
        <v>0</v>
      </c>
      <c r="R24" s="3046">
        <v>0</v>
      </c>
      <c r="S24" s="3383"/>
      <c r="T24" s="3383"/>
    </row>
    <row r="25" spans="1:20" s="1739" customFormat="1" ht="15.75" customHeight="1">
      <c r="A25" s="3160"/>
      <c r="B25" s="1740" t="s">
        <v>3485</v>
      </c>
      <c r="C25" s="1741" t="s">
        <v>731</v>
      </c>
      <c r="D25" s="1741">
        <v>3</v>
      </c>
      <c r="E25" s="1742">
        <v>0.23899999999999999</v>
      </c>
      <c r="F25" s="1742">
        <v>0.23899999999999999</v>
      </c>
      <c r="G25" s="1742">
        <v>0.23899999999999999</v>
      </c>
      <c r="H25" s="1742">
        <v>0.23899999999999999</v>
      </c>
      <c r="I25" s="1742">
        <v>0</v>
      </c>
      <c r="J25" s="1743">
        <f t="shared" si="3"/>
        <v>0.95599999999999996</v>
      </c>
      <c r="K25" s="1738"/>
      <c r="L25" s="4464" t="s">
        <v>3486</v>
      </c>
      <c r="M25" s="1015"/>
      <c r="N25" s="4807"/>
      <c r="O25" s="3039"/>
      <c r="P25" s="3031"/>
      <c r="Q25" s="101">
        <f t="shared" si="2"/>
        <v>0</v>
      </c>
      <c r="R25" s="3046">
        <v>0</v>
      </c>
      <c r="S25" s="3383"/>
      <c r="T25" s="3383"/>
    </row>
    <row r="26" spans="1:20" s="1739" customFormat="1" ht="15.75" customHeight="1">
      <c r="A26" s="3160"/>
      <c r="B26" s="1740" t="s">
        <v>3487</v>
      </c>
      <c r="C26" s="1741" t="s">
        <v>731</v>
      </c>
      <c r="D26" s="1741">
        <v>3</v>
      </c>
      <c r="E26" s="1742">
        <v>0</v>
      </c>
      <c r="F26" s="1742">
        <v>0</v>
      </c>
      <c r="G26" s="1742">
        <v>0</v>
      </c>
      <c r="H26" s="1742">
        <v>0</v>
      </c>
      <c r="I26" s="1742">
        <v>0</v>
      </c>
      <c r="J26" s="1743">
        <f t="shared" si="3"/>
        <v>0</v>
      </c>
      <c r="K26" s="1738"/>
      <c r="L26" s="4464" t="s">
        <v>3488</v>
      </c>
      <c r="M26" s="1015"/>
      <c r="N26" s="4807"/>
      <c r="O26" s="3039"/>
      <c r="P26" s="3031"/>
      <c r="Q26" s="101">
        <f t="shared" si="2"/>
        <v>0</v>
      </c>
      <c r="R26" s="3046">
        <v>0</v>
      </c>
      <c r="S26" s="3383"/>
      <c r="T26" s="3383"/>
    </row>
    <row r="27" spans="1:20" s="1739" customFormat="1" ht="15.75" customHeight="1">
      <c r="A27" s="3160"/>
      <c r="B27" s="1740" t="s">
        <v>3489</v>
      </c>
      <c r="C27" s="1741" t="s">
        <v>731</v>
      </c>
      <c r="D27" s="1741">
        <v>3</v>
      </c>
      <c r="E27" s="1742">
        <v>0</v>
      </c>
      <c r="F27" s="1742">
        <v>0</v>
      </c>
      <c r="G27" s="1742">
        <v>0</v>
      </c>
      <c r="H27" s="1742">
        <v>0.01</v>
      </c>
      <c r="I27" s="1742">
        <v>0</v>
      </c>
      <c r="J27" s="1743">
        <f t="shared" si="3"/>
        <v>0.01</v>
      </c>
      <c r="K27" s="1738"/>
      <c r="L27" s="4464" t="s">
        <v>3490</v>
      </c>
      <c r="M27" s="1015"/>
      <c r="N27" s="4807"/>
      <c r="O27" s="3039"/>
      <c r="P27" s="3031"/>
      <c r="Q27" s="101">
        <f t="shared" si="2"/>
        <v>0</v>
      </c>
      <c r="R27" s="3046">
        <v>0</v>
      </c>
      <c r="S27" s="3383"/>
      <c r="T27" s="3383"/>
    </row>
    <row r="28" spans="1:20" s="1739" customFormat="1" ht="15.75" customHeight="1">
      <c r="A28" s="3160"/>
      <c r="B28" s="1740" t="s">
        <v>3491</v>
      </c>
      <c r="C28" s="1741" t="s">
        <v>731</v>
      </c>
      <c r="D28" s="1741">
        <v>3</v>
      </c>
      <c r="E28" s="1742">
        <v>0</v>
      </c>
      <c r="F28" s="1742">
        <v>0</v>
      </c>
      <c r="G28" s="1742">
        <v>0</v>
      </c>
      <c r="H28" s="1742">
        <v>0</v>
      </c>
      <c r="I28" s="1742">
        <v>0</v>
      </c>
      <c r="J28" s="1743">
        <f t="shared" si="3"/>
        <v>0</v>
      </c>
      <c r="K28" s="1738"/>
      <c r="L28" s="4464" t="s">
        <v>3492</v>
      </c>
      <c r="M28" s="1015"/>
      <c r="N28" s="4807"/>
      <c r="O28" s="3039"/>
      <c r="P28" s="3031"/>
      <c r="Q28" s="101">
        <f t="shared" si="2"/>
        <v>0</v>
      </c>
      <c r="R28" s="3046">
        <v>0</v>
      </c>
      <c r="S28" s="3383"/>
      <c r="T28" s="3383"/>
    </row>
    <row r="29" spans="1:20" s="1739" customFormat="1" ht="15.75" customHeight="1">
      <c r="A29" s="3160"/>
      <c r="B29" s="1740" t="s">
        <v>3493</v>
      </c>
      <c r="C29" s="1741" t="s">
        <v>731</v>
      </c>
      <c r="D29" s="1741">
        <v>3</v>
      </c>
      <c r="E29" s="1726">
        <v>7.8E-2</v>
      </c>
      <c r="F29" s="1726">
        <v>1.7000000000000001E-2</v>
      </c>
      <c r="G29" s="1726">
        <v>7.0000000000000007E-2</v>
      </c>
      <c r="H29" s="1726">
        <v>0.45200000000000001</v>
      </c>
      <c r="I29" s="1726">
        <v>0</v>
      </c>
      <c r="J29" s="1727">
        <f t="shared" si="3"/>
        <v>0.61699999999999999</v>
      </c>
      <c r="K29" s="4315"/>
      <c r="L29" s="4464" t="s">
        <v>3494</v>
      </c>
      <c r="M29" s="4316"/>
      <c r="N29" s="4807"/>
      <c r="O29" s="3039"/>
      <c r="P29" s="3031"/>
      <c r="Q29" s="101">
        <f t="shared" si="2"/>
        <v>0</v>
      </c>
      <c r="R29" s="3046">
        <v>0</v>
      </c>
      <c r="S29" s="3383"/>
      <c r="T29" s="3383"/>
    </row>
    <row r="30" spans="1:20" s="1739" customFormat="1" ht="15">
      <c r="A30" s="3160"/>
      <c r="B30" s="1740" t="s">
        <v>3495</v>
      </c>
      <c r="C30" s="1741" t="s">
        <v>731</v>
      </c>
      <c r="D30" s="1741">
        <v>3</v>
      </c>
      <c r="E30" s="1742">
        <v>5.0000000000000001E-3</v>
      </c>
      <c r="F30" s="1742">
        <v>3.0000000000000001E-3</v>
      </c>
      <c r="G30" s="1742">
        <v>3.2000000000000001E-2</v>
      </c>
      <c r="H30" s="1742">
        <v>0.11899999999999999</v>
      </c>
      <c r="I30" s="1742">
        <v>0</v>
      </c>
      <c r="J30" s="1743">
        <f t="shared" ref="J30:J34" si="5">IFERROR(SUM(E30:I30), 0)</f>
        <v>0.159</v>
      </c>
      <c r="K30" s="4317"/>
      <c r="L30" s="4464" t="s">
        <v>3496</v>
      </c>
      <c r="M30" s="4318"/>
      <c r="N30" s="4807"/>
      <c r="O30" s="3039"/>
      <c r="P30" s="3031"/>
      <c r="Q30" s="101">
        <f t="shared" si="2"/>
        <v>0</v>
      </c>
      <c r="R30" s="3046">
        <v>0</v>
      </c>
      <c r="S30" s="3383"/>
      <c r="T30" s="3383"/>
    </row>
    <row r="31" spans="1:20" s="1739" customFormat="1" ht="15.75" customHeight="1">
      <c r="A31" s="3160"/>
      <c r="B31" s="1740" t="s">
        <v>3497</v>
      </c>
      <c r="C31" s="1741" t="s">
        <v>731</v>
      </c>
      <c r="D31" s="1741">
        <v>3</v>
      </c>
      <c r="E31" s="1742">
        <v>0.28799999999999998</v>
      </c>
      <c r="F31" s="1742">
        <v>0.113</v>
      </c>
      <c r="G31" s="1742">
        <v>0.26600000000000001</v>
      </c>
      <c r="H31" s="1742">
        <v>1.367</v>
      </c>
      <c r="I31" s="1742">
        <v>0</v>
      </c>
      <c r="J31" s="1743">
        <f t="shared" si="5"/>
        <v>2.0339999999999998</v>
      </c>
      <c r="K31" s="1738"/>
      <c r="L31" s="4464" t="s">
        <v>3498</v>
      </c>
      <c r="M31" s="1015"/>
      <c r="N31" s="4807"/>
      <c r="O31" s="3039"/>
      <c r="P31" s="3031"/>
      <c r="Q31" s="101">
        <f t="shared" si="2"/>
        <v>0</v>
      </c>
      <c r="R31" s="3046">
        <v>0</v>
      </c>
      <c r="S31" s="3383"/>
      <c r="T31" s="3383"/>
    </row>
    <row r="32" spans="1:20" s="1739" customFormat="1" ht="15.75" customHeight="1">
      <c r="A32" s="3160"/>
      <c r="B32" s="1740" t="s">
        <v>3499</v>
      </c>
      <c r="C32" s="1741" t="s">
        <v>731</v>
      </c>
      <c r="D32" s="1741">
        <v>3</v>
      </c>
      <c r="E32" s="1742">
        <v>0.33500000000000002</v>
      </c>
      <c r="F32" s="1742">
        <v>7.0999999999999994E-2</v>
      </c>
      <c r="G32" s="1742">
        <v>0.30199999999999999</v>
      </c>
      <c r="H32" s="1742">
        <v>2.0409999999999999</v>
      </c>
      <c r="I32" s="1742">
        <v>0</v>
      </c>
      <c r="J32" s="1743">
        <f t="shared" si="5"/>
        <v>2.7489999999999997</v>
      </c>
      <c r="K32" s="1738"/>
      <c r="L32" s="4464" t="s">
        <v>3500</v>
      </c>
      <c r="M32" s="1015"/>
      <c r="N32" s="4807"/>
      <c r="O32" s="3039"/>
      <c r="P32" s="3031"/>
      <c r="Q32" s="101">
        <f t="shared" si="2"/>
        <v>0</v>
      </c>
      <c r="R32" s="3046">
        <v>0</v>
      </c>
      <c r="S32" s="3383"/>
      <c r="T32" s="3383"/>
    </row>
    <row r="33" spans="1:20" s="1739" customFormat="1" ht="15.75" customHeight="1">
      <c r="A33" s="3160"/>
      <c r="B33" s="1740" t="s">
        <v>3501</v>
      </c>
      <c r="C33" s="1741" t="s">
        <v>731</v>
      </c>
      <c r="D33" s="1741">
        <v>3</v>
      </c>
      <c r="E33" s="1742">
        <v>4.2000000000000003E-2</v>
      </c>
      <c r="F33" s="1742">
        <v>1.0999999999999999E-2</v>
      </c>
      <c r="G33" s="1742">
        <v>4.2000000000000003E-2</v>
      </c>
      <c r="H33" s="1742">
        <v>0.25900000000000001</v>
      </c>
      <c r="I33" s="1742">
        <v>0</v>
      </c>
      <c r="J33" s="1743">
        <f t="shared" si="5"/>
        <v>0.35399999999999998</v>
      </c>
      <c r="K33" s="1738"/>
      <c r="L33" s="4464" t="s">
        <v>3502</v>
      </c>
      <c r="M33" s="1015"/>
      <c r="N33" s="4807"/>
      <c r="O33" s="3039"/>
      <c r="P33" s="3031"/>
      <c r="Q33" s="101">
        <f t="shared" si="2"/>
        <v>0</v>
      </c>
      <c r="R33" s="3046">
        <v>0</v>
      </c>
      <c r="S33" s="3383"/>
      <c r="T33" s="3383"/>
    </row>
    <row r="34" spans="1:20" s="1739" customFormat="1" ht="15.75" customHeight="1" thickBot="1">
      <c r="A34" s="3160"/>
      <c r="B34" s="1744" t="s">
        <v>3503</v>
      </c>
      <c r="C34" s="1745" t="s">
        <v>731</v>
      </c>
      <c r="D34" s="1745">
        <v>3</v>
      </c>
      <c r="E34" s="1746">
        <v>3.6480000000000001</v>
      </c>
      <c r="F34" s="1746">
        <v>0.39500000000000002</v>
      </c>
      <c r="G34" s="1746">
        <v>2.5430000000000001</v>
      </c>
      <c r="H34" s="1746">
        <v>12.247427119999999</v>
      </c>
      <c r="I34" s="1746">
        <v>0</v>
      </c>
      <c r="J34" s="1731">
        <f t="shared" si="5"/>
        <v>18.83342712</v>
      </c>
      <c r="K34" s="1738"/>
      <c r="L34" s="4465" t="s">
        <v>3504</v>
      </c>
      <c r="M34" s="1015"/>
      <c r="N34" s="4808"/>
      <c r="O34" s="3039"/>
      <c r="P34" s="3031"/>
      <c r="Q34" s="101">
        <f t="shared" si="2"/>
        <v>0</v>
      </c>
      <c r="R34" s="3046">
        <v>0</v>
      </c>
      <c r="S34" s="3383"/>
      <c r="T34" s="3383"/>
    </row>
    <row r="35" spans="1:20" s="1739" customFormat="1" ht="15.75" customHeight="1" thickTop="1" thickBot="1">
      <c r="A35" s="3160"/>
      <c r="B35" s="1747"/>
      <c r="C35" s="1748"/>
      <c r="D35" s="1748"/>
      <c r="E35" s="2673"/>
      <c r="F35" s="2673"/>
      <c r="G35" s="2673"/>
      <c r="H35" s="2673"/>
      <c r="I35" s="2673"/>
      <c r="J35" s="2674"/>
      <c r="K35" s="2672"/>
      <c r="L35" s="1015"/>
      <c r="M35" s="1015"/>
      <c r="N35" s="4809"/>
      <c r="O35" s="3039"/>
      <c r="P35" s="3031"/>
      <c r="Q35" s="101">
        <f t="shared" si="0"/>
        <v>0</v>
      </c>
      <c r="R35" s="3046">
        <v>6</v>
      </c>
      <c r="S35" s="3383"/>
      <c r="T35" s="3383"/>
    </row>
    <row r="36" spans="1:20" s="1646" customFormat="1" ht="15.75" customHeight="1" thickTop="1" thickBot="1">
      <c r="A36" s="3001"/>
      <c r="B36" s="1718" t="s">
        <v>3505</v>
      </c>
      <c r="C36" s="1667"/>
      <c r="D36" s="1667"/>
      <c r="E36" s="1749"/>
      <c r="F36" s="1749"/>
      <c r="G36" s="2675"/>
      <c r="H36" s="2675"/>
      <c r="I36" s="2675"/>
      <c r="J36" s="1698"/>
      <c r="K36" s="1668"/>
      <c r="L36" s="3543"/>
      <c r="M36" s="1521"/>
      <c r="N36" s="4811"/>
      <c r="O36" s="3038"/>
      <c r="P36" s="3031"/>
      <c r="Q36" s="101">
        <f t="shared" si="0"/>
        <v>0</v>
      </c>
      <c r="R36" s="3045">
        <v>6</v>
      </c>
      <c r="S36" s="2995"/>
      <c r="T36" s="2995"/>
    </row>
    <row r="37" spans="1:20" s="1646" customFormat="1" ht="15.75" customHeight="1" thickTop="1">
      <c r="A37" s="3001"/>
      <c r="B37" s="1719" t="s">
        <v>3506</v>
      </c>
      <c r="C37" s="1720" t="s">
        <v>731</v>
      </c>
      <c r="D37" s="1720">
        <v>3</v>
      </c>
      <c r="E37" s="1780"/>
      <c r="F37" s="4950">
        <v>0</v>
      </c>
      <c r="G37" s="4950">
        <v>0</v>
      </c>
      <c r="H37" s="4950">
        <v>0</v>
      </c>
      <c r="I37" s="1783"/>
      <c r="J37" s="1722">
        <f>IFERROR(SUM(E37:I37), 0)</f>
        <v>0</v>
      </c>
      <c r="K37" s="1715"/>
      <c r="L37" s="3545" t="s">
        <v>3507</v>
      </c>
      <c r="M37" s="1015"/>
      <c r="N37" s="4806"/>
      <c r="O37" s="3039"/>
      <c r="P37" s="3031"/>
      <c r="Q37" s="101">
        <f t="shared" si="0"/>
        <v>0</v>
      </c>
      <c r="R37" s="3045">
        <v>2</v>
      </c>
      <c r="S37" s="2995"/>
      <c r="T37" s="2995"/>
    </row>
    <row r="38" spans="1:20" s="1646" customFormat="1" ht="15.75" customHeight="1">
      <c r="A38" s="3001"/>
      <c r="B38" s="1750" t="s">
        <v>3508</v>
      </c>
      <c r="C38" s="1751" t="s">
        <v>731</v>
      </c>
      <c r="D38" s="1751">
        <v>3</v>
      </c>
      <c r="E38" s="1781"/>
      <c r="F38" s="1781"/>
      <c r="G38" s="1781"/>
      <c r="H38" s="1752">
        <f>IFERROR('4N'!F12,0)</f>
        <v>0</v>
      </c>
      <c r="I38" s="1781"/>
      <c r="J38" s="1753">
        <f>IFERROR(SUM(E38:I38), 0)</f>
        <v>0</v>
      </c>
      <c r="K38" s="1715"/>
      <c r="L38" s="3546" t="s">
        <v>3509</v>
      </c>
      <c r="M38" s="1015"/>
      <c r="N38" s="4810"/>
      <c r="O38" s="3039"/>
      <c r="P38" s="3031"/>
      <c r="Q38" s="101">
        <f>IF(COUNTBLANK(E38:J38)=R38, 0, rngIncomplete )</f>
        <v>0</v>
      </c>
      <c r="R38" s="3045">
        <v>4</v>
      </c>
      <c r="S38" s="2995"/>
      <c r="T38" s="2995"/>
    </row>
    <row r="39" spans="1:20" s="1646" customFormat="1" ht="15.75" customHeight="1" thickBot="1">
      <c r="A39" s="3001"/>
      <c r="B39" s="1729" t="s">
        <v>3510</v>
      </c>
      <c r="C39" s="1730" t="s">
        <v>731</v>
      </c>
      <c r="D39" s="1730">
        <v>3</v>
      </c>
      <c r="E39" s="1782"/>
      <c r="F39" s="1754">
        <f>'4O'!$F11*'4O'!G20</f>
        <v>0</v>
      </c>
      <c r="G39" s="1782"/>
      <c r="H39" s="1754">
        <f>'4O'!$F11*'4O'!G21</f>
        <v>4.5784432399999986</v>
      </c>
      <c r="I39" s="1782"/>
      <c r="J39" s="1731">
        <f>IFERROR(SUM(E39:I39), 0)</f>
        <v>4.5784432399999986</v>
      </c>
      <c r="K39" s="1715"/>
      <c r="L39" s="3547" t="s">
        <v>3511</v>
      </c>
      <c r="M39" s="1015"/>
      <c r="N39" s="4817"/>
      <c r="O39" s="3039"/>
      <c r="P39" s="3031"/>
      <c r="Q39" s="101">
        <f>IF(COUNTBLANK(E39:J39)=R39, 0, rngIncomplete )</f>
        <v>0</v>
      </c>
      <c r="R39" s="3045">
        <v>3</v>
      </c>
      <c r="S39" s="2995"/>
      <c r="T39" s="2995"/>
    </row>
    <row r="40" spans="1:20" s="1646" customFormat="1" ht="15.75" customHeight="1" thickTop="1" thickBot="1">
      <c r="A40" s="3001"/>
      <c r="B40" s="1706"/>
      <c r="C40" s="1695"/>
      <c r="D40" s="1695"/>
      <c r="E40" s="1732"/>
      <c r="F40" s="1732"/>
      <c r="G40" s="1732"/>
      <c r="H40" s="1732"/>
      <c r="I40" s="1732"/>
      <c r="J40" s="1733"/>
      <c r="K40" s="1668"/>
      <c r="L40" s="1015"/>
      <c r="M40" s="1015"/>
      <c r="N40" s="4811"/>
      <c r="O40" s="3039"/>
      <c r="P40" s="3031"/>
      <c r="Q40" s="101">
        <f t="shared" si="0"/>
        <v>0</v>
      </c>
      <c r="R40" s="3045">
        <v>6</v>
      </c>
      <c r="S40" s="2995"/>
      <c r="T40" s="2995"/>
    </row>
    <row r="41" spans="1:20" s="1646" customFormat="1" ht="15.75" customHeight="1" thickTop="1" thickBot="1">
      <c r="A41" s="3001"/>
      <c r="B41" s="1718" t="s">
        <v>3512</v>
      </c>
      <c r="C41" s="1667"/>
      <c r="D41" s="1667"/>
      <c r="E41" s="1749"/>
      <c r="F41" s="1749"/>
      <c r="G41" s="2675"/>
      <c r="H41" s="2675"/>
      <c r="I41" s="2675"/>
      <c r="J41" s="1698"/>
      <c r="K41" s="1668"/>
      <c r="L41" s="3543"/>
      <c r="M41" s="1521"/>
      <c r="N41" s="4811"/>
      <c r="O41" s="3038"/>
      <c r="P41" s="3031"/>
      <c r="Q41" s="101">
        <f t="shared" si="0"/>
        <v>0</v>
      </c>
      <c r="R41" s="3045">
        <v>6</v>
      </c>
      <c r="S41" s="2995"/>
      <c r="T41" s="2995"/>
    </row>
    <row r="42" spans="1:20" s="1646" customFormat="1" ht="18.75" customHeight="1" thickTop="1" thickBot="1">
      <c r="A42" s="3001"/>
      <c r="B42" s="1755" t="s">
        <v>3512</v>
      </c>
      <c r="C42" s="1756" t="s">
        <v>731</v>
      </c>
      <c r="D42" s="1756">
        <v>3</v>
      </c>
      <c r="E42" s="1757">
        <f>IFERROR('4AA'!E15+'4AA'!E30,0)</f>
        <v>7.1999999999999995E-2</v>
      </c>
      <c r="F42" s="1757">
        <f>IFERROR('4AA'!F15+'4AA'!F30,0)</f>
        <v>1.6E-2</v>
      </c>
      <c r="G42" s="1757">
        <f>IFERROR('4AA'!G15+'4AA'!G30,0)</f>
        <v>1.1040000000000001</v>
      </c>
      <c r="H42" s="1757">
        <f>IFERROR('4AA'!H15+'4AA'!H30,0)</f>
        <v>0.73899999999999999</v>
      </c>
      <c r="I42" s="1757">
        <f>IFERROR('4AA'!I15+'4AA'!I30,0)</f>
        <v>0</v>
      </c>
      <c r="J42" s="1758">
        <f>IFERROR(SUM(E42:I42), 0)</f>
        <v>1.931</v>
      </c>
      <c r="K42" s="1715"/>
      <c r="L42" s="3544" t="s">
        <v>3513</v>
      </c>
      <c r="M42" s="1015"/>
      <c r="N42" s="4812"/>
      <c r="O42" s="3039"/>
      <c r="P42" s="3031"/>
      <c r="Q42" s="101">
        <f>IF(COUNTBLANK(E42:J42)=R42, 0, rngIncomplete )</f>
        <v>0</v>
      </c>
      <c r="R42" s="3045">
        <v>0</v>
      </c>
      <c r="S42" s="2995"/>
      <c r="T42" s="2995"/>
    </row>
    <row r="43" spans="1:20" s="1646" customFormat="1" ht="15.75" customHeight="1" thickTop="1" thickBot="1">
      <c r="A43" s="3001"/>
      <c r="B43" s="1706"/>
      <c r="C43" s="1706"/>
      <c r="D43" s="1706"/>
      <c r="E43" s="1733"/>
      <c r="F43" s="1733"/>
      <c r="G43" s="1733"/>
      <c r="H43" s="1733"/>
      <c r="I43" s="1759"/>
      <c r="J43" s="1733"/>
      <c r="K43" s="1715"/>
      <c r="L43" s="1024"/>
      <c r="M43" s="1015"/>
      <c r="N43" s="4811"/>
      <c r="O43" s="3039"/>
      <c r="P43" s="3031"/>
      <c r="Q43" s="101">
        <f t="shared" si="0"/>
        <v>0</v>
      </c>
      <c r="R43" s="3045">
        <v>6</v>
      </c>
      <c r="S43" s="2995"/>
      <c r="T43" s="2995"/>
    </row>
    <row r="44" spans="1:20" s="1646" customFormat="1" ht="15.75" customHeight="1" thickTop="1" thickBot="1">
      <c r="A44" s="3001"/>
      <c r="B44" s="1755" t="s">
        <v>3514</v>
      </c>
      <c r="C44" s="1756" t="s">
        <v>731</v>
      </c>
      <c r="D44" s="1756">
        <v>3</v>
      </c>
      <c r="E44" s="1761">
        <f>IFERROR(SUM(E9:E29,E30:E34,E37:E39,E42), 0)</f>
        <v>15.047000000000001</v>
      </c>
      <c r="F44" s="1761">
        <f>IFERROR(SUM(F9:F29,F30:F34,F37:F39,F42), 0)</f>
        <v>3.3460000000000001</v>
      </c>
      <c r="G44" s="1761">
        <f>IFERROR(SUM(G9:G29,G30:G34,G37:G39,G42), 0)</f>
        <v>14.780999999999999</v>
      </c>
      <c r="H44" s="1761">
        <f>IFERROR(SUM(H9:H29,H30:H34,H37:H39,H42), 0)</f>
        <v>61.588427119999977</v>
      </c>
      <c r="I44" s="1761">
        <f>IFERROR(SUM(I9:I29,I30:I34,I37:I39,I42), 0)</f>
        <v>0</v>
      </c>
      <c r="J44" s="1758">
        <f>IFERROR(SUM(E44:I44), 0)</f>
        <v>94.762427119999984</v>
      </c>
      <c r="K44" s="1715"/>
      <c r="L44" s="3544" t="s">
        <v>3515</v>
      </c>
      <c r="M44" s="1015"/>
      <c r="N44" s="4813"/>
      <c r="O44" s="3039"/>
      <c r="P44" s="3031"/>
      <c r="Q44" s="101">
        <f>IF(COUNTBLANK(E44:J44)=R44, 0, rngIncomplete )</f>
        <v>0</v>
      </c>
      <c r="R44" s="3045">
        <v>0</v>
      </c>
      <c r="S44" s="2995"/>
      <c r="T44" s="2995"/>
    </row>
    <row r="45" spans="1:20" ht="15" thickTop="1" thickBot="1">
      <c r="L45" s="1763"/>
      <c r="N45" s="4814"/>
      <c r="Q45" s="101">
        <f t="shared" si="0"/>
        <v>0</v>
      </c>
      <c r="R45" s="3045">
        <v>6</v>
      </c>
    </row>
    <row r="46" spans="1:20" ht="16.2" thickTop="1" thickBot="1">
      <c r="B46" s="1718" t="s">
        <v>980</v>
      </c>
      <c r="C46" s="1667"/>
      <c r="D46" s="1667"/>
      <c r="L46" s="1763"/>
      <c r="N46" s="4814"/>
      <c r="Q46" s="101"/>
      <c r="R46" s="3045"/>
    </row>
    <row r="47" spans="1:20" ht="15.6" thickTop="1">
      <c r="B47" s="4467" t="s">
        <v>3516</v>
      </c>
      <c r="C47" s="4468" t="s">
        <v>731</v>
      </c>
      <c r="D47" s="4469">
        <v>3</v>
      </c>
      <c r="E47" s="4474">
        <v>0</v>
      </c>
      <c r="F47" s="4474">
        <v>0</v>
      </c>
      <c r="G47" s="4474">
        <v>0</v>
      </c>
      <c r="H47" s="4474">
        <v>11.039446990000002</v>
      </c>
      <c r="I47" s="4476">
        <v>0</v>
      </c>
      <c r="J47" s="4478">
        <f>IFERROR(SUM(E47:I47), 0)</f>
        <v>11.039446990000002</v>
      </c>
      <c r="L47" s="3545" t="s">
        <v>3517</v>
      </c>
      <c r="N47" s="4806"/>
      <c r="Q47" s="101">
        <f>IF(COUNTBLANK(E47:J47)=R47, 0, rngIncomplete )</f>
        <v>0</v>
      </c>
      <c r="R47" s="3045"/>
    </row>
    <row r="48" spans="1:20" ht="15">
      <c r="B48" s="4470" t="s">
        <v>3518</v>
      </c>
      <c r="C48" s="1805" t="s">
        <v>731</v>
      </c>
      <c r="D48" s="4466">
        <v>3</v>
      </c>
      <c r="E48" s="1726">
        <v>1.7808035502400001</v>
      </c>
      <c r="F48" s="1726">
        <v>8.9316499999999993E-3</v>
      </c>
      <c r="G48" s="1726">
        <v>17.369415517690001</v>
      </c>
      <c r="H48" s="1726">
        <v>19.952916448469992</v>
      </c>
      <c r="I48" s="1726">
        <v>0</v>
      </c>
      <c r="J48" s="4477">
        <f>IFERROR(SUM(E48:I48), 0)</f>
        <v>39.112067166399996</v>
      </c>
      <c r="K48" s="4435"/>
      <c r="L48" s="3546" t="s">
        <v>3519</v>
      </c>
      <c r="N48" s="4810"/>
      <c r="Q48" s="101">
        <f>IF(COUNTBLANK(E48:J48)=R48, 0, rngIncomplete )</f>
        <v>0</v>
      </c>
      <c r="R48" s="3045"/>
    </row>
    <row r="49" spans="1:20" ht="15.6" thickBot="1">
      <c r="B49" s="4471" t="s">
        <v>3520</v>
      </c>
      <c r="C49" s="4472" t="s">
        <v>731</v>
      </c>
      <c r="D49" s="4473">
        <v>3</v>
      </c>
      <c r="E49" s="4475">
        <f>IFERROR(SUM(E47:E48), 0 )</f>
        <v>1.7808035502400001</v>
      </c>
      <c r="F49" s="4475">
        <f>IFERROR(SUM(F47:F48), 0 )</f>
        <v>8.9316499999999993E-3</v>
      </c>
      <c r="G49" s="4475">
        <f>IFERROR(SUM(G47:G48), 0 )</f>
        <v>17.369415517690001</v>
      </c>
      <c r="H49" s="4475">
        <f>IFERROR(SUM(H47:H48), 0 )</f>
        <v>30.992363438469994</v>
      </c>
      <c r="I49" s="4475">
        <f>IFERROR(SUM(I47:I48), 0 )</f>
        <v>0</v>
      </c>
      <c r="J49" s="1731">
        <f>IFERROR(SUM(E49:I49), 0)</f>
        <v>50.151514156399998</v>
      </c>
      <c r="K49" s="4435"/>
      <c r="L49" s="3547" t="s">
        <v>3521</v>
      </c>
      <c r="M49" s="4435"/>
      <c r="N49" s="4817"/>
      <c r="Q49" s="101">
        <f>IF(COUNTBLANK(E49:J49)=R49, 0, rngIncomplete )</f>
        <v>0</v>
      </c>
      <c r="R49" s="3045"/>
    </row>
    <row r="50" spans="1:20" ht="15" thickTop="1" thickBot="1">
      <c r="L50" s="1763"/>
      <c r="N50" s="4814"/>
      <c r="Q50" s="101"/>
      <c r="R50" s="3045"/>
    </row>
    <row r="51" spans="1:20" ht="16.2" thickTop="1" thickBot="1">
      <c r="B51" s="1718" t="s">
        <v>3522</v>
      </c>
      <c r="L51" s="1763"/>
      <c r="N51" s="4814"/>
      <c r="Q51" s="101">
        <f t="shared" si="0"/>
        <v>0</v>
      </c>
      <c r="R51" s="3045">
        <v>6</v>
      </c>
    </row>
    <row r="52" spans="1:20" s="1646" customFormat="1" ht="15.75" customHeight="1" thickTop="1">
      <c r="A52" s="3001"/>
      <c r="B52" s="1766" t="s">
        <v>3523</v>
      </c>
      <c r="C52" s="1767" t="s">
        <v>731</v>
      </c>
      <c r="D52" s="1767">
        <v>3</v>
      </c>
      <c r="E52" s="1784"/>
      <c r="F52" s="1768">
        <v>0</v>
      </c>
      <c r="G52" s="1768">
        <v>0</v>
      </c>
      <c r="H52" s="1768">
        <v>0.35310916169044193</v>
      </c>
      <c r="I52" s="1784"/>
      <c r="J52" s="1769">
        <f>IFERROR(SUM(E52:I52), 0)</f>
        <v>0.35310916169044193</v>
      </c>
      <c r="K52" s="1715"/>
      <c r="L52" s="3545" t="s">
        <v>3524</v>
      </c>
      <c r="M52" s="1015"/>
      <c r="N52" s="4815"/>
      <c r="O52" s="3039"/>
      <c r="P52" s="3031"/>
      <c r="Q52" s="101">
        <f t="shared" si="0"/>
        <v>0</v>
      </c>
      <c r="R52" s="3045">
        <v>2</v>
      </c>
      <c r="S52" s="2995"/>
      <c r="T52" s="2995"/>
    </row>
    <row r="53" spans="1:20" s="1646" customFormat="1" ht="15.75" customHeight="1">
      <c r="A53" s="3001"/>
      <c r="B53" s="1770" t="s">
        <v>3525</v>
      </c>
      <c r="C53" s="1771" t="s">
        <v>731</v>
      </c>
      <c r="D53" s="1771">
        <v>3</v>
      </c>
      <c r="E53" s="1787"/>
      <c r="F53" s="1787"/>
      <c r="G53" s="1787"/>
      <c r="H53" s="1772">
        <f>IFERROR('4N'!E12,0)</f>
        <v>5.038068329909561</v>
      </c>
      <c r="I53" s="1785"/>
      <c r="J53" s="1773">
        <f>IFERROR(SUM(E53:I53), 0)</f>
        <v>5.038068329909561</v>
      </c>
      <c r="K53" s="1715"/>
      <c r="L53" s="3546" t="s">
        <v>3526</v>
      </c>
      <c r="M53" s="1015"/>
      <c r="N53" s="4810"/>
      <c r="O53" s="3039"/>
      <c r="P53" s="3031"/>
      <c r="Q53" s="101">
        <f>IF(COUNTBLANK(E53:J53)=R53, 0, rngIncomplete )</f>
        <v>0</v>
      </c>
      <c r="R53" s="3045">
        <v>4</v>
      </c>
      <c r="S53" s="2995"/>
      <c r="T53" s="2995"/>
    </row>
    <row r="54" spans="1:20" s="1646" customFormat="1" ht="15.75" customHeight="1" thickBot="1">
      <c r="A54" s="3001"/>
      <c r="B54" s="1774" t="s">
        <v>3527</v>
      </c>
      <c r="C54" s="1775" t="s">
        <v>731</v>
      </c>
      <c r="D54" s="1775">
        <v>3</v>
      </c>
      <c r="E54" s="1786"/>
      <c r="F54" s="1776">
        <f>'4O'!$E11*'4O'!G20</f>
        <v>0</v>
      </c>
      <c r="G54" s="1786"/>
      <c r="H54" s="1776">
        <f>'4O'!$E11*'4O'!G21</f>
        <v>0</v>
      </c>
      <c r="I54" s="1786"/>
      <c r="J54" s="1777">
        <f>IFERROR(SUM(E54:I54), 0)</f>
        <v>0</v>
      </c>
      <c r="K54" s="1715"/>
      <c r="L54" s="3547" t="s">
        <v>3528</v>
      </c>
      <c r="M54" s="1015"/>
      <c r="N54" s="4817"/>
      <c r="O54" s="3039"/>
      <c r="P54" s="3031"/>
      <c r="Q54" s="101">
        <f>IF(COUNTBLANK(E54:J54)=R54, 0, rngIncomplete )</f>
        <v>0</v>
      </c>
      <c r="R54" s="3045">
        <v>3</v>
      </c>
      <c r="S54" s="2995"/>
      <c r="T54" s="2995"/>
    </row>
    <row r="55" spans="1:20" s="1646" customFormat="1" ht="15.75" customHeight="1" thickTop="1" thickBot="1">
      <c r="A55" s="3001"/>
      <c r="B55" s="1706"/>
      <c r="C55" s="1706"/>
      <c r="D55" s="1706"/>
      <c r="E55" s="1733"/>
      <c r="F55" s="1733"/>
      <c r="G55" s="1733"/>
      <c r="H55" s="1733"/>
      <c r="I55" s="1733"/>
      <c r="J55" s="1733"/>
      <c r="K55" s="1668"/>
      <c r="L55" s="1015"/>
      <c r="M55" s="1015"/>
      <c r="N55" s="4811"/>
      <c r="O55" s="3039"/>
      <c r="P55" s="3031"/>
      <c r="Q55" s="101">
        <f t="shared" si="0"/>
        <v>0</v>
      </c>
      <c r="R55" s="3045">
        <v>6</v>
      </c>
      <c r="S55" s="2995"/>
      <c r="T55" s="2995"/>
    </row>
    <row r="56" spans="1:20" s="1646" customFormat="1" ht="15.75" customHeight="1" thickTop="1" thickBot="1">
      <c r="A56" s="3001"/>
      <c r="B56" s="1718" t="s">
        <v>3529</v>
      </c>
      <c r="C56" s="1667"/>
      <c r="D56" s="1667"/>
      <c r="E56" s="1749"/>
      <c r="F56" s="1749"/>
      <c r="G56" s="2675"/>
      <c r="H56" s="2675"/>
      <c r="I56" s="2675"/>
      <c r="J56" s="1698"/>
      <c r="K56" s="1668"/>
      <c r="L56" s="3543"/>
      <c r="M56" s="1521"/>
      <c r="N56" s="4811"/>
      <c r="O56" s="3038"/>
      <c r="P56" s="3031"/>
      <c r="Q56" s="101">
        <f t="shared" si="0"/>
        <v>0</v>
      </c>
      <c r="R56" s="3045">
        <v>6</v>
      </c>
      <c r="S56" s="2995"/>
      <c r="T56" s="2995"/>
    </row>
    <row r="57" spans="1:20" s="1646" customFormat="1" ht="18.75" customHeight="1" thickTop="1" thickBot="1">
      <c r="A57" s="3001"/>
      <c r="B57" s="1755" t="s">
        <v>3529</v>
      </c>
      <c r="C57" s="1756" t="s">
        <v>731</v>
      </c>
      <c r="D57" s="1756">
        <v>3</v>
      </c>
      <c r="E57" s="1757">
        <f>IFERROR('4AA'!E24+'4AA'!E36, 0)</f>
        <v>0</v>
      </c>
      <c r="F57" s="1757">
        <f>IFERROR('4AA'!F24+'4AA'!F36, 0)</f>
        <v>0</v>
      </c>
      <c r="G57" s="1757">
        <f>IFERROR('4AA'!G24+'4AA'!G36, 0)</f>
        <v>0.16740943999999999</v>
      </c>
      <c r="H57" s="1757">
        <f>IFERROR('4AA'!H24+'4AA'!H36, 0)</f>
        <v>0</v>
      </c>
      <c r="I57" s="1757">
        <f>IFERROR('4AA'!I24+'4AA'!I36, 0)</f>
        <v>0</v>
      </c>
      <c r="J57" s="1758">
        <f>IFERROR(SUM(E57:I57), 0)</f>
        <v>0.16740943999999999</v>
      </c>
      <c r="K57" s="1715"/>
      <c r="L57" s="3544" t="s">
        <v>3530</v>
      </c>
      <c r="M57" s="1015"/>
      <c r="N57" s="4812"/>
      <c r="O57" s="3039"/>
      <c r="P57" s="3031"/>
      <c r="Q57" s="101">
        <f>IF(COUNTBLANK(E57:J57)=R57, 0, rngIncomplete )</f>
        <v>0</v>
      </c>
      <c r="R57" s="3045">
        <v>0</v>
      </c>
      <c r="S57" s="2995"/>
      <c r="T57" s="2995"/>
    </row>
    <row r="58" spans="1:20" s="1646" customFormat="1" ht="15.75" customHeight="1" thickTop="1" thickBot="1">
      <c r="A58" s="3001"/>
      <c r="B58" s="1706"/>
      <c r="C58" s="1706"/>
      <c r="D58" s="1706"/>
      <c r="E58" s="1733"/>
      <c r="F58" s="1733"/>
      <c r="G58" s="1733"/>
      <c r="H58" s="1733"/>
      <c r="I58" s="1733"/>
      <c r="J58" s="1733"/>
      <c r="K58" s="1668"/>
      <c r="L58" s="1015"/>
      <c r="M58" s="1015"/>
      <c r="N58" s="4811"/>
      <c r="O58" s="3039"/>
      <c r="P58" s="3031"/>
      <c r="Q58" s="101">
        <f t="shared" si="0"/>
        <v>0</v>
      </c>
      <c r="R58" s="3045">
        <v>6</v>
      </c>
      <c r="S58" s="2995"/>
      <c r="T58" s="2995"/>
    </row>
    <row r="59" spans="1:20" s="1646" customFormat="1" ht="17.25" customHeight="1" thickTop="1" thickBot="1">
      <c r="A59" s="3001"/>
      <c r="B59" s="1755" t="s">
        <v>3520</v>
      </c>
      <c r="C59" s="1756" t="s">
        <v>731</v>
      </c>
      <c r="D59" s="1756">
        <v>3</v>
      </c>
      <c r="E59" s="1761">
        <f>IFERROR(SUM(E47:E48, E52:E54,E57), 0)</f>
        <v>1.7808035502400001</v>
      </c>
      <c r="F59" s="1761">
        <f t="shared" ref="F59:I59" si="6">IFERROR(SUM(F47:F48, F52:F54,F57), 0)</f>
        <v>8.9316499999999993E-3</v>
      </c>
      <c r="G59" s="1761">
        <f t="shared" si="6"/>
        <v>17.536824957690001</v>
      </c>
      <c r="H59" s="1761">
        <f t="shared" si="6"/>
        <v>36.383540930069998</v>
      </c>
      <c r="I59" s="1761">
        <f t="shared" si="6"/>
        <v>0</v>
      </c>
      <c r="J59" s="1758">
        <f>IFERROR(SUM(E59:I59), 0)</f>
        <v>55.710101088000002</v>
      </c>
      <c r="K59" s="1715"/>
      <c r="L59" s="3548" t="s">
        <v>3531</v>
      </c>
      <c r="M59" s="1015"/>
      <c r="N59" s="4816"/>
      <c r="O59" s="3039"/>
      <c r="P59" s="3031"/>
      <c r="Q59" s="101">
        <f>IF(COUNTBLANK(E59:J59)=R59, 0, rngIncomplete )</f>
        <v>0</v>
      </c>
      <c r="R59" s="3045">
        <v>0</v>
      </c>
      <c r="S59" s="2995"/>
      <c r="T59" s="2995"/>
    </row>
    <row r="60" spans="1:20" s="1646" customFormat="1" ht="17.25" customHeight="1" thickTop="1" thickBot="1">
      <c r="A60" s="3001"/>
      <c r="B60" s="1706"/>
      <c r="C60" s="1706"/>
      <c r="D60" s="1706"/>
      <c r="E60" s="1695"/>
      <c r="F60" s="1695"/>
      <c r="G60" s="1695"/>
      <c r="H60" s="1695"/>
      <c r="I60" s="1695"/>
      <c r="J60" s="1695"/>
      <c r="K60" s="1668"/>
      <c r="L60" s="2676"/>
      <c r="M60" s="1015"/>
      <c r="N60" s="4811"/>
      <c r="P60" s="3031"/>
      <c r="Q60" s="3034"/>
      <c r="R60" s="3033"/>
      <c r="S60" s="2995"/>
      <c r="T60" s="2995"/>
    </row>
    <row r="61" spans="1:20" ht="16.2" thickTop="1" thickBot="1">
      <c r="B61" s="1755" t="s">
        <v>3532</v>
      </c>
      <c r="C61" s="1756" t="s">
        <v>731</v>
      </c>
      <c r="D61" s="1756">
        <v>3</v>
      </c>
      <c r="E61" s="1761">
        <f>IFERROR(E44+E59, 0)</f>
        <v>16.827803550240002</v>
      </c>
      <c r="F61" s="1761">
        <f>IFERROR(F44+F59, 0)</f>
        <v>3.3549316500000002</v>
      </c>
      <c r="G61" s="1761">
        <f>IFERROR(G44+G59, 0)</f>
        <v>32.31782495769</v>
      </c>
      <c r="H61" s="1761">
        <f>IFERROR(H44+H59, 0)</f>
        <v>97.971968050069975</v>
      </c>
      <c r="I61" s="1761">
        <f>IFERROR(I44+I59, 0)</f>
        <v>0</v>
      </c>
      <c r="J61" s="1758">
        <f>IFERROR(SUM(E61:I61), 0)</f>
        <v>150.47252820799997</v>
      </c>
      <c r="K61" s="1715"/>
      <c r="L61" s="3548" t="s">
        <v>3533</v>
      </c>
      <c r="M61" s="1015"/>
      <c r="N61" s="4816"/>
      <c r="Q61" s="101">
        <f>IF(COUNTBLANK(E61:J61)=R61, 0, rngIncomplete )</f>
        <v>0</v>
      </c>
    </row>
    <row r="62" spans="1:20" ht="14.4" thickTop="1">
      <c r="L62" s="1763"/>
      <c r="O62" s="3044" t="s">
        <v>775</v>
      </c>
    </row>
    <row r="63" spans="1:20">
      <c r="L63" s="1763"/>
    </row>
    <row r="64" spans="1:20">
      <c r="L64" s="1763"/>
    </row>
  </sheetData>
  <sheetProtection formatColumns="0" formatRows="0"/>
  <mergeCells count="12">
    <mergeCell ref="I5:I6"/>
    <mergeCell ref="J5:J6"/>
    <mergeCell ref="L5:L6"/>
    <mergeCell ref="N5:N6"/>
    <mergeCell ref="B1:J1"/>
    <mergeCell ref="B2:G2"/>
    <mergeCell ref="B3:N3"/>
    <mergeCell ref="B5:B6"/>
    <mergeCell ref="C5:C6"/>
    <mergeCell ref="D5:D6"/>
    <mergeCell ref="E5:E6"/>
    <mergeCell ref="F5:H5"/>
  </mergeCells>
  <phoneticPr fontId="35" type="noConversion"/>
  <conditionalFormatting sqref="J9:J34">
    <cfRule type="top10" dxfId="47" priority="1" percent="1" rank="10"/>
  </conditionalFormatting>
  <conditionalFormatting sqref="Q8:Q59">
    <cfRule type="cellIs" dxfId="46" priority="3" operator="equal">
      <formula>0</formula>
    </cfRule>
  </conditionalFormatting>
  <conditionalFormatting sqref="Q61">
    <cfRule type="cellIs" dxfId="45" priority="2" operator="equal">
      <formula>0</formula>
    </cfRule>
  </conditionalFormatting>
  <pageMargins left="0.25" right="0.25" top="0.75" bottom="0.75" header="0.3" footer="0.3"/>
  <pageSetup paperSize="8" scale="69" fitToHeight="0" orientation="portrait" r:id="rId1"/>
  <headerFooter>
    <oddHeader>&amp;L&amp;F&amp;CSheet: &amp;A&amp;ROFFICIAL</oddHeader>
    <oddFooter>&amp;LPrinted on: &amp;D at &amp;T&amp;CPage &amp;P of &amp;N&amp;ROfwat</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4DE137-C564-4711-806F-0C191A4EA3D0}">
  <sheetPr codeName="Sheet130">
    <pageSetUpPr fitToPage="1"/>
  </sheetPr>
  <dimension ref="A1:Y63"/>
  <sheetViews>
    <sheetView zoomScaleNormal="100" workbookViewId="0"/>
  </sheetViews>
  <sheetFormatPr defaultColWidth="9" defaultRowHeight="15.6"/>
  <cols>
    <col min="1" max="1" width="1.19921875" style="3001" customWidth="1"/>
    <col min="2" max="2" width="67.69921875" style="1643" customWidth="1"/>
    <col min="3" max="3" width="5.5" style="1642" customWidth="1"/>
    <col min="4" max="4" width="4.69921875" style="1642" bestFit="1" customWidth="1"/>
    <col min="5" max="7" width="9.59765625" style="1642" customWidth="1"/>
    <col min="8" max="8" width="13" style="1642" customWidth="1"/>
    <col min="9" max="9" width="9.59765625" style="1642" customWidth="1"/>
    <col min="10" max="10" width="13.19921875" style="1642" customWidth="1"/>
    <col min="11" max="11" width="9.59765625" style="1642" customWidth="1"/>
    <col min="12" max="12" width="10.69921875" style="1642" customWidth="1"/>
    <col min="13" max="13" width="9.59765625" style="1642" customWidth="1"/>
    <col min="14" max="14" width="1.59765625" style="1642" customWidth="1"/>
    <col min="15" max="15" width="9.69921875" style="1764" customWidth="1"/>
    <col min="16" max="16" width="1.59765625" style="1765" customWidth="1"/>
    <col min="17" max="17" width="20.19921875" style="1765" customWidth="1"/>
    <col min="18" max="18" width="1.59765625" style="3030" customWidth="1"/>
    <col min="19" max="19" width="1.59765625" style="3043" customWidth="1"/>
    <col min="20" max="20" width="25" style="3042" customWidth="1"/>
    <col min="21" max="21" width="1.59765625" style="3043" customWidth="1"/>
    <col min="22" max="22" width="1.69921875" style="3042" customWidth="1"/>
    <col min="23" max="23" width="1.59765625" style="3042" customWidth="1"/>
    <col min="24" max="16384" width="9" style="1642"/>
  </cols>
  <sheetData>
    <row r="1" spans="1:25" s="1637" customFormat="1" ht="23.25" customHeight="1">
      <c r="A1" s="3159" t="s">
        <v>713</v>
      </c>
      <c r="B1" s="5209" t="s">
        <v>3534</v>
      </c>
      <c r="C1" s="5209"/>
      <c r="D1" s="5209"/>
      <c r="E1" s="5209"/>
      <c r="F1" s="5209"/>
      <c r="G1" s="5209"/>
      <c r="H1" s="5209"/>
      <c r="I1" s="5209"/>
      <c r="J1" s="1789"/>
      <c r="K1" s="1789"/>
      <c r="L1" s="1789"/>
      <c r="M1" s="1789"/>
      <c r="N1" s="1789"/>
      <c r="O1" s="1788"/>
      <c r="P1" s="1790"/>
      <c r="Q1" s="1790"/>
      <c r="R1" s="3385"/>
      <c r="S1" s="3028"/>
      <c r="T1" s="3027"/>
      <c r="U1" s="3028"/>
      <c r="V1" s="3027"/>
      <c r="W1" s="3027"/>
    </row>
    <row r="2" spans="1:25" s="1637" customFormat="1" ht="23.25" customHeight="1">
      <c r="A2" s="3159"/>
      <c r="B2" s="5209" t="str">
        <f>SelectCompany!B4</f>
        <v>South Staffordshire Water</v>
      </c>
      <c r="C2" s="5209"/>
      <c r="D2" s="5209"/>
      <c r="E2" s="5209"/>
      <c r="F2" s="5209"/>
      <c r="G2" s="5209"/>
      <c r="H2" s="5209"/>
      <c r="I2" s="5209"/>
      <c r="J2" s="1789"/>
      <c r="K2" s="1789"/>
      <c r="L2" s="1789"/>
      <c r="M2" s="1789"/>
      <c r="N2" s="1789"/>
      <c r="O2" s="1791"/>
      <c r="P2" s="1790"/>
      <c r="Q2" s="1790"/>
      <c r="R2" s="3385"/>
      <c r="S2" s="3028"/>
      <c r="T2" s="3027"/>
      <c r="U2" s="3028"/>
      <c r="V2" s="3027"/>
      <c r="W2" s="5210"/>
      <c r="X2" s="5210"/>
      <c r="Y2" s="5210"/>
    </row>
    <row r="3" spans="1:25" s="1638" customFormat="1" ht="36.75" customHeight="1">
      <c r="A3" s="3001"/>
      <c r="B3" s="4967" t="s">
        <v>9963</v>
      </c>
      <c r="C3" s="4967"/>
      <c r="D3" s="4967"/>
      <c r="E3" s="4967"/>
      <c r="F3" s="4967"/>
      <c r="G3" s="4967"/>
      <c r="H3" s="4967"/>
      <c r="I3" s="4967"/>
      <c r="J3" s="4967"/>
      <c r="K3" s="4967"/>
      <c r="L3" s="4967"/>
      <c r="M3" s="4967"/>
      <c r="N3" s="5200"/>
      <c r="O3" s="5200"/>
      <c r="P3" s="5200"/>
      <c r="Q3" s="5200"/>
      <c r="R3" s="3385"/>
      <c r="S3" s="3033"/>
      <c r="T3" s="3032" t="s">
        <v>716</v>
      </c>
      <c r="U3" s="3043"/>
      <c r="V3" s="3042"/>
      <c r="W3" s="3042"/>
    </row>
    <row r="4" spans="1:25" ht="15" customHeight="1" thickBot="1">
      <c r="B4" s="1792"/>
      <c r="C4" s="1792"/>
      <c r="D4" s="1792"/>
      <c r="E4" s="1792"/>
      <c r="F4" s="1792"/>
      <c r="G4" s="1792"/>
      <c r="H4" s="1792"/>
      <c r="I4" s="1793"/>
      <c r="J4" s="1793"/>
      <c r="K4" s="1793"/>
      <c r="L4" s="1793"/>
      <c r="M4" s="1793"/>
      <c r="N4" s="1794"/>
      <c r="O4" s="1716"/>
      <c r="P4" s="1795"/>
      <c r="Q4" s="1795"/>
      <c r="R4" s="3385"/>
      <c r="S4" s="3033"/>
    </row>
    <row r="5" spans="1:25" ht="18" customHeight="1" thickTop="1">
      <c r="B5" s="5211" t="s">
        <v>717</v>
      </c>
      <c r="C5" s="5213" t="s">
        <v>718</v>
      </c>
      <c r="D5" s="5213" t="s">
        <v>719</v>
      </c>
      <c r="E5" s="5215" t="s">
        <v>3535</v>
      </c>
      <c r="F5" s="5155"/>
      <c r="G5" s="5155"/>
      <c r="H5" s="5216"/>
      <c r="I5" s="5215" t="s">
        <v>1010</v>
      </c>
      <c r="J5" s="5155"/>
      <c r="K5" s="5216"/>
      <c r="L5" s="5174" t="s">
        <v>1012</v>
      </c>
      <c r="M5" s="5217" t="s">
        <v>858</v>
      </c>
      <c r="N5" s="1715"/>
      <c r="O5" s="5219" t="s">
        <v>723</v>
      </c>
      <c r="P5" s="1796"/>
      <c r="Q5" s="5219" t="s">
        <v>724</v>
      </c>
      <c r="R5" s="3385"/>
      <c r="S5" s="3033"/>
    </row>
    <row r="6" spans="1:25" s="1646" customFormat="1" ht="63.75" customHeight="1" thickBot="1">
      <c r="A6" s="3001" t="s">
        <v>725</v>
      </c>
      <c r="B6" s="5212"/>
      <c r="C6" s="5214"/>
      <c r="D6" s="5214"/>
      <c r="E6" s="1797" t="s">
        <v>3046</v>
      </c>
      <c r="F6" s="1797" t="s">
        <v>3047</v>
      </c>
      <c r="G6" s="1797" t="s">
        <v>3048</v>
      </c>
      <c r="H6" s="1797" t="s">
        <v>3049</v>
      </c>
      <c r="I6" s="1797" t="s">
        <v>3536</v>
      </c>
      <c r="J6" s="1797" t="s">
        <v>3537</v>
      </c>
      <c r="K6" s="1797" t="s">
        <v>3538</v>
      </c>
      <c r="L6" s="5175"/>
      <c r="M6" s="5218"/>
      <c r="N6" s="1798"/>
      <c r="O6" s="5220"/>
      <c r="P6" s="1799"/>
      <c r="Q6" s="5220"/>
      <c r="R6" s="3386"/>
      <c r="S6" s="3033"/>
      <c r="T6" s="3036"/>
      <c r="U6" s="3043"/>
      <c r="V6" s="3042"/>
      <c r="W6" s="3042"/>
    </row>
    <row r="7" spans="1:25" s="1646" customFormat="1" ht="15.75" customHeight="1" thickTop="1" thickBot="1">
      <c r="A7" s="3001" t="s">
        <v>729</v>
      </c>
      <c r="B7" s="1664"/>
      <c r="C7" s="1664"/>
      <c r="D7" s="1664"/>
      <c r="E7" s="1664"/>
      <c r="F7" s="1664"/>
      <c r="G7" s="1664"/>
      <c r="H7" s="1664"/>
      <c r="I7" s="1668"/>
      <c r="J7" s="1668"/>
      <c r="K7" s="1668"/>
      <c r="L7" s="1668"/>
      <c r="M7" s="1668"/>
      <c r="N7" s="1734"/>
      <c r="O7" s="1800"/>
      <c r="P7" s="1521"/>
      <c r="Q7" s="2677"/>
      <c r="R7" s="3387"/>
      <c r="S7" s="3033"/>
      <c r="T7" s="3042"/>
      <c r="U7" s="3043"/>
      <c r="V7" s="3042"/>
      <c r="W7" s="3042"/>
    </row>
    <row r="8" spans="1:25" s="1646" customFormat="1" ht="15.75" customHeight="1" thickTop="1" thickBot="1">
      <c r="A8" s="3001"/>
      <c r="B8" s="1649" t="s">
        <v>3453</v>
      </c>
      <c r="C8" s="1667"/>
      <c r="D8" s="1667"/>
      <c r="E8" s="1667"/>
      <c r="F8" s="1667"/>
      <c r="G8" s="1667"/>
      <c r="H8" s="1667"/>
      <c r="I8" s="1651"/>
      <c r="J8" s="1651"/>
      <c r="K8" s="1802"/>
      <c r="L8" s="1802"/>
      <c r="M8" s="1802"/>
      <c r="N8" s="1668"/>
      <c r="O8" s="1668"/>
      <c r="P8" s="1015"/>
      <c r="Q8" s="1418"/>
      <c r="R8" s="3385"/>
      <c r="S8" s="3031"/>
      <c r="T8" s="3094">
        <f t="shared" ref="T8:T58" si="0">IF(COUNTBLANK(E8:M8)=U8, 0, rngIncomplete )</f>
        <v>0</v>
      </c>
      <c r="U8" s="3045">
        <v>9</v>
      </c>
      <c r="V8" s="3042"/>
      <c r="W8" s="3042"/>
    </row>
    <row r="9" spans="1:25" s="1646" customFormat="1" ht="15.75" customHeight="1" thickTop="1">
      <c r="A9" s="3001"/>
      <c r="B9" s="1669" t="s">
        <v>3454</v>
      </c>
      <c r="C9" s="1670" t="s">
        <v>731</v>
      </c>
      <c r="D9" s="1670">
        <v>3</v>
      </c>
      <c r="E9" s="1803"/>
      <c r="F9" s="1803"/>
      <c r="G9" s="1803"/>
      <c r="H9" s="1803"/>
      <c r="I9" s="1803"/>
      <c r="J9" s="1803"/>
      <c r="K9" s="1803"/>
      <c r="L9" s="1803"/>
      <c r="M9" s="1804">
        <f t="shared" ref="M9:M29" si="1">IFERROR(SUM(E9:L9), 0)</f>
        <v>0</v>
      </c>
      <c r="N9" s="1779"/>
      <c r="O9" s="4488" t="s">
        <v>3539</v>
      </c>
      <c r="P9" s="1796"/>
      <c r="Q9" s="4484"/>
      <c r="R9" s="3385"/>
      <c r="S9" s="3031"/>
      <c r="T9" s="3094" t="str">
        <f t="shared" si="0"/>
        <v>Please complete all cells in row</v>
      </c>
      <c r="U9" s="3045">
        <v>0</v>
      </c>
      <c r="V9" s="3042"/>
      <c r="W9" s="3042"/>
    </row>
    <row r="10" spans="1:25" s="1646" customFormat="1" ht="15.75" customHeight="1">
      <c r="A10" s="3001"/>
      <c r="B10" s="1801" t="s">
        <v>3456</v>
      </c>
      <c r="C10" s="1805" t="s">
        <v>731</v>
      </c>
      <c r="D10" s="1805">
        <v>3</v>
      </c>
      <c r="E10" s="1806"/>
      <c r="F10" s="1806"/>
      <c r="G10" s="1806"/>
      <c r="H10" s="1806"/>
      <c r="I10" s="1806"/>
      <c r="J10" s="1806"/>
      <c r="K10" s="1806"/>
      <c r="L10" s="1806"/>
      <c r="M10" s="1807">
        <f t="shared" si="1"/>
        <v>0</v>
      </c>
      <c r="N10" s="1779"/>
      <c r="O10" s="4464" t="s">
        <v>3540</v>
      </c>
      <c r="P10" s="1796"/>
      <c r="Q10" s="4485"/>
      <c r="R10" s="3385"/>
      <c r="S10" s="3031"/>
      <c r="T10" s="3094" t="str">
        <f t="shared" ref="T10:T34" si="2">IF(COUNTBLANK(E10:M10)=U10, 0, rngIncomplete )</f>
        <v>Please complete all cells in row</v>
      </c>
      <c r="U10" s="3045">
        <v>0</v>
      </c>
      <c r="V10" s="3042"/>
      <c r="W10" s="3042"/>
    </row>
    <row r="11" spans="1:25" s="1646" customFormat="1" ht="15.75" customHeight="1">
      <c r="A11" s="3001"/>
      <c r="B11" s="1801" t="s">
        <v>3458</v>
      </c>
      <c r="C11" s="1805" t="s">
        <v>731</v>
      </c>
      <c r="D11" s="1805">
        <v>3</v>
      </c>
      <c r="E11" s="1806"/>
      <c r="F11" s="1806"/>
      <c r="G11" s="1806"/>
      <c r="H11" s="1806"/>
      <c r="I11" s="1806"/>
      <c r="J11" s="1806"/>
      <c r="K11" s="1806"/>
      <c r="L11" s="1806"/>
      <c r="M11" s="1807">
        <f t="shared" si="1"/>
        <v>0</v>
      </c>
      <c r="N11" s="1779"/>
      <c r="O11" s="4464" t="s">
        <v>3541</v>
      </c>
      <c r="P11" s="1015"/>
      <c r="Q11" s="4485"/>
      <c r="R11" s="3385"/>
      <c r="S11" s="3031"/>
      <c r="T11" s="3094" t="str">
        <f t="shared" si="2"/>
        <v>Please complete all cells in row</v>
      </c>
      <c r="U11" s="3045">
        <v>0</v>
      </c>
      <c r="V11" s="3042"/>
      <c r="W11" s="3042"/>
    </row>
    <row r="12" spans="1:25" s="1646" customFormat="1" ht="15.75" customHeight="1">
      <c r="A12" s="3001"/>
      <c r="B12" s="1724" t="s">
        <v>3460</v>
      </c>
      <c r="C12" s="1725" t="s">
        <v>731</v>
      </c>
      <c r="D12" s="1725">
        <v>3</v>
      </c>
      <c r="E12" s="1726"/>
      <c r="F12" s="1726"/>
      <c r="G12" s="1726"/>
      <c r="H12" s="1726"/>
      <c r="I12" s="1726"/>
      <c r="J12" s="1726"/>
      <c r="K12" s="1726"/>
      <c r="L12" s="1726"/>
      <c r="M12" s="1807">
        <f>IFERROR(SUM(E12:L12), 0)</f>
        <v>0</v>
      </c>
      <c r="N12" s="4487"/>
      <c r="O12" s="4464" t="s">
        <v>3542</v>
      </c>
      <c r="P12" s="4492"/>
      <c r="Q12" s="4818"/>
      <c r="R12" s="4491"/>
      <c r="S12" s="4438"/>
      <c r="T12" s="3094" t="str">
        <f t="shared" si="2"/>
        <v>Please complete all cells in row</v>
      </c>
      <c r="U12" s="3045">
        <v>0</v>
      </c>
      <c r="V12" s="3042"/>
    </row>
    <row r="13" spans="1:25" s="1646" customFormat="1" ht="15.75" customHeight="1">
      <c r="A13" s="3001"/>
      <c r="B13" s="1724" t="s">
        <v>3462</v>
      </c>
      <c r="C13" s="1725" t="s">
        <v>731</v>
      </c>
      <c r="D13" s="1725">
        <v>3</v>
      </c>
      <c r="E13" s="1726"/>
      <c r="F13" s="1726"/>
      <c r="G13" s="1726"/>
      <c r="H13" s="1726"/>
      <c r="I13" s="1726"/>
      <c r="J13" s="1726"/>
      <c r="K13" s="1726"/>
      <c r="L13" s="1726"/>
      <c r="M13" s="1807">
        <f>IFERROR(SUM(E13:L13), 0)</f>
        <v>0</v>
      </c>
      <c r="N13" s="4487"/>
      <c r="O13" s="4464" t="s">
        <v>3543</v>
      </c>
      <c r="P13" s="4492"/>
      <c r="Q13" s="4818"/>
      <c r="R13" s="4491"/>
      <c r="S13" s="4438"/>
      <c r="T13" s="3094" t="str">
        <f t="shared" si="2"/>
        <v>Please complete all cells in row</v>
      </c>
      <c r="U13" s="3045">
        <v>0</v>
      </c>
      <c r="V13" s="3042"/>
    </row>
    <row r="14" spans="1:25" s="1646" customFormat="1" ht="15.75" customHeight="1">
      <c r="A14" s="3001"/>
      <c r="B14" s="1801" t="s">
        <v>1082</v>
      </c>
      <c r="C14" s="1805" t="s">
        <v>731</v>
      </c>
      <c r="D14" s="1805">
        <v>3</v>
      </c>
      <c r="E14" s="1806"/>
      <c r="F14" s="1806"/>
      <c r="G14" s="1806"/>
      <c r="H14" s="1806"/>
      <c r="I14" s="1806"/>
      <c r="J14" s="1806"/>
      <c r="K14" s="1806"/>
      <c r="L14" s="1806"/>
      <c r="M14" s="1807">
        <f t="shared" si="1"/>
        <v>0</v>
      </c>
      <c r="N14" s="1779"/>
      <c r="O14" s="4464" t="s">
        <v>3544</v>
      </c>
      <c r="P14" s="1796"/>
      <c r="Q14" s="4485"/>
      <c r="R14" s="3385"/>
      <c r="S14" s="3031"/>
      <c r="T14" s="3094" t="str">
        <f t="shared" si="2"/>
        <v>Please complete all cells in row</v>
      </c>
      <c r="U14" s="3045">
        <v>0</v>
      </c>
      <c r="V14" s="3042"/>
      <c r="W14" s="3042"/>
    </row>
    <row r="15" spans="1:25" s="1646" customFormat="1" ht="15.75" customHeight="1">
      <c r="A15" s="3001"/>
      <c r="B15" s="1801" t="s">
        <v>3465</v>
      </c>
      <c r="C15" s="1805" t="s">
        <v>731</v>
      </c>
      <c r="D15" s="1805">
        <v>3</v>
      </c>
      <c r="E15" s="1806"/>
      <c r="F15" s="1806"/>
      <c r="G15" s="1806"/>
      <c r="H15" s="1806"/>
      <c r="I15" s="1806"/>
      <c r="J15" s="1806"/>
      <c r="K15" s="1806"/>
      <c r="L15" s="1806"/>
      <c r="M15" s="1807">
        <f t="shared" si="1"/>
        <v>0</v>
      </c>
      <c r="N15" s="1779"/>
      <c r="O15" s="4464" t="s">
        <v>3545</v>
      </c>
      <c r="P15" s="1798"/>
      <c r="Q15" s="4485"/>
      <c r="R15" s="3388"/>
      <c r="S15" s="3031"/>
      <c r="T15" s="3094" t="str">
        <f t="shared" si="2"/>
        <v>Please complete all cells in row</v>
      </c>
      <c r="U15" s="3045">
        <v>0</v>
      </c>
      <c r="V15" s="3042"/>
      <c r="W15" s="3042"/>
    </row>
    <row r="16" spans="1:25" s="1646" customFormat="1" ht="15.75" customHeight="1">
      <c r="A16" s="3001"/>
      <c r="B16" s="1801" t="s">
        <v>3546</v>
      </c>
      <c r="C16" s="1805" t="s">
        <v>731</v>
      </c>
      <c r="D16" s="1805">
        <v>3</v>
      </c>
      <c r="E16" s="1806"/>
      <c r="F16" s="1806"/>
      <c r="G16" s="1806"/>
      <c r="H16" s="1806"/>
      <c r="I16" s="1806"/>
      <c r="J16" s="1806"/>
      <c r="K16" s="1806"/>
      <c r="L16" s="1806"/>
      <c r="M16" s="1807">
        <f t="shared" si="1"/>
        <v>0</v>
      </c>
      <c r="N16" s="1779"/>
      <c r="O16" s="4464" t="s">
        <v>3547</v>
      </c>
      <c r="P16" s="1798"/>
      <c r="Q16" s="4485"/>
      <c r="R16" s="3388"/>
      <c r="S16" s="3031"/>
      <c r="T16" s="3094" t="str">
        <f t="shared" si="2"/>
        <v>Please complete all cells in row</v>
      </c>
      <c r="U16" s="3045">
        <v>0</v>
      </c>
      <c r="V16" s="3042"/>
      <c r="W16" s="3042"/>
    </row>
    <row r="17" spans="1:23" s="1646" customFormat="1" ht="15.75" customHeight="1">
      <c r="A17" s="3001"/>
      <c r="B17" s="1801" t="s">
        <v>3469</v>
      </c>
      <c r="C17" s="1805" t="s">
        <v>731</v>
      </c>
      <c r="D17" s="1805">
        <v>3</v>
      </c>
      <c r="E17" s="1806"/>
      <c r="F17" s="1806"/>
      <c r="G17" s="1806"/>
      <c r="H17" s="1806"/>
      <c r="I17" s="1806"/>
      <c r="J17" s="1806"/>
      <c r="K17" s="1806"/>
      <c r="L17" s="1806"/>
      <c r="M17" s="1807">
        <f t="shared" si="1"/>
        <v>0</v>
      </c>
      <c r="N17" s="1779"/>
      <c r="O17" s="4464" t="s">
        <v>3548</v>
      </c>
      <c r="P17" s="1798"/>
      <c r="Q17" s="4485"/>
      <c r="R17" s="3388"/>
      <c r="S17" s="3031"/>
      <c r="T17" s="3094" t="str">
        <f t="shared" si="2"/>
        <v>Please complete all cells in row</v>
      </c>
      <c r="U17" s="3045">
        <v>0</v>
      </c>
      <c r="V17" s="3042"/>
      <c r="W17" s="3042"/>
    </row>
    <row r="18" spans="1:23" s="1646" customFormat="1" ht="15.75" customHeight="1">
      <c r="A18" s="3001"/>
      <c r="B18" s="1801" t="s">
        <v>3471</v>
      </c>
      <c r="C18" s="1805" t="s">
        <v>731</v>
      </c>
      <c r="D18" s="1805">
        <v>3</v>
      </c>
      <c r="E18" s="1806"/>
      <c r="F18" s="1806"/>
      <c r="G18" s="1806"/>
      <c r="H18" s="1806"/>
      <c r="I18" s="1806"/>
      <c r="J18" s="1806"/>
      <c r="K18" s="1806"/>
      <c r="L18" s="1806"/>
      <c r="M18" s="1807">
        <f t="shared" si="1"/>
        <v>0</v>
      </c>
      <c r="N18" s="1779"/>
      <c r="O18" s="4464" t="s">
        <v>3549</v>
      </c>
      <c r="P18" s="1796"/>
      <c r="Q18" s="4485"/>
      <c r="R18" s="3385"/>
      <c r="S18" s="3031"/>
      <c r="T18" s="3094" t="str">
        <f t="shared" si="2"/>
        <v>Please complete all cells in row</v>
      </c>
      <c r="U18" s="3045">
        <v>0</v>
      </c>
      <c r="V18" s="3042"/>
      <c r="W18" s="3042"/>
    </row>
    <row r="19" spans="1:23" s="1646" customFormat="1" ht="15.75" customHeight="1">
      <c r="A19" s="3001"/>
      <c r="B19" s="1801" t="s">
        <v>3473</v>
      </c>
      <c r="C19" s="1805" t="s">
        <v>731</v>
      </c>
      <c r="D19" s="1805">
        <v>3</v>
      </c>
      <c r="E19" s="1806"/>
      <c r="F19" s="1806"/>
      <c r="G19" s="1806"/>
      <c r="H19" s="1806"/>
      <c r="I19" s="1806"/>
      <c r="J19" s="1806"/>
      <c r="K19" s="1806"/>
      <c r="L19" s="1806"/>
      <c r="M19" s="1807">
        <f t="shared" si="1"/>
        <v>0</v>
      </c>
      <c r="N19" s="1779"/>
      <c r="O19" s="4464" t="s">
        <v>3550</v>
      </c>
      <c r="P19" s="1808"/>
      <c r="Q19" s="4485"/>
      <c r="R19" s="3384"/>
      <c r="S19" s="3031"/>
      <c r="T19" s="3094" t="str">
        <f t="shared" si="2"/>
        <v>Please complete all cells in row</v>
      </c>
      <c r="U19" s="3045">
        <v>0</v>
      </c>
      <c r="V19" s="3042"/>
      <c r="W19" s="3042"/>
    </row>
    <row r="20" spans="1:23" s="1646" customFormat="1" ht="17.25" customHeight="1">
      <c r="A20" s="3001"/>
      <c r="B20" s="1801" t="s">
        <v>3551</v>
      </c>
      <c r="C20" s="1805" t="s">
        <v>731</v>
      </c>
      <c r="D20" s="1805">
        <v>3</v>
      </c>
      <c r="E20" s="1806"/>
      <c r="F20" s="1806"/>
      <c r="G20" s="1806"/>
      <c r="H20" s="1806"/>
      <c r="I20" s="1806"/>
      <c r="J20" s="1806"/>
      <c r="K20" s="1806"/>
      <c r="L20" s="1806"/>
      <c r="M20" s="1807">
        <f t="shared" si="1"/>
        <v>0</v>
      </c>
      <c r="N20" s="1779"/>
      <c r="O20" s="4464" t="s">
        <v>3552</v>
      </c>
      <c r="P20" s="1809"/>
      <c r="Q20" s="4485"/>
      <c r="R20" s="3389"/>
      <c r="S20" s="3031"/>
      <c r="T20" s="3094" t="str">
        <f t="shared" si="2"/>
        <v>Please complete all cells in row</v>
      </c>
      <c r="U20" s="3045">
        <v>0</v>
      </c>
      <c r="V20" s="3042"/>
      <c r="W20" s="3042"/>
    </row>
    <row r="21" spans="1:23" s="1646" customFormat="1" ht="17.25" customHeight="1">
      <c r="A21" s="3001"/>
      <c r="B21" s="1801" t="s">
        <v>3477</v>
      </c>
      <c r="C21" s="1805" t="s">
        <v>731</v>
      </c>
      <c r="D21" s="1805">
        <v>3</v>
      </c>
      <c r="E21" s="1806"/>
      <c r="F21" s="1806"/>
      <c r="G21" s="1806"/>
      <c r="H21" s="1806"/>
      <c r="I21" s="1806"/>
      <c r="J21" s="1806"/>
      <c r="K21" s="1806"/>
      <c r="L21" s="1806"/>
      <c r="M21" s="1807">
        <f t="shared" ref="M21" si="3">IFERROR(SUM(E21:L21), 0)</f>
        <v>0</v>
      </c>
      <c r="N21" s="1779"/>
      <c r="O21" s="4464" t="s">
        <v>3553</v>
      </c>
      <c r="P21" s="1809"/>
      <c r="Q21" s="4485"/>
      <c r="R21" s="3389"/>
      <c r="S21" s="3031"/>
      <c r="T21" s="3094" t="str">
        <f t="shared" si="2"/>
        <v>Please complete all cells in row</v>
      </c>
      <c r="U21" s="3045"/>
      <c r="V21" s="3042"/>
      <c r="W21" s="3042"/>
    </row>
    <row r="22" spans="1:23" s="1646" customFormat="1" ht="17.25" customHeight="1">
      <c r="A22" s="3001"/>
      <c r="B22" s="1801" t="s">
        <v>3554</v>
      </c>
      <c r="C22" s="1805" t="s">
        <v>731</v>
      </c>
      <c r="D22" s="1805">
        <v>3</v>
      </c>
      <c r="E22" s="1806"/>
      <c r="F22" s="1806"/>
      <c r="G22" s="1806"/>
      <c r="H22" s="1806"/>
      <c r="I22" s="1806"/>
      <c r="J22" s="1806"/>
      <c r="K22" s="1806"/>
      <c r="L22" s="1806"/>
      <c r="M22" s="1807">
        <f t="shared" si="1"/>
        <v>0</v>
      </c>
      <c r="N22" s="1779"/>
      <c r="O22" s="4464" t="s">
        <v>3555</v>
      </c>
      <c r="P22" s="1809"/>
      <c r="Q22" s="4485"/>
      <c r="R22" s="3389"/>
      <c r="S22" s="3031"/>
      <c r="T22" s="3094" t="str">
        <f t="shared" si="2"/>
        <v>Please complete all cells in row</v>
      </c>
      <c r="U22" s="3045">
        <v>0</v>
      </c>
      <c r="V22" s="3042"/>
      <c r="W22" s="3042"/>
    </row>
    <row r="23" spans="1:23" s="1646" customFormat="1" ht="17.25" customHeight="1">
      <c r="A23" s="3001"/>
      <c r="B23" s="1801" t="s">
        <v>3556</v>
      </c>
      <c r="C23" s="1805" t="s">
        <v>731</v>
      </c>
      <c r="D23" s="1805">
        <v>3</v>
      </c>
      <c r="E23" s="1806"/>
      <c r="F23" s="1806"/>
      <c r="G23" s="1806"/>
      <c r="H23" s="1806"/>
      <c r="I23" s="1806"/>
      <c r="J23" s="1806"/>
      <c r="K23" s="1806"/>
      <c r="L23" s="1806"/>
      <c r="M23" s="1807">
        <f t="shared" si="1"/>
        <v>0</v>
      </c>
      <c r="N23" s="1779"/>
      <c r="O23" s="4464" t="s">
        <v>3557</v>
      </c>
      <c r="P23" s="1809"/>
      <c r="Q23" s="4485"/>
      <c r="R23" s="3389"/>
      <c r="S23" s="3031"/>
      <c r="T23" s="3094" t="str">
        <f t="shared" si="2"/>
        <v>Please complete all cells in row</v>
      </c>
      <c r="U23" s="3045">
        <v>0</v>
      </c>
      <c r="V23" s="3042"/>
      <c r="W23" s="3042"/>
    </row>
    <row r="24" spans="1:23" s="1646" customFormat="1" ht="17.25" customHeight="1">
      <c r="A24" s="3001"/>
      <c r="B24" s="1801" t="s">
        <v>3558</v>
      </c>
      <c r="C24" s="1805" t="s">
        <v>731</v>
      </c>
      <c r="D24" s="1805">
        <v>3</v>
      </c>
      <c r="E24" s="1806"/>
      <c r="F24" s="1806"/>
      <c r="G24" s="1806"/>
      <c r="H24" s="1806"/>
      <c r="I24" s="1806"/>
      <c r="J24" s="1806"/>
      <c r="K24" s="1806"/>
      <c r="L24" s="1806"/>
      <c r="M24" s="1807">
        <f t="shared" si="1"/>
        <v>0</v>
      </c>
      <c r="N24" s="1779"/>
      <c r="O24" s="4464" t="s">
        <v>3559</v>
      </c>
      <c r="P24" s="1809"/>
      <c r="Q24" s="4485"/>
      <c r="R24" s="3389"/>
      <c r="S24" s="3031"/>
      <c r="T24" s="3094" t="str">
        <f t="shared" si="2"/>
        <v>Please complete all cells in row</v>
      </c>
      <c r="U24" s="3045">
        <v>0</v>
      </c>
      <c r="V24" s="3042"/>
      <c r="W24" s="3042"/>
    </row>
    <row r="25" spans="1:23" s="1646" customFormat="1" ht="17.25" customHeight="1">
      <c r="A25" s="3001"/>
      <c r="B25" s="1801" t="s">
        <v>3560</v>
      </c>
      <c r="C25" s="1805" t="s">
        <v>731</v>
      </c>
      <c r="D25" s="1805">
        <v>3</v>
      </c>
      <c r="E25" s="1806"/>
      <c r="F25" s="1806"/>
      <c r="G25" s="1806"/>
      <c r="H25" s="1806"/>
      <c r="I25" s="1806"/>
      <c r="J25" s="1806"/>
      <c r="K25" s="1806"/>
      <c r="L25" s="1806"/>
      <c r="M25" s="1807">
        <f t="shared" si="1"/>
        <v>0</v>
      </c>
      <c r="N25" s="1779"/>
      <c r="O25" s="4464" t="s">
        <v>3561</v>
      </c>
      <c r="P25" s="1809"/>
      <c r="Q25" s="4485"/>
      <c r="R25" s="3389"/>
      <c r="S25" s="3031"/>
      <c r="T25" s="3094" t="str">
        <f t="shared" si="2"/>
        <v>Please complete all cells in row</v>
      </c>
      <c r="U25" s="3045">
        <v>0</v>
      </c>
      <c r="V25" s="3042"/>
      <c r="W25" s="3042"/>
    </row>
    <row r="26" spans="1:23" s="1646" customFormat="1" ht="15.75" customHeight="1">
      <c r="A26" s="3001"/>
      <c r="B26" s="1801" t="s">
        <v>3562</v>
      </c>
      <c r="C26" s="1805" t="s">
        <v>731</v>
      </c>
      <c r="D26" s="1805">
        <v>3</v>
      </c>
      <c r="E26" s="1806"/>
      <c r="F26" s="1806"/>
      <c r="G26" s="1806"/>
      <c r="H26" s="1806"/>
      <c r="I26" s="1806"/>
      <c r="J26" s="1806"/>
      <c r="K26" s="1806"/>
      <c r="L26" s="1806"/>
      <c r="M26" s="1807">
        <f t="shared" si="1"/>
        <v>0</v>
      </c>
      <c r="N26" s="1779"/>
      <c r="O26" s="4464" t="s">
        <v>3563</v>
      </c>
      <c r="P26" s="1796"/>
      <c r="Q26" s="4485"/>
      <c r="R26" s="3385"/>
      <c r="S26" s="3031"/>
      <c r="T26" s="3094" t="str">
        <f t="shared" si="2"/>
        <v>Please complete all cells in row</v>
      </c>
      <c r="U26" s="3045">
        <v>0</v>
      </c>
      <c r="V26" s="3042"/>
      <c r="W26" s="3042"/>
    </row>
    <row r="27" spans="1:23" s="1646" customFormat="1" ht="15.75" customHeight="1">
      <c r="A27" s="3001"/>
      <c r="B27" s="4319" t="s">
        <v>3564</v>
      </c>
      <c r="C27" s="4320" t="s">
        <v>731</v>
      </c>
      <c r="D27" s="4320">
        <v>3</v>
      </c>
      <c r="E27" s="4321"/>
      <c r="F27" s="4321"/>
      <c r="G27" s="4321"/>
      <c r="H27" s="4321"/>
      <c r="I27" s="4321"/>
      <c r="J27" s="4321"/>
      <c r="K27" s="4321"/>
      <c r="L27" s="4321"/>
      <c r="M27" s="4322">
        <f t="shared" si="1"/>
        <v>0</v>
      </c>
      <c r="N27" s="1779"/>
      <c r="O27" s="4464" t="s">
        <v>3565</v>
      </c>
      <c r="P27" s="1796"/>
      <c r="Q27" s="4489"/>
      <c r="R27" s="3385"/>
      <c r="S27" s="3031"/>
      <c r="T27" s="3094" t="str">
        <f t="shared" si="2"/>
        <v>Please complete all cells in row</v>
      </c>
      <c r="U27" s="3045">
        <v>0</v>
      </c>
      <c r="V27" s="3042"/>
      <c r="W27" s="3042"/>
    </row>
    <row r="28" spans="1:23" s="1646" customFormat="1" ht="15.75" customHeight="1">
      <c r="A28" s="3001"/>
      <c r="B28" s="1801" t="s">
        <v>3566</v>
      </c>
      <c r="C28" s="1805" t="s">
        <v>731</v>
      </c>
      <c r="D28" s="1805">
        <v>3</v>
      </c>
      <c r="E28" s="1806"/>
      <c r="F28" s="1806"/>
      <c r="G28" s="1806"/>
      <c r="H28" s="1806"/>
      <c r="I28" s="1806"/>
      <c r="J28" s="1806"/>
      <c r="K28" s="1806"/>
      <c r="L28" s="1806"/>
      <c r="M28" s="1807">
        <f t="shared" si="1"/>
        <v>0</v>
      </c>
      <c r="N28" s="4325"/>
      <c r="O28" s="4464" t="s">
        <v>3567</v>
      </c>
      <c r="P28" s="4326"/>
      <c r="Q28" s="4485"/>
      <c r="R28" s="3385"/>
      <c r="S28" s="3031"/>
      <c r="T28" s="3094" t="str">
        <f t="shared" si="2"/>
        <v>Please complete all cells in row</v>
      </c>
      <c r="U28" s="3045">
        <v>0</v>
      </c>
      <c r="V28" s="3042"/>
      <c r="W28" s="3042"/>
    </row>
    <row r="29" spans="1:23" s="1646" customFormat="1" ht="15.75" customHeight="1">
      <c r="A29" s="3001"/>
      <c r="B29" s="1801" t="s">
        <v>3493</v>
      </c>
      <c r="C29" s="1805" t="s">
        <v>731</v>
      </c>
      <c r="D29" s="1805">
        <v>3</v>
      </c>
      <c r="E29" s="1806"/>
      <c r="F29" s="1806"/>
      <c r="G29" s="1806"/>
      <c r="H29" s="1806"/>
      <c r="I29" s="1806"/>
      <c r="J29" s="1806"/>
      <c r="K29" s="1806"/>
      <c r="L29" s="1806"/>
      <c r="M29" s="1807">
        <f t="shared" si="1"/>
        <v>0</v>
      </c>
      <c r="N29" s="4325"/>
      <c r="O29" s="4464" t="s">
        <v>3568</v>
      </c>
      <c r="P29" s="4327"/>
      <c r="Q29" s="4485"/>
      <c r="R29" s="3384"/>
      <c r="S29" s="3031"/>
      <c r="T29" s="3094" t="str">
        <f t="shared" si="2"/>
        <v>Please complete all cells in row</v>
      </c>
      <c r="U29" s="3045">
        <v>0</v>
      </c>
      <c r="V29" s="3042"/>
      <c r="W29" s="3042"/>
    </row>
    <row r="30" spans="1:23" s="1646" customFormat="1" ht="15.75" customHeight="1">
      <c r="A30" s="3001"/>
      <c r="B30" s="1801" t="s">
        <v>3495</v>
      </c>
      <c r="C30" s="1805" t="s">
        <v>731</v>
      </c>
      <c r="D30" s="1805">
        <v>3</v>
      </c>
      <c r="E30" s="1806"/>
      <c r="F30" s="1806"/>
      <c r="G30" s="1806"/>
      <c r="H30" s="1806"/>
      <c r="I30" s="1806"/>
      <c r="J30" s="1806"/>
      <c r="K30" s="1806"/>
      <c r="L30" s="1806"/>
      <c r="M30" s="1807">
        <f t="shared" ref="M30:M34" si="4">IFERROR(SUM(E30:L30), 0)</f>
        <v>0</v>
      </c>
      <c r="N30" s="4325"/>
      <c r="O30" s="4464" t="s">
        <v>3569</v>
      </c>
      <c r="P30" s="4328"/>
      <c r="Q30" s="4485"/>
      <c r="R30" s="3388"/>
      <c r="S30" s="3031"/>
      <c r="T30" s="3094" t="str">
        <f t="shared" si="2"/>
        <v>Please complete all cells in row</v>
      </c>
      <c r="U30" s="3045">
        <v>0</v>
      </c>
      <c r="V30" s="3042"/>
      <c r="W30" s="3042"/>
    </row>
    <row r="31" spans="1:23" s="1646" customFormat="1" ht="15.75" customHeight="1">
      <c r="A31" s="3001"/>
      <c r="B31" s="1813" t="s">
        <v>3570</v>
      </c>
      <c r="C31" s="4323" t="s">
        <v>731</v>
      </c>
      <c r="D31" s="4323">
        <v>3</v>
      </c>
      <c r="E31" s="1814"/>
      <c r="F31" s="1814"/>
      <c r="G31" s="1814"/>
      <c r="H31" s="1814"/>
      <c r="I31" s="1814"/>
      <c r="J31" s="1814"/>
      <c r="K31" s="1814"/>
      <c r="L31" s="1814"/>
      <c r="M31" s="4324">
        <f t="shared" si="4"/>
        <v>0</v>
      </c>
      <c r="N31" s="1779"/>
      <c r="O31" s="4464" t="s">
        <v>3571</v>
      </c>
      <c r="P31" s="1798"/>
      <c r="Q31" s="4490"/>
      <c r="R31" s="3388"/>
      <c r="S31" s="3031"/>
      <c r="T31" s="3094" t="str">
        <f t="shared" si="2"/>
        <v>Please complete all cells in row</v>
      </c>
      <c r="U31" s="3045">
        <v>0</v>
      </c>
      <c r="V31" s="3042"/>
      <c r="W31" s="3042"/>
    </row>
    <row r="32" spans="1:23" s="1646" customFormat="1" ht="15.75" customHeight="1">
      <c r="A32" s="3001"/>
      <c r="B32" s="1813" t="s">
        <v>3499</v>
      </c>
      <c r="C32" s="1805" t="s">
        <v>731</v>
      </c>
      <c r="D32" s="1805">
        <v>3</v>
      </c>
      <c r="E32" s="1814"/>
      <c r="F32" s="1814"/>
      <c r="G32" s="1814"/>
      <c r="H32" s="1814"/>
      <c r="I32" s="1814"/>
      <c r="J32" s="1814"/>
      <c r="K32" s="1814"/>
      <c r="L32" s="1814"/>
      <c r="M32" s="1807">
        <f t="shared" si="4"/>
        <v>0</v>
      </c>
      <c r="N32" s="1779"/>
      <c r="O32" s="4464" t="s">
        <v>3572</v>
      </c>
      <c r="P32" s="1798"/>
      <c r="Q32" s="4490"/>
      <c r="R32" s="3388"/>
      <c r="S32" s="3031"/>
      <c r="T32" s="3094" t="str">
        <f t="shared" si="2"/>
        <v>Please complete all cells in row</v>
      </c>
      <c r="U32" s="3045">
        <v>0</v>
      </c>
      <c r="V32" s="3042"/>
      <c r="W32" s="3042"/>
    </row>
    <row r="33" spans="1:24" s="1646" customFormat="1" ht="15.75" customHeight="1">
      <c r="A33" s="3001"/>
      <c r="B33" s="1813" t="s">
        <v>3501</v>
      </c>
      <c r="C33" s="1805" t="s">
        <v>731</v>
      </c>
      <c r="D33" s="1805">
        <v>3</v>
      </c>
      <c r="E33" s="1814"/>
      <c r="F33" s="1814"/>
      <c r="G33" s="1814"/>
      <c r="H33" s="1814"/>
      <c r="I33" s="1814"/>
      <c r="J33" s="1814"/>
      <c r="K33" s="1814"/>
      <c r="L33" s="1814"/>
      <c r="M33" s="1807">
        <f t="shared" si="4"/>
        <v>0</v>
      </c>
      <c r="N33" s="1779"/>
      <c r="O33" s="4464" t="s">
        <v>3573</v>
      </c>
      <c r="P33" s="1798"/>
      <c r="Q33" s="4490"/>
      <c r="R33" s="3388"/>
      <c r="S33" s="3031"/>
      <c r="T33" s="3094" t="str">
        <f t="shared" si="2"/>
        <v>Please complete all cells in row</v>
      </c>
      <c r="U33" s="3045">
        <v>0</v>
      </c>
      <c r="V33" s="3042"/>
      <c r="W33" s="3042"/>
    </row>
    <row r="34" spans="1:24" s="1646" customFormat="1" ht="15.75" customHeight="1" thickBot="1">
      <c r="A34" s="3001"/>
      <c r="B34" s="1744" t="s">
        <v>3574</v>
      </c>
      <c r="C34" s="1702" t="s">
        <v>731</v>
      </c>
      <c r="D34" s="1702">
        <v>3</v>
      </c>
      <c r="E34" s="1810"/>
      <c r="F34" s="1810"/>
      <c r="G34" s="1810"/>
      <c r="H34" s="1810"/>
      <c r="I34" s="1810"/>
      <c r="J34" s="1810"/>
      <c r="K34" s="1810"/>
      <c r="L34" s="1810"/>
      <c r="M34" s="1811">
        <f t="shared" si="4"/>
        <v>0</v>
      </c>
      <c r="N34" s="1779"/>
      <c r="O34" s="4465" t="s">
        <v>3575</v>
      </c>
      <c r="P34" s="1798"/>
      <c r="Q34" s="4486"/>
      <c r="R34" s="3388"/>
      <c r="S34" s="3031"/>
      <c r="T34" s="3094" t="str">
        <f t="shared" si="2"/>
        <v>Please complete all cells in row</v>
      </c>
      <c r="U34" s="3045">
        <v>0</v>
      </c>
      <c r="V34" s="3042"/>
      <c r="W34" s="3042"/>
    </row>
    <row r="35" spans="1:24" s="1646" customFormat="1" ht="17.25" customHeight="1" thickTop="1" thickBot="1">
      <c r="A35" s="3001"/>
      <c r="B35" s="1706"/>
      <c r="C35" s="1695"/>
      <c r="D35" s="1695"/>
      <c r="E35" s="1732"/>
      <c r="F35" s="1732"/>
      <c r="G35" s="1732"/>
      <c r="H35" s="1732"/>
      <c r="I35" s="1732"/>
      <c r="J35" s="1732"/>
      <c r="K35" s="1732"/>
      <c r="L35" s="1732"/>
      <c r="M35" s="1733"/>
      <c r="N35" s="1695"/>
      <c r="O35" s="1015"/>
      <c r="P35" s="1800"/>
      <c r="Q35" s="1115"/>
      <c r="R35" s="3390"/>
      <c r="S35" s="3033"/>
      <c r="T35" s="3094">
        <f t="shared" si="0"/>
        <v>0</v>
      </c>
      <c r="U35" s="3045">
        <v>9</v>
      </c>
      <c r="V35" s="3042"/>
      <c r="W35" s="3042"/>
    </row>
    <row r="36" spans="1:24" s="1646" customFormat="1" ht="15.75" customHeight="1" thickTop="1" thickBot="1">
      <c r="A36" s="3001"/>
      <c r="B36" s="1649" t="s">
        <v>3505</v>
      </c>
      <c r="C36" s="1667"/>
      <c r="D36" s="1667"/>
      <c r="E36" s="2678"/>
      <c r="F36" s="2678"/>
      <c r="G36" s="2678"/>
      <c r="H36" s="2678"/>
      <c r="I36" s="1749"/>
      <c r="J36" s="1749"/>
      <c r="K36" s="2675"/>
      <c r="L36" s="2675"/>
      <c r="M36" s="2675"/>
      <c r="N36" s="1668"/>
      <c r="O36" s="1668"/>
      <c r="P36" s="1015"/>
      <c r="Q36" s="1418"/>
      <c r="R36" s="3385"/>
      <c r="S36" s="3031"/>
      <c r="T36" s="3094">
        <f t="shared" si="0"/>
        <v>0</v>
      </c>
      <c r="U36" s="3045">
        <v>9</v>
      </c>
      <c r="V36" s="3042"/>
      <c r="W36" s="3042"/>
    </row>
    <row r="37" spans="1:24" s="1646" customFormat="1" ht="15.75" customHeight="1" thickTop="1">
      <c r="A37" s="3001"/>
      <c r="B37" s="1815" t="s">
        <v>3576</v>
      </c>
      <c r="C37" s="1816" t="s">
        <v>731</v>
      </c>
      <c r="D37" s="1816">
        <v>3</v>
      </c>
      <c r="E37" s="1817"/>
      <c r="F37" s="1817"/>
      <c r="G37" s="1817"/>
      <c r="H37" s="1817"/>
      <c r="I37" s="1783"/>
      <c r="J37" s="1783"/>
      <c r="K37" s="1783"/>
      <c r="L37" s="1783"/>
      <c r="M37" s="1818">
        <f>IFERROR(SUM(E37:L37), 0)</f>
        <v>0</v>
      </c>
      <c r="N37" s="1779"/>
      <c r="O37" s="1526" t="s">
        <v>3577</v>
      </c>
      <c r="P37" s="1796"/>
      <c r="Q37" s="1035"/>
      <c r="R37" s="3385"/>
      <c r="S37" s="3031"/>
      <c r="T37" s="3094" t="str">
        <f t="shared" si="0"/>
        <v>Please complete all cells in row</v>
      </c>
      <c r="U37" s="3045">
        <v>4</v>
      </c>
      <c r="V37" s="3042"/>
      <c r="W37" s="3042"/>
    </row>
    <row r="38" spans="1:24" s="1646" customFormat="1" ht="15.75" customHeight="1">
      <c r="A38" s="3001"/>
      <c r="B38" s="1750" t="s">
        <v>3508</v>
      </c>
      <c r="C38" s="1751" t="s">
        <v>731</v>
      </c>
      <c r="D38" s="1751">
        <v>3</v>
      </c>
      <c r="E38" s="1752">
        <f>IFERROR('4N'!F19,0)</f>
        <v>0</v>
      </c>
      <c r="F38" s="1781"/>
      <c r="G38" s="1781"/>
      <c r="H38" s="1781"/>
      <c r="I38" s="1781"/>
      <c r="J38" s="1781"/>
      <c r="K38" s="1781"/>
      <c r="L38" s="1781"/>
      <c r="M38" s="1753">
        <f>IFERROR(SUM(E38:L38), 0)</f>
        <v>0</v>
      </c>
      <c r="N38" s="1715"/>
      <c r="O38" s="1819" t="s">
        <v>3578</v>
      </c>
      <c r="P38" s="1015"/>
      <c r="Q38" s="1317"/>
      <c r="R38" s="3039"/>
      <c r="S38" s="3031"/>
      <c r="T38" s="3094">
        <f t="shared" si="0"/>
        <v>0</v>
      </c>
      <c r="U38" s="3045">
        <v>7</v>
      </c>
      <c r="V38" s="3042"/>
      <c r="W38" s="3042"/>
    </row>
    <row r="39" spans="1:24" s="1646" customFormat="1" ht="15.75" customHeight="1" thickBot="1">
      <c r="A39" s="3001"/>
      <c r="B39" s="1729" t="s">
        <v>3510</v>
      </c>
      <c r="C39" s="1730" t="s">
        <v>731</v>
      </c>
      <c r="D39" s="1730">
        <v>3</v>
      </c>
      <c r="E39" s="1754">
        <f>'4O'!$F17*'4O'!$G20</f>
        <v>0</v>
      </c>
      <c r="F39" s="1754">
        <f>'4O'!$F17*'4O'!$G21</f>
        <v>0</v>
      </c>
      <c r="G39" s="1754">
        <f>'4O'!$F17*'4O'!$G22</f>
        <v>0</v>
      </c>
      <c r="H39" s="1782"/>
      <c r="I39" s="1782"/>
      <c r="J39" s="1782"/>
      <c r="K39" s="1782"/>
      <c r="L39" s="1782"/>
      <c r="M39" s="1731">
        <f>IFERROR(SUM(E39:L39), 0)</f>
        <v>0</v>
      </c>
      <c r="N39" s="1715"/>
      <c r="O39" s="1537" t="s">
        <v>3579</v>
      </c>
      <c r="P39" s="1015"/>
      <c r="Q39" s="4817"/>
      <c r="R39" s="3039"/>
      <c r="S39" s="3031"/>
      <c r="T39" s="3094">
        <f t="shared" si="0"/>
        <v>0</v>
      </c>
      <c r="U39" s="3045">
        <v>5</v>
      </c>
      <c r="V39" s="3042"/>
      <c r="W39" s="3042"/>
    </row>
    <row r="40" spans="1:24" s="1646" customFormat="1" ht="15.75" customHeight="1" thickTop="1" thickBot="1">
      <c r="A40" s="3001"/>
      <c r="B40" s="1706"/>
      <c r="C40" s="1695"/>
      <c r="D40" s="1695"/>
      <c r="E40" s="1732"/>
      <c r="F40" s="1732"/>
      <c r="G40" s="1732"/>
      <c r="H40" s="1732"/>
      <c r="L40" s="1732"/>
      <c r="M40" s="1733"/>
      <c r="N40" s="1668"/>
      <c r="O40" s="1015"/>
      <c r="P40" s="1015"/>
      <c r="Q40" s="4809"/>
      <c r="R40" s="3039"/>
      <c r="S40" s="3031"/>
      <c r="T40" s="3094">
        <f t="shared" si="0"/>
        <v>0</v>
      </c>
      <c r="U40" s="3045">
        <v>9</v>
      </c>
      <c r="V40" s="3042"/>
      <c r="W40" s="3042"/>
    </row>
    <row r="41" spans="1:24" s="1646" customFormat="1" ht="15.75" customHeight="1" thickTop="1" thickBot="1">
      <c r="A41" s="3001"/>
      <c r="B41" s="1718" t="s">
        <v>3580</v>
      </c>
      <c r="C41" s="1667"/>
      <c r="D41" s="1667"/>
      <c r="E41" s="1749"/>
      <c r="F41" s="1749"/>
      <c r="G41" s="1749"/>
      <c r="H41" s="2675"/>
      <c r="L41" s="2675"/>
      <c r="M41" s="1698"/>
      <c r="N41" s="1668"/>
      <c r="O41" s="1521"/>
      <c r="P41" s="1521"/>
      <c r="Q41" s="4811"/>
      <c r="R41" s="3038"/>
      <c r="S41" s="3031"/>
      <c r="T41" s="3094">
        <f t="shared" si="0"/>
        <v>0</v>
      </c>
      <c r="U41" s="3045">
        <v>9</v>
      </c>
      <c r="V41" s="3042"/>
      <c r="W41" s="3042"/>
    </row>
    <row r="42" spans="1:24" s="1646" customFormat="1" ht="19.5" customHeight="1" thickTop="1" thickBot="1">
      <c r="A42" s="3001"/>
      <c r="B42" s="1755" t="s">
        <v>3581</v>
      </c>
      <c r="C42" s="1756" t="s">
        <v>731</v>
      </c>
      <c r="D42" s="1756">
        <v>3</v>
      </c>
      <c r="E42" s="1757">
        <f>IFERROR('4AB'!E12+'4AB'!E23,0)</f>
        <v>0</v>
      </c>
      <c r="F42" s="1757">
        <f>IFERROR('4AB'!F12+'4AB'!F23,0)</f>
        <v>0</v>
      </c>
      <c r="G42" s="1757">
        <f>IFERROR('4AB'!G12+'4AB'!G23,0)</f>
        <v>0</v>
      </c>
      <c r="H42" s="1757">
        <f>IFERROR('4AB'!H12+'4AB'!H23,0)</f>
        <v>0</v>
      </c>
      <c r="I42" s="1757">
        <f>IFERROR('4AB'!I12+'4AB'!I23,0)</f>
        <v>0</v>
      </c>
      <c r="J42" s="1757">
        <f>IFERROR('4AB'!J12+'4AB'!J23,0)</f>
        <v>0</v>
      </c>
      <c r="K42" s="1757">
        <f>IFERROR('4AB'!K12+'4AB'!K23,0)</f>
        <v>0</v>
      </c>
      <c r="L42" s="1757">
        <f>IFERROR('4AB'!L12+'4AB'!L23,0)</f>
        <v>0</v>
      </c>
      <c r="M42" s="1758">
        <f>IFERROR(SUM(E42:L42), 0)</f>
        <v>0</v>
      </c>
      <c r="N42" s="1715"/>
      <c r="O42" s="1547" t="s">
        <v>3582</v>
      </c>
      <c r="P42" s="1015"/>
      <c r="Q42" s="4812"/>
      <c r="R42" s="3039"/>
      <c r="S42" s="3031"/>
      <c r="T42" s="3094">
        <f>IF(COUNTBLANK(E42:M42)=U42, 0, rngIncomplete )</f>
        <v>0</v>
      </c>
      <c r="U42" s="3045">
        <v>0</v>
      </c>
      <c r="V42" s="3042"/>
      <c r="W42" s="3042"/>
    </row>
    <row r="43" spans="1:24" s="1646" customFormat="1" ht="15.75" customHeight="1" thickTop="1" thickBot="1">
      <c r="A43" s="3001"/>
      <c r="B43" s="1706"/>
      <c r="C43" s="1706"/>
      <c r="D43" s="1706"/>
      <c r="E43" s="1759"/>
      <c r="F43" s="1759"/>
      <c r="G43" s="1759"/>
      <c r="H43" s="1759"/>
      <c r="I43" s="1759"/>
      <c r="J43" s="1759"/>
      <c r="K43" s="1759"/>
      <c r="L43" s="1759"/>
      <c r="M43" s="1759"/>
      <c r="N43" s="1779"/>
      <c r="O43" s="1812"/>
      <c r="P43" s="1798"/>
      <c r="Q43" s="4819"/>
      <c r="R43" s="3388"/>
      <c r="S43" s="3031"/>
      <c r="T43" s="3094">
        <f t="shared" si="0"/>
        <v>0</v>
      </c>
      <c r="U43" s="3045">
        <v>9</v>
      </c>
      <c r="V43" s="3042"/>
      <c r="W43" s="3042"/>
    </row>
    <row r="44" spans="1:24" s="1646" customFormat="1" ht="15.75" customHeight="1" thickTop="1" thickBot="1">
      <c r="A44" s="3001"/>
      <c r="B44" s="1820" t="s">
        <v>3514</v>
      </c>
      <c r="C44" s="1676" t="s">
        <v>731</v>
      </c>
      <c r="D44" s="1676">
        <v>3</v>
      </c>
      <c r="E44" s="1677">
        <f t="shared" ref="E44:L44" si="5">IFERROR(SUM(E9:E29,E30:E34,E37:E39,E42), 0)</f>
        <v>0</v>
      </c>
      <c r="F44" s="1677">
        <f t="shared" si="5"/>
        <v>0</v>
      </c>
      <c r="G44" s="1677">
        <f t="shared" si="5"/>
        <v>0</v>
      </c>
      <c r="H44" s="1677">
        <f t="shared" si="5"/>
        <v>0</v>
      </c>
      <c r="I44" s="1677">
        <f t="shared" si="5"/>
        <v>0</v>
      </c>
      <c r="J44" s="1677">
        <f t="shared" si="5"/>
        <v>0</v>
      </c>
      <c r="K44" s="1677">
        <f t="shared" si="5"/>
        <v>0</v>
      </c>
      <c r="L44" s="1677">
        <f t="shared" si="5"/>
        <v>0</v>
      </c>
      <c r="M44" s="1704">
        <f>IFERROR(SUM(E44:L44), 0)</f>
        <v>0</v>
      </c>
      <c r="N44" s="1779"/>
      <c r="O44" s="1547" t="s">
        <v>3583</v>
      </c>
      <c r="P44" s="1798"/>
      <c r="Q44" s="4804"/>
      <c r="R44" s="3388"/>
      <c r="S44" s="3031"/>
      <c r="T44" s="3094">
        <f>IF(COUNTBLANK(E44:M44)=U44, 0, rngIncomplete )</f>
        <v>0</v>
      </c>
      <c r="U44" s="3045">
        <v>0</v>
      </c>
      <c r="V44" s="3042"/>
      <c r="W44" s="3042"/>
      <c r="X44" s="3042"/>
    </row>
    <row r="45" spans="1:24" s="1646" customFormat="1" ht="15.75" customHeight="1" thickTop="1" thickBot="1">
      <c r="A45" s="3001"/>
      <c r="B45" s="1706"/>
      <c r="C45" s="1706"/>
      <c r="D45" s="1706"/>
      <c r="E45" s="2678"/>
      <c r="F45" s="2678"/>
      <c r="G45" s="2678"/>
      <c r="H45" s="2679"/>
      <c r="I45" s="1733"/>
      <c r="J45" s="1733"/>
      <c r="K45" s="1733"/>
      <c r="L45" s="1733"/>
      <c r="M45" s="1733"/>
      <c r="N45" s="1695"/>
      <c r="O45" s="1015"/>
      <c r="P45" s="1734"/>
      <c r="Q45" s="4820"/>
      <c r="R45" s="3388"/>
      <c r="S45" s="3031"/>
      <c r="T45" s="3094">
        <f t="shared" si="0"/>
        <v>0</v>
      </c>
      <c r="U45" s="3045">
        <v>9</v>
      </c>
      <c r="V45" s="3042"/>
      <c r="W45" s="3042"/>
    </row>
    <row r="46" spans="1:24" s="4434" customFormat="1" ht="16.2" thickTop="1" thickBot="1">
      <c r="A46" s="3001"/>
      <c r="B46" s="1718" t="s">
        <v>980</v>
      </c>
      <c r="C46" s="1667"/>
      <c r="D46" s="1667"/>
      <c r="L46" s="1763"/>
      <c r="M46" s="4435"/>
      <c r="N46" s="4435"/>
      <c r="O46" s="3042"/>
      <c r="P46" s="4493"/>
      <c r="Q46" s="4821"/>
      <c r="R46" s="4491"/>
      <c r="S46" s="4438"/>
      <c r="T46" s="2995"/>
      <c r="U46" s="3045"/>
      <c r="V46" s="2995"/>
    </row>
    <row r="47" spans="1:24" s="4434" customFormat="1" ht="15.75" customHeight="1" thickTop="1">
      <c r="A47" s="3001"/>
      <c r="B47" s="4467" t="s">
        <v>3516</v>
      </c>
      <c r="C47" s="4468" t="s">
        <v>731</v>
      </c>
      <c r="D47" s="4469">
        <v>3</v>
      </c>
      <c r="E47" s="4479"/>
      <c r="F47" s="4479"/>
      <c r="G47" s="4479"/>
      <c r="H47" s="4479"/>
      <c r="I47" s="4479"/>
      <c r="J47" s="4479"/>
      <c r="K47" s="4479"/>
      <c r="L47" s="4479"/>
      <c r="M47" s="4480">
        <f>IFERROR(SUM(E47:L47), 0)</f>
        <v>0</v>
      </c>
      <c r="N47" s="4435"/>
      <c r="O47" s="4484" t="s">
        <v>3584</v>
      </c>
      <c r="P47" s="4493"/>
      <c r="Q47" s="4798"/>
      <c r="R47" s="4491"/>
      <c r="S47" s="4438"/>
      <c r="T47" s="3094" t="str">
        <f>IF(COUNTBLANK(E47:M47)=U47, 0, rngIncomplete )</f>
        <v>Please complete all cells in row</v>
      </c>
      <c r="U47" s="3045">
        <v>0</v>
      </c>
      <c r="V47" s="2995"/>
    </row>
    <row r="48" spans="1:24" s="4434" customFormat="1" ht="15.75" customHeight="1">
      <c r="A48" s="3001"/>
      <c r="B48" s="4470" t="s">
        <v>3518</v>
      </c>
      <c r="C48" s="1805" t="s">
        <v>731</v>
      </c>
      <c r="D48" s="4466">
        <v>3</v>
      </c>
      <c r="E48" s="1814"/>
      <c r="F48" s="1814"/>
      <c r="G48" s="1814"/>
      <c r="H48" s="1814"/>
      <c r="I48" s="1814"/>
      <c r="J48" s="1814"/>
      <c r="K48" s="1814"/>
      <c r="L48" s="1814"/>
      <c r="M48" s="4481">
        <f>IFERROR(SUM(E48:L48), 0)</f>
        <v>0</v>
      </c>
      <c r="N48" s="4435"/>
      <c r="O48" s="4485" t="s">
        <v>3585</v>
      </c>
      <c r="P48" s="4493"/>
      <c r="Q48" s="4824"/>
      <c r="R48" s="4491"/>
      <c r="S48" s="4438"/>
      <c r="T48" s="3094" t="str">
        <f>IF(COUNTBLANK(E48:M48)=U48, 0, rngIncomplete )</f>
        <v>Please complete all cells in row</v>
      </c>
      <c r="U48" s="3045">
        <v>0</v>
      </c>
      <c r="V48" s="2995"/>
    </row>
    <row r="49" spans="1:23" s="4434" customFormat="1" ht="15.75" customHeight="1" thickBot="1">
      <c r="A49" s="3001"/>
      <c r="B49" s="4471" t="s">
        <v>3520</v>
      </c>
      <c r="C49" s="4472" t="s">
        <v>731</v>
      </c>
      <c r="D49" s="4473">
        <v>3</v>
      </c>
      <c r="E49" s="4482"/>
      <c r="F49" s="4482"/>
      <c r="G49" s="4482"/>
      <c r="H49" s="4482"/>
      <c r="I49" s="4482"/>
      <c r="J49" s="4482"/>
      <c r="K49" s="4482"/>
      <c r="L49" s="4482"/>
      <c r="M49" s="4483">
        <f>IFERROR(SUM(E49:L49), 0)</f>
        <v>0</v>
      </c>
      <c r="N49" s="4435"/>
      <c r="O49" s="4486" t="s">
        <v>3586</v>
      </c>
      <c r="P49" s="4493"/>
      <c r="Q49" s="4817"/>
      <c r="R49" s="4491"/>
      <c r="S49" s="4438"/>
      <c r="T49" s="3094" t="str">
        <f>IF(COUNTBLANK(E49:M49)=U49, 0, rngIncomplete )</f>
        <v>Please complete all cells in row</v>
      </c>
      <c r="U49" s="3045">
        <v>0</v>
      </c>
      <c r="V49" s="2995"/>
    </row>
    <row r="50" spans="1:23" s="1646" customFormat="1" ht="15.75" customHeight="1" thickTop="1" thickBot="1">
      <c r="A50" s="3001"/>
      <c r="B50" s="1706"/>
      <c r="C50" s="1706"/>
      <c r="D50" s="1706"/>
      <c r="E50" s="2678"/>
      <c r="F50" s="2678"/>
      <c r="G50" s="2678"/>
      <c r="H50" s="2679"/>
      <c r="I50" s="1733"/>
      <c r="J50" s="1733"/>
      <c r="K50" s="1733"/>
      <c r="L50" s="1733"/>
      <c r="M50" s="1733"/>
      <c r="N50" s="1695"/>
      <c r="O50" s="1015"/>
      <c r="P50" s="1734"/>
      <c r="Q50" s="4820"/>
      <c r="R50" s="3388"/>
      <c r="S50" s="3031"/>
      <c r="T50" s="3094"/>
      <c r="U50" s="3045"/>
      <c r="V50" s="3042"/>
      <c r="W50" s="3042"/>
    </row>
    <row r="51" spans="1:23" s="1646" customFormat="1" ht="15.75" customHeight="1" thickTop="1" thickBot="1">
      <c r="A51" s="3001"/>
      <c r="B51" s="1649" t="s">
        <v>3587</v>
      </c>
      <c r="C51" s="1667"/>
      <c r="D51" s="1667"/>
      <c r="E51" s="2678"/>
      <c r="F51" s="2678"/>
      <c r="G51" s="2678"/>
      <c r="H51" s="2678"/>
      <c r="I51" s="1733"/>
      <c r="J51" s="1733"/>
      <c r="K51" s="1733"/>
      <c r="L51" s="1733"/>
      <c r="M51" s="1733"/>
      <c r="N51" s="1695"/>
      <c r="O51" s="1695"/>
      <c r="P51" s="1015"/>
      <c r="Q51" s="4822"/>
      <c r="R51" s="3385"/>
      <c r="S51" s="3031"/>
      <c r="T51" s="3094">
        <f t="shared" si="0"/>
        <v>0</v>
      </c>
      <c r="U51" s="3045">
        <v>9</v>
      </c>
      <c r="V51" s="3042"/>
      <c r="W51" s="3042"/>
    </row>
    <row r="52" spans="1:23" s="1646" customFormat="1" ht="15.75" customHeight="1" thickTop="1">
      <c r="A52" s="3001"/>
      <c r="B52" s="1821" t="s">
        <v>3576</v>
      </c>
      <c r="C52" s="1670" t="s">
        <v>731</v>
      </c>
      <c r="D52" s="1670">
        <v>3</v>
      </c>
      <c r="E52" s="1822"/>
      <c r="F52" s="1823"/>
      <c r="G52" s="1823"/>
      <c r="H52" s="1823"/>
      <c r="I52" s="2685"/>
      <c r="J52" s="2685"/>
      <c r="K52" s="2685"/>
      <c r="L52" s="2686"/>
      <c r="M52" s="1804">
        <f>IFERROR(SUM(E52:L52), 0)</f>
        <v>0</v>
      </c>
      <c r="N52" s="1779"/>
      <c r="O52" s="1526" t="s">
        <v>3588</v>
      </c>
      <c r="P52" s="1796"/>
      <c r="Q52" s="4815"/>
      <c r="R52" s="3385"/>
      <c r="S52" s="3031"/>
      <c r="T52" s="3094" t="str">
        <f t="shared" si="0"/>
        <v>Please complete all cells in row</v>
      </c>
      <c r="U52" s="3045">
        <v>4</v>
      </c>
      <c r="V52" s="3042"/>
      <c r="W52" s="3042"/>
    </row>
    <row r="53" spans="1:23" s="1646" customFormat="1" ht="15.75" customHeight="1">
      <c r="A53" s="3001"/>
      <c r="B53" s="1770" t="s">
        <v>3589</v>
      </c>
      <c r="C53" s="1805" t="s">
        <v>731</v>
      </c>
      <c r="D53" s="1805">
        <v>3</v>
      </c>
      <c r="E53" s="1824">
        <f>IFERROR('4N'!E19,0)</f>
        <v>0</v>
      </c>
      <c r="F53" s="2681"/>
      <c r="G53" s="2681"/>
      <c r="H53" s="2681"/>
      <c r="I53" s="2681"/>
      <c r="J53" s="2681"/>
      <c r="K53" s="2681"/>
      <c r="L53" s="2682"/>
      <c r="M53" s="1807">
        <f>IFERROR(SUM(E53:L53), 0)</f>
        <v>0</v>
      </c>
      <c r="N53" s="1779"/>
      <c r="O53" s="1542" t="s">
        <v>3590</v>
      </c>
      <c r="P53" s="1796"/>
      <c r="Q53" s="4807"/>
      <c r="R53" s="3385"/>
      <c r="S53" s="3031"/>
      <c r="T53" s="3094">
        <f>IF(COUNTBLANK(E53:M53)=U53, 0, rngIncomplete )</f>
        <v>0</v>
      </c>
      <c r="U53" s="3045">
        <v>7</v>
      </c>
      <c r="V53" s="3042"/>
      <c r="W53" s="3042"/>
    </row>
    <row r="54" spans="1:23" s="1646" customFormat="1" ht="15.75" customHeight="1" thickBot="1">
      <c r="A54" s="3001"/>
      <c r="B54" s="1774" t="s">
        <v>3591</v>
      </c>
      <c r="C54" s="1702" t="s">
        <v>731</v>
      </c>
      <c r="D54" s="1702">
        <v>3</v>
      </c>
      <c r="E54" s="1825">
        <f>'4O'!$E17*'4O'!$G20</f>
        <v>0</v>
      </c>
      <c r="F54" s="1825">
        <f>'4O'!$E17*'4O'!$G21</f>
        <v>0</v>
      </c>
      <c r="G54" s="1825">
        <f>'4O'!$E17*'4O'!$G22</f>
        <v>0</v>
      </c>
      <c r="H54" s="2683"/>
      <c r="I54" s="2683"/>
      <c r="J54" s="2683"/>
      <c r="K54" s="2683"/>
      <c r="L54" s="2684"/>
      <c r="M54" s="1811">
        <f>IFERROR(SUM(E54:L54), 0)</f>
        <v>0</v>
      </c>
      <c r="N54" s="1779"/>
      <c r="O54" s="1537" t="s">
        <v>3592</v>
      </c>
      <c r="P54" s="1796"/>
      <c r="Q54" s="4817"/>
      <c r="R54" s="3385"/>
      <c r="S54" s="3031"/>
      <c r="T54" s="3094">
        <f t="shared" si="0"/>
        <v>0</v>
      </c>
      <c r="U54" s="3045">
        <v>5</v>
      </c>
      <c r="V54" s="3042"/>
      <c r="W54" s="3042"/>
    </row>
    <row r="55" spans="1:23" s="1646" customFormat="1" ht="15.75" customHeight="1" thickTop="1" thickBot="1">
      <c r="A55" s="3001"/>
      <c r="B55" s="1706"/>
      <c r="C55" s="1706"/>
      <c r="D55" s="1706"/>
      <c r="E55" s="2678"/>
      <c r="F55" s="2678"/>
      <c r="G55" s="2678"/>
      <c r="H55" s="2679"/>
      <c r="I55" s="1733"/>
      <c r="J55" s="1733"/>
      <c r="K55" s="1733"/>
      <c r="L55" s="1733"/>
      <c r="M55" s="1733"/>
      <c r="N55" s="1695"/>
      <c r="O55" s="1015"/>
      <c r="P55" s="1734"/>
      <c r="Q55" s="4820"/>
      <c r="R55" s="3388"/>
      <c r="S55" s="3031"/>
      <c r="T55" s="3094">
        <f t="shared" si="0"/>
        <v>0</v>
      </c>
      <c r="U55" s="3045">
        <v>9</v>
      </c>
      <c r="V55" s="3042"/>
      <c r="W55" s="3042"/>
    </row>
    <row r="56" spans="1:23" s="1646" customFormat="1" ht="15.75" customHeight="1" thickTop="1" thickBot="1">
      <c r="A56" s="3001"/>
      <c r="B56" s="1718" t="s">
        <v>3580</v>
      </c>
      <c r="C56" s="1667"/>
      <c r="D56" s="1667"/>
      <c r="E56" s="2678"/>
      <c r="F56" s="2678"/>
      <c r="G56" s="2678"/>
      <c r="H56" s="2678"/>
      <c r="I56" s="1733"/>
      <c r="J56" s="1733"/>
      <c r="K56" s="1733"/>
      <c r="L56" s="1733"/>
      <c r="M56" s="1733"/>
      <c r="N56" s="1695"/>
      <c r="O56" s="1695"/>
      <c r="P56" s="1015"/>
      <c r="Q56" s="4822"/>
      <c r="R56" s="3385"/>
      <c r="S56" s="3031"/>
      <c r="T56" s="3094">
        <f t="shared" si="0"/>
        <v>0</v>
      </c>
      <c r="U56" s="3045">
        <v>9</v>
      </c>
      <c r="V56" s="3042"/>
      <c r="W56" s="3042"/>
    </row>
    <row r="57" spans="1:23" s="1646" customFormat="1" ht="15.75" customHeight="1" thickTop="1" thickBot="1">
      <c r="A57" s="3001"/>
      <c r="B57" s="1826" t="s">
        <v>3593</v>
      </c>
      <c r="C57" s="1676" t="s">
        <v>731</v>
      </c>
      <c r="D57" s="1676">
        <v>3</v>
      </c>
      <c r="E57" s="1827">
        <f>IFERROR('4AB'!E18+'4AB'!E28,0)</f>
        <v>0</v>
      </c>
      <c r="F57" s="1827">
        <f>IFERROR('4AB'!F18+'4AB'!F28,0)</f>
        <v>0</v>
      </c>
      <c r="G57" s="1827">
        <f>IFERROR('4AB'!G18+'4AB'!G28,0)</f>
        <v>0</v>
      </c>
      <c r="H57" s="1827">
        <f>IFERROR('4AB'!H18+'4AB'!H28,0)</f>
        <v>0</v>
      </c>
      <c r="I57" s="1827">
        <f>IFERROR('4AB'!I18+'4AB'!I28,0)</f>
        <v>0</v>
      </c>
      <c r="J57" s="1827">
        <f>IFERROR('4AB'!J18+'4AB'!J28,0)</f>
        <v>0</v>
      </c>
      <c r="K57" s="1827">
        <f>IFERROR('4AB'!K18+'4AB'!K28,0)</f>
        <v>0</v>
      </c>
      <c r="L57" s="1827">
        <f>IFERROR('4AB'!L18+'4AB'!L28,0)</f>
        <v>0</v>
      </c>
      <c r="M57" s="1704">
        <f>IFERROR(SUM(E57:L57), 0)</f>
        <v>0</v>
      </c>
      <c r="N57" s="1779"/>
      <c r="O57" s="1547" t="s">
        <v>3594</v>
      </c>
      <c r="P57" s="1796"/>
      <c r="Q57" s="4823"/>
      <c r="R57" s="3385"/>
      <c r="S57" s="3031"/>
      <c r="T57" s="3094">
        <f>IF(COUNTBLANK(E57:M57)=U57, 0, rngIncomplete )</f>
        <v>0</v>
      </c>
      <c r="U57" s="3045">
        <v>0</v>
      </c>
      <c r="V57" s="3042"/>
      <c r="W57" s="3042"/>
    </row>
    <row r="58" spans="1:23" s="1646" customFormat="1" ht="15.75" customHeight="1" thickTop="1" thickBot="1">
      <c r="A58" s="3001"/>
      <c r="B58" s="1828"/>
      <c r="C58" s="1695"/>
      <c r="D58" s="1695"/>
      <c r="E58" s="1732"/>
      <c r="F58" s="1732"/>
      <c r="G58" s="1732"/>
      <c r="H58" s="1732"/>
      <c r="I58" s="1732"/>
      <c r="J58" s="1732"/>
      <c r="K58" s="1732"/>
      <c r="L58" s="1732"/>
      <c r="M58" s="1733"/>
      <c r="N58" s="1695"/>
      <c r="O58" s="1015"/>
      <c r="P58" s="1015"/>
      <c r="Q58" s="4809"/>
      <c r="R58" s="3039"/>
      <c r="S58" s="3031"/>
      <c r="T58" s="3094">
        <f t="shared" si="0"/>
        <v>0</v>
      </c>
      <c r="U58" s="3045">
        <v>9</v>
      </c>
      <c r="V58" s="3042"/>
      <c r="W58" s="3042"/>
    </row>
    <row r="59" spans="1:23" s="1646" customFormat="1" ht="15.75" customHeight="1" thickTop="1" thickBot="1">
      <c r="A59" s="3001"/>
      <c r="B59" s="1820" t="s">
        <v>3520</v>
      </c>
      <c r="C59" s="1676" t="s">
        <v>731</v>
      </c>
      <c r="D59" s="1676">
        <v>3</v>
      </c>
      <c r="E59" s="1677">
        <f t="shared" ref="E59:L59" si="6">IFERROR(SUM(E47:E49, E52:E54,E57), 0)</f>
        <v>0</v>
      </c>
      <c r="F59" s="1677">
        <f t="shared" si="6"/>
        <v>0</v>
      </c>
      <c r="G59" s="1677">
        <f t="shared" si="6"/>
        <v>0</v>
      </c>
      <c r="H59" s="1677">
        <f t="shared" si="6"/>
        <v>0</v>
      </c>
      <c r="I59" s="1677">
        <f t="shared" si="6"/>
        <v>0</v>
      </c>
      <c r="J59" s="1677">
        <f t="shared" si="6"/>
        <v>0</v>
      </c>
      <c r="K59" s="1677">
        <f t="shared" si="6"/>
        <v>0</v>
      </c>
      <c r="L59" s="1677">
        <f t="shared" si="6"/>
        <v>0</v>
      </c>
      <c r="M59" s="1704">
        <f>IFERROR(SUM(E59:L59), 0)</f>
        <v>0</v>
      </c>
      <c r="N59" s="1779"/>
      <c r="O59" s="1547" t="s">
        <v>3595</v>
      </c>
      <c r="P59" s="1796"/>
      <c r="Q59" s="4804"/>
      <c r="R59" s="3385"/>
      <c r="S59" s="3031"/>
      <c r="T59" s="3094">
        <f>IF(COUNTBLANK(E59:M59)=U59, 0, rngIncomplete )</f>
        <v>0</v>
      </c>
      <c r="U59" s="3045">
        <v>0</v>
      </c>
      <c r="V59" s="3042"/>
      <c r="W59" s="3042"/>
    </row>
    <row r="60" spans="1:23" s="1646" customFormat="1" ht="15.75" customHeight="1" thickTop="1" thickBot="1">
      <c r="A60" s="3001"/>
      <c r="B60" s="1706"/>
      <c r="C60" s="1706"/>
      <c r="D60" s="1706"/>
      <c r="E60" s="1706"/>
      <c r="F60" s="1706"/>
      <c r="G60" s="1706"/>
      <c r="H60" s="1706"/>
      <c r="I60" s="1695"/>
      <c r="J60" s="1695"/>
      <c r="K60" s="1695"/>
      <c r="L60" s="1695"/>
      <c r="M60" s="1695"/>
      <c r="N60" s="1695"/>
      <c r="O60" s="1695"/>
      <c r="P60" s="1015"/>
      <c r="Q60" s="4822"/>
      <c r="S60" s="3031"/>
      <c r="T60" s="3040"/>
      <c r="U60" s="3043"/>
      <c r="V60" s="3042"/>
      <c r="W60" s="3042"/>
    </row>
    <row r="61" spans="1:23" ht="15.75" customHeight="1" thickTop="1" thickBot="1">
      <c r="B61" s="1755" t="s">
        <v>3532</v>
      </c>
      <c r="C61" s="1756" t="s">
        <v>731</v>
      </c>
      <c r="D61" s="1756">
        <v>3</v>
      </c>
      <c r="E61" s="1761">
        <f t="shared" ref="E61:L61" si="7">IFERROR(E44+E59, 0)</f>
        <v>0</v>
      </c>
      <c r="F61" s="1761">
        <f t="shared" si="7"/>
        <v>0</v>
      </c>
      <c r="G61" s="1761">
        <f t="shared" si="7"/>
        <v>0</v>
      </c>
      <c r="H61" s="1761">
        <f t="shared" si="7"/>
        <v>0</v>
      </c>
      <c r="I61" s="1761">
        <f t="shared" si="7"/>
        <v>0</v>
      </c>
      <c r="J61" s="1761">
        <f t="shared" si="7"/>
        <v>0</v>
      </c>
      <c r="K61" s="1761">
        <f t="shared" si="7"/>
        <v>0</v>
      </c>
      <c r="L61" s="1761">
        <f t="shared" si="7"/>
        <v>0</v>
      </c>
      <c r="M61" s="1704">
        <f>IFERROR(SUM(E61:L61), 0)</f>
        <v>0</v>
      </c>
      <c r="O61" s="3548" t="s">
        <v>9953</v>
      </c>
      <c r="P61" s="1015"/>
      <c r="Q61" s="1778"/>
      <c r="R61" s="3391"/>
      <c r="S61" s="3031"/>
      <c r="T61" s="3094">
        <f>IF(COUNTBLANK(E61:M61)=U61, 0, rngIncomplete )</f>
        <v>0</v>
      </c>
    </row>
    <row r="62" spans="1:23" thickTop="1">
      <c r="B62" s="1690"/>
      <c r="C62" s="1646"/>
      <c r="D62" s="1646"/>
      <c r="E62" s="1646"/>
      <c r="F62" s="1646"/>
      <c r="G62" s="1646"/>
      <c r="H62" s="1646"/>
      <c r="I62" s="1646"/>
      <c r="J62" s="1646"/>
      <c r="K62" s="1646"/>
      <c r="L62" s="1646"/>
      <c r="M62" s="1646"/>
      <c r="N62" s="1646"/>
      <c r="O62" s="2680"/>
      <c r="P62" s="3048" t="s">
        <v>775</v>
      </c>
      <c r="Q62" s="1829"/>
    </row>
    <row r="63" spans="1:23">
      <c r="B63" s="1690"/>
      <c r="C63" s="1646"/>
      <c r="D63" s="1646"/>
      <c r="E63" s="1646"/>
      <c r="F63" s="1646"/>
      <c r="G63" s="1646"/>
      <c r="H63" s="1646"/>
      <c r="I63" s="1646"/>
      <c r="J63" s="1646"/>
      <c r="K63" s="1646"/>
      <c r="L63" s="1646"/>
      <c r="M63" s="1646"/>
      <c r="N63" s="1646"/>
      <c r="O63" s="2680"/>
      <c r="Q63" s="1829"/>
    </row>
  </sheetData>
  <sheetProtection formatColumns="0" formatRows="0"/>
  <mergeCells count="13">
    <mergeCell ref="B1:I1"/>
    <mergeCell ref="B2:I2"/>
    <mergeCell ref="W2:Y2"/>
    <mergeCell ref="B3:Q3"/>
    <mergeCell ref="B5:B6"/>
    <mergeCell ref="C5:C6"/>
    <mergeCell ref="D5:D6"/>
    <mergeCell ref="E5:H5"/>
    <mergeCell ref="I5:K5"/>
    <mergeCell ref="L5:L6"/>
    <mergeCell ref="M5:M6"/>
    <mergeCell ref="O5:O6"/>
    <mergeCell ref="Q5:Q6"/>
  </mergeCells>
  <phoneticPr fontId="35" type="noConversion"/>
  <conditionalFormatting sqref="Q46">
    <cfRule type="cellIs" dxfId="44" priority="4" operator="equal">
      <formula>0</formula>
    </cfRule>
  </conditionalFormatting>
  <conditionalFormatting sqref="T8:T45">
    <cfRule type="cellIs" dxfId="43" priority="1" operator="equal">
      <formula>0</formula>
    </cfRule>
  </conditionalFormatting>
  <conditionalFormatting sqref="T47:T61">
    <cfRule type="cellIs" dxfId="42" priority="3" operator="equal">
      <formula>0</formula>
    </cfRule>
  </conditionalFormatting>
  <dataValidations count="1">
    <dataValidation type="custom" allowBlank="1" showErrorMessage="1" errorTitle="Input Error" error="Please enter a numeric value." sqref="I38:K39 E8:N14 E38:E42 M30:M34 F42:K42 E44:L44 E47:M49 M18:N29 E15:L37 E52:L54 F38:H41 L38:N42 E57:L58" xr:uid="{9E135ED8-8005-499B-B05D-F290111D9586}">
      <formula1>ISNUMBER(E8)</formula1>
    </dataValidation>
  </dataValidations>
  <pageMargins left="0.7" right="0.7" top="0.75" bottom="0.75" header="0.3" footer="0.3"/>
  <pageSetup paperSize="8" scale="63" fitToHeight="0" orientation="portrait" r:id="rId1"/>
  <headerFooter>
    <oddHeader>&amp;L&amp;F&amp;CSheet: &amp;A&amp;ROFFICIAL</oddHeader>
    <oddFooter>&amp;LPrinted on: &amp;D at &amp;T&amp;CPage &amp;P of &amp;N&amp;ROfwat</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241C6-5685-4455-A827-307ECC22A316}">
  <sheetPr codeName="Sheet131">
    <pageSetUpPr fitToPage="1"/>
  </sheetPr>
  <dimension ref="A1:W198"/>
  <sheetViews>
    <sheetView topLeftCell="B141" workbookViewId="0">
      <selection activeCell="F187" sqref="F187"/>
    </sheetView>
  </sheetViews>
  <sheetFormatPr defaultColWidth="9" defaultRowHeight="13.8"/>
  <cols>
    <col min="1" max="1" width="1.19921875" style="3052" customWidth="1"/>
    <col min="2" max="2" width="84.19921875" style="1834" customWidth="1"/>
    <col min="3" max="3" width="7.09765625" style="1837" customWidth="1"/>
    <col min="4" max="4" width="6.09765625" style="1837" customWidth="1"/>
    <col min="5" max="5" width="5.09765625" style="1837" customWidth="1"/>
    <col min="6" max="6" width="9.59765625" style="1837" customWidth="1"/>
    <col min="7" max="9" width="12.59765625" style="1837" customWidth="1"/>
    <col min="10" max="10" width="11" style="1837" customWidth="1"/>
    <col min="11" max="14" width="11.59765625" style="1837" customWidth="1"/>
    <col min="15" max="15" width="2.59765625" style="1837" customWidth="1"/>
    <col min="16" max="16" width="9.5" style="1837" bestFit="1" customWidth="1"/>
    <col min="17" max="17" width="1.69921875" style="1837" customWidth="1"/>
    <col min="18" max="18" width="21.59765625" style="1837" customWidth="1"/>
    <col min="19" max="19" width="1.69921875" style="3052" customWidth="1"/>
    <col min="20" max="20" width="1.69921875" style="3056" customWidth="1"/>
    <col min="21" max="21" width="19.69921875" style="1847" customWidth="1"/>
    <col min="22" max="22" width="1.69921875" style="3056" customWidth="1"/>
    <col min="23" max="23" width="1.69921875" style="1847" customWidth="1"/>
    <col min="24" max="16384" width="9" style="1837"/>
  </cols>
  <sheetData>
    <row r="1" spans="1:23" s="1832" customFormat="1" ht="23.25" customHeight="1">
      <c r="A1" s="3051" t="s">
        <v>713</v>
      </c>
      <c r="B1" s="4314" t="s">
        <v>3596</v>
      </c>
      <c r="C1" s="1830"/>
      <c r="D1" s="1830"/>
      <c r="E1" s="1830"/>
      <c r="F1" s="1830"/>
      <c r="G1" s="1830"/>
      <c r="H1" s="1830"/>
      <c r="I1" s="1831"/>
      <c r="J1" s="1831"/>
      <c r="K1" s="1831"/>
      <c r="L1" s="1831"/>
      <c r="M1" s="1831"/>
      <c r="N1" s="1831"/>
      <c r="O1" s="5221"/>
      <c r="P1" s="5221"/>
      <c r="S1" s="3051"/>
      <c r="T1" s="3058"/>
      <c r="U1" s="3392"/>
      <c r="V1" s="3058"/>
      <c r="W1" s="3392"/>
    </row>
    <row r="2" spans="1:23" s="1832" customFormat="1" ht="23.25" customHeight="1">
      <c r="A2" s="3051"/>
      <c r="B2" s="4314" t="str">
        <f>SelectCompany!B4</f>
        <v>South Staffordshire Water</v>
      </c>
      <c r="C2" s="1831"/>
      <c r="D2" s="1831"/>
      <c r="E2" s="1831"/>
      <c r="F2" s="1831"/>
      <c r="G2" s="1831"/>
      <c r="H2" s="1831"/>
      <c r="I2" s="1831"/>
      <c r="J2" s="1831"/>
      <c r="K2" s="1831"/>
      <c r="L2" s="1692"/>
      <c r="M2" s="1692"/>
      <c r="N2" s="1692"/>
      <c r="O2" s="1831"/>
      <c r="P2" s="1831"/>
      <c r="S2" s="3051"/>
      <c r="T2" s="3058"/>
      <c r="U2" s="3392"/>
      <c r="V2" s="3058"/>
      <c r="W2" s="3392"/>
    </row>
    <row r="3" spans="1:23" s="1833" customFormat="1" ht="36.75" customHeight="1">
      <c r="A3" s="3052"/>
      <c r="B3" s="5228" t="s">
        <v>3597</v>
      </c>
      <c r="C3" s="5228"/>
      <c r="D3" s="5228"/>
      <c r="E3" s="5228"/>
      <c r="F3" s="5228"/>
      <c r="G3" s="5228"/>
      <c r="H3" s="5228"/>
      <c r="I3" s="5228"/>
      <c r="J3" s="5228"/>
      <c r="K3" s="5228"/>
      <c r="L3" s="5228"/>
      <c r="M3" s="5228"/>
      <c r="N3" s="5228"/>
      <c r="O3" s="876"/>
      <c r="P3" s="876"/>
      <c r="Q3" s="876"/>
      <c r="R3" s="876"/>
      <c r="S3" s="3052"/>
      <c r="T3" s="3056"/>
      <c r="U3" s="2997" t="s">
        <v>716</v>
      </c>
      <c r="V3" s="3056"/>
      <c r="W3" s="1847"/>
    </row>
    <row r="4" spans="1:23" ht="14.25" customHeight="1" thickBot="1">
      <c r="C4" s="1835"/>
      <c r="D4" s="1835"/>
      <c r="E4" s="1835"/>
      <c r="F4" s="1835"/>
      <c r="G4" s="1835"/>
      <c r="H4" s="1835"/>
      <c r="I4" s="1835"/>
      <c r="J4" s="1835"/>
      <c r="K4" s="1835"/>
      <c r="L4" s="1836"/>
      <c r="M4" s="1836"/>
      <c r="N4" s="1836"/>
      <c r="O4" s="1835"/>
      <c r="P4" s="1835"/>
    </row>
    <row r="5" spans="1:23" s="1839" customFormat="1" ht="44.25" customHeight="1" thickTop="1">
      <c r="A5" s="3052"/>
      <c r="B5" s="5246" t="s">
        <v>3598</v>
      </c>
      <c r="C5" s="5235"/>
      <c r="D5" s="5235" t="s">
        <v>718</v>
      </c>
      <c r="E5" s="5235" t="s">
        <v>719</v>
      </c>
      <c r="F5" s="5229" t="s">
        <v>3599</v>
      </c>
      <c r="G5" s="5230"/>
      <c r="H5" s="5230"/>
      <c r="I5" s="5230"/>
      <c r="J5" s="5230"/>
      <c r="K5" s="5231"/>
      <c r="L5" s="5240" t="s">
        <v>3600</v>
      </c>
      <c r="M5" s="5235" t="s">
        <v>3601</v>
      </c>
      <c r="N5" s="5244" t="s">
        <v>3602</v>
      </c>
      <c r="O5" s="1838"/>
      <c r="P5" s="5222" t="s">
        <v>723</v>
      </c>
      <c r="R5" s="5225" t="s">
        <v>724</v>
      </c>
      <c r="S5" s="3052"/>
      <c r="T5" s="3056"/>
      <c r="U5" s="1847"/>
      <c r="V5" s="3056"/>
      <c r="W5" s="1847"/>
    </row>
    <row r="6" spans="1:23" s="1839" customFormat="1" ht="16.5" customHeight="1">
      <c r="A6" s="3052"/>
      <c r="B6" s="5247"/>
      <c r="C6" s="5238"/>
      <c r="D6" s="5236"/>
      <c r="E6" s="5238"/>
      <c r="F6" s="5238" t="s">
        <v>1007</v>
      </c>
      <c r="G6" s="5232" t="s">
        <v>1322</v>
      </c>
      <c r="H6" s="5233"/>
      <c r="I6" s="5234"/>
      <c r="J6" s="5238" t="s">
        <v>1011</v>
      </c>
      <c r="K6" s="5242" t="s">
        <v>858</v>
      </c>
      <c r="L6" s="5241"/>
      <c r="M6" s="5238"/>
      <c r="N6" s="5245"/>
      <c r="O6" s="1838"/>
      <c r="P6" s="5223"/>
      <c r="R6" s="5226"/>
      <c r="S6" s="3052"/>
      <c r="T6" s="3056"/>
      <c r="U6" s="1847"/>
      <c r="V6" s="3056"/>
      <c r="W6" s="1847"/>
    </row>
    <row r="7" spans="1:23" s="1839" customFormat="1" ht="48.75" customHeight="1" thickBot="1">
      <c r="A7" s="3052" t="s">
        <v>725</v>
      </c>
      <c r="B7" s="5248"/>
      <c r="C7" s="5239"/>
      <c r="D7" s="5237"/>
      <c r="E7" s="5239"/>
      <c r="F7" s="5239"/>
      <c r="G7" s="3549" t="s">
        <v>3083</v>
      </c>
      <c r="H7" s="1840" t="s">
        <v>3084</v>
      </c>
      <c r="I7" s="1840" t="s">
        <v>3085</v>
      </c>
      <c r="J7" s="5239"/>
      <c r="K7" s="5243"/>
      <c r="L7" s="1840" t="s">
        <v>858</v>
      </c>
      <c r="M7" s="1840" t="s">
        <v>858</v>
      </c>
      <c r="N7" s="1841" t="s">
        <v>858</v>
      </c>
      <c r="O7" s="1842"/>
      <c r="P7" s="5224"/>
      <c r="R7" s="5227"/>
      <c r="S7" s="3052"/>
      <c r="T7" s="3056"/>
      <c r="U7" s="3021"/>
      <c r="V7" s="3056"/>
      <c r="W7" s="1847"/>
    </row>
    <row r="8" spans="1:23" s="1839" customFormat="1" ht="14.25" customHeight="1" thickTop="1" thickBot="1">
      <c r="A8" s="3052" t="s">
        <v>729</v>
      </c>
      <c r="B8" s="1843"/>
      <c r="C8" s="1844"/>
      <c r="D8" s="1844"/>
      <c r="E8" s="1844"/>
      <c r="F8" s="1844"/>
      <c r="G8" s="1844"/>
      <c r="H8" s="1844"/>
      <c r="I8" s="1844"/>
      <c r="J8" s="1844"/>
      <c r="K8" s="1844"/>
      <c r="L8" s="1844"/>
      <c r="M8" s="1844"/>
      <c r="N8" s="1844"/>
      <c r="O8" s="1842"/>
      <c r="P8" s="1844"/>
      <c r="S8" s="3052"/>
      <c r="T8" s="3056"/>
      <c r="U8" s="1847"/>
      <c r="V8" s="3056"/>
      <c r="W8" s="3393"/>
    </row>
    <row r="9" spans="1:23" s="1839" customFormat="1" ht="15.75" customHeight="1" thickTop="1" thickBot="1">
      <c r="A9" s="3052"/>
      <c r="B9" s="1846" t="s">
        <v>3603</v>
      </c>
      <c r="C9" s="1844"/>
      <c r="D9" s="1844"/>
      <c r="E9" s="1844"/>
      <c r="F9" s="1844"/>
      <c r="G9" s="1844"/>
      <c r="H9" s="1844"/>
      <c r="I9" s="1844"/>
      <c r="J9" s="1844"/>
      <c r="K9" s="1844"/>
      <c r="L9" s="1844"/>
      <c r="M9" s="1844"/>
      <c r="N9" s="1844"/>
      <c r="O9" s="1842"/>
      <c r="P9" s="1844"/>
      <c r="S9" s="3052"/>
      <c r="T9" s="3056"/>
      <c r="U9" s="101">
        <f t="shared" ref="U9:U40" si="0">IF(COUNTBLANK(F9:N9)=V9, 0, rngIncomplete )</f>
        <v>0</v>
      </c>
      <c r="V9" s="3055">
        <v>9</v>
      </c>
      <c r="W9" s="1847"/>
    </row>
    <row r="10" spans="1:23" s="1839" customFormat="1" ht="15.75" customHeight="1" thickTop="1">
      <c r="A10" s="3052"/>
      <c r="B10" s="3905" t="s">
        <v>3604</v>
      </c>
      <c r="C10" s="1848" t="s">
        <v>3605</v>
      </c>
      <c r="D10" s="1849" t="s">
        <v>731</v>
      </c>
      <c r="E10" s="1849">
        <v>3</v>
      </c>
      <c r="F10" s="1850">
        <v>0.37442252500818962</v>
      </c>
      <c r="G10" s="1850">
        <v>0</v>
      </c>
      <c r="H10" s="1850">
        <v>2.3843611574757152E-2</v>
      </c>
      <c r="I10" s="1850">
        <v>0</v>
      </c>
      <c r="J10" s="1850">
        <v>0</v>
      </c>
      <c r="K10" s="1851">
        <f t="shared" ref="K10:K49" si="1">IFERROR(SUM(F10:J10),0)</f>
        <v>0.39826613658294679</v>
      </c>
      <c r="L10" s="1852"/>
      <c r="M10" s="1852"/>
      <c r="N10" s="1853"/>
      <c r="O10" s="1838"/>
      <c r="P10" s="1854" t="s">
        <v>3606</v>
      </c>
      <c r="R10" s="1035"/>
      <c r="S10" s="3052"/>
      <c r="T10" s="3056"/>
      <c r="U10" s="101">
        <f t="shared" si="0"/>
        <v>0</v>
      </c>
      <c r="V10" s="3055">
        <v>3</v>
      </c>
      <c r="W10" s="1847"/>
    </row>
    <row r="11" spans="1:23" s="1839" customFormat="1" ht="15">
      <c r="A11" s="3052"/>
      <c r="B11" s="3555" t="s">
        <v>3607</v>
      </c>
      <c r="C11" s="1856" t="s">
        <v>3608</v>
      </c>
      <c r="D11" s="1857" t="s">
        <v>731</v>
      </c>
      <c r="E11" s="1857">
        <v>3</v>
      </c>
      <c r="F11" s="1858"/>
      <c r="G11" s="1858"/>
      <c r="H11" s="1858"/>
      <c r="I11" s="1858"/>
      <c r="J11" s="1858"/>
      <c r="K11" s="1859">
        <f t="shared" si="1"/>
        <v>0</v>
      </c>
      <c r="L11" s="1860"/>
      <c r="M11" s="1860"/>
      <c r="N11" s="1861"/>
      <c r="O11" s="1838"/>
      <c r="P11" s="1862" t="s">
        <v>3609</v>
      </c>
      <c r="R11" s="1047"/>
      <c r="S11" s="3052"/>
      <c r="T11" s="3056"/>
      <c r="U11" s="101" t="str">
        <f t="shared" si="0"/>
        <v>Please complete all cells in row</v>
      </c>
      <c r="V11" s="3055">
        <v>3</v>
      </c>
      <c r="W11" s="1847"/>
    </row>
    <row r="12" spans="1:23" s="1839" customFormat="1" ht="15.75" customHeight="1">
      <c r="A12" s="3052"/>
      <c r="B12" s="3555" t="s">
        <v>3610</v>
      </c>
      <c r="C12" s="1856" t="s">
        <v>3611</v>
      </c>
      <c r="D12" s="1857" t="s">
        <v>731</v>
      </c>
      <c r="E12" s="1857">
        <v>3</v>
      </c>
      <c r="F12" s="1865">
        <f>IFERROR(SUM(F10:F11), 0)</f>
        <v>0.37442252500818962</v>
      </c>
      <c r="G12" s="1865">
        <f t="shared" ref="G12:J12" si="2">IFERROR(SUM(G10:G11), 0)</f>
        <v>0</v>
      </c>
      <c r="H12" s="1865">
        <f t="shared" si="2"/>
        <v>2.3843611574757152E-2</v>
      </c>
      <c r="I12" s="1865">
        <f t="shared" si="2"/>
        <v>0</v>
      </c>
      <c r="J12" s="1865">
        <f t="shared" si="2"/>
        <v>0</v>
      </c>
      <c r="K12" s="1859">
        <f t="shared" si="1"/>
        <v>0.39826613658294679</v>
      </c>
      <c r="L12" s="1858">
        <f>K12</f>
        <v>0.39826613658294679</v>
      </c>
      <c r="M12" s="1858">
        <v>2.2481292246424207</v>
      </c>
      <c r="N12" s="1866">
        <v>11.097148795141894</v>
      </c>
      <c r="O12" s="1838"/>
      <c r="P12" s="1862" t="s">
        <v>3612</v>
      </c>
      <c r="R12" s="1047"/>
      <c r="S12" s="3052"/>
      <c r="T12" s="3056"/>
      <c r="U12" s="101">
        <f t="shared" si="0"/>
        <v>0</v>
      </c>
      <c r="V12" s="3055">
        <v>0</v>
      </c>
      <c r="W12" s="1847"/>
    </row>
    <row r="13" spans="1:23" s="1839" customFormat="1" ht="15.75" customHeight="1">
      <c r="A13" s="3052"/>
      <c r="B13" s="3555" t="s">
        <v>3613</v>
      </c>
      <c r="C13" s="1856" t="s">
        <v>3605</v>
      </c>
      <c r="D13" s="1857" t="s">
        <v>731</v>
      </c>
      <c r="E13" s="1857">
        <v>3</v>
      </c>
      <c r="F13" s="1858">
        <v>0</v>
      </c>
      <c r="G13" s="1858">
        <v>0</v>
      </c>
      <c r="H13" s="1858">
        <v>0</v>
      </c>
      <c r="I13" s="1858">
        <v>0</v>
      </c>
      <c r="J13" s="1858">
        <v>0</v>
      </c>
      <c r="K13" s="1859">
        <f t="shared" si="1"/>
        <v>0</v>
      </c>
      <c r="L13" s="1867"/>
      <c r="M13" s="1867"/>
      <c r="N13" s="1868"/>
      <c r="O13" s="1838"/>
      <c r="P13" s="1862" t="s">
        <v>3614</v>
      </c>
      <c r="R13" s="1047"/>
      <c r="S13" s="3052"/>
      <c r="T13" s="3056"/>
      <c r="U13" s="101">
        <f t="shared" si="0"/>
        <v>0</v>
      </c>
      <c r="V13" s="3055">
        <v>3</v>
      </c>
      <c r="W13" s="1847"/>
    </row>
    <row r="14" spans="1:23" s="1839" customFormat="1" ht="15.75" customHeight="1">
      <c r="A14" s="3052"/>
      <c r="B14" s="3555" t="s">
        <v>3615</v>
      </c>
      <c r="C14" s="1856" t="s">
        <v>3608</v>
      </c>
      <c r="D14" s="1857" t="s">
        <v>731</v>
      </c>
      <c r="E14" s="1857">
        <v>3</v>
      </c>
      <c r="F14" s="1858"/>
      <c r="G14" s="1858"/>
      <c r="H14" s="1858"/>
      <c r="I14" s="1858"/>
      <c r="J14" s="1858"/>
      <c r="K14" s="1859">
        <f t="shared" si="1"/>
        <v>0</v>
      </c>
      <c r="L14" s="1867"/>
      <c r="M14" s="1867"/>
      <c r="N14" s="1868"/>
      <c r="O14" s="1838"/>
      <c r="P14" s="1862" t="s">
        <v>3616</v>
      </c>
      <c r="R14" s="1047"/>
      <c r="S14" s="3052"/>
      <c r="T14" s="3056"/>
      <c r="U14" s="101" t="str">
        <f t="shared" si="0"/>
        <v>Please complete all cells in row</v>
      </c>
      <c r="V14" s="3055">
        <v>3</v>
      </c>
      <c r="W14" s="1847"/>
    </row>
    <row r="15" spans="1:23" s="1839" customFormat="1" ht="15.75" customHeight="1">
      <c r="A15" s="3052"/>
      <c r="B15" s="3555" t="s">
        <v>3617</v>
      </c>
      <c r="C15" s="1856" t="s">
        <v>3611</v>
      </c>
      <c r="D15" s="1857" t="s">
        <v>731</v>
      </c>
      <c r="E15" s="1857">
        <v>3</v>
      </c>
      <c r="F15" s="1865">
        <f>IFERROR(SUM(F13:F14), 0)</f>
        <v>0</v>
      </c>
      <c r="G15" s="1865">
        <f t="shared" ref="G15:H15" si="3">IFERROR(SUM(G13:G14), 0)</f>
        <v>0</v>
      </c>
      <c r="H15" s="1865">
        <f t="shared" si="3"/>
        <v>0</v>
      </c>
      <c r="I15" s="1865">
        <f>IFERROR(SUM(I13:I14), 0)</f>
        <v>0</v>
      </c>
      <c r="J15" s="1865">
        <f>IFERROR(SUM(J13:J14), 0)</f>
        <v>0</v>
      </c>
      <c r="K15" s="1859">
        <f t="shared" si="1"/>
        <v>0</v>
      </c>
      <c r="L15" s="1858">
        <f>K15</f>
        <v>0</v>
      </c>
      <c r="M15" s="1858">
        <v>0.46988203897227743</v>
      </c>
      <c r="N15" s="1866">
        <v>2.3194177832323679</v>
      </c>
      <c r="O15" s="1838"/>
      <c r="P15" s="1862" t="s">
        <v>3618</v>
      </c>
      <c r="R15" s="1047"/>
      <c r="S15" s="3052"/>
      <c r="T15" s="3056"/>
      <c r="U15" s="101">
        <f t="shared" si="0"/>
        <v>0</v>
      </c>
      <c r="V15" s="3055">
        <v>0</v>
      </c>
      <c r="W15" s="1847"/>
    </row>
    <row r="16" spans="1:23" s="1839" customFormat="1" ht="15.75" customHeight="1">
      <c r="A16" s="3052"/>
      <c r="B16" s="3555" t="s">
        <v>3619</v>
      </c>
      <c r="C16" s="1856" t="s">
        <v>3605</v>
      </c>
      <c r="D16" s="1857" t="s">
        <v>731</v>
      </c>
      <c r="E16" s="1857">
        <v>3</v>
      </c>
      <c r="F16" s="1858">
        <v>5.2789817256605337E-2</v>
      </c>
      <c r="G16" s="1858">
        <v>0</v>
      </c>
      <c r="H16" s="1858">
        <v>0</v>
      </c>
      <c r="I16" s="1858">
        <v>0</v>
      </c>
      <c r="J16" s="1858">
        <v>0</v>
      </c>
      <c r="K16" s="1859">
        <f t="shared" si="1"/>
        <v>5.2789817256605337E-2</v>
      </c>
      <c r="L16" s="1867"/>
      <c r="M16" s="1867"/>
      <c r="N16" s="1868"/>
      <c r="O16" s="1838"/>
      <c r="P16" s="1862" t="s">
        <v>3620</v>
      </c>
      <c r="R16" s="1047"/>
      <c r="S16" s="3052"/>
      <c r="T16" s="3056"/>
      <c r="U16" s="101">
        <f t="shared" si="0"/>
        <v>0</v>
      </c>
      <c r="V16" s="3055">
        <v>3</v>
      </c>
      <c r="W16" s="1847"/>
    </row>
    <row r="17" spans="1:23" s="1839" customFormat="1" ht="15.75" customHeight="1">
      <c r="A17" s="3052"/>
      <c r="B17" s="3555" t="s">
        <v>3621</v>
      </c>
      <c r="C17" s="1856" t="s">
        <v>3608</v>
      </c>
      <c r="D17" s="1857" t="s">
        <v>731</v>
      </c>
      <c r="E17" s="1857">
        <v>3</v>
      </c>
      <c r="F17" s="1858"/>
      <c r="G17" s="1858"/>
      <c r="H17" s="1858"/>
      <c r="I17" s="1858"/>
      <c r="J17" s="1858"/>
      <c r="K17" s="1859">
        <f t="shared" si="1"/>
        <v>0</v>
      </c>
      <c r="L17" s="1867"/>
      <c r="M17" s="1867"/>
      <c r="N17" s="1868"/>
      <c r="O17" s="1838"/>
      <c r="P17" s="1862" t="s">
        <v>3622</v>
      </c>
      <c r="R17" s="1047"/>
      <c r="S17" s="3052"/>
      <c r="T17" s="3056"/>
      <c r="U17" s="101" t="str">
        <f t="shared" si="0"/>
        <v>Please complete all cells in row</v>
      </c>
      <c r="V17" s="3055">
        <v>3</v>
      </c>
      <c r="W17" s="1847"/>
    </row>
    <row r="18" spans="1:23" s="1839" customFormat="1" ht="15.75" customHeight="1">
      <c r="A18" s="3052"/>
      <c r="B18" s="3555" t="s">
        <v>3623</v>
      </c>
      <c r="C18" s="1856" t="s">
        <v>3611</v>
      </c>
      <c r="D18" s="1857" t="s">
        <v>731</v>
      </c>
      <c r="E18" s="1857">
        <v>3</v>
      </c>
      <c r="F18" s="1865">
        <f>IFERROR(SUM(F16:F17), 0)</f>
        <v>5.2789817256605337E-2</v>
      </c>
      <c r="G18" s="1865">
        <f t="shared" ref="G18:H18" si="4">IFERROR(SUM(G16:G17), 0)</f>
        <v>0</v>
      </c>
      <c r="H18" s="1865">
        <f t="shared" si="4"/>
        <v>0</v>
      </c>
      <c r="I18" s="1865">
        <f>IFERROR(SUM(I16:I17), 0)</f>
        <v>0</v>
      </c>
      <c r="J18" s="1865">
        <f>IFERROR(SUM(J16:J17), 0)</f>
        <v>0</v>
      </c>
      <c r="K18" s="1859">
        <f t="shared" si="1"/>
        <v>5.2789817256605337E-2</v>
      </c>
      <c r="L18" s="1858">
        <f>K18</f>
        <v>5.2789817256605337E-2</v>
      </c>
      <c r="M18" s="1858">
        <v>0</v>
      </c>
      <c r="N18" s="1866">
        <v>0</v>
      </c>
      <c r="O18" s="1838"/>
      <c r="P18" s="1862" t="s">
        <v>3624</v>
      </c>
      <c r="R18" s="1047"/>
      <c r="S18" s="3052"/>
      <c r="T18" s="3056"/>
      <c r="U18" s="101">
        <f t="shared" si="0"/>
        <v>0</v>
      </c>
      <c r="V18" s="3055">
        <v>0</v>
      </c>
      <c r="W18" s="1847"/>
    </row>
    <row r="19" spans="1:23" s="1839" customFormat="1" ht="15.75" customHeight="1">
      <c r="A19" s="3052"/>
      <c r="B19" s="3555" t="s">
        <v>3625</v>
      </c>
      <c r="C19" s="1856" t="s">
        <v>3605</v>
      </c>
      <c r="D19" s="1857" t="s">
        <v>731</v>
      </c>
      <c r="E19" s="1857">
        <v>3</v>
      </c>
      <c r="F19" s="1858">
        <v>7.2871887231073199E-2</v>
      </c>
      <c r="G19" s="1858">
        <v>0</v>
      </c>
      <c r="H19" s="1858">
        <v>0</v>
      </c>
      <c r="I19" s="1858">
        <v>0</v>
      </c>
      <c r="J19" s="1858">
        <v>0</v>
      </c>
      <c r="K19" s="1859">
        <f t="shared" si="1"/>
        <v>7.2871887231073199E-2</v>
      </c>
      <c r="L19" s="1869"/>
      <c r="M19" s="1869"/>
      <c r="N19" s="1870"/>
      <c r="O19" s="1838"/>
      <c r="P19" s="1862" t="s">
        <v>3626</v>
      </c>
      <c r="R19" s="1047"/>
      <c r="S19" s="3052"/>
      <c r="T19" s="3056"/>
      <c r="U19" s="101">
        <f t="shared" si="0"/>
        <v>0</v>
      </c>
      <c r="V19" s="3055">
        <v>3</v>
      </c>
      <c r="W19" s="1847"/>
    </row>
    <row r="20" spans="1:23" ht="15.75" customHeight="1">
      <c r="B20" s="3555" t="s">
        <v>3625</v>
      </c>
      <c r="C20" s="1856" t="s">
        <v>3608</v>
      </c>
      <c r="D20" s="1857" t="s">
        <v>731</v>
      </c>
      <c r="E20" s="1857">
        <v>3</v>
      </c>
      <c r="F20" s="1858"/>
      <c r="G20" s="1858"/>
      <c r="H20" s="1858"/>
      <c r="I20" s="1858"/>
      <c r="J20" s="1858"/>
      <c r="K20" s="1859">
        <f t="shared" si="1"/>
        <v>0</v>
      </c>
      <c r="L20" s="1871"/>
      <c r="M20" s="1871"/>
      <c r="N20" s="1870"/>
      <c r="O20" s="1838"/>
      <c r="P20" s="1862" t="s">
        <v>3627</v>
      </c>
      <c r="Q20" s="1839"/>
      <c r="R20" s="1047"/>
      <c r="U20" s="101" t="str">
        <f t="shared" si="0"/>
        <v>Please complete all cells in row</v>
      </c>
      <c r="V20" s="3055">
        <v>3</v>
      </c>
    </row>
    <row r="21" spans="1:23" ht="15.75" customHeight="1">
      <c r="B21" s="3555" t="s">
        <v>3625</v>
      </c>
      <c r="C21" s="1856" t="s">
        <v>3611</v>
      </c>
      <c r="D21" s="1857" t="s">
        <v>731</v>
      </c>
      <c r="E21" s="1857">
        <v>3</v>
      </c>
      <c r="F21" s="1865">
        <f>IFERROR(SUM(F19:F20), 0)</f>
        <v>7.2871887231073199E-2</v>
      </c>
      <c r="G21" s="1865">
        <f t="shared" ref="G21:H21" si="5">IFERROR(SUM(G19:G20), 0)</f>
        <v>0</v>
      </c>
      <c r="H21" s="1865">
        <f t="shared" si="5"/>
        <v>0</v>
      </c>
      <c r="I21" s="1865">
        <f>IFERROR(SUM(I19:I20), 0)</f>
        <v>0</v>
      </c>
      <c r="J21" s="1865">
        <f>IFERROR(SUM(J19:J20), 0)</f>
        <v>0</v>
      </c>
      <c r="K21" s="1859">
        <f t="shared" si="1"/>
        <v>7.2871887231073199E-2</v>
      </c>
      <c r="L21" s="1858">
        <f>K21</f>
        <v>7.2871887231073199E-2</v>
      </c>
      <c r="M21" s="1858">
        <v>8.3703910763778894E-2</v>
      </c>
      <c r="N21" s="1866">
        <v>0.34155222463730817</v>
      </c>
      <c r="O21" s="1838"/>
      <c r="P21" s="1862" t="s">
        <v>3628</v>
      </c>
      <c r="Q21" s="1839"/>
      <c r="R21" s="1047"/>
      <c r="U21" s="101">
        <f t="shared" si="0"/>
        <v>0</v>
      </c>
      <c r="V21" s="3055">
        <v>0</v>
      </c>
    </row>
    <row r="22" spans="1:23" ht="15.75" customHeight="1">
      <c r="B22" s="3555" t="s">
        <v>3629</v>
      </c>
      <c r="C22" s="1856" t="s">
        <v>3605</v>
      </c>
      <c r="D22" s="1857" t="s">
        <v>731</v>
      </c>
      <c r="E22" s="1857">
        <v>3</v>
      </c>
      <c r="F22" s="1858">
        <v>1.2165600237035711E-2</v>
      </c>
      <c r="G22" s="1858">
        <v>0</v>
      </c>
      <c r="H22" s="1858">
        <v>0</v>
      </c>
      <c r="I22" s="1858">
        <v>0</v>
      </c>
      <c r="J22" s="1858">
        <v>0</v>
      </c>
      <c r="K22" s="1859">
        <f t="shared" si="1"/>
        <v>1.2165600237035711E-2</v>
      </c>
      <c r="L22" s="1871"/>
      <c r="M22" s="1871"/>
      <c r="N22" s="1870"/>
      <c r="O22" s="1838"/>
      <c r="P22" s="1862" t="s">
        <v>3630</v>
      </c>
      <c r="Q22" s="1839"/>
      <c r="R22" s="1047"/>
      <c r="U22" s="101">
        <f t="shared" si="0"/>
        <v>0</v>
      </c>
      <c r="V22" s="3055">
        <v>3</v>
      </c>
    </row>
    <row r="23" spans="1:23" ht="15.75" customHeight="1">
      <c r="B23" s="3555" t="s">
        <v>3631</v>
      </c>
      <c r="C23" s="1856" t="s">
        <v>3608</v>
      </c>
      <c r="D23" s="1857" t="s">
        <v>731</v>
      </c>
      <c r="E23" s="1857">
        <v>3</v>
      </c>
      <c r="F23" s="1858"/>
      <c r="G23" s="1858"/>
      <c r="H23" s="1858"/>
      <c r="I23" s="1858"/>
      <c r="J23" s="1858"/>
      <c r="K23" s="1859">
        <f t="shared" si="1"/>
        <v>0</v>
      </c>
      <c r="L23" s="1871"/>
      <c r="M23" s="1871"/>
      <c r="N23" s="1870"/>
      <c r="O23" s="1838"/>
      <c r="P23" s="1862" t="s">
        <v>3632</v>
      </c>
      <c r="Q23" s="1839"/>
      <c r="R23" s="1047"/>
      <c r="U23" s="101" t="str">
        <f t="shared" si="0"/>
        <v>Please complete all cells in row</v>
      </c>
      <c r="V23" s="3055">
        <v>3</v>
      </c>
    </row>
    <row r="24" spans="1:23" ht="15.75" customHeight="1">
      <c r="B24" s="3555" t="s">
        <v>3633</v>
      </c>
      <c r="C24" s="1856" t="s">
        <v>3611</v>
      </c>
      <c r="D24" s="1857" t="s">
        <v>731</v>
      </c>
      <c r="E24" s="1857">
        <v>3</v>
      </c>
      <c r="F24" s="1865">
        <f>IFERROR(SUM(F22:F23), 0)</f>
        <v>1.2165600237035711E-2</v>
      </c>
      <c r="G24" s="1865">
        <f t="shared" ref="G24:J24" si="6">IFERROR(SUM(G22:G23), 0)</f>
        <v>0</v>
      </c>
      <c r="H24" s="1865">
        <f t="shared" si="6"/>
        <v>0</v>
      </c>
      <c r="I24" s="1865">
        <f t="shared" si="6"/>
        <v>0</v>
      </c>
      <c r="J24" s="1865">
        <f t="shared" si="6"/>
        <v>0</v>
      </c>
      <c r="K24" s="1859">
        <f t="shared" si="1"/>
        <v>1.2165600237035711E-2</v>
      </c>
      <c r="L24" s="1858">
        <f>K24</f>
        <v>1.2165600237035711E-2</v>
      </c>
      <c r="M24" s="1858">
        <v>0</v>
      </c>
      <c r="N24" s="1866">
        <v>0</v>
      </c>
      <c r="O24" s="1838"/>
      <c r="P24" s="1862" t="s">
        <v>3634</v>
      </c>
      <c r="Q24" s="1839"/>
      <c r="R24" s="1047"/>
      <c r="U24" s="101">
        <f t="shared" si="0"/>
        <v>0</v>
      </c>
      <c r="V24" s="3055">
        <v>0</v>
      </c>
    </row>
    <row r="25" spans="1:23" ht="15.75" customHeight="1">
      <c r="B25" s="3555" t="s">
        <v>3635</v>
      </c>
      <c r="C25" s="1856" t="s">
        <v>3605</v>
      </c>
      <c r="D25" s="1857" t="s">
        <v>731</v>
      </c>
      <c r="E25" s="1857">
        <v>3</v>
      </c>
      <c r="F25" s="1858">
        <v>3.7024175291898311E-2</v>
      </c>
      <c r="G25" s="1858">
        <v>0</v>
      </c>
      <c r="H25" s="1858">
        <v>0</v>
      </c>
      <c r="I25" s="1858">
        <v>0</v>
      </c>
      <c r="J25" s="1858">
        <v>0</v>
      </c>
      <c r="K25" s="1859">
        <f t="shared" si="1"/>
        <v>3.7024175291898311E-2</v>
      </c>
      <c r="L25" s="1867"/>
      <c r="M25" s="1867"/>
      <c r="N25" s="1868"/>
      <c r="O25" s="1838"/>
      <c r="P25" s="1862" t="s">
        <v>3636</v>
      </c>
      <c r="Q25" s="1839"/>
      <c r="R25" s="1047"/>
      <c r="U25" s="101">
        <f t="shared" si="0"/>
        <v>0</v>
      </c>
      <c r="V25" s="3055">
        <v>3</v>
      </c>
    </row>
    <row r="26" spans="1:23" ht="15.75" customHeight="1">
      <c r="B26" s="3555" t="s">
        <v>3637</v>
      </c>
      <c r="C26" s="1856" t="s">
        <v>3608</v>
      </c>
      <c r="D26" s="1857" t="s">
        <v>731</v>
      </c>
      <c r="E26" s="1857">
        <v>3</v>
      </c>
      <c r="F26" s="1858"/>
      <c r="G26" s="1858"/>
      <c r="H26" s="1858"/>
      <c r="I26" s="1858"/>
      <c r="J26" s="1858"/>
      <c r="K26" s="1859">
        <f t="shared" si="1"/>
        <v>0</v>
      </c>
      <c r="L26" s="1871"/>
      <c r="M26" s="1871"/>
      <c r="N26" s="1870"/>
      <c r="O26" s="1838"/>
      <c r="P26" s="1862" t="s">
        <v>3638</v>
      </c>
      <c r="Q26" s="1839"/>
      <c r="R26" s="1047"/>
      <c r="U26" s="101" t="str">
        <f t="shared" si="0"/>
        <v>Please complete all cells in row</v>
      </c>
      <c r="V26" s="3055">
        <v>3</v>
      </c>
    </row>
    <row r="27" spans="1:23" ht="15.75" customHeight="1">
      <c r="B27" s="3555" t="s">
        <v>3639</v>
      </c>
      <c r="C27" s="1856" t="s">
        <v>3611</v>
      </c>
      <c r="D27" s="1857" t="s">
        <v>731</v>
      </c>
      <c r="E27" s="1857">
        <v>3</v>
      </c>
      <c r="F27" s="1865">
        <f>IFERROR(SUM(F25:F26), 0)</f>
        <v>3.7024175291898311E-2</v>
      </c>
      <c r="G27" s="1865">
        <f t="shared" ref="G27:J27" si="7">IFERROR(SUM(G25:G26), 0)</f>
        <v>0</v>
      </c>
      <c r="H27" s="1865">
        <f t="shared" si="7"/>
        <v>0</v>
      </c>
      <c r="I27" s="1865">
        <f t="shared" si="7"/>
        <v>0</v>
      </c>
      <c r="J27" s="1865">
        <f t="shared" si="7"/>
        <v>0</v>
      </c>
      <c r="K27" s="1859">
        <f t="shared" si="1"/>
        <v>3.7024175291898311E-2</v>
      </c>
      <c r="L27" s="1858">
        <f>K27</f>
        <v>3.7024175291898311E-2</v>
      </c>
      <c r="M27" s="1858">
        <v>4.1970801695054946E-2</v>
      </c>
      <c r="N27" s="1866">
        <v>0.95112786961205564</v>
      </c>
      <c r="O27" s="1838"/>
      <c r="P27" s="1862" t="s">
        <v>3640</v>
      </c>
      <c r="Q27" s="1839"/>
      <c r="R27" s="1047"/>
      <c r="U27" s="101">
        <f t="shared" si="0"/>
        <v>0</v>
      </c>
      <c r="V27" s="3055">
        <v>0</v>
      </c>
    </row>
    <row r="28" spans="1:23" ht="15.75" customHeight="1">
      <c r="B28" s="3555" t="s">
        <v>3641</v>
      </c>
      <c r="C28" s="1856" t="s">
        <v>3605</v>
      </c>
      <c r="D28" s="1857" t="s">
        <v>731</v>
      </c>
      <c r="E28" s="1857">
        <v>3</v>
      </c>
      <c r="F28" s="1858">
        <v>0</v>
      </c>
      <c r="G28" s="1858">
        <v>0</v>
      </c>
      <c r="H28" s="1858">
        <v>0</v>
      </c>
      <c r="I28" s="1858">
        <v>0</v>
      </c>
      <c r="J28" s="1858">
        <v>0</v>
      </c>
      <c r="K28" s="1859">
        <f t="shared" si="1"/>
        <v>0</v>
      </c>
      <c r="L28" s="1867"/>
      <c r="M28" s="1867"/>
      <c r="N28" s="1868"/>
      <c r="O28" s="1838"/>
      <c r="P28" s="1862" t="s">
        <v>3642</v>
      </c>
      <c r="Q28" s="1839"/>
      <c r="R28" s="1047"/>
      <c r="U28" s="101">
        <f t="shared" si="0"/>
        <v>0</v>
      </c>
      <c r="V28" s="3055">
        <v>3</v>
      </c>
    </row>
    <row r="29" spans="1:23" ht="15.75" customHeight="1">
      <c r="B29" s="3555" t="s">
        <v>3643</v>
      </c>
      <c r="C29" s="1856" t="s">
        <v>3608</v>
      </c>
      <c r="D29" s="1857" t="s">
        <v>731</v>
      </c>
      <c r="E29" s="1857">
        <v>3</v>
      </c>
      <c r="F29" s="1858"/>
      <c r="G29" s="1858"/>
      <c r="H29" s="1858"/>
      <c r="I29" s="1858"/>
      <c r="J29" s="1858"/>
      <c r="K29" s="1859">
        <f t="shared" si="1"/>
        <v>0</v>
      </c>
      <c r="L29" s="1871"/>
      <c r="M29" s="1871"/>
      <c r="N29" s="1870"/>
      <c r="O29" s="1838"/>
      <c r="P29" s="1862" t="s">
        <v>3644</v>
      </c>
      <c r="Q29" s="1839"/>
      <c r="R29" s="1047"/>
      <c r="U29" s="101" t="str">
        <f t="shared" si="0"/>
        <v>Please complete all cells in row</v>
      </c>
      <c r="V29" s="3055">
        <v>3</v>
      </c>
    </row>
    <row r="30" spans="1:23" ht="15.75" customHeight="1">
      <c r="B30" s="3555" t="s">
        <v>3645</v>
      </c>
      <c r="C30" s="1856" t="s">
        <v>3611</v>
      </c>
      <c r="D30" s="1857" t="s">
        <v>731</v>
      </c>
      <c r="E30" s="1857">
        <v>3</v>
      </c>
      <c r="F30" s="1865">
        <f>IFERROR(SUM(F28:F29), 0)</f>
        <v>0</v>
      </c>
      <c r="G30" s="1865">
        <f t="shared" ref="G30:J30" si="8">IFERROR(SUM(G28:G29), 0)</f>
        <v>0</v>
      </c>
      <c r="H30" s="1865">
        <f t="shared" si="8"/>
        <v>0</v>
      </c>
      <c r="I30" s="1865">
        <f t="shared" si="8"/>
        <v>0</v>
      </c>
      <c r="J30" s="1865">
        <f t="shared" si="8"/>
        <v>0</v>
      </c>
      <c r="K30" s="1859">
        <f t="shared" si="1"/>
        <v>0</v>
      </c>
      <c r="L30" s="1858">
        <f>K30</f>
        <v>0</v>
      </c>
      <c r="M30" s="1858">
        <v>0</v>
      </c>
      <c r="N30" s="1866">
        <v>0</v>
      </c>
      <c r="O30" s="1838"/>
      <c r="P30" s="1862" t="s">
        <v>3646</v>
      </c>
      <c r="Q30" s="1839"/>
      <c r="R30" s="1047"/>
      <c r="U30" s="101">
        <f t="shared" si="0"/>
        <v>0</v>
      </c>
      <c r="V30" s="3055">
        <v>0</v>
      </c>
    </row>
    <row r="31" spans="1:23" ht="15.75" customHeight="1">
      <c r="B31" s="3555" t="s">
        <v>3647</v>
      </c>
      <c r="C31" s="1856" t="s">
        <v>3605</v>
      </c>
      <c r="D31" s="1857" t="s">
        <v>731</v>
      </c>
      <c r="E31" s="1857">
        <v>3</v>
      </c>
      <c r="F31" s="1858">
        <v>0</v>
      </c>
      <c r="G31" s="1858">
        <v>0</v>
      </c>
      <c r="H31" s="1858">
        <v>0</v>
      </c>
      <c r="I31" s="1858">
        <v>0</v>
      </c>
      <c r="J31" s="1858">
        <v>0</v>
      </c>
      <c r="K31" s="1859">
        <f t="shared" si="1"/>
        <v>0</v>
      </c>
      <c r="L31" s="1867"/>
      <c r="M31" s="1867"/>
      <c r="N31" s="1868"/>
      <c r="O31" s="1838"/>
      <c r="P31" s="1862" t="s">
        <v>3648</v>
      </c>
      <c r="Q31" s="1839"/>
      <c r="R31" s="1047"/>
      <c r="U31" s="101">
        <f t="shared" si="0"/>
        <v>0</v>
      </c>
      <c r="V31" s="3055">
        <v>3</v>
      </c>
    </row>
    <row r="32" spans="1:23" ht="15.75" customHeight="1">
      <c r="B32" s="3555" t="s">
        <v>3649</v>
      </c>
      <c r="C32" s="1856" t="s">
        <v>3608</v>
      </c>
      <c r="D32" s="1857" t="s">
        <v>731</v>
      </c>
      <c r="E32" s="1857">
        <v>3</v>
      </c>
      <c r="F32" s="1858"/>
      <c r="G32" s="1858"/>
      <c r="H32" s="1858"/>
      <c r="I32" s="1858"/>
      <c r="J32" s="1858"/>
      <c r="K32" s="1859">
        <f t="shared" si="1"/>
        <v>0</v>
      </c>
      <c r="L32" s="1871"/>
      <c r="M32" s="1871"/>
      <c r="N32" s="1870"/>
      <c r="O32" s="1838"/>
      <c r="P32" s="1862" t="s">
        <v>3650</v>
      </c>
      <c r="Q32" s="1839"/>
      <c r="R32" s="1047"/>
      <c r="U32" s="101" t="str">
        <f t="shared" si="0"/>
        <v>Please complete all cells in row</v>
      </c>
      <c r="V32" s="3055">
        <v>3</v>
      </c>
    </row>
    <row r="33" spans="2:22" ht="15.75" customHeight="1">
      <c r="B33" s="3555" t="s">
        <v>3651</v>
      </c>
      <c r="C33" s="1856" t="s">
        <v>3611</v>
      </c>
      <c r="D33" s="1857" t="s">
        <v>731</v>
      </c>
      <c r="E33" s="1857">
        <v>3</v>
      </c>
      <c r="F33" s="1865">
        <f>IFERROR(SUM(F31:F32), 0)</f>
        <v>0</v>
      </c>
      <c r="G33" s="1865">
        <f t="shared" ref="G33:J33" si="9">IFERROR(SUM(G31:G32), 0)</f>
        <v>0</v>
      </c>
      <c r="H33" s="1865">
        <f t="shared" si="9"/>
        <v>0</v>
      </c>
      <c r="I33" s="1865">
        <f t="shared" si="9"/>
        <v>0</v>
      </c>
      <c r="J33" s="1865">
        <f t="shared" si="9"/>
        <v>0</v>
      </c>
      <c r="K33" s="1859">
        <f t="shared" si="1"/>
        <v>0</v>
      </c>
      <c r="L33" s="1858">
        <f>K33</f>
        <v>0</v>
      </c>
      <c r="M33" s="1858">
        <v>0</v>
      </c>
      <c r="N33" s="1866">
        <v>0</v>
      </c>
      <c r="O33" s="1838"/>
      <c r="P33" s="1862" t="s">
        <v>3652</v>
      </c>
      <c r="Q33" s="1839"/>
      <c r="R33" s="1047"/>
      <c r="U33" s="101">
        <f t="shared" si="0"/>
        <v>0</v>
      </c>
      <c r="V33" s="3055">
        <v>0</v>
      </c>
    </row>
    <row r="34" spans="2:22" ht="15.75" customHeight="1">
      <c r="B34" s="3555" t="s">
        <v>3653</v>
      </c>
      <c r="C34" s="1856" t="s">
        <v>3605</v>
      </c>
      <c r="D34" s="1857" t="s">
        <v>731</v>
      </c>
      <c r="E34" s="1857">
        <v>3</v>
      </c>
      <c r="F34" s="1858">
        <v>0</v>
      </c>
      <c r="G34" s="1858">
        <v>0</v>
      </c>
      <c r="H34" s="1858">
        <v>0</v>
      </c>
      <c r="I34" s="1858">
        <v>0</v>
      </c>
      <c r="J34" s="1858">
        <v>0</v>
      </c>
      <c r="K34" s="1859">
        <f t="shared" si="1"/>
        <v>0</v>
      </c>
      <c r="L34" s="1867"/>
      <c r="M34" s="1867"/>
      <c r="N34" s="1868"/>
      <c r="O34" s="1838"/>
      <c r="P34" s="1862" t="s">
        <v>3654</v>
      </c>
      <c r="Q34" s="1839"/>
      <c r="R34" s="1047"/>
      <c r="U34" s="101">
        <f t="shared" si="0"/>
        <v>0</v>
      </c>
      <c r="V34" s="3055">
        <v>3</v>
      </c>
    </row>
    <row r="35" spans="2:22" ht="15.75" customHeight="1">
      <c r="B35" s="3555" t="s">
        <v>3655</v>
      </c>
      <c r="C35" s="1856" t="s">
        <v>3608</v>
      </c>
      <c r="D35" s="1857" t="s">
        <v>731</v>
      </c>
      <c r="E35" s="1857">
        <v>3</v>
      </c>
      <c r="F35" s="1858"/>
      <c r="G35" s="1858"/>
      <c r="H35" s="1858"/>
      <c r="I35" s="1858"/>
      <c r="J35" s="1858"/>
      <c r="K35" s="1859">
        <f t="shared" si="1"/>
        <v>0</v>
      </c>
      <c r="L35" s="1871"/>
      <c r="M35" s="1871"/>
      <c r="N35" s="1870"/>
      <c r="O35" s="1838"/>
      <c r="P35" s="1862" t="s">
        <v>3656</v>
      </c>
      <c r="Q35" s="1839"/>
      <c r="R35" s="1047"/>
      <c r="U35" s="101" t="str">
        <f t="shared" si="0"/>
        <v>Please complete all cells in row</v>
      </c>
      <c r="V35" s="3055">
        <v>3</v>
      </c>
    </row>
    <row r="36" spans="2:22" ht="15.75" customHeight="1">
      <c r="B36" s="3555" t="s">
        <v>3657</v>
      </c>
      <c r="C36" s="1856" t="s">
        <v>3611</v>
      </c>
      <c r="D36" s="1857" t="s">
        <v>731</v>
      </c>
      <c r="E36" s="1857">
        <v>3</v>
      </c>
      <c r="F36" s="1865">
        <f>IFERROR(SUM(F34:F35), 0)</f>
        <v>0</v>
      </c>
      <c r="G36" s="1865">
        <f t="shared" ref="G36:J36" si="10">IFERROR(SUM(G34:G35), 0)</f>
        <v>0</v>
      </c>
      <c r="H36" s="1865">
        <f t="shared" si="10"/>
        <v>0</v>
      </c>
      <c r="I36" s="1865">
        <f t="shared" si="10"/>
        <v>0</v>
      </c>
      <c r="J36" s="1865">
        <f t="shared" si="10"/>
        <v>0</v>
      </c>
      <c r="K36" s="1859">
        <f t="shared" si="1"/>
        <v>0</v>
      </c>
      <c r="L36" s="1858">
        <f>K36</f>
        <v>0</v>
      </c>
      <c r="M36" s="1858">
        <v>0</v>
      </c>
      <c r="N36" s="1866">
        <v>0</v>
      </c>
      <c r="O36" s="1838"/>
      <c r="P36" s="1862" t="s">
        <v>3658</v>
      </c>
      <c r="Q36" s="1839"/>
      <c r="R36" s="1047"/>
      <c r="U36" s="101">
        <f t="shared" si="0"/>
        <v>0</v>
      </c>
      <c r="V36" s="3055">
        <v>0</v>
      </c>
    </row>
    <row r="37" spans="2:22" ht="15.75" customHeight="1">
      <c r="B37" s="3555" t="s">
        <v>3659</v>
      </c>
      <c r="C37" s="1856" t="s">
        <v>3605</v>
      </c>
      <c r="D37" s="1857" t="s">
        <v>731</v>
      </c>
      <c r="E37" s="1857">
        <v>3</v>
      </c>
      <c r="F37" s="1858">
        <v>0</v>
      </c>
      <c r="G37" s="1858">
        <v>0</v>
      </c>
      <c r="H37" s="1858">
        <v>0</v>
      </c>
      <c r="I37" s="1858">
        <v>0</v>
      </c>
      <c r="J37" s="1858">
        <v>0</v>
      </c>
      <c r="K37" s="1859">
        <f t="shared" si="1"/>
        <v>0</v>
      </c>
      <c r="L37" s="1871"/>
      <c r="M37" s="1871"/>
      <c r="N37" s="1870"/>
      <c r="O37" s="1838"/>
      <c r="P37" s="1862" t="s">
        <v>3660</v>
      </c>
      <c r="Q37" s="1839"/>
      <c r="R37" s="1047"/>
      <c r="U37" s="101">
        <f t="shared" si="0"/>
        <v>0</v>
      </c>
      <c r="V37" s="3055">
        <v>3</v>
      </c>
    </row>
    <row r="38" spans="2:22" ht="15.75" customHeight="1">
      <c r="B38" s="3555" t="s">
        <v>3661</v>
      </c>
      <c r="C38" s="1856" t="s">
        <v>3608</v>
      </c>
      <c r="D38" s="1857" t="s">
        <v>731</v>
      </c>
      <c r="E38" s="1857">
        <v>3</v>
      </c>
      <c r="F38" s="1858"/>
      <c r="G38" s="1858"/>
      <c r="H38" s="1858"/>
      <c r="I38" s="1858"/>
      <c r="J38" s="1858"/>
      <c r="K38" s="1859">
        <f t="shared" si="1"/>
        <v>0</v>
      </c>
      <c r="L38" s="1871"/>
      <c r="M38" s="1871"/>
      <c r="N38" s="1870"/>
      <c r="O38" s="1838"/>
      <c r="P38" s="1862" t="s">
        <v>3662</v>
      </c>
      <c r="Q38" s="1839"/>
      <c r="R38" s="1047"/>
      <c r="U38" s="101" t="str">
        <f t="shared" si="0"/>
        <v>Please complete all cells in row</v>
      </c>
      <c r="V38" s="3055">
        <v>3</v>
      </c>
    </row>
    <row r="39" spans="2:22" ht="15.75" customHeight="1">
      <c r="B39" s="3555" t="s">
        <v>3663</v>
      </c>
      <c r="C39" s="1856" t="s">
        <v>3611</v>
      </c>
      <c r="D39" s="1857" t="s">
        <v>731</v>
      </c>
      <c r="E39" s="1857">
        <v>3</v>
      </c>
      <c r="F39" s="1865">
        <f>IFERROR(SUM(F37:F38), 0)</f>
        <v>0</v>
      </c>
      <c r="G39" s="1865">
        <f t="shared" ref="G39:J39" si="11">IFERROR(SUM(G37:G38), 0)</f>
        <v>0</v>
      </c>
      <c r="H39" s="1865">
        <f t="shared" si="11"/>
        <v>0</v>
      </c>
      <c r="I39" s="1865">
        <f t="shared" si="11"/>
        <v>0</v>
      </c>
      <c r="J39" s="1865">
        <f t="shared" si="11"/>
        <v>0</v>
      </c>
      <c r="K39" s="1859">
        <f t="shared" si="1"/>
        <v>0</v>
      </c>
      <c r="L39" s="1871"/>
      <c r="M39" s="1871"/>
      <c r="N39" s="1870"/>
      <c r="O39" s="1838"/>
      <c r="P39" s="1862" t="s">
        <v>3664</v>
      </c>
      <c r="Q39" s="1839"/>
      <c r="R39" s="1047"/>
      <c r="U39" s="101">
        <f t="shared" si="0"/>
        <v>0</v>
      </c>
      <c r="V39" s="3055">
        <v>3</v>
      </c>
    </row>
    <row r="40" spans="2:22" ht="15.75" customHeight="1">
      <c r="B40" s="3555" t="s">
        <v>3665</v>
      </c>
      <c r="C40" s="1856" t="s">
        <v>3605</v>
      </c>
      <c r="D40" s="1857" t="s">
        <v>731</v>
      </c>
      <c r="E40" s="1857">
        <v>3</v>
      </c>
      <c r="F40" s="1858">
        <v>7.3249042624382796E-2</v>
      </c>
      <c r="G40" s="1858">
        <v>0</v>
      </c>
      <c r="H40" s="1858">
        <v>0</v>
      </c>
      <c r="I40" s="1858">
        <v>0</v>
      </c>
      <c r="J40" s="1858">
        <v>0</v>
      </c>
      <c r="K40" s="1859">
        <f t="shared" si="1"/>
        <v>7.3249042624382796E-2</v>
      </c>
      <c r="L40" s="1871"/>
      <c r="M40" s="1871"/>
      <c r="N40" s="1870"/>
      <c r="O40" s="1838"/>
      <c r="P40" s="1862" t="s">
        <v>3666</v>
      </c>
      <c r="Q40" s="1839"/>
      <c r="R40" s="1047"/>
      <c r="U40" s="101">
        <f t="shared" si="0"/>
        <v>0</v>
      </c>
      <c r="V40" s="3055">
        <v>3</v>
      </c>
    </row>
    <row r="41" spans="2:22" ht="15.75" customHeight="1">
      <c r="B41" s="3555" t="s">
        <v>3667</v>
      </c>
      <c r="C41" s="1856" t="s">
        <v>3608</v>
      </c>
      <c r="D41" s="1857" t="s">
        <v>731</v>
      </c>
      <c r="E41" s="1857">
        <v>3</v>
      </c>
      <c r="F41" s="1858"/>
      <c r="G41" s="1858"/>
      <c r="H41" s="1858"/>
      <c r="I41" s="1858"/>
      <c r="J41" s="1858"/>
      <c r="K41" s="1859">
        <f t="shared" si="1"/>
        <v>0</v>
      </c>
      <c r="L41" s="1871"/>
      <c r="M41" s="1871"/>
      <c r="N41" s="1870"/>
      <c r="O41" s="1838"/>
      <c r="P41" s="1862" t="s">
        <v>3668</v>
      </c>
      <c r="Q41" s="1839"/>
      <c r="R41" s="1047"/>
      <c r="U41" s="101" t="str">
        <f t="shared" ref="U41:U72" si="12">IF(COUNTBLANK(F41:N41)=V41, 0, rngIncomplete )</f>
        <v>Please complete all cells in row</v>
      </c>
      <c r="V41" s="3055">
        <v>3</v>
      </c>
    </row>
    <row r="42" spans="2:22" ht="15.75" customHeight="1">
      <c r="B42" s="3555" t="s">
        <v>3669</v>
      </c>
      <c r="C42" s="1856" t="s">
        <v>3611</v>
      </c>
      <c r="D42" s="1857" t="s">
        <v>731</v>
      </c>
      <c r="E42" s="1857">
        <v>3</v>
      </c>
      <c r="F42" s="1865">
        <f>IFERROR(SUM(F40:F41), 0)</f>
        <v>7.3249042624382796E-2</v>
      </c>
      <c r="G42" s="1865">
        <f t="shared" ref="G42:J42" si="13">IFERROR(SUM(G40:G41), 0)</f>
        <v>0</v>
      </c>
      <c r="H42" s="1865">
        <f t="shared" si="13"/>
        <v>0</v>
      </c>
      <c r="I42" s="1865">
        <f t="shared" si="13"/>
        <v>0</v>
      </c>
      <c r="J42" s="1865">
        <f t="shared" si="13"/>
        <v>0</v>
      </c>
      <c r="K42" s="1859">
        <f t="shared" si="1"/>
        <v>7.3249042624382796E-2</v>
      </c>
      <c r="L42" s="1871"/>
      <c r="M42" s="1871"/>
      <c r="N42" s="1870"/>
      <c r="O42" s="1838"/>
      <c r="P42" s="1862" t="s">
        <v>3670</v>
      </c>
      <c r="Q42" s="1839"/>
      <c r="R42" s="1047"/>
      <c r="U42" s="101">
        <f t="shared" si="12"/>
        <v>0</v>
      </c>
      <c r="V42" s="3055">
        <v>3</v>
      </c>
    </row>
    <row r="43" spans="2:22" ht="15.75" customHeight="1">
      <c r="B43" s="3555" t="s">
        <v>3671</v>
      </c>
      <c r="C43" s="1856" t="s">
        <v>3605</v>
      </c>
      <c r="D43" s="1857" t="s">
        <v>731</v>
      </c>
      <c r="E43" s="1857">
        <v>3</v>
      </c>
      <c r="F43" s="1858">
        <v>0.20090245336012272</v>
      </c>
      <c r="G43" s="1858">
        <v>0</v>
      </c>
      <c r="H43" s="1858">
        <v>0</v>
      </c>
      <c r="I43" s="1858">
        <v>0</v>
      </c>
      <c r="J43" s="1858">
        <v>0</v>
      </c>
      <c r="K43" s="1859">
        <f t="shared" si="1"/>
        <v>0.20090245336012272</v>
      </c>
      <c r="L43" s="1871"/>
      <c r="M43" s="1871"/>
      <c r="N43" s="1870"/>
      <c r="O43" s="1838"/>
      <c r="P43" s="1862" t="s">
        <v>3672</v>
      </c>
      <c r="Q43" s="1839"/>
      <c r="R43" s="1047"/>
      <c r="U43" s="101">
        <f t="shared" si="12"/>
        <v>0</v>
      </c>
      <c r="V43" s="3055">
        <v>3</v>
      </c>
    </row>
    <row r="44" spans="2:22" ht="15.75" customHeight="1">
      <c r="B44" s="3555" t="s">
        <v>3673</v>
      </c>
      <c r="C44" s="1856" t="s">
        <v>3608</v>
      </c>
      <c r="D44" s="1857" t="s">
        <v>731</v>
      </c>
      <c r="E44" s="1857">
        <v>3</v>
      </c>
      <c r="F44" s="1858"/>
      <c r="G44" s="1858"/>
      <c r="H44" s="1858"/>
      <c r="I44" s="1858"/>
      <c r="J44" s="1858"/>
      <c r="K44" s="1859">
        <f t="shared" si="1"/>
        <v>0</v>
      </c>
      <c r="L44" s="1871"/>
      <c r="M44" s="1871"/>
      <c r="N44" s="1870"/>
      <c r="O44" s="1838"/>
      <c r="P44" s="1862" t="s">
        <v>3674</v>
      </c>
      <c r="Q44" s="1839"/>
      <c r="R44" s="1047"/>
      <c r="U44" s="101" t="str">
        <f t="shared" si="12"/>
        <v>Please complete all cells in row</v>
      </c>
      <c r="V44" s="3055">
        <v>3</v>
      </c>
    </row>
    <row r="45" spans="2:22" ht="15.75" customHeight="1">
      <c r="B45" s="3555" t="s">
        <v>3675</v>
      </c>
      <c r="C45" s="1856" t="s">
        <v>3611</v>
      </c>
      <c r="D45" s="1857" t="s">
        <v>731</v>
      </c>
      <c r="E45" s="1857">
        <v>3</v>
      </c>
      <c r="F45" s="1865">
        <f>IFERROR(SUM(F43:F44), 0)</f>
        <v>0.20090245336012272</v>
      </c>
      <c r="G45" s="1865">
        <f t="shared" ref="G45:I48" si="14">IFERROR(SUM(G43:G44), 0)</f>
        <v>0</v>
      </c>
      <c r="H45" s="1865">
        <f t="shared" si="14"/>
        <v>0</v>
      </c>
      <c r="I45" s="1865">
        <f t="shared" si="14"/>
        <v>0</v>
      </c>
      <c r="J45" s="1865">
        <f t="shared" ref="J45" si="15">IFERROR(SUM(J43:J44), 0)</f>
        <v>0</v>
      </c>
      <c r="K45" s="1859">
        <f t="shared" si="1"/>
        <v>0.20090245336012272</v>
      </c>
      <c r="L45" s="1871"/>
      <c r="M45" s="1871"/>
      <c r="N45" s="1870"/>
      <c r="O45" s="1838"/>
      <c r="P45" s="1862" t="s">
        <v>3676</v>
      </c>
      <c r="Q45" s="1839"/>
      <c r="R45" s="1047"/>
      <c r="U45" s="101">
        <f t="shared" si="12"/>
        <v>0</v>
      </c>
      <c r="V45" s="3055">
        <v>3</v>
      </c>
    </row>
    <row r="46" spans="2:22" ht="15.75" customHeight="1">
      <c r="B46" s="3555" t="s">
        <v>3677</v>
      </c>
      <c r="C46" s="1856" t="s">
        <v>3605</v>
      </c>
      <c r="D46" s="1857" t="s">
        <v>731</v>
      </c>
      <c r="E46" s="1857">
        <v>3</v>
      </c>
      <c r="F46" s="1865">
        <f t="shared" ref="F46:J47" si="16">F37+F40+F43</f>
        <v>0.2741514959845055</v>
      </c>
      <c r="G46" s="1865">
        <f t="shared" si="16"/>
        <v>0</v>
      </c>
      <c r="H46" s="1865">
        <f t="shared" si="16"/>
        <v>0</v>
      </c>
      <c r="I46" s="1865">
        <f t="shared" si="16"/>
        <v>0</v>
      </c>
      <c r="J46" s="1865">
        <f t="shared" si="16"/>
        <v>0</v>
      </c>
      <c r="K46" s="1859">
        <f t="shared" si="1"/>
        <v>0.2741514959845055</v>
      </c>
      <c r="L46" s="1871"/>
      <c r="M46" s="1871"/>
      <c r="N46" s="1870"/>
      <c r="O46" s="1838"/>
      <c r="P46" s="1862" t="s">
        <v>3678</v>
      </c>
      <c r="Q46" s="1839"/>
      <c r="R46" s="1047"/>
      <c r="U46" s="101">
        <f t="shared" si="12"/>
        <v>0</v>
      </c>
      <c r="V46" s="3055">
        <v>3</v>
      </c>
    </row>
    <row r="47" spans="2:22" ht="15.75" customHeight="1">
      <c r="B47" s="3555" t="s">
        <v>3679</v>
      </c>
      <c r="C47" s="1856" t="s">
        <v>3608</v>
      </c>
      <c r="D47" s="1857" t="s">
        <v>731</v>
      </c>
      <c r="E47" s="1857">
        <v>3</v>
      </c>
      <c r="F47" s="1865">
        <f t="shared" si="16"/>
        <v>0</v>
      </c>
      <c r="G47" s="1865">
        <f t="shared" si="16"/>
        <v>0</v>
      </c>
      <c r="H47" s="1865">
        <f t="shared" si="16"/>
        <v>0</v>
      </c>
      <c r="I47" s="1865">
        <f t="shared" si="16"/>
        <v>0</v>
      </c>
      <c r="J47" s="1865">
        <f t="shared" si="16"/>
        <v>0</v>
      </c>
      <c r="K47" s="1859">
        <f t="shared" si="1"/>
        <v>0</v>
      </c>
      <c r="L47" s="1871"/>
      <c r="M47" s="1871"/>
      <c r="N47" s="1870"/>
      <c r="O47" s="1838"/>
      <c r="P47" s="1862" t="s">
        <v>3680</v>
      </c>
      <c r="Q47" s="1839"/>
      <c r="R47" s="1047"/>
      <c r="U47" s="101">
        <f t="shared" si="12"/>
        <v>0</v>
      </c>
      <c r="V47" s="3055">
        <v>3</v>
      </c>
    </row>
    <row r="48" spans="2:22" ht="15.75" customHeight="1">
      <c r="B48" s="3555" t="s">
        <v>3681</v>
      </c>
      <c r="C48" s="1856" t="s">
        <v>3611</v>
      </c>
      <c r="D48" s="1857" t="s">
        <v>731</v>
      </c>
      <c r="E48" s="1857">
        <v>3</v>
      </c>
      <c r="F48" s="1865">
        <f>IFERROR(SUM(F46:F47), 0)</f>
        <v>0.2741514959845055</v>
      </c>
      <c r="G48" s="1865">
        <f t="shared" si="14"/>
        <v>0</v>
      </c>
      <c r="H48" s="1865">
        <f t="shared" si="14"/>
        <v>0</v>
      </c>
      <c r="I48" s="1865">
        <f t="shared" si="14"/>
        <v>0</v>
      </c>
      <c r="J48" s="1865">
        <f>IFERROR(SUM(J46:J47), 0)</f>
        <v>0</v>
      </c>
      <c r="K48" s="1859">
        <f t="shared" si="1"/>
        <v>0.2741514959845055</v>
      </c>
      <c r="L48" s="1858">
        <f>K48</f>
        <v>0.2741514959845055</v>
      </c>
      <c r="M48" s="1858">
        <v>0.51910777638842087</v>
      </c>
      <c r="N48" s="1866">
        <v>2.5289901084966595</v>
      </c>
      <c r="O48" s="1838"/>
      <c r="P48" s="1862" t="s">
        <v>3682</v>
      </c>
      <c r="Q48" s="1839"/>
      <c r="R48" s="1047"/>
      <c r="U48" s="101">
        <f t="shared" si="12"/>
        <v>0</v>
      </c>
      <c r="V48" s="3055">
        <v>0</v>
      </c>
    </row>
    <row r="49" spans="2:22" ht="15.75" customHeight="1" thickBot="1">
      <c r="B49" s="3906" t="s">
        <v>3683</v>
      </c>
      <c r="C49" s="1872" t="s">
        <v>3611</v>
      </c>
      <c r="D49" s="1873" t="s">
        <v>731</v>
      </c>
      <c r="E49" s="1873">
        <v>3</v>
      </c>
      <c r="F49" s="1874">
        <f t="shared" ref="F49:J49" si="17">F12+F15+F18+F21+F24+F27+F30+F33+F36+F48</f>
        <v>0.82342550100930767</v>
      </c>
      <c r="G49" s="1874">
        <f t="shared" si="17"/>
        <v>0</v>
      </c>
      <c r="H49" s="1874">
        <f t="shared" si="17"/>
        <v>2.3843611574757152E-2</v>
      </c>
      <c r="I49" s="1874">
        <f t="shared" si="17"/>
        <v>0</v>
      </c>
      <c r="J49" s="1874">
        <f t="shared" si="17"/>
        <v>0</v>
      </c>
      <c r="K49" s="1875">
        <f t="shared" si="1"/>
        <v>0.84726911258406479</v>
      </c>
      <c r="L49" s="1876">
        <f>IFERROR(L12+L15+L18+L21+L24+L27+L30+L33+L36+L48, 0)</f>
        <v>0.84726911258406479</v>
      </c>
      <c r="M49" s="1876">
        <f>IFERROR(M12+M15+M18+M21+M24+M27+M30+M33+M36+M48, 0)</f>
        <v>3.3627937524619531</v>
      </c>
      <c r="N49" s="3985">
        <f>IFERROR(N12+N15+N18+N21+N24+N27+N30+N33+N36+N48, 0)</f>
        <v>17.238236781120285</v>
      </c>
      <c r="O49" s="1838"/>
      <c r="P49" s="1878" t="s">
        <v>3684</v>
      </c>
      <c r="Q49" s="1839"/>
      <c r="R49" s="1029"/>
      <c r="U49" s="101">
        <f t="shared" si="12"/>
        <v>0</v>
      </c>
      <c r="V49" s="3055">
        <v>0</v>
      </c>
    </row>
    <row r="50" spans="2:22" ht="15.75" customHeight="1" thickTop="1" thickBot="1">
      <c r="B50" s="1880"/>
      <c r="C50" s="1839"/>
      <c r="D50" s="1839"/>
      <c r="E50" s="1839"/>
      <c r="F50" s="1881"/>
      <c r="G50" s="1881"/>
      <c r="H50" s="1881"/>
      <c r="I50" s="1881"/>
      <c r="J50" s="1881"/>
      <c r="K50" s="1881"/>
      <c r="L50" s="1882"/>
      <c r="M50" s="1882"/>
      <c r="N50" s="3748"/>
      <c r="O50" s="1838"/>
      <c r="P50" s="1838"/>
      <c r="Q50" s="1839"/>
      <c r="R50" s="1839"/>
      <c r="U50" s="101">
        <f t="shared" si="12"/>
        <v>0</v>
      </c>
      <c r="V50" s="3055">
        <v>9</v>
      </c>
    </row>
    <row r="51" spans="2:22" ht="15.75" customHeight="1" thickTop="1" thickBot="1">
      <c r="B51" s="1846" t="s">
        <v>3685</v>
      </c>
      <c r="C51" s="1839"/>
      <c r="D51" s="1839"/>
      <c r="E51" s="1839"/>
      <c r="F51" s="1881"/>
      <c r="G51" s="1881"/>
      <c r="H51" s="1881"/>
      <c r="I51" s="1881"/>
      <c r="J51" s="1881"/>
      <c r="K51" s="1881"/>
      <c r="L51" s="1882"/>
      <c r="M51" s="1882"/>
      <c r="N51" s="3748"/>
      <c r="O51" s="1838"/>
      <c r="P51" s="1838"/>
      <c r="Q51" s="1839"/>
      <c r="R51" s="1839"/>
      <c r="U51" s="101">
        <f t="shared" si="12"/>
        <v>0</v>
      </c>
      <c r="V51" s="3055">
        <v>9</v>
      </c>
    </row>
    <row r="52" spans="2:22" ht="15.6" thickTop="1">
      <c r="B52" s="1855" t="s">
        <v>3686</v>
      </c>
      <c r="C52" s="1848" t="s">
        <v>3605</v>
      </c>
      <c r="D52" s="1849" t="s">
        <v>731</v>
      </c>
      <c r="E52" s="1849">
        <v>3</v>
      </c>
      <c r="F52" s="1850">
        <v>0</v>
      </c>
      <c r="G52" s="1850">
        <v>0</v>
      </c>
      <c r="H52" s="1850">
        <v>0</v>
      </c>
      <c r="I52" s="1850">
        <v>0.25889712566971951</v>
      </c>
      <c r="J52" s="1850">
        <v>0</v>
      </c>
      <c r="K52" s="1851">
        <f t="shared" ref="K52:K70" si="18">IFERROR(SUM(F52:J52),0)</f>
        <v>0.25889712566971951</v>
      </c>
      <c r="L52" s="1885"/>
      <c r="M52" s="1885"/>
      <c r="N52" s="1886"/>
      <c r="O52" s="1838"/>
      <c r="P52" s="1854" t="s">
        <v>3687</v>
      </c>
      <c r="Q52" s="1839"/>
      <c r="R52" s="1035"/>
      <c r="U52" s="101">
        <f t="shared" si="12"/>
        <v>0</v>
      </c>
      <c r="V52" s="3055">
        <v>3</v>
      </c>
    </row>
    <row r="53" spans="2:22" ht="15">
      <c r="B53" s="1863" t="s">
        <v>3688</v>
      </c>
      <c r="C53" s="1856" t="s">
        <v>3608</v>
      </c>
      <c r="D53" s="1857" t="s">
        <v>731</v>
      </c>
      <c r="E53" s="1857">
        <v>3</v>
      </c>
      <c r="F53" s="1858"/>
      <c r="G53" s="1858"/>
      <c r="H53" s="1858"/>
      <c r="I53" s="1858"/>
      <c r="J53" s="1858"/>
      <c r="K53" s="1859">
        <f t="shared" si="18"/>
        <v>0</v>
      </c>
      <c r="L53" s="1871"/>
      <c r="M53" s="1871"/>
      <c r="N53" s="1870"/>
      <c r="O53" s="1838"/>
      <c r="P53" s="1862" t="s">
        <v>3689</v>
      </c>
      <c r="Q53" s="1839"/>
      <c r="R53" s="1047"/>
      <c r="U53" s="101" t="str">
        <f t="shared" si="12"/>
        <v>Please complete all cells in row</v>
      </c>
      <c r="V53" s="3055">
        <v>3</v>
      </c>
    </row>
    <row r="54" spans="2:22" ht="15">
      <c r="B54" s="1863" t="s">
        <v>3690</v>
      </c>
      <c r="C54" s="1856" t="s">
        <v>3611</v>
      </c>
      <c r="D54" s="1857" t="s">
        <v>731</v>
      </c>
      <c r="E54" s="1857">
        <v>3</v>
      </c>
      <c r="F54" s="1865">
        <f>IFERROR(SUM(F52:F53), 0)</f>
        <v>0</v>
      </c>
      <c r="G54" s="1865">
        <f t="shared" ref="G54:H54" si="19">IFERROR(SUM(G52:G53), 0)</f>
        <v>0</v>
      </c>
      <c r="H54" s="1865">
        <f t="shared" si="19"/>
        <v>0</v>
      </c>
      <c r="I54" s="1865">
        <f>IFERROR(SUM(I52:I53), 0)</f>
        <v>0.25889712566971951</v>
      </c>
      <c r="J54" s="1865">
        <f>IFERROR(SUM(J52:J53), 0)</f>
        <v>0</v>
      </c>
      <c r="K54" s="1887">
        <f t="shared" si="18"/>
        <v>0.25889712566971951</v>
      </c>
      <c r="L54" s="1858">
        <f>K54</f>
        <v>0.25889712566971951</v>
      </c>
      <c r="M54" s="1858">
        <v>2.4060749361729532</v>
      </c>
      <c r="N54" s="1866">
        <v>18.966111999706804</v>
      </c>
      <c r="O54" s="1838"/>
      <c r="P54" s="1862" t="s">
        <v>3691</v>
      </c>
      <c r="Q54" s="1839"/>
      <c r="R54" s="1047"/>
      <c r="U54" s="101">
        <f t="shared" si="12"/>
        <v>0</v>
      </c>
      <c r="V54" s="3055">
        <v>0</v>
      </c>
    </row>
    <row r="55" spans="2:22" ht="30">
      <c r="B55" s="1863" t="s">
        <v>3692</v>
      </c>
      <c r="C55" s="1856" t="s">
        <v>3605</v>
      </c>
      <c r="D55" s="1857" t="s">
        <v>731</v>
      </c>
      <c r="E55" s="1857">
        <v>3</v>
      </c>
      <c r="F55" s="1858">
        <v>0</v>
      </c>
      <c r="G55" s="1858">
        <v>0</v>
      </c>
      <c r="H55" s="1858">
        <v>0</v>
      </c>
      <c r="I55" s="1858">
        <v>0.2218670198399674</v>
      </c>
      <c r="J55" s="1858">
        <v>0</v>
      </c>
      <c r="K55" s="1887">
        <f t="shared" si="18"/>
        <v>0.2218670198399674</v>
      </c>
      <c r="L55" s="1871"/>
      <c r="M55" s="1871"/>
      <c r="N55" s="1870"/>
      <c r="O55" s="1838"/>
      <c r="P55" s="1862" t="s">
        <v>3693</v>
      </c>
      <c r="Q55" s="1839"/>
      <c r="R55" s="1047"/>
      <c r="U55" s="101">
        <f t="shared" si="12"/>
        <v>0</v>
      </c>
      <c r="V55" s="3055">
        <v>3</v>
      </c>
    </row>
    <row r="56" spans="2:22" ht="30">
      <c r="B56" s="1863" t="s">
        <v>3694</v>
      </c>
      <c r="C56" s="1856" t="s">
        <v>3608</v>
      </c>
      <c r="D56" s="1857" t="s">
        <v>731</v>
      </c>
      <c r="E56" s="1857">
        <v>3</v>
      </c>
      <c r="F56" s="1858">
        <v>0</v>
      </c>
      <c r="G56" s="1858">
        <v>0</v>
      </c>
      <c r="H56" s="1858">
        <v>0</v>
      </c>
      <c r="I56" s="1858">
        <v>0.31057288</v>
      </c>
      <c r="J56" s="1858">
        <v>0</v>
      </c>
      <c r="K56" s="1887">
        <f t="shared" si="18"/>
        <v>0.31057288</v>
      </c>
      <c r="L56" s="1871"/>
      <c r="M56" s="1871"/>
      <c r="N56" s="1870"/>
      <c r="O56" s="1838"/>
      <c r="P56" s="1862" t="s">
        <v>3695</v>
      </c>
      <c r="Q56" s="1839"/>
      <c r="R56" s="1047"/>
      <c r="U56" s="101">
        <f t="shared" si="12"/>
        <v>0</v>
      </c>
      <c r="V56" s="3055">
        <v>3</v>
      </c>
    </row>
    <row r="57" spans="2:22" ht="30">
      <c r="B57" s="1863" t="s">
        <v>3696</v>
      </c>
      <c r="C57" s="1856" t="s">
        <v>3611</v>
      </c>
      <c r="D57" s="1857" t="s">
        <v>731</v>
      </c>
      <c r="E57" s="1857">
        <v>3</v>
      </c>
      <c r="F57" s="1865">
        <f>IFERROR(SUM(F55:F56), 0)</f>
        <v>0</v>
      </c>
      <c r="G57" s="1865">
        <f t="shared" ref="G57" si="20">IFERROR(SUM(G55:G56), 0)</f>
        <v>0</v>
      </c>
      <c r="H57" s="1865">
        <f>IFERROR(SUM(H55:H56), 0)</f>
        <v>0</v>
      </c>
      <c r="I57" s="1865">
        <f>IFERROR(SUM(I55:I56), 0)</f>
        <v>0.53243989983996742</v>
      </c>
      <c r="J57" s="1865">
        <f>IFERROR(SUM(J55:J56), 0)</f>
        <v>0</v>
      </c>
      <c r="K57" s="1887">
        <f t="shared" si="18"/>
        <v>0.53243989983996742</v>
      </c>
      <c r="L57" s="1858">
        <f>K57</f>
        <v>0.53243989983996742</v>
      </c>
      <c r="M57" s="1858">
        <v>1.2484629051427634</v>
      </c>
      <c r="N57" s="1866">
        <v>6.1626255607206009</v>
      </c>
      <c r="O57" s="1838"/>
      <c r="P57" s="1862" t="s">
        <v>3697</v>
      </c>
      <c r="Q57" s="1839"/>
      <c r="R57" s="1047"/>
      <c r="U57" s="101">
        <f t="shared" si="12"/>
        <v>0</v>
      </c>
      <c r="V57" s="3055">
        <v>0</v>
      </c>
    </row>
    <row r="58" spans="2:22" ht="15">
      <c r="B58" s="1863" t="s">
        <v>3698</v>
      </c>
      <c r="C58" s="1856" t="s">
        <v>3605</v>
      </c>
      <c r="D58" s="1857" t="s">
        <v>731</v>
      </c>
      <c r="E58" s="1857">
        <v>3</v>
      </c>
      <c r="F58" s="1858">
        <v>0</v>
      </c>
      <c r="G58" s="1858">
        <v>0</v>
      </c>
      <c r="H58" s="1858">
        <v>0</v>
      </c>
      <c r="I58" s="1858">
        <v>1.1497673261343595</v>
      </c>
      <c r="J58" s="1858">
        <v>0</v>
      </c>
      <c r="K58" s="1887">
        <f t="shared" si="18"/>
        <v>1.1497673261343595</v>
      </c>
      <c r="L58" s="1871"/>
      <c r="M58" s="1871"/>
      <c r="N58" s="1870"/>
      <c r="O58" s="1838"/>
      <c r="P58" s="1862" t="s">
        <v>3699</v>
      </c>
      <c r="Q58" s="1839"/>
      <c r="R58" s="1047"/>
      <c r="U58" s="101">
        <f t="shared" si="12"/>
        <v>0</v>
      </c>
      <c r="V58" s="3055">
        <v>3</v>
      </c>
    </row>
    <row r="59" spans="2:22" ht="15">
      <c r="B59" s="1863" t="s">
        <v>3700</v>
      </c>
      <c r="C59" s="1856" t="s">
        <v>3608</v>
      </c>
      <c r="D59" s="1857" t="s">
        <v>731</v>
      </c>
      <c r="E59" s="1857">
        <v>3</v>
      </c>
      <c r="F59" s="1858"/>
      <c r="G59" s="1858"/>
      <c r="H59" s="1858"/>
      <c r="I59" s="1858"/>
      <c r="J59" s="1858"/>
      <c r="K59" s="1887">
        <f t="shared" si="18"/>
        <v>0</v>
      </c>
      <c r="L59" s="1871"/>
      <c r="M59" s="1871"/>
      <c r="N59" s="1870"/>
      <c r="O59" s="1838"/>
      <c r="P59" s="1862" t="s">
        <v>3701</v>
      </c>
      <c r="Q59" s="1839"/>
      <c r="R59" s="1047"/>
      <c r="U59" s="101" t="str">
        <f t="shared" si="12"/>
        <v>Please complete all cells in row</v>
      </c>
      <c r="V59" s="3055">
        <v>3</v>
      </c>
    </row>
    <row r="60" spans="2:22" ht="15">
      <c r="B60" s="1863" t="s">
        <v>3702</v>
      </c>
      <c r="C60" s="1856" t="s">
        <v>3611</v>
      </c>
      <c r="D60" s="1857" t="s">
        <v>731</v>
      </c>
      <c r="E60" s="1857">
        <v>3</v>
      </c>
      <c r="F60" s="1865">
        <f>IFERROR(SUM(F58:F59), 0)</f>
        <v>0</v>
      </c>
      <c r="G60" s="1865">
        <f>IFERROR(SUM(G58:G59), 0)</f>
        <v>0</v>
      </c>
      <c r="H60" s="1865">
        <f t="shared" ref="H60" si="21">IFERROR(SUM(H58:H59), 0)</f>
        <v>0</v>
      </c>
      <c r="I60" s="1865">
        <f>IFERROR(SUM(I58:I59), 0)</f>
        <v>1.1497673261343595</v>
      </c>
      <c r="J60" s="1865">
        <f>IFERROR(SUM(J58:J59), 0)</f>
        <v>0</v>
      </c>
      <c r="K60" s="1887">
        <f t="shared" si="18"/>
        <v>1.1497673261343595</v>
      </c>
      <c r="L60" s="1858">
        <f>K60</f>
        <v>1.1497673261343595</v>
      </c>
      <c r="M60" s="1858">
        <v>3.0592411608827983</v>
      </c>
      <c r="N60" s="1866">
        <v>15.100935475779343</v>
      </c>
      <c r="O60" s="1839"/>
      <c r="P60" s="1862" t="s">
        <v>3703</v>
      </c>
      <c r="Q60" s="1839"/>
      <c r="R60" s="1047"/>
      <c r="U60" s="101">
        <f t="shared" si="12"/>
        <v>0</v>
      </c>
      <c r="V60" s="3055">
        <v>0</v>
      </c>
    </row>
    <row r="61" spans="2:22" ht="15">
      <c r="B61" s="1863" t="s">
        <v>3704</v>
      </c>
      <c r="C61" s="1856" t="s">
        <v>3605</v>
      </c>
      <c r="D61" s="1857" t="s">
        <v>731</v>
      </c>
      <c r="E61" s="1857">
        <v>3</v>
      </c>
      <c r="F61" s="1858">
        <v>0</v>
      </c>
      <c r="G61" s="1858">
        <v>0</v>
      </c>
      <c r="H61" s="1858">
        <v>0</v>
      </c>
      <c r="I61" s="1858">
        <v>0</v>
      </c>
      <c r="J61" s="1858">
        <v>0</v>
      </c>
      <c r="K61" s="1887">
        <f t="shared" si="18"/>
        <v>0</v>
      </c>
      <c r="L61" s="1871"/>
      <c r="M61" s="1871"/>
      <c r="N61" s="1888"/>
      <c r="O61" s="1839"/>
      <c r="P61" s="1862" t="s">
        <v>3705</v>
      </c>
      <c r="Q61" s="1839"/>
      <c r="R61" s="1047"/>
      <c r="U61" s="101">
        <f t="shared" si="12"/>
        <v>0</v>
      </c>
      <c r="V61" s="3055">
        <v>3</v>
      </c>
    </row>
    <row r="62" spans="2:22" ht="15">
      <c r="B62" s="1863" t="s">
        <v>3706</v>
      </c>
      <c r="C62" s="1856" t="s">
        <v>3608</v>
      </c>
      <c r="D62" s="1857" t="s">
        <v>731</v>
      </c>
      <c r="E62" s="1857">
        <v>3</v>
      </c>
      <c r="F62" s="1858"/>
      <c r="G62" s="1858"/>
      <c r="H62" s="1858"/>
      <c r="I62" s="1858"/>
      <c r="J62" s="1858"/>
      <c r="K62" s="1887">
        <f t="shared" si="18"/>
        <v>0</v>
      </c>
      <c r="L62" s="1871"/>
      <c r="M62" s="1871"/>
      <c r="N62" s="1888"/>
      <c r="O62" s="1839"/>
      <c r="P62" s="1862" t="s">
        <v>3707</v>
      </c>
      <c r="Q62" s="1839"/>
      <c r="R62" s="1047"/>
      <c r="U62" s="101" t="str">
        <f t="shared" si="12"/>
        <v>Please complete all cells in row</v>
      </c>
      <c r="V62" s="3055">
        <v>3</v>
      </c>
    </row>
    <row r="63" spans="2:22" ht="15">
      <c r="B63" s="1863" t="s">
        <v>3708</v>
      </c>
      <c r="C63" s="1856" t="s">
        <v>3611</v>
      </c>
      <c r="D63" s="1857" t="s">
        <v>731</v>
      </c>
      <c r="E63" s="1857">
        <v>3</v>
      </c>
      <c r="F63" s="1865">
        <f>IFERROR(SUM(F61:F62), 0)</f>
        <v>0</v>
      </c>
      <c r="G63" s="1865">
        <f t="shared" ref="G63:J63" si="22">IFERROR(SUM(G61:G62), 0)</f>
        <v>0</v>
      </c>
      <c r="H63" s="1865">
        <f t="shared" si="22"/>
        <v>0</v>
      </c>
      <c r="I63" s="1865">
        <f t="shared" si="22"/>
        <v>0</v>
      </c>
      <c r="J63" s="1865">
        <f t="shared" si="22"/>
        <v>0</v>
      </c>
      <c r="K63" s="1887">
        <f t="shared" si="18"/>
        <v>0</v>
      </c>
      <c r="L63" s="1858">
        <f>K63</f>
        <v>0</v>
      </c>
      <c r="M63" s="1858">
        <v>0</v>
      </c>
      <c r="N63" s="1866">
        <v>0</v>
      </c>
      <c r="O63" s="1839"/>
      <c r="P63" s="1862" t="s">
        <v>3709</v>
      </c>
      <c r="Q63" s="1839"/>
      <c r="R63" s="1047"/>
      <c r="U63" s="101">
        <f t="shared" si="12"/>
        <v>0</v>
      </c>
      <c r="V63" s="3055">
        <v>0</v>
      </c>
    </row>
    <row r="64" spans="2:22" ht="15">
      <c r="B64" s="1863" t="s">
        <v>3710</v>
      </c>
      <c r="C64" s="1856" t="s">
        <v>3605</v>
      </c>
      <c r="D64" s="1857" t="s">
        <v>731</v>
      </c>
      <c r="E64" s="1857">
        <v>3</v>
      </c>
      <c r="F64" s="1858">
        <v>2.3318244352236421</v>
      </c>
      <c r="G64" s="1858">
        <v>0</v>
      </c>
      <c r="H64" s="1858">
        <v>0</v>
      </c>
      <c r="I64" s="1858">
        <v>0</v>
      </c>
      <c r="J64" s="1858">
        <v>0</v>
      </c>
      <c r="K64" s="1887">
        <f t="shared" si="18"/>
        <v>2.3318244352236421</v>
      </c>
      <c r="L64" s="1871"/>
      <c r="M64" s="1871"/>
      <c r="N64" s="1889"/>
      <c r="O64" s="1839"/>
      <c r="P64" s="1862" t="s">
        <v>3711</v>
      </c>
      <c r="Q64" s="1839"/>
      <c r="R64" s="1047"/>
      <c r="U64" s="101">
        <f t="shared" si="12"/>
        <v>0</v>
      </c>
      <c r="V64" s="3055">
        <v>3</v>
      </c>
    </row>
    <row r="65" spans="2:22" ht="15">
      <c r="B65" s="1863" t="s">
        <v>3712</v>
      </c>
      <c r="C65" s="1856" t="s">
        <v>3608</v>
      </c>
      <c r="D65" s="1857" t="s">
        <v>731</v>
      </c>
      <c r="E65" s="1857">
        <v>3</v>
      </c>
      <c r="F65" s="1858"/>
      <c r="G65" s="1858"/>
      <c r="H65" s="1858"/>
      <c r="I65" s="1858"/>
      <c r="J65" s="1858"/>
      <c r="K65" s="1887">
        <f t="shared" si="18"/>
        <v>0</v>
      </c>
      <c r="L65" s="1871"/>
      <c r="M65" s="1871"/>
      <c r="N65" s="1889"/>
      <c r="O65" s="1839"/>
      <c r="P65" s="1862" t="s">
        <v>3713</v>
      </c>
      <c r="Q65" s="1839"/>
      <c r="R65" s="1047"/>
      <c r="U65" s="101" t="str">
        <f t="shared" si="12"/>
        <v>Please complete all cells in row</v>
      </c>
      <c r="V65" s="3055">
        <v>3</v>
      </c>
    </row>
    <row r="66" spans="2:22" ht="15">
      <c r="B66" s="1863" t="s">
        <v>3714</v>
      </c>
      <c r="C66" s="1856" t="s">
        <v>3611</v>
      </c>
      <c r="D66" s="1857" t="s">
        <v>731</v>
      </c>
      <c r="E66" s="1857">
        <v>3</v>
      </c>
      <c r="F66" s="1865">
        <f>IFERROR(SUM(F64:F65), 0)</f>
        <v>2.3318244352236421</v>
      </c>
      <c r="G66" s="1865">
        <f t="shared" ref="G66:H66" si="23">IFERROR(SUM(G64:G65), 0)</f>
        <v>0</v>
      </c>
      <c r="H66" s="1865">
        <f t="shared" si="23"/>
        <v>0</v>
      </c>
      <c r="I66" s="1865">
        <f>IFERROR(SUM(I64:I65), 0)</f>
        <v>0</v>
      </c>
      <c r="J66" s="1865">
        <f>IFERROR(SUM(J64:J65), 0)</f>
        <v>0</v>
      </c>
      <c r="K66" s="1887">
        <f t="shared" si="18"/>
        <v>2.3318244352236421</v>
      </c>
      <c r="L66" s="1858">
        <f>K66</f>
        <v>2.3318244352236421</v>
      </c>
      <c r="M66" s="1858">
        <v>0</v>
      </c>
      <c r="N66" s="1866">
        <v>0</v>
      </c>
      <c r="O66" s="1839"/>
      <c r="P66" s="1862" t="s">
        <v>3715</v>
      </c>
      <c r="Q66" s="1839"/>
      <c r="R66" s="1047"/>
      <c r="U66" s="101">
        <f t="shared" si="12"/>
        <v>0</v>
      </c>
      <c r="V66" s="3055">
        <v>0</v>
      </c>
    </row>
    <row r="67" spans="2:22" ht="15">
      <c r="B67" s="1863" t="s">
        <v>3716</v>
      </c>
      <c r="C67" s="1856" t="s">
        <v>3605</v>
      </c>
      <c r="D67" s="1857" t="s">
        <v>731</v>
      </c>
      <c r="E67" s="1857">
        <v>3</v>
      </c>
      <c r="F67" s="1858">
        <v>5.543034437249806E-2</v>
      </c>
      <c r="G67" s="1858">
        <v>0</v>
      </c>
      <c r="H67" s="1858">
        <v>0</v>
      </c>
      <c r="I67" s="1858">
        <v>0</v>
      </c>
      <c r="J67" s="1858">
        <v>0</v>
      </c>
      <c r="K67" s="1887">
        <f t="shared" si="18"/>
        <v>5.543034437249806E-2</v>
      </c>
      <c r="L67" s="1871"/>
      <c r="M67" s="1871"/>
      <c r="N67" s="1889"/>
      <c r="O67" s="1839"/>
      <c r="P67" s="1862" t="s">
        <v>3717</v>
      </c>
      <c r="Q67" s="1839"/>
      <c r="R67" s="1047"/>
      <c r="U67" s="101">
        <f t="shared" si="12"/>
        <v>0</v>
      </c>
      <c r="V67" s="3055">
        <v>3</v>
      </c>
    </row>
    <row r="68" spans="2:22" ht="15">
      <c r="B68" s="1863" t="s">
        <v>3718</v>
      </c>
      <c r="C68" s="1856" t="s">
        <v>3608</v>
      </c>
      <c r="D68" s="1857" t="s">
        <v>731</v>
      </c>
      <c r="E68" s="1857">
        <v>3</v>
      </c>
      <c r="F68" s="1858"/>
      <c r="G68" s="1858"/>
      <c r="H68" s="1858"/>
      <c r="I68" s="1858"/>
      <c r="J68" s="1858"/>
      <c r="K68" s="1859">
        <f t="shared" si="18"/>
        <v>0</v>
      </c>
      <c r="L68" s="1871"/>
      <c r="M68" s="1871"/>
      <c r="N68" s="1889"/>
      <c r="O68" s="1839"/>
      <c r="P68" s="1862" t="s">
        <v>3719</v>
      </c>
      <c r="Q68" s="1839"/>
      <c r="R68" s="1047"/>
      <c r="U68" s="101" t="str">
        <f t="shared" si="12"/>
        <v>Please complete all cells in row</v>
      </c>
      <c r="V68" s="3055">
        <v>3</v>
      </c>
    </row>
    <row r="69" spans="2:22" ht="15">
      <c r="B69" s="1863" t="s">
        <v>3720</v>
      </c>
      <c r="C69" s="1856" t="s">
        <v>3611</v>
      </c>
      <c r="D69" s="1857" t="s">
        <v>731</v>
      </c>
      <c r="E69" s="1857">
        <v>3</v>
      </c>
      <c r="F69" s="1865">
        <f>IFERROR(SUM(F67:F68), 0)</f>
        <v>5.543034437249806E-2</v>
      </c>
      <c r="G69" s="1865">
        <f t="shared" ref="G69:J69" si="24">IFERROR(SUM(G67:G68), 0)</f>
        <v>0</v>
      </c>
      <c r="H69" s="1865">
        <f t="shared" si="24"/>
        <v>0</v>
      </c>
      <c r="I69" s="1865">
        <f t="shared" si="24"/>
        <v>0</v>
      </c>
      <c r="J69" s="1865">
        <f t="shared" si="24"/>
        <v>0</v>
      </c>
      <c r="K69" s="1859">
        <f t="shared" si="18"/>
        <v>5.543034437249806E-2</v>
      </c>
      <c r="L69" s="1858">
        <f>K69</f>
        <v>5.543034437249806E-2</v>
      </c>
      <c r="M69" s="1858">
        <v>0</v>
      </c>
      <c r="N69" s="1866">
        <v>0</v>
      </c>
      <c r="O69" s="1839"/>
      <c r="P69" s="1862" t="s">
        <v>3721</v>
      </c>
      <c r="Q69" s="1839"/>
      <c r="R69" s="1047"/>
      <c r="U69" s="101">
        <f t="shared" si="12"/>
        <v>0</v>
      </c>
      <c r="V69" s="3055">
        <v>0</v>
      </c>
    </row>
    <row r="70" spans="2:22" ht="15.6" thickBot="1">
      <c r="B70" s="1879" t="s">
        <v>3722</v>
      </c>
      <c r="C70" s="1872" t="s">
        <v>3611</v>
      </c>
      <c r="D70" s="1873" t="s">
        <v>731</v>
      </c>
      <c r="E70" s="1873">
        <v>3</v>
      </c>
      <c r="F70" s="1874">
        <f>IFERROR(SUM(F54,F57,F60,F63,F66,F69), 0)</f>
        <v>2.3872547795961401</v>
      </c>
      <c r="G70" s="1874">
        <f t="shared" ref="G70:J70" si="25">IFERROR(SUM(G54,G57,G60,G63,G66,G69), 0)</f>
        <v>0</v>
      </c>
      <c r="H70" s="1874">
        <f t="shared" si="25"/>
        <v>0</v>
      </c>
      <c r="I70" s="1874">
        <f t="shared" si="25"/>
        <v>1.9411043516440465</v>
      </c>
      <c r="J70" s="1874">
        <f t="shared" si="25"/>
        <v>0</v>
      </c>
      <c r="K70" s="1875">
        <f t="shared" si="18"/>
        <v>4.3283591312401866</v>
      </c>
      <c r="L70" s="1874">
        <f>IFERROR(SUM(L69,L66,L63,L60,L57,L54), 0)</f>
        <v>4.3283591312401857</v>
      </c>
      <c r="M70" s="1874">
        <f>IFERROR(SUM(M69,M66,M63,M60,M57,M54), 0)</f>
        <v>6.713779002198514</v>
      </c>
      <c r="N70" s="1877">
        <f>IFERROR(SUM(N69,N66,N63,N60,N57,N54), 0)</f>
        <v>40.229673036206748</v>
      </c>
      <c r="O70" s="1839"/>
      <c r="P70" s="1878" t="s">
        <v>3723</v>
      </c>
      <c r="Q70" s="1839"/>
      <c r="R70" s="1029"/>
      <c r="U70" s="101">
        <f t="shared" si="12"/>
        <v>0</v>
      </c>
      <c r="V70" s="3055">
        <v>0</v>
      </c>
    </row>
    <row r="71" spans="2:22" ht="15.75" customHeight="1" thickTop="1" thickBot="1">
      <c r="B71" s="1880"/>
      <c r="C71" s="1839"/>
      <c r="D71" s="1839"/>
      <c r="E71" s="1839"/>
      <c r="F71" s="1881"/>
      <c r="G71" s="1881"/>
      <c r="H71" s="1881"/>
      <c r="I71" s="1881"/>
      <c r="J71" s="1881"/>
      <c r="K71" s="1881"/>
      <c r="L71" s="1882"/>
      <c r="M71" s="1882"/>
      <c r="N71" s="1883"/>
      <c r="O71" s="1838"/>
      <c r="P71" s="1838"/>
      <c r="Q71" s="1839"/>
      <c r="R71" s="1839"/>
      <c r="U71" s="101">
        <f t="shared" si="12"/>
        <v>0</v>
      </c>
      <c r="V71" s="3055">
        <v>9</v>
      </c>
    </row>
    <row r="72" spans="2:22" ht="15.75" customHeight="1" thickTop="1" thickBot="1">
      <c r="B72" s="1846" t="s">
        <v>3724</v>
      </c>
      <c r="C72" s="1839"/>
      <c r="D72" s="1839"/>
      <c r="E72" s="1839"/>
      <c r="F72" s="1881"/>
      <c r="G72" s="1881"/>
      <c r="H72" s="1881"/>
      <c r="I72" s="1881"/>
      <c r="J72" s="1881"/>
      <c r="K72" s="1881"/>
      <c r="L72" s="1882"/>
      <c r="M72" s="1882"/>
      <c r="N72" s="1883"/>
      <c r="O72" s="1838"/>
      <c r="P72" s="1838"/>
      <c r="Q72" s="1839"/>
      <c r="R72" s="1839"/>
      <c r="U72" s="101">
        <f t="shared" si="12"/>
        <v>0</v>
      </c>
      <c r="V72" s="3055">
        <v>9</v>
      </c>
    </row>
    <row r="73" spans="2:22" ht="15.6" thickTop="1">
      <c r="B73" s="3905" t="s">
        <v>3725</v>
      </c>
      <c r="C73" s="1848" t="s">
        <v>3605</v>
      </c>
      <c r="D73" s="1849" t="s">
        <v>731</v>
      </c>
      <c r="E73" s="1849">
        <v>3</v>
      </c>
      <c r="F73" s="3237"/>
      <c r="G73" s="3237"/>
      <c r="H73" s="3237"/>
      <c r="I73" s="1850">
        <v>4.2729375607998996</v>
      </c>
      <c r="J73" s="1850">
        <v>0</v>
      </c>
      <c r="K73" s="1851">
        <f>IFERROR(SUM(I73,J73),0)</f>
        <v>4.2729375607998996</v>
      </c>
      <c r="L73" s="1890"/>
      <c r="M73" s="1890"/>
      <c r="N73" s="1891"/>
      <c r="O73" s="1839"/>
      <c r="P73" s="1854" t="s">
        <v>3726</v>
      </c>
      <c r="Q73" s="1839"/>
      <c r="R73" s="1035"/>
      <c r="U73" s="101">
        <f t="shared" ref="U73:U104" si="26">IF(COUNTBLANK(F73:N73)=V73, 0, rngIncomplete )</f>
        <v>0</v>
      </c>
      <c r="V73" s="3055">
        <v>6</v>
      </c>
    </row>
    <row r="74" spans="2:22" ht="15">
      <c r="B74" s="3555" t="s">
        <v>3727</v>
      </c>
      <c r="C74" s="1856" t="s">
        <v>3608</v>
      </c>
      <c r="D74" s="1857" t="s">
        <v>731</v>
      </c>
      <c r="E74" s="1857">
        <v>3</v>
      </c>
      <c r="F74" s="3238"/>
      <c r="G74" s="3238"/>
      <c r="H74" s="3238"/>
      <c r="I74" s="1858"/>
      <c r="J74" s="1892"/>
      <c r="K74" s="1887">
        <f t="shared" ref="K74:K102" si="27">IFERROR(SUM(I74,J74),0)</f>
        <v>0</v>
      </c>
      <c r="L74" s="1869"/>
      <c r="M74" s="1869"/>
      <c r="N74" s="1889"/>
      <c r="O74" s="1839"/>
      <c r="P74" s="1862" t="s">
        <v>3728</v>
      </c>
      <c r="Q74" s="1839"/>
      <c r="R74" s="1047"/>
      <c r="U74" s="101" t="str">
        <f t="shared" si="26"/>
        <v>Please complete all cells in row</v>
      </c>
      <c r="V74" s="3055">
        <v>6</v>
      </c>
    </row>
    <row r="75" spans="2:22" ht="15">
      <c r="B75" s="3555" t="s">
        <v>3729</v>
      </c>
      <c r="C75" s="1856" t="s">
        <v>3611</v>
      </c>
      <c r="D75" s="1857" t="s">
        <v>731</v>
      </c>
      <c r="E75" s="1857">
        <v>3</v>
      </c>
      <c r="F75" s="1860"/>
      <c r="G75" s="1860"/>
      <c r="H75" s="1860"/>
      <c r="I75" s="1865">
        <f>IFERROR(SUM(I73:I74), 0)</f>
        <v>4.2729375607998996</v>
      </c>
      <c r="J75" s="1865">
        <f>IFERROR(SUM(J73:J74), 0)</f>
        <v>0</v>
      </c>
      <c r="K75" s="1887">
        <f t="shared" si="27"/>
        <v>4.2729375607998996</v>
      </c>
      <c r="L75" s="1871"/>
      <c r="M75" s="1871"/>
      <c r="N75" s="1889"/>
      <c r="O75" s="1839"/>
      <c r="P75" s="1862" t="s">
        <v>3730</v>
      </c>
      <c r="Q75" s="1839"/>
      <c r="R75" s="1047"/>
      <c r="U75" s="101">
        <f t="shared" si="26"/>
        <v>0</v>
      </c>
      <c r="V75" s="3055">
        <v>6</v>
      </c>
    </row>
    <row r="76" spans="2:22" ht="15">
      <c r="B76" s="3555" t="s">
        <v>3731</v>
      </c>
      <c r="C76" s="1856" t="s">
        <v>3605</v>
      </c>
      <c r="D76" s="1857" t="s">
        <v>731</v>
      </c>
      <c r="E76" s="1857">
        <v>3</v>
      </c>
      <c r="F76" s="3238"/>
      <c r="G76" s="3238"/>
      <c r="H76" s="3238"/>
      <c r="I76" s="1858">
        <v>5.8710737268579125</v>
      </c>
      <c r="J76" s="1892">
        <v>0</v>
      </c>
      <c r="K76" s="1887">
        <f t="shared" si="27"/>
        <v>5.8710737268579125</v>
      </c>
      <c r="L76" s="1871"/>
      <c r="M76" s="1871"/>
      <c r="N76" s="1889"/>
      <c r="O76" s="1839"/>
      <c r="P76" s="1862" t="s">
        <v>3732</v>
      </c>
      <c r="Q76" s="1839"/>
      <c r="R76" s="1047"/>
      <c r="U76" s="101">
        <f t="shared" si="26"/>
        <v>0</v>
      </c>
      <c r="V76" s="3055">
        <v>6</v>
      </c>
    </row>
    <row r="77" spans="2:22" ht="15">
      <c r="B77" s="3555" t="s">
        <v>3733</v>
      </c>
      <c r="C77" s="1856" t="s">
        <v>3608</v>
      </c>
      <c r="D77" s="1857" t="s">
        <v>731</v>
      </c>
      <c r="E77" s="1857">
        <v>3</v>
      </c>
      <c r="F77" s="3238"/>
      <c r="G77" s="3238"/>
      <c r="H77" s="3238"/>
      <c r="I77" s="1858"/>
      <c r="J77" s="1892"/>
      <c r="K77" s="1887">
        <f t="shared" si="27"/>
        <v>0</v>
      </c>
      <c r="L77" s="1871"/>
      <c r="M77" s="1871"/>
      <c r="N77" s="1889"/>
      <c r="O77" s="1839"/>
      <c r="P77" s="1862" t="s">
        <v>3734</v>
      </c>
      <c r="Q77" s="1839"/>
      <c r="R77" s="1047"/>
      <c r="U77" s="101" t="str">
        <f t="shared" si="26"/>
        <v>Please complete all cells in row</v>
      </c>
      <c r="V77" s="3055">
        <v>6</v>
      </c>
    </row>
    <row r="78" spans="2:22" ht="15">
      <c r="B78" s="3555" t="s">
        <v>3735</v>
      </c>
      <c r="C78" s="1856" t="s">
        <v>3611</v>
      </c>
      <c r="D78" s="1857" t="s">
        <v>731</v>
      </c>
      <c r="E78" s="1857">
        <v>3</v>
      </c>
      <c r="F78" s="1860"/>
      <c r="G78" s="1860"/>
      <c r="H78" s="1860"/>
      <c r="I78" s="1865">
        <f>IFERROR(SUM(I76:I77), 0)</f>
        <v>5.8710737268579125</v>
      </c>
      <c r="J78" s="1865">
        <f>IFERROR(SUM(J76:J77), 0)</f>
        <v>0</v>
      </c>
      <c r="K78" s="1887">
        <f t="shared" si="27"/>
        <v>5.8710737268579125</v>
      </c>
      <c r="L78" s="1871"/>
      <c r="M78" s="1871"/>
      <c r="N78" s="1889"/>
      <c r="O78" s="1839"/>
      <c r="P78" s="1862" t="s">
        <v>3736</v>
      </c>
      <c r="Q78" s="1839"/>
      <c r="R78" s="1047"/>
      <c r="U78" s="101">
        <f t="shared" si="26"/>
        <v>0</v>
      </c>
      <c r="V78" s="3055">
        <v>6</v>
      </c>
    </row>
    <row r="79" spans="2:22" ht="15">
      <c r="B79" s="3555" t="s">
        <v>3737</v>
      </c>
      <c r="C79" s="1856" t="s">
        <v>3605</v>
      </c>
      <c r="D79" s="1857" t="s">
        <v>731</v>
      </c>
      <c r="E79" s="1857">
        <v>3</v>
      </c>
      <c r="F79" s="3238"/>
      <c r="G79" s="3238"/>
      <c r="H79" s="3238"/>
      <c r="I79" s="1858">
        <v>1.4999999999999999E-2</v>
      </c>
      <c r="J79" s="1892">
        <v>0</v>
      </c>
      <c r="K79" s="1887">
        <f t="shared" si="27"/>
        <v>1.4999999999999999E-2</v>
      </c>
      <c r="L79" s="1871"/>
      <c r="M79" s="1871"/>
      <c r="N79" s="1889"/>
      <c r="O79" s="1839"/>
      <c r="P79" s="1862" t="s">
        <v>3738</v>
      </c>
      <c r="Q79" s="1839"/>
      <c r="R79" s="1047"/>
      <c r="U79" s="101">
        <f t="shared" si="26"/>
        <v>0</v>
      </c>
      <c r="V79" s="3055">
        <v>6</v>
      </c>
    </row>
    <row r="80" spans="2:22" ht="15">
      <c r="B80" s="3555" t="s">
        <v>3739</v>
      </c>
      <c r="C80" s="1856" t="s">
        <v>3608</v>
      </c>
      <c r="D80" s="1857" t="s">
        <v>731</v>
      </c>
      <c r="E80" s="1857">
        <v>3</v>
      </c>
      <c r="F80" s="3238"/>
      <c r="G80" s="3238"/>
      <c r="H80" s="3238"/>
      <c r="I80" s="1858"/>
      <c r="J80" s="1892"/>
      <c r="K80" s="1887">
        <f t="shared" si="27"/>
        <v>0</v>
      </c>
      <c r="L80" s="1871"/>
      <c r="M80" s="1871"/>
      <c r="N80" s="1889"/>
      <c r="O80" s="1839"/>
      <c r="P80" s="1862" t="s">
        <v>3740</v>
      </c>
      <c r="Q80" s="1839"/>
      <c r="R80" s="1047"/>
      <c r="U80" s="101" t="str">
        <f t="shared" si="26"/>
        <v>Please complete all cells in row</v>
      </c>
      <c r="V80" s="3055">
        <v>6</v>
      </c>
    </row>
    <row r="81" spans="2:22" ht="15">
      <c r="B81" s="3555" t="s">
        <v>3741</v>
      </c>
      <c r="C81" s="1856" t="s">
        <v>3611</v>
      </c>
      <c r="D81" s="1857" t="s">
        <v>731</v>
      </c>
      <c r="E81" s="1857">
        <v>3</v>
      </c>
      <c r="F81" s="1860"/>
      <c r="G81" s="1860"/>
      <c r="H81" s="1860"/>
      <c r="I81" s="1865">
        <f>IFERROR(SUM(I79:I80), 0)</f>
        <v>1.4999999999999999E-2</v>
      </c>
      <c r="J81" s="1865">
        <f>IFERROR(SUM(J79:J80), 0)</f>
        <v>0</v>
      </c>
      <c r="K81" s="1887">
        <f t="shared" si="27"/>
        <v>1.4999999999999999E-2</v>
      </c>
      <c r="L81" s="1871"/>
      <c r="M81" s="1871"/>
      <c r="N81" s="1889"/>
      <c r="O81" s="1839"/>
      <c r="P81" s="1862" t="s">
        <v>3742</v>
      </c>
      <c r="Q81" s="1839"/>
      <c r="R81" s="1047"/>
      <c r="U81" s="101">
        <f t="shared" si="26"/>
        <v>0</v>
      </c>
      <c r="V81" s="3055">
        <v>6</v>
      </c>
    </row>
    <row r="82" spans="2:22" ht="30">
      <c r="B82" s="3555" t="s">
        <v>3743</v>
      </c>
      <c r="C82" s="1856" t="s">
        <v>3605</v>
      </c>
      <c r="D82" s="1857" t="s">
        <v>731</v>
      </c>
      <c r="E82" s="1857">
        <v>3</v>
      </c>
      <c r="F82" s="1860"/>
      <c r="G82" s="1860"/>
      <c r="H82" s="1860"/>
      <c r="I82" s="1858">
        <v>-2.1458294385084953E-4</v>
      </c>
      <c r="J82" s="1892">
        <v>0</v>
      </c>
      <c r="K82" s="1887">
        <f t="shared" si="27"/>
        <v>-2.1458294385084953E-4</v>
      </c>
      <c r="L82" s="1871"/>
      <c r="M82" s="1871"/>
      <c r="N82" s="1889"/>
      <c r="O82" s="1839"/>
      <c r="P82" s="1862" t="s">
        <v>3744</v>
      </c>
      <c r="Q82" s="1839"/>
      <c r="R82" s="1047"/>
      <c r="U82" s="101">
        <f t="shared" si="26"/>
        <v>0</v>
      </c>
      <c r="V82" s="3055">
        <v>6</v>
      </c>
    </row>
    <row r="83" spans="2:22" ht="30">
      <c r="B83" s="3555" t="s">
        <v>3745</v>
      </c>
      <c r="C83" s="1856" t="s">
        <v>3608</v>
      </c>
      <c r="D83" s="1857" t="s">
        <v>731</v>
      </c>
      <c r="E83" s="1857">
        <v>3</v>
      </c>
      <c r="F83" s="1860"/>
      <c r="G83" s="1860"/>
      <c r="H83" s="1860"/>
      <c r="I83" s="1858"/>
      <c r="J83" s="1892"/>
      <c r="K83" s="1887">
        <f t="shared" si="27"/>
        <v>0</v>
      </c>
      <c r="L83" s="1871"/>
      <c r="M83" s="1871"/>
      <c r="N83" s="1889"/>
      <c r="O83" s="1839"/>
      <c r="P83" s="1862" t="s">
        <v>3746</v>
      </c>
      <c r="Q83" s="1839"/>
      <c r="R83" s="1047"/>
      <c r="U83" s="101" t="str">
        <f t="shared" si="26"/>
        <v>Please complete all cells in row</v>
      </c>
      <c r="V83" s="3055">
        <v>6</v>
      </c>
    </row>
    <row r="84" spans="2:22" ht="30">
      <c r="B84" s="3555" t="s">
        <v>3747</v>
      </c>
      <c r="C84" s="1856" t="s">
        <v>3611</v>
      </c>
      <c r="D84" s="1857" t="s">
        <v>731</v>
      </c>
      <c r="E84" s="1857">
        <v>3</v>
      </c>
      <c r="F84" s="1860"/>
      <c r="G84" s="1860"/>
      <c r="H84" s="1860"/>
      <c r="I84" s="1865">
        <f>IFERROR(SUM(I82:I83), 0)</f>
        <v>-2.1458294385084953E-4</v>
      </c>
      <c r="J84" s="1893">
        <f>IFERROR(SUM(J82:J83), 0)</f>
        <v>0</v>
      </c>
      <c r="K84" s="1887">
        <f t="shared" si="27"/>
        <v>-2.1458294385084953E-4</v>
      </c>
      <c r="L84" s="1871"/>
      <c r="M84" s="1871"/>
      <c r="N84" s="1889"/>
      <c r="O84" s="1839"/>
      <c r="P84" s="1862" t="s">
        <v>3748</v>
      </c>
      <c r="Q84" s="1839"/>
      <c r="R84" s="1047"/>
      <c r="U84" s="101">
        <f t="shared" si="26"/>
        <v>0</v>
      </c>
      <c r="V84" s="3055">
        <v>6</v>
      </c>
    </row>
    <row r="85" spans="2:22" ht="30">
      <c r="B85" s="3555" t="s">
        <v>3749</v>
      </c>
      <c r="C85" s="1856" t="s">
        <v>3605</v>
      </c>
      <c r="D85" s="1857" t="s">
        <v>731</v>
      </c>
      <c r="E85" s="1857">
        <v>3</v>
      </c>
      <c r="F85" s="1860"/>
      <c r="G85" s="1860"/>
      <c r="H85" s="1860"/>
      <c r="I85" s="1858">
        <v>1.7243579619741212E-5</v>
      </c>
      <c r="J85" s="1892">
        <v>0</v>
      </c>
      <c r="K85" s="1887">
        <f t="shared" si="27"/>
        <v>1.7243579619741212E-5</v>
      </c>
      <c r="L85" s="1871"/>
      <c r="M85" s="1871"/>
      <c r="N85" s="1889"/>
      <c r="O85" s="1839"/>
      <c r="P85" s="1862" t="s">
        <v>3750</v>
      </c>
      <c r="Q85" s="1839"/>
      <c r="R85" s="1047"/>
      <c r="U85" s="101">
        <f t="shared" si="26"/>
        <v>0</v>
      </c>
      <c r="V85" s="3055">
        <v>6</v>
      </c>
    </row>
    <row r="86" spans="2:22" ht="30">
      <c r="B86" s="3555" t="s">
        <v>3751</v>
      </c>
      <c r="C86" s="1856" t="s">
        <v>3608</v>
      </c>
      <c r="D86" s="1857" t="s">
        <v>731</v>
      </c>
      <c r="E86" s="1857">
        <v>3</v>
      </c>
      <c r="F86" s="1860"/>
      <c r="G86" s="1860"/>
      <c r="H86" s="1860"/>
      <c r="I86" s="1858"/>
      <c r="J86" s="1892"/>
      <c r="K86" s="1887">
        <f t="shared" si="27"/>
        <v>0</v>
      </c>
      <c r="L86" s="1871"/>
      <c r="M86" s="1871"/>
      <c r="N86" s="1889"/>
      <c r="O86" s="1839"/>
      <c r="P86" s="1862" t="s">
        <v>3752</v>
      </c>
      <c r="Q86" s="1839"/>
      <c r="R86" s="1047"/>
      <c r="U86" s="101" t="str">
        <f t="shared" si="26"/>
        <v>Please complete all cells in row</v>
      </c>
      <c r="V86" s="3055">
        <v>6</v>
      </c>
    </row>
    <row r="87" spans="2:22" ht="30">
      <c r="B87" s="3555" t="s">
        <v>3753</v>
      </c>
      <c r="C87" s="1856" t="s">
        <v>3611</v>
      </c>
      <c r="D87" s="1857" t="s">
        <v>731</v>
      </c>
      <c r="E87" s="1857">
        <v>3</v>
      </c>
      <c r="F87" s="1860"/>
      <c r="G87" s="1860"/>
      <c r="H87" s="1860"/>
      <c r="I87" s="1865">
        <f>IFERROR(SUM(I85:I86), 0)</f>
        <v>1.7243579619741212E-5</v>
      </c>
      <c r="J87" s="1893">
        <f>IFERROR(SUM(J85:J86), 0)</f>
        <v>0</v>
      </c>
      <c r="K87" s="1887">
        <f t="shared" si="27"/>
        <v>1.7243579619741212E-5</v>
      </c>
      <c r="L87" s="1871"/>
      <c r="M87" s="1871"/>
      <c r="N87" s="1889"/>
      <c r="O87" s="1839"/>
      <c r="P87" s="1862" t="s">
        <v>3754</v>
      </c>
      <c r="Q87" s="1839"/>
      <c r="R87" s="1047"/>
      <c r="U87" s="101">
        <f t="shared" si="26"/>
        <v>0</v>
      </c>
      <c r="V87" s="3055">
        <v>6</v>
      </c>
    </row>
    <row r="88" spans="2:22" ht="30">
      <c r="B88" s="3555" t="s">
        <v>3755</v>
      </c>
      <c r="C88" s="1856" t="s">
        <v>3605</v>
      </c>
      <c r="D88" s="1857" t="s">
        <v>731</v>
      </c>
      <c r="E88" s="1857">
        <v>3</v>
      </c>
      <c r="F88" s="1860"/>
      <c r="G88" s="1860"/>
      <c r="H88" s="1860"/>
      <c r="I88" s="1858">
        <v>0</v>
      </c>
      <c r="J88" s="1892">
        <v>0</v>
      </c>
      <c r="K88" s="1887">
        <f t="shared" si="27"/>
        <v>0</v>
      </c>
      <c r="L88" s="1871"/>
      <c r="M88" s="1871"/>
      <c r="N88" s="1889"/>
      <c r="O88" s="1839"/>
      <c r="P88" s="1862" t="s">
        <v>3756</v>
      </c>
      <c r="Q88" s="1839"/>
      <c r="R88" s="1047"/>
      <c r="U88" s="101">
        <f t="shared" si="26"/>
        <v>0</v>
      </c>
      <c r="V88" s="3055">
        <v>6</v>
      </c>
    </row>
    <row r="89" spans="2:22" ht="30">
      <c r="B89" s="3555" t="s">
        <v>3757</v>
      </c>
      <c r="C89" s="1856" t="s">
        <v>3608</v>
      </c>
      <c r="D89" s="1857" t="s">
        <v>731</v>
      </c>
      <c r="E89" s="1857">
        <v>3</v>
      </c>
      <c r="F89" s="1860"/>
      <c r="G89" s="1860"/>
      <c r="H89" s="1860"/>
      <c r="I89" s="1858"/>
      <c r="J89" s="1892"/>
      <c r="K89" s="1887">
        <f t="shared" si="27"/>
        <v>0</v>
      </c>
      <c r="L89" s="1871"/>
      <c r="M89" s="1871"/>
      <c r="N89" s="1889"/>
      <c r="O89" s="1839"/>
      <c r="P89" s="1862" t="s">
        <v>3758</v>
      </c>
      <c r="Q89" s="1839"/>
      <c r="R89" s="1047"/>
      <c r="U89" s="101" t="str">
        <f t="shared" si="26"/>
        <v>Please complete all cells in row</v>
      </c>
      <c r="V89" s="3055">
        <v>6</v>
      </c>
    </row>
    <row r="90" spans="2:22" ht="30">
      <c r="B90" s="3555" t="s">
        <v>3759</v>
      </c>
      <c r="C90" s="1856" t="s">
        <v>3611</v>
      </c>
      <c r="D90" s="1857" t="s">
        <v>731</v>
      </c>
      <c r="E90" s="1857">
        <v>3</v>
      </c>
      <c r="F90" s="1860"/>
      <c r="G90" s="1860"/>
      <c r="H90" s="1860"/>
      <c r="I90" s="1865">
        <f>IFERROR(SUM(I88:I89), 0)</f>
        <v>0</v>
      </c>
      <c r="J90" s="1893">
        <f>IFERROR(SUM(J88:J89), 0)</f>
        <v>0</v>
      </c>
      <c r="K90" s="1887">
        <f t="shared" si="27"/>
        <v>0</v>
      </c>
      <c r="L90" s="1871"/>
      <c r="M90" s="1871"/>
      <c r="N90" s="1889"/>
      <c r="O90" s="1839"/>
      <c r="P90" s="1862" t="s">
        <v>3760</v>
      </c>
      <c r="Q90" s="1839"/>
      <c r="R90" s="1047"/>
      <c r="U90" s="101">
        <f t="shared" si="26"/>
        <v>0</v>
      </c>
      <c r="V90" s="3055">
        <v>6</v>
      </c>
    </row>
    <row r="91" spans="2:22" ht="30">
      <c r="B91" s="3555" t="s">
        <v>3761</v>
      </c>
      <c r="C91" s="1856" t="s">
        <v>3605</v>
      </c>
      <c r="D91" s="1857" t="s">
        <v>731</v>
      </c>
      <c r="E91" s="1857">
        <v>3</v>
      </c>
      <c r="F91" s="1860"/>
      <c r="G91" s="1860"/>
      <c r="H91" s="1860"/>
      <c r="I91" s="1858">
        <v>0</v>
      </c>
      <c r="J91" s="1892">
        <v>0</v>
      </c>
      <c r="K91" s="1887">
        <f t="shared" si="27"/>
        <v>0</v>
      </c>
      <c r="L91" s="1871"/>
      <c r="M91" s="1871"/>
      <c r="N91" s="1889"/>
      <c r="O91" s="1839"/>
      <c r="P91" s="1862" t="s">
        <v>3762</v>
      </c>
      <c r="Q91" s="1839"/>
      <c r="R91" s="1047"/>
      <c r="U91" s="101">
        <f t="shared" si="26"/>
        <v>0</v>
      </c>
      <c r="V91" s="3055">
        <v>6</v>
      </c>
    </row>
    <row r="92" spans="2:22" ht="30">
      <c r="B92" s="3555" t="s">
        <v>3763</v>
      </c>
      <c r="C92" s="1856" t="s">
        <v>3608</v>
      </c>
      <c r="D92" s="1857" t="s">
        <v>731</v>
      </c>
      <c r="E92" s="1857">
        <v>3</v>
      </c>
      <c r="F92" s="1860"/>
      <c r="G92" s="1860"/>
      <c r="H92" s="1860"/>
      <c r="I92" s="1858"/>
      <c r="J92" s="1892"/>
      <c r="K92" s="1887">
        <f t="shared" si="27"/>
        <v>0</v>
      </c>
      <c r="L92" s="1871"/>
      <c r="M92" s="1871"/>
      <c r="N92" s="1889"/>
      <c r="O92" s="1839"/>
      <c r="P92" s="1862" t="s">
        <v>3764</v>
      </c>
      <c r="Q92" s="1839"/>
      <c r="R92" s="1047"/>
      <c r="U92" s="101" t="str">
        <f t="shared" si="26"/>
        <v>Please complete all cells in row</v>
      </c>
      <c r="V92" s="3055">
        <v>6</v>
      </c>
    </row>
    <row r="93" spans="2:22" ht="30">
      <c r="B93" s="3555" t="s">
        <v>3765</v>
      </c>
      <c r="C93" s="1856" t="s">
        <v>3611</v>
      </c>
      <c r="D93" s="1857" t="s">
        <v>731</v>
      </c>
      <c r="E93" s="1857">
        <v>3</v>
      </c>
      <c r="F93" s="1860"/>
      <c r="G93" s="1860"/>
      <c r="H93" s="1860"/>
      <c r="I93" s="1865">
        <f>IFERROR(SUM(I91:I92), 0)</f>
        <v>0</v>
      </c>
      <c r="J93" s="1893">
        <f>IFERROR(SUM(J91:J92), 0)</f>
        <v>0</v>
      </c>
      <c r="K93" s="1887">
        <f t="shared" si="27"/>
        <v>0</v>
      </c>
      <c r="L93" s="1871"/>
      <c r="M93" s="1871"/>
      <c r="N93" s="1889"/>
      <c r="O93" s="1839"/>
      <c r="P93" s="1862" t="s">
        <v>3766</v>
      </c>
      <c r="Q93" s="1839"/>
      <c r="R93" s="1047"/>
      <c r="U93" s="101">
        <f t="shared" si="26"/>
        <v>0</v>
      </c>
      <c r="V93" s="3055">
        <v>6</v>
      </c>
    </row>
    <row r="94" spans="2:22" ht="30">
      <c r="B94" s="3555" t="s">
        <v>3767</v>
      </c>
      <c r="C94" s="1856" t="s">
        <v>3605</v>
      </c>
      <c r="D94" s="1857" t="s">
        <v>731</v>
      </c>
      <c r="E94" s="1857">
        <v>3</v>
      </c>
      <c r="F94" s="3238"/>
      <c r="G94" s="3238"/>
      <c r="H94" s="1860"/>
      <c r="I94" s="1858">
        <v>0.112</v>
      </c>
      <c r="J94" s="1892">
        <v>0</v>
      </c>
      <c r="K94" s="1887">
        <f t="shared" si="27"/>
        <v>0.112</v>
      </c>
      <c r="L94" s="1871"/>
      <c r="M94" s="1871"/>
      <c r="N94" s="1889"/>
      <c r="O94" s="1839"/>
      <c r="P94" s="1862" t="s">
        <v>3768</v>
      </c>
      <c r="Q94" s="1839"/>
      <c r="R94" s="1047"/>
      <c r="U94" s="101">
        <f t="shared" si="26"/>
        <v>0</v>
      </c>
      <c r="V94" s="3055">
        <v>6</v>
      </c>
    </row>
    <row r="95" spans="2:22" ht="30">
      <c r="B95" s="3555" t="s">
        <v>3769</v>
      </c>
      <c r="C95" s="1856" t="s">
        <v>3608</v>
      </c>
      <c r="D95" s="1857" t="s">
        <v>731</v>
      </c>
      <c r="E95" s="1857">
        <v>3</v>
      </c>
      <c r="F95" s="3238"/>
      <c r="G95" s="3238"/>
      <c r="H95" s="1860"/>
      <c r="I95" s="1858"/>
      <c r="J95" s="1892"/>
      <c r="K95" s="1887">
        <f t="shared" si="27"/>
        <v>0</v>
      </c>
      <c r="L95" s="1871"/>
      <c r="M95" s="1871"/>
      <c r="N95" s="1889"/>
      <c r="O95" s="1839"/>
      <c r="P95" s="1862" t="s">
        <v>3770</v>
      </c>
      <c r="Q95" s="1839"/>
      <c r="R95" s="1047"/>
      <c r="U95" s="101" t="str">
        <f t="shared" si="26"/>
        <v>Please complete all cells in row</v>
      </c>
      <c r="V95" s="3055">
        <v>6</v>
      </c>
    </row>
    <row r="96" spans="2:22" ht="30">
      <c r="B96" s="3555" t="s">
        <v>3771</v>
      </c>
      <c r="C96" s="1856" t="s">
        <v>3611</v>
      </c>
      <c r="D96" s="1857" t="s">
        <v>731</v>
      </c>
      <c r="E96" s="1857">
        <v>3</v>
      </c>
      <c r="F96" s="1860"/>
      <c r="G96" s="1860"/>
      <c r="H96" s="1860"/>
      <c r="I96" s="1865">
        <f>IFERROR(SUM(I94:I95), 0)</f>
        <v>0.112</v>
      </c>
      <c r="J96" s="1893">
        <f>IFERROR(SUM(J94:J95), 0)</f>
        <v>0</v>
      </c>
      <c r="K96" s="1887">
        <f t="shared" si="27"/>
        <v>0.112</v>
      </c>
      <c r="L96" s="1871"/>
      <c r="M96" s="1871"/>
      <c r="N96" s="1889"/>
      <c r="O96" s="1839"/>
      <c r="P96" s="1862" t="s">
        <v>3772</v>
      </c>
      <c r="Q96" s="1839"/>
      <c r="R96" s="1047"/>
      <c r="U96" s="101">
        <f t="shared" si="26"/>
        <v>0</v>
      </c>
      <c r="V96" s="3055">
        <v>6</v>
      </c>
    </row>
    <row r="97" spans="2:22" ht="30">
      <c r="B97" s="3555" t="s">
        <v>3773</v>
      </c>
      <c r="C97" s="1856" t="s">
        <v>3605</v>
      </c>
      <c r="D97" s="1857" t="s">
        <v>731</v>
      </c>
      <c r="E97" s="1857">
        <v>3</v>
      </c>
      <c r="F97" s="1860"/>
      <c r="G97" s="1860"/>
      <c r="H97" s="1860"/>
      <c r="I97" s="1858">
        <v>7.8E-2</v>
      </c>
      <c r="J97" s="1892">
        <v>0</v>
      </c>
      <c r="K97" s="1887">
        <f t="shared" si="27"/>
        <v>7.8E-2</v>
      </c>
      <c r="L97" s="1871"/>
      <c r="M97" s="1871"/>
      <c r="N97" s="1889"/>
      <c r="O97" s="1839"/>
      <c r="P97" s="1862" t="s">
        <v>3774</v>
      </c>
      <c r="Q97" s="1839"/>
      <c r="R97" s="1047"/>
      <c r="U97" s="101">
        <f t="shared" si="26"/>
        <v>0</v>
      </c>
      <c r="V97" s="3055">
        <v>6</v>
      </c>
    </row>
    <row r="98" spans="2:22" ht="30">
      <c r="B98" s="3555" t="s">
        <v>3775</v>
      </c>
      <c r="C98" s="1856" t="s">
        <v>3608</v>
      </c>
      <c r="D98" s="1857" t="s">
        <v>731</v>
      </c>
      <c r="E98" s="1857">
        <v>3</v>
      </c>
      <c r="F98" s="1860"/>
      <c r="G98" s="1860"/>
      <c r="H98" s="1860"/>
      <c r="I98" s="1858"/>
      <c r="J98" s="1892"/>
      <c r="K98" s="1887">
        <f t="shared" si="27"/>
        <v>0</v>
      </c>
      <c r="L98" s="1871"/>
      <c r="M98" s="1871"/>
      <c r="N98" s="1889"/>
      <c r="O98" s="1839"/>
      <c r="P98" s="1862" t="s">
        <v>3776</v>
      </c>
      <c r="Q98" s="1839"/>
      <c r="R98" s="1047"/>
      <c r="U98" s="101" t="str">
        <f t="shared" si="26"/>
        <v>Please complete all cells in row</v>
      </c>
      <c r="V98" s="3055">
        <v>6</v>
      </c>
    </row>
    <row r="99" spans="2:22" ht="30">
      <c r="B99" s="3555" t="s">
        <v>3777</v>
      </c>
      <c r="C99" s="1856" t="s">
        <v>3611</v>
      </c>
      <c r="D99" s="1857" t="s">
        <v>731</v>
      </c>
      <c r="E99" s="1857">
        <v>3</v>
      </c>
      <c r="F99" s="1860"/>
      <c r="G99" s="1860"/>
      <c r="H99" s="1860"/>
      <c r="I99" s="1865">
        <f>IFERROR(SUM(I97:I98), 0)</f>
        <v>7.8E-2</v>
      </c>
      <c r="J99" s="1893">
        <f>IFERROR(SUM(J97:J98), 0)</f>
        <v>0</v>
      </c>
      <c r="K99" s="1887">
        <f t="shared" si="27"/>
        <v>7.8E-2</v>
      </c>
      <c r="L99" s="1871"/>
      <c r="M99" s="1871"/>
      <c r="N99" s="1889"/>
      <c r="O99" s="1839"/>
      <c r="P99" s="1862" t="s">
        <v>3778</v>
      </c>
      <c r="Q99" s="1839"/>
      <c r="R99" s="1047"/>
      <c r="U99" s="101">
        <f t="shared" si="26"/>
        <v>0</v>
      </c>
      <c r="V99" s="3055">
        <v>6</v>
      </c>
    </row>
    <row r="100" spans="2:22" ht="15.75" customHeight="1">
      <c r="B100" s="3555" t="s">
        <v>3779</v>
      </c>
      <c r="C100" s="1856" t="s">
        <v>3605</v>
      </c>
      <c r="D100" s="1857" t="s">
        <v>731</v>
      </c>
      <c r="E100" s="1857">
        <v>3</v>
      </c>
      <c r="F100" s="3238"/>
      <c r="G100" s="3238"/>
      <c r="H100" s="1860"/>
      <c r="I100" s="1858">
        <v>0</v>
      </c>
      <c r="J100" s="1892">
        <v>0</v>
      </c>
      <c r="K100" s="1887">
        <f t="shared" si="27"/>
        <v>0</v>
      </c>
      <c r="L100" s="1871"/>
      <c r="M100" s="1871"/>
      <c r="N100" s="1889"/>
      <c r="O100" s="1839"/>
      <c r="P100" s="1862" t="s">
        <v>3780</v>
      </c>
      <c r="Q100" s="1839"/>
      <c r="R100" s="1047"/>
      <c r="U100" s="101">
        <f t="shared" si="26"/>
        <v>0</v>
      </c>
      <c r="V100" s="3055">
        <v>6</v>
      </c>
    </row>
    <row r="101" spans="2:22" ht="15.75" customHeight="1">
      <c r="B101" s="3555" t="s">
        <v>3781</v>
      </c>
      <c r="C101" s="1856" t="s">
        <v>3608</v>
      </c>
      <c r="D101" s="1857" t="s">
        <v>731</v>
      </c>
      <c r="E101" s="1857">
        <v>3</v>
      </c>
      <c r="F101" s="3238"/>
      <c r="G101" s="3238"/>
      <c r="H101" s="1860"/>
      <c r="I101" s="1858"/>
      <c r="J101" s="1858"/>
      <c r="K101" s="1859">
        <f t="shared" si="27"/>
        <v>0</v>
      </c>
      <c r="L101" s="1871"/>
      <c r="M101" s="1871"/>
      <c r="N101" s="1889"/>
      <c r="O101" s="1839"/>
      <c r="P101" s="1862" t="s">
        <v>3782</v>
      </c>
      <c r="Q101" s="1839"/>
      <c r="R101" s="1047"/>
      <c r="U101" s="101" t="str">
        <f t="shared" si="26"/>
        <v>Please complete all cells in row</v>
      </c>
      <c r="V101" s="3055">
        <v>6</v>
      </c>
    </row>
    <row r="102" spans="2:22" ht="15.75" customHeight="1">
      <c r="B102" s="3555" t="s">
        <v>3783</v>
      </c>
      <c r="C102" s="1856" t="s">
        <v>3611</v>
      </c>
      <c r="D102" s="1857" t="s">
        <v>731</v>
      </c>
      <c r="E102" s="1857">
        <v>3</v>
      </c>
      <c r="F102" s="1860"/>
      <c r="G102" s="1860"/>
      <c r="H102" s="1860"/>
      <c r="I102" s="1865">
        <f>IFERROR(SUM(I100:I101), 0)</f>
        <v>0</v>
      </c>
      <c r="J102" s="1865">
        <f>IFERROR(SUM(J100:J101), 0)</f>
        <v>0</v>
      </c>
      <c r="K102" s="1859">
        <f t="shared" si="27"/>
        <v>0</v>
      </c>
      <c r="L102" s="1871"/>
      <c r="M102" s="1871"/>
      <c r="N102" s="1889"/>
      <c r="O102" s="1839"/>
      <c r="P102" s="1862" t="s">
        <v>3784</v>
      </c>
      <c r="Q102" s="1839"/>
      <c r="R102" s="1047"/>
      <c r="U102" s="101">
        <f t="shared" si="26"/>
        <v>0</v>
      </c>
      <c r="V102" s="3055">
        <v>6</v>
      </c>
    </row>
    <row r="103" spans="2:22" ht="15.75" customHeight="1" thickBot="1">
      <c r="B103" s="3906" t="s">
        <v>3785</v>
      </c>
      <c r="C103" s="1872" t="s">
        <v>3611</v>
      </c>
      <c r="D103" s="1873" t="s">
        <v>731</v>
      </c>
      <c r="E103" s="1873">
        <v>3</v>
      </c>
      <c r="F103" s="3239"/>
      <c r="G103" s="3239"/>
      <c r="H103" s="3239"/>
      <c r="I103" s="1874">
        <f>IFERROR(I75+I78+I81+I84+I87+I90+I93+I96+I99+I102, 0)</f>
        <v>10.34881394829358</v>
      </c>
      <c r="J103" s="1874">
        <f>IFERROR(J75+J78+J81+J84+J87+J90+J93+J96+J99+J102, 0)</f>
        <v>0</v>
      </c>
      <c r="K103" s="1875">
        <f>IFERROR(SUM(I103,J103),0)</f>
        <v>10.34881394829358</v>
      </c>
      <c r="L103" s="1894">
        <f>K103</f>
        <v>10.34881394829358</v>
      </c>
      <c r="M103" s="1894">
        <v>8.6139450472962444</v>
      </c>
      <c r="N103" s="1895">
        <v>60.36921925736327</v>
      </c>
      <c r="O103" s="1839"/>
      <c r="P103" s="1878" t="s">
        <v>3786</v>
      </c>
      <c r="Q103" s="1839"/>
      <c r="R103" s="1029"/>
      <c r="U103" s="101">
        <f t="shared" si="26"/>
        <v>0</v>
      </c>
      <c r="V103" s="3055">
        <v>3</v>
      </c>
    </row>
    <row r="104" spans="2:22" ht="15.75" customHeight="1" thickTop="1" thickBot="1">
      <c r="B104" s="1880"/>
      <c r="C104" s="1839"/>
      <c r="D104" s="1839"/>
      <c r="E104" s="1839"/>
      <c r="F104" s="1881"/>
      <c r="G104" s="1881"/>
      <c r="H104" s="1881"/>
      <c r="I104" s="1881"/>
      <c r="J104" s="1881"/>
      <c r="K104" s="1881"/>
      <c r="L104" s="1896"/>
      <c r="M104" s="1896"/>
      <c r="N104" s="1897"/>
      <c r="O104" s="1838"/>
      <c r="P104" s="1838"/>
      <c r="Q104" s="1839"/>
      <c r="R104" s="1839"/>
      <c r="U104" s="101">
        <f t="shared" si="26"/>
        <v>0</v>
      </c>
      <c r="V104" s="3055">
        <v>9</v>
      </c>
    </row>
    <row r="105" spans="2:22" ht="15.75" customHeight="1" thickTop="1" thickBot="1">
      <c r="B105" s="1846" t="s">
        <v>3787</v>
      </c>
      <c r="C105" s="1839"/>
      <c r="D105" s="1839"/>
      <c r="E105" s="1839"/>
      <c r="F105" s="1881"/>
      <c r="G105" s="1881"/>
      <c r="H105" s="1881"/>
      <c r="I105" s="1881"/>
      <c r="J105" s="1881"/>
      <c r="K105" s="1881"/>
      <c r="L105" s="1896"/>
      <c r="M105" s="1896"/>
      <c r="N105" s="1897"/>
      <c r="O105" s="1838"/>
      <c r="P105" s="1838"/>
      <c r="Q105" s="1839"/>
      <c r="R105" s="1839"/>
      <c r="U105" s="101">
        <f t="shared" ref="U105:U139" si="28">IF(COUNTBLANK(F105:N105)=V105, 0, rngIncomplete )</f>
        <v>0</v>
      </c>
      <c r="V105" s="3055">
        <v>9</v>
      </c>
    </row>
    <row r="106" spans="2:22" ht="17.25" customHeight="1" thickTop="1">
      <c r="B106" s="3905" t="s">
        <v>3788</v>
      </c>
      <c r="C106" s="1848" t="s">
        <v>3605</v>
      </c>
      <c r="D106" s="1849" t="s">
        <v>731</v>
      </c>
      <c r="E106" s="1849">
        <v>3</v>
      </c>
      <c r="F106" s="1850">
        <v>0</v>
      </c>
      <c r="G106" s="1850">
        <v>0</v>
      </c>
      <c r="H106" s="1850">
        <v>9.6192833439648559E-2</v>
      </c>
      <c r="I106" s="1850">
        <v>0</v>
      </c>
      <c r="J106" s="1850">
        <v>0</v>
      </c>
      <c r="K106" s="1851">
        <f t="shared" ref="K106:K133" si="29">IFERROR(SUM(F106:J106),0)</f>
        <v>9.6192833439648559E-2</v>
      </c>
      <c r="L106" s="1890"/>
      <c r="M106" s="1890"/>
      <c r="N106" s="1898"/>
      <c r="O106" s="1839"/>
      <c r="P106" s="1854" t="s">
        <v>3789</v>
      </c>
      <c r="Q106" s="1839"/>
      <c r="R106" s="1035"/>
      <c r="U106" s="101">
        <f t="shared" si="28"/>
        <v>0</v>
      </c>
      <c r="V106" s="3055">
        <v>3</v>
      </c>
    </row>
    <row r="107" spans="2:22" ht="17.25" customHeight="1">
      <c r="B107" s="3555" t="s">
        <v>3790</v>
      </c>
      <c r="C107" s="1856" t="s">
        <v>3608</v>
      </c>
      <c r="D107" s="1857" t="s">
        <v>731</v>
      </c>
      <c r="E107" s="1857">
        <v>3</v>
      </c>
      <c r="F107" s="1858"/>
      <c r="G107" s="1858"/>
      <c r="H107" s="1858"/>
      <c r="I107" s="1858"/>
      <c r="J107" s="1858"/>
      <c r="K107" s="1859">
        <f t="shared" si="29"/>
        <v>0</v>
      </c>
      <c r="L107" s="1869"/>
      <c r="M107" s="1869"/>
      <c r="N107" s="1888"/>
      <c r="O107" s="1839"/>
      <c r="P107" s="1862" t="s">
        <v>3791</v>
      </c>
      <c r="Q107" s="1839"/>
      <c r="R107" s="1047"/>
      <c r="U107" s="101" t="str">
        <f t="shared" si="28"/>
        <v>Please complete all cells in row</v>
      </c>
      <c r="V107" s="3055">
        <v>3</v>
      </c>
    </row>
    <row r="108" spans="2:22" ht="17.25" customHeight="1">
      <c r="B108" s="3555" t="s">
        <v>3792</v>
      </c>
      <c r="C108" s="1856" t="s">
        <v>3611</v>
      </c>
      <c r="D108" s="1857" t="s">
        <v>731</v>
      </c>
      <c r="E108" s="1857">
        <v>3</v>
      </c>
      <c r="F108" s="1865">
        <f>IFERROR(SUM(F106:F107), 0)</f>
        <v>0</v>
      </c>
      <c r="G108" s="1865">
        <f t="shared" ref="G108:J108" si="30">IFERROR(SUM(G106:G107), 0)</f>
        <v>0</v>
      </c>
      <c r="H108" s="1865">
        <f t="shared" si="30"/>
        <v>9.6192833439648559E-2</v>
      </c>
      <c r="I108" s="1865">
        <f t="shared" si="30"/>
        <v>0</v>
      </c>
      <c r="J108" s="1865">
        <f t="shared" si="30"/>
        <v>0</v>
      </c>
      <c r="K108" s="1859">
        <f t="shared" si="29"/>
        <v>9.6192833439648559E-2</v>
      </c>
      <c r="L108" s="1858">
        <f>K108</f>
        <v>9.6192833439648559E-2</v>
      </c>
      <c r="M108" s="1899">
        <v>0</v>
      </c>
      <c r="N108" s="1900">
        <v>0</v>
      </c>
      <c r="O108" s="1839"/>
      <c r="P108" s="1862" t="s">
        <v>3793</v>
      </c>
      <c r="Q108" s="1839"/>
      <c r="R108" s="4697"/>
      <c r="U108" s="101">
        <f t="shared" si="28"/>
        <v>0</v>
      </c>
      <c r="V108" s="3055">
        <v>0</v>
      </c>
    </row>
    <row r="109" spans="2:22" ht="17.25" customHeight="1">
      <c r="B109" s="3555" t="s">
        <v>3794</v>
      </c>
      <c r="C109" s="1856" t="s">
        <v>3605</v>
      </c>
      <c r="D109" s="1857" t="s">
        <v>731</v>
      </c>
      <c r="E109" s="1857">
        <v>3</v>
      </c>
      <c r="F109" s="1858">
        <v>0</v>
      </c>
      <c r="G109" s="1858">
        <v>0</v>
      </c>
      <c r="H109" s="1858">
        <v>0</v>
      </c>
      <c r="I109" s="1858">
        <v>0</v>
      </c>
      <c r="J109" s="1858">
        <v>0</v>
      </c>
      <c r="K109" s="1859">
        <f t="shared" si="29"/>
        <v>0</v>
      </c>
      <c r="L109" s="1869"/>
      <c r="M109" s="1869"/>
      <c r="N109" s="1888"/>
      <c r="O109" s="1839"/>
      <c r="P109" s="1862" t="s">
        <v>3795</v>
      </c>
      <c r="Q109" s="1839"/>
      <c r="R109" s="4697"/>
      <c r="U109" s="101">
        <f t="shared" si="28"/>
        <v>0</v>
      </c>
      <c r="V109" s="3055">
        <v>3</v>
      </c>
    </row>
    <row r="110" spans="2:22" ht="17.25" customHeight="1">
      <c r="B110" s="3555" t="s">
        <v>3796</v>
      </c>
      <c r="C110" s="1856" t="s">
        <v>3608</v>
      </c>
      <c r="D110" s="1857" t="s">
        <v>731</v>
      </c>
      <c r="E110" s="1857">
        <v>3</v>
      </c>
      <c r="F110" s="1858"/>
      <c r="G110" s="1858"/>
      <c r="H110" s="1858"/>
      <c r="I110" s="1858"/>
      <c r="J110" s="1858"/>
      <c r="K110" s="1859">
        <f t="shared" si="29"/>
        <v>0</v>
      </c>
      <c r="L110" s="1869"/>
      <c r="M110" s="1869"/>
      <c r="N110" s="1888"/>
      <c r="O110" s="1839"/>
      <c r="P110" s="1862" t="s">
        <v>3797</v>
      </c>
      <c r="Q110" s="1839"/>
      <c r="R110" s="4697"/>
      <c r="U110" s="101" t="str">
        <f t="shared" si="28"/>
        <v>Please complete all cells in row</v>
      </c>
      <c r="V110" s="3055">
        <v>3</v>
      </c>
    </row>
    <row r="111" spans="2:22" ht="17.25" customHeight="1">
      <c r="B111" s="3555" t="s">
        <v>3798</v>
      </c>
      <c r="C111" s="1856" t="s">
        <v>3611</v>
      </c>
      <c r="D111" s="1857" t="s">
        <v>731</v>
      </c>
      <c r="E111" s="1857">
        <v>3</v>
      </c>
      <c r="F111" s="1865">
        <f>IFERROR(SUM(F109:F110), 0)</f>
        <v>0</v>
      </c>
      <c r="G111" s="1865">
        <f t="shared" ref="G111:J111" si="31">IFERROR(SUM(G109:G110), 0)</f>
        <v>0</v>
      </c>
      <c r="H111" s="1865">
        <f t="shared" si="31"/>
        <v>0</v>
      </c>
      <c r="I111" s="1865">
        <f t="shared" si="31"/>
        <v>0</v>
      </c>
      <c r="J111" s="1865">
        <f t="shared" si="31"/>
        <v>0</v>
      </c>
      <c r="K111" s="1859">
        <f t="shared" si="29"/>
        <v>0</v>
      </c>
      <c r="L111" s="1858">
        <f>K111</f>
        <v>0</v>
      </c>
      <c r="M111" s="1899">
        <v>0</v>
      </c>
      <c r="N111" s="1900">
        <v>0</v>
      </c>
      <c r="O111" s="1839"/>
      <c r="P111" s="1862" t="s">
        <v>3799</v>
      </c>
      <c r="Q111" s="1839"/>
      <c r="R111" s="4697"/>
      <c r="U111" s="101">
        <f t="shared" si="28"/>
        <v>0</v>
      </c>
      <c r="V111" s="3055">
        <v>0</v>
      </c>
    </row>
    <row r="112" spans="2:22" ht="17.25" customHeight="1">
      <c r="B112" s="3555" t="s">
        <v>3800</v>
      </c>
      <c r="C112" s="1856" t="s">
        <v>3605</v>
      </c>
      <c r="D112" s="1857" t="s">
        <v>731</v>
      </c>
      <c r="E112" s="1857">
        <v>3</v>
      </c>
      <c r="F112" s="1858">
        <v>0</v>
      </c>
      <c r="G112" s="1858">
        <v>0</v>
      </c>
      <c r="H112" s="1858">
        <v>3.0168253179855937</v>
      </c>
      <c r="I112" s="1858">
        <v>8.1595950539148224E-4</v>
      </c>
      <c r="J112" s="1858">
        <v>0</v>
      </c>
      <c r="K112" s="1859">
        <f t="shared" si="29"/>
        <v>3.0176412774909851</v>
      </c>
      <c r="L112" s="1869"/>
      <c r="M112" s="1869"/>
      <c r="N112" s="1888"/>
      <c r="O112" s="1839"/>
      <c r="P112" s="1862" t="s">
        <v>3801</v>
      </c>
      <c r="Q112" s="1839"/>
      <c r="R112" s="4697"/>
      <c r="U112" s="101">
        <f t="shared" si="28"/>
        <v>0</v>
      </c>
      <c r="V112" s="3055">
        <v>3</v>
      </c>
    </row>
    <row r="113" spans="2:22" ht="17.25" customHeight="1">
      <c r="B113" s="3555" t="s">
        <v>3802</v>
      </c>
      <c r="C113" s="1856" t="s">
        <v>3608</v>
      </c>
      <c r="D113" s="1857" t="s">
        <v>731</v>
      </c>
      <c r="E113" s="1857">
        <v>3</v>
      </c>
      <c r="F113" s="1858"/>
      <c r="G113" s="1858"/>
      <c r="H113" s="1858"/>
      <c r="I113" s="1858"/>
      <c r="J113" s="1858"/>
      <c r="K113" s="1859">
        <f t="shared" si="29"/>
        <v>0</v>
      </c>
      <c r="L113" s="1869"/>
      <c r="M113" s="1869"/>
      <c r="N113" s="1888"/>
      <c r="O113" s="1839"/>
      <c r="P113" s="1862" t="s">
        <v>3803</v>
      </c>
      <c r="Q113" s="1839"/>
      <c r="R113" s="4697"/>
      <c r="U113" s="101" t="str">
        <f t="shared" si="28"/>
        <v>Please complete all cells in row</v>
      </c>
      <c r="V113" s="3055">
        <v>3</v>
      </c>
    </row>
    <row r="114" spans="2:22" ht="17.25" customHeight="1">
      <c r="B114" s="3555" t="s">
        <v>3804</v>
      </c>
      <c r="C114" s="1856" t="s">
        <v>3611</v>
      </c>
      <c r="D114" s="1857" t="s">
        <v>731</v>
      </c>
      <c r="E114" s="1857">
        <v>3</v>
      </c>
      <c r="F114" s="1901">
        <f>IFERROR(SUM(F112:F113), 0)</f>
        <v>0</v>
      </c>
      <c r="G114" s="1901">
        <f t="shared" ref="G114:J114" si="32">IFERROR(SUM(G112:G113), 0)</f>
        <v>0</v>
      </c>
      <c r="H114" s="1901">
        <f t="shared" si="32"/>
        <v>3.0168253179855937</v>
      </c>
      <c r="I114" s="1901">
        <f t="shared" si="32"/>
        <v>8.1595950539148224E-4</v>
      </c>
      <c r="J114" s="1901">
        <f t="shared" si="32"/>
        <v>0</v>
      </c>
      <c r="K114" s="1859">
        <f t="shared" si="29"/>
        <v>3.0176412774909851</v>
      </c>
      <c r="L114" s="1858">
        <f>K114</f>
        <v>3.0176412774909851</v>
      </c>
      <c r="M114" s="1899">
        <v>6.0210116655128507</v>
      </c>
      <c r="N114" s="1900">
        <v>34.750900675236551</v>
      </c>
      <c r="O114" s="1839"/>
      <c r="P114" s="1862" t="s">
        <v>3805</v>
      </c>
      <c r="Q114" s="1839"/>
      <c r="R114" s="4697"/>
      <c r="U114" s="101">
        <f t="shared" si="28"/>
        <v>0</v>
      </c>
      <c r="V114" s="3055">
        <v>0</v>
      </c>
    </row>
    <row r="115" spans="2:22" ht="17.25" customHeight="1">
      <c r="B115" s="3555" t="s">
        <v>3806</v>
      </c>
      <c r="C115" s="1856" t="s">
        <v>3605</v>
      </c>
      <c r="D115" s="1857" t="s">
        <v>731</v>
      </c>
      <c r="E115" s="1857">
        <v>3</v>
      </c>
      <c r="F115" s="1858">
        <v>0</v>
      </c>
      <c r="G115" s="1858">
        <v>0</v>
      </c>
      <c r="H115" s="1858">
        <v>0</v>
      </c>
      <c r="I115" s="1858">
        <v>0</v>
      </c>
      <c r="J115" s="1858">
        <v>0</v>
      </c>
      <c r="K115" s="1859">
        <f t="shared" si="29"/>
        <v>0</v>
      </c>
      <c r="L115" s="1869"/>
      <c r="M115" s="1869"/>
      <c r="N115" s="1888"/>
      <c r="O115" s="1839"/>
      <c r="P115" s="1862" t="s">
        <v>3807</v>
      </c>
      <c r="Q115" s="1839"/>
      <c r="R115" s="4697"/>
      <c r="U115" s="101">
        <f t="shared" si="28"/>
        <v>0</v>
      </c>
      <c r="V115" s="3055">
        <v>3</v>
      </c>
    </row>
    <row r="116" spans="2:22" ht="17.25" customHeight="1">
      <c r="B116" s="3555" t="s">
        <v>3808</v>
      </c>
      <c r="C116" s="1856" t="s">
        <v>3608</v>
      </c>
      <c r="D116" s="1857" t="s">
        <v>731</v>
      </c>
      <c r="E116" s="1857">
        <v>3</v>
      </c>
      <c r="F116" s="1858"/>
      <c r="G116" s="1858"/>
      <c r="H116" s="1858"/>
      <c r="I116" s="1858"/>
      <c r="J116" s="1858"/>
      <c r="K116" s="1859">
        <f t="shared" si="29"/>
        <v>0</v>
      </c>
      <c r="L116" s="1869"/>
      <c r="M116" s="1869"/>
      <c r="N116" s="1888"/>
      <c r="O116" s="1839"/>
      <c r="P116" s="1862" t="s">
        <v>3809</v>
      </c>
      <c r="Q116" s="1839"/>
      <c r="R116" s="4697"/>
      <c r="U116" s="101" t="str">
        <f t="shared" si="28"/>
        <v>Please complete all cells in row</v>
      </c>
      <c r="V116" s="3055">
        <v>3</v>
      </c>
    </row>
    <row r="117" spans="2:22" ht="17.25" customHeight="1">
      <c r="B117" s="3555" t="s">
        <v>3810</v>
      </c>
      <c r="C117" s="1856" t="s">
        <v>3611</v>
      </c>
      <c r="D117" s="1857" t="s">
        <v>731</v>
      </c>
      <c r="E117" s="1857">
        <v>3</v>
      </c>
      <c r="F117" s="1901">
        <f>IFERROR(SUM(F115:F116), 0)</f>
        <v>0</v>
      </c>
      <c r="G117" s="1901">
        <f t="shared" ref="G117:J117" si="33">IFERROR(SUM(G115:G116), 0)</f>
        <v>0</v>
      </c>
      <c r="H117" s="1901">
        <f t="shared" si="33"/>
        <v>0</v>
      </c>
      <c r="I117" s="1901">
        <f t="shared" si="33"/>
        <v>0</v>
      </c>
      <c r="J117" s="1901">
        <f t="shared" si="33"/>
        <v>0</v>
      </c>
      <c r="K117" s="1859">
        <f t="shared" si="29"/>
        <v>0</v>
      </c>
      <c r="L117" s="1858">
        <f>K117</f>
        <v>0</v>
      </c>
      <c r="M117" s="1899">
        <v>0</v>
      </c>
      <c r="N117" s="1900">
        <v>0</v>
      </c>
      <c r="O117" s="1839"/>
      <c r="P117" s="1862" t="s">
        <v>3811</v>
      </c>
      <c r="Q117" s="1839"/>
      <c r="R117" s="4697"/>
      <c r="U117" s="101">
        <f t="shared" si="28"/>
        <v>0</v>
      </c>
      <c r="V117" s="3055">
        <v>0</v>
      </c>
    </row>
    <row r="118" spans="2:22" ht="17.25" customHeight="1">
      <c r="B118" s="3555" t="s">
        <v>3812</v>
      </c>
      <c r="C118" s="1856" t="s">
        <v>3605</v>
      </c>
      <c r="D118" s="1857" t="s">
        <v>731</v>
      </c>
      <c r="E118" s="1857">
        <v>3</v>
      </c>
      <c r="F118" s="1858">
        <v>0</v>
      </c>
      <c r="G118" s="1858">
        <v>0</v>
      </c>
      <c r="H118" s="1858">
        <v>0</v>
      </c>
      <c r="I118" s="1858">
        <v>0</v>
      </c>
      <c r="J118" s="1858">
        <v>0</v>
      </c>
      <c r="K118" s="1859">
        <f t="shared" si="29"/>
        <v>0</v>
      </c>
      <c r="L118" s="1869"/>
      <c r="M118" s="1869"/>
      <c r="N118" s="1888"/>
      <c r="O118" s="1839"/>
      <c r="P118" s="1862" t="s">
        <v>3813</v>
      </c>
      <c r="Q118" s="1839"/>
      <c r="R118" s="4698"/>
      <c r="U118" s="101">
        <f t="shared" si="28"/>
        <v>0</v>
      </c>
      <c r="V118" s="3055">
        <v>3</v>
      </c>
    </row>
    <row r="119" spans="2:22" ht="17.25" customHeight="1">
      <c r="B119" s="3555" t="s">
        <v>3814</v>
      </c>
      <c r="C119" s="1856" t="s">
        <v>3608</v>
      </c>
      <c r="D119" s="1857" t="s">
        <v>731</v>
      </c>
      <c r="E119" s="1857">
        <v>3</v>
      </c>
      <c r="F119" s="1858"/>
      <c r="G119" s="1858"/>
      <c r="H119" s="1858"/>
      <c r="I119" s="1858"/>
      <c r="J119" s="1858"/>
      <c r="K119" s="1859">
        <f t="shared" si="29"/>
        <v>0</v>
      </c>
      <c r="L119" s="1869"/>
      <c r="M119" s="1869"/>
      <c r="N119" s="1888"/>
      <c r="O119" s="1839"/>
      <c r="P119" s="1862" t="s">
        <v>3815</v>
      </c>
      <c r="Q119" s="1839"/>
      <c r="R119" s="4698"/>
      <c r="U119" s="101" t="str">
        <f t="shared" si="28"/>
        <v>Please complete all cells in row</v>
      </c>
      <c r="V119" s="3055">
        <v>3</v>
      </c>
    </row>
    <row r="120" spans="2:22" ht="17.25" customHeight="1">
      <c r="B120" s="3555" t="s">
        <v>3816</v>
      </c>
      <c r="C120" s="1856" t="s">
        <v>3611</v>
      </c>
      <c r="D120" s="1857" t="s">
        <v>731</v>
      </c>
      <c r="E120" s="1857">
        <v>3</v>
      </c>
      <c r="F120" s="1901">
        <f>IFERROR(SUM(F118:F119), 0)</f>
        <v>0</v>
      </c>
      <c r="G120" s="1901">
        <f t="shared" ref="G120:J120" si="34">IFERROR(SUM(G118:G119), 0)</f>
        <v>0</v>
      </c>
      <c r="H120" s="1901">
        <f t="shared" si="34"/>
        <v>0</v>
      </c>
      <c r="I120" s="1901">
        <f t="shared" si="34"/>
        <v>0</v>
      </c>
      <c r="J120" s="1901">
        <f t="shared" si="34"/>
        <v>0</v>
      </c>
      <c r="K120" s="1859">
        <f t="shared" si="29"/>
        <v>0</v>
      </c>
      <c r="L120" s="1858">
        <f>K120</f>
        <v>0</v>
      </c>
      <c r="M120" s="1899">
        <v>0</v>
      </c>
      <c r="N120" s="1900">
        <v>0</v>
      </c>
      <c r="O120" s="1839"/>
      <c r="P120" s="1862" t="s">
        <v>3817</v>
      </c>
      <c r="Q120" s="1839"/>
      <c r="R120" s="4698"/>
      <c r="U120" s="101">
        <f t="shared" si="28"/>
        <v>0</v>
      </c>
      <c r="V120" s="3055">
        <v>0</v>
      </c>
    </row>
    <row r="121" spans="2:22" ht="17.25" customHeight="1">
      <c r="B121" s="3555" t="s">
        <v>3818</v>
      </c>
      <c r="C121" s="1856" t="s">
        <v>3605</v>
      </c>
      <c r="D121" s="1857" t="s">
        <v>731</v>
      </c>
      <c r="E121" s="1857">
        <v>3</v>
      </c>
      <c r="F121" s="1858">
        <v>0</v>
      </c>
      <c r="G121" s="1858">
        <v>0</v>
      </c>
      <c r="H121" s="1858">
        <v>0</v>
      </c>
      <c r="I121" s="1858">
        <v>0.63055086840350261</v>
      </c>
      <c r="J121" s="1858">
        <v>0</v>
      </c>
      <c r="K121" s="1859">
        <f t="shared" si="29"/>
        <v>0.63055086840350261</v>
      </c>
      <c r="L121" s="1869"/>
      <c r="M121" s="1869"/>
      <c r="N121" s="1888"/>
      <c r="O121" s="1839"/>
      <c r="P121" s="1862" t="s">
        <v>3819</v>
      </c>
      <c r="Q121" s="1839"/>
      <c r="R121" s="4698"/>
      <c r="U121" s="101">
        <f t="shared" si="28"/>
        <v>0</v>
      </c>
      <c r="V121" s="3055">
        <v>3</v>
      </c>
    </row>
    <row r="122" spans="2:22" ht="17.25" customHeight="1">
      <c r="B122" s="3555" t="s">
        <v>3820</v>
      </c>
      <c r="C122" s="1856" t="s">
        <v>3608</v>
      </c>
      <c r="D122" s="1857" t="s">
        <v>731</v>
      </c>
      <c r="E122" s="1857">
        <v>3</v>
      </c>
      <c r="F122" s="1858"/>
      <c r="G122" s="1858"/>
      <c r="H122" s="1858"/>
      <c r="I122" s="1858"/>
      <c r="J122" s="1858"/>
      <c r="K122" s="1859">
        <f t="shared" si="29"/>
        <v>0</v>
      </c>
      <c r="L122" s="1869"/>
      <c r="M122" s="1869"/>
      <c r="N122" s="1888"/>
      <c r="O122" s="1839"/>
      <c r="P122" s="1862" t="s">
        <v>3821</v>
      </c>
      <c r="Q122" s="1839"/>
      <c r="R122" s="4698"/>
      <c r="U122" s="101" t="str">
        <f t="shared" si="28"/>
        <v>Please complete all cells in row</v>
      </c>
      <c r="V122" s="3055">
        <v>3</v>
      </c>
    </row>
    <row r="123" spans="2:22" ht="17.25" customHeight="1">
      <c r="B123" s="3555" t="s">
        <v>3822</v>
      </c>
      <c r="C123" s="1856" t="s">
        <v>3611</v>
      </c>
      <c r="D123" s="1857" t="s">
        <v>731</v>
      </c>
      <c r="E123" s="1857">
        <v>3</v>
      </c>
      <c r="F123" s="1901">
        <f>IFERROR(SUM(F121:F122), 0)</f>
        <v>0</v>
      </c>
      <c r="G123" s="1901">
        <f t="shared" ref="G123:J123" si="35">IFERROR(SUM(G121:G122), 0)</f>
        <v>0</v>
      </c>
      <c r="H123" s="1901">
        <f t="shared" si="35"/>
        <v>0</v>
      </c>
      <c r="I123" s="1901">
        <f t="shared" si="35"/>
        <v>0.63055086840350261</v>
      </c>
      <c r="J123" s="1901">
        <f t="shared" si="35"/>
        <v>0</v>
      </c>
      <c r="K123" s="1859">
        <f t="shared" si="29"/>
        <v>0.63055086840350261</v>
      </c>
      <c r="L123" s="1858">
        <f>K123</f>
        <v>0.63055086840350261</v>
      </c>
      <c r="M123" s="1899">
        <v>0.81359647129506119</v>
      </c>
      <c r="N123" s="1900">
        <v>9.79049411597377</v>
      </c>
      <c r="O123" s="1839"/>
      <c r="P123" s="1862" t="s">
        <v>3823</v>
      </c>
      <c r="Q123" s="1839"/>
      <c r="R123" s="4698"/>
      <c r="U123" s="101">
        <f t="shared" si="28"/>
        <v>0</v>
      </c>
      <c r="V123" s="3055">
        <v>0</v>
      </c>
    </row>
    <row r="124" spans="2:22" ht="17.25" customHeight="1">
      <c r="B124" s="3555" t="s">
        <v>3824</v>
      </c>
      <c r="C124" s="1856" t="s">
        <v>3605</v>
      </c>
      <c r="D124" s="1857" t="s">
        <v>731</v>
      </c>
      <c r="E124" s="1857">
        <v>3</v>
      </c>
      <c r="F124" s="1858">
        <v>0</v>
      </c>
      <c r="G124" s="1858">
        <v>0</v>
      </c>
      <c r="H124" s="1858">
        <v>0</v>
      </c>
      <c r="I124" s="1858">
        <v>0</v>
      </c>
      <c r="J124" s="1858">
        <v>0</v>
      </c>
      <c r="K124" s="1859">
        <f t="shared" si="29"/>
        <v>0</v>
      </c>
      <c r="L124" s="3254"/>
      <c r="M124" s="3254"/>
      <c r="N124" s="3255"/>
      <c r="O124" s="1839"/>
      <c r="P124" s="1862" t="s">
        <v>3825</v>
      </c>
      <c r="Q124" s="1839"/>
      <c r="R124" s="4697"/>
      <c r="U124" s="101">
        <f t="shared" si="28"/>
        <v>0</v>
      </c>
      <c r="V124" s="3055">
        <v>3</v>
      </c>
    </row>
    <row r="125" spans="2:22" ht="17.25" customHeight="1">
      <c r="B125" s="3555" t="s">
        <v>3826</v>
      </c>
      <c r="C125" s="1856" t="s">
        <v>3608</v>
      </c>
      <c r="D125" s="1857" t="s">
        <v>731</v>
      </c>
      <c r="E125" s="1857">
        <v>3</v>
      </c>
      <c r="F125" s="1858"/>
      <c r="G125" s="1858"/>
      <c r="H125" s="1858"/>
      <c r="I125" s="1858"/>
      <c r="J125" s="1858"/>
      <c r="K125" s="1859">
        <f t="shared" si="29"/>
        <v>0</v>
      </c>
      <c r="L125" s="3254"/>
      <c r="M125" s="3254"/>
      <c r="N125" s="3255"/>
      <c r="O125" s="1839"/>
      <c r="P125" s="1862" t="s">
        <v>3827</v>
      </c>
      <c r="Q125" s="1839"/>
      <c r="R125" s="4697"/>
      <c r="U125" s="101" t="str">
        <f t="shared" si="28"/>
        <v>Please complete all cells in row</v>
      </c>
      <c r="V125" s="3055">
        <v>3</v>
      </c>
    </row>
    <row r="126" spans="2:22" ht="17.25" customHeight="1">
      <c r="B126" s="3555" t="s">
        <v>3828</v>
      </c>
      <c r="C126" s="1856" t="s">
        <v>3611</v>
      </c>
      <c r="D126" s="1857" t="s">
        <v>731</v>
      </c>
      <c r="E126" s="1857">
        <v>3</v>
      </c>
      <c r="F126" s="1865">
        <f>IFERROR(SUM(F124:F125), 0)</f>
        <v>0</v>
      </c>
      <c r="G126" s="1865">
        <f t="shared" ref="G126:J126" si="36">IFERROR(SUM(G124:G125), 0)</f>
        <v>0</v>
      </c>
      <c r="H126" s="1865">
        <f t="shared" si="36"/>
        <v>0</v>
      </c>
      <c r="I126" s="1865">
        <f t="shared" si="36"/>
        <v>0</v>
      </c>
      <c r="J126" s="1865">
        <f t="shared" si="36"/>
        <v>0</v>
      </c>
      <c r="K126" s="1859">
        <f t="shared" si="29"/>
        <v>0</v>
      </c>
      <c r="L126" s="1858">
        <f>K126</f>
        <v>0</v>
      </c>
      <c r="M126" s="1899">
        <v>0</v>
      </c>
      <c r="N126" s="1900">
        <v>0</v>
      </c>
      <c r="O126" s="1839"/>
      <c r="P126" s="1862" t="s">
        <v>3829</v>
      </c>
      <c r="Q126" s="1839"/>
      <c r="R126" s="4697"/>
      <c r="U126" s="101">
        <f t="shared" si="28"/>
        <v>0</v>
      </c>
      <c r="V126" s="3055">
        <v>0</v>
      </c>
    </row>
    <row r="127" spans="2:22" ht="17.25" customHeight="1">
      <c r="B127" s="3555" t="s">
        <v>3830</v>
      </c>
      <c r="C127" s="1856" t="s">
        <v>3605</v>
      </c>
      <c r="D127" s="1857" t="s">
        <v>731</v>
      </c>
      <c r="E127" s="1857">
        <v>3</v>
      </c>
      <c r="F127" s="1858">
        <v>0</v>
      </c>
      <c r="G127" s="1858">
        <v>0</v>
      </c>
      <c r="H127" s="1858">
        <v>0</v>
      </c>
      <c r="I127" s="1858">
        <v>0</v>
      </c>
      <c r="J127" s="1858">
        <v>0</v>
      </c>
      <c r="K127" s="1859">
        <f t="shared" si="29"/>
        <v>0</v>
      </c>
      <c r="L127" s="3254"/>
      <c r="M127" s="3254"/>
      <c r="N127" s="3255"/>
      <c r="O127" s="1839"/>
      <c r="P127" s="1862" t="s">
        <v>3831</v>
      </c>
      <c r="Q127" s="1839"/>
      <c r="R127" s="4697"/>
      <c r="U127" s="101">
        <f t="shared" si="28"/>
        <v>0</v>
      </c>
      <c r="V127" s="3055">
        <v>3</v>
      </c>
    </row>
    <row r="128" spans="2:22" ht="17.25" customHeight="1">
      <c r="B128" s="3555" t="s">
        <v>3832</v>
      </c>
      <c r="C128" s="1856" t="s">
        <v>3608</v>
      </c>
      <c r="D128" s="1857" t="s">
        <v>731</v>
      </c>
      <c r="E128" s="1857">
        <v>3</v>
      </c>
      <c r="F128" s="1858"/>
      <c r="G128" s="1858"/>
      <c r="H128" s="1858"/>
      <c r="I128" s="1858"/>
      <c r="J128" s="1858"/>
      <c r="K128" s="1859">
        <f t="shared" si="29"/>
        <v>0</v>
      </c>
      <c r="L128" s="3254"/>
      <c r="M128" s="3254"/>
      <c r="N128" s="3255"/>
      <c r="O128" s="1839"/>
      <c r="P128" s="1862" t="s">
        <v>3833</v>
      </c>
      <c r="Q128" s="1839"/>
      <c r="R128" s="4697"/>
      <c r="U128" s="101" t="str">
        <f t="shared" si="28"/>
        <v>Please complete all cells in row</v>
      </c>
      <c r="V128" s="3055">
        <v>3</v>
      </c>
    </row>
    <row r="129" spans="1:23" ht="17.25" customHeight="1">
      <c r="B129" s="3555" t="s">
        <v>3834</v>
      </c>
      <c r="C129" s="1856" t="s">
        <v>3611</v>
      </c>
      <c r="D129" s="1857" t="s">
        <v>731</v>
      </c>
      <c r="E129" s="1857">
        <v>3</v>
      </c>
      <c r="F129" s="1865">
        <f>IFERROR(SUM(F127:F128), 0)</f>
        <v>0</v>
      </c>
      <c r="G129" s="1865">
        <f t="shared" ref="G129:J129" si="37">IFERROR(SUM(G127:G128), 0)</f>
        <v>0</v>
      </c>
      <c r="H129" s="1865">
        <f t="shared" si="37"/>
        <v>0</v>
      </c>
      <c r="I129" s="1865">
        <f t="shared" si="37"/>
        <v>0</v>
      </c>
      <c r="J129" s="1865">
        <f t="shared" si="37"/>
        <v>0</v>
      </c>
      <c r="K129" s="1859">
        <f t="shared" si="29"/>
        <v>0</v>
      </c>
      <c r="L129" s="1858">
        <f>K129</f>
        <v>0</v>
      </c>
      <c r="M129" s="1899">
        <v>0</v>
      </c>
      <c r="N129" s="1900">
        <v>0</v>
      </c>
      <c r="O129" s="1839"/>
      <c r="P129" s="1862" t="s">
        <v>3835</v>
      </c>
      <c r="Q129" s="1839"/>
      <c r="R129" s="4697"/>
      <c r="U129" s="101">
        <f t="shared" si="28"/>
        <v>0</v>
      </c>
      <c r="V129" s="3055">
        <v>0</v>
      </c>
    </row>
    <row r="130" spans="1:23" ht="17.25" customHeight="1">
      <c r="B130" s="3555" t="s">
        <v>3836</v>
      </c>
      <c r="C130" s="1856" t="s">
        <v>3605</v>
      </c>
      <c r="D130" s="1857" t="s">
        <v>731</v>
      </c>
      <c r="E130" s="1857">
        <v>3</v>
      </c>
      <c r="F130" s="1858">
        <v>0</v>
      </c>
      <c r="G130" s="1858">
        <v>0</v>
      </c>
      <c r="H130" s="1858">
        <v>0</v>
      </c>
      <c r="I130" s="1858">
        <v>0</v>
      </c>
      <c r="J130" s="1858">
        <v>0</v>
      </c>
      <c r="K130" s="1859">
        <f t="shared" si="29"/>
        <v>0</v>
      </c>
      <c r="L130" s="3254"/>
      <c r="M130" s="3254"/>
      <c r="N130" s="3255"/>
      <c r="O130" s="1839"/>
      <c r="P130" s="1862" t="s">
        <v>3837</v>
      </c>
      <c r="Q130" s="1839"/>
      <c r="R130" s="4697"/>
      <c r="U130" s="101">
        <f t="shared" si="28"/>
        <v>0</v>
      </c>
      <c r="V130" s="3055">
        <v>3</v>
      </c>
    </row>
    <row r="131" spans="1:23" ht="17.25" customHeight="1">
      <c r="B131" s="3555" t="s">
        <v>3838</v>
      </c>
      <c r="C131" s="1856" t="s">
        <v>3608</v>
      </c>
      <c r="D131" s="1857" t="s">
        <v>731</v>
      </c>
      <c r="E131" s="1857">
        <v>3</v>
      </c>
      <c r="F131" s="1902"/>
      <c r="G131" s="1902"/>
      <c r="H131" s="1902"/>
      <c r="I131" s="1902"/>
      <c r="J131" s="1902"/>
      <c r="K131" s="1859">
        <f t="shared" si="29"/>
        <v>0</v>
      </c>
      <c r="L131" s="3254"/>
      <c r="M131" s="3254"/>
      <c r="N131" s="3255"/>
      <c r="O131" s="1839"/>
      <c r="P131" s="1862" t="s">
        <v>3839</v>
      </c>
      <c r="Q131" s="1839"/>
      <c r="R131" s="4699"/>
      <c r="U131" s="101" t="str">
        <f t="shared" si="28"/>
        <v>Please complete all cells in row</v>
      </c>
      <c r="V131" s="3055">
        <v>3</v>
      </c>
    </row>
    <row r="132" spans="1:23" ht="17.25" customHeight="1">
      <c r="B132" s="3555" t="s">
        <v>3840</v>
      </c>
      <c r="C132" s="1856" t="s">
        <v>3611</v>
      </c>
      <c r="D132" s="1857" t="s">
        <v>731</v>
      </c>
      <c r="E132" s="1857">
        <v>3</v>
      </c>
      <c r="F132" s="1865">
        <f>IFERROR(SUM(F130:F131), 0)</f>
        <v>0</v>
      </c>
      <c r="G132" s="1865">
        <f t="shared" ref="G132:J132" si="38">IFERROR(SUM(G130:G131), 0)</f>
        <v>0</v>
      </c>
      <c r="H132" s="1865">
        <f t="shared" si="38"/>
        <v>0</v>
      </c>
      <c r="I132" s="1865">
        <f t="shared" si="38"/>
        <v>0</v>
      </c>
      <c r="J132" s="1865">
        <f t="shared" si="38"/>
        <v>0</v>
      </c>
      <c r="K132" s="1859">
        <f t="shared" si="29"/>
        <v>0</v>
      </c>
      <c r="L132" s="1858">
        <f>K132</f>
        <v>0</v>
      </c>
      <c r="M132" s="1899">
        <v>0</v>
      </c>
      <c r="N132" s="1900">
        <v>0</v>
      </c>
      <c r="O132" s="1839"/>
      <c r="P132" s="1862" t="s">
        <v>3841</v>
      </c>
      <c r="Q132" s="1839"/>
      <c r="R132" s="4697"/>
      <c r="U132" s="101">
        <f t="shared" si="28"/>
        <v>0</v>
      </c>
      <c r="V132" s="3055">
        <v>0</v>
      </c>
    </row>
    <row r="133" spans="1:23" ht="17.25" customHeight="1" thickBot="1">
      <c r="B133" s="3906" t="s">
        <v>3842</v>
      </c>
      <c r="C133" s="1872" t="s">
        <v>3611</v>
      </c>
      <c r="D133" s="1873" t="s">
        <v>731</v>
      </c>
      <c r="E133" s="1873">
        <v>3</v>
      </c>
      <c r="F133" s="1874">
        <f t="shared" ref="F133:J133" si="39">IFERROR(F108+F111+F114+F117+F120+F123+F126+F129+F132, 0)</f>
        <v>0</v>
      </c>
      <c r="G133" s="1874">
        <f t="shared" si="39"/>
        <v>0</v>
      </c>
      <c r="H133" s="1874">
        <f t="shared" si="39"/>
        <v>3.1130181514252424</v>
      </c>
      <c r="I133" s="1874">
        <f t="shared" si="39"/>
        <v>0.63136682790889409</v>
      </c>
      <c r="J133" s="1874">
        <f t="shared" si="39"/>
        <v>0</v>
      </c>
      <c r="K133" s="1875">
        <f t="shared" si="29"/>
        <v>3.7443849793341366</v>
      </c>
      <c r="L133" s="1874">
        <f>IFERROR(L108+L111+L114+L117+L120+L123+L126+L129+L132, 0)</f>
        <v>3.7443849793341366</v>
      </c>
      <c r="M133" s="1874">
        <f>IFERROR(M108+M111+M114+M117+M120+M123+M126+M129+M132, 0)</f>
        <v>6.8346081368079119</v>
      </c>
      <c r="N133" s="1874">
        <f>IFERROR(N108+N111+N114+N117+N120+N123+N126+N129+N132, 0)</f>
        <v>44.541394791210323</v>
      </c>
      <c r="O133" s="1839"/>
      <c r="P133" s="1878" t="s">
        <v>3843</v>
      </c>
      <c r="Q133" s="1839"/>
      <c r="R133" s="4700"/>
      <c r="U133" s="101">
        <f t="shared" si="28"/>
        <v>0</v>
      </c>
      <c r="V133" s="3055">
        <v>0</v>
      </c>
    </row>
    <row r="134" spans="1:23" ht="15.75" customHeight="1" thickTop="1" thickBot="1">
      <c r="B134" s="1880"/>
      <c r="C134" s="1839"/>
      <c r="D134" s="1839"/>
      <c r="E134" s="1839"/>
      <c r="F134" s="1881"/>
      <c r="G134" s="1881"/>
      <c r="H134" s="1881"/>
      <c r="I134" s="1881"/>
      <c r="J134" s="1881"/>
      <c r="K134" s="1881"/>
      <c r="L134" s="1882"/>
      <c r="M134" s="1882"/>
      <c r="N134" s="1883"/>
      <c r="O134" s="1838"/>
      <c r="P134" s="1838"/>
      <c r="Q134" s="1839"/>
      <c r="R134" s="1839"/>
      <c r="U134" s="101">
        <f t="shared" si="28"/>
        <v>0</v>
      </c>
      <c r="V134" s="3055">
        <v>9</v>
      </c>
    </row>
    <row r="135" spans="1:23" s="1905" customFormat="1" ht="15.75" customHeight="1" thickTop="1" thickBot="1">
      <c r="A135" s="3052"/>
      <c r="B135" s="1904" t="s">
        <v>3844</v>
      </c>
      <c r="C135" s="1839"/>
      <c r="D135" s="1839"/>
      <c r="E135" s="1839"/>
      <c r="F135" s="1881"/>
      <c r="G135" s="1881"/>
      <c r="H135" s="1881"/>
      <c r="I135" s="1881"/>
      <c r="J135" s="1881"/>
      <c r="K135" s="1881"/>
      <c r="L135" s="1896"/>
      <c r="M135" s="1896"/>
      <c r="N135" s="1897"/>
      <c r="S135" s="3054"/>
      <c r="T135" s="3056"/>
      <c r="U135" s="101">
        <f t="shared" si="28"/>
        <v>0</v>
      </c>
      <c r="V135" s="3055">
        <v>9</v>
      </c>
      <c r="W135" s="3394"/>
    </row>
    <row r="136" spans="1:23" ht="15.75" customHeight="1" thickTop="1">
      <c r="B136" s="1863" t="s">
        <v>3845</v>
      </c>
      <c r="C136" s="1848" t="s">
        <v>3605</v>
      </c>
      <c r="D136" s="1849" t="s">
        <v>731</v>
      </c>
      <c r="E136" s="1849">
        <v>3</v>
      </c>
      <c r="F136" s="1850">
        <v>0</v>
      </c>
      <c r="G136" s="1850">
        <v>0</v>
      </c>
      <c r="H136" s="1850">
        <v>0</v>
      </c>
      <c r="I136" s="1850">
        <v>2.6243021930158483E-3</v>
      </c>
      <c r="J136" s="1850">
        <v>0</v>
      </c>
      <c r="K136" s="1851">
        <f t="shared" ref="K136:K142" si="40">IFERROR(SUM(F136:J136),0)</f>
        <v>2.6243021930158483E-3</v>
      </c>
      <c r="L136" s="1890"/>
      <c r="M136" s="1890"/>
      <c r="N136" s="1898"/>
      <c r="O136" s="1839"/>
      <c r="P136" s="1854" t="s">
        <v>3846</v>
      </c>
      <c r="Q136" s="1839"/>
      <c r="R136" s="4698"/>
      <c r="U136" s="101">
        <f t="shared" ref="U136:U138" si="41">IF(COUNTBLANK(F136:N136)=V136, 0, rngIncomplete )</f>
        <v>0</v>
      </c>
      <c r="V136" s="3055">
        <v>3</v>
      </c>
    </row>
    <row r="137" spans="1:23" ht="15.75" customHeight="1">
      <c r="B137" s="3555" t="s">
        <v>3847</v>
      </c>
      <c r="C137" s="1856" t="s">
        <v>3608</v>
      </c>
      <c r="D137" s="1857" t="s">
        <v>731</v>
      </c>
      <c r="E137" s="1857">
        <v>3</v>
      </c>
      <c r="F137" s="1858"/>
      <c r="G137" s="1858"/>
      <c r="H137" s="1858"/>
      <c r="I137" s="1858"/>
      <c r="J137" s="1858"/>
      <c r="K137" s="1859">
        <f t="shared" si="40"/>
        <v>0</v>
      </c>
      <c r="L137" s="1869"/>
      <c r="M137" s="1869"/>
      <c r="N137" s="1888"/>
      <c r="O137" s="1839"/>
      <c r="P137" s="1862" t="s">
        <v>3848</v>
      </c>
      <c r="Q137" s="1839"/>
      <c r="R137" s="4698"/>
      <c r="U137" s="101" t="str">
        <f t="shared" si="41"/>
        <v>Please complete all cells in row</v>
      </c>
      <c r="V137" s="3055">
        <v>3</v>
      </c>
    </row>
    <row r="138" spans="1:23" ht="17.25" customHeight="1">
      <c r="B138" s="3555" t="s">
        <v>3849</v>
      </c>
      <c r="C138" s="1856" t="s">
        <v>3611</v>
      </c>
      <c r="D138" s="1857" t="s">
        <v>731</v>
      </c>
      <c r="E138" s="1857">
        <v>3</v>
      </c>
      <c r="F138" s="1865">
        <f>IFERROR(SUM(F136:F137), 0)</f>
        <v>0</v>
      </c>
      <c r="G138" s="1865">
        <f>IFERROR(SUM(G136:G137), 0)</f>
        <v>0</v>
      </c>
      <c r="H138" s="1865">
        <f t="shared" ref="H138" si="42">IFERROR(SUM(H136:H137), 0)</f>
        <v>0</v>
      </c>
      <c r="I138" s="1865">
        <f>IFERROR(SUM(I136:I137), 0)</f>
        <v>2.6243021930158483E-3</v>
      </c>
      <c r="J138" s="1865">
        <f>IFERROR(SUM(J136:J137), 0)</f>
        <v>0</v>
      </c>
      <c r="K138" s="1859">
        <f t="shared" si="40"/>
        <v>2.6243021930158483E-3</v>
      </c>
      <c r="L138" s="1858">
        <f>K138</f>
        <v>2.6243021930158483E-3</v>
      </c>
      <c r="M138" s="1899">
        <v>0.52358284342625194</v>
      </c>
      <c r="N138" s="1900">
        <v>7.9081685216095927</v>
      </c>
      <c r="O138" s="1839"/>
      <c r="P138" s="1862" t="s">
        <v>3850</v>
      </c>
      <c r="Q138" s="1839"/>
      <c r="R138" s="4698"/>
      <c r="U138" s="101">
        <f t="shared" si="41"/>
        <v>0</v>
      </c>
      <c r="V138" s="3055">
        <v>0</v>
      </c>
    </row>
    <row r="139" spans="1:23" ht="15.75" customHeight="1">
      <c r="B139" s="1863" t="s">
        <v>3851</v>
      </c>
      <c r="C139" s="1856" t="s">
        <v>3605</v>
      </c>
      <c r="D139" s="1857" t="s">
        <v>731</v>
      </c>
      <c r="E139" s="1857">
        <v>3</v>
      </c>
      <c r="F139" s="1858">
        <v>8.746991739455201E-2</v>
      </c>
      <c r="G139" s="1858">
        <v>0</v>
      </c>
      <c r="H139" s="1858">
        <v>0</v>
      </c>
      <c r="I139" s="1858">
        <v>0.28621879093360653</v>
      </c>
      <c r="J139" s="1858">
        <v>0</v>
      </c>
      <c r="K139" s="1859">
        <f t="shared" si="40"/>
        <v>0.37368870832815854</v>
      </c>
      <c r="L139" s="1869"/>
      <c r="M139" s="1869"/>
      <c r="N139" s="1888"/>
      <c r="O139" s="1839"/>
      <c r="P139" s="1862" t="s">
        <v>3852</v>
      </c>
      <c r="Q139" s="1839"/>
      <c r="R139" s="4698"/>
      <c r="U139" s="101">
        <f t="shared" si="28"/>
        <v>0</v>
      </c>
      <c r="V139" s="3055">
        <v>3</v>
      </c>
    </row>
    <row r="140" spans="1:23" ht="15.75" customHeight="1">
      <c r="B140" s="3555" t="s">
        <v>3853</v>
      </c>
      <c r="C140" s="1856" t="s">
        <v>3608</v>
      </c>
      <c r="D140" s="1857" t="s">
        <v>731</v>
      </c>
      <c r="E140" s="1857">
        <v>3</v>
      </c>
      <c r="F140" s="1858"/>
      <c r="G140" s="1858"/>
      <c r="H140" s="1858"/>
      <c r="I140" s="1858"/>
      <c r="J140" s="1858"/>
      <c r="K140" s="1859">
        <f t="shared" si="40"/>
        <v>0</v>
      </c>
      <c r="L140" s="1869"/>
      <c r="M140" s="1869"/>
      <c r="N140" s="1888"/>
      <c r="O140" s="1839"/>
      <c r="P140" s="1862" t="s">
        <v>3854</v>
      </c>
      <c r="Q140" s="1839"/>
      <c r="R140" s="4698"/>
      <c r="U140" s="101" t="str">
        <f t="shared" ref="U140:U177" si="43">IF(COUNTBLANK(F140:N140)=V140, 0, rngIncomplete )</f>
        <v>Please complete all cells in row</v>
      </c>
      <c r="V140" s="3055">
        <v>3</v>
      </c>
    </row>
    <row r="141" spans="1:23" ht="17.25" customHeight="1">
      <c r="B141" s="1863" t="s">
        <v>3855</v>
      </c>
      <c r="C141" s="1856" t="s">
        <v>3611</v>
      </c>
      <c r="D141" s="1857" t="s">
        <v>731</v>
      </c>
      <c r="E141" s="1857">
        <v>3</v>
      </c>
      <c r="F141" s="1865">
        <f>IFERROR(SUM(F139:F140), 0)</f>
        <v>8.746991739455201E-2</v>
      </c>
      <c r="G141" s="1865">
        <f t="shared" ref="G141:J141" si="44">IFERROR(SUM(G139:G140), 0)</f>
        <v>0</v>
      </c>
      <c r="H141" s="1865">
        <f t="shared" si="44"/>
        <v>0</v>
      </c>
      <c r="I141" s="1865">
        <f t="shared" si="44"/>
        <v>0.28621879093360653</v>
      </c>
      <c r="J141" s="1865">
        <f t="shared" si="44"/>
        <v>0</v>
      </c>
      <c r="K141" s="1859">
        <f t="shared" si="40"/>
        <v>0.37368870832815854</v>
      </c>
      <c r="L141" s="1858">
        <f>K141</f>
        <v>0.37368870832815854</v>
      </c>
      <c r="M141" s="1899">
        <v>1.2180063057104829</v>
      </c>
      <c r="N141" s="1900">
        <v>8.7933502697579815</v>
      </c>
      <c r="O141" s="1839"/>
      <c r="P141" s="1862" t="s">
        <v>3856</v>
      </c>
      <c r="Q141" s="1839"/>
      <c r="R141" s="4698"/>
      <c r="U141" s="101">
        <f t="shared" ref="U141" si="45">IF(COUNTBLANK(F141:N141)=V141, 0, rngIncomplete )</f>
        <v>0</v>
      </c>
      <c r="V141" s="3055">
        <v>0</v>
      </c>
    </row>
    <row r="142" spans="1:23" ht="17.25" customHeight="1" thickBot="1">
      <c r="B142" s="1879" t="s">
        <v>3857</v>
      </c>
      <c r="C142" s="1872" t="s">
        <v>3611</v>
      </c>
      <c r="D142" s="1873" t="s">
        <v>731</v>
      </c>
      <c r="E142" s="1873">
        <v>3</v>
      </c>
      <c r="F142" s="1874">
        <f>IFERROR(SUM(F138,F141), 0)</f>
        <v>8.746991739455201E-2</v>
      </c>
      <c r="G142" s="1874">
        <f t="shared" ref="G142:J142" si="46">IFERROR(SUM(G138,G141), 0)</f>
        <v>0</v>
      </c>
      <c r="H142" s="1874">
        <f t="shared" si="46"/>
        <v>0</v>
      </c>
      <c r="I142" s="1874">
        <f t="shared" si="46"/>
        <v>0.28884309312662237</v>
      </c>
      <c r="J142" s="1874">
        <f t="shared" si="46"/>
        <v>0</v>
      </c>
      <c r="K142" s="1875">
        <f t="shared" si="40"/>
        <v>0.37631301052117438</v>
      </c>
      <c r="L142" s="1874">
        <f>IFERROR(SUM(L138,L141), 0)</f>
        <v>0.37631301052117438</v>
      </c>
      <c r="M142" s="1874">
        <f>IFERROR(SUM(M138,M141), 0)</f>
        <v>1.7415891491367348</v>
      </c>
      <c r="N142" s="1903">
        <f>IFERROR(SUM(N138,N141), 0)</f>
        <v>16.701518791367576</v>
      </c>
      <c r="O142" s="1839"/>
      <c r="P142" s="1878" t="s">
        <v>3858</v>
      </c>
      <c r="Q142" s="1839"/>
      <c r="R142" s="4701"/>
      <c r="U142" s="101">
        <f t="shared" si="43"/>
        <v>0</v>
      </c>
      <c r="V142" s="3055">
        <v>0</v>
      </c>
    </row>
    <row r="143" spans="1:23" ht="15.75" customHeight="1" thickTop="1" thickBot="1">
      <c r="B143" s="1880"/>
      <c r="C143" s="1839"/>
      <c r="D143" s="1839"/>
      <c r="E143" s="1839"/>
      <c r="F143" s="1881"/>
      <c r="G143" s="1881"/>
      <c r="H143" s="1881"/>
      <c r="I143" s="1881"/>
      <c r="J143" s="1881"/>
      <c r="K143" s="1881"/>
      <c r="L143" s="1882"/>
      <c r="M143" s="1882"/>
      <c r="N143" s="1883"/>
      <c r="O143" s="1838"/>
      <c r="P143" s="1838"/>
      <c r="Q143" s="1839"/>
      <c r="R143" s="1839"/>
      <c r="U143" s="101">
        <f t="shared" si="43"/>
        <v>0</v>
      </c>
      <c r="V143" s="3055">
        <v>9</v>
      </c>
    </row>
    <row r="144" spans="1:23" s="1905" customFormat="1" ht="15.75" customHeight="1" thickTop="1" thickBot="1">
      <c r="A144" s="3052"/>
      <c r="B144" s="1904" t="s">
        <v>3859</v>
      </c>
      <c r="C144" s="1839"/>
      <c r="D144" s="1839"/>
      <c r="E144" s="1839"/>
      <c r="F144" s="1881"/>
      <c r="G144" s="1881"/>
      <c r="H144" s="1881"/>
      <c r="I144" s="1881"/>
      <c r="J144" s="1881"/>
      <c r="K144" s="1881"/>
      <c r="L144" s="1896"/>
      <c r="M144" s="1896"/>
      <c r="N144" s="1897"/>
      <c r="S144" s="3054"/>
      <c r="T144" s="3056"/>
      <c r="U144" s="101">
        <f t="shared" si="43"/>
        <v>0</v>
      </c>
      <c r="V144" s="3055">
        <v>9</v>
      </c>
      <c r="W144" s="3394"/>
    </row>
    <row r="145" spans="2:22" ht="15.75" customHeight="1" thickTop="1">
      <c r="B145" s="1863" t="s">
        <v>3860</v>
      </c>
      <c r="C145" s="1848" t="s">
        <v>3605</v>
      </c>
      <c r="D145" s="1849" t="s">
        <v>731</v>
      </c>
      <c r="E145" s="1849">
        <v>3</v>
      </c>
      <c r="F145" s="1850">
        <v>0</v>
      </c>
      <c r="G145" s="1850">
        <v>0</v>
      </c>
      <c r="H145" s="1850">
        <v>0</v>
      </c>
      <c r="I145" s="1850">
        <v>4.3256880265551143E-3</v>
      </c>
      <c r="J145" s="1850">
        <v>0</v>
      </c>
      <c r="K145" s="1851">
        <f t="shared" ref="K145:K154" si="47">IFERROR(SUM(F145:J145),0)</f>
        <v>4.3256880265551143E-3</v>
      </c>
      <c r="L145" s="1890"/>
      <c r="M145" s="1890"/>
      <c r="N145" s="1898"/>
      <c r="O145" s="1839"/>
      <c r="P145" s="1854" t="s">
        <v>3861</v>
      </c>
      <c r="Q145" s="1839"/>
      <c r="R145" s="4702"/>
      <c r="U145" s="101">
        <f t="shared" si="43"/>
        <v>0</v>
      </c>
      <c r="V145" s="3055">
        <v>3</v>
      </c>
    </row>
    <row r="146" spans="2:22" ht="15.75" customHeight="1">
      <c r="B146" s="1863" t="s">
        <v>3862</v>
      </c>
      <c r="C146" s="1856" t="s">
        <v>3608</v>
      </c>
      <c r="D146" s="1857" t="s">
        <v>731</v>
      </c>
      <c r="E146" s="1857">
        <v>3</v>
      </c>
      <c r="F146" s="1858"/>
      <c r="G146" s="1858"/>
      <c r="H146" s="1858"/>
      <c r="I146" s="1858"/>
      <c r="J146" s="1858"/>
      <c r="K146" s="1859">
        <f t="shared" si="47"/>
        <v>0</v>
      </c>
      <c r="L146" s="1869"/>
      <c r="M146" s="1869"/>
      <c r="N146" s="1888"/>
      <c r="O146" s="1839"/>
      <c r="P146" s="1862" t="s">
        <v>3863</v>
      </c>
      <c r="Q146" s="1839"/>
      <c r="R146" s="4697"/>
      <c r="U146" s="101" t="str">
        <f t="shared" si="43"/>
        <v>Please complete all cells in row</v>
      </c>
      <c r="V146" s="3055">
        <v>3</v>
      </c>
    </row>
    <row r="147" spans="2:22" ht="15.75" customHeight="1">
      <c r="B147" s="1863" t="s">
        <v>3864</v>
      </c>
      <c r="C147" s="1856" t="s">
        <v>3611</v>
      </c>
      <c r="D147" s="1857" t="s">
        <v>731</v>
      </c>
      <c r="E147" s="1857">
        <v>3</v>
      </c>
      <c r="F147" s="1865">
        <f>IFERROR(SUM(F145:F146), 0)</f>
        <v>0</v>
      </c>
      <c r="G147" s="1865">
        <f>IFERROR(SUM(G145:G146), 0)</f>
        <v>0</v>
      </c>
      <c r="H147" s="1865">
        <f t="shared" ref="H147" si="48">IFERROR(SUM(H145:H146), 0)</f>
        <v>0</v>
      </c>
      <c r="I147" s="1865">
        <f>IFERROR(SUM(I145:I146), 0)</f>
        <v>4.3256880265551143E-3</v>
      </c>
      <c r="J147" s="1865">
        <f>IFERROR(SUM(J145:J146), 0)</f>
        <v>0</v>
      </c>
      <c r="K147" s="1859">
        <f t="shared" si="47"/>
        <v>4.3256880265551143E-3</v>
      </c>
      <c r="L147" s="1858">
        <f>K147</f>
        <v>4.3256880265551143E-3</v>
      </c>
      <c r="M147" s="1899">
        <v>0.11778749918684588</v>
      </c>
      <c r="N147" s="1900">
        <v>0.58141915969798708</v>
      </c>
      <c r="O147" s="1839"/>
      <c r="P147" s="1862" t="s">
        <v>3865</v>
      </c>
      <c r="Q147" s="1839"/>
      <c r="R147" s="4697"/>
      <c r="U147" s="101">
        <f t="shared" si="43"/>
        <v>0</v>
      </c>
      <c r="V147" s="3055">
        <v>0</v>
      </c>
    </row>
    <row r="148" spans="2:22" ht="15.75" customHeight="1">
      <c r="B148" s="1863" t="s">
        <v>3866</v>
      </c>
      <c r="C148" s="1856" t="s">
        <v>3605</v>
      </c>
      <c r="D148" s="1857" t="s">
        <v>731</v>
      </c>
      <c r="E148" s="1857">
        <v>3</v>
      </c>
      <c r="F148" s="1858">
        <v>0</v>
      </c>
      <c r="G148" s="1858">
        <v>0</v>
      </c>
      <c r="H148" s="1858">
        <v>0</v>
      </c>
      <c r="I148" s="1858">
        <v>0</v>
      </c>
      <c r="J148" s="1858">
        <v>0</v>
      </c>
      <c r="K148" s="1859">
        <f t="shared" si="47"/>
        <v>0</v>
      </c>
      <c r="L148" s="1869"/>
      <c r="M148" s="1869"/>
      <c r="N148" s="1888"/>
      <c r="O148" s="1839"/>
      <c r="P148" s="1862" t="s">
        <v>3867</v>
      </c>
      <c r="Q148" s="1839"/>
      <c r="R148" s="4697"/>
      <c r="U148" s="101">
        <f t="shared" si="43"/>
        <v>0</v>
      </c>
      <c r="V148" s="3055">
        <v>3</v>
      </c>
    </row>
    <row r="149" spans="2:22" ht="15.75" customHeight="1">
      <c r="B149" s="1863" t="s">
        <v>3868</v>
      </c>
      <c r="C149" s="1856" t="s">
        <v>3608</v>
      </c>
      <c r="D149" s="1857" t="s">
        <v>731</v>
      </c>
      <c r="E149" s="1857">
        <v>3</v>
      </c>
      <c r="F149" s="1858"/>
      <c r="G149" s="1858"/>
      <c r="H149" s="1858"/>
      <c r="I149" s="1858"/>
      <c r="J149" s="1858"/>
      <c r="K149" s="1859">
        <f t="shared" si="47"/>
        <v>0</v>
      </c>
      <c r="L149" s="1869"/>
      <c r="M149" s="1869"/>
      <c r="N149" s="1888"/>
      <c r="O149" s="1839"/>
      <c r="P149" s="1862" t="s">
        <v>3869</v>
      </c>
      <c r="Q149" s="1839"/>
      <c r="R149" s="4697"/>
      <c r="U149" s="101" t="str">
        <f t="shared" si="43"/>
        <v>Please complete all cells in row</v>
      </c>
      <c r="V149" s="3055">
        <v>3</v>
      </c>
    </row>
    <row r="150" spans="2:22" ht="15.75" customHeight="1">
      <c r="B150" s="1863" t="s">
        <v>3870</v>
      </c>
      <c r="C150" s="1856" t="s">
        <v>3611</v>
      </c>
      <c r="D150" s="1857" t="s">
        <v>731</v>
      </c>
      <c r="E150" s="1857">
        <v>3</v>
      </c>
      <c r="F150" s="1865">
        <f>IFERROR(SUM(F148:F149), 0)</f>
        <v>0</v>
      </c>
      <c r="G150" s="1865">
        <f>IFERROR(SUM(G148:G149), 0)</f>
        <v>0</v>
      </c>
      <c r="H150" s="1865">
        <f t="shared" ref="H150" si="49">IFERROR(SUM(H148:H149), 0)</f>
        <v>0</v>
      </c>
      <c r="I150" s="1865">
        <f>IFERROR(SUM(I148:I149), 0)</f>
        <v>0</v>
      </c>
      <c r="J150" s="1865">
        <f>IFERROR(SUM(J148:J149), 0)</f>
        <v>0</v>
      </c>
      <c r="K150" s="1859">
        <f t="shared" si="47"/>
        <v>0</v>
      </c>
      <c r="L150" s="1858">
        <f>K150</f>
        <v>0</v>
      </c>
      <c r="M150" s="1899">
        <v>0</v>
      </c>
      <c r="N150" s="1900">
        <v>0</v>
      </c>
      <c r="O150" s="1839"/>
      <c r="P150" s="1862" t="s">
        <v>3871</v>
      </c>
      <c r="Q150" s="1839"/>
      <c r="R150" s="4697"/>
      <c r="U150" s="101">
        <f t="shared" si="43"/>
        <v>0</v>
      </c>
      <c r="V150" s="3055">
        <v>0</v>
      </c>
    </row>
    <row r="151" spans="2:22" ht="15.75" customHeight="1">
      <c r="B151" s="1863" t="s">
        <v>3872</v>
      </c>
      <c r="C151" s="1856" t="s">
        <v>3605</v>
      </c>
      <c r="D151" s="1857" t="s">
        <v>731</v>
      </c>
      <c r="E151" s="1857">
        <v>3</v>
      </c>
      <c r="F151" s="1858">
        <v>0</v>
      </c>
      <c r="G151" s="1858">
        <v>0</v>
      </c>
      <c r="H151" s="1858">
        <v>0</v>
      </c>
      <c r="I151" s="1858">
        <v>0</v>
      </c>
      <c r="J151" s="1858">
        <v>0</v>
      </c>
      <c r="K151" s="1859">
        <f t="shared" si="47"/>
        <v>0</v>
      </c>
      <c r="L151" s="1869"/>
      <c r="M151" s="1869"/>
      <c r="N151" s="1888"/>
      <c r="O151" s="1839"/>
      <c r="P151" s="1862" t="s">
        <v>3873</v>
      </c>
      <c r="Q151" s="1839"/>
      <c r="R151" s="4698"/>
      <c r="U151" s="101">
        <f t="shared" si="43"/>
        <v>0</v>
      </c>
      <c r="V151" s="3055">
        <v>3</v>
      </c>
    </row>
    <row r="152" spans="2:22" ht="15.75" customHeight="1">
      <c r="B152" s="1863" t="s">
        <v>3874</v>
      </c>
      <c r="C152" s="1856" t="s">
        <v>3608</v>
      </c>
      <c r="D152" s="1857" t="s">
        <v>731</v>
      </c>
      <c r="E152" s="1857">
        <v>3</v>
      </c>
      <c r="F152" s="1858"/>
      <c r="G152" s="1858"/>
      <c r="H152" s="1858"/>
      <c r="I152" s="1858"/>
      <c r="J152" s="1858"/>
      <c r="K152" s="1859">
        <f t="shared" si="47"/>
        <v>0</v>
      </c>
      <c r="L152" s="1869"/>
      <c r="M152" s="1869"/>
      <c r="N152" s="1888"/>
      <c r="O152" s="1839"/>
      <c r="P152" s="1862" t="s">
        <v>3875</v>
      </c>
      <c r="Q152" s="1839"/>
      <c r="R152" s="4698"/>
      <c r="U152" s="101" t="str">
        <f t="shared" si="43"/>
        <v>Please complete all cells in row</v>
      </c>
      <c r="V152" s="3055">
        <v>3</v>
      </c>
    </row>
    <row r="153" spans="2:22" ht="15.75" customHeight="1">
      <c r="B153" s="1863" t="s">
        <v>3876</v>
      </c>
      <c r="C153" s="1856" t="s">
        <v>3611</v>
      </c>
      <c r="D153" s="1857" t="s">
        <v>731</v>
      </c>
      <c r="E153" s="1857">
        <v>3</v>
      </c>
      <c r="F153" s="1865">
        <f>IFERROR(SUM(F151:F152), 0)</f>
        <v>0</v>
      </c>
      <c r="G153" s="1865">
        <f>IFERROR(SUM(G151:G152), 0)</f>
        <v>0</v>
      </c>
      <c r="H153" s="1865">
        <f t="shared" ref="H153" si="50">IFERROR(SUM(H151:H152), 0)</f>
        <v>0</v>
      </c>
      <c r="I153" s="1865">
        <f>IFERROR(SUM(I151:I152), 0)</f>
        <v>0</v>
      </c>
      <c r="J153" s="1865">
        <f>IFERROR(SUM(J151:J152), 0)</f>
        <v>0</v>
      </c>
      <c r="K153" s="1859">
        <f t="shared" si="47"/>
        <v>0</v>
      </c>
      <c r="L153" s="1858">
        <f>K153</f>
        <v>0</v>
      </c>
      <c r="M153" s="1899">
        <v>1.4568703806003056</v>
      </c>
      <c r="N153" s="1900">
        <v>4.5649225272986671</v>
      </c>
      <c r="O153" s="1839"/>
      <c r="P153" s="1862" t="s">
        <v>3877</v>
      </c>
      <c r="Q153" s="1839"/>
      <c r="R153" s="4698"/>
      <c r="U153" s="101">
        <f t="shared" si="43"/>
        <v>0</v>
      </c>
      <c r="V153" s="3055">
        <v>0</v>
      </c>
    </row>
    <row r="154" spans="2:22" ht="15.75" customHeight="1" thickBot="1">
      <c r="B154" s="1879" t="s">
        <v>3878</v>
      </c>
      <c r="C154" s="1872" t="s">
        <v>3611</v>
      </c>
      <c r="D154" s="1873" t="s">
        <v>731</v>
      </c>
      <c r="E154" s="1873">
        <v>3</v>
      </c>
      <c r="F154" s="1874">
        <f>IFERROR(SUM(F147,F150,F153), 0)</f>
        <v>0</v>
      </c>
      <c r="G154" s="1874">
        <f t="shared" ref="G154:J154" si="51">IFERROR(SUM(G147,G150,G153), 0)</f>
        <v>0</v>
      </c>
      <c r="H154" s="1874">
        <f t="shared" si="51"/>
        <v>0</v>
      </c>
      <c r="I154" s="1874">
        <f t="shared" si="51"/>
        <v>4.3256880265551143E-3</v>
      </c>
      <c r="J154" s="1874">
        <f t="shared" si="51"/>
        <v>0</v>
      </c>
      <c r="K154" s="1875">
        <f t="shared" si="47"/>
        <v>4.3256880265551143E-3</v>
      </c>
      <c r="L154" s="1874">
        <f>IFERROR(SUM(L147,L150,L153), 0)</f>
        <v>4.3256880265551143E-3</v>
      </c>
      <c r="M154" s="1874">
        <f>IFERROR(SUM(M147,M150,M153), 0)</f>
        <v>1.5746578797871515</v>
      </c>
      <c r="N154" s="1903">
        <f>IFERROR(SUM(N147,N150,N153), 0)</f>
        <v>5.1463416869966538</v>
      </c>
      <c r="O154" s="1839"/>
      <c r="P154" s="1878" t="s">
        <v>3879</v>
      </c>
      <c r="Q154" s="1839"/>
      <c r="R154" s="4700"/>
      <c r="U154" s="101">
        <f t="shared" si="43"/>
        <v>0</v>
      </c>
      <c r="V154" s="3055">
        <v>0</v>
      </c>
    </row>
    <row r="155" spans="2:22" ht="15.75" customHeight="1" thickTop="1" thickBot="1">
      <c r="B155" s="1906"/>
      <c r="C155" s="1907"/>
      <c r="D155" s="1908"/>
      <c r="E155" s="1908"/>
      <c r="F155" s="1909"/>
      <c r="G155" s="1909"/>
      <c r="H155" s="1909"/>
      <c r="I155" s="1909"/>
      <c r="J155" s="1909"/>
      <c r="K155" s="1910"/>
      <c r="L155" s="1909"/>
      <c r="M155" s="1909"/>
      <c r="N155" s="1909"/>
      <c r="O155" s="1839"/>
      <c r="P155" s="4696"/>
      <c r="Q155" s="1839"/>
      <c r="R155" s="1115"/>
      <c r="U155" s="101">
        <f t="shared" si="43"/>
        <v>0</v>
      </c>
      <c r="V155" s="3055">
        <v>9</v>
      </c>
    </row>
    <row r="156" spans="2:22" ht="15.75" customHeight="1" thickTop="1" thickBot="1">
      <c r="B156" s="1846" t="s">
        <v>3880</v>
      </c>
      <c r="C156" s="1839"/>
      <c r="D156" s="1908"/>
      <c r="E156" s="1908"/>
      <c r="F156" s="1909"/>
      <c r="G156" s="1909"/>
      <c r="H156" s="1909"/>
      <c r="I156" s="1909"/>
      <c r="J156" s="1909"/>
      <c r="K156" s="1910"/>
      <c r="L156" s="1909"/>
      <c r="M156" s="1909"/>
      <c r="N156" s="1909"/>
      <c r="O156" s="1839"/>
      <c r="P156" s="4696"/>
      <c r="Q156" s="1839"/>
      <c r="R156" s="1115"/>
      <c r="U156" s="101">
        <f t="shared" si="43"/>
        <v>0</v>
      </c>
      <c r="V156" s="3055">
        <v>9</v>
      </c>
    </row>
    <row r="157" spans="2:22" ht="17.25" customHeight="1" thickTop="1">
      <c r="B157" s="3905" t="s">
        <v>3881</v>
      </c>
      <c r="C157" s="1848" t="s">
        <v>3605</v>
      </c>
      <c r="D157" s="1849" t="s">
        <v>731</v>
      </c>
      <c r="E157" s="1849">
        <v>3</v>
      </c>
      <c r="F157" s="1850">
        <v>0</v>
      </c>
      <c r="G157" s="1850">
        <v>0</v>
      </c>
      <c r="H157" s="1850">
        <v>0</v>
      </c>
      <c r="I157" s="1850">
        <v>0</v>
      </c>
      <c r="J157" s="1850">
        <v>0</v>
      </c>
      <c r="K157" s="1851">
        <f>IFERROR(SUM(F157:J157),0)</f>
        <v>0</v>
      </c>
      <c r="L157" s="1890"/>
      <c r="M157" s="1890"/>
      <c r="N157" s="1898"/>
      <c r="O157" s="1839"/>
      <c r="P157" s="1854" t="s">
        <v>3882</v>
      </c>
      <c r="Q157" s="1839"/>
      <c r="R157" s="4702"/>
      <c r="U157" s="101">
        <f t="shared" si="43"/>
        <v>0</v>
      </c>
      <c r="V157" s="3055">
        <v>3</v>
      </c>
    </row>
    <row r="158" spans="2:22" ht="17.25" customHeight="1">
      <c r="B158" s="3555" t="s">
        <v>3883</v>
      </c>
      <c r="C158" s="1856" t="s">
        <v>3608</v>
      </c>
      <c r="D158" s="1857" t="s">
        <v>731</v>
      </c>
      <c r="E158" s="1857">
        <v>3</v>
      </c>
      <c r="F158" s="1858"/>
      <c r="G158" s="1858"/>
      <c r="H158" s="1858"/>
      <c r="I158" s="1858"/>
      <c r="J158" s="1858"/>
      <c r="K158" s="1859">
        <f>IFERROR(SUM(F158:J158),0)</f>
        <v>0</v>
      </c>
      <c r="L158" s="1869"/>
      <c r="M158" s="1869"/>
      <c r="N158" s="1888"/>
      <c r="O158" s="1839"/>
      <c r="P158" s="1862" t="s">
        <v>3884</v>
      </c>
      <c r="Q158" s="1839"/>
      <c r="R158" s="4697"/>
      <c r="U158" s="101" t="str">
        <f t="shared" si="43"/>
        <v>Please complete all cells in row</v>
      </c>
      <c r="V158" s="3055">
        <v>3</v>
      </c>
    </row>
    <row r="159" spans="2:22" ht="15.75" customHeight="1" thickBot="1">
      <c r="B159" s="3906" t="s">
        <v>3885</v>
      </c>
      <c r="C159" s="1872" t="s">
        <v>3611</v>
      </c>
      <c r="D159" s="1873" t="s">
        <v>731</v>
      </c>
      <c r="E159" s="1873">
        <v>3</v>
      </c>
      <c r="F159" s="1874">
        <f>SUM(F157:F158)</f>
        <v>0</v>
      </c>
      <c r="G159" s="1874">
        <f t="shared" ref="G159:J159" si="52">SUM(G157:G158)</f>
        <v>0</v>
      </c>
      <c r="H159" s="1874">
        <f t="shared" si="52"/>
        <v>0</v>
      </c>
      <c r="I159" s="1874">
        <f t="shared" si="52"/>
        <v>0</v>
      </c>
      <c r="J159" s="1874">
        <f t="shared" si="52"/>
        <v>0</v>
      </c>
      <c r="K159" s="1875">
        <f>IFERROR(SUM(F159:J159),0)</f>
        <v>0</v>
      </c>
      <c r="L159" s="3697">
        <f>K159</f>
        <v>0</v>
      </c>
      <c r="M159" s="3697">
        <v>0</v>
      </c>
      <c r="N159" s="3698">
        <v>0</v>
      </c>
      <c r="O159" s="1839"/>
      <c r="P159" s="1878" t="s">
        <v>3886</v>
      </c>
      <c r="Q159" s="1839"/>
      <c r="R159" s="4700"/>
      <c r="U159" s="101">
        <f t="shared" si="43"/>
        <v>0</v>
      </c>
      <c r="V159" s="3055">
        <v>0</v>
      </c>
    </row>
    <row r="160" spans="2:22" ht="15.75" customHeight="1" thickTop="1" thickBot="1">
      <c r="B160" s="1906"/>
      <c r="C160" s="1907"/>
      <c r="D160" s="1908"/>
      <c r="E160" s="1908"/>
      <c r="F160" s="1909"/>
      <c r="G160" s="1909"/>
      <c r="H160" s="1909"/>
      <c r="I160" s="1909"/>
      <c r="J160" s="1909"/>
      <c r="K160" s="1910"/>
      <c r="L160" s="1909"/>
      <c r="M160" s="1909"/>
      <c r="N160" s="1909"/>
      <c r="O160" s="1839"/>
      <c r="P160" s="4696"/>
      <c r="Q160" s="1839"/>
      <c r="R160" s="1115"/>
      <c r="U160" s="101">
        <f t="shared" ref="U160:U164" si="53">IF(COUNTBLANK(F160:N160)=V160, 0, rngIncomplete )</f>
        <v>0</v>
      </c>
      <c r="V160" s="3055">
        <v>9</v>
      </c>
    </row>
    <row r="161" spans="2:22" ht="15.75" customHeight="1" thickTop="1" thickBot="1">
      <c r="B161" s="1846" t="s">
        <v>3887</v>
      </c>
      <c r="C161" s="1839"/>
      <c r="D161" s="1908"/>
      <c r="E161" s="1908"/>
      <c r="F161" s="1909"/>
      <c r="G161" s="1909"/>
      <c r="H161" s="1909"/>
      <c r="I161" s="1909"/>
      <c r="J161" s="1909"/>
      <c r="K161" s="1910"/>
      <c r="L161" s="1909"/>
      <c r="M161" s="1909"/>
      <c r="N161" s="1909"/>
      <c r="O161" s="1839"/>
      <c r="P161" s="4696"/>
      <c r="Q161" s="1839"/>
      <c r="R161" s="1115"/>
      <c r="U161" s="101">
        <f t="shared" si="53"/>
        <v>0</v>
      </c>
      <c r="V161" s="3055">
        <v>9</v>
      </c>
    </row>
    <row r="162" spans="2:22" ht="17.25" customHeight="1" thickTop="1">
      <c r="B162" s="3905" t="s">
        <v>3888</v>
      </c>
      <c r="C162" s="1848" t="s">
        <v>3605</v>
      </c>
      <c r="D162" s="1849" t="s">
        <v>731</v>
      </c>
      <c r="E162" s="1849">
        <v>3</v>
      </c>
      <c r="F162" s="1850">
        <v>0</v>
      </c>
      <c r="G162" s="1850">
        <v>0</v>
      </c>
      <c r="H162" s="1850">
        <v>0</v>
      </c>
      <c r="I162" s="1850">
        <v>0</v>
      </c>
      <c r="J162" s="1850">
        <v>0</v>
      </c>
      <c r="K162" s="1851">
        <f>IFERROR(SUM(F162:J162),0)</f>
        <v>0</v>
      </c>
      <c r="L162" s="1890"/>
      <c r="M162" s="1890"/>
      <c r="N162" s="1898"/>
      <c r="O162" s="1839"/>
      <c r="P162" s="1854" t="s">
        <v>3889</v>
      </c>
      <c r="Q162" s="1839"/>
      <c r="R162" s="4703"/>
      <c r="U162" s="101">
        <f t="shared" si="53"/>
        <v>0</v>
      </c>
      <c r="V162" s="3055">
        <v>3</v>
      </c>
    </row>
    <row r="163" spans="2:22" ht="17.25" customHeight="1">
      <c r="B163" s="3555" t="s">
        <v>3890</v>
      </c>
      <c r="C163" s="1856" t="s">
        <v>3608</v>
      </c>
      <c r="D163" s="1857" t="s">
        <v>731</v>
      </c>
      <c r="E163" s="1857">
        <v>3</v>
      </c>
      <c r="F163" s="1858"/>
      <c r="G163" s="1858"/>
      <c r="H163" s="1858"/>
      <c r="I163" s="1858"/>
      <c r="J163" s="1858"/>
      <c r="K163" s="1859">
        <f>IFERROR(SUM(F163:J163),0)</f>
        <v>0</v>
      </c>
      <c r="L163" s="1869"/>
      <c r="M163" s="1869"/>
      <c r="N163" s="1888"/>
      <c r="O163" s="1839"/>
      <c r="P163" s="1862" t="s">
        <v>3891</v>
      </c>
      <c r="Q163" s="1839"/>
      <c r="R163" s="4698"/>
      <c r="U163" s="101" t="str">
        <f t="shared" si="53"/>
        <v>Please complete all cells in row</v>
      </c>
      <c r="V163" s="3055">
        <v>3</v>
      </c>
    </row>
    <row r="164" spans="2:22" ht="15.75" customHeight="1" thickBot="1">
      <c r="B164" s="3906" t="s">
        <v>3892</v>
      </c>
      <c r="C164" s="1872" t="s">
        <v>3611</v>
      </c>
      <c r="D164" s="1873" t="s">
        <v>731</v>
      </c>
      <c r="E164" s="1873">
        <v>3</v>
      </c>
      <c r="F164" s="1874">
        <f>SUM(F162:F163)</f>
        <v>0</v>
      </c>
      <c r="G164" s="1874">
        <f t="shared" ref="G164:J164" si="54">SUM(G162:G163)</f>
        <v>0</v>
      </c>
      <c r="H164" s="1874">
        <f t="shared" si="54"/>
        <v>0</v>
      </c>
      <c r="I164" s="1874">
        <f t="shared" si="54"/>
        <v>0</v>
      </c>
      <c r="J164" s="1874">
        <f t="shared" si="54"/>
        <v>0</v>
      </c>
      <c r="K164" s="1875">
        <f>IFERROR(SUM(F164:J164),0)</f>
        <v>0</v>
      </c>
      <c r="L164" s="3697">
        <f>K164</f>
        <v>0</v>
      </c>
      <c r="M164" s="3697">
        <v>0</v>
      </c>
      <c r="N164" s="3698">
        <v>0</v>
      </c>
      <c r="O164" s="1839"/>
      <c r="P164" s="1878" t="s">
        <v>3893</v>
      </c>
      <c r="Q164" s="1839"/>
      <c r="R164" s="4701"/>
      <c r="U164" s="101">
        <f t="shared" si="53"/>
        <v>0</v>
      </c>
      <c r="V164" s="3055">
        <v>0</v>
      </c>
    </row>
    <row r="165" spans="2:22" ht="15.75" customHeight="1" thickTop="1" thickBot="1">
      <c r="B165" s="1906"/>
      <c r="C165" s="1907"/>
      <c r="D165" s="1908"/>
      <c r="E165" s="1908"/>
      <c r="F165" s="1909"/>
      <c r="G165" s="1909"/>
      <c r="H165" s="1909"/>
      <c r="I165" s="1909"/>
      <c r="J165" s="1909"/>
      <c r="K165" s="1910"/>
      <c r="L165" s="1909"/>
      <c r="M165" s="1909"/>
      <c r="N165" s="1909"/>
      <c r="O165" s="1839"/>
      <c r="P165" s="4696"/>
      <c r="Q165" s="1839"/>
      <c r="R165" s="1115"/>
      <c r="U165" s="101">
        <f t="shared" si="43"/>
        <v>0</v>
      </c>
      <c r="V165" s="3055">
        <v>9</v>
      </c>
    </row>
    <row r="166" spans="2:22" ht="15.75" customHeight="1" thickTop="1" thickBot="1">
      <c r="B166" s="1904" t="s">
        <v>3894</v>
      </c>
      <c r="C166" s="1839"/>
      <c r="D166" s="1839"/>
      <c r="E166" s="1839"/>
      <c r="F166" s="1881"/>
      <c r="G166" s="1881"/>
      <c r="H166" s="1881"/>
      <c r="I166" s="1881"/>
      <c r="J166" s="1881"/>
      <c r="K166" s="1881"/>
      <c r="L166" s="1896"/>
      <c r="M166" s="1896"/>
      <c r="N166" s="1897"/>
      <c r="O166" s="1838"/>
      <c r="P166" s="1838"/>
      <c r="Q166" s="1839"/>
      <c r="R166" s="1839"/>
      <c r="U166" s="101">
        <f t="shared" si="43"/>
        <v>0</v>
      </c>
      <c r="V166" s="3055">
        <v>9</v>
      </c>
    </row>
    <row r="167" spans="2:22" ht="17.25" customHeight="1" thickTop="1">
      <c r="B167" s="3905" t="s">
        <v>3895</v>
      </c>
      <c r="C167" s="1848" t="s">
        <v>3605</v>
      </c>
      <c r="D167" s="1849" t="s">
        <v>731</v>
      </c>
      <c r="E167" s="1849">
        <v>3</v>
      </c>
      <c r="F167" s="1850">
        <v>0</v>
      </c>
      <c r="G167" s="1850">
        <v>0</v>
      </c>
      <c r="H167" s="1850">
        <v>0</v>
      </c>
      <c r="I167" s="1850">
        <v>0</v>
      </c>
      <c r="J167" s="1850">
        <v>0</v>
      </c>
      <c r="K167" s="1851">
        <f t="shared" ref="K167:K182" si="55">IFERROR(SUM(F167:J167),0)</f>
        <v>0</v>
      </c>
      <c r="L167" s="1890"/>
      <c r="M167" s="1890"/>
      <c r="N167" s="1898"/>
      <c r="O167" s="1839"/>
      <c r="P167" s="1854" t="s">
        <v>3896</v>
      </c>
      <c r="Q167" s="1839"/>
      <c r="R167" s="4702"/>
      <c r="U167" s="101">
        <f t="shared" si="43"/>
        <v>0</v>
      </c>
      <c r="V167" s="3055">
        <v>3</v>
      </c>
    </row>
    <row r="168" spans="2:22" ht="17.25" customHeight="1">
      <c r="B168" s="3555" t="s">
        <v>3897</v>
      </c>
      <c r="C168" s="1856" t="s">
        <v>3608</v>
      </c>
      <c r="D168" s="1857" t="s">
        <v>731</v>
      </c>
      <c r="E168" s="1857">
        <v>3</v>
      </c>
      <c r="F168" s="1858"/>
      <c r="G168" s="1858"/>
      <c r="H168" s="1858"/>
      <c r="I168" s="1858"/>
      <c r="J168" s="1858"/>
      <c r="K168" s="1859">
        <f t="shared" si="55"/>
        <v>0</v>
      </c>
      <c r="L168" s="1869"/>
      <c r="M168" s="1869"/>
      <c r="N168" s="1888"/>
      <c r="O168" s="1839"/>
      <c r="P168" s="1862" t="s">
        <v>3898</v>
      </c>
      <c r="Q168" s="1839"/>
      <c r="R168" s="4697"/>
      <c r="U168" s="101" t="str">
        <f t="shared" si="43"/>
        <v>Please complete all cells in row</v>
      </c>
      <c r="V168" s="3055">
        <v>3</v>
      </c>
    </row>
    <row r="169" spans="2:22" ht="17.25" customHeight="1">
      <c r="B169" s="3555" t="s">
        <v>3899</v>
      </c>
      <c r="C169" s="1856" t="s">
        <v>3611</v>
      </c>
      <c r="D169" s="1857" t="s">
        <v>731</v>
      </c>
      <c r="E169" s="1857">
        <v>3</v>
      </c>
      <c r="F169" s="1865">
        <f>IFERROR(SUM(F167:F168), 0)</f>
        <v>0</v>
      </c>
      <c r="G169" s="1865">
        <f>IFERROR(SUM(G167:G168), 0)</f>
        <v>0</v>
      </c>
      <c r="H169" s="1865">
        <f t="shared" ref="H169" si="56">IFERROR(SUM(H167:H168), 0)</f>
        <v>0</v>
      </c>
      <c r="I169" s="1865">
        <f>IFERROR(SUM(I167:I168), 0)</f>
        <v>0</v>
      </c>
      <c r="J169" s="1865">
        <f>IFERROR(SUM(J167:J168), 0)</f>
        <v>0</v>
      </c>
      <c r="K169" s="1859">
        <f t="shared" si="55"/>
        <v>0</v>
      </c>
      <c r="L169" s="1858">
        <f>K169</f>
        <v>0</v>
      </c>
      <c r="M169" s="1899">
        <v>0</v>
      </c>
      <c r="N169" s="1900">
        <v>0</v>
      </c>
      <c r="O169" s="1839"/>
      <c r="P169" s="1862" t="s">
        <v>3900</v>
      </c>
      <c r="Q169" s="1839"/>
      <c r="R169" s="4697"/>
      <c r="U169" s="101">
        <f t="shared" si="43"/>
        <v>0</v>
      </c>
      <c r="V169" s="3055">
        <v>0</v>
      </c>
    </row>
    <row r="170" spans="2:22" ht="17.25" customHeight="1">
      <c r="B170" s="3555" t="s">
        <v>3901</v>
      </c>
      <c r="C170" s="1856" t="s">
        <v>3605</v>
      </c>
      <c r="D170" s="1857" t="s">
        <v>731</v>
      </c>
      <c r="E170" s="1857">
        <v>3</v>
      </c>
      <c r="F170" s="1858">
        <v>0</v>
      </c>
      <c r="G170" s="1858">
        <v>0</v>
      </c>
      <c r="H170" s="1858">
        <v>0</v>
      </c>
      <c r="I170" s="1858">
        <v>0</v>
      </c>
      <c r="J170" s="1858">
        <v>0</v>
      </c>
      <c r="K170" s="1859">
        <f t="shared" si="55"/>
        <v>0</v>
      </c>
      <c r="L170" s="1869"/>
      <c r="M170" s="1869"/>
      <c r="N170" s="1888"/>
      <c r="O170" s="1839"/>
      <c r="P170" s="1862" t="s">
        <v>3902</v>
      </c>
      <c r="Q170" s="1839"/>
      <c r="R170" s="4697"/>
      <c r="U170" s="101">
        <f t="shared" si="43"/>
        <v>0</v>
      </c>
      <c r="V170" s="3055">
        <v>3</v>
      </c>
    </row>
    <row r="171" spans="2:22" ht="17.25" customHeight="1">
      <c r="B171" s="3555" t="s">
        <v>3903</v>
      </c>
      <c r="C171" s="1856" t="s">
        <v>3608</v>
      </c>
      <c r="D171" s="1857" t="s">
        <v>731</v>
      </c>
      <c r="E171" s="1857">
        <v>3</v>
      </c>
      <c r="F171" s="1858"/>
      <c r="G171" s="1858"/>
      <c r="H171" s="1858"/>
      <c r="I171" s="1858"/>
      <c r="J171" s="1858"/>
      <c r="K171" s="1859">
        <f t="shared" si="55"/>
        <v>0</v>
      </c>
      <c r="L171" s="1869"/>
      <c r="M171" s="1869"/>
      <c r="N171" s="1888"/>
      <c r="O171" s="1839"/>
      <c r="P171" s="1862" t="s">
        <v>3904</v>
      </c>
      <c r="Q171" s="1839"/>
      <c r="R171" s="4697"/>
      <c r="U171" s="101" t="str">
        <f t="shared" si="43"/>
        <v>Please complete all cells in row</v>
      </c>
      <c r="V171" s="3055">
        <v>3</v>
      </c>
    </row>
    <row r="172" spans="2:22" ht="17.25" customHeight="1">
      <c r="B172" s="3555" t="s">
        <v>3905</v>
      </c>
      <c r="C172" s="1856" t="s">
        <v>3611</v>
      </c>
      <c r="D172" s="1857" t="s">
        <v>731</v>
      </c>
      <c r="E172" s="1857">
        <v>3</v>
      </c>
      <c r="F172" s="1865">
        <f>IFERROR(SUM(F170:F171), 0)</f>
        <v>0</v>
      </c>
      <c r="G172" s="1865">
        <f>IFERROR(SUM(G170:G171), 0)</f>
        <v>0</v>
      </c>
      <c r="H172" s="1865">
        <f t="shared" ref="H172" si="57">IFERROR(SUM(H170:H171), 0)</f>
        <v>0</v>
      </c>
      <c r="I172" s="1865">
        <f>IFERROR(SUM(I170:I171), 0)</f>
        <v>0</v>
      </c>
      <c r="J172" s="1865">
        <f>IFERROR(SUM(J170:J171), 0)</f>
        <v>0</v>
      </c>
      <c r="K172" s="1859">
        <f t="shared" si="55"/>
        <v>0</v>
      </c>
      <c r="L172" s="1858">
        <f>K172</f>
        <v>0</v>
      </c>
      <c r="M172" s="1899">
        <v>0</v>
      </c>
      <c r="N172" s="1900">
        <v>0</v>
      </c>
      <c r="O172" s="1839"/>
      <c r="P172" s="1862" t="s">
        <v>3906</v>
      </c>
      <c r="Q172" s="1839"/>
      <c r="R172" s="4697"/>
      <c r="U172" s="101">
        <f t="shared" si="43"/>
        <v>0</v>
      </c>
      <c r="V172" s="3055">
        <v>0</v>
      </c>
    </row>
    <row r="173" spans="2:22" ht="17.25" customHeight="1">
      <c r="B173" s="3555" t="s">
        <v>3907</v>
      </c>
      <c r="C173" s="1856" t="s">
        <v>3605</v>
      </c>
      <c r="D173" s="1857" t="s">
        <v>731</v>
      </c>
      <c r="E173" s="1857">
        <v>3</v>
      </c>
      <c r="F173" s="1858">
        <v>0</v>
      </c>
      <c r="G173" s="1858">
        <v>0</v>
      </c>
      <c r="H173" s="1858">
        <v>0</v>
      </c>
      <c r="I173" s="1858">
        <v>0</v>
      </c>
      <c r="J173" s="1858">
        <v>0</v>
      </c>
      <c r="K173" s="1859">
        <f t="shared" si="55"/>
        <v>0</v>
      </c>
      <c r="L173" s="1869"/>
      <c r="M173" s="1869"/>
      <c r="N173" s="1888"/>
      <c r="O173" s="1839"/>
      <c r="P173" s="1862" t="s">
        <v>3908</v>
      </c>
      <c r="Q173" s="1839"/>
      <c r="R173" s="4697"/>
      <c r="U173" s="101">
        <f t="shared" si="43"/>
        <v>0</v>
      </c>
      <c r="V173" s="3055">
        <v>3</v>
      </c>
    </row>
    <row r="174" spans="2:22" ht="17.25" customHeight="1">
      <c r="B174" s="3555" t="s">
        <v>3909</v>
      </c>
      <c r="C174" s="1856" t="s">
        <v>3608</v>
      </c>
      <c r="D174" s="1857" t="s">
        <v>731</v>
      </c>
      <c r="E174" s="1857">
        <v>3</v>
      </c>
      <c r="F174" s="1858"/>
      <c r="G174" s="1858"/>
      <c r="H174" s="1858"/>
      <c r="I174" s="1858"/>
      <c r="J174" s="1858"/>
      <c r="K174" s="1859">
        <f t="shared" si="55"/>
        <v>0</v>
      </c>
      <c r="L174" s="1869"/>
      <c r="M174" s="1869"/>
      <c r="N174" s="1888"/>
      <c r="O174" s="1839"/>
      <c r="P174" s="1862" t="s">
        <v>3910</v>
      </c>
      <c r="Q174" s="1839"/>
      <c r="R174" s="4697"/>
      <c r="U174" s="101" t="str">
        <f t="shared" si="43"/>
        <v>Please complete all cells in row</v>
      </c>
      <c r="V174" s="3055">
        <v>3</v>
      </c>
    </row>
    <row r="175" spans="2:22" ht="17.25" customHeight="1">
      <c r="B175" s="3555" t="s">
        <v>3911</v>
      </c>
      <c r="C175" s="1856" t="s">
        <v>3611</v>
      </c>
      <c r="D175" s="1857" t="s">
        <v>731</v>
      </c>
      <c r="E175" s="1857">
        <v>3</v>
      </c>
      <c r="F175" s="1865">
        <f>IFERROR(SUM(F173:F174), 0)</f>
        <v>0</v>
      </c>
      <c r="G175" s="1865">
        <f>IFERROR(SUM(G173:G174), 0)</f>
        <v>0</v>
      </c>
      <c r="H175" s="1865">
        <f t="shared" ref="H175" si="58">IFERROR(SUM(H173:H174), 0)</f>
        <v>0</v>
      </c>
      <c r="I175" s="1865">
        <f>IFERROR(SUM(I173:I174), 0)</f>
        <v>0</v>
      </c>
      <c r="J175" s="1865">
        <f>IFERROR(SUM(J173:J174), 0)</f>
        <v>0</v>
      </c>
      <c r="K175" s="1859">
        <f t="shared" si="55"/>
        <v>0</v>
      </c>
      <c r="L175" s="1858">
        <f>K175</f>
        <v>0</v>
      </c>
      <c r="M175" s="1899">
        <v>0</v>
      </c>
      <c r="N175" s="1900">
        <v>0</v>
      </c>
      <c r="O175" s="1839"/>
      <c r="P175" s="1862" t="s">
        <v>3912</v>
      </c>
      <c r="Q175" s="1839"/>
      <c r="R175" s="4697"/>
      <c r="U175" s="101">
        <f t="shared" si="43"/>
        <v>0</v>
      </c>
      <c r="V175" s="3055">
        <v>0</v>
      </c>
    </row>
    <row r="176" spans="2:22" ht="17.25" customHeight="1">
      <c r="B176" s="3555" t="s">
        <v>3913</v>
      </c>
      <c r="C176" s="1856" t="s">
        <v>3605</v>
      </c>
      <c r="D176" s="1857" t="s">
        <v>731</v>
      </c>
      <c r="E176" s="1857">
        <v>3</v>
      </c>
      <c r="F176" s="1858">
        <v>0</v>
      </c>
      <c r="G176" s="1858">
        <v>0</v>
      </c>
      <c r="H176" s="1858">
        <v>0</v>
      </c>
      <c r="I176" s="1858">
        <v>0</v>
      </c>
      <c r="J176" s="1858">
        <v>0</v>
      </c>
      <c r="K176" s="1859">
        <f t="shared" si="55"/>
        <v>0</v>
      </c>
      <c r="L176" s="1869"/>
      <c r="M176" s="1869"/>
      <c r="N176" s="1888"/>
      <c r="O176" s="1839"/>
      <c r="P176" s="1862" t="s">
        <v>3914</v>
      </c>
      <c r="Q176" s="1839"/>
      <c r="R176" s="4697"/>
      <c r="U176" s="101">
        <f t="shared" si="43"/>
        <v>0</v>
      </c>
      <c r="V176" s="3055">
        <v>3</v>
      </c>
    </row>
    <row r="177" spans="2:22" ht="17.25" customHeight="1">
      <c r="B177" s="3555" t="s">
        <v>3915</v>
      </c>
      <c r="C177" s="1856" t="s">
        <v>3608</v>
      </c>
      <c r="D177" s="1857" t="s">
        <v>731</v>
      </c>
      <c r="E177" s="1857">
        <v>3</v>
      </c>
      <c r="F177" s="1858"/>
      <c r="G177" s="1858"/>
      <c r="H177" s="1858"/>
      <c r="I177" s="1858"/>
      <c r="J177" s="1858"/>
      <c r="K177" s="1859">
        <f t="shared" si="55"/>
        <v>0</v>
      </c>
      <c r="L177" s="1869"/>
      <c r="M177" s="1869"/>
      <c r="N177" s="1888"/>
      <c r="O177" s="1839"/>
      <c r="P177" s="1862" t="s">
        <v>3916</v>
      </c>
      <c r="Q177" s="1839"/>
      <c r="R177" s="4697"/>
      <c r="U177" s="101" t="str">
        <f t="shared" si="43"/>
        <v>Please complete all cells in row</v>
      </c>
      <c r="V177" s="3055">
        <v>3</v>
      </c>
    </row>
    <row r="178" spans="2:22" ht="17.25" customHeight="1">
      <c r="B178" s="3555" t="s">
        <v>3917</v>
      </c>
      <c r="C178" s="1856" t="s">
        <v>3611</v>
      </c>
      <c r="D178" s="1857" t="s">
        <v>731</v>
      </c>
      <c r="E178" s="1857">
        <v>3</v>
      </c>
      <c r="F178" s="1865">
        <f>IFERROR(SUM(F176:F177), 0)</f>
        <v>0</v>
      </c>
      <c r="G178" s="1865">
        <f>IFERROR(SUM(G176:G177), 0)</f>
        <v>0</v>
      </c>
      <c r="H178" s="1865">
        <f t="shared" ref="H178" si="59">IFERROR(SUM(H176:H177), 0)</f>
        <v>0</v>
      </c>
      <c r="I178" s="1865">
        <f>IFERROR(SUM(I176:I177), 0)</f>
        <v>0</v>
      </c>
      <c r="J178" s="1865">
        <f>IFERROR(SUM(J176:J177), 0)</f>
        <v>0</v>
      </c>
      <c r="K178" s="1859">
        <f t="shared" si="55"/>
        <v>0</v>
      </c>
      <c r="L178" s="1858">
        <f>K178</f>
        <v>0</v>
      </c>
      <c r="M178" s="1899">
        <v>0</v>
      </c>
      <c r="N178" s="1900">
        <v>0</v>
      </c>
      <c r="O178" s="1839"/>
      <c r="P178" s="1862" t="s">
        <v>3918</v>
      </c>
      <c r="Q178" s="1839"/>
      <c r="R178" s="4697"/>
      <c r="U178" s="101">
        <f t="shared" ref="U178:U187" si="60">IF(COUNTBLANK(F178:N178)=V178, 0, rngIncomplete )</f>
        <v>0</v>
      </c>
      <c r="V178" s="3055">
        <v>0</v>
      </c>
    </row>
    <row r="179" spans="2:22" ht="17.25" customHeight="1">
      <c r="B179" s="3555" t="s">
        <v>3919</v>
      </c>
      <c r="C179" s="1856" t="s">
        <v>3605</v>
      </c>
      <c r="D179" s="1857" t="s">
        <v>731</v>
      </c>
      <c r="E179" s="1857">
        <v>3</v>
      </c>
      <c r="F179" s="1858">
        <v>0</v>
      </c>
      <c r="G179" s="1858">
        <v>0</v>
      </c>
      <c r="H179" s="1858">
        <v>0</v>
      </c>
      <c r="I179" s="1858">
        <v>0</v>
      </c>
      <c r="J179" s="1858">
        <v>0</v>
      </c>
      <c r="K179" s="1859">
        <f t="shared" si="55"/>
        <v>0</v>
      </c>
      <c r="L179" s="1869"/>
      <c r="M179" s="1869"/>
      <c r="N179" s="1888"/>
      <c r="O179" s="1839"/>
      <c r="P179" s="1862" t="s">
        <v>3920</v>
      </c>
      <c r="Q179" s="1839"/>
      <c r="R179" s="4697"/>
      <c r="U179" s="101">
        <f t="shared" si="60"/>
        <v>0</v>
      </c>
      <c r="V179" s="3055">
        <v>3</v>
      </c>
    </row>
    <row r="180" spans="2:22" ht="17.25" customHeight="1">
      <c r="B180" s="3555" t="s">
        <v>3921</v>
      </c>
      <c r="C180" s="1856" t="s">
        <v>3608</v>
      </c>
      <c r="D180" s="1857" t="s">
        <v>731</v>
      </c>
      <c r="E180" s="1857">
        <v>3</v>
      </c>
      <c r="F180" s="1858"/>
      <c r="G180" s="1858"/>
      <c r="H180" s="1858"/>
      <c r="I180" s="1858"/>
      <c r="J180" s="1858"/>
      <c r="K180" s="1859">
        <f t="shared" si="55"/>
        <v>0</v>
      </c>
      <c r="L180" s="1869"/>
      <c r="M180" s="1869"/>
      <c r="N180" s="1888"/>
      <c r="O180" s="1839"/>
      <c r="P180" s="1862" t="s">
        <v>3922</v>
      </c>
      <c r="Q180" s="1839"/>
      <c r="R180" s="4697"/>
      <c r="U180" s="101" t="str">
        <f t="shared" si="60"/>
        <v>Please complete all cells in row</v>
      </c>
      <c r="V180" s="3055">
        <v>3</v>
      </c>
    </row>
    <row r="181" spans="2:22" ht="17.25" customHeight="1">
      <c r="B181" s="3555" t="s">
        <v>3923</v>
      </c>
      <c r="C181" s="1856" t="s">
        <v>3611</v>
      </c>
      <c r="D181" s="1857" t="s">
        <v>731</v>
      </c>
      <c r="E181" s="1857">
        <v>3</v>
      </c>
      <c r="F181" s="1865">
        <f>IFERROR(SUM(F179:F180), 0)</f>
        <v>0</v>
      </c>
      <c r="G181" s="1865">
        <f>IFERROR(SUM(G179:G180), 0)</f>
        <v>0</v>
      </c>
      <c r="H181" s="1865">
        <f t="shared" ref="H181" si="61">IFERROR(SUM(H179:H180), 0)</f>
        <v>0</v>
      </c>
      <c r="I181" s="1865">
        <f>IFERROR(SUM(I179:I180), 0)</f>
        <v>0</v>
      </c>
      <c r="J181" s="1865">
        <f>IFERROR(SUM(J179:J180), 0)</f>
        <v>0</v>
      </c>
      <c r="K181" s="1859">
        <f t="shared" si="55"/>
        <v>0</v>
      </c>
      <c r="L181" s="1858">
        <f>K181</f>
        <v>0</v>
      </c>
      <c r="M181" s="1899">
        <v>0</v>
      </c>
      <c r="N181" s="1900">
        <v>0</v>
      </c>
      <c r="O181" s="1839"/>
      <c r="P181" s="1862" t="s">
        <v>3924</v>
      </c>
      <c r="Q181" s="1839"/>
      <c r="R181" s="4699"/>
      <c r="U181" s="101">
        <f t="shared" si="60"/>
        <v>0</v>
      </c>
      <c r="V181" s="3055">
        <v>0</v>
      </c>
    </row>
    <row r="182" spans="2:22" ht="17.25" customHeight="1" thickBot="1">
      <c r="B182" s="1879" t="s">
        <v>3925</v>
      </c>
      <c r="C182" s="1872" t="s">
        <v>3611</v>
      </c>
      <c r="D182" s="1873" t="s">
        <v>731</v>
      </c>
      <c r="E182" s="1873">
        <v>3</v>
      </c>
      <c r="F182" s="1874">
        <f>IFERROR(SUM(F169,F172, F175,F178,F181), 0)</f>
        <v>0</v>
      </c>
      <c r="G182" s="1874">
        <f t="shared" ref="G182:J182" si="62">IFERROR(SUM(G169,G172, G175,G178,G181), 0)</f>
        <v>0</v>
      </c>
      <c r="H182" s="1874">
        <f t="shared" si="62"/>
        <v>0</v>
      </c>
      <c r="I182" s="1874">
        <f t="shared" si="62"/>
        <v>0</v>
      </c>
      <c r="J182" s="1874">
        <f t="shared" si="62"/>
        <v>0</v>
      </c>
      <c r="K182" s="1875">
        <f t="shared" si="55"/>
        <v>0</v>
      </c>
      <c r="L182" s="1874">
        <f>IFERROR(SUM(L169,L172, L175,L178,L181), 0)</f>
        <v>0</v>
      </c>
      <c r="M182" s="1874">
        <f>IFERROR(SUM(M169,M172, M175,M178,M181), 0)</f>
        <v>0</v>
      </c>
      <c r="N182" s="2687">
        <f>IFERROR(SUM(N169,N172, N175,N178,N181), 0)</f>
        <v>0</v>
      </c>
      <c r="O182" s="1839"/>
      <c r="P182" s="1878" t="s">
        <v>3926</v>
      </c>
      <c r="Q182" s="1839"/>
      <c r="R182" s="4700"/>
      <c r="U182" s="101">
        <f t="shared" si="60"/>
        <v>0</v>
      </c>
      <c r="V182" s="3055">
        <v>0</v>
      </c>
    </row>
    <row r="183" spans="2:22" ht="15.75" customHeight="1" thickTop="1" thickBot="1">
      <c r="B183" s="1880"/>
      <c r="C183" s="1839"/>
      <c r="D183" s="1839"/>
      <c r="E183" s="1839"/>
      <c r="F183" s="1881"/>
      <c r="G183" s="1881"/>
      <c r="H183" s="1881"/>
      <c r="I183" s="1881"/>
      <c r="J183" s="1881"/>
      <c r="K183" s="1881"/>
      <c r="L183" s="1882"/>
      <c r="M183" s="1882"/>
      <c r="N183" s="3748"/>
      <c r="O183" s="1838"/>
      <c r="P183" s="1838"/>
      <c r="Q183" s="1839"/>
      <c r="R183" s="1839"/>
      <c r="U183" s="101">
        <f t="shared" si="60"/>
        <v>0</v>
      </c>
      <c r="V183" s="3055">
        <v>9</v>
      </c>
    </row>
    <row r="184" spans="2:22" ht="15.75" customHeight="1" thickTop="1" thickBot="1">
      <c r="B184" s="1846" t="s">
        <v>3927</v>
      </c>
      <c r="C184" s="1839"/>
      <c r="D184" s="1839"/>
      <c r="E184" s="1839"/>
      <c r="F184" s="1881"/>
      <c r="G184" s="1881"/>
      <c r="H184" s="1881"/>
      <c r="I184" s="1881"/>
      <c r="J184" s="1881"/>
      <c r="K184" s="1881"/>
      <c r="L184" s="1882"/>
      <c r="M184" s="1882"/>
      <c r="N184" s="3748"/>
      <c r="O184" s="1838"/>
      <c r="P184" s="1838"/>
      <c r="Q184" s="1839"/>
      <c r="R184" s="1839"/>
      <c r="U184" s="101">
        <f t="shared" si="60"/>
        <v>0</v>
      </c>
      <c r="V184" s="3055">
        <v>9</v>
      </c>
    </row>
    <row r="185" spans="2:22" ht="15.75" customHeight="1" thickTop="1">
      <c r="B185" s="1855" t="s">
        <v>3928</v>
      </c>
      <c r="C185" s="1848" t="s">
        <v>3605</v>
      </c>
      <c r="D185" s="1849" t="s">
        <v>731</v>
      </c>
      <c r="E185" s="1849">
        <v>3</v>
      </c>
      <c r="F185" s="1911">
        <f t="shared" ref="F185:H186" si="63">IFERROR(F10+F13+F16+F19+F22+F25+F28+F31+F34+F46+F52+F55+F58+F61+F64+F67+F106+F109+F112+F115+F118+F121+F124+F127+F130+F136+F139+F145+F148+F151+F157+F162+F167+F170+F173+F176+F179, 0)</f>
        <v>3.2981501979999996</v>
      </c>
      <c r="G185" s="1911">
        <f t="shared" si="63"/>
        <v>0</v>
      </c>
      <c r="H185" s="1911">
        <f t="shared" si="63"/>
        <v>3.1368617629999993</v>
      </c>
      <c r="I185" s="1911">
        <f>IFERROR(I10+I13+I16+I19+I22+I25+I28+I31+I34+I46+I52+I55+I58+I61+I64+I67+I73+I76+I79+I82+I85+I88+I91+I94+I97+I100+I106+I109+I112+I115+I118+I121+I124+I127+I130+I136+I139+I145+I148+I151+I157+I162+I167+I170+I173+I176+I179, 0)</f>
        <v>12.903881028999701</v>
      </c>
      <c r="J185" s="1911">
        <f>IFERROR(J10+J13+J16+J19+J22+J25+J28+J31+J34+J46+J52+J55+J58+J61+J64+J67+J73+J76+J79+J82+J85+J88+J91+J94+J97+J100+J106+J109+J112+J115+J118+J121+J124+J127+J130+J136+J139+J145+J148+J151+J157+J162+J167+J170+J173+J176+J179, 0)</f>
        <v>0</v>
      </c>
      <c r="K185" s="1851">
        <f>IFERROR(SUM(F185:J185),0)</f>
        <v>19.3388929899997</v>
      </c>
      <c r="L185" s="1912"/>
      <c r="M185" s="1912"/>
      <c r="N185" s="1913"/>
      <c r="O185" s="1839"/>
      <c r="P185" s="1854" t="s">
        <v>3929</v>
      </c>
      <c r="Q185" s="1839"/>
      <c r="R185" s="4702"/>
      <c r="U185" s="101">
        <f t="shared" si="60"/>
        <v>0</v>
      </c>
      <c r="V185" s="3055">
        <v>3</v>
      </c>
    </row>
    <row r="186" spans="2:22" ht="15.75" customHeight="1">
      <c r="B186" s="1863" t="s">
        <v>3928</v>
      </c>
      <c r="C186" s="1856" t="s">
        <v>3608</v>
      </c>
      <c r="D186" s="1857" t="s">
        <v>731</v>
      </c>
      <c r="E186" s="1857">
        <v>3</v>
      </c>
      <c r="F186" s="1865">
        <f t="shared" si="63"/>
        <v>0</v>
      </c>
      <c r="G186" s="1865">
        <f t="shared" si="63"/>
        <v>0</v>
      </c>
      <c r="H186" s="1865">
        <f t="shared" si="63"/>
        <v>0</v>
      </c>
      <c r="I186" s="1865">
        <f>IFERROR(I11+I14+I17+I20+I23+I26+I29+I32+I35+I47+I53+I56+I59+I62+I65+I68+I74+I77+I80+I83+I86+I89+I92+I95+I98+I101+I107+I110+I113+I116+I119+I122+I125+I128+I131+I137+I140+I146+I149+I152+I158+I163+I168+I171+I174+I177+I180, 0)</f>
        <v>0.31057288</v>
      </c>
      <c r="J186" s="1865">
        <f>IFERROR(J11+J14+J17+J20+J23+J26+J29+J32+J35+J47+J53+J56+J59+J62+J65+J68+J74+J77+J80+J83+J86+J89+J92+J95+J98+J101+J107+J110+J113+J116+J119+J122+J125+J128+J131+J137+J140+J146+J149+J152+J158+J163+J168+J171+J174+J177+J180, 0)</f>
        <v>0</v>
      </c>
      <c r="K186" s="1859">
        <f>IFERROR(SUM(F186:J186),0)</f>
        <v>0.31057288</v>
      </c>
      <c r="L186" s="1867"/>
      <c r="M186" s="1867"/>
      <c r="N186" s="1868"/>
      <c r="O186" s="1839"/>
      <c r="P186" s="1862" t="s">
        <v>3930</v>
      </c>
      <c r="Q186" s="1839"/>
      <c r="R186" s="4697"/>
      <c r="U186" s="101">
        <f t="shared" si="60"/>
        <v>0</v>
      </c>
      <c r="V186" s="3055">
        <v>3</v>
      </c>
    </row>
    <row r="187" spans="2:22" ht="15.75" customHeight="1" thickBot="1">
      <c r="B187" s="1879" t="s">
        <v>3928</v>
      </c>
      <c r="C187" s="1872" t="s">
        <v>3611</v>
      </c>
      <c r="D187" s="1873" t="s">
        <v>731</v>
      </c>
      <c r="E187" s="1873">
        <v>3</v>
      </c>
      <c r="F187" s="1874">
        <f t="shared" ref="F187:J187" si="64">IFERROR(F185+F186, 0)</f>
        <v>3.2981501979999996</v>
      </c>
      <c r="G187" s="1874">
        <f t="shared" si="64"/>
        <v>0</v>
      </c>
      <c r="H187" s="1874">
        <f t="shared" si="64"/>
        <v>3.1368617629999993</v>
      </c>
      <c r="I187" s="1874">
        <f t="shared" si="64"/>
        <v>13.214453908999701</v>
      </c>
      <c r="J187" s="1874">
        <f t="shared" si="64"/>
        <v>0</v>
      </c>
      <c r="K187" s="1875">
        <f>IFERROR(SUM(F187:J187),0)</f>
        <v>19.649465869999702</v>
      </c>
      <c r="L187" s="1874">
        <f>IFERROR(L49+L70+L103+L133+L142+L154+L159+L182, 0)</f>
        <v>19.649465869999695</v>
      </c>
      <c r="M187" s="1874">
        <f>IFERROR(M49+M70+M103+M133+M142+M154+M159+M182, 0)</f>
        <v>28.84137296768851</v>
      </c>
      <c r="N187" s="1903">
        <f>IFERROR(N49+N70+N103+N133+N142+N154+N159+N182, 0)</f>
        <v>184.22638434426483</v>
      </c>
      <c r="O187" s="1839"/>
      <c r="P187" s="1878" t="s">
        <v>3931</v>
      </c>
      <c r="Q187" s="1839"/>
      <c r="R187" s="4700"/>
      <c r="U187" s="101">
        <f t="shared" si="60"/>
        <v>0</v>
      </c>
      <c r="V187" s="3055">
        <v>0</v>
      </c>
    </row>
    <row r="188" spans="2:22" ht="15.6" thickTop="1">
      <c r="B188" s="1880"/>
      <c r="C188" s="1839"/>
      <c r="D188" s="1839"/>
      <c r="E188" s="1839"/>
      <c r="F188" s="1839"/>
      <c r="G188" s="1839"/>
      <c r="H188" s="1839"/>
      <c r="I188" s="1839"/>
      <c r="J188" s="1839"/>
      <c r="K188" s="1839"/>
      <c r="L188" s="1839"/>
      <c r="M188" s="1839"/>
      <c r="N188" s="1839"/>
      <c r="O188" s="1839"/>
      <c r="P188" s="1839"/>
      <c r="Q188" s="1839"/>
      <c r="R188" s="1839"/>
      <c r="S188" s="3052" t="s">
        <v>775</v>
      </c>
    </row>
    <row r="189" spans="2:22" ht="16.5" customHeight="1">
      <c r="B189" s="1880"/>
      <c r="C189" s="1839"/>
      <c r="D189" s="1839"/>
      <c r="E189" s="1839"/>
      <c r="F189" s="1839"/>
      <c r="G189" s="1839"/>
      <c r="H189" s="1839"/>
      <c r="I189" s="1839"/>
      <c r="J189" s="1839"/>
      <c r="K189" s="1839"/>
      <c r="L189" s="1839"/>
      <c r="M189" s="1839"/>
      <c r="N189" s="1839"/>
      <c r="O189" s="1839"/>
      <c r="P189" s="1839"/>
      <c r="Q189" s="1839"/>
      <c r="R189" s="1839"/>
    </row>
    <row r="190" spans="2:22" ht="15">
      <c r="B190" s="1914"/>
      <c r="C190" s="1915"/>
      <c r="E190" s="1839"/>
      <c r="F190" s="1839"/>
      <c r="G190" s="1839"/>
      <c r="H190" s="1839"/>
      <c r="I190" s="1839"/>
      <c r="J190" s="1839"/>
      <c r="K190" s="1839"/>
      <c r="L190" s="1839"/>
      <c r="M190" s="1839"/>
      <c r="N190" s="1839"/>
      <c r="O190" s="1839"/>
      <c r="P190" s="1839"/>
      <c r="Q190" s="1839"/>
      <c r="R190" s="1839"/>
    </row>
    <row r="191" spans="2:22" ht="15">
      <c r="B191" s="1914"/>
      <c r="C191" s="1916"/>
      <c r="E191" s="1839"/>
      <c r="F191" s="1839"/>
      <c r="G191" s="1839"/>
      <c r="H191" s="1839"/>
      <c r="I191" s="1839"/>
      <c r="J191" s="1839"/>
      <c r="K191" s="1839"/>
      <c r="L191" s="1839"/>
      <c r="M191" s="1839"/>
      <c r="N191" s="1839"/>
      <c r="O191" s="1839"/>
      <c r="P191" s="1839"/>
      <c r="Q191" s="1839"/>
      <c r="R191" s="1839"/>
    </row>
    <row r="192" spans="2:22" ht="15">
      <c r="B192" s="1914"/>
      <c r="C192" s="1914"/>
      <c r="D192" s="1917"/>
      <c r="E192" s="1839"/>
      <c r="F192" s="1839"/>
      <c r="G192" s="1839"/>
      <c r="H192" s="1839"/>
      <c r="I192" s="1839"/>
      <c r="J192" s="1839"/>
      <c r="K192" s="1839"/>
      <c r="L192" s="1839"/>
      <c r="M192" s="1839"/>
      <c r="N192" s="1839"/>
      <c r="O192" s="1839"/>
      <c r="P192" s="1839"/>
      <c r="Q192" s="1839"/>
      <c r="R192" s="1839"/>
    </row>
    <row r="193" spans="2:18" ht="15">
      <c r="B193" s="1845"/>
      <c r="D193" s="1918"/>
      <c r="E193" s="1839"/>
      <c r="F193" s="1839"/>
      <c r="G193" s="1839"/>
      <c r="H193" s="1839"/>
      <c r="I193" s="1839"/>
      <c r="J193" s="1839"/>
      <c r="K193" s="1839"/>
      <c r="L193" s="1839"/>
      <c r="M193" s="1839"/>
      <c r="N193" s="1839"/>
      <c r="O193" s="1839"/>
      <c r="P193" s="1839"/>
      <c r="Q193" s="1839"/>
      <c r="R193" s="1839"/>
    </row>
    <row r="194" spans="2:18" ht="15">
      <c r="B194" s="1880"/>
      <c r="C194" s="1839"/>
      <c r="D194" s="1839"/>
      <c r="E194" s="1839"/>
      <c r="F194" s="1839"/>
      <c r="G194" s="1839"/>
      <c r="H194" s="1839"/>
      <c r="I194" s="1839"/>
      <c r="J194" s="1839"/>
      <c r="K194" s="1839"/>
      <c r="L194" s="1839"/>
      <c r="M194" s="1839"/>
      <c r="N194" s="1839"/>
      <c r="O194" s="1839"/>
      <c r="P194" s="1839"/>
      <c r="Q194" s="1839"/>
      <c r="R194" s="1839"/>
    </row>
    <row r="195" spans="2:18" ht="15">
      <c r="B195" s="1880"/>
      <c r="C195" s="1839"/>
      <c r="D195" s="1839"/>
      <c r="E195" s="1839"/>
      <c r="F195" s="1839"/>
      <c r="G195" s="1839"/>
      <c r="H195" s="1839"/>
      <c r="I195" s="1839"/>
      <c r="J195" s="1839"/>
      <c r="K195" s="1839"/>
      <c r="L195" s="1839"/>
      <c r="M195" s="1839"/>
      <c r="N195" s="1839"/>
      <c r="O195" s="1839"/>
      <c r="P195" s="1839"/>
      <c r="Q195" s="1839"/>
      <c r="R195" s="1839"/>
    </row>
    <row r="196" spans="2:18" ht="15">
      <c r="B196" s="1880"/>
      <c r="C196" s="1839"/>
      <c r="D196" s="1839"/>
      <c r="E196" s="1839"/>
      <c r="F196" s="1839"/>
      <c r="G196" s="1839"/>
      <c r="H196" s="1839"/>
      <c r="I196" s="1839"/>
      <c r="J196" s="1839"/>
      <c r="K196" s="1839"/>
      <c r="L196" s="1839"/>
      <c r="M196" s="1839"/>
      <c r="N196" s="1839"/>
      <c r="O196" s="1839"/>
      <c r="P196" s="1839"/>
      <c r="Q196" s="1839"/>
      <c r="R196" s="1839"/>
    </row>
    <row r="197" spans="2:18" ht="15">
      <c r="B197" s="1880"/>
      <c r="C197" s="1839"/>
      <c r="D197" s="1839"/>
      <c r="E197" s="1839"/>
      <c r="F197" s="1839"/>
      <c r="G197" s="1839"/>
      <c r="H197" s="1839"/>
      <c r="I197" s="1839"/>
      <c r="J197" s="1839"/>
      <c r="K197" s="1839"/>
      <c r="L197" s="1839"/>
      <c r="M197" s="1839"/>
      <c r="N197" s="1839"/>
      <c r="O197" s="1839"/>
      <c r="P197" s="1839"/>
      <c r="Q197" s="1839"/>
      <c r="R197" s="1839"/>
    </row>
    <row r="198" spans="2:18" ht="15">
      <c r="B198" s="1880"/>
      <c r="C198" s="1839"/>
      <c r="D198" s="1839"/>
      <c r="E198" s="1839"/>
      <c r="F198" s="1839"/>
      <c r="G198" s="1839"/>
      <c r="H198" s="1839"/>
      <c r="I198" s="1839"/>
      <c r="J198" s="1839"/>
      <c r="K198" s="1839"/>
      <c r="L198" s="1839"/>
      <c r="M198" s="1839"/>
      <c r="N198" s="1839"/>
      <c r="O198" s="1839"/>
      <c r="P198" s="1839"/>
      <c r="Q198" s="1839"/>
      <c r="R198" s="1839"/>
    </row>
  </sheetData>
  <sheetProtection formatColumns="0" formatRows="0"/>
  <mergeCells count="15">
    <mergeCell ref="O1:P1"/>
    <mergeCell ref="P5:P7"/>
    <mergeCell ref="R5:R7"/>
    <mergeCell ref="B3:N3"/>
    <mergeCell ref="F5:K5"/>
    <mergeCell ref="G6:I6"/>
    <mergeCell ref="D5:D7"/>
    <mergeCell ref="E5:E7"/>
    <mergeCell ref="L5:L6"/>
    <mergeCell ref="F6:F7"/>
    <mergeCell ref="J6:J7"/>
    <mergeCell ref="K6:K7"/>
    <mergeCell ref="M5:M6"/>
    <mergeCell ref="N5:N6"/>
    <mergeCell ref="B5:C7"/>
  </mergeCells>
  <conditionalFormatting sqref="U9:U187">
    <cfRule type="cellIs" dxfId="41" priority="1" operator="equal">
      <formula>0</formula>
    </cfRule>
  </conditionalFormatting>
  <dataValidations count="1">
    <dataValidation type="custom" allowBlank="1" showErrorMessage="1" errorTitle="Input Error" error="Please enter a numeric value." sqref="F100:G101 K52:K70 K73:K103 F94:G95 I94:J95 I91:J92 I88:J89 I97:J98 I100:J101 K185:K187 I82:J83 K167:K182 K10:K49 I85:J86 K106:K133 F139:J140 F179:J180 F151:J152 F176:J177 F173:J174 F167:J168 F130:J131 F40:J41 F37:J38 F43:J44 F31:J32 F28:J29 F25:J26 F170:J171 F157:J158 F136:J137 F121:J122 F118:J119 F115:J116 F67:J68 F106:J107 F52:J53 F124:J125 F112:J113 F109:J110 F145:J146 F148:J149 F34:J35 F127:J128 F73:J74 F76:J77 F79:J80 F19:J20 F55:J56 F61:J62 F64:J65 F58:J59 F10:J11 F13:J14 F16:J17 F22:J23 K136:K165 F162:J163" xr:uid="{C50AE49C-D743-4771-9209-5E911710630D}">
      <formula1>ISNUMBER(F10)</formula1>
    </dataValidation>
  </dataValidations>
  <pageMargins left="0.7" right="0.7" top="0.75" bottom="0.75" header="0.3" footer="0.3"/>
  <pageSetup paperSize="8" scale="54" fitToHeight="2" orientation="portrait" r:id="rId1"/>
  <headerFooter>
    <oddHeader>&amp;L&amp;F&amp;CSheet: &amp;A&amp;ROFFICIAL</oddHeader>
    <oddFooter>&amp;LPrinted on: &amp;D at &amp;T&amp;CPage &amp;P of &amp;N&amp;ROfwat</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7D0C0C-4A17-4E51-A083-B2864009D35D}">
  <sheetPr codeName="Sheet132">
    <pageSetUpPr fitToPage="1"/>
  </sheetPr>
  <dimension ref="A1:AA217"/>
  <sheetViews>
    <sheetView zoomScaleNormal="100" workbookViewId="0"/>
  </sheetViews>
  <sheetFormatPr defaultColWidth="9" defaultRowHeight="24" customHeight="1"/>
  <cols>
    <col min="1" max="1" width="1.19921875" style="3052" customWidth="1"/>
    <col min="2" max="2" width="94.5" style="1845" customWidth="1"/>
    <col min="3" max="3" width="7.5" style="1837" customWidth="1"/>
    <col min="4" max="4" width="5.69921875" style="1837" customWidth="1"/>
    <col min="5" max="5" width="5.5" style="1837" customWidth="1"/>
    <col min="6" max="6" width="10.5" style="1976" customWidth="1"/>
    <col min="7" max="8" width="10.09765625" style="1976" customWidth="1"/>
    <col min="9" max="9" width="12.09765625" style="1976" customWidth="1"/>
    <col min="10" max="11" width="10.5" style="1976" customWidth="1"/>
    <col min="12" max="12" width="11.69921875" style="1976" customWidth="1"/>
    <col min="13" max="13" width="11.59765625" style="1976" customWidth="1"/>
    <col min="14" max="14" width="12.5" style="1976" customWidth="1"/>
    <col min="15" max="17" width="19.09765625" style="1976" customWidth="1"/>
    <col min="18" max="18" width="2.19921875" style="1837" customWidth="1"/>
    <col min="19" max="19" width="10.69921875" style="1837" customWidth="1"/>
    <col min="20" max="20" width="1.59765625" style="1837" customWidth="1"/>
    <col min="21" max="21" width="22.5" style="1837" customWidth="1"/>
    <col min="22" max="22" width="1.69921875" style="3049" customWidth="1"/>
    <col min="23" max="23" width="1.69921875" style="3056" customWidth="1"/>
    <col min="24" max="24" width="20.19921875" style="1847" bestFit="1" customWidth="1"/>
    <col min="25" max="25" width="1.69921875" style="3055" customWidth="1"/>
    <col min="26" max="26" width="1.69921875" style="3049" customWidth="1"/>
    <col min="27" max="27" width="1.69921875" style="1847" customWidth="1"/>
    <col min="28" max="16384" width="9" style="1837"/>
  </cols>
  <sheetData>
    <row r="1" spans="1:27" s="1832" customFormat="1" ht="23.25" customHeight="1">
      <c r="A1" s="3051" t="s">
        <v>713</v>
      </c>
      <c r="B1" s="1210" t="s">
        <v>3932</v>
      </c>
      <c r="C1" s="913"/>
      <c r="D1" s="913"/>
      <c r="E1" s="913"/>
      <c r="F1" s="1919"/>
      <c r="G1" s="1919"/>
      <c r="H1" s="1919"/>
      <c r="I1" s="1919"/>
      <c r="J1" s="1919"/>
      <c r="K1" s="1919"/>
      <c r="L1" s="1919"/>
      <c r="M1" s="1919"/>
      <c r="N1" s="1919"/>
      <c r="O1" s="1919"/>
      <c r="P1" s="1919"/>
      <c r="Q1" s="1919"/>
      <c r="R1" s="5250"/>
      <c r="S1" s="5250"/>
      <c r="T1" s="1833"/>
      <c r="U1" s="1833"/>
      <c r="V1" s="3049"/>
      <c r="W1" s="3056"/>
      <c r="X1" s="3057"/>
      <c r="Y1" s="3396"/>
      <c r="Z1" s="3050"/>
      <c r="AA1" s="3392"/>
    </row>
    <row r="2" spans="1:27" s="1832" customFormat="1" ht="23.25" customHeight="1">
      <c r="A2" s="3051"/>
      <c r="B2" s="1210" t="str">
        <f>SelectCompany!B4</f>
        <v>South Staffordshire Water</v>
      </c>
      <c r="C2" s="1692"/>
      <c r="D2" s="1692"/>
      <c r="E2" s="1692"/>
      <c r="F2" s="1920"/>
      <c r="G2" s="1920"/>
      <c r="H2" s="1920"/>
      <c r="I2" s="1920"/>
      <c r="J2" s="1920"/>
      <c r="K2" s="1920"/>
      <c r="L2" s="1920"/>
      <c r="M2" s="1920"/>
      <c r="N2" s="1920"/>
      <c r="O2" s="1920"/>
      <c r="P2" s="1920"/>
      <c r="Q2" s="1920"/>
      <c r="R2" s="1692"/>
      <c r="S2" s="1692"/>
      <c r="T2" s="1833"/>
      <c r="U2" s="1833"/>
      <c r="V2" s="3049"/>
      <c r="W2" s="3056"/>
      <c r="X2" s="3057"/>
      <c r="Y2" s="3396"/>
      <c r="Z2" s="3050"/>
      <c r="AA2" s="3392"/>
    </row>
    <row r="3" spans="1:27" s="1833" customFormat="1" ht="36.75" customHeight="1">
      <c r="A3" s="3052"/>
      <c r="B3" s="4967" t="s">
        <v>3933</v>
      </c>
      <c r="C3" s="4967"/>
      <c r="D3" s="4967"/>
      <c r="E3" s="4967"/>
      <c r="F3" s="4967"/>
      <c r="G3" s="4967"/>
      <c r="H3" s="4967"/>
      <c r="I3" s="4967"/>
      <c r="J3" s="4967"/>
      <c r="K3" s="4967"/>
      <c r="L3" s="4967"/>
      <c r="M3" s="4967"/>
      <c r="N3" s="4967"/>
      <c r="O3" s="4967"/>
      <c r="P3" s="4967"/>
      <c r="Q3" s="4967"/>
      <c r="R3" s="5258"/>
      <c r="S3" s="5258"/>
      <c r="T3" s="5258"/>
      <c r="U3" s="5258"/>
      <c r="V3" s="3067"/>
      <c r="W3" s="3060"/>
      <c r="X3" s="3064" t="s">
        <v>716</v>
      </c>
      <c r="Y3" s="3055"/>
      <c r="Z3" s="3049"/>
      <c r="AA3" s="1847"/>
    </row>
    <row r="4" spans="1:27" ht="15.75" customHeight="1" thickBot="1">
      <c r="B4" s="1921"/>
      <c r="C4" s="1921"/>
      <c r="D4" s="1921"/>
      <c r="E4" s="1921"/>
      <c r="F4" s="1922"/>
      <c r="G4" s="1922"/>
      <c r="H4" s="1922"/>
      <c r="I4" s="1922"/>
      <c r="J4" s="1922"/>
      <c r="K4" s="1922"/>
      <c r="L4" s="1922"/>
      <c r="M4" s="1922"/>
      <c r="N4" s="1922"/>
      <c r="O4" s="1922"/>
      <c r="P4" s="1922"/>
      <c r="Q4" s="1922"/>
      <c r="R4" s="1836"/>
      <c r="S4" s="920"/>
      <c r="T4" s="920"/>
      <c r="U4" s="920"/>
      <c r="V4" s="3067"/>
      <c r="W4" s="3060"/>
      <c r="X4" s="3061"/>
    </row>
    <row r="5" spans="1:27" s="1839" customFormat="1" ht="15.75" customHeight="1" thickTop="1" thickBot="1">
      <c r="A5" s="3052"/>
      <c r="B5" s="5246" t="s">
        <v>3598</v>
      </c>
      <c r="C5" s="5246"/>
      <c r="D5" s="5235" t="s">
        <v>718</v>
      </c>
      <c r="E5" s="5235" t="s">
        <v>719</v>
      </c>
      <c r="F5" s="5262" t="s">
        <v>3599</v>
      </c>
      <c r="G5" s="5263"/>
      <c r="H5" s="5263"/>
      <c r="I5" s="5263"/>
      <c r="J5" s="5263"/>
      <c r="K5" s="5263"/>
      <c r="L5" s="5263"/>
      <c r="M5" s="5263"/>
      <c r="N5" s="5264"/>
      <c r="O5" s="5240" t="s">
        <v>3600</v>
      </c>
      <c r="P5" s="5235" t="s">
        <v>3601</v>
      </c>
      <c r="Q5" s="5244" t="s">
        <v>3602</v>
      </c>
      <c r="R5" s="1924"/>
      <c r="S5" s="5225" t="s">
        <v>723</v>
      </c>
      <c r="T5" s="920"/>
      <c r="U5" s="5225" t="s">
        <v>724</v>
      </c>
      <c r="V5" s="3067"/>
      <c r="W5" s="3060"/>
      <c r="X5" s="3061"/>
      <c r="Y5" s="3055"/>
      <c r="Z5" s="3049"/>
      <c r="AA5" s="1847"/>
    </row>
    <row r="6" spans="1:27" s="1839" customFormat="1" ht="42" customHeight="1" thickTop="1" thickBot="1">
      <c r="A6" s="3052"/>
      <c r="B6" s="5246"/>
      <c r="C6" s="5246"/>
      <c r="D6" s="5235"/>
      <c r="E6" s="5235"/>
      <c r="F6" s="5259" t="s">
        <v>3535</v>
      </c>
      <c r="G6" s="5260"/>
      <c r="H6" s="5260"/>
      <c r="I6" s="5261"/>
      <c r="J6" s="5253" t="s">
        <v>1010</v>
      </c>
      <c r="K6" s="5254"/>
      <c r="L6" s="5255"/>
      <c r="M6" s="5256" t="s">
        <v>1012</v>
      </c>
      <c r="N6" s="5256" t="s">
        <v>858</v>
      </c>
      <c r="O6" s="5241"/>
      <c r="P6" s="5238"/>
      <c r="Q6" s="5245"/>
      <c r="R6" s="1926"/>
      <c r="S6" s="5225"/>
      <c r="T6" s="1171"/>
      <c r="U6" s="5225"/>
      <c r="V6" s="3067"/>
      <c r="W6" s="3062"/>
      <c r="X6" s="3061"/>
      <c r="Y6" s="3055"/>
      <c r="Z6" s="3049"/>
      <c r="AA6" s="1847"/>
    </row>
    <row r="7" spans="1:27" s="1839" customFormat="1" ht="74.25" customHeight="1" thickTop="1" thickBot="1">
      <c r="A7" s="3052" t="s">
        <v>725</v>
      </c>
      <c r="B7" s="5251"/>
      <c r="C7" s="5251"/>
      <c r="D7" s="5252"/>
      <c r="E7" s="5252"/>
      <c r="F7" s="1927" t="s">
        <v>3046</v>
      </c>
      <c r="G7" s="1927" t="s">
        <v>3047</v>
      </c>
      <c r="H7" s="1927" t="s">
        <v>3048</v>
      </c>
      <c r="I7" s="1797" t="s">
        <v>3049</v>
      </c>
      <c r="J7" s="1927" t="s">
        <v>3050</v>
      </c>
      <c r="K7" s="1927" t="s">
        <v>3051</v>
      </c>
      <c r="L7" s="1927" t="s">
        <v>3052</v>
      </c>
      <c r="M7" s="5257"/>
      <c r="N7" s="5257"/>
      <c r="O7" s="1927" t="s">
        <v>858</v>
      </c>
      <c r="P7" s="1927" t="s">
        <v>858</v>
      </c>
      <c r="Q7" s="1928" t="s">
        <v>858</v>
      </c>
      <c r="R7" s="1926"/>
      <c r="S7" s="5249"/>
      <c r="T7" s="1929"/>
      <c r="U7" s="5249"/>
      <c r="V7" s="3068"/>
      <c r="W7" s="3063"/>
      <c r="Y7" s="3055"/>
      <c r="Z7" s="3049"/>
      <c r="AA7" s="1847"/>
    </row>
    <row r="8" spans="1:27" s="1839" customFormat="1" ht="16.2" thickTop="1" thickBot="1">
      <c r="A8" s="3052" t="s">
        <v>729</v>
      </c>
      <c r="B8" s="1844"/>
      <c r="C8" s="1844"/>
      <c r="D8" s="1844"/>
      <c r="E8" s="1844"/>
      <c r="F8" s="1930"/>
      <c r="G8" s="1930"/>
      <c r="H8" s="1930"/>
      <c r="I8" s="1930"/>
      <c r="J8" s="1930"/>
      <c r="K8" s="1930"/>
      <c r="L8" s="1930"/>
      <c r="M8" s="1930"/>
      <c r="N8" s="1930"/>
      <c r="O8" s="1930"/>
      <c r="P8" s="1930"/>
      <c r="Q8" s="1930"/>
      <c r="R8" s="1844"/>
      <c r="S8" s="1844"/>
      <c r="T8" s="1842"/>
      <c r="U8" s="1842"/>
      <c r="V8" s="3053"/>
      <c r="W8" s="3065"/>
      <c r="X8" s="3061"/>
      <c r="Y8" s="3055"/>
      <c r="Z8" s="3049"/>
      <c r="AA8" s="1847"/>
    </row>
    <row r="9" spans="1:27" s="1839" customFormat="1" ht="30.75" customHeight="1" thickTop="1" thickBot="1">
      <c r="A9" s="3052"/>
      <c r="B9" s="1931" t="s">
        <v>3603</v>
      </c>
      <c r="C9" s="1844"/>
      <c r="D9" s="1844"/>
      <c r="E9" s="1844"/>
      <c r="F9" s="1930"/>
      <c r="G9" s="1930"/>
      <c r="H9" s="1930"/>
      <c r="I9" s="1930"/>
      <c r="J9" s="1930"/>
      <c r="K9" s="1930"/>
      <c r="L9" s="1930"/>
      <c r="M9" s="1930"/>
      <c r="N9" s="1930"/>
      <c r="O9" s="1930"/>
      <c r="P9" s="1930"/>
      <c r="Q9" s="1930"/>
      <c r="R9" s="1844"/>
      <c r="S9" s="1844"/>
      <c r="T9" s="1842"/>
      <c r="U9" s="1842"/>
      <c r="V9" s="3053"/>
      <c r="W9" s="3065"/>
      <c r="X9" s="101">
        <f t="shared" ref="X9:X55" si="0">IF( COUNTBLANK(F9:Q9)=Y9, 0,rngIncomplete )</f>
        <v>0</v>
      </c>
      <c r="Y9" s="993">
        <v>12</v>
      </c>
      <c r="Z9" s="3049"/>
      <c r="AA9" s="1847"/>
    </row>
    <row r="10" spans="1:27" s="1884" customFormat="1" ht="16.2" thickTop="1">
      <c r="A10" s="3052"/>
      <c r="B10" s="1932" t="s">
        <v>3934</v>
      </c>
      <c r="C10" s="1933" t="s">
        <v>3605</v>
      </c>
      <c r="D10" s="1934" t="s">
        <v>731</v>
      </c>
      <c r="E10" s="1934">
        <v>3</v>
      </c>
      <c r="F10" s="1935"/>
      <c r="G10" s="1935"/>
      <c r="H10" s="1935"/>
      <c r="I10" s="1935"/>
      <c r="J10" s="1935"/>
      <c r="K10" s="1935"/>
      <c r="L10" s="1935"/>
      <c r="M10" s="1935"/>
      <c r="N10" s="1851">
        <f t="shared" ref="N10:N56" si="1">IFERROR(SUM(F10:M10),0)</f>
        <v>0</v>
      </c>
      <c r="O10" s="3256"/>
      <c r="P10" s="3256"/>
      <c r="Q10" s="3257"/>
      <c r="R10" s="1844"/>
      <c r="S10" s="1526" t="s">
        <v>3935</v>
      </c>
      <c r="T10" s="1936"/>
      <c r="U10" s="1035"/>
      <c r="V10" s="3069"/>
      <c r="W10" s="3066"/>
      <c r="X10" s="101" t="str">
        <f t="shared" si="0"/>
        <v>Please complete all cells in row</v>
      </c>
      <c r="Y10" s="3055">
        <v>3</v>
      </c>
      <c r="Z10" s="3049"/>
      <c r="AA10" s="3395"/>
    </row>
    <row r="11" spans="1:27" s="1884" customFormat="1" ht="15.6">
      <c r="A11" s="3052"/>
      <c r="B11" s="1938" t="s">
        <v>3934</v>
      </c>
      <c r="C11" s="1939" t="s">
        <v>3608</v>
      </c>
      <c r="D11" s="1940" t="s">
        <v>731</v>
      </c>
      <c r="E11" s="1940">
        <v>3</v>
      </c>
      <c r="F11" s="1941"/>
      <c r="G11" s="1941"/>
      <c r="H11" s="1941"/>
      <c r="I11" s="1941"/>
      <c r="J11" s="1941"/>
      <c r="K11" s="1941"/>
      <c r="L11" s="1941"/>
      <c r="M11" s="1941"/>
      <c r="N11" s="1942">
        <f t="shared" si="1"/>
        <v>0</v>
      </c>
      <c r="O11" s="3240"/>
      <c r="P11" s="3240"/>
      <c r="Q11" s="3241"/>
      <c r="R11" s="1844"/>
      <c r="S11" s="1542" t="s">
        <v>3936</v>
      </c>
      <c r="T11" s="1936"/>
      <c r="U11" s="1047"/>
      <c r="V11" s="3069"/>
      <c r="W11" s="3066"/>
      <c r="X11" s="101" t="str">
        <f t="shared" si="0"/>
        <v>Please complete all cells in row</v>
      </c>
      <c r="Y11" s="3055">
        <v>3</v>
      </c>
      <c r="Z11" s="3049"/>
      <c r="AA11" s="3395"/>
    </row>
    <row r="12" spans="1:27" s="1884" customFormat="1" ht="15.6">
      <c r="A12" s="3052"/>
      <c r="B12" s="1938" t="s">
        <v>3934</v>
      </c>
      <c r="C12" s="1939" t="s">
        <v>3611</v>
      </c>
      <c r="D12" s="1940" t="s">
        <v>731</v>
      </c>
      <c r="E12" s="1940">
        <v>3</v>
      </c>
      <c r="F12" s="1944">
        <f>IFERROR(SUM(F10:F11), 0)</f>
        <v>0</v>
      </c>
      <c r="G12" s="1944">
        <f t="shared" ref="G12:M12" si="2">IFERROR(SUM(G10:G11), 0)</f>
        <v>0</v>
      </c>
      <c r="H12" s="1944">
        <f t="shared" si="2"/>
        <v>0</v>
      </c>
      <c r="I12" s="1944">
        <f t="shared" si="2"/>
        <v>0</v>
      </c>
      <c r="J12" s="1944">
        <f t="shared" si="2"/>
        <v>0</v>
      </c>
      <c r="K12" s="1944">
        <f t="shared" si="2"/>
        <v>0</v>
      </c>
      <c r="L12" s="1944">
        <f t="shared" si="2"/>
        <v>0</v>
      </c>
      <c r="M12" s="1944">
        <f t="shared" si="2"/>
        <v>0</v>
      </c>
      <c r="N12" s="1942">
        <f t="shared" si="1"/>
        <v>0</v>
      </c>
      <c r="O12" s="1941"/>
      <c r="P12" s="1941"/>
      <c r="Q12" s="1945"/>
      <c r="R12" s="1844"/>
      <c r="S12" s="1542" t="s">
        <v>3937</v>
      </c>
      <c r="T12" s="1936"/>
      <c r="U12" s="1047"/>
      <c r="V12" s="3069"/>
      <c r="W12" s="3066"/>
      <c r="X12" s="101" t="str">
        <f t="shared" si="0"/>
        <v>Please complete all cells in row</v>
      </c>
      <c r="Y12" s="3055">
        <v>0</v>
      </c>
      <c r="Z12" s="3049"/>
      <c r="AA12" s="3395"/>
    </row>
    <row r="13" spans="1:27" s="1884" customFormat="1" ht="15.6">
      <c r="A13" s="3052"/>
      <c r="B13" s="1938" t="s">
        <v>3938</v>
      </c>
      <c r="C13" s="1939" t="s">
        <v>3605</v>
      </c>
      <c r="D13" s="1940" t="s">
        <v>731</v>
      </c>
      <c r="E13" s="1940">
        <v>3</v>
      </c>
      <c r="F13" s="1941"/>
      <c r="G13" s="1941"/>
      <c r="H13" s="1941"/>
      <c r="I13" s="1941"/>
      <c r="J13" s="1941"/>
      <c r="K13" s="1941"/>
      <c r="L13" s="1941"/>
      <c r="M13" s="1941"/>
      <c r="N13" s="1942">
        <f t="shared" si="1"/>
        <v>0</v>
      </c>
      <c r="O13" s="3240"/>
      <c r="P13" s="3240"/>
      <c r="Q13" s="3241"/>
      <c r="R13" s="1844"/>
      <c r="S13" s="1542" t="s">
        <v>3939</v>
      </c>
      <c r="T13" s="1936"/>
      <c r="U13" s="1047"/>
      <c r="V13" s="3069"/>
      <c r="W13" s="3066"/>
      <c r="X13" s="101" t="str">
        <f t="shared" si="0"/>
        <v>Please complete all cells in row</v>
      </c>
      <c r="Y13" s="3055">
        <v>3</v>
      </c>
      <c r="Z13" s="3049"/>
      <c r="AA13" s="3395"/>
    </row>
    <row r="14" spans="1:27" s="1884" customFormat="1" ht="15.6">
      <c r="A14" s="3052"/>
      <c r="B14" s="1938" t="s">
        <v>3938</v>
      </c>
      <c r="C14" s="1939" t="s">
        <v>3608</v>
      </c>
      <c r="D14" s="1940" t="s">
        <v>731</v>
      </c>
      <c r="E14" s="1940">
        <v>3</v>
      </c>
      <c r="F14" s="1941"/>
      <c r="G14" s="1941"/>
      <c r="H14" s="1941"/>
      <c r="I14" s="1941"/>
      <c r="J14" s="1941"/>
      <c r="K14" s="1941"/>
      <c r="L14" s="1941"/>
      <c r="M14" s="1941"/>
      <c r="N14" s="1942">
        <f t="shared" si="1"/>
        <v>0</v>
      </c>
      <c r="O14" s="3240"/>
      <c r="P14" s="3240"/>
      <c r="Q14" s="3241"/>
      <c r="R14" s="1844"/>
      <c r="S14" s="1542" t="s">
        <v>3940</v>
      </c>
      <c r="T14" s="1936"/>
      <c r="U14" s="1047"/>
      <c r="V14" s="3069"/>
      <c r="W14" s="3066"/>
      <c r="X14" s="101" t="str">
        <f t="shared" si="0"/>
        <v>Please complete all cells in row</v>
      </c>
      <c r="Y14" s="3055">
        <v>3</v>
      </c>
      <c r="Z14" s="3049"/>
      <c r="AA14" s="3395"/>
    </row>
    <row r="15" spans="1:27" s="1884" customFormat="1" ht="15.6">
      <c r="A15" s="3052"/>
      <c r="B15" s="1938" t="s">
        <v>3938</v>
      </c>
      <c r="C15" s="1939" t="s">
        <v>3611</v>
      </c>
      <c r="D15" s="1940" t="s">
        <v>731</v>
      </c>
      <c r="E15" s="1940">
        <v>3</v>
      </c>
      <c r="F15" s="1944">
        <f>IFERROR(SUM(F13:F14), 0)</f>
        <v>0</v>
      </c>
      <c r="G15" s="1944">
        <f t="shared" ref="G15:M15" si="3">IFERROR(SUM(G13:G14), 0)</f>
        <v>0</v>
      </c>
      <c r="H15" s="1944">
        <f t="shared" si="3"/>
        <v>0</v>
      </c>
      <c r="I15" s="1944">
        <f t="shared" si="3"/>
        <v>0</v>
      </c>
      <c r="J15" s="1944">
        <f t="shared" si="3"/>
        <v>0</v>
      </c>
      <c r="K15" s="1944">
        <f t="shared" si="3"/>
        <v>0</v>
      </c>
      <c r="L15" s="1944">
        <f t="shared" si="3"/>
        <v>0</v>
      </c>
      <c r="M15" s="1944">
        <f t="shared" si="3"/>
        <v>0</v>
      </c>
      <c r="N15" s="1942">
        <f t="shared" si="1"/>
        <v>0</v>
      </c>
      <c r="O15" s="1941"/>
      <c r="P15" s="1941"/>
      <c r="Q15" s="1945"/>
      <c r="R15" s="1844"/>
      <c r="S15" s="1542" t="s">
        <v>3941</v>
      </c>
      <c r="T15" s="1936"/>
      <c r="U15" s="1047"/>
      <c r="V15" s="3069"/>
      <c r="W15" s="3066"/>
      <c r="X15" s="101" t="str">
        <f t="shared" si="0"/>
        <v>Please complete all cells in row</v>
      </c>
      <c r="Y15" s="3055">
        <v>0</v>
      </c>
      <c r="Z15" s="3049"/>
      <c r="AA15" s="3395"/>
    </row>
    <row r="16" spans="1:27" s="1884" customFormat="1" ht="15.6">
      <c r="A16" s="3052"/>
      <c r="B16" s="1938" t="s">
        <v>3942</v>
      </c>
      <c r="C16" s="1939" t="s">
        <v>3605</v>
      </c>
      <c r="D16" s="1940" t="s">
        <v>731</v>
      </c>
      <c r="E16" s="1940">
        <v>3</v>
      </c>
      <c r="F16" s="1941"/>
      <c r="G16" s="1941"/>
      <c r="H16" s="1941"/>
      <c r="I16" s="1941"/>
      <c r="J16" s="1941"/>
      <c r="K16" s="1941"/>
      <c r="L16" s="1941"/>
      <c r="M16" s="1941"/>
      <c r="N16" s="1942">
        <f t="shared" si="1"/>
        <v>0</v>
      </c>
      <c r="O16" s="3240"/>
      <c r="P16" s="3240"/>
      <c r="Q16" s="3241"/>
      <c r="R16" s="1844"/>
      <c r="S16" s="1542" t="s">
        <v>3943</v>
      </c>
      <c r="T16" s="1936"/>
      <c r="U16" s="1047"/>
      <c r="V16" s="3069"/>
      <c r="W16" s="3066"/>
      <c r="X16" s="101" t="str">
        <f t="shared" si="0"/>
        <v>Please complete all cells in row</v>
      </c>
      <c r="Y16" s="3055">
        <v>3</v>
      </c>
      <c r="Z16" s="3049"/>
      <c r="AA16" s="3395"/>
    </row>
    <row r="17" spans="1:27" s="1884" customFormat="1" ht="15.6">
      <c r="A17" s="3052"/>
      <c r="B17" s="1938" t="s">
        <v>3944</v>
      </c>
      <c r="C17" s="1939" t="s">
        <v>3608</v>
      </c>
      <c r="D17" s="1940" t="s">
        <v>731</v>
      </c>
      <c r="E17" s="1940">
        <v>3</v>
      </c>
      <c r="F17" s="1941"/>
      <c r="G17" s="1941"/>
      <c r="H17" s="1941"/>
      <c r="I17" s="1941"/>
      <c r="J17" s="1941"/>
      <c r="K17" s="1941"/>
      <c r="L17" s="1941"/>
      <c r="M17" s="1941"/>
      <c r="N17" s="1942">
        <f t="shared" si="1"/>
        <v>0</v>
      </c>
      <c r="O17" s="1864"/>
      <c r="P17" s="3240"/>
      <c r="Q17" s="3241"/>
      <c r="R17" s="1844"/>
      <c r="S17" s="1542" t="s">
        <v>3945</v>
      </c>
      <c r="T17" s="1936"/>
      <c r="U17" s="1047"/>
      <c r="V17" s="3069"/>
      <c r="W17" s="3066"/>
      <c r="X17" s="101" t="str">
        <f t="shared" si="0"/>
        <v>Please complete all cells in row</v>
      </c>
      <c r="Y17" s="3055">
        <v>3</v>
      </c>
      <c r="Z17" s="3049"/>
      <c r="AA17" s="3395"/>
    </row>
    <row r="18" spans="1:27" s="1884" customFormat="1" ht="15.6">
      <c r="A18" s="3052"/>
      <c r="B18" s="1938" t="s">
        <v>3946</v>
      </c>
      <c r="C18" s="1939" t="s">
        <v>3611</v>
      </c>
      <c r="D18" s="1940" t="s">
        <v>731</v>
      </c>
      <c r="E18" s="1940">
        <v>3</v>
      </c>
      <c r="F18" s="1944">
        <f>IFERROR(SUM(F16:F17), 0)</f>
        <v>0</v>
      </c>
      <c r="G18" s="1944">
        <f t="shared" ref="G18:M18" si="4">IFERROR(SUM(G16:G17), 0)</f>
        <v>0</v>
      </c>
      <c r="H18" s="1944">
        <f t="shared" si="4"/>
        <v>0</v>
      </c>
      <c r="I18" s="1944">
        <f t="shared" si="4"/>
        <v>0</v>
      </c>
      <c r="J18" s="1944">
        <f t="shared" si="4"/>
        <v>0</v>
      </c>
      <c r="K18" s="1944">
        <f t="shared" si="4"/>
        <v>0</v>
      </c>
      <c r="L18" s="1944">
        <f t="shared" si="4"/>
        <v>0</v>
      </c>
      <c r="M18" s="1944">
        <f t="shared" si="4"/>
        <v>0</v>
      </c>
      <c r="N18" s="1942">
        <f t="shared" si="1"/>
        <v>0</v>
      </c>
      <c r="O18" s="1372"/>
      <c r="P18" s="1946"/>
      <c r="Q18" s="1947"/>
      <c r="R18" s="1844"/>
      <c r="S18" s="1542" t="s">
        <v>3947</v>
      </c>
      <c r="T18" s="1936"/>
      <c r="U18" s="1047"/>
      <c r="V18" s="3069"/>
      <c r="W18" s="3066"/>
      <c r="X18" s="101" t="str">
        <f t="shared" si="0"/>
        <v>Please complete all cells in row</v>
      </c>
      <c r="Y18" s="3055">
        <v>0</v>
      </c>
      <c r="Z18" s="3049"/>
      <c r="AA18" s="3395"/>
    </row>
    <row r="19" spans="1:27" s="1884" customFormat="1" ht="30">
      <c r="A19" s="3052"/>
      <c r="B19" s="1938" t="s">
        <v>3948</v>
      </c>
      <c r="C19" s="1939" t="s">
        <v>3605</v>
      </c>
      <c r="D19" s="1940" t="s">
        <v>731</v>
      </c>
      <c r="E19" s="1940">
        <v>3</v>
      </c>
      <c r="F19" s="1941"/>
      <c r="G19" s="1941"/>
      <c r="H19" s="1941"/>
      <c r="I19" s="1941"/>
      <c r="J19" s="1941"/>
      <c r="K19" s="1941"/>
      <c r="L19" s="1941"/>
      <c r="M19" s="1941"/>
      <c r="N19" s="1942">
        <f t="shared" si="1"/>
        <v>0</v>
      </c>
      <c r="O19" s="3240"/>
      <c r="P19" s="3240"/>
      <c r="Q19" s="3241"/>
      <c r="R19" s="1844"/>
      <c r="S19" s="1542" t="s">
        <v>3949</v>
      </c>
      <c r="T19" s="1936"/>
      <c r="U19" s="1047"/>
      <c r="V19" s="3069"/>
      <c r="W19" s="3066"/>
      <c r="X19" s="101" t="str">
        <f t="shared" si="0"/>
        <v>Please complete all cells in row</v>
      </c>
      <c r="Y19" s="3055">
        <v>3</v>
      </c>
      <c r="Z19" s="3049"/>
      <c r="AA19" s="3395"/>
    </row>
    <row r="20" spans="1:27" s="1884" customFormat="1" ht="30">
      <c r="A20" s="3052"/>
      <c r="B20" s="1938" t="s">
        <v>3950</v>
      </c>
      <c r="C20" s="1939" t="s">
        <v>3608</v>
      </c>
      <c r="D20" s="1940" t="s">
        <v>731</v>
      </c>
      <c r="E20" s="1940">
        <v>3</v>
      </c>
      <c r="F20" s="1941"/>
      <c r="G20" s="1941"/>
      <c r="H20" s="1941"/>
      <c r="I20" s="1941"/>
      <c r="J20" s="1941"/>
      <c r="K20" s="1941"/>
      <c r="L20" s="1941"/>
      <c r="M20" s="1941"/>
      <c r="N20" s="1942">
        <f t="shared" ref="N20:N27" si="5">IFERROR(SUM(F20:M20),0)</f>
        <v>0</v>
      </c>
      <c r="O20" s="3240"/>
      <c r="P20" s="3240"/>
      <c r="Q20" s="3241"/>
      <c r="R20" s="1844"/>
      <c r="S20" s="1542" t="s">
        <v>3951</v>
      </c>
      <c r="T20" s="1936"/>
      <c r="U20" s="1047"/>
      <c r="V20" s="3069"/>
      <c r="W20" s="3066"/>
      <c r="X20" s="101"/>
      <c r="Y20" s="3055"/>
      <c r="Z20" s="3049"/>
      <c r="AA20" s="3395"/>
    </row>
    <row r="21" spans="1:27" s="1884" customFormat="1" ht="30">
      <c r="A21" s="3052"/>
      <c r="B21" s="1938" t="s">
        <v>3952</v>
      </c>
      <c r="C21" s="1939" t="s">
        <v>3611</v>
      </c>
      <c r="D21" s="1940" t="s">
        <v>731</v>
      </c>
      <c r="E21" s="1940">
        <v>3</v>
      </c>
      <c r="F21" s="1944">
        <f t="shared" ref="F21:M21" si="6">IFERROR(SUM(F19:F20), 0)</f>
        <v>0</v>
      </c>
      <c r="G21" s="1944">
        <f t="shared" si="6"/>
        <v>0</v>
      </c>
      <c r="H21" s="1944">
        <f t="shared" si="6"/>
        <v>0</v>
      </c>
      <c r="I21" s="1944">
        <f t="shared" si="6"/>
        <v>0</v>
      </c>
      <c r="J21" s="1944">
        <f t="shared" si="6"/>
        <v>0</v>
      </c>
      <c r="K21" s="1944">
        <f t="shared" si="6"/>
        <v>0</v>
      </c>
      <c r="L21" s="1944">
        <f t="shared" si="6"/>
        <v>0</v>
      </c>
      <c r="M21" s="1944">
        <f t="shared" si="6"/>
        <v>0</v>
      </c>
      <c r="N21" s="1942">
        <f t="shared" si="5"/>
        <v>0</v>
      </c>
      <c r="O21" s="3240"/>
      <c r="P21" s="3240"/>
      <c r="Q21" s="3241"/>
      <c r="R21" s="1844"/>
      <c r="S21" s="1542" t="s">
        <v>3953</v>
      </c>
      <c r="T21" s="1936"/>
      <c r="U21" s="1047"/>
      <c r="V21" s="3069"/>
      <c r="W21" s="3066"/>
      <c r="X21" s="101"/>
      <c r="Y21" s="3055"/>
      <c r="Z21" s="3049"/>
      <c r="AA21" s="3395"/>
    </row>
    <row r="22" spans="1:27" s="1884" customFormat="1" ht="30">
      <c r="A22" s="3052"/>
      <c r="B22" s="1938" t="s">
        <v>3954</v>
      </c>
      <c r="C22" s="1939" t="s">
        <v>3605</v>
      </c>
      <c r="D22" s="1940" t="s">
        <v>731</v>
      </c>
      <c r="E22" s="1940">
        <v>3</v>
      </c>
      <c r="F22" s="1941"/>
      <c r="G22" s="1941"/>
      <c r="H22" s="1941"/>
      <c r="I22" s="1941"/>
      <c r="J22" s="1941"/>
      <c r="K22" s="1941"/>
      <c r="L22" s="1941"/>
      <c r="M22" s="1941"/>
      <c r="N22" s="1942">
        <f t="shared" si="5"/>
        <v>0</v>
      </c>
      <c r="O22" s="3240"/>
      <c r="P22" s="3240"/>
      <c r="Q22" s="3241"/>
      <c r="R22" s="1844"/>
      <c r="S22" s="1542" t="s">
        <v>3955</v>
      </c>
      <c r="T22" s="1936"/>
      <c r="U22" s="1047"/>
      <c r="V22" s="3069"/>
      <c r="W22" s="3066"/>
      <c r="X22" s="101"/>
      <c r="Y22" s="3055"/>
      <c r="Z22" s="3049"/>
      <c r="AA22" s="3395"/>
    </row>
    <row r="23" spans="1:27" s="1884" customFormat="1" ht="30">
      <c r="A23" s="3052"/>
      <c r="B23" s="1938" t="s">
        <v>3956</v>
      </c>
      <c r="C23" s="1939" t="s">
        <v>3608</v>
      </c>
      <c r="D23" s="1940" t="s">
        <v>731</v>
      </c>
      <c r="E23" s="1940">
        <v>3</v>
      </c>
      <c r="F23" s="1941"/>
      <c r="G23" s="1941"/>
      <c r="H23" s="1941"/>
      <c r="I23" s="1941"/>
      <c r="J23" s="1941"/>
      <c r="K23" s="1941"/>
      <c r="L23" s="1941"/>
      <c r="M23" s="1941"/>
      <c r="N23" s="1942">
        <f t="shared" si="5"/>
        <v>0</v>
      </c>
      <c r="O23" s="3240"/>
      <c r="P23" s="3240"/>
      <c r="Q23" s="3241"/>
      <c r="R23" s="1844"/>
      <c r="S23" s="1542" t="s">
        <v>3957</v>
      </c>
      <c r="T23" s="1936"/>
      <c r="U23" s="1047"/>
      <c r="V23" s="3069"/>
      <c r="W23" s="3066"/>
      <c r="X23" s="101"/>
      <c r="Y23" s="3055"/>
      <c r="Z23" s="3049"/>
      <c r="AA23" s="3395"/>
    </row>
    <row r="24" spans="1:27" s="1884" customFormat="1" ht="30">
      <c r="A24" s="3052"/>
      <c r="B24" s="1938" t="s">
        <v>3958</v>
      </c>
      <c r="C24" s="1939" t="s">
        <v>3611</v>
      </c>
      <c r="D24" s="1940" t="s">
        <v>731</v>
      </c>
      <c r="E24" s="1940">
        <v>3</v>
      </c>
      <c r="F24" s="1944">
        <f t="shared" ref="F24:M24" si="7">IFERROR(SUM(F22:F23), 0)</f>
        <v>0</v>
      </c>
      <c r="G24" s="1944">
        <f t="shared" si="7"/>
        <v>0</v>
      </c>
      <c r="H24" s="1944">
        <f t="shared" si="7"/>
        <v>0</v>
      </c>
      <c r="I24" s="1944">
        <f t="shared" si="7"/>
        <v>0</v>
      </c>
      <c r="J24" s="1944">
        <f t="shared" si="7"/>
        <v>0</v>
      </c>
      <c r="K24" s="1944">
        <f t="shared" si="7"/>
        <v>0</v>
      </c>
      <c r="L24" s="1944">
        <f t="shared" si="7"/>
        <v>0</v>
      </c>
      <c r="M24" s="1944">
        <f t="shared" si="7"/>
        <v>0</v>
      </c>
      <c r="N24" s="1942">
        <f t="shared" si="5"/>
        <v>0</v>
      </c>
      <c r="O24" s="3240"/>
      <c r="P24" s="3240"/>
      <c r="Q24" s="3241"/>
      <c r="R24" s="1844"/>
      <c r="S24" s="1542" t="s">
        <v>3959</v>
      </c>
      <c r="T24" s="1936"/>
      <c r="U24" s="1047"/>
      <c r="V24" s="3069"/>
      <c r="W24" s="3066"/>
      <c r="X24" s="101"/>
      <c r="Y24" s="3055"/>
      <c r="Z24" s="3049"/>
      <c r="AA24" s="3395"/>
    </row>
    <row r="25" spans="1:27" s="1884" customFormat="1" ht="30">
      <c r="A25" s="3052"/>
      <c r="B25" s="1938" t="s">
        <v>3960</v>
      </c>
      <c r="C25" s="1939" t="s">
        <v>3605</v>
      </c>
      <c r="D25" s="1940" t="s">
        <v>731</v>
      </c>
      <c r="E25" s="1940">
        <v>3</v>
      </c>
      <c r="F25" s="1941"/>
      <c r="G25" s="1941"/>
      <c r="H25" s="1941"/>
      <c r="I25" s="1941"/>
      <c r="J25" s="1941"/>
      <c r="K25" s="1941"/>
      <c r="L25" s="1941"/>
      <c r="M25" s="1941"/>
      <c r="N25" s="1942">
        <f t="shared" si="5"/>
        <v>0</v>
      </c>
      <c r="O25" s="3240"/>
      <c r="P25" s="3240"/>
      <c r="Q25" s="3241"/>
      <c r="R25" s="1844"/>
      <c r="S25" s="1542" t="s">
        <v>3961</v>
      </c>
      <c r="T25" s="1936"/>
      <c r="U25" s="1047"/>
      <c r="V25" s="3069"/>
      <c r="W25" s="3066"/>
      <c r="X25" s="101"/>
      <c r="Y25" s="3055"/>
      <c r="Z25" s="3049"/>
      <c r="AA25" s="3395"/>
    </row>
    <row r="26" spans="1:27" s="1884" customFormat="1" ht="30">
      <c r="A26" s="3052"/>
      <c r="B26" s="1938" t="s">
        <v>3962</v>
      </c>
      <c r="C26" s="1939" t="s">
        <v>3608</v>
      </c>
      <c r="D26" s="1940" t="s">
        <v>731</v>
      </c>
      <c r="E26" s="1940">
        <v>3</v>
      </c>
      <c r="F26" s="1941"/>
      <c r="G26" s="1941"/>
      <c r="H26" s="1941"/>
      <c r="I26" s="1941"/>
      <c r="J26" s="1941"/>
      <c r="K26" s="1941"/>
      <c r="L26" s="1941"/>
      <c r="M26" s="1941"/>
      <c r="N26" s="1942">
        <f t="shared" si="5"/>
        <v>0</v>
      </c>
      <c r="O26" s="3240"/>
      <c r="P26" s="3240"/>
      <c r="Q26" s="3241"/>
      <c r="R26" s="1844"/>
      <c r="S26" s="1542" t="s">
        <v>3963</v>
      </c>
      <c r="T26" s="1936"/>
      <c r="U26" s="1047"/>
      <c r="V26" s="3069"/>
      <c r="W26" s="3066"/>
      <c r="X26" s="101"/>
      <c r="Y26" s="3055"/>
      <c r="Z26" s="3049"/>
      <c r="AA26" s="3395"/>
    </row>
    <row r="27" spans="1:27" s="1884" customFormat="1" ht="30">
      <c r="A27" s="3052"/>
      <c r="B27" s="1938" t="s">
        <v>3964</v>
      </c>
      <c r="C27" s="1939" t="s">
        <v>3611</v>
      </c>
      <c r="D27" s="1940" t="s">
        <v>731</v>
      </c>
      <c r="E27" s="1940">
        <v>3</v>
      </c>
      <c r="F27" s="1944">
        <f t="shared" ref="F27:M27" si="8">IFERROR(SUM(F25:F26), 0)</f>
        <v>0</v>
      </c>
      <c r="G27" s="1944">
        <f t="shared" si="8"/>
        <v>0</v>
      </c>
      <c r="H27" s="1944">
        <f t="shared" si="8"/>
        <v>0</v>
      </c>
      <c r="I27" s="1944">
        <f t="shared" si="8"/>
        <v>0</v>
      </c>
      <c r="J27" s="1944">
        <f t="shared" si="8"/>
        <v>0</v>
      </c>
      <c r="K27" s="1944">
        <f t="shared" si="8"/>
        <v>0</v>
      </c>
      <c r="L27" s="1944">
        <f t="shared" si="8"/>
        <v>0</v>
      </c>
      <c r="M27" s="1944">
        <f t="shared" si="8"/>
        <v>0</v>
      </c>
      <c r="N27" s="1942">
        <f t="shared" si="5"/>
        <v>0</v>
      </c>
      <c r="O27" s="3240"/>
      <c r="P27" s="3240"/>
      <c r="Q27" s="3241"/>
      <c r="R27" s="1844"/>
      <c r="S27" s="1542" t="s">
        <v>3965</v>
      </c>
      <c r="T27" s="1936"/>
      <c r="U27" s="1047"/>
      <c r="V27" s="3069"/>
      <c r="W27" s="3066"/>
      <c r="X27" s="101"/>
      <c r="Y27" s="3055"/>
      <c r="Z27" s="3049"/>
      <c r="AA27" s="3395"/>
    </row>
    <row r="28" spans="1:27" s="1839" customFormat="1" ht="30">
      <c r="A28" s="3052"/>
      <c r="B28" s="1938" t="s">
        <v>3966</v>
      </c>
      <c r="C28" s="1939" t="s">
        <v>3605</v>
      </c>
      <c r="D28" s="1940" t="s">
        <v>731</v>
      </c>
      <c r="E28" s="1940">
        <v>3</v>
      </c>
      <c r="F28" s="1941"/>
      <c r="G28" s="1941"/>
      <c r="H28" s="1941"/>
      <c r="I28" s="1941"/>
      <c r="J28" s="1941"/>
      <c r="K28" s="1941"/>
      <c r="L28" s="1941"/>
      <c r="M28" s="1941"/>
      <c r="N28" s="1942">
        <f t="shared" si="1"/>
        <v>0</v>
      </c>
      <c r="O28" s="3240"/>
      <c r="P28" s="3240"/>
      <c r="Q28" s="3241"/>
      <c r="R28" s="1844"/>
      <c r="S28" s="1542" t="s">
        <v>3967</v>
      </c>
      <c r="T28" s="1948"/>
      <c r="U28" s="1047"/>
      <c r="V28" s="3070"/>
      <c r="W28" s="3066"/>
      <c r="X28" s="101" t="str">
        <f t="shared" si="0"/>
        <v>Please complete all cells in row</v>
      </c>
      <c r="Y28" s="3055">
        <v>3</v>
      </c>
      <c r="Z28" s="3049"/>
      <c r="AA28" s="1847"/>
    </row>
    <row r="29" spans="1:27" s="1839" customFormat="1" ht="30">
      <c r="A29" s="3052"/>
      <c r="B29" s="1938" t="s">
        <v>3968</v>
      </c>
      <c r="C29" s="1939" t="s">
        <v>3608</v>
      </c>
      <c r="D29" s="1940" t="s">
        <v>731</v>
      </c>
      <c r="E29" s="1940">
        <v>3</v>
      </c>
      <c r="F29" s="1941"/>
      <c r="G29" s="1941"/>
      <c r="H29" s="1941"/>
      <c r="I29" s="1941"/>
      <c r="J29" s="1941"/>
      <c r="K29" s="1941"/>
      <c r="L29" s="1941"/>
      <c r="M29" s="1941"/>
      <c r="N29" s="1942">
        <f>IFERROR(SUM(F29:M29),0)</f>
        <v>0</v>
      </c>
      <c r="O29" s="3240"/>
      <c r="P29" s="3240"/>
      <c r="Q29" s="3241"/>
      <c r="R29" s="1844"/>
      <c r="S29" s="1542" t="s">
        <v>3969</v>
      </c>
      <c r="T29" s="1948"/>
      <c r="U29" s="1047"/>
      <c r="V29" s="3070"/>
      <c r="W29" s="3066"/>
      <c r="X29" s="101"/>
      <c r="Y29" s="3055"/>
      <c r="Z29" s="3049"/>
      <c r="AA29" s="1847"/>
    </row>
    <row r="30" spans="1:27" s="1839" customFormat="1" ht="30">
      <c r="A30" s="3052"/>
      <c r="B30" s="1938" t="s">
        <v>3970</v>
      </c>
      <c r="C30" s="1939" t="s">
        <v>3611</v>
      </c>
      <c r="D30" s="1940" t="s">
        <v>731</v>
      </c>
      <c r="E30" s="1940">
        <v>3</v>
      </c>
      <c r="F30" s="1944">
        <f t="shared" ref="F30:M30" si="9">IFERROR(SUM(F28:F29), 0)</f>
        <v>0</v>
      </c>
      <c r="G30" s="1944">
        <f t="shared" si="9"/>
        <v>0</v>
      </c>
      <c r="H30" s="1944">
        <f t="shared" si="9"/>
        <v>0</v>
      </c>
      <c r="I30" s="1944">
        <f t="shared" si="9"/>
        <v>0</v>
      </c>
      <c r="J30" s="1944">
        <f t="shared" si="9"/>
        <v>0</v>
      </c>
      <c r="K30" s="1944">
        <f t="shared" si="9"/>
        <v>0</v>
      </c>
      <c r="L30" s="1944">
        <f t="shared" si="9"/>
        <v>0</v>
      </c>
      <c r="M30" s="1944">
        <f t="shared" si="9"/>
        <v>0</v>
      </c>
      <c r="N30" s="1942">
        <f>IFERROR(SUM(F30:M30),0)</f>
        <v>0</v>
      </c>
      <c r="O30" s="3240"/>
      <c r="P30" s="3240"/>
      <c r="Q30" s="3241"/>
      <c r="R30" s="1844"/>
      <c r="S30" s="1542" t="s">
        <v>3971</v>
      </c>
      <c r="T30" s="1948"/>
      <c r="U30" s="1047"/>
      <c r="V30" s="3070"/>
      <c r="W30" s="3066"/>
      <c r="X30" s="101"/>
      <c r="Y30" s="3055"/>
      <c r="Z30" s="3049"/>
      <c r="AA30" s="1847"/>
    </row>
    <row r="31" spans="1:27" s="1839" customFormat="1" ht="30">
      <c r="A31" s="3052"/>
      <c r="B31" s="1938" t="s">
        <v>3972</v>
      </c>
      <c r="C31" s="1939" t="s">
        <v>3605</v>
      </c>
      <c r="D31" s="1940" t="s">
        <v>731</v>
      </c>
      <c r="E31" s="1940">
        <v>3</v>
      </c>
      <c r="F31" s="1941"/>
      <c r="G31" s="1941"/>
      <c r="H31" s="1941"/>
      <c r="I31" s="1941"/>
      <c r="J31" s="1941"/>
      <c r="K31" s="1941"/>
      <c r="L31" s="1941"/>
      <c r="M31" s="1941"/>
      <c r="N31" s="1942">
        <f>IFERROR(SUM(F31:M31),0)</f>
        <v>0</v>
      </c>
      <c r="O31" s="3240"/>
      <c r="P31" s="3240"/>
      <c r="Q31" s="3241"/>
      <c r="R31" s="1844"/>
      <c r="S31" s="1542" t="s">
        <v>3973</v>
      </c>
      <c r="T31" s="1948"/>
      <c r="U31" s="1047"/>
      <c r="V31" s="3070"/>
      <c r="W31" s="3066"/>
      <c r="X31" s="101"/>
      <c r="Y31" s="3055"/>
      <c r="Z31" s="3049"/>
      <c r="AA31" s="1847"/>
    </row>
    <row r="32" spans="1:27" s="1839" customFormat="1" ht="30">
      <c r="A32" s="3052"/>
      <c r="B32" s="1938" t="s">
        <v>3974</v>
      </c>
      <c r="C32" s="1939" t="s">
        <v>3608</v>
      </c>
      <c r="D32" s="1940" t="s">
        <v>731</v>
      </c>
      <c r="E32" s="1940">
        <v>3</v>
      </c>
      <c r="F32" s="1941"/>
      <c r="G32" s="1941"/>
      <c r="H32" s="1941"/>
      <c r="I32" s="1941"/>
      <c r="J32" s="1941"/>
      <c r="K32" s="1941"/>
      <c r="L32" s="1941"/>
      <c r="M32" s="1941"/>
      <c r="N32" s="1942">
        <f>IFERROR(SUM(F32:M32),0)</f>
        <v>0</v>
      </c>
      <c r="O32" s="3240"/>
      <c r="P32" s="3240"/>
      <c r="Q32" s="3241"/>
      <c r="R32" s="1844"/>
      <c r="S32" s="1542" t="s">
        <v>3975</v>
      </c>
      <c r="T32" s="1948"/>
      <c r="U32" s="1047"/>
      <c r="V32" s="3070"/>
      <c r="W32" s="3066"/>
      <c r="X32" s="101"/>
      <c r="Y32" s="3055"/>
      <c r="Z32" s="3049"/>
      <c r="AA32" s="1847"/>
    </row>
    <row r="33" spans="1:27" s="1839" customFormat="1" ht="30">
      <c r="A33" s="3052"/>
      <c r="B33" s="1938" t="s">
        <v>3976</v>
      </c>
      <c r="C33" s="1939" t="s">
        <v>3611</v>
      </c>
      <c r="D33" s="1940" t="s">
        <v>731</v>
      </c>
      <c r="E33" s="1940">
        <v>3</v>
      </c>
      <c r="F33" s="1944">
        <f t="shared" ref="F33:M33" si="10">IFERROR(SUM(F31:F32), 0)</f>
        <v>0</v>
      </c>
      <c r="G33" s="1944">
        <f t="shared" si="10"/>
        <v>0</v>
      </c>
      <c r="H33" s="1944">
        <f t="shared" si="10"/>
        <v>0</v>
      </c>
      <c r="I33" s="1944">
        <f t="shared" si="10"/>
        <v>0</v>
      </c>
      <c r="J33" s="1944">
        <f t="shared" si="10"/>
        <v>0</v>
      </c>
      <c r="K33" s="1944">
        <f t="shared" si="10"/>
        <v>0</v>
      </c>
      <c r="L33" s="1944">
        <f t="shared" si="10"/>
        <v>0</v>
      </c>
      <c r="M33" s="1944">
        <f t="shared" si="10"/>
        <v>0</v>
      </c>
      <c r="N33" s="1942">
        <f t="shared" si="1"/>
        <v>0</v>
      </c>
      <c r="O33" s="1941"/>
      <c r="P33" s="1941"/>
      <c r="Q33" s="1945"/>
      <c r="R33" s="1844"/>
      <c r="S33" s="1542" t="s">
        <v>3977</v>
      </c>
      <c r="T33" s="1948"/>
      <c r="U33" s="1047"/>
      <c r="V33" s="3070"/>
      <c r="W33" s="3066"/>
      <c r="X33" s="101" t="str">
        <f t="shared" si="0"/>
        <v>Please complete all cells in row</v>
      </c>
      <c r="Y33" s="3055">
        <v>0</v>
      </c>
      <c r="Z33" s="3049"/>
      <c r="AA33" s="1847"/>
    </row>
    <row r="34" spans="1:27" s="1884" customFormat="1" ht="15.6">
      <c r="A34" s="3052"/>
      <c r="B34" s="1938" t="s">
        <v>3978</v>
      </c>
      <c r="C34" s="1939" t="s">
        <v>3605</v>
      </c>
      <c r="D34" s="1940" t="s">
        <v>731</v>
      </c>
      <c r="E34" s="1940">
        <v>3</v>
      </c>
      <c r="F34" s="1941"/>
      <c r="G34" s="1941"/>
      <c r="H34" s="1941"/>
      <c r="I34" s="1941"/>
      <c r="J34" s="1941"/>
      <c r="K34" s="1941"/>
      <c r="L34" s="1941"/>
      <c r="M34" s="1941"/>
      <c r="N34" s="1942">
        <f t="shared" si="1"/>
        <v>0</v>
      </c>
      <c r="O34" s="3240"/>
      <c r="P34" s="3240"/>
      <c r="Q34" s="3241"/>
      <c r="R34" s="1844"/>
      <c r="S34" s="1542" t="s">
        <v>3979</v>
      </c>
      <c r="T34" s="1936"/>
      <c r="U34" s="1047"/>
      <c r="V34" s="3069"/>
      <c r="W34" s="3066"/>
      <c r="X34" s="101" t="str">
        <f t="shared" si="0"/>
        <v>Please complete all cells in row</v>
      </c>
      <c r="Y34" s="3055">
        <v>3</v>
      </c>
      <c r="Z34" s="3049"/>
      <c r="AA34" s="3395"/>
    </row>
    <row r="35" spans="1:27" s="1839" customFormat="1" ht="15.6">
      <c r="A35" s="3052"/>
      <c r="B35" s="1938" t="s">
        <v>3980</v>
      </c>
      <c r="C35" s="1939" t="s">
        <v>3608</v>
      </c>
      <c r="D35" s="1940" t="s">
        <v>731</v>
      </c>
      <c r="E35" s="1940">
        <v>3</v>
      </c>
      <c r="F35" s="1941"/>
      <c r="G35" s="1941"/>
      <c r="H35" s="1941"/>
      <c r="I35" s="1941"/>
      <c r="J35" s="1941"/>
      <c r="K35" s="1941"/>
      <c r="L35" s="1941"/>
      <c r="M35" s="1941"/>
      <c r="N35" s="1942">
        <f t="shared" si="1"/>
        <v>0</v>
      </c>
      <c r="O35" s="3240"/>
      <c r="P35" s="3240"/>
      <c r="Q35" s="3241"/>
      <c r="R35" s="1844"/>
      <c r="S35" s="1542" t="s">
        <v>3981</v>
      </c>
      <c r="T35" s="1948"/>
      <c r="U35" s="1047"/>
      <c r="V35" s="3070"/>
      <c r="W35" s="3066"/>
      <c r="X35" s="101" t="str">
        <f t="shared" si="0"/>
        <v>Please complete all cells in row</v>
      </c>
      <c r="Y35" s="3055">
        <v>3</v>
      </c>
      <c r="Z35" s="3049"/>
      <c r="AA35" s="1847"/>
    </row>
    <row r="36" spans="1:27" s="1839" customFormat="1" ht="15.6">
      <c r="A36" s="3052"/>
      <c r="B36" s="1938" t="s">
        <v>3982</v>
      </c>
      <c r="C36" s="1939" t="s">
        <v>3611</v>
      </c>
      <c r="D36" s="1940" t="s">
        <v>731</v>
      </c>
      <c r="E36" s="1940">
        <v>3</v>
      </c>
      <c r="F36" s="1944">
        <f>IFERROR(SUM(F34:F35), 0)</f>
        <v>0</v>
      </c>
      <c r="G36" s="1944">
        <f t="shared" ref="G36:M36" si="11">IFERROR(SUM(G34:G35), 0)</f>
        <v>0</v>
      </c>
      <c r="H36" s="1944">
        <f t="shared" si="11"/>
        <v>0</v>
      </c>
      <c r="I36" s="1944">
        <f t="shared" si="11"/>
        <v>0</v>
      </c>
      <c r="J36" s="1944">
        <f t="shared" si="11"/>
        <v>0</v>
      </c>
      <c r="K36" s="1944">
        <f t="shared" si="11"/>
        <v>0</v>
      </c>
      <c r="L36" s="1944">
        <f t="shared" si="11"/>
        <v>0</v>
      </c>
      <c r="M36" s="1944">
        <f t="shared" si="11"/>
        <v>0</v>
      </c>
      <c r="N36" s="1942">
        <f t="shared" si="1"/>
        <v>0</v>
      </c>
      <c r="O36" s="3240"/>
      <c r="P36" s="3240"/>
      <c r="Q36" s="3241"/>
      <c r="R36" s="1844"/>
      <c r="S36" s="1542" t="s">
        <v>3983</v>
      </c>
      <c r="T36" s="1948"/>
      <c r="U36" s="1047"/>
      <c r="V36" s="3070"/>
      <c r="W36" s="3066"/>
      <c r="X36" s="101">
        <f t="shared" si="0"/>
        <v>0</v>
      </c>
      <c r="Y36" s="3055">
        <v>3</v>
      </c>
      <c r="Z36" s="3049"/>
      <c r="AA36" s="1847"/>
    </row>
    <row r="37" spans="1:27" s="1839" customFormat="1" ht="30">
      <c r="A37" s="3052"/>
      <c r="B37" s="1938" t="s">
        <v>3984</v>
      </c>
      <c r="C37" s="1939" t="s">
        <v>3605</v>
      </c>
      <c r="D37" s="1940" t="s">
        <v>731</v>
      </c>
      <c r="E37" s="1940">
        <v>3</v>
      </c>
      <c r="F37" s="1941"/>
      <c r="G37" s="1941"/>
      <c r="H37" s="1941"/>
      <c r="I37" s="1941"/>
      <c r="J37" s="1941"/>
      <c r="K37" s="1941"/>
      <c r="L37" s="1941"/>
      <c r="M37" s="1941"/>
      <c r="N37" s="1942">
        <f t="shared" si="1"/>
        <v>0</v>
      </c>
      <c r="O37" s="3240"/>
      <c r="P37" s="3240"/>
      <c r="Q37" s="3241"/>
      <c r="R37" s="1844"/>
      <c r="S37" s="1542" t="s">
        <v>3985</v>
      </c>
      <c r="T37" s="1948"/>
      <c r="U37" s="1047"/>
      <c r="V37" s="3070"/>
      <c r="W37" s="3066"/>
      <c r="X37" s="101" t="str">
        <f t="shared" si="0"/>
        <v>Please complete all cells in row</v>
      </c>
      <c r="Y37" s="3055">
        <v>3</v>
      </c>
      <c r="Z37" s="3049"/>
      <c r="AA37" s="1847"/>
    </row>
    <row r="38" spans="1:27" s="1839" customFormat="1" ht="30">
      <c r="A38" s="3052"/>
      <c r="B38" s="1938" t="s">
        <v>3986</v>
      </c>
      <c r="C38" s="1939" t="s">
        <v>3608</v>
      </c>
      <c r="D38" s="1940" t="s">
        <v>731</v>
      </c>
      <c r="E38" s="1940">
        <v>3</v>
      </c>
      <c r="F38" s="1941"/>
      <c r="G38" s="1941"/>
      <c r="H38" s="1941"/>
      <c r="I38" s="1941"/>
      <c r="J38" s="1941"/>
      <c r="K38" s="1941"/>
      <c r="L38" s="1941"/>
      <c r="M38" s="1941"/>
      <c r="N38" s="1942">
        <f t="shared" si="1"/>
        <v>0</v>
      </c>
      <c r="O38" s="3240"/>
      <c r="P38" s="3240"/>
      <c r="Q38" s="3241"/>
      <c r="R38" s="1844"/>
      <c r="S38" s="1542" t="s">
        <v>3987</v>
      </c>
      <c r="T38" s="1948"/>
      <c r="U38" s="1047"/>
      <c r="V38" s="3070"/>
      <c r="W38" s="3066"/>
      <c r="X38" s="101" t="str">
        <f t="shared" si="0"/>
        <v>Please complete all cells in row</v>
      </c>
      <c r="Y38" s="3055">
        <v>3</v>
      </c>
      <c r="Z38" s="3049"/>
      <c r="AA38" s="1847"/>
    </row>
    <row r="39" spans="1:27" s="1839" customFormat="1" ht="30">
      <c r="A39" s="3052"/>
      <c r="B39" s="1938" t="s">
        <v>3988</v>
      </c>
      <c r="C39" s="1939" t="s">
        <v>3611</v>
      </c>
      <c r="D39" s="1940" t="s">
        <v>731</v>
      </c>
      <c r="E39" s="1940">
        <v>3</v>
      </c>
      <c r="F39" s="1944">
        <f>IFERROR(SUM(F37:F38), 0)</f>
        <v>0</v>
      </c>
      <c r="G39" s="1944">
        <f t="shared" ref="G39:M39" si="12">IFERROR(SUM(G37:G38), 0)</f>
        <v>0</v>
      </c>
      <c r="H39" s="1944">
        <f t="shared" si="12"/>
        <v>0</v>
      </c>
      <c r="I39" s="1944">
        <f t="shared" si="12"/>
        <v>0</v>
      </c>
      <c r="J39" s="1944">
        <f t="shared" si="12"/>
        <v>0</v>
      </c>
      <c r="K39" s="1944">
        <f t="shared" si="12"/>
        <v>0</v>
      </c>
      <c r="L39" s="1944">
        <f t="shared" si="12"/>
        <v>0</v>
      </c>
      <c r="M39" s="1944">
        <f t="shared" si="12"/>
        <v>0</v>
      </c>
      <c r="N39" s="1942">
        <f t="shared" si="1"/>
        <v>0</v>
      </c>
      <c r="O39" s="3240"/>
      <c r="P39" s="3240"/>
      <c r="Q39" s="3241"/>
      <c r="R39" s="1844"/>
      <c r="S39" s="1542" t="s">
        <v>3989</v>
      </c>
      <c r="T39" s="1948"/>
      <c r="U39" s="1047"/>
      <c r="V39" s="3070"/>
      <c r="W39" s="3066"/>
      <c r="X39" s="101">
        <f t="shared" si="0"/>
        <v>0</v>
      </c>
      <c r="Y39" s="3055">
        <v>3</v>
      </c>
      <c r="Z39" s="3049"/>
      <c r="AA39" s="1847"/>
    </row>
    <row r="40" spans="1:27" s="1839" customFormat="1" ht="30">
      <c r="A40" s="3052"/>
      <c r="B40" s="1938" t="s">
        <v>3990</v>
      </c>
      <c r="C40" s="1939" t="s">
        <v>3605</v>
      </c>
      <c r="D40" s="1940" t="s">
        <v>731</v>
      </c>
      <c r="E40" s="1940">
        <v>3</v>
      </c>
      <c r="F40" s="1941"/>
      <c r="G40" s="1941"/>
      <c r="H40" s="1941"/>
      <c r="I40" s="1941"/>
      <c r="J40" s="1941"/>
      <c r="K40" s="1941"/>
      <c r="L40" s="1941"/>
      <c r="M40" s="1941"/>
      <c r="N40" s="1942">
        <f t="shared" si="1"/>
        <v>0</v>
      </c>
      <c r="O40" s="3240"/>
      <c r="P40" s="3240"/>
      <c r="Q40" s="3241"/>
      <c r="R40" s="1844"/>
      <c r="S40" s="1542" t="s">
        <v>3991</v>
      </c>
      <c r="T40" s="1948"/>
      <c r="U40" s="1047"/>
      <c r="V40" s="3070"/>
      <c r="W40" s="3066"/>
      <c r="X40" s="101" t="str">
        <f t="shared" si="0"/>
        <v>Please complete all cells in row</v>
      </c>
      <c r="Y40" s="3055">
        <v>3</v>
      </c>
      <c r="Z40" s="3049"/>
      <c r="AA40" s="1847"/>
    </row>
    <row r="41" spans="1:27" s="1839" customFormat="1" ht="30">
      <c r="A41" s="3052"/>
      <c r="B41" s="1938" t="s">
        <v>3992</v>
      </c>
      <c r="C41" s="1939" t="s">
        <v>3608</v>
      </c>
      <c r="D41" s="1940" t="s">
        <v>731</v>
      </c>
      <c r="E41" s="1940">
        <v>3</v>
      </c>
      <c r="F41" s="1941"/>
      <c r="G41" s="1941"/>
      <c r="H41" s="1941"/>
      <c r="I41" s="1941"/>
      <c r="J41" s="1941"/>
      <c r="K41" s="1941"/>
      <c r="L41" s="1941"/>
      <c r="M41" s="1941"/>
      <c r="N41" s="1942">
        <f t="shared" si="1"/>
        <v>0</v>
      </c>
      <c r="O41" s="3240"/>
      <c r="P41" s="3240"/>
      <c r="Q41" s="3241"/>
      <c r="R41" s="1844"/>
      <c r="S41" s="1542" t="s">
        <v>3993</v>
      </c>
      <c r="T41" s="1948"/>
      <c r="U41" s="1047"/>
      <c r="V41" s="3070"/>
      <c r="W41" s="3066"/>
      <c r="X41" s="101" t="str">
        <f t="shared" si="0"/>
        <v>Please complete all cells in row</v>
      </c>
      <c r="Y41" s="3055">
        <v>3</v>
      </c>
      <c r="Z41" s="3049"/>
      <c r="AA41" s="1847"/>
    </row>
    <row r="42" spans="1:27" s="1839" customFormat="1" ht="30">
      <c r="A42" s="3052"/>
      <c r="B42" s="1938" t="s">
        <v>3994</v>
      </c>
      <c r="C42" s="1939" t="s">
        <v>3611</v>
      </c>
      <c r="D42" s="1940" t="s">
        <v>731</v>
      </c>
      <c r="E42" s="1940">
        <v>3</v>
      </c>
      <c r="F42" s="1944">
        <f>IFERROR(SUM(F40:F41), 0)</f>
        <v>0</v>
      </c>
      <c r="G42" s="1944">
        <f t="shared" ref="G42:M42" si="13">IFERROR(SUM(G40:G41), 0)</f>
        <v>0</v>
      </c>
      <c r="H42" s="1944">
        <f t="shared" si="13"/>
        <v>0</v>
      </c>
      <c r="I42" s="1944">
        <f t="shared" si="13"/>
        <v>0</v>
      </c>
      <c r="J42" s="1944">
        <f t="shared" si="13"/>
        <v>0</v>
      </c>
      <c r="K42" s="1944">
        <f t="shared" si="13"/>
        <v>0</v>
      </c>
      <c r="L42" s="1944">
        <f t="shared" si="13"/>
        <v>0</v>
      </c>
      <c r="M42" s="1944">
        <f t="shared" si="13"/>
        <v>0</v>
      </c>
      <c r="N42" s="1942">
        <f t="shared" si="1"/>
        <v>0</v>
      </c>
      <c r="O42" s="3240"/>
      <c r="P42" s="3240"/>
      <c r="Q42" s="3241"/>
      <c r="R42" s="1844"/>
      <c r="S42" s="1542" t="s">
        <v>3995</v>
      </c>
      <c r="T42" s="1948"/>
      <c r="U42" s="1047"/>
      <c r="V42" s="3070"/>
      <c r="W42" s="3066"/>
      <c r="X42" s="101">
        <f t="shared" si="0"/>
        <v>0</v>
      </c>
      <c r="Y42" s="3055">
        <v>3</v>
      </c>
      <c r="Z42" s="3049"/>
      <c r="AA42" s="1847"/>
    </row>
    <row r="43" spans="1:27" s="1839" customFormat="1" ht="30">
      <c r="A43" s="3052"/>
      <c r="B43" s="1938" t="s">
        <v>3996</v>
      </c>
      <c r="C43" s="1939" t="s">
        <v>3605</v>
      </c>
      <c r="D43" s="1940" t="s">
        <v>731</v>
      </c>
      <c r="E43" s="1940">
        <v>3</v>
      </c>
      <c r="F43" s="1941"/>
      <c r="G43" s="1941"/>
      <c r="H43" s="1941"/>
      <c r="I43" s="1941"/>
      <c r="J43" s="1941"/>
      <c r="K43" s="1941"/>
      <c r="L43" s="1941"/>
      <c r="M43" s="1941"/>
      <c r="N43" s="1942">
        <f t="shared" si="1"/>
        <v>0</v>
      </c>
      <c r="O43" s="1950"/>
      <c r="P43" s="1950"/>
      <c r="Q43" s="1951"/>
      <c r="R43" s="1844"/>
      <c r="S43" s="1542" t="s">
        <v>3997</v>
      </c>
      <c r="T43" s="1948"/>
      <c r="U43" s="1047"/>
      <c r="V43" s="3070"/>
      <c r="W43" s="3066"/>
      <c r="X43" s="101" t="str">
        <f t="shared" si="0"/>
        <v>Please complete all cells in row</v>
      </c>
      <c r="Y43" s="3055">
        <v>3</v>
      </c>
      <c r="Z43" s="3049"/>
      <c r="AA43" s="1847"/>
    </row>
    <row r="44" spans="1:27" s="1839" customFormat="1" ht="30">
      <c r="A44" s="3052"/>
      <c r="B44" s="1938" t="s">
        <v>3998</v>
      </c>
      <c r="C44" s="1939" t="s">
        <v>3608</v>
      </c>
      <c r="D44" s="1940" t="s">
        <v>731</v>
      </c>
      <c r="E44" s="1940">
        <v>3</v>
      </c>
      <c r="F44" s="1941"/>
      <c r="G44" s="1941"/>
      <c r="H44" s="1941"/>
      <c r="I44" s="1941"/>
      <c r="J44" s="1941"/>
      <c r="K44" s="1941"/>
      <c r="L44" s="1941"/>
      <c r="M44" s="1941"/>
      <c r="N44" s="1942">
        <f t="shared" si="1"/>
        <v>0</v>
      </c>
      <c r="O44" s="1950"/>
      <c r="P44" s="1950"/>
      <c r="Q44" s="1951"/>
      <c r="R44" s="1844"/>
      <c r="S44" s="1542" t="s">
        <v>3999</v>
      </c>
      <c r="T44" s="1948"/>
      <c r="U44" s="1047"/>
      <c r="V44" s="3070"/>
      <c r="W44" s="3066"/>
      <c r="X44" s="101" t="str">
        <f t="shared" si="0"/>
        <v>Please complete all cells in row</v>
      </c>
      <c r="Y44" s="3055">
        <v>3</v>
      </c>
      <c r="Z44" s="3049"/>
      <c r="AA44" s="1847"/>
    </row>
    <row r="45" spans="1:27" s="1839" customFormat="1" ht="30">
      <c r="A45" s="3052"/>
      <c r="B45" s="1938" t="s">
        <v>4000</v>
      </c>
      <c r="C45" s="1939" t="s">
        <v>3611</v>
      </c>
      <c r="D45" s="1940" t="s">
        <v>731</v>
      </c>
      <c r="E45" s="1940">
        <v>3</v>
      </c>
      <c r="F45" s="1944">
        <f>IFERROR(SUM(F43:F44), 0)</f>
        <v>0</v>
      </c>
      <c r="G45" s="1944">
        <f t="shared" ref="G45:M45" si="14">IFERROR(SUM(G43:G44), 0)</f>
        <v>0</v>
      </c>
      <c r="H45" s="1944">
        <f t="shared" si="14"/>
        <v>0</v>
      </c>
      <c r="I45" s="1944">
        <f t="shared" si="14"/>
        <v>0</v>
      </c>
      <c r="J45" s="1944">
        <f t="shared" si="14"/>
        <v>0</v>
      </c>
      <c r="K45" s="1944">
        <f t="shared" si="14"/>
        <v>0</v>
      </c>
      <c r="L45" s="1944">
        <f t="shared" si="14"/>
        <v>0</v>
      </c>
      <c r="M45" s="1944">
        <f t="shared" si="14"/>
        <v>0</v>
      </c>
      <c r="N45" s="1942">
        <f t="shared" si="1"/>
        <v>0</v>
      </c>
      <c r="O45" s="1950"/>
      <c r="P45" s="1950"/>
      <c r="Q45" s="1951"/>
      <c r="R45" s="1844"/>
      <c r="S45" s="1542" t="s">
        <v>4001</v>
      </c>
      <c r="T45" s="1948"/>
      <c r="U45" s="1047"/>
      <c r="V45" s="3070"/>
      <c r="W45" s="3066"/>
      <c r="X45" s="101">
        <f t="shared" si="0"/>
        <v>0</v>
      </c>
      <c r="Y45" s="3055">
        <v>3</v>
      </c>
      <c r="Z45" s="3049"/>
      <c r="AA45" s="1847"/>
    </row>
    <row r="46" spans="1:27" s="1839" customFormat="1" ht="30">
      <c r="A46" s="3052"/>
      <c r="B46" s="1938" t="s">
        <v>4002</v>
      </c>
      <c r="C46" s="1939" t="s">
        <v>3605</v>
      </c>
      <c r="D46" s="1940" t="s">
        <v>731</v>
      </c>
      <c r="E46" s="1940">
        <v>3</v>
      </c>
      <c r="F46" s="1941"/>
      <c r="G46" s="1941"/>
      <c r="H46" s="1941"/>
      <c r="I46" s="1941"/>
      <c r="J46" s="1941"/>
      <c r="K46" s="1941"/>
      <c r="L46" s="1941"/>
      <c r="M46" s="1941"/>
      <c r="N46" s="1942">
        <f t="shared" si="1"/>
        <v>0</v>
      </c>
      <c r="O46" s="1950"/>
      <c r="P46" s="1950"/>
      <c r="Q46" s="1951"/>
      <c r="R46" s="1844"/>
      <c r="S46" s="1542" t="s">
        <v>4003</v>
      </c>
      <c r="T46" s="1948"/>
      <c r="U46" s="1047"/>
      <c r="V46" s="3070"/>
      <c r="W46" s="3066"/>
      <c r="X46" s="101" t="str">
        <f t="shared" si="0"/>
        <v>Please complete all cells in row</v>
      </c>
      <c r="Y46" s="3055">
        <v>3</v>
      </c>
      <c r="Z46" s="3049"/>
      <c r="AA46" s="1847"/>
    </row>
    <row r="47" spans="1:27" s="1839" customFormat="1" ht="30">
      <c r="A47" s="3052"/>
      <c r="B47" s="1938" t="s">
        <v>4004</v>
      </c>
      <c r="C47" s="1939" t="s">
        <v>3608</v>
      </c>
      <c r="D47" s="1940" t="s">
        <v>731</v>
      </c>
      <c r="E47" s="1940">
        <v>3</v>
      </c>
      <c r="F47" s="1941"/>
      <c r="G47" s="1941"/>
      <c r="H47" s="1941"/>
      <c r="I47" s="1941"/>
      <c r="J47" s="1941"/>
      <c r="K47" s="1941"/>
      <c r="L47" s="1941"/>
      <c r="M47" s="1941"/>
      <c r="N47" s="1942">
        <f t="shared" si="1"/>
        <v>0</v>
      </c>
      <c r="O47" s="1950"/>
      <c r="P47" s="1950"/>
      <c r="Q47" s="1951"/>
      <c r="R47" s="1844"/>
      <c r="S47" s="1542" t="s">
        <v>4005</v>
      </c>
      <c r="T47" s="1948"/>
      <c r="U47" s="1047"/>
      <c r="V47" s="3070"/>
      <c r="W47" s="3066"/>
      <c r="X47" s="101" t="str">
        <f t="shared" si="0"/>
        <v>Please complete all cells in row</v>
      </c>
      <c r="Y47" s="3055">
        <v>3</v>
      </c>
      <c r="Z47" s="3049"/>
      <c r="AA47" s="1847"/>
    </row>
    <row r="48" spans="1:27" s="1839" customFormat="1" ht="30">
      <c r="A48" s="3052"/>
      <c r="B48" s="1938" t="s">
        <v>4006</v>
      </c>
      <c r="C48" s="1939" t="s">
        <v>3611</v>
      </c>
      <c r="D48" s="1940" t="s">
        <v>731</v>
      </c>
      <c r="E48" s="1940">
        <v>3</v>
      </c>
      <c r="F48" s="1944">
        <f t="shared" ref="F48:M48" si="15">IFERROR(SUM(F46:F47), 0)</f>
        <v>0</v>
      </c>
      <c r="G48" s="1944">
        <f t="shared" si="15"/>
        <v>0</v>
      </c>
      <c r="H48" s="1944">
        <f t="shared" si="15"/>
        <v>0</v>
      </c>
      <c r="I48" s="1944">
        <f t="shared" si="15"/>
        <v>0</v>
      </c>
      <c r="J48" s="1944">
        <f t="shared" si="15"/>
        <v>0</v>
      </c>
      <c r="K48" s="1944">
        <f t="shared" si="15"/>
        <v>0</v>
      </c>
      <c r="L48" s="1944">
        <f t="shared" si="15"/>
        <v>0</v>
      </c>
      <c r="M48" s="1944">
        <f t="shared" si="15"/>
        <v>0</v>
      </c>
      <c r="N48" s="1942">
        <f t="shared" si="1"/>
        <v>0</v>
      </c>
      <c r="O48" s="3240"/>
      <c r="P48" s="3240"/>
      <c r="Q48" s="3241"/>
      <c r="R48" s="1844"/>
      <c r="S48" s="1542" t="s">
        <v>4007</v>
      </c>
      <c r="T48" s="1948"/>
      <c r="U48" s="1047"/>
      <c r="V48" s="3070"/>
      <c r="W48" s="3066"/>
      <c r="X48" s="101">
        <f t="shared" si="0"/>
        <v>0</v>
      </c>
      <c r="Y48" s="3055">
        <v>3</v>
      </c>
      <c r="Z48" s="3049"/>
      <c r="AA48" s="1847"/>
    </row>
    <row r="49" spans="1:27" s="1884" customFormat="1" ht="15.6">
      <c r="A49" s="4515"/>
      <c r="B49" s="3907" t="s">
        <v>4008</v>
      </c>
      <c r="C49" s="1939" t="s">
        <v>3605</v>
      </c>
      <c r="D49" s="1940" t="s">
        <v>731</v>
      </c>
      <c r="E49" s="1940">
        <v>3</v>
      </c>
      <c r="F49" s="1941"/>
      <c r="G49" s="1941"/>
      <c r="H49" s="1941"/>
      <c r="I49" s="1941"/>
      <c r="J49" s="1941"/>
      <c r="K49" s="1941"/>
      <c r="L49" s="1941"/>
      <c r="M49" s="1941"/>
      <c r="N49" s="1942">
        <f t="shared" ref="N49:N51" si="16">IFERROR(SUM(F49:M49),0)</f>
        <v>0</v>
      </c>
      <c r="O49" s="4516"/>
      <c r="P49" s="4516"/>
      <c r="Q49" s="4517"/>
      <c r="R49" s="4518"/>
      <c r="S49" s="1542" t="s">
        <v>4009</v>
      </c>
      <c r="T49" s="1948"/>
      <c r="U49" s="1660"/>
      <c r="V49" s="4519"/>
      <c r="W49" s="3066"/>
      <c r="X49" s="4520" t="str">
        <f t="shared" ref="X49:X51" si="17">IF( COUNTBLANK(F49:Q49)=Y49, 0,rngIncomplete )</f>
        <v>Please complete all cells in row</v>
      </c>
      <c r="Y49" s="4521">
        <v>3</v>
      </c>
      <c r="Z49" s="3395"/>
      <c r="AA49" s="3395"/>
    </row>
    <row r="50" spans="1:27" s="1884" customFormat="1" ht="15.6">
      <c r="A50" s="4515"/>
      <c r="B50" s="3907" t="s">
        <v>4010</v>
      </c>
      <c r="C50" s="1939" t="s">
        <v>3608</v>
      </c>
      <c r="D50" s="1940" t="s">
        <v>731</v>
      </c>
      <c r="E50" s="1940">
        <v>3</v>
      </c>
      <c r="F50" s="1941"/>
      <c r="G50" s="1941"/>
      <c r="H50" s="1941"/>
      <c r="I50" s="1941"/>
      <c r="J50" s="1941"/>
      <c r="K50" s="1941"/>
      <c r="L50" s="1941"/>
      <c r="M50" s="1941"/>
      <c r="N50" s="1942">
        <f t="shared" si="16"/>
        <v>0</v>
      </c>
      <c r="O50" s="4516"/>
      <c r="P50" s="4516"/>
      <c r="Q50" s="4517"/>
      <c r="R50" s="4518"/>
      <c r="S50" s="1542" t="s">
        <v>4011</v>
      </c>
      <c r="T50" s="1948"/>
      <c r="U50" s="1660"/>
      <c r="V50" s="4519"/>
      <c r="W50" s="3066"/>
      <c r="X50" s="4520" t="str">
        <f t="shared" si="17"/>
        <v>Please complete all cells in row</v>
      </c>
      <c r="Y50" s="4521">
        <v>3</v>
      </c>
      <c r="Z50" s="3395"/>
      <c r="AA50" s="3395"/>
    </row>
    <row r="51" spans="1:27" s="1884" customFormat="1" ht="15.6">
      <c r="A51" s="4515"/>
      <c r="B51" s="3907" t="s">
        <v>4012</v>
      </c>
      <c r="C51" s="1939" t="s">
        <v>3611</v>
      </c>
      <c r="D51" s="1940" t="s">
        <v>731</v>
      </c>
      <c r="E51" s="1940">
        <v>3</v>
      </c>
      <c r="F51" s="1944">
        <f>IFERROR(SUM(F49:F50), 0)</f>
        <v>0</v>
      </c>
      <c r="G51" s="1944">
        <f t="shared" ref="G51:M51" si="18">IFERROR(SUM(G49:G50), 0)</f>
        <v>0</v>
      </c>
      <c r="H51" s="1944">
        <f t="shared" si="18"/>
        <v>0</v>
      </c>
      <c r="I51" s="1944">
        <f t="shared" si="18"/>
        <v>0</v>
      </c>
      <c r="J51" s="1944">
        <f t="shared" si="18"/>
        <v>0</v>
      </c>
      <c r="K51" s="1944">
        <f t="shared" si="18"/>
        <v>0</v>
      </c>
      <c r="L51" s="1944">
        <f t="shared" si="18"/>
        <v>0</v>
      </c>
      <c r="M51" s="1944">
        <f t="shared" si="18"/>
        <v>0</v>
      </c>
      <c r="N51" s="1942">
        <f t="shared" si="16"/>
        <v>0</v>
      </c>
      <c r="O51" s="4522"/>
      <c r="P51" s="4522"/>
      <c r="Q51" s="4523"/>
      <c r="R51" s="4518"/>
      <c r="S51" s="1542" t="s">
        <v>4013</v>
      </c>
      <c r="T51" s="1948"/>
      <c r="U51" s="1660"/>
      <c r="V51" s="4519"/>
      <c r="W51" s="3066"/>
      <c r="X51" s="4520">
        <f t="shared" si="17"/>
        <v>0</v>
      </c>
      <c r="Y51" s="4521">
        <v>3</v>
      </c>
      <c r="Z51" s="3395"/>
      <c r="AA51" s="3395"/>
    </row>
    <row r="52" spans="1:27" s="1839" customFormat="1" ht="15.6">
      <c r="A52" s="3052"/>
      <c r="B52" s="3907" t="s">
        <v>4014</v>
      </c>
      <c r="C52" s="1939" t="s">
        <v>3605</v>
      </c>
      <c r="D52" s="1940" t="s">
        <v>731</v>
      </c>
      <c r="E52" s="1940">
        <v>3</v>
      </c>
      <c r="F52" s="1941"/>
      <c r="G52" s="1941"/>
      <c r="H52" s="1941"/>
      <c r="I52" s="1941"/>
      <c r="J52" s="1941"/>
      <c r="K52" s="1941"/>
      <c r="L52" s="1941"/>
      <c r="M52" s="1941"/>
      <c r="N52" s="1942">
        <f t="shared" si="1"/>
        <v>0</v>
      </c>
      <c r="O52" s="1950"/>
      <c r="P52" s="1950"/>
      <c r="Q52" s="1951"/>
      <c r="R52" s="1844"/>
      <c r="S52" s="1542" t="s">
        <v>4015</v>
      </c>
      <c r="T52" s="1948"/>
      <c r="U52" s="1047"/>
      <c r="V52" s="3070"/>
      <c r="W52" s="3066"/>
      <c r="X52" s="101" t="str">
        <f t="shared" si="0"/>
        <v>Please complete all cells in row</v>
      </c>
      <c r="Y52" s="3055">
        <v>3</v>
      </c>
      <c r="Z52" s="3049"/>
      <c r="AA52" s="1847"/>
    </row>
    <row r="53" spans="1:27" s="1839" customFormat="1" ht="15.6">
      <c r="A53" s="3052"/>
      <c r="B53" s="3907" t="s">
        <v>4016</v>
      </c>
      <c r="C53" s="1939" t="s">
        <v>3608</v>
      </c>
      <c r="D53" s="1940" t="s">
        <v>731</v>
      </c>
      <c r="E53" s="1940">
        <v>3</v>
      </c>
      <c r="F53" s="1941"/>
      <c r="G53" s="1941"/>
      <c r="H53" s="1941"/>
      <c r="I53" s="1941"/>
      <c r="J53" s="1941"/>
      <c r="K53" s="1941"/>
      <c r="L53" s="1941"/>
      <c r="M53" s="1941"/>
      <c r="N53" s="1942">
        <f t="shared" si="1"/>
        <v>0</v>
      </c>
      <c r="O53" s="1950"/>
      <c r="P53" s="1950"/>
      <c r="Q53" s="1951"/>
      <c r="R53" s="1844"/>
      <c r="S53" s="1542" t="s">
        <v>4017</v>
      </c>
      <c r="T53" s="1948"/>
      <c r="U53" s="1047"/>
      <c r="V53" s="3070"/>
      <c r="W53" s="3066"/>
      <c r="X53" s="101" t="str">
        <f t="shared" si="0"/>
        <v>Please complete all cells in row</v>
      </c>
      <c r="Y53" s="3055">
        <v>3</v>
      </c>
      <c r="Z53" s="3049"/>
      <c r="AA53" s="1847"/>
    </row>
    <row r="54" spans="1:27" s="1839" customFormat="1" ht="15.6">
      <c r="A54" s="3052"/>
      <c r="B54" s="3907" t="s">
        <v>4018</v>
      </c>
      <c r="C54" s="1939" t="s">
        <v>3611</v>
      </c>
      <c r="D54" s="1940" t="s">
        <v>731</v>
      </c>
      <c r="E54" s="1940">
        <v>3</v>
      </c>
      <c r="F54" s="1944">
        <f>IFERROR(SUM(F52:F53), 0)</f>
        <v>0</v>
      </c>
      <c r="G54" s="1944">
        <f t="shared" ref="G54:M54" si="19">IFERROR(SUM(G52:G53), 0)</f>
        <v>0</v>
      </c>
      <c r="H54" s="1944">
        <f t="shared" si="19"/>
        <v>0</v>
      </c>
      <c r="I54" s="1944">
        <f t="shared" si="19"/>
        <v>0</v>
      </c>
      <c r="J54" s="1944">
        <f t="shared" si="19"/>
        <v>0</v>
      </c>
      <c r="K54" s="1944">
        <f t="shared" si="19"/>
        <v>0</v>
      </c>
      <c r="L54" s="1944">
        <f t="shared" si="19"/>
        <v>0</v>
      </c>
      <c r="M54" s="1944">
        <f t="shared" si="19"/>
        <v>0</v>
      </c>
      <c r="N54" s="1942">
        <f t="shared" si="1"/>
        <v>0</v>
      </c>
      <c r="O54" s="3240"/>
      <c r="P54" s="3240"/>
      <c r="Q54" s="3241"/>
      <c r="R54" s="1844"/>
      <c r="S54" s="1542" t="s">
        <v>4019</v>
      </c>
      <c r="T54" s="1948"/>
      <c r="U54" s="1047"/>
      <c r="V54" s="3070"/>
      <c r="W54" s="3066"/>
      <c r="X54" s="101">
        <f t="shared" si="0"/>
        <v>0</v>
      </c>
      <c r="Y54" s="3055">
        <v>3</v>
      </c>
      <c r="Z54" s="3049"/>
      <c r="AA54" s="1847"/>
    </row>
    <row r="55" spans="1:27" s="1839" customFormat="1" ht="15.6">
      <c r="A55" s="3052"/>
      <c r="B55" s="1949" t="s">
        <v>4020</v>
      </c>
      <c r="C55" s="1939" t="s">
        <v>3605</v>
      </c>
      <c r="D55" s="1940" t="s">
        <v>731</v>
      </c>
      <c r="E55" s="1940">
        <v>3</v>
      </c>
      <c r="F55" s="1941"/>
      <c r="G55" s="1941"/>
      <c r="H55" s="1941"/>
      <c r="I55" s="1941"/>
      <c r="J55" s="1941"/>
      <c r="K55" s="1941"/>
      <c r="L55" s="1941"/>
      <c r="M55" s="1941"/>
      <c r="N55" s="1942">
        <f t="shared" si="1"/>
        <v>0</v>
      </c>
      <c r="O55" s="1950"/>
      <c r="P55" s="1950"/>
      <c r="Q55" s="1951"/>
      <c r="R55" s="1844"/>
      <c r="S55" s="1542" t="s">
        <v>4021</v>
      </c>
      <c r="T55" s="1948"/>
      <c r="U55" s="1047"/>
      <c r="V55" s="3070"/>
      <c r="W55" s="3066"/>
      <c r="X55" s="101" t="str">
        <f t="shared" si="0"/>
        <v>Please complete all cells in row</v>
      </c>
      <c r="Y55" s="3055">
        <v>3</v>
      </c>
      <c r="Z55" s="3049"/>
      <c r="AA55" s="1847"/>
    </row>
    <row r="56" spans="1:27" s="1839" customFormat="1" ht="15.6">
      <c r="A56" s="3052"/>
      <c r="B56" s="1949" t="s">
        <v>4022</v>
      </c>
      <c r="C56" s="1939" t="s">
        <v>3608</v>
      </c>
      <c r="D56" s="1940" t="s">
        <v>731</v>
      </c>
      <c r="E56" s="1940">
        <v>3</v>
      </c>
      <c r="F56" s="1941"/>
      <c r="G56" s="1941"/>
      <c r="H56" s="1941"/>
      <c r="I56" s="1941"/>
      <c r="J56" s="1941"/>
      <c r="K56" s="1941"/>
      <c r="L56" s="1941"/>
      <c r="M56" s="1941"/>
      <c r="N56" s="1942">
        <f t="shared" si="1"/>
        <v>0</v>
      </c>
      <c r="O56" s="1950"/>
      <c r="P56" s="1950"/>
      <c r="Q56" s="1951"/>
      <c r="R56" s="1844"/>
      <c r="S56" s="1542" t="s">
        <v>4023</v>
      </c>
      <c r="T56" s="1948"/>
      <c r="U56" s="1047"/>
      <c r="V56" s="3070"/>
      <c r="W56" s="3066"/>
      <c r="X56" s="101" t="str">
        <f t="shared" ref="X56:X87" si="20">IF( COUNTBLANK(F56:Q56)=Y56, 0,rngIncomplete )</f>
        <v>Please complete all cells in row</v>
      </c>
      <c r="Y56" s="3055">
        <v>3</v>
      </c>
      <c r="Z56" s="3049"/>
      <c r="AA56" s="1847"/>
    </row>
    <row r="57" spans="1:27" s="1839" customFormat="1" ht="15.6">
      <c r="A57" s="3052"/>
      <c r="B57" s="1949" t="s">
        <v>4024</v>
      </c>
      <c r="C57" s="1939" t="s">
        <v>3611</v>
      </c>
      <c r="D57" s="1940" t="s">
        <v>731</v>
      </c>
      <c r="E57" s="1940">
        <v>3</v>
      </c>
      <c r="F57" s="1944">
        <f>IFERROR(SUM(F55:F56), 0)</f>
        <v>0</v>
      </c>
      <c r="G57" s="1944">
        <f t="shared" ref="G57:M57" si="21">IFERROR(SUM(G55:G56), 0)</f>
        <v>0</v>
      </c>
      <c r="H57" s="1944">
        <f t="shared" si="21"/>
        <v>0</v>
      </c>
      <c r="I57" s="1944">
        <f t="shared" si="21"/>
        <v>0</v>
      </c>
      <c r="J57" s="1944">
        <f t="shared" si="21"/>
        <v>0</v>
      </c>
      <c r="K57" s="1944">
        <f t="shared" si="21"/>
        <v>0</v>
      </c>
      <c r="L57" s="1944">
        <f t="shared" si="21"/>
        <v>0</v>
      </c>
      <c r="M57" s="1944">
        <f t="shared" si="21"/>
        <v>0</v>
      </c>
      <c r="N57" s="1942">
        <f t="shared" ref="N57:N88" si="22">IFERROR(SUM(F57:M57),0)</f>
        <v>0</v>
      </c>
      <c r="O57" s="1941"/>
      <c r="P57" s="1941"/>
      <c r="Q57" s="1945"/>
      <c r="R57" s="1844"/>
      <c r="S57" s="1542" t="s">
        <v>4025</v>
      </c>
      <c r="T57" s="1948"/>
      <c r="U57" s="1047"/>
      <c r="V57" s="3070"/>
      <c r="W57" s="3066"/>
      <c r="X57" s="101" t="str">
        <f t="shared" si="20"/>
        <v>Please complete all cells in row</v>
      </c>
      <c r="Y57" s="3055">
        <v>0</v>
      </c>
      <c r="Z57" s="3049"/>
      <c r="AA57" s="1847"/>
    </row>
    <row r="58" spans="1:27" s="1839" customFormat="1" ht="15.6">
      <c r="A58" s="3052"/>
      <c r="B58" s="1949" t="s">
        <v>4026</v>
      </c>
      <c r="C58" s="1939" t="s">
        <v>3605</v>
      </c>
      <c r="D58" s="1940" t="s">
        <v>731</v>
      </c>
      <c r="E58" s="1940">
        <v>3</v>
      </c>
      <c r="F58" s="1941"/>
      <c r="G58" s="1941"/>
      <c r="H58" s="1941"/>
      <c r="I58" s="1941"/>
      <c r="J58" s="1941"/>
      <c r="K58" s="1941"/>
      <c r="L58" s="1941"/>
      <c r="M58" s="1941"/>
      <c r="N58" s="1942">
        <f t="shared" si="22"/>
        <v>0</v>
      </c>
      <c r="O58" s="3240"/>
      <c r="P58" s="3240"/>
      <c r="Q58" s="3241"/>
      <c r="R58" s="1844"/>
      <c r="S58" s="1542" t="s">
        <v>4027</v>
      </c>
      <c r="T58" s="1948"/>
      <c r="U58" s="1047"/>
      <c r="V58" s="3070"/>
      <c r="W58" s="3066"/>
      <c r="X58" s="101" t="str">
        <f t="shared" si="20"/>
        <v>Please complete all cells in row</v>
      </c>
      <c r="Y58" s="3055">
        <v>3</v>
      </c>
      <c r="Z58" s="3049"/>
      <c r="AA58" s="1847"/>
    </row>
    <row r="59" spans="1:27" s="1884" customFormat="1" ht="15.6">
      <c r="A59" s="3052"/>
      <c r="B59" s="1949" t="s">
        <v>4028</v>
      </c>
      <c r="C59" s="1939" t="s">
        <v>3608</v>
      </c>
      <c r="D59" s="1940" t="s">
        <v>731</v>
      </c>
      <c r="E59" s="1940">
        <v>3</v>
      </c>
      <c r="F59" s="1941"/>
      <c r="G59" s="1941"/>
      <c r="H59" s="1941"/>
      <c r="I59" s="1941"/>
      <c r="J59" s="1941"/>
      <c r="K59" s="1941"/>
      <c r="L59" s="1941"/>
      <c r="M59" s="1941"/>
      <c r="N59" s="1942">
        <f t="shared" si="22"/>
        <v>0</v>
      </c>
      <c r="O59" s="3240"/>
      <c r="P59" s="3240"/>
      <c r="Q59" s="3241"/>
      <c r="R59" s="1844"/>
      <c r="S59" s="1542" t="s">
        <v>4029</v>
      </c>
      <c r="T59" s="1948"/>
      <c r="U59" s="1047"/>
      <c r="V59" s="3070"/>
      <c r="W59" s="3066"/>
      <c r="X59" s="101" t="str">
        <f t="shared" si="20"/>
        <v>Please complete all cells in row</v>
      </c>
      <c r="Y59" s="3055">
        <v>3</v>
      </c>
      <c r="Z59" s="3049"/>
      <c r="AA59" s="3395"/>
    </row>
    <row r="60" spans="1:27" s="1884" customFormat="1" ht="15.6">
      <c r="A60" s="3052"/>
      <c r="B60" s="1949" t="s">
        <v>4030</v>
      </c>
      <c r="C60" s="1939" t="s">
        <v>3611</v>
      </c>
      <c r="D60" s="1940" t="s">
        <v>731</v>
      </c>
      <c r="E60" s="1940">
        <v>3</v>
      </c>
      <c r="F60" s="1944">
        <f>IFERROR(SUM(F58:F59), 0)</f>
        <v>0</v>
      </c>
      <c r="G60" s="1944">
        <f t="shared" ref="G60:M60" si="23">IFERROR(SUM(G58:G59), 0)</f>
        <v>0</v>
      </c>
      <c r="H60" s="1944">
        <f t="shared" si="23"/>
        <v>0</v>
      </c>
      <c r="I60" s="1944">
        <f t="shared" si="23"/>
        <v>0</v>
      </c>
      <c r="J60" s="1944">
        <f t="shared" si="23"/>
        <v>0</v>
      </c>
      <c r="K60" s="1944">
        <f t="shared" si="23"/>
        <v>0</v>
      </c>
      <c r="L60" s="1944">
        <f t="shared" si="23"/>
        <v>0</v>
      </c>
      <c r="M60" s="1944">
        <f t="shared" si="23"/>
        <v>0</v>
      </c>
      <c r="N60" s="1942">
        <f t="shared" si="22"/>
        <v>0</v>
      </c>
      <c r="O60" s="1941"/>
      <c r="P60" s="1941"/>
      <c r="Q60" s="1945"/>
      <c r="R60" s="1844"/>
      <c r="S60" s="1542" t="s">
        <v>4031</v>
      </c>
      <c r="T60" s="1948"/>
      <c r="U60" s="1047"/>
      <c r="V60" s="3070"/>
      <c r="W60" s="3066"/>
      <c r="X60" s="101" t="str">
        <f t="shared" si="20"/>
        <v>Please complete all cells in row</v>
      </c>
      <c r="Y60" s="3055">
        <v>0</v>
      </c>
      <c r="Z60" s="3049"/>
      <c r="AA60" s="3395"/>
    </row>
    <row r="61" spans="1:27" s="1839" customFormat="1" ht="15.6">
      <c r="A61" s="3052"/>
      <c r="B61" s="1949" t="s">
        <v>4032</v>
      </c>
      <c r="C61" s="1939" t="s">
        <v>3605</v>
      </c>
      <c r="D61" s="1940" t="s">
        <v>731</v>
      </c>
      <c r="E61" s="1940">
        <v>3</v>
      </c>
      <c r="F61" s="1941"/>
      <c r="G61" s="1941"/>
      <c r="H61" s="1941"/>
      <c r="I61" s="1941"/>
      <c r="J61" s="1941"/>
      <c r="K61" s="1941"/>
      <c r="L61" s="1941"/>
      <c r="M61" s="1941"/>
      <c r="N61" s="1942">
        <f t="shared" si="22"/>
        <v>0</v>
      </c>
      <c r="O61" s="3240"/>
      <c r="P61" s="3240"/>
      <c r="Q61" s="3241"/>
      <c r="R61" s="1844"/>
      <c r="S61" s="1542" t="s">
        <v>4033</v>
      </c>
      <c r="T61" s="1948"/>
      <c r="U61" s="1047"/>
      <c r="V61" s="3070"/>
      <c r="W61" s="3066"/>
      <c r="X61" s="101" t="str">
        <f t="shared" si="20"/>
        <v>Please complete all cells in row</v>
      </c>
      <c r="Y61" s="3055">
        <v>3</v>
      </c>
      <c r="Z61" s="3049"/>
      <c r="AA61" s="1847"/>
    </row>
    <row r="62" spans="1:27" s="1884" customFormat="1" ht="15.6">
      <c r="A62" s="3052"/>
      <c r="B62" s="1949" t="s">
        <v>4034</v>
      </c>
      <c r="C62" s="1939" t="s">
        <v>3608</v>
      </c>
      <c r="D62" s="1940" t="s">
        <v>731</v>
      </c>
      <c r="E62" s="1940">
        <v>3</v>
      </c>
      <c r="F62" s="1941"/>
      <c r="G62" s="1941"/>
      <c r="H62" s="1941"/>
      <c r="I62" s="1941"/>
      <c r="J62" s="1941"/>
      <c r="K62" s="1941"/>
      <c r="L62" s="1941"/>
      <c r="M62" s="1941"/>
      <c r="N62" s="1942">
        <f t="shared" si="22"/>
        <v>0</v>
      </c>
      <c r="O62" s="3240"/>
      <c r="P62" s="3240"/>
      <c r="Q62" s="3241"/>
      <c r="R62" s="1844"/>
      <c r="S62" s="1542" t="s">
        <v>4035</v>
      </c>
      <c r="T62" s="1948"/>
      <c r="U62" s="1047"/>
      <c r="V62" s="3070"/>
      <c r="W62" s="3066"/>
      <c r="X62" s="101" t="str">
        <f t="shared" si="20"/>
        <v>Please complete all cells in row</v>
      </c>
      <c r="Y62" s="3055">
        <v>3</v>
      </c>
      <c r="Z62" s="3049"/>
      <c r="AA62" s="3395"/>
    </row>
    <row r="63" spans="1:27" s="1884" customFormat="1" ht="15.6">
      <c r="A63" s="3052"/>
      <c r="B63" s="1949" t="s">
        <v>4036</v>
      </c>
      <c r="C63" s="1939" t="s">
        <v>3611</v>
      </c>
      <c r="D63" s="1940" t="s">
        <v>731</v>
      </c>
      <c r="E63" s="1940">
        <v>3</v>
      </c>
      <c r="F63" s="1944">
        <f>IFERROR(SUM(F61:F62), 0)</f>
        <v>0</v>
      </c>
      <c r="G63" s="1944">
        <f t="shared" ref="G63:M63" si="24">IFERROR(SUM(G61:G62), 0)</f>
        <v>0</v>
      </c>
      <c r="H63" s="1944">
        <f t="shared" si="24"/>
        <v>0</v>
      </c>
      <c r="I63" s="1944">
        <f t="shared" si="24"/>
        <v>0</v>
      </c>
      <c r="J63" s="1944">
        <f t="shared" si="24"/>
        <v>0</v>
      </c>
      <c r="K63" s="1944">
        <f t="shared" si="24"/>
        <v>0</v>
      </c>
      <c r="L63" s="1944">
        <f t="shared" si="24"/>
        <v>0</v>
      </c>
      <c r="M63" s="1944">
        <f t="shared" si="24"/>
        <v>0</v>
      </c>
      <c r="N63" s="1942">
        <f t="shared" si="22"/>
        <v>0</v>
      </c>
      <c r="O63" s="1941"/>
      <c r="P63" s="1941"/>
      <c r="Q63" s="1945"/>
      <c r="R63" s="1844"/>
      <c r="S63" s="1542" t="s">
        <v>4037</v>
      </c>
      <c r="T63" s="1948"/>
      <c r="U63" s="1047"/>
      <c r="V63" s="3070"/>
      <c r="W63" s="3066"/>
      <c r="X63" s="101" t="str">
        <f t="shared" si="20"/>
        <v>Please complete all cells in row</v>
      </c>
      <c r="Y63" s="3055">
        <v>0</v>
      </c>
      <c r="Z63" s="3049"/>
      <c r="AA63" s="3395"/>
    </row>
    <row r="64" spans="1:27" s="1884" customFormat="1" ht="30">
      <c r="A64" s="3052"/>
      <c r="B64" s="1949" t="s">
        <v>4038</v>
      </c>
      <c r="C64" s="1939" t="s">
        <v>3605</v>
      </c>
      <c r="D64" s="1940" t="s">
        <v>731</v>
      </c>
      <c r="E64" s="1940">
        <v>3</v>
      </c>
      <c r="F64" s="1941"/>
      <c r="G64" s="1941"/>
      <c r="H64" s="1941"/>
      <c r="I64" s="1941"/>
      <c r="J64" s="1941"/>
      <c r="K64" s="1941"/>
      <c r="L64" s="1941"/>
      <c r="M64" s="1941"/>
      <c r="N64" s="1942">
        <f t="shared" si="22"/>
        <v>0</v>
      </c>
      <c r="O64" s="3240"/>
      <c r="P64" s="3240"/>
      <c r="Q64" s="3241"/>
      <c r="R64" s="1844"/>
      <c r="S64" s="1542" t="s">
        <v>4039</v>
      </c>
      <c r="T64" s="1948"/>
      <c r="U64" s="1047"/>
      <c r="V64" s="3070"/>
      <c r="W64" s="3066"/>
      <c r="X64" s="101" t="str">
        <f t="shared" si="20"/>
        <v>Please complete all cells in row</v>
      </c>
      <c r="Y64" s="3055">
        <v>3</v>
      </c>
      <c r="Z64" s="3049"/>
      <c r="AA64" s="3395"/>
    </row>
    <row r="65" spans="1:27" s="1839" customFormat="1" ht="30">
      <c r="A65" s="3052"/>
      <c r="B65" s="1949" t="s">
        <v>4040</v>
      </c>
      <c r="C65" s="1939" t="s">
        <v>3608</v>
      </c>
      <c r="D65" s="1940" t="s">
        <v>731</v>
      </c>
      <c r="E65" s="1940">
        <v>3</v>
      </c>
      <c r="F65" s="1941"/>
      <c r="G65" s="1941"/>
      <c r="H65" s="1941"/>
      <c r="I65" s="1941"/>
      <c r="J65" s="1941"/>
      <c r="K65" s="1941"/>
      <c r="L65" s="1941"/>
      <c r="M65" s="1941"/>
      <c r="N65" s="1942">
        <f t="shared" si="22"/>
        <v>0</v>
      </c>
      <c r="O65" s="3240"/>
      <c r="P65" s="3240"/>
      <c r="Q65" s="3241"/>
      <c r="R65" s="1844"/>
      <c r="S65" s="1542" t="s">
        <v>4041</v>
      </c>
      <c r="T65" s="1948"/>
      <c r="U65" s="1047"/>
      <c r="V65" s="3070"/>
      <c r="W65" s="3066"/>
      <c r="X65" s="101" t="str">
        <f t="shared" si="20"/>
        <v>Please complete all cells in row</v>
      </c>
      <c r="Y65" s="3055">
        <v>3</v>
      </c>
      <c r="Z65" s="3049"/>
      <c r="AA65" s="1847"/>
    </row>
    <row r="66" spans="1:27" s="1839" customFormat="1" ht="30">
      <c r="A66" s="3052"/>
      <c r="B66" s="1949" t="s">
        <v>4042</v>
      </c>
      <c r="C66" s="1939" t="s">
        <v>3611</v>
      </c>
      <c r="D66" s="1940" t="s">
        <v>731</v>
      </c>
      <c r="E66" s="1940">
        <v>3</v>
      </c>
      <c r="F66" s="1944">
        <f>IFERROR(SUM(F64:F65), 0)</f>
        <v>0</v>
      </c>
      <c r="G66" s="1944">
        <f t="shared" ref="G66:K66" si="25">IFERROR(SUM(G64:G65), 0)</f>
        <v>0</v>
      </c>
      <c r="H66" s="1944">
        <f t="shared" si="25"/>
        <v>0</v>
      </c>
      <c r="I66" s="1944">
        <f t="shared" si="25"/>
        <v>0</v>
      </c>
      <c r="J66" s="1944">
        <f t="shared" si="25"/>
        <v>0</v>
      </c>
      <c r="K66" s="1944">
        <f t="shared" si="25"/>
        <v>0</v>
      </c>
      <c r="L66" s="1944">
        <f>IFERROR(SUM(L64:L65), 0)</f>
        <v>0</v>
      </c>
      <c r="M66" s="1944">
        <f>IFERROR(SUM(M64:M65), 0)</f>
        <v>0</v>
      </c>
      <c r="N66" s="1942">
        <f t="shared" si="22"/>
        <v>0</v>
      </c>
      <c r="O66" s="1941"/>
      <c r="P66" s="1941"/>
      <c r="Q66" s="1945"/>
      <c r="R66" s="1844"/>
      <c r="S66" s="1542" t="s">
        <v>4043</v>
      </c>
      <c r="T66" s="1948"/>
      <c r="U66" s="1047"/>
      <c r="V66" s="3070"/>
      <c r="W66" s="3066"/>
      <c r="X66" s="101" t="str">
        <f t="shared" si="20"/>
        <v>Please complete all cells in row</v>
      </c>
      <c r="Y66" s="3055">
        <v>0</v>
      </c>
      <c r="Z66" s="3049"/>
      <c r="AA66" s="1847"/>
    </row>
    <row r="67" spans="1:27" ht="15">
      <c r="B67" s="1938" t="s">
        <v>4044</v>
      </c>
      <c r="C67" s="1939" t="s">
        <v>3605</v>
      </c>
      <c r="D67" s="1940" t="s">
        <v>731</v>
      </c>
      <c r="E67" s="1940">
        <v>3</v>
      </c>
      <c r="F67" s="1941"/>
      <c r="G67" s="1941"/>
      <c r="H67" s="1941"/>
      <c r="I67" s="1941"/>
      <c r="J67" s="1941"/>
      <c r="K67" s="1941"/>
      <c r="L67" s="1941"/>
      <c r="M67" s="1941"/>
      <c r="N67" s="1942">
        <f t="shared" si="22"/>
        <v>0</v>
      </c>
      <c r="O67" s="3240"/>
      <c r="P67" s="3240"/>
      <c r="Q67" s="3241"/>
      <c r="R67" s="1844"/>
      <c r="S67" s="1542" t="s">
        <v>4045</v>
      </c>
      <c r="T67" s="1925"/>
      <c r="U67" s="1047"/>
      <c r="V67" s="3071"/>
      <c r="X67" s="101" t="str">
        <f t="shared" si="20"/>
        <v>Please complete all cells in row</v>
      </c>
      <c r="Y67" s="3055">
        <v>3</v>
      </c>
    </row>
    <row r="68" spans="1:27" s="1839" customFormat="1" ht="15.6">
      <c r="A68" s="3052"/>
      <c r="B68" s="1938" t="s">
        <v>4046</v>
      </c>
      <c r="C68" s="1939" t="s">
        <v>3608</v>
      </c>
      <c r="D68" s="1940" t="s">
        <v>731</v>
      </c>
      <c r="E68" s="1940">
        <v>3</v>
      </c>
      <c r="F68" s="1941"/>
      <c r="G68" s="1941"/>
      <c r="H68" s="1941"/>
      <c r="I68" s="1941"/>
      <c r="J68" s="1941"/>
      <c r="K68" s="1941"/>
      <c r="L68" s="1941"/>
      <c r="M68" s="1941"/>
      <c r="N68" s="1942">
        <f t="shared" si="22"/>
        <v>0</v>
      </c>
      <c r="O68" s="3240"/>
      <c r="P68" s="3240"/>
      <c r="Q68" s="3241"/>
      <c r="R68" s="1844"/>
      <c r="S68" s="1542" t="s">
        <v>4047</v>
      </c>
      <c r="T68" s="1936"/>
      <c r="U68" s="1047"/>
      <c r="V68" s="3069"/>
      <c r="W68" s="3066"/>
      <c r="X68" s="101" t="str">
        <f t="shared" si="20"/>
        <v>Please complete all cells in row</v>
      </c>
      <c r="Y68" s="3055">
        <v>3</v>
      </c>
      <c r="Z68" s="3049"/>
      <c r="AA68" s="1847"/>
    </row>
    <row r="69" spans="1:27" ht="15">
      <c r="B69" s="1938" t="s">
        <v>4048</v>
      </c>
      <c r="C69" s="1939" t="s">
        <v>3611</v>
      </c>
      <c r="D69" s="1940" t="s">
        <v>731</v>
      </c>
      <c r="E69" s="1940">
        <v>3</v>
      </c>
      <c r="F69" s="1944">
        <f>IFERROR(SUM(F67:F68), 0)</f>
        <v>0</v>
      </c>
      <c r="G69" s="1944">
        <f t="shared" ref="G69:K69" si="26">IFERROR(SUM(G67:G68), 0)</f>
        <v>0</v>
      </c>
      <c r="H69" s="1944">
        <f t="shared" si="26"/>
        <v>0</v>
      </c>
      <c r="I69" s="1944">
        <f t="shared" si="26"/>
        <v>0</v>
      </c>
      <c r="J69" s="1944">
        <f t="shared" si="26"/>
        <v>0</v>
      </c>
      <c r="K69" s="1944">
        <f t="shared" si="26"/>
        <v>0</v>
      </c>
      <c r="L69" s="1944">
        <f>IFERROR(SUM(L67:L68), 0)</f>
        <v>0</v>
      </c>
      <c r="M69" s="1944">
        <f>IFERROR(SUM(M67:M68), 0)</f>
        <v>0</v>
      </c>
      <c r="N69" s="1942">
        <f t="shared" si="22"/>
        <v>0</v>
      </c>
      <c r="O69" s="1941"/>
      <c r="P69" s="1941"/>
      <c r="Q69" s="1945"/>
      <c r="R69" s="1844"/>
      <c r="S69" s="1542" t="s">
        <v>4049</v>
      </c>
      <c r="T69" s="1839"/>
      <c r="U69" s="1047"/>
      <c r="X69" s="101" t="str">
        <f t="shared" si="20"/>
        <v>Please complete all cells in row</v>
      </c>
      <c r="Y69" s="3055">
        <v>0</v>
      </c>
    </row>
    <row r="70" spans="1:27" ht="30">
      <c r="B70" s="1938" t="s">
        <v>4050</v>
      </c>
      <c r="C70" s="1939" t="s">
        <v>3605</v>
      </c>
      <c r="D70" s="1940" t="s">
        <v>731</v>
      </c>
      <c r="E70" s="1940">
        <v>3</v>
      </c>
      <c r="F70" s="1941"/>
      <c r="G70" s="1941"/>
      <c r="H70" s="1941"/>
      <c r="I70" s="1941"/>
      <c r="J70" s="1941"/>
      <c r="K70" s="1941"/>
      <c r="L70" s="1941"/>
      <c r="M70" s="1941"/>
      <c r="N70" s="1942">
        <f t="shared" si="22"/>
        <v>0</v>
      </c>
      <c r="O70" s="3240"/>
      <c r="P70" s="3240"/>
      <c r="Q70" s="3241"/>
      <c r="R70" s="1844"/>
      <c r="S70" s="1542" t="s">
        <v>4051</v>
      </c>
      <c r="T70" s="1839"/>
      <c r="U70" s="1047"/>
      <c r="X70" s="101" t="str">
        <f t="shared" si="20"/>
        <v>Please complete all cells in row</v>
      </c>
      <c r="Y70" s="3055">
        <v>3</v>
      </c>
    </row>
    <row r="71" spans="1:27" ht="30">
      <c r="B71" s="1938" t="s">
        <v>4052</v>
      </c>
      <c r="C71" s="1939" t="s">
        <v>3608</v>
      </c>
      <c r="D71" s="1940" t="s">
        <v>731</v>
      </c>
      <c r="E71" s="1940">
        <v>3</v>
      </c>
      <c r="F71" s="1941"/>
      <c r="G71" s="1941"/>
      <c r="H71" s="1941"/>
      <c r="I71" s="1941"/>
      <c r="J71" s="1941"/>
      <c r="K71" s="1941"/>
      <c r="L71" s="1941"/>
      <c r="M71" s="1941"/>
      <c r="N71" s="1942">
        <f t="shared" si="22"/>
        <v>0</v>
      </c>
      <c r="O71" s="3240"/>
      <c r="P71" s="3240"/>
      <c r="Q71" s="3241"/>
      <c r="R71" s="1844"/>
      <c r="S71" s="1542" t="s">
        <v>4053</v>
      </c>
      <c r="T71" s="1839"/>
      <c r="U71" s="1047"/>
      <c r="X71" s="101" t="str">
        <f t="shared" si="20"/>
        <v>Please complete all cells in row</v>
      </c>
      <c r="Y71" s="3055">
        <v>3</v>
      </c>
    </row>
    <row r="72" spans="1:27" ht="30">
      <c r="B72" s="1938" t="s">
        <v>4054</v>
      </c>
      <c r="C72" s="1939" t="s">
        <v>3611</v>
      </c>
      <c r="D72" s="1940" t="s">
        <v>731</v>
      </c>
      <c r="E72" s="1940">
        <v>3</v>
      </c>
      <c r="F72" s="1944">
        <f>IFERROR(SUM(F70:F71), 0)</f>
        <v>0</v>
      </c>
      <c r="G72" s="1944">
        <f t="shared" ref="G72:K72" si="27">IFERROR(SUM(G70:G71), 0)</f>
        <v>0</v>
      </c>
      <c r="H72" s="1944">
        <f t="shared" si="27"/>
        <v>0</v>
      </c>
      <c r="I72" s="1944">
        <f t="shared" si="27"/>
        <v>0</v>
      </c>
      <c r="J72" s="1944">
        <f t="shared" si="27"/>
        <v>0</v>
      </c>
      <c r="K72" s="1944">
        <f t="shared" si="27"/>
        <v>0</v>
      </c>
      <c r="L72" s="1944">
        <f>IFERROR(SUM(L70:L71), 0)</f>
        <v>0</v>
      </c>
      <c r="M72" s="1944">
        <f>IFERROR(SUM(M70:M71), 0)</f>
        <v>0</v>
      </c>
      <c r="N72" s="1942">
        <f t="shared" si="22"/>
        <v>0</v>
      </c>
      <c r="O72" s="1941"/>
      <c r="P72" s="1941"/>
      <c r="Q72" s="1945"/>
      <c r="R72" s="1844"/>
      <c r="S72" s="1542" t="s">
        <v>4055</v>
      </c>
      <c r="T72" s="1839"/>
      <c r="U72" s="1047"/>
      <c r="X72" s="101" t="str">
        <f t="shared" si="20"/>
        <v>Please complete all cells in row</v>
      </c>
      <c r="Y72" s="3055">
        <v>0</v>
      </c>
    </row>
    <row r="73" spans="1:27" ht="15">
      <c r="B73" s="1938" t="s">
        <v>4056</v>
      </c>
      <c r="C73" s="1939" t="s">
        <v>3605</v>
      </c>
      <c r="D73" s="1940" t="s">
        <v>731</v>
      </c>
      <c r="E73" s="1940">
        <v>3</v>
      </c>
      <c r="F73" s="1941"/>
      <c r="G73" s="1941"/>
      <c r="H73" s="1941"/>
      <c r="I73" s="1941"/>
      <c r="J73" s="1941"/>
      <c r="K73" s="1941"/>
      <c r="L73" s="1941"/>
      <c r="M73" s="1941"/>
      <c r="N73" s="1942">
        <f t="shared" si="22"/>
        <v>0</v>
      </c>
      <c r="O73" s="3240"/>
      <c r="P73" s="3240"/>
      <c r="Q73" s="3241"/>
      <c r="R73" s="1844"/>
      <c r="S73" s="1542" t="s">
        <v>4057</v>
      </c>
      <c r="T73" s="1839"/>
      <c r="U73" s="1047"/>
      <c r="X73" s="101" t="str">
        <f t="shared" si="20"/>
        <v>Please complete all cells in row</v>
      </c>
      <c r="Y73" s="3055">
        <v>3</v>
      </c>
    </row>
    <row r="74" spans="1:27" ht="15">
      <c r="B74" s="1938" t="s">
        <v>4058</v>
      </c>
      <c r="C74" s="1939" t="s">
        <v>3608</v>
      </c>
      <c r="D74" s="1940" t="s">
        <v>731</v>
      </c>
      <c r="E74" s="1940">
        <v>3</v>
      </c>
      <c r="F74" s="1941"/>
      <c r="G74" s="1941"/>
      <c r="H74" s="1941"/>
      <c r="I74" s="1941"/>
      <c r="J74" s="1941"/>
      <c r="K74" s="1941"/>
      <c r="L74" s="1941"/>
      <c r="M74" s="1941"/>
      <c r="N74" s="1942">
        <f t="shared" si="22"/>
        <v>0</v>
      </c>
      <c r="O74" s="3240"/>
      <c r="P74" s="3240"/>
      <c r="Q74" s="3241"/>
      <c r="R74" s="1844"/>
      <c r="S74" s="1542" t="s">
        <v>4059</v>
      </c>
      <c r="T74" s="1839"/>
      <c r="U74" s="1047"/>
      <c r="X74" s="101" t="str">
        <f t="shared" si="20"/>
        <v>Please complete all cells in row</v>
      </c>
      <c r="Y74" s="3055">
        <v>3</v>
      </c>
    </row>
    <row r="75" spans="1:27" ht="15">
      <c r="B75" s="1938" t="s">
        <v>4060</v>
      </c>
      <c r="C75" s="1939" t="s">
        <v>3611</v>
      </c>
      <c r="D75" s="1940" t="s">
        <v>731</v>
      </c>
      <c r="E75" s="1940">
        <v>3</v>
      </c>
      <c r="F75" s="1944">
        <f>IFERROR(SUM(F73:F74), 0)</f>
        <v>0</v>
      </c>
      <c r="G75" s="1944">
        <f t="shared" ref="G75:K75" si="28">IFERROR(SUM(G73:G74), 0)</f>
        <v>0</v>
      </c>
      <c r="H75" s="1944">
        <f t="shared" si="28"/>
        <v>0</v>
      </c>
      <c r="I75" s="1944">
        <f t="shared" si="28"/>
        <v>0</v>
      </c>
      <c r="J75" s="1944">
        <f t="shared" si="28"/>
        <v>0</v>
      </c>
      <c r="K75" s="1944">
        <f t="shared" si="28"/>
        <v>0</v>
      </c>
      <c r="L75" s="1944">
        <f>IFERROR(SUM(L73:L74), 0)</f>
        <v>0</v>
      </c>
      <c r="M75" s="1944">
        <f>IFERROR(SUM(M73:M74), 0)</f>
        <v>0</v>
      </c>
      <c r="N75" s="1942">
        <f t="shared" si="22"/>
        <v>0</v>
      </c>
      <c r="O75" s="1941"/>
      <c r="P75" s="1941"/>
      <c r="Q75" s="1945"/>
      <c r="R75" s="1844"/>
      <c r="S75" s="1542" t="s">
        <v>4061</v>
      </c>
      <c r="T75" s="1839"/>
      <c r="U75" s="1047"/>
      <c r="X75" s="101" t="str">
        <f t="shared" si="20"/>
        <v>Please complete all cells in row</v>
      </c>
      <c r="Y75" s="3055">
        <v>0</v>
      </c>
    </row>
    <row r="76" spans="1:27" ht="30">
      <c r="B76" s="1938" t="s">
        <v>4062</v>
      </c>
      <c r="C76" s="1939" t="s">
        <v>3605</v>
      </c>
      <c r="D76" s="1940" t="s">
        <v>731</v>
      </c>
      <c r="E76" s="1940">
        <v>3</v>
      </c>
      <c r="F76" s="1941"/>
      <c r="G76" s="1941"/>
      <c r="H76" s="1941"/>
      <c r="I76" s="1941"/>
      <c r="J76" s="1941"/>
      <c r="K76" s="1941"/>
      <c r="L76" s="1941"/>
      <c r="M76" s="1941"/>
      <c r="N76" s="1942">
        <f t="shared" si="22"/>
        <v>0</v>
      </c>
      <c r="O76" s="3240"/>
      <c r="P76" s="3240"/>
      <c r="Q76" s="3241"/>
      <c r="R76" s="1844"/>
      <c r="S76" s="1542" t="s">
        <v>4063</v>
      </c>
      <c r="T76" s="1839"/>
      <c r="U76" s="1047"/>
      <c r="X76" s="101" t="str">
        <f t="shared" si="20"/>
        <v>Please complete all cells in row</v>
      </c>
      <c r="Y76" s="3055">
        <v>3</v>
      </c>
    </row>
    <row r="77" spans="1:27" s="1923" customFormat="1" ht="30">
      <c r="A77" s="3052"/>
      <c r="B77" s="1938" t="s">
        <v>4064</v>
      </c>
      <c r="C77" s="1939" t="s">
        <v>3608</v>
      </c>
      <c r="D77" s="1940" t="s">
        <v>731</v>
      </c>
      <c r="E77" s="1940">
        <v>3</v>
      </c>
      <c r="F77" s="1941"/>
      <c r="G77" s="1941"/>
      <c r="H77" s="1941"/>
      <c r="I77" s="1941"/>
      <c r="J77" s="1941"/>
      <c r="K77" s="1941"/>
      <c r="L77" s="1941"/>
      <c r="M77" s="1941"/>
      <c r="N77" s="1942">
        <f t="shared" si="22"/>
        <v>0</v>
      </c>
      <c r="O77" s="3240"/>
      <c r="P77" s="3240"/>
      <c r="Q77" s="3241"/>
      <c r="R77" s="1952"/>
      <c r="S77" s="1542" t="s">
        <v>4065</v>
      </c>
      <c r="T77" s="1839"/>
      <c r="U77" s="1047"/>
      <c r="V77" s="3049"/>
      <c r="W77" s="3056"/>
      <c r="X77" s="101" t="str">
        <f t="shared" si="20"/>
        <v>Please complete all cells in row</v>
      </c>
      <c r="Y77" s="3055">
        <v>3</v>
      </c>
      <c r="Z77" s="3071"/>
      <c r="AA77" s="3061"/>
    </row>
    <row r="78" spans="1:27" s="1923" customFormat="1" ht="30">
      <c r="A78" s="3052"/>
      <c r="B78" s="1938" t="s">
        <v>4066</v>
      </c>
      <c r="C78" s="1939" t="s">
        <v>3611</v>
      </c>
      <c r="D78" s="1940" t="s">
        <v>731</v>
      </c>
      <c r="E78" s="1940">
        <v>3</v>
      </c>
      <c r="F78" s="1944">
        <f>IFERROR(SUM(F76:F77), 0)</f>
        <v>0</v>
      </c>
      <c r="G78" s="1944">
        <f t="shared" ref="G78:K78" si="29">IFERROR(SUM(G76:G77), 0)</f>
        <v>0</v>
      </c>
      <c r="H78" s="1944">
        <f t="shared" si="29"/>
        <v>0</v>
      </c>
      <c r="I78" s="1944">
        <f t="shared" si="29"/>
        <v>0</v>
      </c>
      <c r="J78" s="1944">
        <f t="shared" si="29"/>
        <v>0</v>
      </c>
      <c r="K78" s="1944">
        <f t="shared" si="29"/>
        <v>0</v>
      </c>
      <c r="L78" s="1944">
        <f>IFERROR(SUM(L76:L77), 0)</f>
        <v>0</v>
      </c>
      <c r="M78" s="1944">
        <f>IFERROR(SUM(M76:M77), 0)</f>
        <v>0</v>
      </c>
      <c r="N78" s="1942">
        <f t="shared" si="22"/>
        <v>0</v>
      </c>
      <c r="O78" s="1941"/>
      <c r="P78" s="1941"/>
      <c r="Q78" s="1945"/>
      <c r="R78" s="1952"/>
      <c r="S78" s="1542" t="s">
        <v>4067</v>
      </c>
      <c r="T78" s="1839"/>
      <c r="U78" s="1047"/>
      <c r="V78" s="3049"/>
      <c r="W78" s="3056"/>
      <c r="X78" s="101" t="str">
        <f t="shared" si="20"/>
        <v>Please complete all cells in row</v>
      </c>
      <c r="Y78" s="3055">
        <v>0</v>
      </c>
      <c r="Z78" s="3071"/>
      <c r="AA78" s="3061"/>
    </row>
    <row r="79" spans="1:27" ht="15">
      <c r="B79" s="1938" t="s">
        <v>4068</v>
      </c>
      <c r="C79" s="1939" t="s">
        <v>3605</v>
      </c>
      <c r="D79" s="1940" t="s">
        <v>731</v>
      </c>
      <c r="E79" s="1940">
        <v>3</v>
      </c>
      <c r="F79" s="1941"/>
      <c r="G79" s="1941"/>
      <c r="H79" s="1941"/>
      <c r="I79" s="1941"/>
      <c r="J79" s="1941"/>
      <c r="K79" s="1941"/>
      <c r="L79" s="1941"/>
      <c r="M79" s="1941"/>
      <c r="N79" s="1942">
        <f t="shared" si="22"/>
        <v>0</v>
      </c>
      <c r="O79" s="3240"/>
      <c r="P79" s="3240"/>
      <c r="Q79" s="3241"/>
      <c r="R79" s="1844"/>
      <c r="S79" s="1542" t="s">
        <v>4069</v>
      </c>
      <c r="T79" s="1839"/>
      <c r="U79" s="1047"/>
      <c r="X79" s="101" t="str">
        <f t="shared" si="20"/>
        <v>Please complete all cells in row</v>
      </c>
      <c r="Y79" s="3055">
        <v>3</v>
      </c>
    </row>
    <row r="80" spans="1:27" s="1923" customFormat="1" ht="15">
      <c r="A80" s="3052"/>
      <c r="B80" s="1938" t="s">
        <v>4070</v>
      </c>
      <c r="C80" s="1939" t="s">
        <v>3608</v>
      </c>
      <c r="D80" s="1940" t="s">
        <v>731</v>
      </c>
      <c r="E80" s="1940">
        <v>3</v>
      </c>
      <c r="F80" s="1941"/>
      <c r="G80" s="1941"/>
      <c r="H80" s="1941"/>
      <c r="I80" s="1941"/>
      <c r="J80" s="1941"/>
      <c r="K80" s="1941"/>
      <c r="L80" s="1941"/>
      <c r="M80" s="1941"/>
      <c r="N80" s="1942">
        <f t="shared" si="22"/>
        <v>0</v>
      </c>
      <c r="O80" s="3240"/>
      <c r="P80" s="3240"/>
      <c r="Q80" s="3241"/>
      <c r="R80" s="1952"/>
      <c r="S80" s="1542" t="s">
        <v>4071</v>
      </c>
      <c r="T80" s="1839"/>
      <c r="U80" s="1047"/>
      <c r="V80" s="3049"/>
      <c r="W80" s="3056"/>
      <c r="X80" s="101" t="str">
        <f t="shared" si="20"/>
        <v>Please complete all cells in row</v>
      </c>
      <c r="Y80" s="3055">
        <v>3</v>
      </c>
      <c r="Z80" s="3071"/>
      <c r="AA80" s="3061"/>
    </row>
    <row r="81" spans="1:27" s="1923" customFormat="1" ht="15">
      <c r="A81" s="3052"/>
      <c r="B81" s="1938" t="s">
        <v>4072</v>
      </c>
      <c r="C81" s="1939" t="s">
        <v>3611</v>
      </c>
      <c r="D81" s="1940" t="s">
        <v>731</v>
      </c>
      <c r="E81" s="1940">
        <v>3</v>
      </c>
      <c r="F81" s="1944">
        <f>IFERROR(SUM(F79:F80), 0)</f>
        <v>0</v>
      </c>
      <c r="G81" s="1944">
        <f t="shared" ref="G81:K81" si="30">IFERROR(SUM(G79:G80), 0)</f>
        <v>0</v>
      </c>
      <c r="H81" s="1944">
        <f t="shared" si="30"/>
        <v>0</v>
      </c>
      <c r="I81" s="1944">
        <f t="shared" si="30"/>
        <v>0</v>
      </c>
      <c r="J81" s="1944">
        <f t="shared" si="30"/>
        <v>0</v>
      </c>
      <c r="K81" s="1944">
        <f t="shared" si="30"/>
        <v>0</v>
      </c>
      <c r="L81" s="1944">
        <f>IFERROR(SUM(L79:L80), 0)</f>
        <v>0</v>
      </c>
      <c r="M81" s="1944">
        <f>IFERROR(SUM(M79:M80), 0)</f>
        <v>0</v>
      </c>
      <c r="N81" s="1942">
        <f t="shared" si="22"/>
        <v>0</v>
      </c>
      <c r="O81" s="1941"/>
      <c r="P81" s="1941"/>
      <c r="Q81" s="1945"/>
      <c r="R81" s="1952"/>
      <c r="S81" s="1542" t="s">
        <v>4073</v>
      </c>
      <c r="T81" s="1839"/>
      <c r="U81" s="1047"/>
      <c r="V81" s="3049"/>
      <c r="W81" s="3056"/>
      <c r="X81" s="101" t="str">
        <f t="shared" si="20"/>
        <v>Please complete all cells in row</v>
      </c>
      <c r="Y81" s="3055">
        <v>0</v>
      </c>
      <c r="Z81" s="3071"/>
      <c r="AA81" s="3061"/>
    </row>
    <row r="82" spans="1:27" ht="15">
      <c r="B82" s="1938" t="s">
        <v>4074</v>
      </c>
      <c r="C82" s="1939" t="s">
        <v>3605</v>
      </c>
      <c r="D82" s="1940" t="s">
        <v>731</v>
      </c>
      <c r="E82" s="1940">
        <v>3</v>
      </c>
      <c r="F82" s="1941"/>
      <c r="G82" s="1941"/>
      <c r="H82" s="1941"/>
      <c r="I82" s="1941"/>
      <c r="J82" s="1941"/>
      <c r="K82" s="1941"/>
      <c r="L82" s="1941"/>
      <c r="M82" s="1941"/>
      <c r="N82" s="1942">
        <f t="shared" si="22"/>
        <v>0</v>
      </c>
      <c r="O82" s="3240"/>
      <c r="P82" s="3240"/>
      <c r="Q82" s="3241"/>
      <c r="R82" s="1844"/>
      <c r="S82" s="1542" t="s">
        <v>4075</v>
      </c>
      <c r="T82" s="1839"/>
      <c r="U82" s="1047"/>
      <c r="X82" s="101" t="str">
        <f t="shared" si="20"/>
        <v>Please complete all cells in row</v>
      </c>
      <c r="Y82" s="3055">
        <v>3</v>
      </c>
    </row>
    <row r="83" spans="1:27" s="1923" customFormat="1" ht="15">
      <c r="A83" s="3052"/>
      <c r="B83" s="1938" t="s">
        <v>4076</v>
      </c>
      <c r="C83" s="1939" t="s">
        <v>3608</v>
      </c>
      <c r="D83" s="1940" t="s">
        <v>731</v>
      </c>
      <c r="E83" s="1940">
        <v>3</v>
      </c>
      <c r="F83" s="1941"/>
      <c r="G83" s="1941"/>
      <c r="H83" s="1941"/>
      <c r="I83" s="1941"/>
      <c r="J83" s="1941"/>
      <c r="K83" s="1941"/>
      <c r="L83" s="1941"/>
      <c r="M83" s="1941"/>
      <c r="N83" s="1942">
        <f t="shared" si="22"/>
        <v>0</v>
      </c>
      <c r="O83" s="3240"/>
      <c r="P83" s="3240"/>
      <c r="Q83" s="3241"/>
      <c r="R83" s="1952"/>
      <c r="S83" s="1542" t="s">
        <v>4077</v>
      </c>
      <c r="T83" s="1839"/>
      <c r="U83" s="1047"/>
      <c r="V83" s="3049"/>
      <c r="W83" s="3056"/>
      <c r="X83" s="101" t="str">
        <f t="shared" si="20"/>
        <v>Please complete all cells in row</v>
      </c>
      <c r="Y83" s="3055">
        <v>3</v>
      </c>
      <c r="Z83" s="3071"/>
      <c r="AA83" s="3061"/>
    </row>
    <row r="84" spans="1:27" s="1923" customFormat="1" ht="15">
      <c r="A84" s="3052"/>
      <c r="B84" s="1938" t="s">
        <v>4078</v>
      </c>
      <c r="C84" s="1939" t="s">
        <v>3611</v>
      </c>
      <c r="D84" s="1940" t="s">
        <v>731</v>
      </c>
      <c r="E84" s="1940">
        <v>3</v>
      </c>
      <c r="F84" s="1944">
        <f>IFERROR(SUM(F82:F83), 0)</f>
        <v>0</v>
      </c>
      <c r="G84" s="1944">
        <f t="shared" ref="G84:K84" si="31">IFERROR(SUM(G82:G83), 0)</f>
        <v>0</v>
      </c>
      <c r="H84" s="1944">
        <f t="shared" si="31"/>
        <v>0</v>
      </c>
      <c r="I84" s="1944">
        <f t="shared" si="31"/>
        <v>0</v>
      </c>
      <c r="J84" s="1944">
        <f t="shared" si="31"/>
        <v>0</v>
      </c>
      <c r="K84" s="1944">
        <f t="shared" si="31"/>
        <v>0</v>
      </c>
      <c r="L84" s="1944">
        <f>IFERROR(SUM(L82:L83), 0)</f>
        <v>0</v>
      </c>
      <c r="M84" s="1944">
        <f>IFERROR(SUM(M82:M83), 0)</f>
        <v>0</v>
      </c>
      <c r="N84" s="1942">
        <f t="shared" si="22"/>
        <v>0</v>
      </c>
      <c r="O84" s="1941"/>
      <c r="P84" s="1941"/>
      <c r="Q84" s="1945"/>
      <c r="R84" s="1952"/>
      <c r="S84" s="1542" t="s">
        <v>4079</v>
      </c>
      <c r="T84" s="1839"/>
      <c r="U84" s="1047"/>
      <c r="V84" s="3049"/>
      <c r="W84" s="3056"/>
      <c r="X84" s="101" t="str">
        <f t="shared" si="20"/>
        <v>Please complete all cells in row</v>
      </c>
      <c r="Y84" s="3055">
        <v>0</v>
      </c>
      <c r="Z84" s="3071"/>
      <c r="AA84" s="3061"/>
    </row>
    <row r="85" spans="1:27" ht="15">
      <c r="B85" s="1938" t="s">
        <v>4080</v>
      </c>
      <c r="C85" s="1939" t="s">
        <v>3605</v>
      </c>
      <c r="D85" s="1940" t="s">
        <v>731</v>
      </c>
      <c r="E85" s="1940">
        <v>3</v>
      </c>
      <c r="F85" s="1941"/>
      <c r="G85" s="1941"/>
      <c r="H85" s="1941"/>
      <c r="I85" s="1941"/>
      <c r="J85" s="1941"/>
      <c r="K85" s="1941"/>
      <c r="L85" s="1941"/>
      <c r="M85" s="1941"/>
      <c r="N85" s="1942">
        <f t="shared" si="22"/>
        <v>0</v>
      </c>
      <c r="O85" s="3240"/>
      <c r="P85" s="3240"/>
      <c r="Q85" s="3241"/>
      <c r="R85" s="1844"/>
      <c r="S85" s="1542" t="s">
        <v>4081</v>
      </c>
      <c r="T85" s="1839"/>
      <c r="U85" s="1047"/>
      <c r="X85" s="101" t="str">
        <f t="shared" si="20"/>
        <v>Please complete all cells in row</v>
      </c>
      <c r="Y85" s="3055">
        <v>3</v>
      </c>
    </row>
    <row r="86" spans="1:27" s="1923" customFormat="1" ht="15">
      <c r="A86" s="3052"/>
      <c r="B86" s="1938" t="s">
        <v>4082</v>
      </c>
      <c r="C86" s="1939" t="s">
        <v>3608</v>
      </c>
      <c r="D86" s="1940" t="s">
        <v>731</v>
      </c>
      <c r="E86" s="1940">
        <v>3</v>
      </c>
      <c r="F86" s="1941"/>
      <c r="G86" s="1941"/>
      <c r="H86" s="1941"/>
      <c r="I86" s="1941"/>
      <c r="J86" s="1941"/>
      <c r="K86" s="1941"/>
      <c r="L86" s="1941"/>
      <c r="M86" s="1941"/>
      <c r="N86" s="1942">
        <f t="shared" si="22"/>
        <v>0</v>
      </c>
      <c r="O86" s="3240"/>
      <c r="P86" s="3240"/>
      <c r="Q86" s="3241"/>
      <c r="R86" s="1952"/>
      <c r="S86" s="1542" t="s">
        <v>4083</v>
      </c>
      <c r="T86" s="1839"/>
      <c r="U86" s="1047"/>
      <c r="V86" s="3049"/>
      <c r="W86" s="3056"/>
      <c r="X86" s="101" t="str">
        <f t="shared" si="20"/>
        <v>Please complete all cells in row</v>
      </c>
      <c r="Y86" s="3055">
        <v>3</v>
      </c>
      <c r="Z86" s="3071"/>
      <c r="AA86" s="3061"/>
    </row>
    <row r="87" spans="1:27" s="1923" customFormat="1" ht="15">
      <c r="A87" s="3052"/>
      <c r="B87" s="1938" t="s">
        <v>4084</v>
      </c>
      <c r="C87" s="1939" t="s">
        <v>3611</v>
      </c>
      <c r="D87" s="1940" t="s">
        <v>731</v>
      </c>
      <c r="E87" s="1940">
        <v>3</v>
      </c>
      <c r="F87" s="1944">
        <f>IFERROR(SUM(F85:F86), 0)</f>
        <v>0</v>
      </c>
      <c r="G87" s="1944">
        <f t="shared" ref="G87:K87" si="32">IFERROR(SUM(G85:G86), 0)</f>
        <v>0</v>
      </c>
      <c r="H87" s="1944">
        <f t="shared" si="32"/>
        <v>0</v>
      </c>
      <c r="I87" s="1944">
        <f t="shared" si="32"/>
        <v>0</v>
      </c>
      <c r="J87" s="1944">
        <f t="shared" si="32"/>
        <v>0</v>
      </c>
      <c r="K87" s="1944">
        <f t="shared" si="32"/>
        <v>0</v>
      </c>
      <c r="L87" s="1944">
        <f>IFERROR(SUM(L85:L86), 0)</f>
        <v>0</v>
      </c>
      <c r="M87" s="1944">
        <f>IFERROR(SUM(M85:M86), 0)</f>
        <v>0</v>
      </c>
      <c r="N87" s="1942">
        <f t="shared" si="22"/>
        <v>0</v>
      </c>
      <c r="O87" s="1941"/>
      <c r="P87" s="1941"/>
      <c r="Q87" s="1945"/>
      <c r="R87" s="1952"/>
      <c r="S87" s="1542" t="s">
        <v>4085</v>
      </c>
      <c r="T87" s="1839"/>
      <c r="U87" s="1047"/>
      <c r="V87" s="3049"/>
      <c r="W87" s="3056"/>
      <c r="X87" s="101" t="str">
        <f t="shared" si="20"/>
        <v>Please complete all cells in row</v>
      </c>
      <c r="Y87" s="3055">
        <v>0</v>
      </c>
      <c r="Z87" s="3071"/>
      <c r="AA87" s="3061"/>
    </row>
    <row r="88" spans="1:27" ht="15">
      <c r="B88" s="1938" t="s">
        <v>4086</v>
      </c>
      <c r="C88" s="1939" t="s">
        <v>3605</v>
      </c>
      <c r="D88" s="1940" t="s">
        <v>731</v>
      </c>
      <c r="E88" s="1940">
        <v>3</v>
      </c>
      <c r="F88" s="1941"/>
      <c r="G88" s="1941"/>
      <c r="H88" s="1941"/>
      <c r="I88" s="1941"/>
      <c r="J88" s="1941"/>
      <c r="K88" s="1941"/>
      <c r="L88" s="1941"/>
      <c r="M88" s="1941"/>
      <c r="N88" s="1942">
        <f t="shared" si="22"/>
        <v>0</v>
      </c>
      <c r="O88" s="3240"/>
      <c r="P88" s="3240"/>
      <c r="Q88" s="3241"/>
      <c r="R88" s="1844"/>
      <c r="S88" s="1542" t="s">
        <v>4087</v>
      </c>
      <c r="T88" s="1839"/>
      <c r="U88" s="1047"/>
      <c r="X88" s="101" t="str">
        <f t="shared" ref="X88:X128" si="33">IF( COUNTBLANK(F88:Q88)=Y88, 0,rngIncomplete )</f>
        <v>Please complete all cells in row</v>
      </c>
      <c r="Y88" s="3055">
        <v>3</v>
      </c>
    </row>
    <row r="89" spans="1:27" s="1923" customFormat="1" ht="15">
      <c r="A89" s="3052"/>
      <c r="B89" s="1938" t="s">
        <v>4088</v>
      </c>
      <c r="C89" s="1939" t="s">
        <v>3608</v>
      </c>
      <c r="D89" s="1940" t="s">
        <v>731</v>
      </c>
      <c r="E89" s="1940">
        <v>3</v>
      </c>
      <c r="F89" s="1941"/>
      <c r="G89" s="1941"/>
      <c r="H89" s="1941"/>
      <c r="I89" s="1941"/>
      <c r="J89" s="1941"/>
      <c r="K89" s="1941"/>
      <c r="L89" s="1941"/>
      <c r="M89" s="1941"/>
      <c r="N89" s="1942">
        <f t="shared" ref="N89:N127" si="34">IFERROR(SUM(F89:M89),0)</f>
        <v>0</v>
      </c>
      <c r="O89" s="3240"/>
      <c r="P89" s="3240"/>
      <c r="Q89" s="3241"/>
      <c r="R89" s="1952"/>
      <c r="S89" s="1542" t="s">
        <v>4089</v>
      </c>
      <c r="T89" s="1839"/>
      <c r="U89" s="1047"/>
      <c r="V89" s="3049"/>
      <c r="W89" s="3056"/>
      <c r="X89" s="101" t="str">
        <f t="shared" si="33"/>
        <v>Please complete all cells in row</v>
      </c>
      <c r="Y89" s="3055">
        <v>3</v>
      </c>
      <c r="Z89" s="3071"/>
      <c r="AA89" s="3061"/>
    </row>
    <row r="90" spans="1:27" s="1923" customFormat="1" ht="15">
      <c r="A90" s="3052"/>
      <c r="B90" s="1938" t="s">
        <v>4090</v>
      </c>
      <c r="C90" s="1939" t="s">
        <v>3611</v>
      </c>
      <c r="D90" s="1940" t="s">
        <v>731</v>
      </c>
      <c r="E90" s="1940">
        <v>3</v>
      </c>
      <c r="F90" s="1944">
        <f>IFERROR(SUM(F88:F89), 0)</f>
        <v>0</v>
      </c>
      <c r="G90" s="1944">
        <f t="shared" ref="G90:K90" si="35">IFERROR(SUM(G88:G89), 0)</f>
        <v>0</v>
      </c>
      <c r="H90" s="1944">
        <f t="shared" si="35"/>
        <v>0</v>
      </c>
      <c r="I90" s="1944">
        <f t="shared" si="35"/>
        <v>0</v>
      </c>
      <c r="J90" s="1944">
        <f t="shared" si="35"/>
        <v>0</v>
      </c>
      <c r="K90" s="1944">
        <f t="shared" si="35"/>
        <v>0</v>
      </c>
      <c r="L90" s="1944">
        <f>IFERROR(SUM(L88:L89), 0)</f>
        <v>0</v>
      </c>
      <c r="M90" s="1944">
        <f>IFERROR(SUM(M88:M89), 0)</f>
        <v>0</v>
      </c>
      <c r="N90" s="1942">
        <f t="shared" si="34"/>
        <v>0</v>
      </c>
      <c r="O90" s="1941"/>
      <c r="P90" s="1941"/>
      <c r="Q90" s="1945"/>
      <c r="R90" s="1952"/>
      <c r="S90" s="1542" t="s">
        <v>4091</v>
      </c>
      <c r="T90" s="1839"/>
      <c r="U90" s="1047"/>
      <c r="V90" s="3049"/>
      <c r="W90" s="3056"/>
      <c r="X90" s="101" t="str">
        <f t="shared" si="33"/>
        <v>Please complete all cells in row</v>
      </c>
      <c r="Y90" s="3055">
        <v>0</v>
      </c>
      <c r="Z90" s="3071"/>
      <c r="AA90" s="3061"/>
    </row>
    <row r="91" spans="1:27" ht="15">
      <c r="B91" s="1938" t="s">
        <v>4092</v>
      </c>
      <c r="C91" s="1939" t="s">
        <v>3605</v>
      </c>
      <c r="D91" s="1940" t="s">
        <v>731</v>
      </c>
      <c r="E91" s="1940">
        <v>3</v>
      </c>
      <c r="F91" s="1941"/>
      <c r="G91" s="1941"/>
      <c r="H91" s="1941"/>
      <c r="I91" s="1941"/>
      <c r="J91" s="1941"/>
      <c r="K91" s="1941"/>
      <c r="L91" s="1941"/>
      <c r="M91" s="1941"/>
      <c r="N91" s="1942">
        <f t="shared" si="34"/>
        <v>0</v>
      </c>
      <c r="O91" s="3240"/>
      <c r="P91" s="3240"/>
      <c r="Q91" s="3241"/>
      <c r="R91" s="1844"/>
      <c r="S91" s="1542" t="s">
        <v>4093</v>
      </c>
      <c r="T91" s="1839"/>
      <c r="U91" s="1047"/>
      <c r="X91" s="101" t="str">
        <f t="shared" si="33"/>
        <v>Please complete all cells in row</v>
      </c>
      <c r="Y91" s="3055">
        <v>3</v>
      </c>
    </row>
    <row r="92" spans="1:27" s="1923" customFormat="1" ht="15">
      <c r="A92" s="3052"/>
      <c r="B92" s="1938" t="s">
        <v>4094</v>
      </c>
      <c r="C92" s="1939" t="s">
        <v>3608</v>
      </c>
      <c r="D92" s="1940" t="s">
        <v>731</v>
      </c>
      <c r="E92" s="1940">
        <v>3</v>
      </c>
      <c r="F92" s="1941"/>
      <c r="G92" s="1941"/>
      <c r="H92" s="1941"/>
      <c r="I92" s="1941"/>
      <c r="J92" s="1941"/>
      <c r="K92" s="1941"/>
      <c r="L92" s="1941"/>
      <c r="M92" s="1941"/>
      <c r="N92" s="1942">
        <f t="shared" si="34"/>
        <v>0</v>
      </c>
      <c r="O92" s="3240"/>
      <c r="P92" s="3240"/>
      <c r="Q92" s="3241"/>
      <c r="R92" s="1952"/>
      <c r="S92" s="1542" t="s">
        <v>4095</v>
      </c>
      <c r="T92" s="1839"/>
      <c r="U92" s="1047"/>
      <c r="V92" s="3049"/>
      <c r="W92" s="3056"/>
      <c r="X92" s="101" t="str">
        <f t="shared" si="33"/>
        <v>Please complete all cells in row</v>
      </c>
      <c r="Y92" s="3055">
        <v>3</v>
      </c>
      <c r="Z92" s="3071"/>
      <c r="AA92" s="3061"/>
    </row>
    <row r="93" spans="1:27" s="1923" customFormat="1" ht="15">
      <c r="A93" s="3052"/>
      <c r="B93" s="1938" t="s">
        <v>4096</v>
      </c>
      <c r="C93" s="1939" t="s">
        <v>3611</v>
      </c>
      <c r="D93" s="1940" t="s">
        <v>731</v>
      </c>
      <c r="E93" s="1940">
        <v>3</v>
      </c>
      <c r="F93" s="1944">
        <f>IFERROR(SUM(F91:F92), 0)</f>
        <v>0</v>
      </c>
      <c r="G93" s="1944">
        <f t="shared" ref="G93:M93" si="36">IFERROR(SUM(G91:G92), 0)</f>
        <v>0</v>
      </c>
      <c r="H93" s="1944">
        <f t="shared" si="36"/>
        <v>0</v>
      </c>
      <c r="I93" s="1944">
        <f t="shared" si="36"/>
        <v>0</v>
      </c>
      <c r="J93" s="1944">
        <f t="shared" si="36"/>
        <v>0</v>
      </c>
      <c r="K93" s="1944">
        <f t="shared" si="36"/>
        <v>0</v>
      </c>
      <c r="L93" s="1944">
        <f t="shared" si="36"/>
        <v>0</v>
      </c>
      <c r="M93" s="1944">
        <f t="shared" si="36"/>
        <v>0</v>
      </c>
      <c r="N93" s="1942">
        <f t="shared" si="34"/>
        <v>0</v>
      </c>
      <c r="O93" s="1941"/>
      <c r="P93" s="1941"/>
      <c r="Q93" s="1945"/>
      <c r="R93" s="1952"/>
      <c r="S93" s="1542" t="s">
        <v>4097</v>
      </c>
      <c r="T93" s="1839"/>
      <c r="U93" s="1047"/>
      <c r="V93" s="3049"/>
      <c r="W93" s="3056"/>
      <c r="X93" s="101" t="str">
        <f t="shared" si="33"/>
        <v>Please complete all cells in row</v>
      </c>
      <c r="Y93" s="3055">
        <v>0</v>
      </c>
      <c r="Z93" s="3071"/>
      <c r="AA93" s="3061"/>
    </row>
    <row r="94" spans="1:27" ht="15">
      <c r="B94" s="1938" t="s">
        <v>4098</v>
      </c>
      <c r="C94" s="1939" t="s">
        <v>3605</v>
      </c>
      <c r="D94" s="1940" t="s">
        <v>731</v>
      </c>
      <c r="E94" s="1940">
        <v>3</v>
      </c>
      <c r="F94" s="1941"/>
      <c r="G94" s="1941"/>
      <c r="H94" s="1941"/>
      <c r="I94" s="1941"/>
      <c r="J94" s="1941"/>
      <c r="K94" s="1941"/>
      <c r="L94" s="1941"/>
      <c r="M94" s="1941"/>
      <c r="N94" s="1942">
        <f t="shared" si="34"/>
        <v>0</v>
      </c>
      <c r="O94" s="3240"/>
      <c r="P94" s="3240"/>
      <c r="Q94" s="3241"/>
      <c r="R94" s="1844"/>
      <c r="S94" s="1542" t="s">
        <v>4099</v>
      </c>
      <c r="T94" s="1839"/>
      <c r="U94" s="1047"/>
      <c r="X94" s="101" t="str">
        <f t="shared" si="33"/>
        <v>Please complete all cells in row</v>
      </c>
      <c r="Y94" s="3055">
        <v>3</v>
      </c>
    </row>
    <row r="95" spans="1:27" s="1923" customFormat="1" ht="15">
      <c r="A95" s="3052"/>
      <c r="B95" s="1938" t="s">
        <v>4100</v>
      </c>
      <c r="C95" s="1939" t="s">
        <v>3608</v>
      </c>
      <c r="D95" s="1940" t="s">
        <v>731</v>
      </c>
      <c r="E95" s="1940">
        <v>3</v>
      </c>
      <c r="F95" s="1941"/>
      <c r="G95" s="1941"/>
      <c r="H95" s="1941"/>
      <c r="I95" s="1941"/>
      <c r="J95" s="1941"/>
      <c r="K95" s="1941"/>
      <c r="L95" s="1941"/>
      <c r="M95" s="1941"/>
      <c r="N95" s="1942">
        <f t="shared" si="34"/>
        <v>0</v>
      </c>
      <c r="O95" s="3240"/>
      <c r="P95" s="3240"/>
      <c r="Q95" s="3241"/>
      <c r="R95" s="1952"/>
      <c r="S95" s="1542" t="s">
        <v>4101</v>
      </c>
      <c r="T95" s="1839"/>
      <c r="U95" s="1047"/>
      <c r="V95" s="3049"/>
      <c r="W95" s="3056"/>
      <c r="X95" s="101" t="str">
        <f t="shared" si="33"/>
        <v>Please complete all cells in row</v>
      </c>
      <c r="Y95" s="3055">
        <v>3</v>
      </c>
      <c r="Z95" s="3071"/>
      <c r="AA95" s="3061"/>
    </row>
    <row r="96" spans="1:27" s="1923" customFormat="1" ht="15">
      <c r="A96" s="3052"/>
      <c r="B96" s="1938" t="s">
        <v>4102</v>
      </c>
      <c r="C96" s="1939" t="s">
        <v>3611</v>
      </c>
      <c r="D96" s="1940" t="s">
        <v>731</v>
      </c>
      <c r="E96" s="1940">
        <v>3</v>
      </c>
      <c r="F96" s="1944">
        <f>IFERROR(SUM(F94:F95), 0)</f>
        <v>0</v>
      </c>
      <c r="G96" s="1944">
        <f t="shared" ref="G96:K96" si="37">IFERROR(SUM(G94:G95), 0)</f>
        <v>0</v>
      </c>
      <c r="H96" s="1944">
        <f t="shared" si="37"/>
        <v>0</v>
      </c>
      <c r="I96" s="1944">
        <f t="shared" si="37"/>
        <v>0</v>
      </c>
      <c r="J96" s="1944">
        <f t="shared" si="37"/>
        <v>0</v>
      </c>
      <c r="K96" s="1944">
        <f t="shared" si="37"/>
        <v>0</v>
      </c>
      <c r="L96" s="1944">
        <f>IFERROR(SUM(L94:L95), 0)</f>
        <v>0</v>
      </c>
      <c r="M96" s="1944">
        <f>IFERROR(SUM(M94:M95), 0)</f>
        <v>0</v>
      </c>
      <c r="N96" s="1942">
        <f t="shared" si="34"/>
        <v>0</v>
      </c>
      <c r="O96" s="1941"/>
      <c r="P96" s="1941"/>
      <c r="Q96" s="1945"/>
      <c r="R96" s="1952"/>
      <c r="S96" s="1542" t="s">
        <v>4103</v>
      </c>
      <c r="T96" s="1839"/>
      <c r="U96" s="1047"/>
      <c r="V96" s="3049"/>
      <c r="W96" s="3056"/>
      <c r="X96" s="101" t="str">
        <f t="shared" si="33"/>
        <v>Please complete all cells in row</v>
      </c>
      <c r="Y96" s="3055">
        <v>0</v>
      </c>
      <c r="Z96" s="3071"/>
      <c r="AA96" s="3061"/>
    </row>
    <row r="97" spans="1:27" ht="15">
      <c r="B97" s="1938" t="s">
        <v>4104</v>
      </c>
      <c r="C97" s="1939" t="s">
        <v>3605</v>
      </c>
      <c r="D97" s="1940" t="s">
        <v>731</v>
      </c>
      <c r="E97" s="1940">
        <v>3</v>
      </c>
      <c r="F97" s="1941"/>
      <c r="G97" s="1941"/>
      <c r="H97" s="1941"/>
      <c r="I97" s="1941"/>
      <c r="J97" s="1941"/>
      <c r="K97" s="1941"/>
      <c r="L97" s="1941"/>
      <c r="M97" s="1941"/>
      <c r="N97" s="1942">
        <f t="shared" si="34"/>
        <v>0</v>
      </c>
      <c r="O97" s="3240"/>
      <c r="P97" s="3240"/>
      <c r="Q97" s="3241"/>
      <c r="R97" s="1844"/>
      <c r="S97" s="1542" t="s">
        <v>4105</v>
      </c>
      <c r="T97" s="1839"/>
      <c r="U97" s="1047"/>
      <c r="X97" s="101" t="str">
        <f t="shared" si="33"/>
        <v>Please complete all cells in row</v>
      </c>
      <c r="Y97" s="3055">
        <v>3</v>
      </c>
    </row>
    <row r="98" spans="1:27" s="1923" customFormat="1" ht="15">
      <c r="A98" s="3052"/>
      <c r="B98" s="1938" t="s">
        <v>4106</v>
      </c>
      <c r="C98" s="1939" t="s">
        <v>3608</v>
      </c>
      <c r="D98" s="1940" t="s">
        <v>731</v>
      </c>
      <c r="E98" s="1940">
        <v>3</v>
      </c>
      <c r="F98" s="1941"/>
      <c r="G98" s="1941"/>
      <c r="H98" s="1941"/>
      <c r="I98" s="1941"/>
      <c r="J98" s="1941"/>
      <c r="K98" s="1941"/>
      <c r="L98" s="1941"/>
      <c r="M98" s="1941"/>
      <c r="N98" s="1942">
        <f t="shared" si="34"/>
        <v>0</v>
      </c>
      <c r="O98" s="3240"/>
      <c r="P98" s="3240"/>
      <c r="Q98" s="3241"/>
      <c r="R98" s="1952"/>
      <c r="S98" s="1542" t="s">
        <v>4107</v>
      </c>
      <c r="T98" s="1839"/>
      <c r="U98" s="1047"/>
      <c r="V98" s="3049"/>
      <c r="W98" s="3056"/>
      <c r="X98" s="101" t="str">
        <f t="shared" si="33"/>
        <v>Please complete all cells in row</v>
      </c>
      <c r="Y98" s="3055">
        <v>3</v>
      </c>
      <c r="Z98" s="3071"/>
      <c r="AA98" s="3061"/>
    </row>
    <row r="99" spans="1:27" s="1923" customFormat="1" ht="15">
      <c r="A99" s="3052"/>
      <c r="B99" s="1938" t="s">
        <v>4108</v>
      </c>
      <c r="C99" s="1939" t="s">
        <v>3611</v>
      </c>
      <c r="D99" s="1940" t="s">
        <v>731</v>
      </c>
      <c r="E99" s="1940">
        <v>3</v>
      </c>
      <c r="F99" s="1944">
        <f>IFERROR(SUM(F97:F98), 0)</f>
        <v>0</v>
      </c>
      <c r="G99" s="1944">
        <f t="shared" ref="G99:K99" si="38">IFERROR(SUM(G97:G98), 0)</f>
        <v>0</v>
      </c>
      <c r="H99" s="1944">
        <f t="shared" si="38"/>
        <v>0</v>
      </c>
      <c r="I99" s="1944">
        <f t="shared" si="38"/>
        <v>0</v>
      </c>
      <c r="J99" s="1944">
        <f t="shared" si="38"/>
        <v>0</v>
      </c>
      <c r="K99" s="1944">
        <f t="shared" si="38"/>
        <v>0</v>
      </c>
      <c r="L99" s="1944">
        <f>IFERROR(SUM(L97:L98), 0)</f>
        <v>0</v>
      </c>
      <c r="M99" s="1944">
        <f>IFERROR(SUM(M97:M98), 0)</f>
        <v>0</v>
      </c>
      <c r="N99" s="1942">
        <f t="shared" si="34"/>
        <v>0</v>
      </c>
      <c r="O99" s="1941"/>
      <c r="P99" s="1941"/>
      <c r="Q99" s="1945"/>
      <c r="R99" s="1952"/>
      <c r="S99" s="1542" t="s">
        <v>4109</v>
      </c>
      <c r="T99" s="1839"/>
      <c r="U99" s="1047"/>
      <c r="V99" s="3049"/>
      <c r="W99" s="3056"/>
      <c r="X99" s="101" t="str">
        <f t="shared" si="33"/>
        <v>Please complete all cells in row</v>
      </c>
      <c r="Y99" s="3055">
        <v>0</v>
      </c>
      <c r="Z99" s="3071"/>
      <c r="AA99" s="3061"/>
    </row>
    <row r="100" spans="1:27" ht="15">
      <c r="B100" s="1938" t="s">
        <v>4110</v>
      </c>
      <c r="C100" s="1939" t="s">
        <v>3605</v>
      </c>
      <c r="D100" s="1940" t="s">
        <v>731</v>
      </c>
      <c r="E100" s="1940">
        <v>3</v>
      </c>
      <c r="F100" s="1941"/>
      <c r="G100" s="1941"/>
      <c r="H100" s="1941"/>
      <c r="I100" s="1941"/>
      <c r="J100" s="1941"/>
      <c r="K100" s="1941"/>
      <c r="L100" s="1941"/>
      <c r="M100" s="1941"/>
      <c r="N100" s="1942">
        <f t="shared" si="34"/>
        <v>0</v>
      </c>
      <c r="O100" s="3240"/>
      <c r="P100" s="3240"/>
      <c r="Q100" s="3241"/>
      <c r="R100" s="1844"/>
      <c r="S100" s="1542" t="s">
        <v>4111</v>
      </c>
      <c r="T100" s="1839"/>
      <c r="U100" s="1047"/>
      <c r="X100" s="101" t="str">
        <f t="shared" si="33"/>
        <v>Please complete all cells in row</v>
      </c>
      <c r="Y100" s="3055">
        <v>3</v>
      </c>
    </row>
    <row r="101" spans="1:27" s="1923" customFormat="1" ht="15">
      <c r="A101" s="3052"/>
      <c r="B101" s="1938" t="s">
        <v>4112</v>
      </c>
      <c r="C101" s="1939" t="s">
        <v>3608</v>
      </c>
      <c r="D101" s="1940" t="s">
        <v>731</v>
      </c>
      <c r="E101" s="1940">
        <v>3</v>
      </c>
      <c r="F101" s="1941"/>
      <c r="G101" s="1941"/>
      <c r="H101" s="1941"/>
      <c r="I101" s="1941"/>
      <c r="J101" s="1941"/>
      <c r="K101" s="1941"/>
      <c r="L101" s="1941"/>
      <c r="M101" s="1941"/>
      <c r="N101" s="1942">
        <f t="shared" si="34"/>
        <v>0</v>
      </c>
      <c r="O101" s="3240"/>
      <c r="P101" s="3240"/>
      <c r="Q101" s="3241"/>
      <c r="R101" s="1952"/>
      <c r="S101" s="1542" t="s">
        <v>4113</v>
      </c>
      <c r="T101" s="1839"/>
      <c r="U101" s="1047"/>
      <c r="V101" s="3049"/>
      <c r="W101" s="3056"/>
      <c r="X101" s="101" t="str">
        <f t="shared" si="33"/>
        <v>Please complete all cells in row</v>
      </c>
      <c r="Y101" s="3055">
        <v>3</v>
      </c>
      <c r="Z101" s="3071"/>
      <c r="AA101" s="3061"/>
    </row>
    <row r="102" spans="1:27" s="1923" customFormat="1" ht="15">
      <c r="A102" s="3052"/>
      <c r="B102" s="1938" t="s">
        <v>4114</v>
      </c>
      <c r="C102" s="1939" t="s">
        <v>3611</v>
      </c>
      <c r="D102" s="1940" t="s">
        <v>731</v>
      </c>
      <c r="E102" s="1940">
        <v>3</v>
      </c>
      <c r="F102" s="1944">
        <f>IFERROR(SUM(F100:F101), 0)</f>
        <v>0</v>
      </c>
      <c r="G102" s="1944">
        <f t="shared" ref="G102:K102" si="39">IFERROR(SUM(G100:G101), 0)</f>
        <v>0</v>
      </c>
      <c r="H102" s="1944">
        <f t="shared" si="39"/>
        <v>0</v>
      </c>
      <c r="I102" s="1944">
        <f t="shared" si="39"/>
        <v>0</v>
      </c>
      <c r="J102" s="1944">
        <f t="shared" si="39"/>
        <v>0</v>
      </c>
      <c r="K102" s="1944">
        <f t="shared" si="39"/>
        <v>0</v>
      </c>
      <c r="L102" s="1944">
        <f>IFERROR(SUM(L100:L101), 0)</f>
        <v>0</v>
      </c>
      <c r="M102" s="1944">
        <f>IFERROR(SUM(M100:M101), 0)</f>
        <v>0</v>
      </c>
      <c r="N102" s="1942">
        <f t="shared" si="34"/>
        <v>0</v>
      </c>
      <c r="O102" s="1941"/>
      <c r="P102" s="1941"/>
      <c r="Q102" s="1945"/>
      <c r="R102" s="1952"/>
      <c r="S102" s="1542" t="s">
        <v>4115</v>
      </c>
      <c r="T102" s="1839"/>
      <c r="U102" s="1047"/>
      <c r="V102" s="3049"/>
      <c r="W102" s="3056"/>
      <c r="X102" s="101" t="str">
        <f t="shared" si="33"/>
        <v>Please complete all cells in row</v>
      </c>
      <c r="Y102" s="3055">
        <v>0</v>
      </c>
      <c r="Z102" s="3071"/>
      <c r="AA102" s="3061"/>
    </row>
    <row r="103" spans="1:27" s="1923" customFormat="1" ht="15">
      <c r="A103" s="3052"/>
      <c r="B103" s="1938" t="s">
        <v>4116</v>
      </c>
      <c r="C103" s="4376" t="s">
        <v>3605</v>
      </c>
      <c r="D103" s="4377" t="s">
        <v>731</v>
      </c>
      <c r="E103" s="4377">
        <v>3</v>
      </c>
      <c r="F103" s="1941"/>
      <c r="G103" s="1941"/>
      <c r="H103" s="1941"/>
      <c r="I103" s="1941"/>
      <c r="J103" s="1941"/>
      <c r="K103" s="1941"/>
      <c r="L103" s="1941"/>
      <c r="M103" s="1941"/>
      <c r="N103" s="1942">
        <f t="shared" si="34"/>
        <v>0</v>
      </c>
      <c r="O103" s="3240"/>
      <c r="P103" s="3240"/>
      <c r="Q103" s="3241"/>
      <c r="R103" s="1952"/>
      <c r="S103" s="1542" t="s">
        <v>4117</v>
      </c>
      <c r="T103" s="1839"/>
      <c r="U103" s="1047"/>
      <c r="V103" s="3049"/>
      <c r="W103" s="3056"/>
      <c r="X103" s="101" t="str">
        <f t="shared" si="33"/>
        <v>Please complete all cells in row</v>
      </c>
      <c r="Y103" s="3055">
        <v>3</v>
      </c>
      <c r="Z103" s="3071"/>
      <c r="AA103" s="3061"/>
    </row>
    <row r="104" spans="1:27" s="1923" customFormat="1" ht="15">
      <c r="A104" s="3052"/>
      <c r="B104" s="1938" t="s">
        <v>4118</v>
      </c>
      <c r="C104" s="4376" t="s">
        <v>3608</v>
      </c>
      <c r="D104" s="4377" t="s">
        <v>731</v>
      </c>
      <c r="E104" s="4377">
        <v>3</v>
      </c>
      <c r="F104" s="1941"/>
      <c r="G104" s="1941"/>
      <c r="H104" s="1941"/>
      <c r="I104" s="1941"/>
      <c r="J104" s="1941"/>
      <c r="K104" s="1941"/>
      <c r="L104" s="1941"/>
      <c r="M104" s="1941"/>
      <c r="N104" s="1942">
        <f>IFERROR(SUM(F104:M104),0)</f>
        <v>0</v>
      </c>
      <c r="O104" s="3240"/>
      <c r="P104" s="3240"/>
      <c r="Q104" s="3241"/>
      <c r="R104" s="1952"/>
      <c r="S104" s="1542" t="s">
        <v>4119</v>
      </c>
      <c r="T104" s="1839"/>
      <c r="U104" s="1047"/>
      <c r="V104" s="3049"/>
      <c r="W104" s="3056"/>
      <c r="X104" s="101"/>
      <c r="Y104" s="3055"/>
      <c r="Z104" s="3071"/>
      <c r="AA104" s="3061"/>
    </row>
    <row r="105" spans="1:27" s="1923" customFormat="1" ht="15">
      <c r="A105" s="3052"/>
      <c r="B105" s="1938" t="s">
        <v>4120</v>
      </c>
      <c r="C105" s="4376" t="s">
        <v>3611</v>
      </c>
      <c r="D105" s="4377" t="s">
        <v>731</v>
      </c>
      <c r="E105" s="4377">
        <v>3</v>
      </c>
      <c r="F105" s="1944">
        <f t="shared" ref="F105:M105" si="40">IFERROR(SUM(F103:F104), 0)</f>
        <v>0</v>
      </c>
      <c r="G105" s="1944">
        <f t="shared" si="40"/>
        <v>0</v>
      </c>
      <c r="H105" s="1944">
        <f t="shared" si="40"/>
        <v>0</v>
      </c>
      <c r="I105" s="1944">
        <f t="shared" si="40"/>
        <v>0</v>
      </c>
      <c r="J105" s="1944">
        <f t="shared" si="40"/>
        <v>0</v>
      </c>
      <c r="K105" s="1944">
        <f t="shared" si="40"/>
        <v>0</v>
      </c>
      <c r="L105" s="1944">
        <f t="shared" si="40"/>
        <v>0</v>
      </c>
      <c r="M105" s="1944">
        <f t="shared" si="40"/>
        <v>0</v>
      </c>
      <c r="N105" s="1942">
        <f>IFERROR(SUM(F105:M105),0)</f>
        <v>0</v>
      </c>
      <c r="O105" s="3240"/>
      <c r="P105" s="3240"/>
      <c r="Q105" s="3241"/>
      <c r="R105" s="1952"/>
      <c r="S105" s="1542" t="s">
        <v>4121</v>
      </c>
      <c r="T105" s="1839"/>
      <c r="U105" s="1047"/>
      <c r="V105" s="3049"/>
      <c r="W105" s="3056"/>
      <c r="X105" s="101"/>
      <c r="Y105" s="3055"/>
      <c r="Z105" s="3071"/>
      <c r="AA105" s="3061"/>
    </row>
    <row r="106" spans="1:27" s="1923" customFormat="1" ht="15">
      <c r="A106" s="3052"/>
      <c r="B106" s="1938" t="s">
        <v>4122</v>
      </c>
      <c r="C106" s="4376" t="s">
        <v>3605</v>
      </c>
      <c r="D106" s="4377" t="s">
        <v>731</v>
      </c>
      <c r="E106" s="4377">
        <v>3</v>
      </c>
      <c r="F106" s="1941"/>
      <c r="G106" s="1941"/>
      <c r="H106" s="1941"/>
      <c r="I106" s="1941"/>
      <c r="J106" s="1941"/>
      <c r="K106" s="1941"/>
      <c r="L106" s="1941"/>
      <c r="M106" s="1941"/>
      <c r="N106" s="1942">
        <f>IFERROR(SUM(F106:M106),0)</f>
        <v>0</v>
      </c>
      <c r="O106" s="3240"/>
      <c r="P106" s="3240"/>
      <c r="Q106" s="3241"/>
      <c r="R106" s="1952"/>
      <c r="S106" s="1542" t="s">
        <v>4123</v>
      </c>
      <c r="T106" s="1839"/>
      <c r="U106" s="1047"/>
      <c r="V106" s="3049"/>
      <c r="W106" s="3056"/>
      <c r="X106" s="101"/>
      <c r="Y106" s="3055"/>
      <c r="Z106" s="3071"/>
      <c r="AA106" s="3061"/>
    </row>
    <row r="107" spans="1:27" s="1923" customFormat="1" ht="15">
      <c r="A107" s="3052"/>
      <c r="B107" s="1938" t="s">
        <v>4124</v>
      </c>
      <c r="C107" s="4376" t="s">
        <v>3608</v>
      </c>
      <c r="D107" s="4377" t="s">
        <v>731</v>
      </c>
      <c r="E107" s="4377">
        <v>3</v>
      </c>
      <c r="F107" s="1941"/>
      <c r="G107" s="1941"/>
      <c r="H107" s="1941"/>
      <c r="I107" s="1941"/>
      <c r="J107" s="1941"/>
      <c r="K107" s="1941"/>
      <c r="L107" s="1941"/>
      <c r="M107" s="1941"/>
      <c r="N107" s="1942">
        <f t="shared" si="34"/>
        <v>0</v>
      </c>
      <c r="O107" s="3240"/>
      <c r="P107" s="3240"/>
      <c r="Q107" s="3241"/>
      <c r="R107" s="1952"/>
      <c r="S107" s="1542" t="s">
        <v>4125</v>
      </c>
      <c r="T107" s="1839"/>
      <c r="U107" s="1047"/>
      <c r="V107" s="3049"/>
      <c r="W107" s="3056"/>
      <c r="X107" s="101" t="str">
        <f t="shared" si="33"/>
        <v>Please complete all cells in row</v>
      </c>
      <c r="Y107" s="3055">
        <v>3</v>
      </c>
      <c r="Z107" s="3071"/>
      <c r="AA107" s="3061"/>
    </row>
    <row r="108" spans="1:27" s="1923" customFormat="1" ht="15">
      <c r="A108" s="3052"/>
      <c r="B108" s="1938" t="s">
        <v>4126</v>
      </c>
      <c r="C108" s="4376" t="s">
        <v>3611</v>
      </c>
      <c r="D108" s="4377" t="s">
        <v>731</v>
      </c>
      <c r="E108" s="4377">
        <v>3</v>
      </c>
      <c r="F108" s="1944">
        <f t="shared" ref="F108:M108" si="41">IFERROR(SUM(F106:F107), 0)</f>
        <v>0</v>
      </c>
      <c r="G108" s="1944">
        <f t="shared" si="41"/>
        <v>0</v>
      </c>
      <c r="H108" s="1944">
        <f t="shared" si="41"/>
        <v>0</v>
      </c>
      <c r="I108" s="1944">
        <f t="shared" si="41"/>
        <v>0</v>
      </c>
      <c r="J108" s="1944">
        <f t="shared" si="41"/>
        <v>0</v>
      </c>
      <c r="K108" s="1944">
        <f t="shared" si="41"/>
        <v>0</v>
      </c>
      <c r="L108" s="1944">
        <f t="shared" si="41"/>
        <v>0</v>
      </c>
      <c r="M108" s="1944">
        <f t="shared" si="41"/>
        <v>0</v>
      </c>
      <c r="N108" s="1942">
        <f>IFERROR(SUM(F108:M108),0)</f>
        <v>0</v>
      </c>
      <c r="O108" s="3240"/>
      <c r="P108" s="3240"/>
      <c r="Q108" s="3241"/>
      <c r="R108" s="1952"/>
      <c r="S108" s="1542" t="s">
        <v>4127</v>
      </c>
      <c r="T108" s="1839"/>
      <c r="U108" s="1047"/>
      <c r="V108" s="3049"/>
      <c r="W108" s="3056"/>
      <c r="X108" s="101"/>
      <c r="Y108" s="3055"/>
      <c r="Z108" s="3071"/>
      <c r="AA108" s="3061"/>
    </row>
    <row r="109" spans="1:27" s="1923" customFormat="1" ht="30">
      <c r="A109" s="3052"/>
      <c r="B109" s="1938" t="s">
        <v>4128</v>
      </c>
      <c r="C109" s="4376" t="s">
        <v>3605</v>
      </c>
      <c r="D109" s="4377" t="s">
        <v>731</v>
      </c>
      <c r="E109" s="4377">
        <v>3</v>
      </c>
      <c r="F109" s="1941"/>
      <c r="G109" s="1941"/>
      <c r="H109" s="1941"/>
      <c r="I109" s="1941"/>
      <c r="J109" s="1941"/>
      <c r="K109" s="1941"/>
      <c r="L109" s="1941"/>
      <c r="M109" s="1941"/>
      <c r="N109" s="1942">
        <f>IFERROR(SUM(F109:M109),0)</f>
        <v>0</v>
      </c>
      <c r="O109" s="3240"/>
      <c r="P109" s="3240"/>
      <c r="Q109" s="3241"/>
      <c r="R109" s="1952"/>
      <c r="S109" s="1542" t="s">
        <v>4129</v>
      </c>
      <c r="T109" s="1839"/>
      <c r="U109" s="1047"/>
      <c r="V109" s="3049"/>
      <c r="W109" s="3056"/>
      <c r="X109" s="101"/>
      <c r="Y109" s="3055"/>
      <c r="Z109" s="3071"/>
      <c r="AA109" s="3061"/>
    </row>
    <row r="110" spans="1:27" s="1923" customFormat="1" ht="30">
      <c r="A110" s="3052"/>
      <c r="B110" s="1938" t="s">
        <v>4130</v>
      </c>
      <c r="C110" s="4376" t="s">
        <v>3608</v>
      </c>
      <c r="D110" s="4377" t="s">
        <v>731</v>
      </c>
      <c r="E110" s="4377">
        <v>3</v>
      </c>
      <c r="F110" s="1941"/>
      <c r="G110" s="1941"/>
      <c r="H110" s="1941"/>
      <c r="I110" s="1941"/>
      <c r="J110" s="1941"/>
      <c r="K110" s="1941"/>
      <c r="L110" s="1941"/>
      <c r="M110" s="1941"/>
      <c r="N110" s="1942">
        <f>IFERROR(SUM(F110:M110),0)</f>
        <v>0</v>
      </c>
      <c r="O110" s="3240"/>
      <c r="P110" s="3240"/>
      <c r="Q110" s="3241"/>
      <c r="R110" s="1952"/>
      <c r="S110" s="1542" t="s">
        <v>4131</v>
      </c>
      <c r="T110" s="1839"/>
      <c r="U110" s="1047"/>
      <c r="V110" s="3049"/>
      <c r="W110" s="3056"/>
      <c r="X110" s="101"/>
      <c r="Y110" s="3055"/>
      <c r="Z110" s="3071"/>
      <c r="AA110" s="3061"/>
    </row>
    <row r="111" spans="1:27" s="1923" customFormat="1" ht="30">
      <c r="A111" s="3052"/>
      <c r="B111" s="1938" t="s">
        <v>4132</v>
      </c>
      <c r="C111" s="4376" t="s">
        <v>3611</v>
      </c>
      <c r="D111" s="4377" t="s">
        <v>731</v>
      </c>
      <c r="E111" s="4377">
        <v>3</v>
      </c>
      <c r="F111" s="1944">
        <f t="shared" ref="F111:M111" si="42">IFERROR(SUM(F109:F110), 0)</f>
        <v>0</v>
      </c>
      <c r="G111" s="1944">
        <f t="shared" si="42"/>
        <v>0</v>
      </c>
      <c r="H111" s="1944">
        <f t="shared" si="42"/>
        <v>0</v>
      </c>
      <c r="I111" s="1944">
        <f t="shared" si="42"/>
        <v>0</v>
      </c>
      <c r="J111" s="1944">
        <f t="shared" si="42"/>
        <v>0</v>
      </c>
      <c r="K111" s="1944">
        <f t="shared" si="42"/>
        <v>0</v>
      </c>
      <c r="L111" s="1944">
        <f t="shared" si="42"/>
        <v>0</v>
      </c>
      <c r="M111" s="1944">
        <f t="shared" si="42"/>
        <v>0</v>
      </c>
      <c r="N111" s="1942">
        <f t="shared" si="34"/>
        <v>0</v>
      </c>
      <c r="O111" s="1941"/>
      <c r="P111" s="1941"/>
      <c r="Q111" s="1945"/>
      <c r="R111" s="1952"/>
      <c r="S111" s="1542" t="s">
        <v>4133</v>
      </c>
      <c r="T111" s="1839"/>
      <c r="U111" s="1047"/>
      <c r="V111" s="3049"/>
      <c r="W111" s="3056"/>
      <c r="X111" s="101" t="str">
        <f t="shared" si="33"/>
        <v>Please complete all cells in row</v>
      </c>
      <c r="Y111" s="3055">
        <v>0</v>
      </c>
      <c r="Z111" s="3071"/>
      <c r="AA111" s="3061"/>
    </row>
    <row r="112" spans="1:27" s="1923" customFormat="1" ht="15">
      <c r="A112" s="3052"/>
      <c r="B112" s="1938" t="s">
        <v>4134</v>
      </c>
      <c r="C112" s="4376" t="s">
        <v>3605</v>
      </c>
      <c r="D112" s="4377" t="s">
        <v>731</v>
      </c>
      <c r="E112" s="4377">
        <v>3</v>
      </c>
      <c r="F112" s="1944">
        <f t="shared" ref="F112:M113" si="43">F103+F106+F109</f>
        <v>0</v>
      </c>
      <c r="G112" s="1944">
        <f t="shared" si="43"/>
        <v>0</v>
      </c>
      <c r="H112" s="1944">
        <f t="shared" si="43"/>
        <v>0</v>
      </c>
      <c r="I112" s="1944">
        <f t="shared" si="43"/>
        <v>0</v>
      </c>
      <c r="J112" s="1944">
        <f t="shared" si="43"/>
        <v>0</v>
      </c>
      <c r="K112" s="1944">
        <f t="shared" si="43"/>
        <v>0</v>
      </c>
      <c r="L112" s="1944">
        <f t="shared" si="43"/>
        <v>0</v>
      </c>
      <c r="M112" s="1944">
        <f t="shared" si="43"/>
        <v>0</v>
      </c>
      <c r="N112" s="1942">
        <f>IFERROR(SUM(F105:M105),0)</f>
        <v>0</v>
      </c>
      <c r="O112" s="1941"/>
      <c r="P112" s="1941"/>
      <c r="Q112" s="1945"/>
      <c r="R112" s="1952"/>
      <c r="S112" s="1542" t="s">
        <v>4135</v>
      </c>
      <c r="T112" s="1839"/>
      <c r="U112" s="1047"/>
      <c r="V112" s="3049"/>
      <c r="W112" s="3056"/>
      <c r="X112" s="101"/>
      <c r="Y112" s="3055"/>
      <c r="Z112" s="3071"/>
      <c r="AA112" s="3061"/>
    </row>
    <row r="113" spans="1:27" s="1923" customFormat="1" ht="15">
      <c r="A113" s="3052"/>
      <c r="B113" s="1938" t="s">
        <v>4136</v>
      </c>
      <c r="C113" s="4376" t="s">
        <v>3608</v>
      </c>
      <c r="D113" s="4377" t="s">
        <v>731</v>
      </c>
      <c r="E113" s="4377">
        <v>3</v>
      </c>
      <c r="F113" s="1944">
        <f t="shared" si="43"/>
        <v>0</v>
      </c>
      <c r="G113" s="1944">
        <f t="shared" si="43"/>
        <v>0</v>
      </c>
      <c r="H113" s="1944">
        <f t="shared" si="43"/>
        <v>0</v>
      </c>
      <c r="I113" s="1944">
        <f t="shared" si="43"/>
        <v>0</v>
      </c>
      <c r="J113" s="1944">
        <f t="shared" si="43"/>
        <v>0</v>
      </c>
      <c r="K113" s="1944">
        <f t="shared" si="43"/>
        <v>0</v>
      </c>
      <c r="L113" s="1944">
        <f t="shared" si="43"/>
        <v>0</v>
      </c>
      <c r="M113" s="1944">
        <f t="shared" si="43"/>
        <v>0</v>
      </c>
      <c r="N113" s="1942">
        <f>IFERROR(SUM(F108:M108),0)</f>
        <v>0</v>
      </c>
      <c r="O113" s="1941"/>
      <c r="P113" s="1941"/>
      <c r="Q113" s="1945"/>
      <c r="R113" s="1952"/>
      <c r="S113" s="1542" t="s">
        <v>4137</v>
      </c>
      <c r="T113" s="1839"/>
      <c r="U113" s="1047"/>
      <c r="V113" s="3049"/>
      <c r="W113" s="3056"/>
      <c r="X113" s="101"/>
      <c r="Y113" s="3055"/>
      <c r="Z113" s="3071"/>
      <c r="AA113" s="3061"/>
    </row>
    <row r="114" spans="1:27" s="1923" customFormat="1" ht="15">
      <c r="A114" s="3052"/>
      <c r="B114" s="1938" t="s">
        <v>4138</v>
      </c>
      <c r="C114" s="4376" t="s">
        <v>3611</v>
      </c>
      <c r="D114" s="4377" t="s">
        <v>731</v>
      </c>
      <c r="E114" s="4377">
        <v>3</v>
      </c>
      <c r="F114" s="1944">
        <f t="shared" ref="F114:M114" si="44">IFERROR(SUM(F112:F113), 0)</f>
        <v>0</v>
      </c>
      <c r="G114" s="1944">
        <f t="shared" si="44"/>
        <v>0</v>
      </c>
      <c r="H114" s="1944">
        <f t="shared" si="44"/>
        <v>0</v>
      </c>
      <c r="I114" s="1944">
        <f t="shared" si="44"/>
        <v>0</v>
      </c>
      <c r="J114" s="1944">
        <f t="shared" si="44"/>
        <v>0</v>
      </c>
      <c r="K114" s="1944">
        <f t="shared" si="44"/>
        <v>0</v>
      </c>
      <c r="L114" s="1944">
        <f t="shared" si="44"/>
        <v>0</v>
      </c>
      <c r="M114" s="1944">
        <f t="shared" si="44"/>
        <v>0</v>
      </c>
      <c r="N114" s="1942">
        <f>IFERROR(SUM(F114:M114),0)</f>
        <v>0</v>
      </c>
      <c r="O114" s="1941"/>
      <c r="P114" s="1941"/>
      <c r="Q114" s="1945"/>
      <c r="R114" s="1952"/>
      <c r="S114" s="1542" t="s">
        <v>4139</v>
      </c>
      <c r="T114" s="1839"/>
      <c r="U114" s="1047"/>
      <c r="V114" s="3049"/>
      <c r="W114" s="3056"/>
      <c r="X114" s="101"/>
      <c r="Y114" s="3055"/>
      <c r="Z114" s="3071"/>
      <c r="AA114" s="3061"/>
    </row>
    <row r="115" spans="1:27" s="1923" customFormat="1" ht="15">
      <c r="A115" s="3052"/>
      <c r="B115" s="1938" t="s">
        <v>4140</v>
      </c>
      <c r="C115" s="1939" t="s">
        <v>3605</v>
      </c>
      <c r="D115" s="1940" t="s">
        <v>731</v>
      </c>
      <c r="E115" s="1940">
        <v>3</v>
      </c>
      <c r="F115" s="1941"/>
      <c r="G115" s="1941"/>
      <c r="H115" s="1941"/>
      <c r="I115" s="1941"/>
      <c r="J115" s="1941"/>
      <c r="K115" s="1941"/>
      <c r="L115" s="1941"/>
      <c r="M115" s="1941"/>
      <c r="N115" s="1942">
        <f t="shared" si="34"/>
        <v>0</v>
      </c>
      <c r="O115" s="3240"/>
      <c r="P115" s="3240"/>
      <c r="Q115" s="3241"/>
      <c r="R115" s="1952"/>
      <c r="S115" s="1542" t="s">
        <v>4141</v>
      </c>
      <c r="T115" s="1839"/>
      <c r="U115" s="1047"/>
      <c r="V115" s="3049"/>
      <c r="W115" s="3056"/>
      <c r="X115" s="101" t="str">
        <f t="shared" si="33"/>
        <v>Please complete all cells in row</v>
      </c>
      <c r="Y115" s="3055">
        <v>3</v>
      </c>
      <c r="Z115" s="3071"/>
      <c r="AA115" s="3061"/>
    </row>
    <row r="116" spans="1:27" s="1923" customFormat="1" ht="15">
      <c r="A116" s="3052"/>
      <c r="B116" s="1938" t="s">
        <v>4142</v>
      </c>
      <c r="C116" s="1939" t="s">
        <v>3608</v>
      </c>
      <c r="D116" s="1940" t="s">
        <v>731</v>
      </c>
      <c r="E116" s="1940">
        <v>3</v>
      </c>
      <c r="F116" s="1941"/>
      <c r="G116" s="1941"/>
      <c r="H116" s="1941"/>
      <c r="I116" s="1941"/>
      <c r="J116" s="1941"/>
      <c r="K116" s="1941"/>
      <c r="L116" s="1941"/>
      <c r="M116" s="1941"/>
      <c r="N116" s="1942">
        <f t="shared" si="34"/>
        <v>0</v>
      </c>
      <c r="O116" s="3240"/>
      <c r="P116" s="3240"/>
      <c r="Q116" s="3241"/>
      <c r="R116" s="1952"/>
      <c r="S116" s="1542" t="s">
        <v>4143</v>
      </c>
      <c r="T116" s="1839"/>
      <c r="U116" s="1047"/>
      <c r="V116" s="3049"/>
      <c r="W116" s="3056"/>
      <c r="X116" s="101" t="str">
        <f t="shared" si="33"/>
        <v>Please complete all cells in row</v>
      </c>
      <c r="Y116" s="3055">
        <v>3</v>
      </c>
      <c r="Z116" s="3071"/>
      <c r="AA116" s="3061"/>
    </row>
    <row r="117" spans="1:27" s="1923" customFormat="1" ht="15">
      <c r="A117" s="3052"/>
      <c r="B117" s="1938" t="s">
        <v>4144</v>
      </c>
      <c r="C117" s="1939" t="s">
        <v>3611</v>
      </c>
      <c r="D117" s="1940" t="s">
        <v>731</v>
      </c>
      <c r="E117" s="1940">
        <v>3</v>
      </c>
      <c r="F117" s="1944">
        <f>IFERROR(SUM(F115:F116), 0)</f>
        <v>0</v>
      </c>
      <c r="G117" s="1944">
        <f t="shared" ref="G117:K117" si="45">IFERROR(SUM(G115:G116), 0)</f>
        <v>0</v>
      </c>
      <c r="H117" s="1944">
        <f t="shared" si="45"/>
        <v>0</v>
      </c>
      <c r="I117" s="1944">
        <f t="shared" si="45"/>
        <v>0</v>
      </c>
      <c r="J117" s="1944">
        <f t="shared" si="45"/>
        <v>0</v>
      </c>
      <c r="K117" s="1944">
        <f t="shared" si="45"/>
        <v>0</v>
      </c>
      <c r="L117" s="1944">
        <f>IFERROR(SUM(L115:L116), 0)</f>
        <v>0</v>
      </c>
      <c r="M117" s="1944">
        <f>IFERROR(SUM(M115:M116), 0)</f>
        <v>0</v>
      </c>
      <c r="N117" s="1942">
        <f t="shared" si="34"/>
        <v>0</v>
      </c>
      <c r="O117" s="1941"/>
      <c r="P117" s="1941"/>
      <c r="Q117" s="1945"/>
      <c r="R117" s="1952"/>
      <c r="S117" s="1542" t="s">
        <v>4145</v>
      </c>
      <c r="T117" s="1839"/>
      <c r="U117" s="1047"/>
      <c r="V117" s="3049"/>
      <c r="W117" s="3056"/>
      <c r="X117" s="101" t="str">
        <f t="shared" si="33"/>
        <v>Please complete all cells in row</v>
      </c>
      <c r="Y117" s="3055">
        <v>0</v>
      </c>
      <c r="Z117" s="3071"/>
      <c r="AA117" s="3061"/>
    </row>
    <row r="118" spans="1:27" s="1923" customFormat="1" ht="15">
      <c r="A118" s="3052"/>
      <c r="B118" s="1938" t="s">
        <v>4146</v>
      </c>
      <c r="C118" s="1939" t="s">
        <v>3605</v>
      </c>
      <c r="D118" s="1940" t="s">
        <v>731</v>
      </c>
      <c r="E118" s="1940">
        <v>3</v>
      </c>
      <c r="F118" s="1941"/>
      <c r="G118" s="1941"/>
      <c r="H118" s="1941"/>
      <c r="I118" s="1941"/>
      <c r="J118" s="1941"/>
      <c r="K118" s="1941"/>
      <c r="L118" s="1941"/>
      <c r="M118" s="1941"/>
      <c r="N118" s="1942">
        <f t="shared" si="34"/>
        <v>0</v>
      </c>
      <c r="O118" s="3240"/>
      <c r="P118" s="3240"/>
      <c r="Q118" s="3241"/>
      <c r="R118" s="1952"/>
      <c r="S118" s="1542" t="s">
        <v>4147</v>
      </c>
      <c r="T118" s="1839"/>
      <c r="U118" s="1047"/>
      <c r="V118" s="3049"/>
      <c r="W118" s="3056"/>
      <c r="X118" s="101" t="str">
        <f t="shared" si="33"/>
        <v>Please complete all cells in row</v>
      </c>
      <c r="Y118" s="3055">
        <v>3</v>
      </c>
      <c r="Z118" s="3071"/>
      <c r="AA118" s="3061"/>
    </row>
    <row r="119" spans="1:27" s="1923" customFormat="1" ht="15">
      <c r="A119" s="3052"/>
      <c r="B119" s="1938" t="s">
        <v>4148</v>
      </c>
      <c r="C119" s="1939" t="s">
        <v>3608</v>
      </c>
      <c r="D119" s="1940" t="s">
        <v>731</v>
      </c>
      <c r="E119" s="1940">
        <v>3</v>
      </c>
      <c r="F119" s="1941"/>
      <c r="G119" s="1941"/>
      <c r="H119" s="1941"/>
      <c r="I119" s="1941"/>
      <c r="J119" s="1941"/>
      <c r="K119" s="1941"/>
      <c r="L119" s="1941"/>
      <c r="M119" s="1941"/>
      <c r="N119" s="1942">
        <f t="shared" si="34"/>
        <v>0</v>
      </c>
      <c r="O119" s="3240"/>
      <c r="P119" s="3240"/>
      <c r="Q119" s="3241"/>
      <c r="R119" s="1952"/>
      <c r="S119" s="1542" t="s">
        <v>4149</v>
      </c>
      <c r="T119" s="1839"/>
      <c r="U119" s="1047"/>
      <c r="V119" s="3049"/>
      <c r="W119" s="3056"/>
      <c r="X119" s="101" t="str">
        <f t="shared" si="33"/>
        <v>Please complete all cells in row</v>
      </c>
      <c r="Y119" s="3055">
        <v>3</v>
      </c>
      <c r="Z119" s="3071"/>
      <c r="AA119" s="3061"/>
    </row>
    <row r="120" spans="1:27" s="1923" customFormat="1" ht="15">
      <c r="A120" s="3052"/>
      <c r="B120" s="1938" t="s">
        <v>4150</v>
      </c>
      <c r="C120" s="1939" t="s">
        <v>3611</v>
      </c>
      <c r="D120" s="1940" t="s">
        <v>731</v>
      </c>
      <c r="E120" s="1940">
        <v>3</v>
      </c>
      <c r="F120" s="1944">
        <f>IFERROR(SUM(F118:F119), 0)</f>
        <v>0</v>
      </c>
      <c r="G120" s="1944">
        <f t="shared" ref="G120:K120" si="46">IFERROR(SUM(G118:G119), 0)</f>
        <v>0</v>
      </c>
      <c r="H120" s="1944">
        <f t="shared" si="46"/>
        <v>0</v>
      </c>
      <c r="I120" s="1944">
        <f t="shared" si="46"/>
        <v>0</v>
      </c>
      <c r="J120" s="1944">
        <f t="shared" si="46"/>
        <v>0</v>
      </c>
      <c r="K120" s="1944">
        <f t="shared" si="46"/>
        <v>0</v>
      </c>
      <c r="L120" s="1944">
        <f>IFERROR(SUM(L118:L119), 0)</f>
        <v>0</v>
      </c>
      <c r="M120" s="1944">
        <f>IFERROR(SUM(M118:M119), 0)</f>
        <v>0</v>
      </c>
      <c r="N120" s="1942">
        <f t="shared" si="34"/>
        <v>0</v>
      </c>
      <c r="O120" s="1941"/>
      <c r="P120" s="1941"/>
      <c r="Q120" s="1945"/>
      <c r="R120" s="1952"/>
      <c r="S120" s="1542" t="s">
        <v>4151</v>
      </c>
      <c r="T120" s="1839"/>
      <c r="U120" s="1047"/>
      <c r="V120" s="3049"/>
      <c r="W120" s="3056"/>
      <c r="X120" s="101" t="str">
        <f t="shared" si="33"/>
        <v>Please complete all cells in row</v>
      </c>
      <c r="Y120" s="3055">
        <v>0</v>
      </c>
      <c r="Z120" s="3071"/>
      <c r="AA120" s="3061"/>
    </row>
    <row r="121" spans="1:27" s="1923" customFormat="1" ht="15">
      <c r="A121" s="3052"/>
      <c r="B121" s="1938" t="s">
        <v>4152</v>
      </c>
      <c r="C121" s="1939" t="s">
        <v>3605</v>
      </c>
      <c r="D121" s="1940" t="s">
        <v>731</v>
      </c>
      <c r="E121" s="1940">
        <v>3</v>
      </c>
      <c r="F121" s="1941"/>
      <c r="G121" s="1941"/>
      <c r="H121" s="1941"/>
      <c r="I121" s="1941"/>
      <c r="J121" s="1941"/>
      <c r="K121" s="1941"/>
      <c r="L121" s="1941"/>
      <c r="M121" s="1941"/>
      <c r="N121" s="1942">
        <f t="shared" si="34"/>
        <v>0</v>
      </c>
      <c r="O121" s="3240"/>
      <c r="P121" s="3240"/>
      <c r="Q121" s="3241"/>
      <c r="R121" s="1952"/>
      <c r="S121" s="1542" t="s">
        <v>4153</v>
      </c>
      <c r="T121" s="1839"/>
      <c r="U121" s="1047"/>
      <c r="V121" s="3049"/>
      <c r="W121" s="3056"/>
      <c r="X121" s="101" t="str">
        <f t="shared" si="33"/>
        <v>Please complete all cells in row</v>
      </c>
      <c r="Y121" s="3055">
        <v>3</v>
      </c>
      <c r="Z121" s="3071"/>
      <c r="AA121" s="3061"/>
    </row>
    <row r="122" spans="1:27" s="1923" customFormat="1" ht="15">
      <c r="A122" s="3052"/>
      <c r="B122" s="1938" t="s">
        <v>4154</v>
      </c>
      <c r="C122" s="1939" t="s">
        <v>3608</v>
      </c>
      <c r="D122" s="1940" t="s">
        <v>731</v>
      </c>
      <c r="E122" s="1940">
        <v>3</v>
      </c>
      <c r="F122" s="1941"/>
      <c r="G122" s="1941"/>
      <c r="H122" s="1941"/>
      <c r="I122" s="1941"/>
      <c r="J122" s="1941"/>
      <c r="K122" s="1941"/>
      <c r="L122" s="1941"/>
      <c r="M122" s="1941"/>
      <c r="N122" s="1942">
        <f t="shared" si="34"/>
        <v>0</v>
      </c>
      <c r="O122" s="3240"/>
      <c r="P122" s="3240"/>
      <c r="Q122" s="3241"/>
      <c r="R122" s="1952"/>
      <c r="S122" s="1542" t="s">
        <v>4155</v>
      </c>
      <c r="T122" s="1839"/>
      <c r="U122" s="1047"/>
      <c r="V122" s="3049"/>
      <c r="W122" s="3056"/>
      <c r="X122" s="101" t="str">
        <f t="shared" si="33"/>
        <v>Please complete all cells in row</v>
      </c>
      <c r="Y122" s="3055">
        <v>3</v>
      </c>
      <c r="Z122" s="3071"/>
      <c r="AA122" s="3061"/>
    </row>
    <row r="123" spans="1:27" s="1923" customFormat="1" ht="15">
      <c r="A123" s="3052"/>
      <c r="B123" s="1938" t="s">
        <v>4156</v>
      </c>
      <c r="C123" s="1939" t="s">
        <v>3611</v>
      </c>
      <c r="D123" s="1940" t="s">
        <v>731</v>
      </c>
      <c r="E123" s="1940">
        <v>3</v>
      </c>
      <c r="F123" s="1944">
        <f>IFERROR(SUM(F121:F122), 0)</f>
        <v>0</v>
      </c>
      <c r="G123" s="1944">
        <f t="shared" ref="G123:K123" si="47">IFERROR(SUM(G121:G122), 0)</f>
        <v>0</v>
      </c>
      <c r="H123" s="1944">
        <f t="shared" si="47"/>
        <v>0</v>
      </c>
      <c r="I123" s="1944">
        <f t="shared" si="47"/>
        <v>0</v>
      </c>
      <c r="J123" s="1944">
        <f t="shared" si="47"/>
        <v>0</v>
      </c>
      <c r="K123" s="1944">
        <f t="shared" si="47"/>
        <v>0</v>
      </c>
      <c r="L123" s="1944">
        <f>IFERROR(SUM(L121:L122), 0)</f>
        <v>0</v>
      </c>
      <c r="M123" s="1944">
        <f>IFERROR(SUM(M121:M122), 0)</f>
        <v>0</v>
      </c>
      <c r="N123" s="1942">
        <f t="shared" si="34"/>
        <v>0</v>
      </c>
      <c r="O123" s="1941"/>
      <c r="P123" s="1941"/>
      <c r="Q123" s="1945"/>
      <c r="R123" s="1952"/>
      <c r="S123" s="1542" t="s">
        <v>4157</v>
      </c>
      <c r="T123" s="1839"/>
      <c r="U123" s="1047"/>
      <c r="V123" s="3049"/>
      <c r="W123" s="3056"/>
      <c r="X123" s="101" t="str">
        <f t="shared" si="33"/>
        <v>Please complete all cells in row</v>
      </c>
      <c r="Y123" s="3055">
        <v>0</v>
      </c>
      <c r="Z123" s="3071"/>
      <c r="AA123" s="3061"/>
    </row>
    <row r="124" spans="1:27" s="1923" customFormat="1" ht="15">
      <c r="A124" s="3052"/>
      <c r="B124" s="1938" t="s">
        <v>4158</v>
      </c>
      <c r="C124" s="1939" t="s">
        <v>3605</v>
      </c>
      <c r="D124" s="1940" t="s">
        <v>731</v>
      </c>
      <c r="E124" s="1940">
        <v>3</v>
      </c>
      <c r="F124" s="1941"/>
      <c r="G124" s="1941"/>
      <c r="H124" s="1941"/>
      <c r="I124" s="1941"/>
      <c r="J124" s="1941"/>
      <c r="K124" s="1941"/>
      <c r="L124" s="1941"/>
      <c r="M124" s="1941"/>
      <c r="N124" s="1942">
        <f t="shared" si="34"/>
        <v>0</v>
      </c>
      <c r="O124" s="3240"/>
      <c r="P124" s="3240"/>
      <c r="Q124" s="3241"/>
      <c r="R124" s="1952"/>
      <c r="S124" s="1542" t="s">
        <v>4159</v>
      </c>
      <c r="T124" s="1839"/>
      <c r="U124" s="1047"/>
      <c r="V124" s="3049"/>
      <c r="W124" s="3056"/>
      <c r="X124" s="101" t="str">
        <f t="shared" si="33"/>
        <v>Please complete all cells in row</v>
      </c>
      <c r="Y124" s="3055">
        <v>3</v>
      </c>
      <c r="Z124" s="3071"/>
      <c r="AA124" s="3061"/>
    </row>
    <row r="125" spans="1:27" s="1923" customFormat="1" ht="15">
      <c r="A125" s="3052"/>
      <c r="B125" s="1938" t="s">
        <v>4160</v>
      </c>
      <c r="C125" s="1939" t="s">
        <v>3608</v>
      </c>
      <c r="D125" s="1940" t="s">
        <v>731</v>
      </c>
      <c r="E125" s="1940">
        <v>3</v>
      </c>
      <c r="F125" s="1941"/>
      <c r="G125" s="1941"/>
      <c r="H125" s="1941"/>
      <c r="I125" s="1941"/>
      <c r="J125" s="1941"/>
      <c r="K125" s="1941"/>
      <c r="L125" s="1941"/>
      <c r="M125" s="1941"/>
      <c r="N125" s="1942">
        <f t="shared" si="34"/>
        <v>0</v>
      </c>
      <c r="O125" s="3240"/>
      <c r="P125" s="3240"/>
      <c r="Q125" s="3241"/>
      <c r="R125" s="1952"/>
      <c r="S125" s="1542" t="s">
        <v>4161</v>
      </c>
      <c r="T125" s="1839"/>
      <c r="U125" s="1047"/>
      <c r="V125" s="3049"/>
      <c r="W125" s="3056"/>
      <c r="X125" s="101" t="str">
        <f t="shared" si="33"/>
        <v>Please complete all cells in row</v>
      </c>
      <c r="Y125" s="3055">
        <v>3</v>
      </c>
      <c r="Z125" s="3071"/>
      <c r="AA125" s="3061"/>
    </row>
    <row r="126" spans="1:27" s="1923" customFormat="1" ht="15">
      <c r="A126" s="3052"/>
      <c r="B126" s="1938" t="s">
        <v>4162</v>
      </c>
      <c r="C126" s="1939" t="s">
        <v>3611</v>
      </c>
      <c r="D126" s="1940" t="s">
        <v>731</v>
      </c>
      <c r="E126" s="1940">
        <v>3</v>
      </c>
      <c r="F126" s="1944">
        <f>IFERROR(SUM(F124:F125), 0)</f>
        <v>0</v>
      </c>
      <c r="G126" s="1944">
        <f t="shared" ref="G126:K126" si="48">IFERROR(SUM(G124:G125), 0)</f>
        <v>0</v>
      </c>
      <c r="H126" s="1944">
        <f t="shared" si="48"/>
        <v>0</v>
      </c>
      <c r="I126" s="1944">
        <f t="shared" si="48"/>
        <v>0</v>
      </c>
      <c r="J126" s="1944">
        <f t="shared" si="48"/>
        <v>0</v>
      </c>
      <c r="K126" s="1944">
        <f t="shared" si="48"/>
        <v>0</v>
      </c>
      <c r="L126" s="1944">
        <f>IFERROR(SUM(L124:L125), 0)</f>
        <v>0</v>
      </c>
      <c r="M126" s="1944">
        <f>IFERROR(SUM(M124:M125), 0)</f>
        <v>0</v>
      </c>
      <c r="N126" s="1942">
        <f t="shared" si="34"/>
        <v>0</v>
      </c>
      <c r="O126" s="1941"/>
      <c r="P126" s="1941"/>
      <c r="Q126" s="1945"/>
      <c r="R126" s="1952"/>
      <c r="S126" s="1542" t="s">
        <v>4163</v>
      </c>
      <c r="T126" s="1839"/>
      <c r="U126" s="1047"/>
      <c r="V126" s="3049"/>
      <c r="W126" s="3056"/>
      <c r="X126" s="101" t="str">
        <f t="shared" si="33"/>
        <v>Please complete all cells in row</v>
      </c>
      <c r="Y126" s="3055">
        <v>0</v>
      </c>
      <c r="Z126" s="3071"/>
      <c r="AA126" s="3061"/>
    </row>
    <row r="127" spans="1:27" s="1923" customFormat="1" ht="23.25" customHeight="1" thickBot="1">
      <c r="A127" s="3052"/>
      <c r="B127" s="1953" t="s">
        <v>4164</v>
      </c>
      <c r="C127" s="1954" t="s">
        <v>3611</v>
      </c>
      <c r="D127" s="1955" t="s">
        <v>731</v>
      </c>
      <c r="E127" s="1955">
        <v>3</v>
      </c>
      <c r="F127" s="1956">
        <f t="shared" ref="F127:M127" si="49">IFERROR(F12+F15+F18+F33+F36+F39+F42+F45+F48+F54+F57+F60+F63+F66+F69+F72+F75+F78+F81+F84+F87+F90+F93+F96+F99+F102+F111+F117+F120+F123+F126, 0)</f>
        <v>0</v>
      </c>
      <c r="G127" s="1956">
        <f t="shared" si="49"/>
        <v>0</v>
      </c>
      <c r="H127" s="1956">
        <f t="shared" si="49"/>
        <v>0</v>
      </c>
      <c r="I127" s="1956">
        <f t="shared" si="49"/>
        <v>0</v>
      </c>
      <c r="J127" s="1956">
        <f t="shared" si="49"/>
        <v>0</v>
      </c>
      <c r="K127" s="1956">
        <f t="shared" si="49"/>
        <v>0</v>
      </c>
      <c r="L127" s="1956">
        <f t="shared" si="49"/>
        <v>0</v>
      </c>
      <c r="M127" s="1956">
        <f t="shared" si="49"/>
        <v>0</v>
      </c>
      <c r="N127" s="1957">
        <f t="shared" si="34"/>
        <v>0</v>
      </c>
      <c r="O127" s="1956">
        <f>IFERROR(O12+O15+O18+O33+O57+O60+O63+O66+O69+O72+O75+O78+O81+O84+O87+O90+O93+O96+O99+O102+O111+O117+O120+O123+O126, 0)</f>
        <v>0</v>
      </c>
      <c r="P127" s="1956">
        <f>IFERROR(P12+P15+P18+P33+P57+P60+P63+P66+P69+P72+P75+P78+P81+P84+P87+P90+P93+P96+P99+P102+P111+P117+P120+P123+P126, 0)</f>
        <v>0</v>
      </c>
      <c r="Q127" s="1958">
        <f>IFERROR(Q12+Q15+Q18+Q33+Q36+Q39+Q42+Q60+Q63+Q66+Q69+Q72+Q75+Q78+Q81+Q84+Q87+Q90+Q93+Q96+Q99+Q102+Q111+Q117+Q120+Q123+Q126, 0)</f>
        <v>0</v>
      </c>
      <c r="R127" s="1952"/>
      <c r="S127" s="1537" t="s">
        <v>4165</v>
      </c>
      <c r="T127" s="1839"/>
      <c r="U127" s="1029"/>
      <c r="V127" s="3049"/>
      <c r="W127" s="3056"/>
      <c r="X127" s="101">
        <f t="shared" si="33"/>
        <v>0</v>
      </c>
      <c r="Y127" s="3055">
        <v>0</v>
      </c>
      <c r="Z127" s="3071"/>
      <c r="AA127" s="3061"/>
    </row>
    <row r="128" spans="1:27" s="1923" customFormat="1" ht="31.5" customHeight="1" thickTop="1" thickBot="1">
      <c r="A128" s="3052"/>
      <c r="B128" s="1961"/>
      <c r="C128" s="1839"/>
      <c r="D128" s="1839"/>
      <c r="E128" s="1839"/>
      <c r="F128" s="1962"/>
      <c r="G128" s="1962"/>
      <c r="H128" s="1962"/>
      <c r="I128" s="1962"/>
      <c r="J128" s="1962"/>
      <c r="K128" s="1962"/>
      <c r="L128" s="1962"/>
      <c r="M128" s="1962"/>
      <c r="N128" s="1963"/>
      <c r="O128" s="1962"/>
      <c r="P128" s="1962"/>
      <c r="Q128" s="1962"/>
      <c r="R128" s="1839"/>
      <c r="S128" s="1839"/>
      <c r="T128" s="1839"/>
      <c r="U128" s="1926"/>
      <c r="V128" s="3049"/>
      <c r="W128" s="3056"/>
      <c r="X128" s="101">
        <f t="shared" si="33"/>
        <v>0</v>
      </c>
      <c r="Y128" s="3055">
        <v>12</v>
      </c>
      <c r="Z128" s="3071"/>
      <c r="AA128" s="3061"/>
    </row>
    <row r="129" spans="1:27" s="1923" customFormat="1" ht="31.5" customHeight="1" thickTop="1" thickBot="1">
      <c r="A129" s="3052"/>
      <c r="B129" s="1904" t="s">
        <v>4166</v>
      </c>
      <c r="C129" s="1839"/>
      <c r="D129" s="1839"/>
      <c r="E129" s="1839"/>
      <c r="F129" s="1962"/>
      <c r="G129" s="1962"/>
      <c r="H129" s="1962"/>
      <c r="I129" s="1962"/>
      <c r="J129" s="1962"/>
      <c r="K129" s="1962"/>
      <c r="L129" s="1962"/>
      <c r="M129" s="1962"/>
      <c r="N129" s="1963"/>
      <c r="O129" s="1962"/>
      <c r="P129" s="1962"/>
      <c r="Q129" s="1962"/>
      <c r="R129" s="1839"/>
      <c r="S129" s="1839"/>
      <c r="T129" s="1839"/>
      <c r="U129" s="1926"/>
      <c r="V129" s="3049"/>
      <c r="W129" s="3056"/>
      <c r="X129" s="101">
        <f t="shared" ref="X129:X157" si="50">IF( COUNTBLANK(F129:Q129)=Y129, 0,rngIncomplete )</f>
        <v>0</v>
      </c>
      <c r="Y129" s="3055">
        <v>12</v>
      </c>
      <c r="Z129" s="3071"/>
      <c r="AA129" s="3061"/>
    </row>
    <row r="130" spans="1:27" ht="16.2" thickTop="1">
      <c r="B130" s="1932" t="s">
        <v>4167</v>
      </c>
      <c r="C130" s="1939" t="s">
        <v>3605</v>
      </c>
      <c r="D130" s="1940" t="s">
        <v>731</v>
      </c>
      <c r="E130" s="1940">
        <v>3</v>
      </c>
      <c r="F130" s="1935"/>
      <c r="G130" s="1935"/>
      <c r="H130" s="1935"/>
      <c r="I130" s="1935"/>
      <c r="J130" s="1935"/>
      <c r="K130" s="1935"/>
      <c r="L130" s="1935"/>
      <c r="M130" s="1935"/>
      <c r="N130" s="1964">
        <f t="shared" ref="N130:N148" si="51">IFERROR(SUM(F130:M130),0)</f>
        <v>0</v>
      </c>
      <c r="O130" s="3256"/>
      <c r="P130" s="3256"/>
      <c r="Q130" s="3257"/>
      <c r="R130" s="1965"/>
      <c r="S130" s="1526" t="s">
        <v>4168</v>
      </c>
      <c r="T130" s="1839"/>
      <c r="U130" s="1035"/>
      <c r="X130" s="101" t="str">
        <f t="shared" si="50"/>
        <v>Please complete all cells in row</v>
      </c>
      <c r="Y130" s="3055">
        <v>3</v>
      </c>
    </row>
    <row r="131" spans="1:27" ht="15.6">
      <c r="B131" s="1938" t="s">
        <v>4169</v>
      </c>
      <c r="C131" s="1939" t="s">
        <v>3608</v>
      </c>
      <c r="D131" s="1940" t="s">
        <v>731</v>
      </c>
      <c r="E131" s="1940">
        <v>3</v>
      </c>
      <c r="F131" s="1941"/>
      <c r="G131" s="1941"/>
      <c r="H131" s="1941"/>
      <c r="I131" s="1941"/>
      <c r="J131" s="1941"/>
      <c r="K131" s="1941"/>
      <c r="L131" s="1941"/>
      <c r="M131" s="1941"/>
      <c r="N131" s="1942">
        <f t="shared" si="51"/>
        <v>0</v>
      </c>
      <c r="O131" s="3240"/>
      <c r="P131" s="3240"/>
      <c r="Q131" s="3241"/>
      <c r="R131" s="1965"/>
      <c r="S131" s="1542" t="s">
        <v>4170</v>
      </c>
      <c r="T131" s="1839"/>
      <c r="U131" s="1047"/>
      <c r="X131" s="101" t="str">
        <f t="shared" si="50"/>
        <v>Please complete all cells in row</v>
      </c>
      <c r="Y131" s="3055">
        <v>3</v>
      </c>
    </row>
    <row r="132" spans="1:27" ht="15">
      <c r="B132" s="1938" t="s">
        <v>4171</v>
      </c>
      <c r="C132" s="1939" t="s">
        <v>3611</v>
      </c>
      <c r="D132" s="1940" t="s">
        <v>731</v>
      </c>
      <c r="E132" s="1940">
        <v>3</v>
      </c>
      <c r="F132" s="1944">
        <f>IFERROR(SUM(F130:F131), 0)</f>
        <v>0</v>
      </c>
      <c r="G132" s="1944">
        <f t="shared" ref="G132:K132" si="52">IFERROR(SUM(G130:G131), 0)</f>
        <v>0</v>
      </c>
      <c r="H132" s="1944">
        <f t="shared" si="52"/>
        <v>0</v>
      </c>
      <c r="I132" s="1944">
        <f t="shared" si="52"/>
        <v>0</v>
      </c>
      <c r="J132" s="1944">
        <f t="shared" si="52"/>
        <v>0</v>
      </c>
      <c r="K132" s="1944">
        <f t="shared" si="52"/>
        <v>0</v>
      </c>
      <c r="L132" s="1944">
        <f>IFERROR(SUM(L130:L131), 0)</f>
        <v>0</v>
      </c>
      <c r="M132" s="1944">
        <f>IFERROR(SUM(M130:M131), 0)</f>
        <v>0</v>
      </c>
      <c r="N132" s="1942">
        <f t="shared" si="51"/>
        <v>0</v>
      </c>
      <c r="O132" s="3699"/>
      <c r="P132" s="3699"/>
      <c r="Q132" s="3700"/>
      <c r="R132" s="1952"/>
      <c r="S132" s="1542" t="s">
        <v>4172</v>
      </c>
      <c r="T132" s="1839"/>
      <c r="U132" s="1047"/>
      <c r="X132" s="101" t="str">
        <f t="shared" si="50"/>
        <v>Please complete all cells in row</v>
      </c>
      <c r="Y132" s="3055">
        <v>0</v>
      </c>
    </row>
    <row r="133" spans="1:27" ht="15.6">
      <c r="B133" s="1938" t="s">
        <v>4173</v>
      </c>
      <c r="C133" s="1939" t="s">
        <v>3605</v>
      </c>
      <c r="D133" s="1940" t="s">
        <v>731</v>
      </c>
      <c r="E133" s="1940">
        <v>3</v>
      </c>
      <c r="F133" s="1941"/>
      <c r="G133" s="1941"/>
      <c r="H133" s="1941"/>
      <c r="I133" s="1941"/>
      <c r="J133" s="1941"/>
      <c r="K133" s="1941"/>
      <c r="L133" s="1941"/>
      <c r="M133" s="1941"/>
      <c r="N133" s="1942">
        <f t="shared" si="51"/>
        <v>0</v>
      </c>
      <c r="O133" s="3240"/>
      <c r="P133" s="3240"/>
      <c r="Q133" s="3241"/>
      <c r="R133" s="1965"/>
      <c r="S133" s="1542" t="s">
        <v>4174</v>
      </c>
      <c r="T133" s="1839"/>
      <c r="U133" s="1047"/>
      <c r="X133" s="101" t="str">
        <f t="shared" si="50"/>
        <v>Please complete all cells in row</v>
      </c>
      <c r="Y133" s="3055">
        <v>3</v>
      </c>
    </row>
    <row r="134" spans="1:27" ht="15.6">
      <c r="B134" s="1938" t="s">
        <v>4175</v>
      </c>
      <c r="C134" s="1939" t="s">
        <v>3608</v>
      </c>
      <c r="D134" s="1940" t="s">
        <v>731</v>
      </c>
      <c r="E134" s="1940">
        <v>3</v>
      </c>
      <c r="F134" s="1941"/>
      <c r="G134" s="1941"/>
      <c r="H134" s="1941"/>
      <c r="I134" s="1941"/>
      <c r="J134" s="1941"/>
      <c r="K134" s="1941"/>
      <c r="L134" s="1941"/>
      <c r="M134" s="1941"/>
      <c r="N134" s="1942">
        <f t="shared" si="51"/>
        <v>0</v>
      </c>
      <c r="O134" s="3240"/>
      <c r="P134" s="3240"/>
      <c r="Q134" s="3241"/>
      <c r="R134" s="1965"/>
      <c r="S134" s="1542" t="s">
        <v>4176</v>
      </c>
      <c r="T134" s="1839"/>
      <c r="U134" s="1047"/>
      <c r="X134" s="101" t="str">
        <f t="shared" si="50"/>
        <v>Please complete all cells in row</v>
      </c>
      <c r="Y134" s="3055">
        <v>3</v>
      </c>
    </row>
    <row r="135" spans="1:27" ht="15">
      <c r="B135" s="1938" t="s">
        <v>4177</v>
      </c>
      <c r="C135" s="1939" t="s">
        <v>3611</v>
      </c>
      <c r="D135" s="1940" t="s">
        <v>731</v>
      </c>
      <c r="E135" s="1940">
        <v>3</v>
      </c>
      <c r="F135" s="1944">
        <f>IFERROR(SUM(F133:F134), 0)</f>
        <v>0</v>
      </c>
      <c r="G135" s="1944">
        <f t="shared" ref="G135:M135" si="53">IFERROR(SUM(G133:G134), 0)</f>
        <v>0</v>
      </c>
      <c r="H135" s="1944">
        <f t="shared" si="53"/>
        <v>0</v>
      </c>
      <c r="I135" s="1944">
        <f t="shared" si="53"/>
        <v>0</v>
      </c>
      <c r="J135" s="1944">
        <f t="shared" si="53"/>
        <v>0</v>
      </c>
      <c r="K135" s="1944">
        <f t="shared" si="53"/>
        <v>0</v>
      </c>
      <c r="L135" s="1944">
        <f t="shared" si="53"/>
        <v>0</v>
      </c>
      <c r="M135" s="1944">
        <f t="shared" si="53"/>
        <v>0</v>
      </c>
      <c r="N135" s="1942">
        <f t="shared" si="51"/>
        <v>0</v>
      </c>
      <c r="O135" s="3699"/>
      <c r="P135" s="3699"/>
      <c r="Q135" s="3700"/>
      <c r="R135" s="1952"/>
      <c r="S135" s="1542" t="s">
        <v>4178</v>
      </c>
      <c r="T135" s="1839"/>
      <c r="U135" s="1047"/>
      <c r="X135" s="101" t="str">
        <f t="shared" si="50"/>
        <v>Please complete all cells in row</v>
      </c>
      <c r="Y135" s="3055">
        <v>0</v>
      </c>
    </row>
    <row r="136" spans="1:27" ht="15.6">
      <c r="B136" s="1938" t="s">
        <v>4179</v>
      </c>
      <c r="C136" s="1939" t="s">
        <v>3605</v>
      </c>
      <c r="D136" s="1940" t="s">
        <v>731</v>
      </c>
      <c r="E136" s="1940">
        <v>3</v>
      </c>
      <c r="F136" s="1941"/>
      <c r="G136" s="1941"/>
      <c r="H136" s="1941"/>
      <c r="I136" s="1941"/>
      <c r="J136" s="1941"/>
      <c r="K136" s="1941"/>
      <c r="L136" s="1941"/>
      <c r="M136" s="1941"/>
      <c r="N136" s="1942">
        <f t="shared" si="51"/>
        <v>0</v>
      </c>
      <c r="O136" s="3240"/>
      <c r="P136" s="3240"/>
      <c r="Q136" s="3241"/>
      <c r="R136" s="1965"/>
      <c r="S136" s="1542" t="s">
        <v>4180</v>
      </c>
      <c r="T136" s="1839"/>
      <c r="U136" s="1047"/>
      <c r="X136" s="101" t="str">
        <f t="shared" si="50"/>
        <v>Please complete all cells in row</v>
      </c>
      <c r="Y136" s="3055">
        <v>3</v>
      </c>
    </row>
    <row r="137" spans="1:27" ht="15.6">
      <c r="B137" s="1938" t="s">
        <v>4181</v>
      </c>
      <c r="C137" s="1939" t="s">
        <v>3608</v>
      </c>
      <c r="D137" s="1940" t="s">
        <v>731</v>
      </c>
      <c r="E137" s="1940">
        <v>3</v>
      </c>
      <c r="F137" s="1941"/>
      <c r="G137" s="1941"/>
      <c r="H137" s="1941"/>
      <c r="I137" s="1941"/>
      <c r="J137" s="1941"/>
      <c r="K137" s="1941"/>
      <c r="L137" s="1941"/>
      <c r="M137" s="1941"/>
      <c r="N137" s="1942">
        <f t="shared" si="51"/>
        <v>0</v>
      </c>
      <c r="O137" s="3240"/>
      <c r="P137" s="3240"/>
      <c r="Q137" s="3241"/>
      <c r="R137" s="1965"/>
      <c r="S137" s="1542" t="s">
        <v>4182</v>
      </c>
      <c r="T137" s="1839"/>
      <c r="U137" s="1047"/>
      <c r="X137" s="101" t="str">
        <f t="shared" si="50"/>
        <v>Please complete all cells in row</v>
      </c>
      <c r="Y137" s="3055">
        <v>3</v>
      </c>
    </row>
    <row r="138" spans="1:27" ht="15">
      <c r="B138" s="1938" t="s">
        <v>4183</v>
      </c>
      <c r="C138" s="1939" t="s">
        <v>3611</v>
      </c>
      <c r="D138" s="1940" t="s">
        <v>731</v>
      </c>
      <c r="E138" s="1940">
        <v>3</v>
      </c>
      <c r="F138" s="1944">
        <f>IFERROR(SUM(F136:F137), 0)</f>
        <v>0</v>
      </c>
      <c r="G138" s="1944">
        <f t="shared" ref="G138:M138" si="54">IFERROR(SUM(G136:G137), 0)</f>
        <v>0</v>
      </c>
      <c r="H138" s="1944">
        <f t="shared" si="54"/>
        <v>0</v>
      </c>
      <c r="I138" s="1944">
        <f t="shared" si="54"/>
        <v>0</v>
      </c>
      <c r="J138" s="1944">
        <f t="shared" si="54"/>
        <v>0</v>
      </c>
      <c r="K138" s="1944">
        <f t="shared" si="54"/>
        <v>0</v>
      </c>
      <c r="L138" s="1944">
        <f t="shared" si="54"/>
        <v>0</v>
      </c>
      <c r="M138" s="1944">
        <f t="shared" si="54"/>
        <v>0</v>
      </c>
      <c r="N138" s="1942">
        <f t="shared" si="51"/>
        <v>0</v>
      </c>
      <c r="O138" s="3699"/>
      <c r="P138" s="3699"/>
      <c r="Q138" s="3700"/>
      <c r="R138" s="1952"/>
      <c r="S138" s="1542" t="s">
        <v>4184</v>
      </c>
      <c r="T138" s="1839"/>
      <c r="U138" s="1047"/>
      <c r="X138" s="101" t="str">
        <f t="shared" si="50"/>
        <v>Please complete all cells in row</v>
      </c>
      <c r="Y138" s="3055">
        <v>0</v>
      </c>
    </row>
    <row r="139" spans="1:27" ht="15.6">
      <c r="B139" s="1938" t="s">
        <v>4185</v>
      </c>
      <c r="C139" s="1939" t="s">
        <v>3605</v>
      </c>
      <c r="D139" s="1940" t="s">
        <v>731</v>
      </c>
      <c r="E139" s="1940">
        <v>3</v>
      </c>
      <c r="F139" s="1941"/>
      <c r="G139" s="1941"/>
      <c r="H139" s="1941"/>
      <c r="I139" s="1941"/>
      <c r="J139" s="1941"/>
      <c r="K139" s="1941"/>
      <c r="L139" s="1941"/>
      <c r="M139" s="1941"/>
      <c r="N139" s="1942">
        <f t="shared" si="51"/>
        <v>0</v>
      </c>
      <c r="O139" s="3240"/>
      <c r="P139" s="3240"/>
      <c r="Q139" s="3241"/>
      <c r="R139" s="1965"/>
      <c r="S139" s="1542" t="s">
        <v>4186</v>
      </c>
      <c r="T139" s="1839"/>
      <c r="U139" s="1047"/>
      <c r="X139" s="101" t="str">
        <f t="shared" si="50"/>
        <v>Please complete all cells in row</v>
      </c>
      <c r="Y139" s="3055">
        <v>3</v>
      </c>
    </row>
    <row r="140" spans="1:27" ht="15.6">
      <c r="B140" s="1938" t="s">
        <v>4187</v>
      </c>
      <c r="C140" s="1939" t="s">
        <v>3608</v>
      </c>
      <c r="D140" s="1940" t="s">
        <v>731</v>
      </c>
      <c r="E140" s="1940">
        <v>3</v>
      </c>
      <c r="F140" s="1941"/>
      <c r="G140" s="1941"/>
      <c r="H140" s="1941"/>
      <c r="I140" s="1941"/>
      <c r="J140" s="1941"/>
      <c r="K140" s="1941"/>
      <c r="L140" s="1941"/>
      <c r="M140" s="1941"/>
      <c r="N140" s="1942">
        <f t="shared" si="51"/>
        <v>0</v>
      </c>
      <c r="O140" s="3240"/>
      <c r="P140" s="3240"/>
      <c r="Q140" s="3241"/>
      <c r="R140" s="1965"/>
      <c r="S140" s="1542" t="s">
        <v>4188</v>
      </c>
      <c r="T140" s="1839"/>
      <c r="U140" s="1047"/>
      <c r="X140" s="101" t="str">
        <f t="shared" si="50"/>
        <v>Please complete all cells in row</v>
      </c>
      <c r="Y140" s="3055">
        <v>3</v>
      </c>
    </row>
    <row r="141" spans="1:27" ht="15">
      <c r="B141" s="1938" t="s">
        <v>4189</v>
      </c>
      <c r="C141" s="1939" t="s">
        <v>3611</v>
      </c>
      <c r="D141" s="1940" t="s">
        <v>731</v>
      </c>
      <c r="E141" s="1940">
        <v>3</v>
      </c>
      <c r="F141" s="1944">
        <f>IFERROR(SUM(F139:F140), 0)</f>
        <v>0</v>
      </c>
      <c r="G141" s="1944">
        <f t="shared" ref="G141:M141" si="55">IFERROR(SUM(G139:G140), 0)</f>
        <v>0</v>
      </c>
      <c r="H141" s="1944">
        <f t="shared" si="55"/>
        <v>0</v>
      </c>
      <c r="I141" s="1944">
        <f t="shared" si="55"/>
        <v>0</v>
      </c>
      <c r="J141" s="1944">
        <f t="shared" si="55"/>
        <v>0</v>
      </c>
      <c r="K141" s="1944">
        <f t="shared" si="55"/>
        <v>0</v>
      </c>
      <c r="L141" s="1944">
        <f t="shared" si="55"/>
        <v>0</v>
      </c>
      <c r="M141" s="1944">
        <f t="shared" si="55"/>
        <v>0</v>
      </c>
      <c r="N141" s="1942">
        <f t="shared" si="51"/>
        <v>0</v>
      </c>
      <c r="O141" s="3699"/>
      <c r="P141" s="3699"/>
      <c r="Q141" s="3700"/>
      <c r="R141" s="1952"/>
      <c r="S141" s="1542" t="s">
        <v>4190</v>
      </c>
      <c r="T141" s="1839"/>
      <c r="U141" s="1047"/>
      <c r="X141" s="101" t="str">
        <f t="shared" si="50"/>
        <v>Please complete all cells in row</v>
      </c>
      <c r="Y141" s="3055">
        <v>0</v>
      </c>
    </row>
    <row r="142" spans="1:27" ht="15.6">
      <c r="B142" s="1938" t="s">
        <v>4191</v>
      </c>
      <c r="C142" s="1939" t="s">
        <v>3605</v>
      </c>
      <c r="D142" s="1940" t="s">
        <v>731</v>
      </c>
      <c r="E142" s="1940">
        <v>3</v>
      </c>
      <c r="F142" s="1941"/>
      <c r="G142" s="1941"/>
      <c r="H142" s="1941"/>
      <c r="I142" s="1941"/>
      <c r="J142" s="1941"/>
      <c r="K142" s="1941"/>
      <c r="L142" s="1941"/>
      <c r="M142" s="1941"/>
      <c r="N142" s="1942">
        <f t="shared" si="51"/>
        <v>0</v>
      </c>
      <c r="O142" s="3240"/>
      <c r="P142" s="3240"/>
      <c r="Q142" s="3241"/>
      <c r="R142" s="1965"/>
      <c r="S142" s="1542" t="s">
        <v>4192</v>
      </c>
      <c r="T142" s="1839"/>
      <c r="U142" s="1047"/>
      <c r="X142" s="101" t="str">
        <f t="shared" si="50"/>
        <v>Please complete all cells in row</v>
      </c>
      <c r="Y142" s="3055">
        <v>3</v>
      </c>
    </row>
    <row r="143" spans="1:27" ht="15.6">
      <c r="B143" s="1938" t="s">
        <v>4193</v>
      </c>
      <c r="C143" s="1939" t="s">
        <v>3608</v>
      </c>
      <c r="D143" s="1940" t="s">
        <v>731</v>
      </c>
      <c r="E143" s="1940">
        <v>3</v>
      </c>
      <c r="F143" s="1941"/>
      <c r="G143" s="1941"/>
      <c r="H143" s="1941"/>
      <c r="I143" s="1941"/>
      <c r="J143" s="1941"/>
      <c r="K143" s="1941"/>
      <c r="L143" s="1941"/>
      <c r="M143" s="1941"/>
      <c r="N143" s="1942">
        <f t="shared" si="51"/>
        <v>0</v>
      </c>
      <c r="O143" s="3240"/>
      <c r="P143" s="3240"/>
      <c r="Q143" s="3241"/>
      <c r="R143" s="1965"/>
      <c r="S143" s="1542" t="s">
        <v>4194</v>
      </c>
      <c r="T143" s="1839"/>
      <c r="U143" s="1047"/>
      <c r="X143" s="101" t="str">
        <f t="shared" si="50"/>
        <v>Please complete all cells in row</v>
      </c>
      <c r="Y143" s="3055">
        <v>3</v>
      </c>
    </row>
    <row r="144" spans="1:27" ht="15">
      <c r="B144" s="1938" t="s">
        <v>4195</v>
      </c>
      <c r="C144" s="1939" t="s">
        <v>3611</v>
      </c>
      <c r="D144" s="1940" t="s">
        <v>731</v>
      </c>
      <c r="E144" s="1940">
        <v>3</v>
      </c>
      <c r="F144" s="1944">
        <f>IFERROR(SUM(F142:F143), 0)</f>
        <v>0</v>
      </c>
      <c r="G144" s="1944">
        <f t="shared" ref="G144:M144" si="56">IFERROR(SUM(G142:G143), 0)</f>
        <v>0</v>
      </c>
      <c r="H144" s="1944">
        <f t="shared" si="56"/>
        <v>0</v>
      </c>
      <c r="I144" s="1944">
        <f t="shared" si="56"/>
        <v>0</v>
      </c>
      <c r="J144" s="1944">
        <f t="shared" si="56"/>
        <v>0</v>
      </c>
      <c r="K144" s="1944">
        <f t="shared" si="56"/>
        <v>0</v>
      </c>
      <c r="L144" s="1944">
        <f t="shared" si="56"/>
        <v>0</v>
      </c>
      <c r="M144" s="1944">
        <f t="shared" si="56"/>
        <v>0</v>
      </c>
      <c r="N144" s="1942">
        <f t="shared" si="51"/>
        <v>0</v>
      </c>
      <c r="O144" s="3699"/>
      <c r="P144" s="3699"/>
      <c r="Q144" s="3700"/>
      <c r="R144" s="1952"/>
      <c r="S144" s="1542" t="s">
        <v>4196</v>
      </c>
      <c r="T144" s="1839"/>
      <c r="U144" s="1047"/>
      <c r="X144" s="101" t="str">
        <f t="shared" si="50"/>
        <v>Please complete all cells in row</v>
      </c>
      <c r="Y144" s="3055">
        <v>0</v>
      </c>
    </row>
    <row r="145" spans="1:27" ht="15">
      <c r="B145" s="1966" t="s">
        <v>4200</v>
      </c>
      <c r="C145" s="1939" t="s">
        <v>3605</v>
      </c>
      <c r="D145" s="1940" t="s">
        <v>731</v>
      </c>
      <c r="E145" s="1940">
        <v>3</v>
      </c>
      <c r="F145" s="1941"/>
      <c r="G145" s="1941"/>
      <c r="H145" s="1941"/>
      <c r="I145" s="1941"/>
      <c r="J145" s="1941"/>
      <c r="K145" s="1941"/>
      <c r="L145" s="1941"/>
      <c r="M145" s="1941"/>
      <c r="N145" s="1942">
        <f t="shared" si="51"/>
        <v>0</v>
      </c>
      <c r="O145" s="3258"/>
      <c r="P145" s="3258"/>
      <c r="Q145" s="3259"/>
      <c r="R145" s="1952"/>
      <c r="S145" s="1542" t="s">
        <v>4197</v>
      </c>
      <c r="T145" s="1839"/>
      <c r="U145" s="1374"/>
      <c r="X145" s="101" t="str">
        <f t="shared" si="50"/>
        <v>Please complete all cells in row</v>
      </c>
      <c r="Y145" s="3055">
        <v>3</v>
      </c>
    </row>
    <row r="146" spans="1:27" ht="15">
      <c r="B146" s="1966" t="s">
        <v>4202</v>
      </c>
      <c r="C146" s="1939" t="s">
        <v>3608</v>
      </c>
      <c r="D146" s="1940" t="s">
        <v>731</v>
      </c>
      <c r="E146" s="1940">
        <v>3</v>
      </c>
      <c r="F146" s="1941"/>
      <c r="G146" s="1941"/>
      <c r="H146" s="1941"/>
      <c r="I146" s="1941"/>
      <c r="J146" s="1941"/>
      <c r="K146" s="1941"/>
      <c r="L146" s="1941"/>
      <c r="M146" s="1941"/>
      <c r="N146" s="1942">
        <f t="shared" si="51"/>
        <v>0</v>
      </c>
      <c r="O146" s="3258"/>
      <c r="P146" s="3258"/>
      <c r="Q146" s="3259"/>
      <c r="R146" s="1952"/>
      <c r="S146" s="1542" t="s">
        <v>4198</v>
      </c>
      <c r="T146" s="1839"/>
      <c r="U146" s="1374"/>
      <c r="X146" s="101" t="str">
        <f t="shared" si="50"/>
        <v>Please complete all cells in row</v>
      </c>
      <c r="Y146" s="3055">
        <v>3</v>
      </c>
    </row>
    <row r="147" spans="1:27" ht="15">
      <c r="B147" s="1966" t="s">
        <v>4204</v>
      </c>
      <c r="C147" s="1939" t="s">
        <v>3611</v>
      </c>
      <c r="D147" s="1940" t="s">
        <v>731</v>
      </c>
      <c r="E147" s="1940">
        <v>3</v>
      </c>
      <c r="F147" s="1944">
        <f>IFERROR(SUM(F145:F146), 0)</f>
        <v>0</v>
      </c>
      <c r="G147" s="1944">
        <f t="shared" ref="G147:M147" si="57">IFERROR(SUM(G145:G146), 0)</f>
        <v>0</v>
      </c>
      <c r="H147" s="1944">
        <f t="shared" si="57"/>
        <v>0</v>
      </c>
      <c r="I147" s="1944">
        <f t="shared" si="57"/>
        <v>0</v>
      </c>
      <c r="J147" s="1944">
        <f t="shared" si="57"/>
        <v>0</v>
      </c>
      <c r="K147" s="1944">
        <f t="shared" si="57"/>
        <v>0</v>
      </c>
      <c r="L147" s="1944">
        <f t="shared" si="57"/>
        <v>0</v>
      </c>
      <c r="M147" s="1944">
        <f t="shared" si="57"/>
        <v>0</v>
      </c>
      <c r="N147" s="1942">
        <f t="shared" si="51"/>
        <v>0</v>
      </c>
      <c r="O147" s="3258"/>
      <c r="P147" s="3258"/>
      <c r="Q147" s="3259"/>
      <c r="R147" s="1952"/>
      <c r="S147" s="1542" t="s">
        <v>4199</v>
      </c>
      <c r="T147" s="1839"/>
      <c r="U147" s="1374"/>
      <c r="X147" s="101">
        <f t="shared" si="50"/>
        <v>0</v>
      </c>
      <c r="Y147" s="3055">
        <v>3</v>
      </c>
    </row>
    <row r="148" spans="1:27" ht="15.6" thickBot="1">
      <c r="B148" s="1953" t="s">
        <v>4206</v>
      </c>
      <c r="C148" s="1939" t="s">
        <v>3611</v>
      </c>
      <c r="D148" s="1940" t="s">
        <v>731</v>
      </c>
      <c r="E148" s="1940">
        <v>3</v>
      </c>
      <c r="F148" s="1956">
        <f>IFERROR(F132+F135+F138+F141+F144+F147, 0)</f>
        <v>0</v>
      </c>
      <c r="G148" s="1956">
        <f t="shared" ref="G148:M148" si="58">IFERROR(G132+G135+G138+G141+G144+G147, 0)</f>
        <v>0</v>
      </c>
      <c r="H148" s="1956">
        <f t="shared" si="58"/>
        <v>0</v>
      </c>
      <c r="I148" s="1956">
        <f t="shared" si="58"/>
        <v>0</v>
      </c>
      <c r="J148" s="1956">
        <f t="shared" si="58"/>
        <v>0</v>
      </c>
      <c r="K148" s="1956">
        <f t="shared" si="58"/>
        <v>0</v>
      </c>
      <c r="L148" s="1956">
        <f t="shared" si="58"/>
        <v>0</v>
      </c>
      <c r="M148" s="1956">
        <f t="shared" si="58"/>
        <v>0</v>
      </c>
      <c r="N148" s="1957">
        <f t="shared" si="51"/>
        <v>0</v>
      </c>
      <c r="O148" s="1956">
        <f>O132+O135+O138+O141+O144</f>
        <v>0</v>
      </c>
      <c r="P148" s="1956">
        <f>P132+P135+P138+P141+P144</f>
        <v>0</v>
      </c>
      <c r="Q148" s="1958">
        <f>Q132+Q135+Q138+Q141+Q144</f>
        <v>0</v>
      </c>
      <c r="R148" s="1926"/>
      <c r="S148" s="1537" t="s">
        <v>4201</v>
      </c>
      <c r="T148" s="1839"/>
      <c r="U148" s="1029"/>
      <c r="X148" s="101">
        <f t="shared" si="50"/>
        <v>0</v>
      </c>
      <c r="Y148" s="3055">
        <v>0</v>
      </c>
    </row>
    <row r="149" spans="1:27" s="1923" customFormat="1" ht="31.5" customHeight="1" thickTop="1" thickBot="1">
      <c r="A149" s="3052"/>
      <c r="B149" s="1961"/>
      <c r="C149" s="1839"/>
      <c r="D149" s="1839"/>
      <c r="E149" s="1839"/>
      <c r="F149" s="1962"/>
      <c r="G149" s="1962"/>
      <c r="H149" s="1962"/>
      <c r="I149" s="1962"/>
      <c r="J149" s="1962"/>
      <c r="K149" s="1962"/>
      <c r="L149" s="1962"/>
      <c r="M149" s="1962"/>
      <c r="N149" s="1963"/>
      <c r="O149" s="1962"/>
      <c r="P149" s="1962"/>
      <c r="Q149" s="1962"/>
      <c r="R149" s="1839"/>
      <c r="S149" s="1839"/>
      <c r="T149" s="1839"/>
      <c r="U149" s="1926"/>
      <c r="V149" s="3049"/>
      <c r="W149" s="3056"/>
      <c r="X149" s="101">
        <f t="shared" si="50"/>
        <v>0</v>
      </c>
      <c r="Y149" s="3055">
        <v>12</v>
      </c>
      <c r="Z149" s="3071"/>
      <c r="AA149" s="3061"/>
    </row>
    <row r="150" spans="1:27" s="1923" customFormat="1" ht="31.5" customHeight="1" thickTop="1" thickBot="1">
      <c r="A150" s="3052"/>
      <c r="B150" s="1931" t="s">
        <v>4208</v>
      </c>
      <c r="C150" s="1839"/>
      <c r="D150" s="1839"/>
      <c r="E150" s="1839"/>
      <c r="F150" s="1962"/>
      <c r="G150" s="1962"/>
      <c r="H150" s="1962"/>
      <c r="I150" s="1962"/>
      <c r="J150" s="1962"/>
      <c r="K150" s="1962"/>
      <c r="L150" s="1962"/>
      <c r="M150" s="1962"/>
      <c r="N150" s="1963"/>
      <c r="O150" s="1962"/>
      <c r="P150" s="1962"/>
      <c r="Q150" s="1962"/>
      <c r="R150" s="1839"/>
      <c r="S150" s="1839"/>
      <c r="T150" s="1839"/>
      <c r="U150" s="1926"/>
      <c r="V150" s="3049"/>
      <c r="W150" s="3056"/>
      <c r="X150" s="101">
        <f t="shared" si="50"/>
        <v>0</v>
      </c>
      <c r="Y150" s="3055">
        <v>12</v>
      </c>
      <c r="Z150" s="3071"/>
      <c r="AA150" s="3061"/>
    </row>
    <row r="151" spans="1:27" ht="31.5" customHeight="1" thickTop="1">
      <c r="B151" s="1938" t="s">
        <v>4209</v>
      </c>
      <c r="C151" s="1933" t="s">
        <v>3605</v>
      </c>
      <c r="D151" s="1934" t="s">
        <v>731</v>
      </c>
      <c r="E151" s="1934">
        <v>3</v>
      </c>
      <c r="F151" s="1935"/>
      <c r="G151" s="1935"/>
      <c r="H151" s="1935"/>
      <c r="I151" s="1935"/>
      <c r="J151" s="1935"/>
      <c r="K151" s="1935"/>
      <c r="L151" s="1935"/>
      <c r="M151" s="1935"/>
      <c r="N151" s="1964">
        <f t="shared" ref="N151:N187" si="59">IFERROR(SUM(F151:M151),0)</f>
        <v>0</v>
      </c>
      <c r="O151" s="3256"/>
      <c r="P151" s="3256"/>
      <c r="Q151" s="3257"/>
      <c r="R151" s="1965"/>
      <c r="S151" s="1526" t="s">
        <v>4203</v>
      </c>
      <c r="T151" s="1839"/>
      <c r="U151" s="4497"/>
      <c r="X151" s="101" t="str">
        <f t="shared" si="50"/>
        <v>Please complete all cells in row</v>
      </c>
      <c r="Y151" s="3055">
        <v>3</v>
      </c>
    </row>
    <row r="152" spans="1:27" ht="31.5" customHeight="1">
      <c r="B152" s="1938" t="s">
        <v>4211</v>
      </c>
      <c r="C152" s="1939" t="s">
        <v>3608</v>
      </c>
      <c r="D152" s="1940" t="s">
        <v>731</v>
      </c>
      <c r="E152" s="1940">
        <v>3</v>
      </c>
      <c r="F152" s="1941"/>
      <c r="G152" s="1941"/>
      <c r="H152" s="1941"/>
      <c r="I152" s="1941"/>
      <c r="J152" s="1941"/>
      <c r="K152" s="1941"/>
      <c r="L152" s="1941"/>
      <c r="M152" s="1941"/>
      <c r="N152" s="1942">
        <f t="shared" si="59"/>
        <v>0</v>
      </c>
      <c r="O152" s="3240"/>
      <c r="P152" s="3240"/>
      <c r="Q152" s="3241"/>
      <c r="R152" s="1965"/>
      <c r="S152" s="1542" t="s">
        <v>4205</v>
      </c>
      <c r="T152" s="1839"/>
      <c r="U152" s="4585"/>
      <c r="X152" s="101" t="str">
        <f t="shared" si="50"/>
        <v>Please complete all cells in row</v>
      </c>
      <c r="Y152" s="3055">
        <v>3</v>
      </c>
    </row>
    <row r="153" spans="1:27" ht="31.5" customHeight="1">
      <c r="B153" s="1938" t="s">
        <v>4213</v>
      </c>
      <c r="C153" s="1939" t="s">
        <v>3611</v>
      </c>
      <c r="D153" s="1940" t="s">
        <v>731</v>
      </c>
      <c r="E153" s="1940">
        <v>3</v>
      </c>
      <c r="F153" s="1944">
        <f>IFERROR(SUM(F151:F152), 0)</f>
        <v>0</v>
      </c>
      <c r="G153" s="1944">
        <f t="shared" ref="G153:K153" si="60">IFERROR(SUM(G151:G152), 0)</f>
        <v>0</v>
      </c>
      <c r="H153" s="1944">
        <f t="shared" si="60"/>
        <v>0</v>
      </c>
      <c r="I153" s="1944">
        <f t="shared" si="60"/>
        <v>0</v>
      </c>
      <c r="J153" s="1944">
        <f t="shared" si="60"/>
        <v>0</v>
      </c>
      <c r="K153" s="1944">
        <f t="shared" si="60"/>
        <v>0</v>
      </c>
      <c r="L153" s="1944">
        <f>IFERROR(SUM(L151:L152), 0)</f>
        <v>0</v>
      </c>
      <c r="M153" s="1944">
        <f>IFERROR(SUM(M151:M152), 0)</f>
        <v>0</v>
      </c>
      <c r="N153" s="1942">
        <f t="shared" si="59"/>
        <v>0</v>
      </c>
      <c r="O153" s="3699"/>
      <c r="P153" s="3699"/>
      <c r="Q153" s="3700"/>
      <c r="R153" s="1952"/>
      <c r="S153" s="1542" t="s">
        <v>4207</v>
      </c>
      <c r="T153" s="1839"/>
      <c r="U153" s="4585"/>
      <c r="X153" s="101" t="str">
        <f t="shared" si="50"/>
        <v>Please complete all cells in row</v>
      </c>
      <c r="Y153" s="3055">
        <v>0</v>
      </c>
    </row>
    <row r="154" spans="1:27" ht="15">
      <c r="B154" s="1938" t="s">
        <v>4215</v>
      </c>
      <c r="C154" s="1939" t="s">
        <v>3605</v>
      </c>
      <c r="D154" s="1940" t="s">
        <v>731</v>
      </c>
      <c r="E154" s="1940">
        <v>3</v>
      </c>
      <c r="F154" s="1941"/>
      <c r="G154" s="1941"/>
      <c r="H154" s="1941"/>
      <c r="I154" s="1941"/>
      <c r="J154" s="1941"/>
      <c r="K154" s="1941"/>
      <c r="L154" s="1941"/>
      <c r="M154" s="1941"/>
      <c r="N154" s="1942">
        <f t="shared" si="59"/>
        <v>0</v>
      </c>
      <c r="O154" s="3240"/>
      <c r="P154" s="3240"/>
      <c r="Q154" s="3241"/>
      <c r="R154" s="1952"/>
      <c r="S154" s="1542" t="s">
        <v>4210</v>
      </c>
      <c r="T154" s="1839"/>
      <c r="U154" s="4585"/>
      <c r="X154" s="101" t="str">
        <f t="shared" si="50"/>
        <v>Please complete all cells in row</v>
      </c>
      <c r="Y154" s="3055">
        <v>3</v>
      </c>
    </row>
    <row r="155" spans="1:27" ht="15">
      <c r="B155" s="1938" t="s">
        <v>4217</v>
      </c>
      <c r="C155" s="1939" t="s">
        <v>3608</v>
      </c>
      <c r="D155" s="1940" t="s">
        <v>731</v>
      </c>
      <c r="E155" s="1940">
        <v>3</v>
      </c>
      <c r="F155" s="1941"/>
      <c r="G155" s="1941"/>
      <c r="H155" s="1941"/>
      <c r="I155" s="1941"/>
      <c r="J155" s="1941"/>
      <c r="K155" s="1941"/>
      <c r="L155" s="1941"/>
      <c r="M155" s="1941"/>
      <c r="N155" s="1942">
        <f t="shared" si="59"/>
        <v>0</v>
      </c>
      <c r="O155" s="3240"/>
      <c r="P155" s="3240"/>
      <c r="Q155" s="3241"/>
      <c r="R155" s="1952"/>
      <c r="S155" s="1542" t="s">
        <v>4212</v>
      </c>
      <c r="T155" s="1839"/>
      <c r="U155" s="4585"/>
      <c r="X155" s="101" t="str">
        <f t="shared" si="50"/>
        <v>Please complete all cells in row</v>
      </c>
      <c r="Y155" s="3055">
        <v>3</v>
      </c>
    </row>
    <row r="156" spans="1:27" ht="15">
      <c r="B156" s="1938" t="s">
        <v>4219</v>
      </c>
      <c r="C156" s="1939" t="s">
        <v>3611</v>
      </c>
      <c r="D156" s="1940" t="s">
        <v>731</v>
      </c>
      <c r="E156" s="1940">
        <v>3</v>
      </c>
      <c r="F156" s="1944">
        <f>IFERROR(SUM(F154:F155), 0)</f>
        <v>0</v>
      </c>
      <c r="G156" s="1944">
        <f t="shared" ref="G156:K156" si="61">IFERROR(SUM(G154:G155), 0)</f>
        <v>0</v>
      </c>
      <c r="H156" s="1944">
        <f t="shared" si="61"/>
        <v>0</v>
      </c>
      <c r="I156" s="1944">
        <f t="shared" si="61"/>
        <v>0</v>
      </c>
      <c r="J156" s="1944">
        <f t="shared" si="61"/>
        <v>0</v>
      </c>
      <c r="K156" s="1944">
        <f t="shared" si="61"/>
        <v>0</v>
      </c>
      <c r="L156" s="1944">
        <f>IFERROR(SUM(L154:L155), 0)</f>
        <v>0</v>
      </c>
      <c r="M156" s="1944">
        <f>IFERROR(SUM(M154:M155), 0)</f>
        <v>0</v>
      </c>
      <c r="N156" s="1942">
        <f t="shared" si="59"/>
        <v>0</v>
      </c>
      <c r="O156" s="3240"/>
      <c r="P156" s="3240"/>
      <c r="Q156" s="3241"/>
      <c r="R156" s="1952"/>
      <c r="S156" s="1542" t="s">
        <v>4214</v>
      </c>
      <c r="T156" s="1839"/>
      <c r="U156" s="4585"/>
      <c r="X156" s="101">
        <f t="shared" si="50"/>
        <v>0</v>
      </c>
      <c r="Y156" s="3055">
        <v>3</v>
      </c>
    </row>
    <row r="157" spans="1:27" ht="15">
      <c r="B157" s="1938" t="s">
        <v>4221</v>
      </c>
      <c r="C157" s="1939" t="s">
        <v>3605</v>
      </c>
      <c r="D157" s="1940" t="s">
        <v>731</v>
      </c>
      <c r="E157" s="1940">
        <v>3</v>
      </c>
      <c r="F157" s="1941"/>
      <c r="G157" s="1941"/>
      <c r="H157" s="1941"/>
      <c r="I157" s="1941"/>
      <c r="J157" s="1941"/>
      <c r="K157" s="1941"/>
      <c r="L157" s="1941"/>
      <c r="M157" s="1941"/>
      <c r="N157" s="1942">
        <f t="shared" si="59"/>
        <v>0</v>
      </c>
      <c r="O157" s="3240"/>
      <c r="P157" s="3240"/>
      <c r="Q157" s="3241"/>
      <c r="R157" s="1952"/>
      <c r="S157" s="1542" t="s">
        <v>4216</v>
      </c>
      <c r="T157" s="1839"/>
      <c r="U157" s="4585"/>
      <c r="X157" s="101" t="str">
        <f t="shared" si="50"/>
        <v>Please complete all cells in row</v>
      </c>
      <c r="Y157" s="3055">
        <v>3</v>
      </c>
    </row>
    <row r="158" spans="1:27" ht="15">
      <c r="B158" s="1938" t="s">
        <v>4223</v>
      </c>
      <c r="C158" s="1939" t="s">
        <v>3608</v>
      </c>
      <c r="D158" s="1940" t="s">
        <v>731</v>
      </c>
      <c r="E158" s="1940">
        <v>3</v>
      </c>
      <c r="F158" s="1941"/>
      <c r="G158" s="1941"/>
      <c r="H158" s="1941"/>
      <c r="I158" s="1941"/>
      <c r="J158" s="1941"/>
      <c r="K158" s="1941"/>
      <c r="L158" s="1941"/>
      <c r="M158" s="1941"/>
      <c r="N158" s="1942">
        <f t="shared" si="59"/>
        <v>0</v>
      </c>
      <c r="O158" s="3240"/>
      <c r="P158" s="3240"/>
      <c r="Q158" s="3241"/>
      <c r="R158" s="1952"/>
      <c r="S158" s="1542" t="s">
        <v>4218</v>
      </c>
      <c r="T158" s="1839"/>
      <c r="U158" s="4585"/>
      <c r="X158" s="101" t="str">
        <f t="shared" ref="X158:X186" si="62">IF( COUNTBLANK(F158:Q158)=Y158, 0,rngIncomplete )</f>
        <v>Please complete all cells in row</v>
      </c>
      <c r="Y158" s="3055">
        <v>3</v>
      </c>
    </row>
    <row r="159" spans="1:27" ht="15">
      <c r="B159" s="1938" t="s">
        <v>4225</v>
      </c>
      <c r="C159" s="1939" t="s">
        <v>3611</v>
      </c>
      <c r="D159" s="1940" t="s">
        <v>731</v>
      </c>
      <c r="E159" s="1940">
        <v>3</v>
      </c>
      <c r="F159" s="1944">
        <f>IFERROR(SUM(F157:F158), 0)</f>
        <v>0</v>
      </c>
      <c r="G159" s="1944">
        <f t="shared" ref="G159:K159" si="63">IFERROR(SUM(G157:G158), 0)</f>
        <v>0</v>
      </c>
      <c r="H159" s="1944">
        <f t="shared" si="63"/>
        <v>0</v>
      </c>
      <c r="I159" s="1944">
        <f t="shared" si="63"/>
        <v>0</v>
      </c>
      <c r="J159" s="1944">
        <f t="shared" si="63"/>
        <v>0</v>
      </c>
      <c r="K159" s="1944">
        <f t="shared" si="63"/>
        <v>0</v>
      </c>
      <c r="L159" s="1944">
        <f>IFERROR(SUM(L157:L158), 0)</f>
        <v>0</v>
      </c>
      <c r="M159" s="1944">
        <f>IFERROR(SUM(M157:M158), 0)</f>
        <v>0</v>
      </c>
      <c r="N159" s="1942">
        <f t="shared" si="59"/>
        <v>0</v>
      </c>
      <c r="O159" s="1941"/>
      <c r="P159" s="1941"/>
      <c r="Q159" s="1945"/>
      <c r="R159" s="1952"/>
      <c r="S159" s="1542" t="s">
        <v>4220</v>
      </c>
      <c r="T159" s="1839"/>
      <c r="U159" s="4585"/>
      <c r="X159" s="101" t="str">
        <f t="shared" si="62"/>
        <v>Please complete all cells in row</v>
      </c>
      <c r="Y159" s="3055">
        <v>0</v>
      </c>
    </row>
    <row r="160" spans="1:27" ht="15">
      <c r="B160" s="1938" t="s">
        <v>4227</v>
      </c>
      <c r="C160" s="1939" t="s">
        <v>3605</v>
      </c>
      <c r="D160" s="1940" t="s">
        <v>731</v>
      </c>
      <c r="E160" s="1940">
        <v>3</v>
      </c>
      <c r="F160" s="1941"/>
      <c r="G160" s="1941"/>
      <c r="H160" s="1941"/>
      <c r="I160" s="1941"/>
      <c r="J160" s="1941"/>
      <c r="K160" s="1941"/>
      <c r="L160" s="1941"/>
      <c r="M160" s="1941"/>
      <c r="N160" s="1942">
        <f t="shared" si="59"/>
        <v>0</v>
      </c>
      <c r="O160" s="3240"/>
      <c r="P160" s="3240"/>
      <c r="Q160" s="3241"/>
      <c r="R160" s="1952"/>
      <c r="S160" s="1542" t="s">
        <v>4222</v>
      </c>
      <c r="T160" s="1839"/>
      <c r="U160" s="4585"/>
      <c r="X160" s="101" t="str">
        <f t="shared" si="62"/>
        <v>Please complete all cells in row</v>
      </c>
      <c r="Y160" s="3055">
        <v>3</v>
      </c>
    </row>
    <row r="161" spans="2:25" ht="15">
      <c r="B161" s="1938" t="s">
        <v>4229</v>
      </c>
      <c r="C161" s="1939" t="s">
        <v>3608</v>
      </c>
      <c r="D161" s="1940" t="s">
        <v>731</v>
      </c>
      <c r="E161" s="1940">
        <v>3</v>
      </c>
      <c r="F161" s="1941"/>
      <c r="G161" s="1941"/>
      <c r="H161" s="1941"/>
      <c r="I161" s="1941"/>
      <c r="J161" s="1941"/>
      <c r="K161" s="1941"/>
      <c r="L161" s="1941"/>
      <c r="M161" s="1941"/>
      <c r="N161" s="1942">
        <f t="shared" si="59"/>
        <v>0</v>
      </c>
      <c r="O161" s="3240"/>
      <c r="P161" s="3240"/>
      <c r="Q161" s="3241"/>
      <c r="R161" s="1952"/>
      <c r="S161" s="1542" t="s">
        <v>4224</v>
      </c>
      <c r="T161" s="1839"/>
      <c r="U161" s="4585"/>
      <c r="X161" s="101" t="str">
        <f t="shared" si="62"/>
        <v>Please complete all cells in row</v>
      </c>
      <c r="Y161" s="3055">
        <v>3</v>
      </c>
    </row>
    <row r="162" spans="2:25" ht="15">
      <c r="B162" s="1938" t="s">
        <v>4231</v>
      </c>
      <c r="C162" s="1939" t="s">
        <v>3611</v>
      </c>
      <c r="D162" s="1940" t="s">
        <v>731</v>
      </c>
      <c r="E162" s="1940">
        <v>3</v>
      </c>
      <c r="F162" s="1944">
        <f>IFERROR(SUM(F160:F161), 0)</f>
        <v>0</v>
      </c>
      <c r="G162" s="1944">
        <f t="shared" ref="G162:K162" si="64">IFERROR(SUM(G160:G161), 0)</f>
        <v>0</v>
      </c>
      <c r="H162" s="1944">
        <f t="shared" si="64"/>
        <v>0</v>
      </c>
      <c r="I162" s="1944">
        <f t="shared" si="64"/>
        <v>0</v>
      </c>
      <c r="J162" s="1944">
        <f t="shared" si="64"/>
        <v>0</v>
      </c>
      <c r="K162" s="1944">
        <f t="shared" si="64"/>
        <v>0</v>
      </c>
      <c r="L162" s="1944">
        <f>IFERROR(SUM(L160:L161), 0)</f>
        <v>0</v>
      </c>
      <c r="M162" s="1944">
        <f>IFERROR(SUM(M160:M161), 0)</f>
        <v>0</v>
      </c>
      <c r="N162" s="1942">
        <f t="shared" si="59"/>
        <v>0</v>
      </c>
      <c r="O162" s="1950"/>
      <c r="P162" s="1950"/>
      <c r="Q162" s="1951"/>
      <c r="R162" s="1952"/>
      <c r="S162" s="1542" t="s">
        <v>4226</v>
      </c>
      <c r="T162" s="1839"/>
      <c r="U162" s="4585"/>
      <c r="X162" s="101">
        <f t="shared" si="62"/>
        <v>0</v>
      </c>
      <c r="Y162" s="3055">
        <v>3</v>
      </c>
    </row>
    <row r="163" spans="2:25" ht="15">
      <c r="B163" s="1938" t="s">
        <v>4233</v>
      </c>
      <c r="C163" s="1939" t="s">
        <v>3605</v>
      </c>
      <c r="D163" s="1940" t="s">
        <v>731</v>
      </c>
      <c r="E163" s="1940">
        <v>3</v>
      </c>
      <c r="F163" s="1941"/>
      <c r="G163" s="1941"/>
      <c r="H163" s="1941"/>
      <c r="I163" s="1941"/>
      <c r="J163" s="1941"/>
      <c r="K163" s="1941"/>
      <c r="L163" s="1941"/>
      <c r="M163" s="1941"/>
      <c r="N163" s="1942">
        <f t="shared" si="59"/>
        <v>0</v>
      </c>
      <c r="O163" s="3240"/>
      <c r="P163" s="3240"/>
      <c r="Q163" s="3241"/>
      <c r="R163" s="1952"/>
      <c r="S163" s="1542" t="s">
        <v>4228</v>
      </c>
      <c r="T163" s="1839"/>
      <c r="U163" s="4585"/>
      <c r="X163" s="101" t="str">
        <f t="shared" si="62"/>
        <v>Please complete all cells in row</v>
      </c>
      <c r="Y163" s="3055">
        <v>3</v>
      </c>
    </row>
    <row r="164" spans="2:25" ht="15">
      <c r="B164" s="1938" t="s">
        <v>4235</v>
      </c>
      <c r="C164" s="1939" t="s">
        <v>3608</v>
      </c>
      <c r="D164" s="1940" t="s">
        <v>731</v>
      </c>
      <c r="E164" s="1940">
        <v>3</v>
      </c>
      <c r="F164" s="1941"/>
      <c r="G164" s="1941"/>
      <c r="H164" s="1941"/>
      <c r="I164" s="1941"/>
      <c r="J164" s="1941"/>
      <c r="K164" s="1941"/>
      <c r="L164" s="1941"/>
      <c r="M164" s="1941"/>
      <c r="N164" s="1942">
        <f t="shared" si="59"/>
        <v>0</v>
      </c>
      <c r="O164" s="3240"/>
      <c r="P164" s="3240"/>
      <c r="Q164" s="3241"/>
      <c r="R164" s="1952"/>
      <c r="S164" s="1542" t="s">
        <v>4230</v>
      </c>
      <c r="T164" s="1839"/>
      <c r="U164" s="4585"/>
      <c r="X164" s="101" t="str">
        <f t="shared" si="62"/>
        <v>Please complete all cells in row</v>
      </c>
      <c r="Y164" s="3055">
        <v>3</v>
      </c>
    </row>
    <row r="165" spans="2:25" ht="15">
      <c r="B165" s="1938" t="s">
        <v>4237</v>
      </c>
      <c r="C165" s="1939" t="s">
        <v>3611</v>
      </c>
      <c r="D165" s="1940" t="s">
        <v>731</v>
      </c>
      <c r="E165" s="1940">
        <v>3</v>
      </c>
      <c r="F165" s="1944">
        <f>IFERROR(SUM(F163:F164), 0)</f>
        <v>0</v>
      </c>
      <c r="G165" s="1944">
        <f t="shared" ref="G165:K165" si="65">IFERROR(SUM(G163:G164), 0)</f>
        <v>0</v>
      </c>
      <c r="H165" s="1944">
        <f t="shared" si="65"/>
        <v>0</v>
      </c>
      <c r="I165" s="1944">
        <f t="shared" si="65"/>
        <v>0</v>
      </c>
      <c r="J165" s="1944">
        <f t="shared" si="65"/>
        <v>0</v>
      </c>
      <c r="K165" s="1944">
        <f t="shared" si="65"/>
        <v>0</v>
      </c>
      <c r="L165" s="1944">
        <f>IFERROR(SUM(L163:L164), 0)</f>
        <v>0</v>
      </c>
      <c r="M165" s="1944">
        <f>IFERROR(SUM(M163:M164), 0)</f>
        <v>0</v>
      </c>
      <c r="N165" s="1942">
        <f t="shared" si="59"/>
        <v>0</v>
      </c>
      <c r="O165" s="1941"/>
      <c r="P165" s="1941"/>
      <c r="Q165" s="1945"/>
      <c r="R165" s="1952"/>
      <c r="S165" s="1542" t="s">
        <v>4232</v>
      </c>
      <c r="T165" s="1839"/>
      <c r="U165" s="4704"/>
      <c r="X165" s="101" t="str">
        <f t="shared" si="62"/>
        <v>Please complete all cells in row</v>
      </c>
      <c r="Y165" s="3055">
        <v>0</v>
      </c>
    </row>
    <row r="166" spans="2:25" ht="15">
      <c r="B166" s="1938" t="s">
        <v>4239</v>
      </c>
      <c r="C166" s="1939" t="s">
        <v>3605</v>
      </c>
      <c r="D166" s="1940" t="s">
        <v>731</v>
      </c>
      <c r="E166" s="1940">
        <v>3</v>
      </c>
      <c r="F166" s="1941"/>
      <c r="G166" s="1941"/>
      <c r="H166" s="1941"/>
      <c r="I166" s="1941"/>
      <c r="J166" s="1941"/>
      <c r="K166" s="1941"/>
      <c r="L166" s="1941"/>
      <c r="M166" s="1941"/>
      <c r="N166" s="1942">
        <f t="shared" si="59"/>
        <v>0</v>
      </c>
      <c r="O166" s="3240"/>
      <c r="P166" s="3240"/>
      <c r="Q166" s="3241"/>
      <c r="R166" s="1952"/>
      <c r="S166" s="1542" t="s">
        <v>4234</v>
      </c>
      <c r="T166" s="1839"/>
      <c r="U166" s="4704"/>
      <c r="X166" s="101" t="str">
        <f t="shared" si="62"/>
        <v>Please complete all cells in row</v>
      </c>
      <c r="Y166" s="3055">
        <v>3</v>
      </c>
    </row>
    <row r="167" spans="2:25" ht="15">
      <c r="B167" s="1938" t="s">
        <v>4241</v>
      </c>
      <c r="C167" s="1939" t="s">
        <v>3608</v>
      </c>
      <c r="D167" s="1940" t="s">
        <v>731</v>
      </c>
      <c r="E167" s="1940">
        <v>3</v>
      </c>
      <c r="F167" s="1941"/>
      <c r="G167" s="1941"/>
      <c r="H167" s="1941"/>
      <c r="I167" s="1941"/>
      <c r="J167" s="1941"/>
      <c r="K167" s="1941"/>
      <c r="L167" s="1941"/>
      <c r="M167" s="1941"/>
      <c r="N167" s="1942">
        <f t="shared" si="59"/>
        <v>0</v>
      </c>
      <c r="O167" s="3240"/>
      <c r="P167" s="3240"/>
      <c r="Q167" s="3241"/>
      <c r="R167" s="1952"/>
      <c r="S167" s="1542" t="s">
        <v>4236</v>
      </c>
      <c r="T167" s="1839"/>
      <c r="U167" s="4704"/>
      <c r="X167" s="101" t="str">
        <f t="shared" si="62"/>
        <v>Please complete all cells in row</v>
      </c>
      <c r="Y167" s="3055">
        <v>3</v>
      </c>
    </row>
    <row r="168" spans="2:25" ht="15">
      <c r="B168" s="1938" t="s">
        <v>4243</v>
      </c>
      <c r="C168" s="1939" t="s">
        <v>3611</v>
      </c>
      <c r="D168" s="1940" t="s">
        <v>731</v>
      </c>
      <c r="E168" s="1940">
        <v>3</v>
      </c>
      <c r="F168" s="1944">
        <f>IFERROR(SUM(F166:F167), 0)</f>
        <v>0</v>
      </c>
      <c r="G168" s="1944">
        <f t="shared" ref="G168:K168" si="66">IFERROR(SUM(G166:G167), 0)</f>
        <v>0</v>
      </c>
      <c r="H168" s="1944">
        <f t="shared" si="66"/>
        <v>0</v>
      </c>
      <c r="I168" s="1944">
        <f t="shared" si="66"/>
        <v>0</v>
      </c>
      <c r="J168" s="1944">
        <f t="shared" si="66"/>
        <v>0</v>
      </c>
      <c r="K168" s="1944">
        <f t="shared" si="66"/>
        <v>0</v>
      </c>
      <c r="L168" s="1944">
        <f>IFERROR(SUM(L166:L167), 0)</f>
        <v>0</v>
      </c>
      <c r="M168" s="1944">
        <f>IFERROR(SUM(M166:M167), 0)</f>
        <v>0</v>
      </c>
      <c r="N168" s="1942">
        <f t="shared" si="59"/>
        <v>0</v>
      </c>
      <c r="O168" s="1941"/>
      <c r="P168" s="1941"/>
      <c r="Q168" s="1945"/>
      <c r="R168" s="1952"/>
      <c r="S168" s="1542" t="s">
        <v>4238</v>
      </c>
      <c r="T168" s="1839"/>
      <c r="U168" s="4704"/>
      <c r="X168" s="101" t="str">
        <f t="shared" si="62"/>
        <v>Please complete all cells in row</v>
      </c>
      <c r="Y168" s="3055">
        <v>0</v>
      </c>
    </row>
    <row r="169" spans="2:25" ht="15">
      <c r="B169" s="1938" t="s">
        <v>4245</v>
      </c>
      <c r="C169" s="1939" t="s">
        <v>3605</v>
      </c>
      <c r="D169" s="1940" t="s">
        <v>731</v>
      </c>
      <c r="E169" s="1940">
        <v>3</v>
      </c>
      <c r="F169" s="1941"/>
      <c r="G169" s="1941"/>
      <c r="H169" s="1941"/>
      <c r="I169" s="1941"/>
      <c r="J169" s="1941"/>
      <c r="K169" s="1941"/>
      <c r="L169" s="1941"/>
      <c r="M169" s="1941"/>
      <c r="N169" s="1942">
        <f t="shared" si="59"/>
        <v>0</v>
      </c>
      <c r="O169" s="3240"/>
      <c r="P169" s="3240"/>
      <c r="Q169" s="3241"/>
      <c r="R169" s="1952"/>
      <c r="S169" s="1542" t="s">
        <v>4240</v>
      </c>
      <c r="T169" s="1839"/>
      <c r="U169" s="4704"/>
      <c r="X169" s="101" t="str">
        <f t="shared" si="62"/>
        <v>Please complete all cells in row</v>
      </c>
      <c r="Y169" s="3055">
        <v>3</v>
      </c>
    </row>
    <row r="170" spans="2:25" ht="15">
      <c r="B170" s="1938" t="s">
        <v>4247</v>
      </c>
      <c r="C170" s="1939" t="s">
        <v>3608</v>
      </c>
      <c r="D170" s="1940" t="s">
        <v>731</v>
      </c>
      <c r="E170" s="1940">
        <v>3</v>
      </c>
      <c r="F170" s="1941"/>
      <c r="G170" s="1941"/>
      <c r="H170" s="1941"/>
      <c r="I170" s="1941"/>
      <c r="J170" s="1941"/>
      <c r="K170" s="1941"/>
      <c r="L170" s="1941"/>
      <c r="M170" s="1941"/>
      <c r="N170" s="1942">
        <f t="shared" si="59"/>
        <v>0</v>
      </c>
      <c r="O170" s="3240"/>
      <c r="P170" s="3240"/>
      <c r="Q170" s="3241"/>
      <c r="R170" s="1952"/>
      <c r="S170" s="1542" t="s">
        <v>4242</v>
      </c>
      <c r="T170" s="1839"/>
      <c r="U170" s="4704"/>
      <c r="X170" s="101" t="str">
        <f t="shared" si="62"/>
        <v>Please complete all cells in row</v>
      </c>
      <c r="Y170" s="3055">
        <v>3</v>
      </c>
    </row>
    <row r="171" spans="2:25" ht="15">
      <c r="B171" s="1938" t="s">
        <v>4249</v>
      </c>
      <c r="C171" s="1939" t="s">
        <v>3611</v>
      </c>
      <c r="D171" s="1940" t="s">
        <v>731</v>
      </c>
      <c r="E171" s="1940">
        <v>3</v>
      </c>
      <c r="F171" s="1944">
        <f>IFERROR(SUM(F169:F170), 0)</f>
        <v>0</v>
      </c>
      <c r="G171" s="1944">
        <f t="shared" ref="G171:K171" si="67">IFERROR(SUM(G169:G170), 0)</f>
        <v>0</v>
      </c>
      <c r="H171" s="1944">
        <f t="shared" si="67"/>
        <v>0</v>
      </c>
      <c r="I171" s="1944">
        <f t="shared" si="67"/>
        <v>0</v>
      </c>
      <c r="J171" s="1944">
        <f t="shared" si="67"/>
        <v>0</v>
      </c>
      <c r="K171" s="1944">
        <f t="shared" si="67"/>
        <v>0</v>
      </c>
      <c r="L171" s="1944">
        <f>IFERROR(SUM(L169:L170), 0)</f>
        <v>0</v>
      </c>
      <c r="M171" s="1944">
        <f>IFERROR(SUM(M169:M170), 0)</f>
        <v>0</v>
      </c>
      <c r="N171" s="1942">
        <f t="shared" si="59"/>
        <v>0</v>
      </c>
      <c r="O171" s="1941"/>
      <c r="P171" s="1941"/>
      <c r="Q171" s="1945"/>
      <c r="R171" s="1952"/>
      <c r="S171" s="1542" t="s">
        <v>4244</v>
      </c>
      <c r="T171" s="1839"/>
      <c r="U171" s="4704"/>
      <c r="X171" s="101" t="str">
        <f t="shared" si="62"/>
        <v>Please complete all cells in row</v>
      </c>
      <c r="Y171" s="3055">
        <v>0</v>
      </c>
    </row>
    <row r="172" spans="2:25" ht="15">
      <c r="B172" s="1938" t="s">
        <v>4251</v>
      </c>
      <c r="C172" s="1939" t="s">
        <v>3605</v>
      </c>
      <c r="D172" s="1940" t="s">
        <v>731</v>
      </c>
      <c r="E172" s="1940">
        <v>3</v>
      </c>
      <c r="F172" s="1941"/>
      <c r="G172" s="1941"/>
      <c r="H172" s="1941"/>
      <c r="I172" s="1941"/>
      <c r="J172" s="1941"/>
      <c r="K172" s="1941"/>
      <c r="L172" s="1941"/>
      <c r="M172" s="1941"/>
      <c r="N172" s="1942">
        <f t="shared" si="59"/>
        <v>0</v>
      </c>
      <c r="O172" s="3240"/>
      <c r="P172" s="3240"/>
      <c r="Q172" s="3241"/>
      <c r="R172" s="1952"/>
      <c r="S172" s="1542" t="s">
        <v>4246</v>
      </c>
      <c r="T172" s="1839"/>
      <c r="U172" s="4704"/>
      <c r="X172" s="101" t="str">
        <f t="shared" si="62"/>
        <v>Please complete all cells in row</v>
      </c>
      <c r="Y172" s="3055">
        <v>3</v>
      </c>
    </row>
    <row r="173" spans="2:25" ht="15">
      <c r="B173" s="1938" t="s">
        <v>4253</v>
      </c>
      <c r="C173" s="1939" t="s">
        <v>3608</v>
      </c>
      <c r="D173" s="1940" t="s">
        <v>731</v>
      </c>
      <c r="E173" s="1940">
        <v>3</v>
      </c>
      <c r="F173" s="1941"/>
      <c r="G173" s="1941"/>
      <c r="H173" s="1941"/>
      <c r="I173" s="1941"/>
      <c r="J173" s="1941"/>
      <c r="K173" s="1941"/>
      <c r="L173" s="1941"/>
      <c r="M173" s="1941"/>
      <c r="N173" s="1942">
        <f t="shared" si="59"/>
        <v>0</v>
      </c>
      <c r="O173" s="3240"/>
      <c r="P173" s="3240"/>
      <c r="Q173" s="3241"/>
      <c r="R173" s="1952"/>
      <c r="S173" s="1542" t="s">
        <v>4248</v>
      </c>
      <c r="T173" s="1839"/>
      <c r="U173" s="4704"/>
      <c r="X173" s="101" t="str">
        <f t="shared" si="62"/>
        <v>Please complete all cells in row</v>
      </c>
      <c r="Y173" s="3055">
        <v>3</v>
      </c>
    </row>
    <row r="174" spans="2:25" ht="15">
      <c r="B174" s="1938" t="s">
        <v>4255</v>
      </c>
      <c r="C174" s="1939" t="s">
        <v>3611</v>
      </c>
      <c r="D174" s="1940" t="s">
        <v>731</v>
      </c>
      <c r="E174" s="1940">
        <v>3</v>
      </c>
      <c r="F174" s="1944">
        <f>IFERROR(SUM(F172:F173), 0)</f>
        <v>0</v>
      </c>
      <c r="G174" s="1944">
        <f t="shared" ref="G174:K174" si="68">IFERROR(SUM(G172:G173), 0)</f>
        <v>0</v>
      </c>
      <c r="H174" s="1944">
        <f t="shared" si="68"/>
        <v>0</v>
      </c>
      <c r="I174" s="1944">
        <f t="shared" si="68"/>
        <v>0</v>
      </c>
      <c r="J174" s="1944">
        <f t="shared" si="68"/>
        <v>0</v>
      </c>
      <c r="K174" s="1944">
        <f t="shared" si="68"/>
        <v>0</v>
      </c>
      <c r="L174" s="1944">
        <f>IFERROR(SUM(L172:L173), 0)</f>
        <v>0</v>
      </c>
      <c r="M174" s="1944">
        <f>IFERROR(SUM(M172:M173), 0)</f>
        <v>0</v>
      </c>
      <c r="N174" s="1942">
        <f t="shared" si="59"/>
        <v>0</v>
      </c>
      <c r="O174" s="1941"/>
      <c r="P174" s="1941"/>
      <c r="Q174" s="1945"/>
      <c r="R174" s="1952"/>
      <c r="S174" s="1542" t="s">
        <v>4250</v>
      </c>
      <c r="T174" s="1839"/>
      <c r="U174" s="4704"/>
      <c r="X174" s="101" t="str">
        <f t="shared" si="62"/>
        <v>Please complete all cells in row</v>
      </c>
      <c r="Y174" s="3055">
        <v>0</v>
      </c>
    </row>
    <row r="175" spans="2:25" ht="15">
      <c r="B175" s="1938" t="s">
        <v>4257</v>
      </c>
      <c r="C175" s="1939" t="s">
        <v>3605</v>
      </c>
      <c r="D175" s="1940" t="s">
        <v>731</v>
      </c>
      <c r="E175" s="1940">
        <v>3</v>
      </c>
      <c r="F175" s="1941"/>
      <c r="G175" s="1941"/>
      <c r="H175" s="1941"/>
      <c r="I175" s="1941"/>
      <c r="J175" s="1941"/>
      <c r="K175" s="1941"/>
      <c r="L175" s="1941"/>
      <c r="M175" s="1941"/>
      <c r="N175" s="1942">
        <f t="shared" si="59"/>
        <v>0</v>
      </c>
      <c r="O175" s="3240"/>
      <c r="P175" s="3240"/>
      <c r="Q175" s="3241"/>
      <c r="R175" s="1952"/>
      <c r="S175" s="1542" t="s">
        <v>4252</v>
      </c>
      <c r="T175" s="1839"/>
      <c r="U175" s="4705"/>
      <c r="X175" s="101" t="str">
        <f t="shared" si="62"/>
        <v>Please complete all cells in row</v>
      </c>
      <c r="Y175" s="3055">
        <v>3</v>
      </c>
    </row>
    <row r="176" spans="2:25" ht="15">
      <c r="B176" s="1938" t="s">
        <v>4259</v>
      </c>
      <c r="C176" s="1939" t="s">
        <v>3608</v>
      </c>
      <c r="D176" s="1940" t="s">
        <v>731</v>
      </c>
      <c r="E176" s="1940">
        <v>3</v>
      </c>
      <c r="F176" s="1941"/>
      <c r="G176" s="1941"/>
      <c r="H176" s="1941"/>
      <c r="I176" s="1941"/>
      <c r="J176" s="1941"/>
      <c r="K176" s="1941"/>
      <c r="L176" s="1941"/>
      <c r="M176" s="1941"/>
      <c r="N176" s="1942">
        <f t="shared" si="59"/>
        <v>0</v>
      </c>
      <c r="O176" s="3240"/>
      <c r="P176" s="3240"/>
      <c r="Q176" s="3241"/>
      <c r="R176" s="1952"/>
      <c r="S176" s="1542" t="s">
        <v>4254</v>
      </c>
      <c r="T176" s="1839"/>
      <c r="U176" s="4705"/>
      <c r="X176" s="101" t="str">
        <f t="shared" si="62"/>
        <v>Please complete all cells in row</v>
      </c>
      <c r="Y176" s="3055">
        <v>3</v>
      </c>
    </row>
    <row r="177" spans="1:27" ht="15">
      <c r="B177" s="1938" t="s">
        <v>4261</v>
      </c>
      <c r="C177" s="1939" t="s">
        <v>3611</v>
      </c>
      <c r="D177" s="1940" t="s">
        <v>731</v>
      </c>
      <c r="E177" s="1940">
        <v>3</v>
      </c>
      <c r="F177" s="1944">
        <f>IFERROR(SUM(F175:F176), 0)</f>
        <v>0</v>
      </c>
      <c r="G177" s="1944">
        <f t="shared" ref="G177:K177" si="69">IFERROR(SUM(G175:G176), 0)</f>
        <v>0</v>
      </c>
      <c r="H177" s="1944">
        <f t="shared" si="69"/>
        <v>0</v>
      </c>
      <c r="I177" s="1944">
        <f t="shared" si="69"/>
        <v>0</v>
      </c>
      <c r="J177" s="1944">
        <f t="shared" si="69"/>
        <v>0</v>
      </c>
      <c r="K177" s="1944">
        <f t="shared" si="69"/>
        <v>0</v>
      </c>
      <c r="L177" s="1944">
        <f>IFERROR(SUM(L175:L176), 0)</f>
        <v>0</v>
      </c>
      <c r="M177" s="1944">
        <f>IFERROR(SUM(M175:M176), 0)</f>
        <v>0</v>
      </c>
      <c r="N177" s="1942">
        <f t="shared" si="59"/>
        <v>0</v>
      </c>
      <c r="O177" s="1941"/>
      <c r="P177" s="1941"/>
      <c r="Q177" s="1945"/>
      <c r="R177" s="1952"/>
      <c r="S177" s="1542" t="s">
        <v>4256</v>
      </c>
      <c r="T177" s="1839"/>
      <c r="U177" s="4705"/>
      <c r="X177" s="101" t="str">
        <f t="shared" si="62"/>
        <v>Please complete all cells in row</v>
      </c>
      <c r="Y177" s="3055">
        <v>0</v>
      </c>
    </row>
    <row r="178" spans="1:27" ht="15">
      <c r="B178" s="1938" t="s">
        <v>4263</v>
      </c>
      <c r="C178" s="1939" t="s">
        <v>3605</v>
      </c>
      <c r="D178" s="1940" t="s">
        <v>731</v>
      </c>
      <c r="E178" s="1940">
        <v>3</v>
      </c>
      <c r="F178" s="1941"/>
      <c r="G178" s="1941"/>
      <c r="H178" s="1941"/>
      <c r="I178" s="1941"/>
      <c r="J178" s="1941"/>
      <c r="K178" s="1941"/>
      <c r="L178" s="1941"/>
      <c r="M178" s="1941"/>
      <c r="N178" s="1942">
        <f t="shared" si="59"/>
        <v>0</v>
      </c>
      <c r="O178" s="3240"/>
      <c r="P178" s="3240"/>
      <c r="Q178" s="3241"/>
      <c r="R178" s="1952"/>
      <c r="S178" s="1542" t="s">
        <v>4258</v>
      </c>
      <c r="T178" s="1839"/>
      <c r="U178" s="4704"/>
      <c r="X178" s="101" t="str">
        <f t="shared" si="62"/>
        <v>Please complete all cells in row</v>
      </c>
      <c r="Y178" s="3055">
        <v>3</v>
      </c>
    </row>
    <row r="179" spans="1:27" ht="15">
      <c r="B179" s="1938" t="s">
        <v>4265</v>
      </c>
      <c r="C179" s="1939" t="s">
        <v>3608</v>
      </c>
      <c r="D179" s="1940" t="s">
        <v>731</v>
      </c>
      <c r="E179" s="1940">
        <v>3</v>
      </c>
      <c r="F179" s="1941"/>
      <c r="G179" s="1941"/>
      <c r="H179" s="1941"/>
      <c r="I179" s="1941"/>
      <c r="J179" s="1941"/>
      <c r="K179" s="1941"/>
      <c r="L179" s="1941"/>
      <c r="M179" s="1941"/>
      <c r="N179" s="1942">
        <f t="shared" si="59"/>
        <v>0</v>
      </c>
      <c r="O179" s="3240"/>
      <c r="P179" s="3240"/>
      <c r="Q179" s="3241"/>
      <c r="R179" s="1952"/>
      <c r="S179" s="1542" t="s">
        <v>4260</v>
      </c>
      <c r="T179" s="1839"/>
      <c r="U179" s="4704"/>
      <c r="X179" s="101" t="str">
        <f t="shared" si="62"/>
        <v>Please complete all cells in row</v>
      </c>
      <c r="Y179" s="3055">
        <v>3</v>
      </c>
    </row>
    <row r="180" spans="1:27" ht="15">
      <c r="B180" s="1938" t="s">
        <v>4267</v>
      </c>
      <c r="C180" s="1939" t="s">
        <v>3611</v>
      </c>
      <c r="D180" s="1940" t="s">
        <v>731</v>
      </c>
      <c r="E180" s="1940">
        <v>3</v>
      </c>
      <c r="F180" s="1944">
        <f>IFERROR(SUM(F178:F179), 0)</f>
        <v>0</v>
      </c>
      <c r="G180" s="1944">
        <f t="shared" ref="G180:K180" si="70">IFERROR(SUM(G178:G179), 0)</f>
        <v>0</v>
      </c>
      <c r="H180" s="1944">
        <f t="shared" si="70"/>
        <v>0</v>
      </c>
      <c r="I180" s="1944">
        <f t="shared" si="70"/>
        <v>0</v>
      </c>
      <c r="J180" s="1944">
        <f t="shared" si="70"/>
        <v>0</v>
      </c>
      <c r="K180" s="1944">
        <f t="shared" si="70"/>
        <v>0</v>
      </c>
      <c r="L180" s="1944">
        <f>IFERROR(SUM(L178:L179), 0)</f>
        <v>0</v>
      </c>
      <c r="M180" s="1944">
        <f>IFERROR(SUM(M178:M179), 0)</f>
        <v>0</v>
      </c>
      <c r="N180" s="1942">
        <f t="shared" si="59"/>
        <v>0</v>
      </c>
      <c r="O180" s="1941"/>
      <c r="P180" s="1941"/>
      <c r="Q180" s="1945"/>
      <c r="R180" s="1952"/>
      <c r="S180" s="1542" t="s">
        <v>4262</v>
      </c>
      <c r="T180" s="1839"/>
      <c r="U180" s="4704"/>
      <c r="X180" s="101" t="str">
        <f t="shared" si="62"/>
        <v>Please complete all cells in row</v>
      </c>
      <c r="Y180" s="3055">
        <v>0</v>
      </c>
    </row>
    <row r="181" spans="1:27" ht="15">
      <c r="B181" s="1938" t="s">
        <v>4269</v>
      </c>
      <c r="C181" s="1939" t="s">
        <v>3605</v>
      </c>
      <c r="D181" s="1940" t="s">
        <v>731</v>
      </c>
      <c r="E181" s="1940">
        <v>3</v>
      </c>
      <c r="F181" s="1941"/>
      <c r="G181" s="1941"/>
      <c r="H181" s="1941"/>
      <c r="I181" s="1941"/>
      <c r="J181" s="1941"/>
      <c r="K181" s="1941"/>
      <c r="L181" s="1941"/>
      <c r="M181" s="1941"/>
      <c r="N181" s="1942">
        <f t="shared" si="59"/>
        <v>0</v>
      </c>
      <c r="O181" s="3240"/>
      <c r="P181" s="3240"/>
      <c r="Q181" s="3241"/>
      <c r="R181" s="1952"/>
      <c r="S181" s="1542" t="s">
        <v>4264</v>
      </c>
      <c r="T181" s="1839"/>
      <c r="U181" s="4704"/>
      <c r="X181" s="101" t="str">
        <f t="shared" si="62"/>
        <v>Please complete all cells in row</v>
      </c>
      <c r="Y181" s="3055">
        <v>3</v>
      </c>
    </row>
    <row r="182" spans="1:27" ht="15">
      <c r="B182" s="1938" t="s">
        <v>4271</v>
      </c>
      <c r="C182" s="1939" t="s">
        <v>3608</v>
      </c>
      <c r="D182" s="1940" t="s">
        <v>731</v>
      </c>
      <c r="E182" s="1940">
        <v>3</v>
      </c>
      <c r="F182" s="1941"/>
      <c r="G182" s="1941"/>
      <c r="H182" s="1941"/>
      <c r="I182" s="1941"/>
      <c r="J182" s="1941"/>
      <c r="K182" s="1941"/>
      <c r="L182" s="1941"/>
      <c r="M182" s="1941"/>
      <c r="N182" s="1942">
        <f t="shared" si="59"/>
        <v>0</v>
      </c>
      <c r="O182" s="3240"/>
      <c r="P182" s="3240"/>
      <c r="Q182" s="3241"/>
      <c r="R182" s="1952"/>
      <c r="S182" s="1542" t="s">
        <v>4266</v>
      </c>
      <c r="T182" s="1839"/>
      <c r="U182" s="4585"/>
      <c r="X182" s="101" t="str">
        <f t="shared" si="62"/>
        <v>Please complete all cells in row</v>
      </c>
      <c r="Y182" s="3055">
        <v>3</v>
      </c>
    </row>
    <row r="183" spans="1:27" ht="15">
      <c r="B183" s="1938" t="s">
        <v>4273</v>
      </c>
      <c r="C183" s="1939" t="s">
        <v>3611</v>
      </c>
      <c r="D183" s="1940" t="s">
        <v>731</v>
      </c>
      <c r="E183" s="1940">
        <v>3</v>
      </c>
      <c r="F183" s="1944">
        <f>IFERROR(SUM(F181:F182), 0)</f>
        <v>0</v>
      </c>
      <c r="G183" s="1944">
        <f t="shared" ref="G183:K183" si="71">IFERROR(SUM(G181:G182), 0)</f>
        <v>0</v>
      </c>
      <c r="H183" s="1944">
        <f t="shared" si="71"/>
        <v>0</v>
      </c>
      <c r="I183" s="1944">
        <f t="shared" si="71"/>
        <v>0</v>
      </c>
      <c r="J183" s="1944">
        <f t="shared" si="71"/>
        <v>0</v>
      </c>
      <c r="K183" s="1944">
        <f t="shared" si="71"/>
        <v>0</v>
      </c>
      <c r="L183" s="1944">
        <f>IFERROR(SUM(L181:L182), 0)</f>
        <v>0</v>
      </c>
      <c r="M183" s="1944">
        <f>IFERROR(SUM(M181:M182), 0)</f>
        <v>0</v>
      </c>
      <c r="N183" s="1942">
        <f t="shared" si="59"/>
        <v>0</v>
      </c>
      <c r="O183" s="1941"/>
      <c r="P183" s="1941"/>
      <c r="Q183" s="1945"/>
      <c r="R183" s="1952"/>
      <c r="S183" s="1542" t="s">
        <v>4268</v>
      </c>
      <c r="T183" s="1839"/>
      <c r="U183" s="4585"/>
      <c r="X183" s="101" t="str">
        <f t="shared" si="62"/>
        <v>Please complete all cells in row</v>
      </c>
      <c r="Y183" s="3055">
        <v>0</v>
      </c>
    </row>
    <row r="184" spans="1:27" ht="15">
      <c r="B184" s="1938" t="s">
        <v>4275</v>
      </c>
      <c r="C184" s="1939" t="s">
        <v>3605</v>
      </c>
      <c r="D184" s="1940" t="s">
        <v>731</v>
      </c>
      <c r="E184" s="1940">
        <v>3</v>
      </c>
      <c r="F184" s="1941"/>
      <c r="G184" s="1941"/>
      <c r="H184" s="1941"/>
      <c r="I184" s="1941"/>
      <c r="J184" s="1941"/>
      <c r="K184" s="1941"/>
      <c r="L184" s="1941"/>
      <c r="M184" s="1941"/>
      <c r="N184" s="1942">
        <f t="shared" si="59"/>
        <v>0</v>
      </c>
      <c r="O184" s="3240"/>
      <c r="P184" s="3240"/>
      <c r="Q184" s="3241"/>
      <c r="R184" s="1952"/>
      <c r="S184" s="1542" t="s">
        <v>4270</v>
      </c>
      <c r="T184" s="1839"/>
      <c r="U184" s="4585"/>
      <c r="X184" s="101" t="str">
        <f t="shared" si="62"/>
        <v>Please complete all cells in row</v>
      </c>
      <c r="Y184" s="3055">
        <v>3</v>
      </c>
    </row>
    <row r="185" spans="1:27" ht="15">
      <c r="B185" s="1938" t="s">
        <v>4277</v>
      </c>
      <c r="C185" s="1939" t="s">
        <v>3608</v>
      </c>
      <c r="D185" s="1940" t="s">
        <v>731</v>
      </c>
      <c r="E185" s="1940">
        <v>3</v>
      </c>
      <c r="F185" s="1941"/>
      <c r="G185" s="1941"/>
      <c r="H185" s="1941"/>
      <c r="I185" s="1941"/>
      <c r="J185" s="1941"/>
      <c r="K185" s="1941"/>
      <c r="L185" s="1941"/>
      <c r="M185" s="1941"/>
      <c r="N185" s="1942">
        <f t="shared" si="59"/>
        <v>0</v>
      </c>
      <c r="O185" s="3240"/>
      <c r="P185" s="3240"/>
      <c r="Q185" s="3241"/>
      <c r="R185" s="1952"/>
      <c r="S185" s="1542" t="s">
        <v>4272</v>
      </c>
      <c r="T185" s="1839"/>
      <c r="U185" s="4585"/>
      <c r="X185" s="101" t="str">
        <f t="shared" si="62"/>
        <v>Please complete all cells in row</v>
      </c>
      <c r="Y185" s="3055">
        <v>3</v>
      </c>
    </row>
    <row r="186" spans="1:27" ht="15">
      <c r="B186" s="1938" t="s">
        <v>4279</v>
      </c>
      <c r="C186" s="1939" t="s">
        <v>3611</v>
      </c>
      <c r="D186" s="1940" t="s">
        <v>731</v>
      </c>
      <c r="E186" s="1940">
        <v>3</v>
      </c>
      <c r="F186" s="1944">
        <f>IFERROR(SUM(F184:F185), 0)</f>
        <v>0</v>
      </c>
      <c r="G186" s="1944">
        <f t="shared" ref="G186:K186" si="72">IFERROR(SUM(G184:G185), 0)</f>
        <v>0</v>
      </c>
      <c r="H186" s="1944">
        <f t="shared" si="72"/>
        <v>0</v>
      </c>
      <c r="I186" s="1944">
        <f t="shared" si="72"/>
        <v>0</v>
      </c>
      <c r="J186" s="1944">
        <f t="shared" si="72"/>
        <v>0</v>
      </c>
      <c r="K186" s="1944">
        <f t="shared" si="72"/>
        <v>0</v>
      </c>
      <c r="L186" s="1944">
        <f>IFERROR(SUM(L184:L185), 0)</f>
        <v>0</v>
      </c>
      <c r="M186" s="1944">
        <f>IFERROR(SUM(M184:M185), 0)</f>
        <v>0</v>
      </c>
      <c r="N186" s="1942">
        <f t="shared" si="59"/>
        <v>0</v>
      </c>
      <c r="O186" s="1941"/>
      <c r="P186" s="1941"/>
      <c r="Q186" s="1945"/>
      <c r="R186" s="1952"/>
      <c r="S186" s="1542" t="s">
        <v>4274</v>
      </c>
      <c r="T186" s="1839"/>
      <c r="U186" s="4585"/>
      <c r="X186" s="101" t="str">
        <f t="shared" si="62"/>
        <v>Please complete all cells in row</v>
      </c>
      <c r="Y186" s="3055">
        <v>0</v>
      </c>
    </row>
    <row r="187" spans="1:27" ht="15.6" thickBot="1">
      <c r="B187" s="1953" t="s">
        <v>4281</v>
      </c>
      <c r="C187" s="1954" t="s">
        <v>3611</v>
      </c>
      <c r="D187" s="1955" t="s">
        <v>731</v>
      </c>
      <c r="E187" s="1955">
        <v>3</v>
      </c>
      <c r="F187" s="1956">
        <f t="shared" ref="F187:M187" si="73">IFERROR(F153+F156+F159+F162+F165+F168+F171+F174+F177+F180+F183+F186, 0)</f>
        <v>0</v>
      </c>
      <c r="G187" s="1956">
        <f t="shared" si="73"/>
        <v>0</v>
      </c>
      <c r="H187" s="1956">
        <f t="shared" si="73"/>
        <v>0</v>
      </c>
      <c r="I187" s="1956">
        <f t="shared" si="73"/>
        <v>0</v>
      </c>
      <c r="J187" s="1956">
        <f t="shared" si="73"/>
        <v>0</v>
      </c>
      <c r="K187" s="1956">
        <f t="shared" si="73"/>
        <v>0</v>
      </c>
      <c r="L187" s="1956">
        <f t="shared" si="73"/>
        <v>0</v>
      </c>
      <c r="M187" s="1956">
        <f t="shared" si="73"/>
        <v>0</v>
      </c>
      <c r="N187" s="1957">
        <f t="shared" si="59"/>
        <v>0</v>
      </c>
      <c r="O187" s="1956">
        <f>IFERROR(O153+O159+O165+O168+O171+O174+O177+O180+O183+O186, 0)</f>
        <v>0</v>
      </c>
      <c r="P187" s="1956">
        <f>IFERROR(P153+P159+P165+P168+P171+P174+P177+P180+P183+P186, 0)</f>
        <v>0</v>
      </c>
      <c r="Q187" s="1958">
        <f>IFERROR(Q153+Q159+Q165+Q168+Q171+Q174+Q177+Q180+Q183+Q186, 0)</f>
        <v>0</v>
      </c>
      <c r="R187" s="1926"/>
      <c r="S187" s="1537" t="s">
        <v>4276</v>
      </c>
      <c r="T187" s="1839"/>
      <c r="U187" s="4586"/>
      <c r="X187" s="101">
        <f t="shared" ref="X187:X210" si="74">IF( COUNTBLANK(F187:Q187)=Y187, 0,rngIncomplete )</f>
        <v>0</v>
      </c>
      <c r="Y187" s="3055">
        <v>0</v>
      </c>
    </row>
    <row r="188" spans="1:27" ht="31.5" customHeight="1" thickTop="1" thickBot="1">
      <c r="B188" s="1967"/>
      <c r="C188" s="1967"/>
      <c r="D188" s="1952"/>
      <c r="E188" s="1952"/>
      <c r="F188" s="1968"/>
      <c r="G188" s="1968"/>
      <c r="H188" s="1968"/>
      <c r="I188" s="1968"/>
      <c r="J188" s="1968"/>
      <c r="K188" s="1968"/>
      <c r="L188" s="1968"/>
      <c r="M188" s="1968"/>
      <c r="N188" s="1969"/>
      <c r="O188" s="1969"/>
      <c r="P188" s="1969"/>
      <c r="Q188" s="1969"/>
      <c r="R188" s="1952"/>
      <c r="S188" s="1015"/>
      <c r="T188" s="1839"/>
      <c r="U188" s="1115"/>
      <c r="X188" s="101">
        <f t="shared" si="74"/>
        <v>0</v>
      </c>
      <c r="Y188" s="3055">
        <v>12</v>
      </c>
    </row>
    <row r="189" spans="1:27" s="1923" customFormat="1" ht="31.5" customHeight="1" thickTop="1" thickBot="1">
      <c r="A189" s="3052"/>
      <c r="B189" s="1931" t="s">
        <v>3894</v>
      </c>
      <c r="C189" s="1839"/>
      <c r="D189" s="1839"/>
      <c r="E189" s="1839"/>
      <c r="F189" s="1962"/>
      <c r="G189" s="1962"/>
      <c r="H189" s="1962"/>
      <c r="I189" s="1962"/>
      <c r="J189" s="1962"/>
      <c r="K189" s="1962"/>
      <c r="L189" s="1962"/>
      <c r="M189" s="1962"/>
      <c r="N189" s="1963"/>
      <c r="O189" s="1962"/>
      <c r="P189" s="1962"/>
      <c r="Q189" s="1962"/>
      <c r="R189" s="1839"/>
      <c r="S189" s="1839"/>
      <c r="T189" s="1839"/>
      <c r="U189" s="1926"/>
      <c r="V189" s="3049"/>
      <c r="W189" s="3056"/>
      <c r="X189" s="101">
        <f t="shared" si="74"/>
        <v>0</v>
      </c>
      <c r="Y189" s="3055">
        <v>12</v>
      </c>
      <c r="Z189" s="3071"/>
      <c r="AA189" s="3061"/>
    </row>
    <row r="190" spans="1:27" ht="16.2" thickTop="1">
      <c r="B190" s="1932" t="s">
        <v>3895</v>
      </c>
      <c r="C190" s="1933" t="s">
        <v>3605</v>
      </c>
      <c r="D190" s="1934" t="s">
        <v>731</v>
      </c>
      <c r="E190" s="1934">
        <v>3</v>
      </c>
      <c r="F190" s="1935"/>
      <c r="G190" s="1935"/>
      <c r="H190" s="1935"/>
      <c r="I190" s="1935"/>
      <c r="J190" s="1935"/>
      <c r="K190" s="1935"/>
      <c r="L190" s="1935"/>
      <c r="M190" s="1935"/>
      <c r="N190" s="1964">
        <f t="shared" ref="N190:N205" si="75">IFERROR(SUM(F190:M190),0)</f>
        <v>0</v>
      </c>
      <c r="O190" s="3256"/>
      <c r="P190" s="3256"/>
      <c r="Q190" s="3257"/>
      <c r="R190" s="1965"/>
      <c r="S190" s="1526" t="s">
        <v>4278</v>
      </c>
      <c r="T190" s="1839"/>
      <c r="U190" s="1035"/>
      <c r="X190" s="101" t="str">
        <f t="shared" si="74"/>
        <v>Please complete all cells in row</v>
      </c>
      <c r="Y190" s="3055">
        <v>3</v>
      </c>
    </row>
    <row r="191" spans="1:27" ht="15">
      <c r="B191" s="3907" t="s">
        <v>3897</v>
      </c>
      <c r="C191" s="1939" t="s">
        <v>3608</v>
      </c>
      <c r="D191" s="1940" t="s">
        <v>731</v>
      </c>
      <c r="E191" s="1940">
        <v>3</v>
      </c>
      <c r="F191" s="1941"/>
      <c r="G191" s="1941"/>
      <c r="H191" s="1941"/>
      <c r="I191" s="1941"/>
      <c r="J191" s="1941"/>
      <c r="K191" s="1941"/>
      <c r="L191" s="1941"/>
      <c r="M191" s="1941"/>
      <c r="N191" s="1942">
        <f t="shared" si="75"/>
        <v>0</v>
      </c>
      <c r="O191" s="3240"/>
      <c r="P191" s="3240"/>
      <c r="Q191" s="3241"/>
      <c r="R191" s="1952"/>
      <c r="S191" s="1542" t="s">
        <v>4280</v>
      </c>
      <c r="T191" s="1839"/>
      <c r="U191" s="1047"/>
      <c r="X191" s="101" t="str">
        <f t="shared" si="74"/>
        <v>Please complete all cells in row</v>
      </c>
      <c r="Y191" s="3055">
        <v>3</v>
      </c>
    </row>
    <row r="192" spans="1:27" ht="15">
      <c r="B192" s="1938" t="s">
        <v>3899</v>
      </c>
      <c r="C192" s="1939" t="s">
        <v>3611</v>
      </c>
      <c r="D192" s="1940" t="s">
        <v>731</v>
      </c>
      <c r="E192" s="1940">
        <v>3</v>
      </c>
      <c r="F192" s="1944">
        <f>IFERROR(SUM(F190:F191), 0)</f>
        <v>0</v>
      </c>
      <c r="G192" s="1944">
        <f t="shared" ref="G192:K192" si="76">IFERROR(SUM(G190:G191), 0)</f>
        <v>0</v>
      </c>
      <c r="H192" s="1944">
        <f t="shared" si="76"/>
        <v>0</v>
      </c>
      <c r="I192" s="1944">
        <f t="shared" si="76"/>
        <v>0</v>
      </c>
      <c r="J192" s="1944">
        <f t="shared" si="76"/>
        <v>0</v>
      </c>
      <c r="K192" s="1944">
        <f t="shared" si="76"/>
        <v>0</v>
      </c>
      <c r="L192" s="1944">
        <f>IFERROR(SUM(L190:L191), 0)</f>
        <v>0</v>
      </c>
      <c r="M192" s="1944">
        <f>IFERROR(SUM(M190:M191), 0)</f>
        <v>0</v>
      </c>
      <c r="N192" s="1942">
        <f t="shared" si="75"/>
        <v>0</v>
      </c>
      <c r="O192" s="1941"/>
      <c r="P192" s="1941"/>
      <c r="Q192" s="1945"/>
      <c r="R192" s="1952"/>
      <c r="S192" s="1542" t="s">
        <v>4282</v>
      </c>
      <c r="T192" s="1839"/>
      <c r="U192" s="1047"/>
      <c r="X192" s="101" t="str">
        <f t="shared" si="74"/>
        <v>Please complete all cells in row</v>
      </c>
      <c r="Y192" s="3055">
        <v>0</v>
      </c>
    </row>
    <row r="193" spans="2:25" ht="15">
      <c r="B193" s="1938" t="s">
        <v>3901</v>
      </c>
      <c r="C193" s="1939" t="s">
        <v>3605</v>
      </c>
      <c r="D193" s="1940" t="s">
        <v>731</v>
      </c>
      <c r="E193" s="1940">
        <v>3</v>
      </c>
      <c r="F193" s="1941"/>
      <c r="G193" s="1941"/>
      <c r="H193" s="1941"/>
      <c r="I193" s="1941"/>
      <c r="J193" s="1941"/>
      <c r="K193" s="1941"/>
      <c r="L193" s="1941"/>
      <c r="M193" s="1941"/>
      <c r="N193" s="1942">
        <f t="shared" si="75"/>
        <v>0</v>
      </c>
      <c r="O193" s="3240"/>
      <c r="P193" s="3240"/>
      <c r="Q193" s="3241"/>
      <c r="R193" s="1952"/>
      <c r="S193" s="1542" t="s">
        <v>4283</v>
      </c>
      <c r="T193" s="1839"/>
      <c r="U193" s="1047"/>
      <c r="X193" s="101" t="str">
        <f t="shared" si="74"/>
        <v>Please complete all cells in row</v>
      </c>
      <c r="Y193" s="3055">
        <v>3</v>
      </c>
    </row>
    <row r="194" spans="2:25" ht="15">
      <c r="B194" s="3907" t="s">
        <v>3903</v>
      </c>
      <c r="C194" s="1939" t="s">
        <v>3608</v>
      </c>
      <c r="D194" s="1940" t="s">
        <v>731</v>
      </c>
      <c r="E194" s="1940">
        <v>3</v>
      </c>
      <c r="F194" s="1941"/>
      <c r="G194" s="1941"/>
      <c r="H194" s="1941"/>
      <c r="I194" s="1941"/>
      <c r="J194" s="1941"/>
      <c r="K194" s="1941"/>
      <c r="L194" s="1941"/>
      <c r="M194" s="1941"/>
      <c r="N194" s="1942">
        <f t="shared" si="75"/>
        <v>0</v>
      </c>
      <c r="O194" s="3240"/>
      <c r="P194" s="3240"/>
      <c r="Q194" s="3241"/>
      <c r="R194" s="1952"/>
      <c r="S194" s="1542" t="s">
        <v>4284</v>
      </c>
      <c r="T194" s="1839"/>
      <c r="U194" s="1047"/>
      <c r="X194" s="101" t="str">
        <f t="shared" si="74"/>
        <v>Please complete all cells in row</v>
      </c>
      <c r="Y194" s="3055">
        <v>3</v>
      </c>
    </row>
    <row r="195" spans="2:25" ht="15">
      <c r="B195" s="1938" t="s">
        <v>3905</v>
      </c>
      <c r="C195" s="1939" t="s">
        <v>3611</v>
      </c>
      <c r="D195" s="1940" t="s">
        <v>731</v>
      </c>
      <c r="E195" s="1940">
        <v>3</v>
      </c>
      <c r="F195" s="1944">
        <f>IFERROR(SUM(F193:F194), 0)</f>
        <v>0</v>
      </c>
      <c r="G195" s="1944">
        <f t="shared" ref="G195:K195" si="77">IFERROR(SUM(G193:G194), 0)</f>
        <v>0</v>
      </c>
      <c r="H195" s="1944">
        <f t="shared" si="77"/>
        <v>0</v>
      </c>
      <c r="I195" s="1944">
        <f t="shared" si="77"/>
        <v>0</v>
      </c>
      <c r="J195" s="1944">
        <f t="shared" si="77"/>
        <v>0</v>
      </c>
      <c r="K195" s="1944">
        <f t="shared" si="77"/>
        <v>0</v>
      </c>
      <c r="L195" s="1944">
        <f>IFERROR(SUM(L193:L194), 0)</f>
        <v>0</v>
      </c>
      <c r="M195" s="1944">
        <f>IFERROR(SUM(M193:M194), 0)</f>
        <v>0</v>
      </c>
      <c r="N195" s="1942">
        <f t="shared" si="75"/>
        <v>0</v>
      </c>
      <c r="O195" s="1941"/>
      <c r="P195" s="1941"/>
      <c r="Q195" s="1945"/>
      <c r="R195" s="1952"/>
      <c r="S195" s="1542" t="s">
        <v>4285</v>
      </c>
      <c r="T195" s="1839"/>
      <c r="U195" s="1047"/>
      <c r="X195" s="101" t="str">
        <f t="shared" si="74"/>
        <v>Please complete all cells in row</v>
      </c>
      <c r="Y195" s="3055">
        <v>0</v>
      </c>
    </row>
    <row r="196" spans="2:25" ht="15">
      <c r="B196" s="1938" t="s">
        <v>3907</v>
      </c>
      <c r="C196" s="1939" t="s">
        <v>3605</v>
      </c>
      <c r="D196" s="1940" t="s">
        <v>731</v>
      </c>
      <c r="E196" s="1940">
        <v>3</v>
      </c>
      <c r="F196" s="1941"/>
      <c r="G196" s="1941"/>
      <c r="H196" s="1941"/>
      <c r="I196" s="1941"/>
      <c r="J196" s="1941"/>
      <c r="K196" s="1941"/>
      <c r="L196" s="1941"/>
      <c r="M196" s="1941"/>
      <c r="N196" s="1942">
        <f t="shared" si="75"/>
        <v>0</v>
      </c>
      <c r="O196" s="3240"/>
      <c r="P196" s="3240"/>
      <c r="Q196" s="3241"/>
      <c r="R196" s="1952"/>
      <c r="S196" s="1542" t="s">
        <v>4286</v>
      </c>
      <c r="T196" s="1839"/>
      <c r="U196" s="1047"/>
      <c r="X196" s="101" t="str">
        <f t="shared" si="74"/>
        <v>Please complete all cells in row</v>
      </c>
      <c r="Y196" s="3055">
        <v>3</v>
      </c>
    </row>
    <row r="197" spans="2:25" ht="15">
      <c r="B197" s="3907" t="s">
        <v>3909</v>
      </c>
      <c r="C197" s="1939" t="s">
        <v>3608</v>
      </c>
      <c r="D197" s="1940" t="s">
        <v>731</v>
      </c>
      <c r="E197" s="1940">
        <v>3</v>
      </c>
      <c r="F197" s="1941"/>
      <c r="G197" s="1941"/>
      <c r="H197" s="1941"/>
      <c r="I197" s="1941"/>
      <c r="J197" s="1941"/>
      <c r="K197" s="1941"/>
      <c r="L197" s="1941"/>
      <c r="M197" s="1941"/>
      <c r="N197" s="1942">
        <f t="shared" si="75"/>
        <v>0</v>
      </c>
      <c r="O197" s="3240"/>
      <c r="P197" s="3240"/>
      <c r="Q197" s="3241"/>
      <c r="R197" s="1952"/>
      <c r="S197" s="1542" t="s">
        <v>4287</v>
      </c>
      <c r="T197" s="1839"/>
      <c r="U197" s="1047"/>
      <c r="X197" s="101" t="str">
        <f t="shared" si="74"/>
        <v>Please complete all cells in row</v>
      </c>
      <c r="Y197" s="3055">
        <v>3</v>
      </c>
    </row>
    <row r="198" spans="2:25" ht="15">
      <c r="B198" s="1938" t="s">
        <v>3911</v>
      </c>
      <c r="C198" s="1939" t="s">
        <v>3611</v>
      </c>
      <c r="D198" s="1940" t="s">
        <v>731</v>
      </c>
      <c r="E198" s="1940">
        <v>3</v>
      </c>
      <c r="F198" s="1944">
        <f>IFERROR(SUM(F196:F197), 0)</f>
        <v>0</v>
      </c>
      <c r="G198" s="1944">
        <f t="shared" ref="G198:K198" si="78">IFERROR(SUM(G196:G197), 0)</f>
        <v>0</v>
      </c>
      <c r="H198" s="1944">
        <f t="shared" si="78"/>
        <v>0</v>
      </c>
      <c r="I198" s="1944">
        <f t="shared" si="78"/>
        <v>0</v>
      </c>
      <c r="J198" s="1944">
        <f t="shared" si="78"/>
        <v>0</v>
      </c>
      <c r="K198" s="1944">
        <f t="shared" si="78"/>
        <v>0</v>
      </c>
      <c r="L198" s="1944">
        <f>IFERROR(SUM(L196:L197), 0)</f>
        <v>0</v>
      </c>
      <c r="M198" s="1944">
        <f>IFERROR(SUM(M196:M197), 0)</f>
        <v>0</v>
      </c>
      <c r="N198" s="1942">
        <f t="shared" si="75"/>
        <v>0</v>
      </c>
      <c r="O198" s="1941"/>
      <c r="P198" s="1941"/>
      <c r="Q198" s="1945"/>
      <c r="R198" s="1952"/>
      <c r="S198" s="1542" t="s">
        <v>4288</v>
      </c>
      <c r="T198" s="1839"/>
      <c r="U198" s="1047"/>
      <c r="X198" s="101" t="str">
        <f t="shared" si="74"/>
        <v>Please complete all cells in row</v>
      </c>
      <c r="Y198" s="3055">
        <v>0</v>
      </c>
    </row>
    <row r="199" spans="2:25" ht="15">
      <c r="B199" s="1938" t="s">
        <v>3913</v>
      </c>
      <c r="C199" s="1939" t="s">
        <v>3605</v>
      </c>
      <c r="D199" s="1940" t="s">
        <v>731</v>
      </c>
      <c r="E199" s="1940">
        <v>3</v>
      </c>
      <c r="F199" s="1941"/>
      <c r="G199" s="1941"/>
      <c r="H199" s="1941"/>
      <c r="I199" s="1941"/>
      <c r="J199" s="1941"/>
      <c r="K199" s="1941"/>
      <c r="L199" s="1941"/>
      <c r="M199" s="1941"/>
      <c r="N199" s="1942">
        <f t="shared" si="75"/>
        <v>0</v>
      </c>
      <c r="O199" s="3240"/>
      <c r="P199" s="3240"/>
      <c r="Q199" s="3241"/>
      <c r="R199" s="1926"/>
      <c r="S199" s="1542" t="s">
        <v>4289</v>
      </c>
      <c r="T199" s="1839"/>
      <c r="U199" s="1047"/>
      <c r="X199" s="101" t="str">
        <f t="shared" si="74"/>
        <v>Please complete all cells in row</v>
      </c>
      <c r="Y199" s="3055">
        <v>3</v>
      </c>
    </row>
    <row r="200" spans="2:25" ht="15">
      <c r="B200" s="3907" t="s">
        <v>3915</v>
      </c>
      <c r="C200" s="1939" t="s">
        <v>3608</v>
      </c>
      <c r="D200" s="1940" t="s">
        <v>731</v>
      </c>
      <c r="E200" s="1940">
        <v>3</v>
      </c>
      <c r="F200" s="1941"/>
      <c r="G200" s="1941"/>
      <c r="H200" s="1941"/>
      <c r="I200" s="1941"/>
      <c r="J200" s="1941"/>
      <c r="K200" s="1941"/>
      <c r="L200" s="1941"/>
      <c r="M200" s="1941"/>
      <c r="N200" s="1942">
        <f t="shared" si="75"/>
        <v>0</v>
      </c>
      <c r="O200" s="3240"/>
      <c r="P200" s="3240"/>
      <c r="Q200" s="3241"/>
      <c r="R200" s="1926"/>
      <c r="S200" s="1542" t="s">
        <v>4290</v>
      </c>
      <c r="T200" s="1839"/>
      <c r="U200" s="1047"/>
      <c r="X200" s="101" t="str">
        <f t="shared" si="74"/>
        <v>Please complete all cells in row</v>
      </c>
      <c r="Y200" s="3055">
        <v>3</v>
      </c>
    </row>
    <row r="201" spans="2:25" ht="15">
      <c r="B201" s="1938" t="s">
        <v>3917</v>
      </c>
      <c r="C201" s="1939" t="s">
        <v>3611</v>
      </c>
      <c r="D201" s="1940" t="s">
        <v>731</v>
      </c>
      <c r="E201" s="1940">
        <v>3</v>
      </c>
      <c r="F201" s="1944">
        <f>IFERROR(SUM(F199:F200), 0)</f>
        <v>0</v>
      </c>
      <c r="G201" s="1944">
        <f t="shared" ref="G201:K201" si="79">IFERROR(SUM(G199:G200), 0)</f>
        <v>0</v>
      </c>
      <c r="H201" s="1944">
        <f t="shared" si="79"/>
        <v>0</v>
      </c>
      <c r="I201" s="1944">
        <f t="shared" si="79"/>
        <v>0</v>
      </c>
      <c r="J201" s="1944">
        <f t="shared" si="79"/>
        <v>0</v>
      </c>
      <c r="K201" s="1944">
        <f t="shared" si="79"/>
        <v>0</v>
      </c>
      <c r="L201" s="1944">
        <f>IFERROR(SUM(L199:L200), 0)</f>
        <v>0</v>
      </c>
      <c r="M201" s="1944">
        <f>IFERROR(SUM(M199:M200), 0)</f>
        <v>0</v>
      </c>
      <c r="N201" s="1942">
        <f t="shared" si="75"/>
        <v>0</v>
      </c>
      <c r="O201" s="1941"/>
      <c r="P201" s="1941"/>
      <c r="Q201" s="1945"/>
      <c r="R201" s="1926"/>
      <c r="S201" s="1542" t="s">
        <v>4291</v>
      </c>
      <c r="T201" s="1839"/>
      <c r="U201" s="1047"/>
      <c r="X201" s="101" t="str">
        <f t="shared" si="74"/>
        <v>Please complete all cells in row</v>
      </c>
      <c r="Y201" s="3055">
        <v>0</v>
      </c>
    </row>
    <row r="202" spans="2:25" ht="15">
      <c r="B202" s="1938" t="s">
        <v>3919</v>
      </c>
      <c r="C202" s="1939" t="s">
        <v>3605</v>
      </c>
      <c r="D202" s="1940" t="s">
        <v>731</v>
      </c>
      <c r="E202" s="1940">
        <v>3</v>
      </c>
      <c r="F202" s="1941"/>
      <c r="G202" s="1941"/>
      <c r="H202" s="1941"/>
      <c r="I202" s="1941"/>
      <c r="J202" s="1941"/>
      <c r="K202" s="1941"/>
      <c r="L202" s="1941"/>
      <c r="M202" s="1941"/>
      <c r="N202" s="1942">
        <f t="shared" si="75"/>
        <v>0</v>
      </c>
      <c r="O202" s="3240"/>
      <c r="P202" s="3240"/>
      <c r="Q202" s="3241"/>
      <c r="R202" s="1926"/>
      <c r="S202" s="1542" t="s">
        <v>4292</v>
      </c>
      <c r="T202" s="1839"/>
      <c r="U202" s="1047"/>
      <c r="X202" s="101" t="str">
        <f t="shared" si="74"/>
        <v>Please complete all cells in row</v>
      </c>
      <c r="Y202" s="3055">
        <v>3</v>
      </c>
    </row>
    <row r="203" spans="2:25" ht="15">
      <c r="B203" s="3907" t="s">
        <v>3921</v>
      </c>
      <c r="C203" s="1939" t="s">
        <v>3608</v>
      </c>
      <c r="D203" s="1940" t="s">
        <v>731</v>
      </c>
      <c r="E203" s="1940">
        <v>3</v>
      </c>
      <c r="F203" s="1941"/>
      <c r="G203" s="1941"/>
      <c r="H203" s="1941"/>
      <c r="I203" s="1941"/>
      <c r="J203" s="1941"/>
      <c r="K203" s="1941"/>
      <c r="L203" s="1941"/>
      <c r="M203" s="1941"/>
      <c r="N203" s="1942">
        <f t="shared" si="75"/>
        <v>0</v>
      </c>
      <c r="O203" s="3240"/>
      <c r="P203" s="3240"/>
      <c r="Q203" s="3241"/>
      <c r="R203" s="1926"/>
      <c r="S203" s="1542" t="s">
        <v>4293</v>
      </c>
      <c r="T203" s="1839"/>
      <c r="U203" s="1047"/>
      <c r="X203" s="101" t="str">
        <f t="shared" si="74"/>
        <v>Please complete all cells in row</v>
      </c>
      <c r="Y203" s="3055">
        <v>3</v>
      </c>
    </row>
    <row r="204" spans="2:25" ht="15">
      <c r="B204" s="1938" t="s">
        <v>3923</v>
      </c>
      <c r="C204" s="1939" t="s">
        <v>3611</v>
      </c>
      <c r="D204" s="1940" t="s">
        <v>731</v>
      </c>
      <c r="E204" s="1940">
        <v>3</v>
      </c>
      <c r="F204" s="1944">
        <f>IFERROR(SUM(F202:F203), 0)</f>
        <v>0</v>
      </c>
      <c r="G204" s="1944">
        <f t="shared" ref="G204:K204" si="80">IFERROR(SUM(G202:G203), 0)</f>
        <v>0</v>
      </c>
      <c r="H204" s="1944">
        <f t="shared" si="80"/>
        <v>0</v>
      </c>
      <c r="I204" s="1944">
        <f t="shared" si="80"/>
        <v>0</v>
      </c>
      <c r="J204" s="1944">
        <f t="shared" si="80"/>
        <v>0</v>
      </c>
      <c r="K204" s="1944">
        <f t="shared" si="80"/>
        <v>0</v>
      </c>
      <c r="L204" s="1944">
        <f>IFERROR(SUM(L202:L203), 0)</f>
        <v>0</v>
      </c>
      <c r="M204" s="1944">
        <f>IFERROR(SUM(M202:M203), 0)</f>
        <v>0</v>
      </c>
      <c r="N204" s="1942">
        <f t="shared" si="75"/>
        <v>0</v>
      </c>
      <c r="O204" s="1941"/>
      <c r="P204" s="1941"/>
      <c r="Q204" s="1945"/>
      <c r="R204" s="1926"/>
      <c r="S204" s="1542" t="s">
        <v>4294</v>
      </c>
      <c r="T204" s="1839"/>
      <c r="U204" s="1374"/>
      <c r="X204" s="101" t="str">
        <f t="shared" si="74"/>
        <v>Please complete all cells in row</v>
      </c>
      <c r="Y204" s="3055">
        <v>0</v>
      </c>
    </row>
    <row r="205" spans="2:25" ht="15.6" thickBot="1">
      <c r="B205" s="1953" t="s">
        <v>4298</v>
      </c>
      <c r="C205" s="1954" t="s">
        <v>3611</v>
      </c>
      <c r="D205" s="1955" t="s">
        <v>731</v>
      </c>
      <c r="E205" s="1955">
        <v>3</v>
      </c>
      <c r="F205" s="1956">
        <f>IFERROR(SUM(F192,F195,F198,F201,F204), 0)</f>
        <v>0</v>
      </c>
      <c r="G205" s="1956">
        <f t="shared" ref="G205:M205" si="81">IFERROR(SUM(G192,G195,G198,G201,G204), 0)</f>
        <v>0</v>
      </c>
      <c r="H205" s="1956">
        <f t="shared" si="81"/>
        <v>0</v>
      </c>
      <c r="I205" s="1956">
        <f t="shared" si="81"/>
        <v>0</v>
      </c>
      <c r="J205" s="1956">
        <f t="shared" si="81"/>
        <v>0</v>
      </c>
      <c r="K205" s="1956">
        <f t="shared" si="81"/>
        <v>0</v>
      </c>
      <c r="L205" s="1956">
        <f t="shared" si="81"/>
        <v>0</v>
      </c>
      <c r="M205" s="1956">
        <f t="shared" si="81"/>
        <v>0</v>
      </c>
      <c r="N205" s="1957">
        <f t="shared" si="75"/>
        <v>0</v>
      </c>
      <c r="O205" s="1956">
        <f>IFERROR(SUM(O192,O195,O198,O201,O204), 0)</f>
        <v>0</v>
      </c>
      <c r="P205" s="1956">
        <f t="shared" ref="P205:Q205" si="82">IFERROR(SUM(P192,P195,P198,P201,P204), 0)</f>
        <v>0</v>
      </c>
      <c r="Q205" s="1958">
        <f t="shared" si="82"/>
        <v>0</v>
      </c>
      <c r="R205" s="1926"/>
      <c r="S205" s="1537" t="s">
        <v>4295</v>
      </c>
      <c r="T205" s="1839"/>
      <c r="U205" s="1029"/>
      <c r="X205" s="101">
        <f t="shared" si="74"/>
        <v>0</v>
      </c>
      <c r="Y205" s="3055">
        <v>0</v>
      </c>
    </row>
    <row r="206" spans="2:25" ht="15.75" customHeight="1" thickTop="1" thickBot="1">
      <c r="B206" s="1961"/>
      <c r="C206" s="1839"/>
      <c r="D206" s="1839"/>
      <c r="E206" s="1839"/>
      <c r="F206" s="1962"/>
      <c r="G206" s="1962"/>
      <c r="H206" s="1962"/>
      <c r="I206" s="1962"/>
      <c r="J206" s="1962"/>
      <c r="K206" s="1962"/>
      <c r="L206" s="1962"/>
      <c r="M206" s="1962"/>
      <c r="N206" s="1962"/>
      <c r="O206" s="1962"/>
      <c r="P206" s="1962"/>
      <c r="Q206" s="1962"/>
      <c r="R206" s="1839"/>
      <c r="S206" s="1884"/>
      <c r="T206" s="1839"/>
      <c r="U206" s="1926"/>
      <c r="X206" s="101">
        <f t="shared" si="74"/>
        <v>0</v>
      </c>
      <c r="Y206" s="3055">
        <v>12</v>
      </c>
    </row>
    <row r="207" spans="2:25" ht="22.5" customHeight="1" thickTop="1" thickBot="1">
      <c r="B207" s="1931" t="s">
        <v>3927</v>
      </c>
      <c r="C207" s="1839"/>
      <c r="D207" s="1839"/>
      <c r="E207" s="1839"/>
      <c r="F207" s="1962"/>
      <c r="G207" s="1962"/>
      <c r="H207" s="1962"/>
      <c r="I207" s="1962"/>
      <c r="J207" s="1962"/>
      <c r="K207" s="1962"/>
      <c r="L207" s="1962"/>
      <c r="M207" s="1962"/>
      <c r="N207" s="1962"/>
      <c r="O207" s="1962"/>
      <c r="P207" s="1962"/>
      <c r="Q207" s="1962"/>
      <c r="R207" s="1839"/>
      <c r="S207" s="1884"/>
      <c r="T207" s="1839"/>
      <c r="U207" s="1926"/>
      <c r="X207" s="101">
        <f t="shared" si="74"/>
        <v>0</v>
      </c>
      <c r="Y207" s="3055">
        <v>12</v>
      </c>
    </row>
    <row r="208" spans="2:25" ht="15.6" thickTop="1">
      <c r="B208" s="3664" t="s">
        <v>4300</v>
      </c>
      <c r="C208" s="1848" t="s">
        <v>3605</v>
      </c>
      <c r="D208" s="1849" t="s">
        <v>731</v>
      </c>
      <c r="E208" s="4772">
        <v>3</v>
      </c>
      <c r="F208" s="1937">
        <f>IFERROR(F10+F13+F16+F19+F22+F25+F28+F31+F34+F37+F40+F43+F46+F49+F52+F55+F58+F61+F64+F67+F70+F73+F76+F79+F82+F85+F88+F91+F94+F97+F100+F103+F106+F109+F115+F118+F121+F124+F130+F133+F136+F139+F142+F145+F151+F154+F157+F160+F163+F166+F169+F172+F175+F178+F181+F184+F190+F193+F196+F199+F202, 0)</f>
        <v>0</v>
      </c>
      <c r="G208" s="1937">
        <f t="shared" ref="G208:M208" si="83">IFERROR(G10+G13+G16+G19+G22+G25+G28+G31+G34+G37+G40+G43+G46+G49+G52+G55+G58+G61+G64+G67+G70+G73+G76+G79+G82+G85+G88+G91+G94+G97+G100+G103+G106+G109+G115+G118+G121+G124+G130+G133+G136+G139+G142+G145+G151+G154+G157+G160+G163+G166+G169+G172+G175+G178+G181+G184+G190+G193+G196+G199+G202, 0)</f>
        <v>0</v>
      </c>
      <c r="H208" s="1937">
        <f t="shared" si="83"/>
        <v>0</v>
      </c>
      <c r="I208" s="1937">
        <f t="shared" si="83"/>
        <v>0</v>
      </c>
      <c r="J208" s="1937">
        <f t="shared" si="83"/>
        <v>0</v>
      </c>
      <c r="K208" s="1937">
        <f t="shared" si="83"/>
        <v>0</v>
      </c>
      <c r="L208" s="1937">
        <f t="shared" si="83"/>
        <v>0</v>
      </c>
      <c r="M208" s="1937">
        <f t="shared" si="83"/>
        <v>0</v>
      </c>
      <c r="N208" s="4774">
        <f>IFERROR(SUM(F208:M208),0)</f>
        <v>0</v>
      </c>
      <c r="O208" s="1970"/>
      <c r="P208" s="1970"/>
      <c r="Q208" s="1971"/>
      <c r="R208" s="1839"/>
      <c r="S208" s="1526" t="s">
        <v>4296</v>
      </c>
      <c r="T208" s="1839"/>
      <c r="U208" s="1035"/>
      <c r="X208" s="101">
        <f t="shared" si="74"/>
        <v>0</v>
      </c>
      <c r="Y208" s="3055">
        <v>3</v>
      </c>
    </row>
    <row r="209" spans="2:25" ht="15">
      <c r="B209" s="3665" t="s">
        <v>4301</v>
      </c>
      <c r="C209" s="1856" t="s">
        <v>3608</v>
      </c>
      <c r="D209" s="1857" t="s">
        <v>731</v>
      </c>
      <c r="E209" s="4773">
        <v>3</v>
      </c>
      <c r="F209" s="1943">
        <f>IFERROR(F11+F14+F17+F20+F23+F26+F29+F32+F35+F38+F41+F44+F47+F50+F53+F56+F59+F62+F65+F68+F71+F74+F77+F80+F83+F86+F89+F92+F95+F98+F101+F104+F107+F110+F116+F119+F122+F125+F131+F134+F137+F140+F143+F146+F152+F155+F158+F161+F164+F167+F170+F173+F176+F179+F182+F185+F191+F194+F197+F200+F203, 0)</f>
        <v>0</v>
      </c>
      <c r="G209" s="1943">
        <f t="shared" ref="G209:M209" si="84">IFERROR(G11+G14+G17+G20+G23+G26+G29+G32+G35+G38+G41+G44+G47+G50+G53+G56+G59+G62+G65+G68+G71+G74+G77+G80+G83+G86+G89+G92+G95+G98+G101+G104+G107+G110+G116+G119+G122+G125+G131+G134+G137+G140+G143+G146+G152+G155+G158+G161+G164+G167+G170+G173+G176+G179+G182+G185+G191+G194+G197+G200+G203, 0)</f>
        <v>0</v>
      </c>
      <c r="H209" s="1943">
        <f t="shared" si="84"/>
        <v>0</v>
      </c>
      <c r="I209" s="1943">
        <f t="shared" si="84"/>
        <v>0</v>
      </c>
      <c r="J209" s="1943">
        <f t="shared" si="84"/>
        <v>0</v>
      </c>
      <c r="K209" s="1943">
        <f t="shared" si="84"/>
        <v>0</v>
      </c>
      <c r="L209" s="1943">
        <f t="shared" si="84"/>
        <v>0</v>
      </c>
      <c r="M209" s="1943">
        <f t="shared" si="84"/>
        <v>0</v>
      </c>
      <c r="N209" s="4775">
        <f>IFERROR(SUM(F209:M209),0)</f>
        <v>0</v>
      </c>
      <c r="O209" s="1972"/>
      <c r="P209" s="1972"/>
      <c r="Q209" s="1973"/>
      <c r="R209" s="1839"/>
      <c r="S209" s="1542" t="s">
        <v>4297</v>
      </c>
      <c r="T209" s="1839"/>
      <c r="U209" s="1047"/>
      <c r="X209" s="101">
        <f t="shared" si="74"/>
        <v>0</v>
      </c>
      <c r="Y209" s="3055">
        <v>3</v>
      </c>
    </row>
    <row r="210" spans="2:25" ht="15.6" thickBot="1">
      <c r="B210" s="3666" t="s">
        <v>4302</v>
      </c>
      <c r="C210" s="1872" t="s">
        <v>3611</v>
      </c>
      <c r="D210" s="1873" t="s">
        <v>731</v>
      </c>
      <c r="E210" s="1873">
        <v>3</v>
      </c>
      <c r="F210" s="4776">
        <f t="shared" ref="F210:M210" si="85">IFERROR(F208+F209, 0)</f>
        <v>0</v>
      </c>
      <c r="G210" s="4776">
        <f t="shared" si="85"/>
        <v>0</v>
      </c>
      <c r="H210" s="4776">
        <f t="shared" si="85"/>
        <v>0</v>
      </c>
      <c r="I210" s="4776">
        <f t="shared" si="85"/>
        <v>0</v>
      </c>
      <c r="J210" s="4776">
        <f t="shared" si="85"/>
        <v>0</v>
      </c>
      <c r="K210" s="4776">
        <f t="shared" si="85"/>
        <v>0</v>
      </c>
      <c r="L210" s="4776">
        <f t="shared" si="85"/>
        <v>0</v>
      </c>
      <c r="M210" s="4776">
        <f t="shared" si="85"/>
        <v>0</v>
      </c>
      <c r="N210" s="1957">
        <f>IFERROR(SUM(F210:M210),0)</f>
        <v>0</v>
      </c>
      <c r="O210" s="1959">
        <f>IFERROR(O127+O148+O187+O205, 0)</f>
        <v>0</v>
      </c>
      <c r="P210" s="1959">
        <f>IFERROR(P127+P148+P187+P205, 0)</f>
        <v>0</v>
      </c>
      <c r="Q210" s="1960">
        <f>IFERROR(Q127+Q148+Q187+Q205, 0)</f>
        <v>0</v>
      </c>
      <c r="R210" s="1839"/>
      <c r="S210" s="1537" t="s">
        <v>4299</v>
      </c>
      <c r="T210" s="1839"/>
      <c r="U210" s="1029"/>
      <c r="X210" s="101">
        <f t="shared" si="74"/>
        <v>0</v>
      </c>
      <c r="Y210" s="3055">
        <v>0</v>
      </c>
    </row>
    <row r="211" spans="2:25" ht="15.6" thickTop="1">
      <c r="B211" s="1961"/>
      <c r="C211" s="1839"/>
      <c r="D211" s="1839"/>
      <c r="E211" s="1839"/>
      <c r="F211" s="1974"/>
      <c r="G211" s="1974"/>
      <c r="H211" s="1974"/>
      <c r="I211" s="1974"/>
      <c r="J211" s="1974"/>
      <c r="K211" s="1974"/>
      <c r="L211" s="1974"/>
      <c r="M211" s="1974"/>
      <c r="N211" s="1974"/>
      <c r="O211" s="1974"/>
      <c r="P211" s="1974"/>
      <c r="Q211" s="1974"/>
      <c r="R211" s="1839"/>
      <c r="S211" s="1926"/>
      <c r="T211" s="1839"/>
      <c r="U211" s="1839"/>
      <c r="V211" s="3049" t="s">
        <v>775</v>
      </c>
    </row>
    <row r="212" spans="2:25" ht="24" customHeight="1">
      <c r="B212" s="1975"/>
      <c r="C212" s="1915"/>
      <c r="E212" s="1839"/>
      <c r="F212" s="1962"/>
      <c r="G212" s="1962"/>
      <c r="H212" s="1962"/>
      <c r="I212" s="1962"/>
      <c r="J212" s="1962"/>
      <c r="K212" s="1962"/>
      <c r="L212" s="1962"/>
      <c r="M212" s="1962"/>
      <c r="N212" s="1962"/>
      <c r="O212" s="1962"/>
      <c r="P212" s="1962"/>
      <c r="Q212" s="1962"/>
      <c r="R212" s="1839"/>
      <c r="S212" s="1839"/>
      <c r="T212" s="1839"/>
      <c r="U212" s="1839"/>
    </row>
    <row r="213" spans="2:25" ht="24" customHeight="1">
      <c r="B213" s="1975"/>
      <c r="C213" s="1916"/>
      <c r="E213" s="1839"/>
      <c r="F213" s="1962"/>
      <c r="G213" s="1962"/>
      <c r="H213" s="1962"/>
      <c r="I213" s="1962"/>
      <c r="J213" s="1962"/>
      <c r="K213" s="1962"/>
      <c r="L213" s="1962"/>
      <c r="M213" s="1962"/>
      <c r="N213" s="1962"/>
      <c r="O213" s="1962"/>
      <c r="P213" s="1962"/>
      <c r="Q213" s="1962"/>
      <c r="R213" s="1839"/>
      <c r="S213" s="1839"/>
      <c r="T213" s="1839"/>
      <c r="U213" s="1839"/>
    </row>
    <row r="214" spans="2:25" ht="24" customHeight="1">
      <c r="B214" s="1914"/>
      <c r="C214" s="1914"/>
      <c r="D214" s="1917"/>
      <c r="E214" s="1839"/>
      <c r="F214" s="1962"/>
      <c r="G214" s="1962"/>
      <c r="H214" s="1962"/>
      <c r="I214" s="1962"/>
      <c r="J214" s="1962"/>
      <c r="K214" s="1962"/>
      <c r="L214" s="1962"/>
      <c r="M214" s="1962"/>
      <c r="N214" s="1962"/>
      <c r="O214" s="1962"/>
      <c r="P214" s="1962"/>
      <c r="Q214" s="1962"/>
      <c r="R214" s="1839"/>
      <c r="S214" s="1839"/>
      <c r="T214" s="1839"/>
      <c r="U214" s="1839"/>
    </row>
    <row r="215" spans="2:25" ht="24" customHeight="1">
      <c r="D215" s="1918"/>
      <c r="E215" s="1839"/>
      <c r="F215" s="1962"/>
      <c r="G215" s="1962"/>
      <c r="H215" s="1962"/>
      <c r="I215" s="1962"/>
      <c r="J215" s="1962"/>
      <c r="K215" s="1962"/>
      <c r="L215" s="1962"/>
      <c r="M215" s="1962"/>
      <c r="N215" s="1962"/>
      <c r="O215" s="1962"/>
      <c r="P215" s="1962"/>
      <c r="Q215" s="1962"/>
      <c r="R215" s="1839"/>
      <c r="S215" s="1839"/>
      <c r="T215" s="1839"/>
      <c r="U215" s="1839"/>
    </row>
    <row r="216" spans="2:25" ht="24" customHeight="1">
      <c r="B216" s="1961"/>
      <c r="C216" s="1839"/>
      <c r="D216" s="1839"/>
      <c r="E216" s="1839"/>
      <c r="F216" s="1962"/>
      <c r="G216" s="1962"/>
      <c r="H216" s="1962"/>
      <c r="I216" s="1962"/>
      <c r="J216" s="1962"/>
      <c r="K216" s="1962"/>
      <c r="L216" s="1962"/>
      <c r="M216" s="1962"/>
      <c r="N216" s="1962"/>
      <c r="O216" s="1962"/>
      <c r="P216" s="1962"/>
      <c r="Q216" s="1962"/>
      <c r="R216" s="1839"/>
      <c r="S216" s="1839"/>
      <c r="T216" s="1839"/>
      <c r="U216" s="1839"/>
    </row>
    <row r="217" spans="2:25" ht="24" customHeight="1">
      <c r="B217" s="1961"/>
      <c r="C217" s="1839"/>
      <c r="D217" s="1839"/>
      <c r="E217" s="1839"/>
      <c r="F217" s="1962"/>
      <c r="G217" s="1962"/>
      <c r="H217" s="1962"/>
      <c r="I217" s="1962"/>
      <c r="J217" s="1962"/>
      <c r="K217" s="1962"/>
      <c r="L217" s="1962"/>
      <c r="M217" s="1962"/>
      <c r="N217" s="1962"/>
      <c r="O217" s="1962"/>
      <c r="P217" s="1962"/>
      <c r="Q217" s="1962"/>
      <c r="R217" s="1839"/>
      <c r="S217" s="1839"/>
      <c r="T217" s="1839"/>
      <c r="U217" s="1839"/>
    </row>
  </sheetData>
  <sheetProtection formatColumns="0" formatRows="0"/>
  <mergeCells count="15">
    <mergeCell ref="U5:U7"/>
    <mergeCell ref="R1:S1"/>
    <mergeCell ref="B5:C7"/>
    <mergeCell ref="D5:D7"/>
    <mergeCell ref="E5:E7"/>
    <mergeCell ref="O5:O6"/>
    <mergeCell ref="P5:P6"/>
    <mergeCell ref="Q5:Q6"/>
    <mergeCell ref="S5:S7"/>
    <mergeCell ref="J6:L6"/>
    <mergeCell ref="M6:M7"/>
    <mergeCell ref="N6:N7"/>
    <mergeCell ref="B3:U3"/>
    <mergeCell ref="F6:I6"/>
    <mergeCell ref="F5:N5"/>
  </mergeCells>
  <phoneticPr fontId="35" type="noConversion"/>
  <conditionalFormatting sqref="X9:X210">
    <cfRule type="cellIs" dxfId="40" priority="1" operator="equal">
      <formula>0</formula>
    </cfRule>
  </conditionalFormatting>
  <dataValidations count="1">
    <dataValidation type="custom" allowBlank="1" showErrorMessage="1" errorTitle="Input Error" error="Please enter a numeric value." sqref="N208:N210 F40:M41 F91:M92 F184:M185 F181:M182 F166:M167 F94:M95 F97:M98 F88:M89 F85:M86 F82:M83 F61:M62 F100:M101 F199:M200 F202:M203 F196:M197 F193:M194 F190:M191 F178:M179 F151:N152 F172:M173 F121:M122 F118:M119 F115:M116 F124:M125 N153:N205 F76:M77 F70:M71 F73:M74 F16:M17 F67:M68 F157:M158 F154:M155 F160:M161 F163:M164 F169:M170 F175:M176 F10:M11 F13:M14 F34:M35 F37:M38 F46:M47 F58:M59 F64:M65 F79:M80 F43:M44 F22:M23 F31:M32 F28:M29 F25:M26 F19:M20 F103:M104 F106:M107 F109:M110 F112:M113 N10:N127" xr:uid="{FD20FB28-00A5-45CD-B106-EB57A77EFA94}">
      <formula1>ISNUMBER(F10)</formula1>
    </dataValidation>
  </dataValidations>
  <pageMargins left="0.70866141732283472" right="0.70866141732283472" top="0.74803149606299213" bottom="0.74803149606299213" header="0.31496062992125984" footer="0.31496062992125984"/>
  <pageSetup paperSize="8" scale="41" fitToHeight="3" orientation="portrait" r:id="rId1"/>
  <headerFooter>
    <oddHeader>&amp;L&amp;F&amp;CSheet: &amp;A&amp;ROFFICIAL</oddHeader>
    <oddFooter>&amp;LPrinted on: &amp;D at &amp;T&amp;CPage &amp;P of &amp;N&amp;ROfwat</oddFooter>
  </headerFooter>
  <rowBreaks count="1" manualBreakCount="1">
    <brk id="128" min="1" max="20" man="1"/>
  </row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031066-D2BC-4D77-87CA-867B1705E015}">
  <sheetPr codeName="Sheet133">
    <pageSetUpPr fitToPage="1"/>
  </sheetPr>
  <dimension ref="A1:R20"/>
  <sheetViews>
    <sheetView topLeftCell="A2" workbookViewId="0">
      <selection activeCell="E24" sqref="E24"/>
    </sheetView>
  </sheetViews>
  <sheetFormatPr defaultColWidth="9" defaultRowHeight="13.8"/>
  <cols>
    <col min="1" max="1" width="1.19921875" style="3075" customWidth="1"/>
    <col min="2" max="2" width="52" style="1980" customWidth="1"/>
    <col min="3" max="3" width="5.5" style="1980" bestFit="1" customWidth="1"/>
    <col min="4" max="4" width="4.69921875" style="1980" bestFit="1" customWidth="1"/>
    <col min="5" max="7" width="12.5" style="1980" customWidth="1"/>
    <col min="8" max="8" width="1.59765625" style="1980" customWidth="1"/>
    <col min="9" max="9" width="10.09765625" style="1980" customWidth="1"/>
    <col min="10" max="10" width="1.59765625" style="1980" customWidth="1"/>
    <col min="11" max="11" width="24" style="1980" customWidth="1"/>
    <col min="12" max="12" width="1.69921875" style="3075" customWidth="1"/>
    <col min="13" max="13" width="1.69921875" style="3401" customWidth="1"/>
    <col min="14" max="14" width="19.69921875" style="3400" customWidth="1"/>
    <col min="15" max="15" width="1.69921875" style="3402" customWidth="1"/>
    <col min="16" max="17" width="1.69921875" style="3400" customWidth="1"/>
    <col min="18" max="16384" width="9" style="1980"/>
  </cols>
  <sheetData>
    <row r="1" spans="1:18" s="1977" customFormat="1" ht="23.25" customHeight="1">
      <c r="A1" s="3074" t="s">
        <v>713</v>
      </c>
      <c r="B1" s="5265" t="s">
        <v>4303</v>
      </c>
      <c r="C1" s="5266"/>
      <c r="D1" s="5266"/>
      <c r="E1" s="1978"/>
      <c r="F1" s="1978"/>
      <c r="G1" s="1978"/>
      <c r="H1" s="5267"/>
      <c r="I1" s="5267"/>
      <c r="L1" s="3074"/>
      <c r="M1" s="3397"/>
      <c r="N1" s="3398"/>
      <c r="O1" s="3399"/>
      <c r="P1" s="3398"/>
      <c r="Q1" s="3400"/>
    </row>
    <row r="2" spans="1:18" s="1977" customFormat="1" ht="23.25" customHeight="1">
      <c r="A2" s="3074"/>
      <c r="B2" s="5265" t="str">
        <f>SelectCompany!B4</f>
        <v>South Staffordshire Water</v>
      </c>
      <c r="C2" s="5266"/>
      <c r="D2" s="5266"/>
      <c r="E2" s="1978"/>
      <c r="F2" s="1978"/>
      <c r="G2" s="1978"/>
      <c r="H2" s="1978"/>
      <c r="I2" s="1978"/>
      <c r="L2" s="3074"/>
      <c r="M2" s="3397"/>
      <c r="N2" s="3398"/>
      <c r="O2" s="3399"/>
      <c r="P2" s="3398"/>
      <c r="Q2" s="3400"/>
    </row>
    <row r="3" spans="1:18" s="1979" customFormat="1" ht="50.1" customHeight="1">
      <c r="A3" s="3075"/>
      <c r="B3" s="5268" t="s">
        <v>9964</v>
      </c>
      <c r="C3" s="5268"/>
      <c r="D3" s="5268"/>
      <c r="E3" s="5268"/>
      <c r="F3" s="5268"/>
      <c r="G3" s="5268"/>
      <c r="H3" s="5268"/>
      <c r="I3" s="5268"/>
      <c r="J3" s="5268"/>
      <c r="K3" s="5268"/>
      <c r="L3" s="3075"/>
      <c r="M3" s="3401"/>
      <c r="N3" s="3073" t="s">
        <v>716</v>
      </c>
      <c r="O3" s="3402"/>
      <c r="P3" s="3400"/>
      <c r="Q3" s="3400"/>
    </row>
    <row r="4" spans="1:18" ht="12.75" customHeight="1" thickBot="1">
      <c r="B4" s="1981"/>
      <c r="C4" s="1982"/>
      <c r="D4" s="1982"/>
      <c r="E4" s="1982"/>
      <c r="F4" s="1982"/>
      <c r="G4" s="1982"/>
      <c r="H4" s="1982"/>
      <c r="I4" s="1982"/>
    </row>
    <row r="5" spans="1:18" s="1983" customFormat="1" ht="45.75" customHeight="1" thickTop="1" thickBot="1">
      <c r="A5" s="3075" t="s">
        <v>725</v>
      </c>
      <c r="B5" s="3716" t="s">
        <v>717</v>
      </c>
      <c r="C5" s="3717" t="s">
        <v>718</v>
      </c>
      <c r="D5" s="3717" t="s">
        <v>719</v>
      </c>
      <c r="E5" s="3717" t="s">
        <v>3605</v>
      </c>
      <c r="F5" s="3717" t="s">
        <v>3608</v>
      </c>
      <c r="G5" s="3718" t="s">
        <v>3611</v>
      </c>
      <c r="H5" s="1984"/>
      <c r="I5" s="3719" t="s">
        <v>723</v>
      </c>
      <c r="K5" s="3720" t="s">
        <v>724</v>
      </c>
      <c r="L5" s="3075"/>
      <c r="M5" s="3401"/>
      <c r="N5" s="3400"/>
      <c r="O5" s="3402"/>
      <c r="P5" s="3400"/>
      <c r="Q5" s="3400"/>
    </row>
    <row r="6" spans="1:18" s="1983" customFormat="1" ht="15.75" customHeight="1" thickTop="1" thickBot="1">
      <c r="A6" s="3075" t="s">
        <v>729</v>
      </c>
      <c r="B6" s="1986"/>
      <c r="C6" s="1987"/>
      <c r="D6" s="1987"/>
      <c r="E6" s="1988"/>
      <c r="F6" s="1988"/>
      <c r="G6" s="1987"/>
      <c r="H6" s="1985"/>
      <c r="I6" s="1988"/>
      <c r="K6" s="1989"/>
      <c r="L6" s="3075"/>
      <c r="M6" s="3401"/>
      <c r="N6" s="3036"/>
      <c r="O6" s="3402"/>
      <c r="P6" s="3400"/>
      <c r="Q6" s="3400"/>
    </row>
    <row r="7" spans="1:18" s="1983" customFormat="1" ht="15.75" customHeight="1" thickTop="1" thickBot="1">
      <c r="A7" s="3075"/>
      <c r="B7" s="3550" t="s">
        <v>1322</v>
      </c>
      <c r="C7" s="1985"/>
      <c r="D7" s="1985"/>
      <c r="E7" s="1985"/>
      <c r="F7" s="1985"/>
      <c r="G7" s="1985"/>
      <c r="H7" s="1985"/>
      <c r="I7" s="1985"/>
      <c r="L7" s="3075"/>
      <c r="M7" s="3401"/>
      <c r="N7" s="3094">
        <f t="shared" ref="N7:N19" si="0">IF(COUNTBLANK(E7:G7)=O7, 0, rngIncomplete )</f>
        <v>0</v>
      </c>
      <c r="O7" s="1003">
        <v>3</v>
      </c>
      <c r="P7" s="3400"/>
      <c r="Q7" s="3400"/>
    </row>
    <row r="8" spans="1:18" s="1983" customFormat="1" ht="15.75" customHeight="1" thickTop="1">
      <c r="A8" s="3075"/>
      <c r="B8" s="1766" t="s">
        <v>4304</v>
      </c>
      <c r="C8" s="1767" t="s">
        <v>731</v>
      </c>
      <c r="D8" s="1767">
        <v>3</v>
      </c>
      <c r="E8" s="1990">
        <v>3.2919373253202293</v>
      </c>
      <c r="F8" s="1990">
        <v>0</v>
      </c>
      <c r="G8" s="1991">
        <f>IFERROR(SUM(E8:F8), 0)</f>
        <v>3.2919373253202293</v>
      </c>
      <c r="H8" s="1984"/>
      <c r="I8" s="1992" t="s">
        <v>4305</v>
      </c>
      <c r="K8" s="1035"/>
      <c r="L8" s="3075"/>
      <c r="M8" s="3401"/>
      <c r="N8" s="3094">
        <f t="shared" si="0"/>
        <v>0</v>
      </c>
      <c r="O8" s="3402">
        <v>0</v>
      </c>
      <c r="P8" s="3400"/>
      <c r="Q8" s="3400"/>
    </row>
    <row r="9" spans="1:18" s="1983" customFormat="1" ht="15.75" customHeight="1">
      <c r="A9" s="3075"/>
      <c r="B9" s="1770" t="s">
        <v>4306</v>
      </c>
      <c r="C9" s="1771" t="s">
        <v>731</v>
      </c>
      <c r="D9" s="1771">
        <v>3</v>
      </c>
      <c r="E9" s="1993">
        <v>2.2956288995362755</v>
      </c>
      <c r="F9" s="1993">
        <v>0</v>
      </c>
      <c r="G9" s="1994">
        <f t="shared" ref="G9:G12" si="1">IFERROR(SUM(E9:F9), 0)</f>
        <v>2.2956288995362755</v>
      </c>
      <c r="H9" s="1984"/>
      <c r="I9" s="1995" t="s">
        <v>4307</v>
      </c>
      <c r="K9" s="1047"/>
      <c r="L9" s="3075"/>
      <c r="M9" s="3401"/>
      <c r="N9" s="3094">
        <f t="shared" si="0"/>
        <v>0</v>
      </c>
      <c r="O9" s="3402">
        <v>0</v>
      </c>
      <c r="P9" s="3400"/>
      <c r="Q9" s="3400"/>
    </row>
    <row r="10" spans="1:18" s="1983" customFormat="1" ht="15.75" customHeight="1">
      <c r="A10" s="3075"/>
      <c r="B10" s="1770" t="s">
        <v>4308</v>
      </c>
      <c r="C10" s="1771" t="s">
        <v>731</v>
      </c>
      <c r="D10" s="1771">
        <v>3</v>
      </c>
      <c r="E10" s="1993">
        <v>-0.54949789494694401</v>
      </c>
      <c r="F10" s="1993">
        <v>0</v>
      </c>
      <c r="G10" s="1994">
        <f t="shared" si="1"/>
        <v>-0.54949789494694401</v>
      </c>
      <c r="H10" s="1984"/>
      <c r="I10" s="1995" t="s">
        <v>4309</v>
      </c>
      <c r="K10" s="1047"/>
      <c r="L10" s="3075"/>
      <c r="M10" s="3401"/>
      <c r="N10" s="3094">
        <f t="shared" si="0"/>
        <v>0</v>
      </c>
      <c r="O10" s="3402">
        <v>0</v>
      </c>
      <c r="P10" s="3400"/>
      <c r="Q10" s="3400"/>
    </row>
    <row r="11" spans="1:18" s="1983" customFormat="1" ht="15.75" customHeight="1">
      <c r="A11" s="3075"/>
      <c r="B11" s="1770" t="s">
        <v>4310</v>
      </c>
      <c r="C11" s="1771" t="s">
        <v>731</v>
      </c>
      <c r="D11" s="1771">
        <v>3</v>
      </c>
      <c r="E11" s="1993">
        <v>0</v>
      </c>
      <c r="F11" s="1993">
        <v>0</v>
      </c>
      <c r="G11" s="1994">
        <f t="shared" si="1"/>
        <v>0</v>
      </c>
      <c r="H11" s="1984"/>
      <c r="I11" s="1995" t="s">
        <v>4311</v>
      </c>
      <c r="K11" s="1047"/>
      <c r="L11" s="3075"/>
      <c r="M11" s="3401"/>
      <c r="N11" s="3094">
        <f t="shared" si="0"/>
        <v>0</v>
      </c>
      <c r="O11" s="3402">
        <v>0</v>
      </c>
      <c r="P11" s="3400"/>
      <c r="Q11" s="3400"/>
    </row>
    <row r="12" spans="1:18" ht="15.75" customHeight="1" thickBot="1">
      <c r="B12" s="1774" t="s">
        <v>4312</v>
      </c>
      <c r="C12" s="1775" t="s">
        <v>731</v>
      </c>
      <c r="D12" s="1775">
        <v>3</v>
      </c>
      <c r="E12" s="1996">
        <f>IFERROR(SUM(E8:E11), 0)</f>
        <v>5.038068329909561</v>
      </c>
      <c r="F12" s="1996">
        <f>IFERROR(SUM(F8:F11), 0)</f>
        <v>0</v>
      </c>
      <c r="G12" s="1997">
        <f t="shared" si="1"/>
        <v>5.038068329909561</v>
      </c>
      <c r="H12" s="1984"/>
      <c r="I12" s="1998" t="s">
        <v>4313</v>
      </c>
      <c r="J12" s="1983"/>
      <c r="K12" s="1029"/>
      <c r="N12" s="3094">
        <f t="shared" si="0"/>
        <v>0</v>
      </c>
      <c r="O12" s="3402">
        <v>0</v>
      </c>
      <c r="Q12" s="3403"/>
      <c r="R12" s="1999"/>
    </row>
    <row r="13" spans="1:18" ht="16.8" thickTop="1" thickBot="1">
      <c r="B13" s="1983"/>
      <c r="C13" s="1983"/>
      <c r="D13" s="1983"/>
      <c r="E13" s="1983"/>
      <c r="F13" s="1983"/>
      <c r="G13" s="1983"/>
      <c r="H13" s="1983"/>
      <c r="I13" s="2000"/>
      <c r="J13" s="1983"/>
      <c r="K13" s="1983"/>
      <c r="N13" s="3094">
        <f t="shared" si="0"/>
        <v>0</v>
      </c>
      <c r="O13" s="3402">
        <v>3</v>
      </c>
    </row>
    <row r="14" spans="1:18" s="1983" customFormat="1" ht="15.75" customHeight="1" thickTop="1" thickBot="1">
      <c r="A14" s="3075"/>
      <c r="B14" s="3550" t="s">
        <v>1333</v>
      </c>
      <c r="C14" s="1985"/>
      <c r="D14" s="1985"/>
      <c r="E14" s="1985"/>
      <c r="F14" s="1985"/>
      <c r="G14" s="1985"/>
      <c r="H14" s="1985"/>
      <c r="I14" s="2001"/>
      <c r="L14" s="3075"/>
      <c r="M14" s="3401"/>
      <c r="N14" s="3094">
        <f t="shared" si="0"/>
        <v>0</v>
      </c>
      <c r="O14" s="3402">
        <v>3</v>
      </c>
      <c r="P14" s="3400"/>
      <c r="Q14" s="3400"/>
    </row>
    <row r="15" spans="1:18" s="1983" customFormat="1" ht="15.75" customHeight="1" thickTop="1">
      <c r="A15" s="3075"/>
      <c r="B15" s="1766" t="s">
        <v>4314</v>
      </c>
      <c r="C15" s="1767" t="s">
        <v>731</v>
      </c>
      <c r="D15" s="1767">
        <v>3</v>
      </c>
      <c r="E15" s="1990"/>
      <c r="F15" s="1990"/>
      <c r="G15" s="1991">
        <f>IFERROR(SUM(E15:F15), 0)</f>
        <v>0</v>
      </c>
      <c r="H15" s="1984"/>
      <c r="I15" s="1992" t="s">
        <v>4315</v>
      </c>
      <c r="K15" s="1035"/>
      <c r="L15" s="3075"/>
      <c r="M15" s="3401"/>
      <c r="N15" s="3094" t="str">
        <f t="shared" si="0"/>
        <v>Please complete all cells in row</v>
      </c>
      <c r="O15" s="3402">
        <v>0</v>
      </c>
      <c r="P15" s="3400"/>
      <c r="Q15" s="3400"/>
    </row>
    <row r="16" spans="1:18" s="1983" customFormat="1" ht="15.75" customHeight="1">
      <c r="A16" s="3075"/>
      <c r="B16" s="1770" t="s">
        <v>4316</v>
      </c>
      <c r="C16" s="1771" t="s">
        <v>731</v>
      </c>
      <c r="D16" s="1771">
        <v>3</v>
      </c>
      <c r="E16" s="1993"/>
      <c r="F16" s="1993"/>
      <c r="G16" s="1994">
        <f t="shared" ref="G16:G19" si="2">IFERROR(SUM(E16:F16), 0)</f>
        <v>0</v>
      </c>
      <c r="H16" s="1984"/>
      <c r="I16" s="1995" t="s">
        <v>4317</v>
      </c>
      <c r="K16" s="1047"/>
      <c r="L16" s="3075"/>
      <c r="M16" s="3401"/>
      <c r="N16" s="3094" t="str">
        <f t="shared" si="0"/>
        <v>Please complete all cells in row</v>
      </c>
      <c r="O16" s="3402">
        <v>0</v>
      </c>
      <c r="P16" s="3400"/>
      <c r="Q16" s="3400"/>
    </row>
    <row r="17" spans="1:18" s="1983" customFormat="1" ht="15.75" customHeight="1">
      <c r="A17" s="3075"/>
      <c r="B17" s="1770" t="s">
        <v>4318</v>
      </c>
      <c r="C17" s="1771" t="s">
        <v>731</v>
      </c>
      <c r="D17" s="1771">
        <v>3</v>
      </c>
      <c r="E17" s="1993"/>
      <c r="F17" s="1993"/>
      <c r="G17" s="1994">
        <f t="shared" si="2"/>
        <v>0</v>
      </c>
      <c r="H17" s="1984"/>
      <c r="I17" s="1995" t="s">
        <v>4319</v>
      </c>
      <c r="K17" s="1047"/>
      <c r="L17" s="3075"/>
      <c r="M17" s="3401"/>
      <c r="N17" s="3094" t="str">
        <f t="shared" si="0"/>
        <v>Please complete all cells in row</v>
      </c>
      <c r="O17" s="3402">
        <v>0</v>
      </c>
      <c r="P17" s="3400"/>
      <c r="Q17" s="3400"/>
    </row>
    <row r="18" spans="1:18" s="1983" customFormat="1" ht="15.75" customHeight="1">
      <c r="A18" s="3075"/>
      <c r="B18" s="1770" t="s">
        <v>4320</v>
      </c>
      <c r="C18" s="1771" t="s">
        <v>731</v>
      </c>
      <c r="D18" s="1771">
        <v>3</v>
      </c>
      <c r="E18" s="1993"/>
      <c r="F18" s="1993"/>
      <c r="G18" s="1994">
        <f t="shared" si="2"/>
        <v>0</v>
      </c>
      <c r="H18" s="1984"/>
      <c r="I18" s="1995" t="s">
        <v>4321</v>
      </c>
      <c r="K18" s="1047"/>
      <c r="L18" s="3075"/>
      <c r="M18" s="3401"/>
      <c r="N18" s="3094" t="str">
        <f t="shared" si="0"/>
        <v>Please complete all cells in row</v>
      </c>
      <c r="O18" s="3402">
        <v>0</v>
      </c>
      <c r="P18" s="3400"/>
      <c r="Q18" s="3400"/>
    </row>
    <row r="19" spans="1:18" ht="15.75" customHeight="1" thickBot="1">
      <c r="B19" s="1774" t="s">
        <v>4322</v>
      </c>
      <c r="C19" s="1775" t="s">
        <v>731</v>
      </c>
      <c r="D19" s="1775">
        <v>3</v>
      </c>
      <c r="E19" s="1996">
        <f>IFERROR(SUM(E15:E18), 0)</f>
        <v>0</v>
      </c>
      <c r="F19" s="1996">
        <f>IFERROR(SUM(F15:F18), 0)</f>
        <v>0</v>
      </c>
      <c r="G19" s="1997">
        <f t="shared" si="2"/>
        <v>0</v>
      </c>
      <c r="H19" s="1984"/>
      <c r="I19" s="1998" t="s">
        <v>4323</v>
      </c>
      <c r="J19" s="1983"/>
      <c r="K19" s="1029"/>
      <c r="N19" s="3094">
        <f t="shared" si="0"/>
        <v>0</v>
      </c>
      <c r="O19" s="3402">
        <v>0</v>
      </c>
      <c r="Q19" s="3403"/>
      <c r="R19" s="1999"/>
    </row>
    <row r="20" spans="1:18" ht="16.2" thickTop="1">
      <c r="B20" s="1983"/>
      <c r="C20" s="1983"/>
      <c r="D20" s="1983"/>
      <c r="E20" s="1983"/>
      <c r="F20" s="1983"/>
      <c r="G20" s="1983"/>
      <c r="H20" s="1983"/>
      <c r="I20" s="2000"/>
      <c r="J20" s="1983"/>
      <c r="K20" s="1983"/>
      <c r="L20" s="3075" t="s">
        <v>775</v>
      </c>
    </row>
  </sheetData>
  <sheetProtection formatColumns="0" formatRows="0"/>
  <mergeCells count="4">
    <mergeCell ref="B1:D1"/>
    <mergeCell ref="H1:I1"/>
    <mergeCell ref="B2:D2"/>
    <mergeCell ref="B3:K3"/>
  </mergeCells>
  <conditionalFormatting sqref="N7:N19">
    <cfRule type="cellIs" dxfId="39" priority="1" operator="equal">
      <formula>0</formula>
    </cfRule>
  </conditionalFormatting>
  <dataValidations count="1">
    <dataValidation type="custom" allowBlank="1" showErrorMessage="1" errorTitle="Input Error" error="Please input a numeric value." sqref="E8:F11 E15:F18" xr:uid="{0D04CDB9-6380-47F3-8B25-DC2CFC352F79}">
      <formula1>ISNUMBER(E8)</formula1>
    </dataValidation>
  </dataValidations>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D78C0F-6C13-407A-97DC-8596A3D65EF6}">
  <sheetPr codeName="Sheet134">
    <pageSetUpPr fitToPage="1"/>
  </sheetPr>
  <dimension ref="A1:Q27"/>
  <sheetViews>
    <sheetView showGridLines="0" workbookViewId="0">
      <selection activeCell="E19" sqref="E19"/>
    </sheetView>
  </sheetViews>
  <sheetFormatPr defaultColWidth="9" defaultRowHeight="24" customHeight="1"/>
  <cols>
    <col min="1" max="1" width="1.19921875" style="3080" customWidth="1"/>
    <col min="2" max="2" width="53" style="1504" customWidth="1"/>
    <col min="3" max="4" width="6" style="1504" customWidth="1"/>
    <col min="5" max="7" width="12.09765625" style="1504" customWidth="1"/>
    <col min="8" max="8" width="1.59765625" style="1504" customWidth="1"/>
    <col min="9" max="9" width="10.59765625" style="1504" customWidth="1"/>
    <col min="10" max="10" width="1.59765625" style="1504" customWidth="1"/>
    <col min="11" max="11" width="24.09765625" style="1504" customWidth="1"/>
    <col min="12" max="12" width="1.69921875" style="3080" customWidth="1"/>
    <col min="13" max="13" width="1.69921875" style="3405" customWidth="1"/>
    <col min="14" max="14" width="19.69921875" style="3084" customWidth="1"/>
    <col min="15" max="15" width="1.69921875" style="3405" customWidth="1"/>
    <col min="16" max="16" width="1.69921875" style="3080" customWidth="1"/>
    <col min="17" max="17" width="1.69921875" style="3323" customWidth="1"/>
    <col min="18" max="16384" width="9" style="1504"/>
  </cols>
  <sheetData>
    <row r="1" spans="1:17" s="2002" customFormat="1" ht="23.25" customHeight="1">
      <c r="A1" s="3079" t="s">
        <v>713</v>
      </c>
      <c r="B1" s="5068" t="s">
        <v>4324</v>
      </c>
      <c r="C1" s="5068"/>
      <c r="D1" s="5068"/>
      <c r="E1" s="5068"/>
      <c r="F1" s="5068"/>
      <c r="G1" s="5068"/>
      <c r="H1" s="913"/>
      <c r="I1" s="913"/>
      <c r="J1" s="2003"/>
      <c r="K1" s="2003"/>
      <c r="L1" s="3080"/>
      <c r="M1" s="3404"/>
      <c r="N1" s="3083"/>
      <c r="O1" s="3404"/>
      <c r="P1" s="3079"/>
      <c r="Q1" s="3297"/>
    </row>
    <row r="2" spans="1:17" s="2002" customFormat="1" ht="23.25" customHeight="1">
      <c r="A2" s="3079"/>
      <c r="B2" s="5068" t="str">
        <f>SelectCompany!B4</f>
        <v>South Staffordshire Water</v>
      </c>
      <c r="C2" s="5068"/>
      <c r="D2" s="5068"/>
      <c r="E2" s="5068"/>
      <c r="F2" s="5068"/>
      <c r="G2" s="5068"/>
      <c r="H2" s="1692"/>
      <c r="I2" s="1692"/>
      <c r="J2" s="2003"/>
      <c r="K2" s="2003"/>
      <c r="L2" s="3080"/>
      <c r="M2" s="3404"/>
      <c r="N2" s="3083"/>
      <c r="O2" s="3404"/>
      <c r="P2" s="3079"/>
      <c r="Q2" s="3374"/>
    </row>
    <row r="3" spans="1:17" s="2003" customFormat="1" ht="36.75" customHeight="1">
      <c r="A3" s="3080"/>
      <c r="B3" s="4967" t="s">
        <v>4325</v>
      </c>
      <c r="C3" s="4967"/>
      <c r="D3" s="4967"/>
      <c r="E3" s="4967"/>
      <c r="F3" s="4967"/>
      <c r="G3" s="4967"/>
      <c r="H3" s="4967"/>
      <c r="I3" s="4967"/>
      <c r="J3" s="4967"/>
      <c r="K3" s="4967"/>
      <c r="L3" s="3081"/>
      <c r="M3" s="3405"/>
      <c r="N3" s="3085" t="s">
        <v>716</v>
      </c>
      <c r="O3" s="3405"/>
      <c r="P3" s="3080"/>
      <c r="Q3" s="3374"/>
    </row>
    <row r="4" spans="1:17" ht="15" customHeight="1" thickBot="1">
      <c r="C4" s="2004"/>
      <c r="D4" s="2004"/>
      <c r="E4" s="2004"/>
      <c r="F4" s="2004"/>
      <c r="G4" s="2004"/>
      <c r="H4" s="2005"/>
      <c r="I4" s="920"/>
      <c r="J4" s="920"/>
      <c r="K4" s="920"/>
      <c r="L4" s="3081"/>
      <c r="Q4" s="3406"/>
    </row>
    <row r="5" spans="1:17" s="1507" customFormat="1" ht="48.75" customHeight="1" thickTop="1" thickBot="1">
      <c r="A5" s="3080" t="s">
        <v>725</v>
      </c>
      <c r="B5" s="3716" t="s">
        <v>717</v>
      </c>
      <c r="C5" s="3721" t="s">
        <v>718</v>
      </c>
      <c r="D5" s="3721" t="s">
        <v>719</v>
      </c>
      <c r="E5" s="4425" t="s">
        <v>3605</v>
      </c>
      <c r="F5" s="4425" t="s">
        <v>3608</v>
      </c>
      <c r="G5" s="4426" t="s">
        <v>3611</v>
      </c>
      <c r="H5" s="2006"/>
      <c r="I5" s="3722" t="s">
        <v>723</v>
      </c>
      <c r="J5" s="920"/>
      <c r="K5" s="3722" t="s">
        <v>724</v>
      </c>
      <c r="L5" s="3081"/>
      <c r="M5" s="3405"/>
      <c r="N5" s="3084"/>
      <c r="O5" s="3405"/>
      <c r="P5" s="3080"/>
      <c r="Q5" s="3406"/>
    </row>
    <row r="6" spans="1:17" s="1507" customFormat="1" ht="15.75" customHeight="1" thickTop="1" thickBot="1">
      <c r="A6" s="3080" t="s">
        <v>729</v>
      </c>
      <c r="B6" s="2007"/>
      <c r="C6" s="2007"/>
      <c r="D6" s="2007"/>
      <c r="E6" s="2007"/>
      <c r="F6" s="2007"/>
      <c r="G6" s="2007"/>
      <c r="H6" s="2007"/>
      <c r="I6" s="2007"/>
      <c r="J6" s="2007"/>
      <c r="K6" s="2007"/>
      <c r="L6" s="3082"/>
      <c r="M6" s="3405"/>
      <c r="N6" s="3084"/>
      <c r="O6" s="3405"/>
      <c r="P6" s="3080"/>
      <c r="Q6" s="3407"/>
    </row>
    <row r="7" spans="1:17" s="1507" customFormat="1" ht="17.25" customHeight="1" thickTop="1" thickBot="1">
      <c r="A7" s="3080"/>
      <c r="B7" s="3550" t="s">
        <v>1322</v>
      </c>
      <c r="C7" s="2007"/>
      <c r="D7" s="2007"/>
      <c r="E7" s="2007"/>
      <c r="F7" s="2007"/>
      <c r="G7" s="2007"/>
      <c r="H7" s="2007"/>
      <c r="I7" s="2007"/>
      <c r="J7" s="2007"/>
      <c r="K7" s="2007"/>
      <c r="L7" s="3082"/>
      <c r="M7" s="3405"/>
      <c r="N7" s="101">
        <f t="shared" ref="N7:N17" si="0">IF(COUNTBLANK(E7:G7) = O7, 0, rngIncomplete )</f>
        <v>0</v>
      </c>
      <c r="O7" s="3106">
        <v>3</v>
      </c>
      <c r="P7" s="3080"/>
      <c r="Q7" s="3407"/>
    </row>
    <row r="8" spans="1:17" s="1507" customFormat="1" ht="17.25" customHeight="1" thickTop="1">
      <c r="A8" s="3080"/>
      <c r="B8" s="1770" t="s">
        <v>4326</v>
      </c>
      <c r="C8" s="1523" t="s">
        <v>731</v>
      </c>
      <c r="D8" s="1523">
        <v>3</v>
      </c>
      <c r="E8" s="2008">
        <v>0</v>
      </c>
      <c r="F8" s="2008">
        <v>1.9646279855006432</v>
      </c>
      <c r="G8" s="2009">
        <f>IFERROR(SUM(E8:F8), 0)</f>
        <v>1.9646279855006432</v>
      </c>
      <c r="H8" s="2010"/>
      <c r="I8" s="1036" t="s">
        <v>4327</v>
      </c>
      <c r="J8" s="1466"/>
      <c r="K8" s="1035"/>
      <c r="L8" s="3081"/>
      <c r="M8" s="3405"/>
      <c r="N8" s="101">
        <f t="shared" si="0"/>
        <v>0</v>
      </c>
      <c r="O8" s="3106">
        <v>0</v>
      </c>
      <c r="P8" s="3080"/>
      <c r="Q8" s="3408"/>
    </row>
    <row r="9" spans="1:17" s="1507" customFormat="1" ht="17.25" customHeight="1">
      <c r="A9" s="3080"/>
      <c r="B9" s="1539" t="s">
        <v>4328</v>
      </c>
      <c r="C9" s="1540" t="s">
        <v>731</v>
      </c>
      <c r="D9" s="1540">
        <v>3</v>
      </c>
      <c r="E9" s="2011">
        <v>0</v>
      </c>
      <c r="F9" s="2011">
        <v>2.0345489944993553</v>
      </c>
      <c r="G9" s="2012">
        <f t="shared" ref="G9:G17" si="1">IFERROR(SUM(E9:F9), 0)</f>
        <v>2.0345489944993553</v>
      </c>
      <c r="H9" s="2010"/>
      <c r="I9" s="1048" t="s">
        <v>4329</v>
      </c>
      <c r="J9" s="1466"/>
      <c r="K9" s="1047"/>
      <c r="L9" s="3081"/>
      <c r="M9" s="3405"/>
      <c r="N9" s="101">
        <f t="shared" si="0"/>
        <v>0</v>
      </c>
      <c r="O9" s="3106">
        <v>0</v>
      </c>
      <c r="P9" s="3080"/>
      <c r="Q9" s="3408"/>
    </row>
    <row r="10" spans="1:17" s="1507" customFormat="1" ht="17.25" customHeight="1">
      <c r="A10" s="3080"/>
      <c r="B10" s="1539" t="s">
        <v>4330</v>
      </c>
      <c r="C10" s="1540" t="s">
        <v>731</v>
      </c>
      <c r="D10" s="1540">
        <v>3</v>
      </c>
      <c r="E10" s="2011">
        <v>0</v>
      </c>
      <c r="F10" s="2011">
        <v>0.57926626000000003</v>
      </c>
      <c r="G10" s="2012">
        <f t="shared" si="1"/>
        <v>0.57926626000000003</v>
      </c>
      <c r="H10" s="2010"/>
      <c r="I10" s="1048" t="s">
        <v>4331</v>
      </c>
      <c r="J10" s="1466"/>
      <c r="K10" s="1047"/>
      <c r="L10" s="3081"/>
      <c r="M10" s="3405"/>
      <c r="N10" s="101">
        <f t="shared" si="0"/>
        <v>0</v>
      </c>
      <c r="O10" s="3106">
        <v>0</v>
      </c>
      <c r="P10" s="3080"/>
      <c r="Q10" s="3408"/>
    </row>
    <row r="11" spans="1:17" ht="17.25" customHeight="1" thickBot="1">
      <c r="B11" s="1533" t="s">
        <v>4332</v>
      </c>
      <c r="C11" s="1534" t="s">
        <v>731</v>
      </c>
      <c r="D11" s="1534">
        <v>3</v>
      </c>
      <c r="E11" s="2013">
        <f>IFERROR(SUM(E8:E10), 0)</f>
        <v>0</v>
      </c>
      <c r="F11" s="2013">
        <f>IFERROR(SUM(F8:F10), 0)</f>
        <v>4.5784432399999986</v>
      </c>
      <c r="G11" s="2014">
        <f t="shared" si="1"/>
        <v>4.5784432399999986</v>
      </c>
      <c r="H11" s="2010"/>
      <c r="I11" s="1031" t="s">
        <v>4333</v>
      </c>
      <c r="J11" s="1466"/>
      <c r="K11" s="1029"/>
      <c r="L11" s="3081"/>
      <c r="N11" s="101">
        <f t="shared" si="0"/>
        <v>0</v>
      </c>
      <c r="O11" s="3106">
        <v>0</v>
      </c>
      <c r="Q11" s="3408"/>
    </row>
    <row r="12" spans="1:17" ht="17.25" customHeight="1" thickTop="1" thickBot="1">
      <c r="B12" s="1507"/>
      <c r="C12" s="1507"/>
      <c r="D12" s="1507"/>
      <c r="E12" s="2015"/>
      <c r="F12" s="2015"/>
      <c r="G12" s="2015"/>
      <c r="H12" s="1507"/>
      <c r="I12" s="1507"/>
      <c r="J12" s="1507"/>
      <c r="K12" s="1507"/>
      <c r="N12" s="101">
        <f t="shared" si="0"/>
        <v>0</v>
      </c>
      <c r="O12" s="3106">
        <v>3</v>
      </c>
    </row>
    <row r="13" spans="1:17" s="1507" customFormat="1" ht="17.25" customHeight="1" thickTop="1" thickBot="1">
      <c r="A13" s="3080"/>
      <c r="B13" s="3550" t="s">
        <v>1333</v>
      </c>
      <c r="C13" s="2007"/>
      <c r="D13" s="2007"/>
      <c r="E13" s="2016"/>
      <c r="F13" s="2016"/>
      <c r="G13" s="2016"/>
      <c r="H13" s="2007"/>
      <c r="I13" s="2007"/>
      <c r="J13" s="2007"/>
      <c r="K13" s="2007"/>
      <c r="L13" s="3082"/>
      <c r="M13" s="3405"/>
      <c r="N13" s="101">
        <f t="shared" si="0"/>
        <v>0</v>
      </c>
      <c r="O13" s="3106">
        <v>3</v>
      </c>
      <c r="P13" s="3080"/>
      <c r="Q13" s="3407"/>
    </row>
    <row r="14" spans="1:17" s="1507" customFormat="1" ht="17.25" customHeight="1" thickTop="1">
      <c r="A14" s="3080"/>
      <c r="B14" s="1770" t="s">
        <v>4334</v>
      </c>
      <c r="C14" s="1523" t="s">
        <v>731</v>
      </c>
      <c r="D14" s="1523">
        <v>3</v>
      </c>
      <c r="E14" s="2008"/>
      <c r="F14" s="2008"/>
      <c r="G14" s="2009">
        <f t="shared" si="1"/>
        <v>0</v>
      </c>
      <c r="H14" s="2010"/>
      <c r="I14" s="1036" t="s">
        <v>4335</v>
      </c>
      <c r="J14" s="1466"/>
      <c r="K14" s="1035"/>
      <c r="L14" s="3081"/>
      <c r="M14" s="3405"/>
      <c r="N14" s="101" t="str">
        <f t="shared" si="0"/>
        <v>Please complete all cells in row</v>
      </c>
      <c r="O14" s="3106">
        <v>0</v>
      </c>
      <c r="P14" s="3080"/>
      <c r="Q14" s="3408"/>
    </row>
    <row r="15" spans="1:17" s="1507" customFormat="1" ht="17.25" customHeight="1">
      <c r="A15" s="3080"/>
      <c r="B15" s="1539" t="s">
        <v>4336</v>
      </c>
      <c r="C15" s="1540" t="s">
        <v>731</v>
      </c>
      <c r="D15" s="1540">
        <v>3</v>
      </c>
      <c r="E15" s="2011"/>
      <c r="F15" s="2011"/>
      <c r="G15" s="2012">
        <f t="shared" si="1"/>
        <v>0</v>
      </c>
      <c r="H15" s="2010"/>
      <c r="I15" s="1048" t="s">
        <v>4337</v>
      </c>
      <c r="J15" s="1466"/>
      <c r="K15" s="1047"/>
      <c r="L15" s="3081"/>
      <c r="M15" s="3405"/>
      <c r="N15" s="101" t="str">
        <f t="shared" si="0"/>
        <v>Please complete all cells in row</v>
      </c>
      <c r="O15" s="3106">
        <v>0</v>
      </c>
      <c r="P15" s="3080"/>
      <c r="Q15" s="3408"/>
    </row>
    <row r="16" spans="1:17" s="1515" customFormat="1" ht="17.25" customHeight="1">
      <c r="A16" s="3080"/>
      <c r="B16" s="1539" t="s">
        <v>4338</v>
      </c>
      <c r="C16" s="1540" t="s">
        <v>731</v>
      </c>
      <c r="D16" s="1540">
        <v>3</v>
      </c>
      <c r="E16" s="2011"/>
      <c r="F16" s="2011"/>
      <c r="G16" s="2012">
        <f t="shared" si="1"/>
        <v>0</v>
      </c>
      <c r="H16" s="2017"/>
      <c r="I16" s="2018" t="s">
        <v>4339</v>
      </c>
      <c r="K16" s="1047"/>
      <c r="L16" s="3080"/>
      <c r="M16" s="3405"/>
      <c r="N16" s="101" t="str">
        <f t="shared" si="0"/>
        <v>Please complete all cells in row</v>
      </c>
      <c r="O16" s="3106">
        <v>0</v>
      </c>
      <c r="P16" s="3080"/>
      <c r="Q16" s="3325"/>
    </row>
    <row r="17" spans="2:17" ht="17.25" customHeight="1" thickBot="1">
      <c r="B17" s="1533" t="s">
        <v>4340</v>
      </c>
      <c r="C17" s="1534" t="s">
        <v>731</v>
      </c>
      <c r="D17" s="1534">
        <v>3</v>
      </c>
      <c r="E17" s="2013">
        <f>IFERROR(SUM(E14:E16), 0)</f>
        <v>0</v>
      </c>
      <c r="F17" s="2013">
        <f>IFERROR(SUM(F14:F16), 0)</f>
        <v>0</v>
      </c>
      <c r="G17" s="2014">
        <f t="shared" si="1"/>
        <v>0</v>
      </c>
      <c r="H17" s="2010"/>
      <c r="I17" s="1031" t="s">
        <v>4341</v>
      </c>
      <c r="J17" s="1466"/>
      <c r="K17" s="1029"/>
      <c r="L17" s="3081"/>
      <c r="N17" s="101">
        <f t="shared" si="0"/>
        <v>0</v>
      </c>
      <c r="O17" s="3106">
        <v>0</v>
      </c>
      <c r="Q17" s="3408"/>
    </row>
    <row r="18" spans="2:17" ht="15.75" customHeight="1" thickTop="1" thickBot="1">
      <c r="B18" s="1507"/>
      <c r="C18" s="1507"/>
      <c r="D18" s="1507"/>
      <c r="E18" s="2015"/>
      <c r="F18" s="2015"/>
      <c r="G18" s="2015"/>
      <c r="H18" s="1507"/>
      <c r="I18" s="1507"/>
      <c r="J18" s="1507"/>
      <c r="K18" s="1507"/>
    </row>
    <row r="19" spans="2:17" ht="24" customHeight="1" thickTop="1" thickBot="1">
      <c r="B19" s="3550" t="s">
        <v>4342</v>
      </c>
      <c r="C19" s="2007"/>
      <c r="D19" s="2007"/>
      <c r="E19" s="2007"/>
      <c r="F19" s="2007"/>
      <c r="G19" s="2007"/>
      <c r="H19" s="2007"/>
      <c r="I19" s="2007"/>
      <c r="J19" s="2007"/>
      <c r="K19" s="2007"/>
      <c r="L19" s="3082"/>
      <c r="N19" s="101">
        <f t="shared" ref="N19:N26" si="2">IF(COUNTBLANK(E19:G19) = O19, 0, rngIncomplete )</f>
        <v>0</v>
      </c>
      <c r="O19" s="3106">
        <v>3</v>
      </c>
    </row>
    <row r="20" spans="2:17" ht="24" customHeight="1" thickTop="1">
      <c r="B20" s="1766" t="s">
        <v>4343</v>
      </c>
      <c r="C20" s="1523" t="s">
        <v>874</v>
      </c>
      <c r="D20" s="4430">
        <v>2</v>
      </c>
      <c r="E20" s="1466"/>
      <c r="F20" s="1466"/>
      <c r="G20" s="4427">
        <v>0</v>
      </c>
      <c r="H20" s="2010"/>
      <c r="I20" s="1036" t="s">
        <v>4344</v>
      </c>
      <c r="J20" s="1466"/>
      <c r="K20" s="4798"/>
      <c r="L20" s="4424"/>
      <c r="N20" s="101">
        <f t="shared" si="2"/>
        <v>0</v>
      </c>
      <c r="O20" s="3106">
        <v>2</v>
      </c>
    </row>
    <row r="21" spans="2:17" ht="24" customHeight="1" thickBot="1">
      <c r="B21" s="1533" t="s">
        <v>4345</v>
      </c>
      <c r="C21" s="1534" t="s">
        <v>874</v>
      </c>
      <c r="D21" s="4431">
        <v>2</v>
      </c>
      <c r="E21" s="1466"/>
      <c r="F21" s="1466"/>
      <c r="G21" s="4428">
        <f>1-G20</f>
        <v>1</v>
      </c>
      <c r="H21" s="2010"/>
      <c r="I21" s="1031" t="s">
        <v>4346</v>
      </c>
      <c r="J21" s="1466"/>
      <c r="K21" s="4800"/>
      <c r="L21" s="4424"/>
      <c r="N21" s="101">
        <f t="shared" si="2"/>
        <v>0</v>
      </c>
      <c r="O21" s="3106">
        <v>2</v>
      </c>
    </row>
    <row r="22" spans="2:17" ht="24" customHeight="1" thickTop="1" thickBot="1">
      <c r="B22" s="1507"/>
      <c r="C22" s="1507"/>
      <c r="D22" s="1507"/>
      <c r="E22" s="2015"/>
      <c r="F22" s="2015"/>
      <c r="G22" s="2015"/>
      <c r="H22" s="1507"/>
      <c r="I22" s="1507"/>
      <c r="J22" s="1507"/>
      <c r="K22" s="4825"/>
      <c r="N22" s="101">
        <f t="shared" si="2"/>
        <v>0</v>
      </c>
      <c r="O22" s="3106">
        <v>3</v>
      </c>
    </row>
    <row r="23" spans="2:17" ht="24" customHeight="1" thickTop="1" thickBot="1">
      <c r="B23" s="4432" t="s">
        <v>4347</v>
      </c>
      <c r="C23" s="2007"/>
      <c r="D23" s="2007"/>
      <c r="E23" s="2016"/>
      <c r="F23" s="2016"/>
      <c r="G23" s="2016"/>
      <c r="H23" s="2007"/>
      <c r="I23" s="2007"/>
      <c r="J23" s="2007"/>
      <c r="K23" s="4826"/>
      <c r="L23" s="3082"/>
      <c r="N23" s="101">
        <f t="shared" si="2"/>
        <v>0</v>
      </c>
      <c r="O23" s="3106">
        <v>3</v>
      </c>
    </row>
    <row r="24" spans="2:17" ht="24" customHeight="1" thickTop="1">
      <c r="B24" s="1766" t="s">
        <v>4348</v>
      </c>
      <c r="C24" s="1523" t="s">
        <v>874</v>
      </c>
      <c r="D24" s="4430">
        <v>2</v>
      </c>
      <c r="E24" s="1466"/>
      <c r="F24" s="1466"/>
      <c r="G24" s="4427"/>
      <c r="H24" s="2010"/>
      <c r="I24" s="1036" t="s">
        <v>4349</v>
      </c>
      <c r="J24" s="1466"/>
      <c r="K24" s="4798"/>
      <c r="L24" s="4424"/>
      <c r="N24" s="101" t="str">
        <f t="shared" si="2"/>
        <v>Please complete all cells in row</v>
      </c>
      <c r="O24" s="3106">
        <v>2</v>
      </c>
    </row>
    <row r="25" spans="2:17" ht="24" customHeight="1">
      <c r="B25" s="1539" t="s">
        <v>4350</v>
      </c>
      <c r="C25" s="1540" t="s">
        <v>874</v>
      </c>
      <c r="D25" s="4433">
        <v>2</v>
      </c>
      <c r="E25" s="1466"/>
      <c r="F25" s="1466"/>
      <c r="G25" s="4429"/>
      <c r="H25" s="2010"/>
      <c r="I25" s="1048" t="s">
        <v>4351</v>
      </c>
      <c r="J25" s="1466"/>
      <c r="K25" s="4799"/>
      <c r="L25" s="4424"/>
      <c r="N25" s="101" t="str">
        <f t="shared" si="2"/>
        <v>Please complete all cells in row</v>
      </c>
      <c r="O25" s="3106">
        <v>2</v>
      </c>
    </row>
    <row r="26" spans="2:17" ht="24" customHeight="1" thickBot="1">
      <c r="B26" s="1533" t="s">
        <v>4352</v>
      </c>
      <c r="C26" s="1534" t="s">
        <v>874</v>
      </c>
      <c r="D26" s="4431">
        <v>2</v>
      </c>
      <c r="E26" s="1466"/>
      <c r="F26" s="1466"/>
      <c r="G26" s="4428">
        <f>1-G24-G25</f>
        <v>1</v>
      </c>
      <c r="H26" s="2010"/>
      <c r="I26" s="1031" t="s">
        <v>4353</v>
      </c>
      <c r="J26" s="1466"/>
      <c r="K26" s="4800"/>
      <c r="L26" s="4424"/>
      <c r="N26" s="101">
        <f t="shared" si="2"/>
        <v>0</v>
      </c>
      <c r="O26" s="3106">
        <v>2</v>
      </c>
    </row>
    <row r="27" spans="2:17" ht="24" customHeight="1" thickTop="1">
      <c r="L27" s="3080" t="s">
        <v>775</v>
      </c>
    </row>
  </sheetData>
  <sheetProtection formatColumns="0" formatRows="0"/>
  <mergeCells count="3">
    <mergeCell ref="B1:G1"/>
    <mergeCell ref="B2:G2"/>
    <mergeCell ref="B3:K3"/>
  </mergeCells>
  <conditionalFormatting sqref="N7:N17 N19:N26">
    <cfRule type="cellIs" dxfId="38" priority="2" operator="equal">
      <formula>0</formula>
    </cfRule>
  </conditionalFormatting>
  <dataValidations count="1">
    <dataValidation type="custom" allowBlank="1" showErrorMessage="1" errorTitle="Input Error" error="Please enter a numeric value." sqref="G24:G26 E14:F16 G20:G21 E8:F10" xr:uid="{4C0694F0-5370-4879-8345-A25ECE0FCB97}">
      <formula1>ISNUMBER(E8)</formula1>
    </dataValidation>
  </dataValidations>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14ADD-678F-4382-ABCC-A51609ACA038}">
  <sheetPr codeName="Sheet135"/>
  <dimension ref="A1:AN25"/>
  <sheetViews>
    <sheetView topLeftCell="B1" zoomScaleNormal="100" workbookViewId="0">
      <selection activeCell="B3" sqref="B3:AI3"/>
    </sheetView>
  </sheetViews>
  <sheetFormatPr defaultColWidth="8" defaultRowHeight="13.8"/>
  <cols>
    <col min="1" max="1" width="1.19921875" style="3088" customWidth="1"/>
    <col min="2" max="2" width="21.19921875" style="2023" bestFit="1" customWidth="1"/>
    <col min="3" max="3" width="11.19921875" style="2023" customWidth="1"/>
    <col min="4" max="4" width="14.59765625" style="2023" customWidth="1"/>
    <col min="5" max="5" width="16.19921875" style="2023" customWidth="1"/>
    <col min="6" max="7" width="8.59765625" style="2023" customWidth="1"/>
    <col min="8" max="13" width="9.59765625" style="2023" customWidth="1"/>
    <col min="14" max="14" width="3.59765625" style="2023" customWidth="1"/>
    <col min="15" max="15" width="20.09765625" style="2023" customWidth="1"/>
    <col min="16" max="16" width="16.69921875" style="2023" customWidth="1"/>
    <col min="17" max="17" width="6.19921875" style="2023" customWidth="1"/>
    <col min="18" max="23" width="9.59765625" style="2023" customWidth="1"/>
    <col min="24" max="24" width="3.59765625" style="2023" customWidth="1"/>
    <col min="25" max="25" width="24.09765625" style="2023" customWidth="1"/>
    <col min="26" max="26" width="6.19921875" style="2023" customWidth="1"/>
    <col min="27" max="32" width="9.59765625" style="2023" customWidth="1"/>
    <col min="33" max="33" width="3.69921875" style="2023" customWidth="1"/>
    <col min="34" max="34" width="2.59765625" style="2023" customWidth="1"/>
    <col min="35" max="35" width="10.09765625" style="2023" customWidth="1"/>
    <col min="36" max="36" width="1.69921875" style="3088" customWidth="1"/>
    <col min="37" max="37" width="1.69921875" style="3090" customWidth="1"/>
    <col min="38" max="38" width="21.19921875" style="3089" customWidth="1"/>
    <col min="39" max="39" width="1.69921875" style="3108" customWidth="1"/>
    <col min="40" max="40" width="1.69921875" style="3089" customWidth="1"/>
    <col min="41" max="16384" width="8" style="2023"/>
  </cols>
  <sheetData>
    <row r="1" spans="1:40" s="914" customFormat="1" ht="23.25" customHeight="1">
      <c r="A1" s="3088" t="s">
        <v>713</v>
      </c>
      <c r="B1" s="1210" t="s">
        <v>4354</v>
      </c>
      <c r="C1" s="913"/>
      <c r="D1" s="2019"/>
      <c r="E1" s="913"/>
      <c r="F1" s="913"/>
      <c r="G1" s="913"/>
      <c r="H1" s="913"/>
      <c r="I1" s="913"/>
      <c r="J1" s="2020"/>
      <c r="K1" s="1580"/>
      <c r="N1" s="913"/>
      <c r="O1" s="913"/>
      <c r="P1" s="913"/>
      <c r="Q1" s="913"/>
      <c r="R1" s="913"/>
      <c r="S1" s="913"/>
      <c r="T1" s="2020"/>
      <c r="U1" s="1580"/>
      <c r="X1" s="913"/>
      <c r="Y1" s="913"/>
      <c r="Z1" s="913"/>
      <c r="AA1" s="913"/>
      <c r="AB1" s="913"/>
      <c r="AC1" s="913"/>
      <c r="AD1" s="913"/>
      <c r="AE1" s="913"/>
      <c r="AF1" s="913"/>
      <c r="AG1" s="913"/>
      <c r="AH1" s="5270"/>
      <c r="AI1" s="5270"/>
      <c r="AJ1" s="3088"/>
      <c r="AK1" s="3090"/>
      <c r="AL1" s="3089"/>
      <c r="AM1" s="3108"/>
      <c r="AN1" s="3089"/>
    </row>
    <row r="2" spans="1:40" s="914" customFormat="1" ht="23.25" customHeight="1">
      <c r="A2" s="3088"/>
      <c r="B2" s="2748" t="str">
        <f>SelectCompany!B4</f>
        <v>South Staffordshire Water</v>
      </c>
      <c r="C2" s="913"/>
      <c r="D2" s="913"/>
      <c r="E2" s="913"/>
      <c r="F2" s="917"/>
      <c r="G2" s="917"/>
      <c r="H2" s="917"/>
      <c r="I2" s="917"/>
      <c r="J2" s="2021"/>
      <c r="K2" s="1580"/>
      <c r="N2" s="913"/>
      <c r="O2" s="913"/>
      <c r="P2" s="913"/>
      <c r="Q2" s="917"/>
      <c r="R2" s="917"/>
      <c r="S2" s="917"/>
      <c r="T2" s="2021"/>
      <c r="U2" s="1580"/>
      <c r="X2" s="913"/>
      <c r="Y2" s="913"/>
      <c r="Z2" s="917"/>
      <c r="AA2" s="913"/>
      <c r="AB2" s="913"/>
      <c r="AC2" s="913"/>
      <c r="AD2" s="913"/>
      <c r="AE2" s="913"/>
      <c r="AF2" s="913"/>
      <c r="AG2" s="917"/>
      <c r="AH2" s="5270"/>
      <c r="AI2" s="5270"/>
      <c r="AJ2" s="3088"/>
      <c r="AK2" s="3090"/>
      <c r="AL2" s="3089"/>
      <c r="AM2" s="3108"/>
      <c r="AN2" s="3089"/>
    </row>
    <row r="3" spans="1:40" s="914" customFormat="1" ht="36.75" customHeight="1">
      <c r="A3" s="3088"/>
      <c r="B3" s="4967" t="s">
        <v>4355</v>
      </c>
      <c r="C3" s="4967"/>
      <c r="D3" s="4967"/>
      <c r="E3" s="4967"/>
      <c r="F3" s="4967"/>
      <c r="G3" s="4967"/>
      <c r="H3" s="4967"/>
      <c r="I3" s="4967"/>
      <c r="J3" s="4967"/>
      <c r="K3" s="4967"/>
      <c r="L3" s="4967"/>
      <c r="M3" s="4967"/>
      <c r="N3" s="5258"/>
      <c r="O3" s="5258"/>
      <c r="P3" s="5258"/>
      <c r="Q3" s="5258"/>
      <c r="R3" s="5258"/>
      <c r="S3" s="5258"/>
      <c r="T3" s="5258"/>
      <c r="U3" s="5258"/>
      <c r="V3" s="5258"/>
      <c r="W3" s="5258"/>
      <c r="X3" s="5258"/>
      <c r="Y3" s="5258"/>
      <c r="Z3" s="5258"/>
      <c r="AA3" s="5258"/>
      <c r="AB3" s="5258"/>
      <c r="AC3" s="5258"/>
      <c r="AD3" s="5258"/>
      <c r="AE3" s="5258"/>
      <c r="AF3" s="5258"/>
      <c r="AG3" s="5258"/>
      <c r="AH3" s="5258"/>
      <c r="AI3" s="5258"/>
      <c r="AJ3" s="3088"/>
      <c r="AK3" s="3090"/>
      <c r="AL3" s="3091" t="s">
        <v>716</v>
      </c>
      <c r="AM3" s="3108"/>
      <c r="AN3" s="3089"/>
    </row>
    <row r="4" spans="1:40" ht="15.6" thickBot="1">
      <c r="B4" s="2024"/>
      <c r="C4" s="2024"/>
      <c r="D4" s="2024"/>
      <c r="E4" s="2024"/>
      <c r="F4" s="2024"/>
      <c r="G4" s="2024"/>
      <c r="H4" s="2024">
        <v>1</v>
      </c>
      <c r="I4" s="2024">
        <v>2</v>
      </c>
      <c r="J4" s="2024">
        <v>3</v>
      </c>
      <c r="K4" s="2024">
        <v>4</v>
      </c>
      <c r="L4" s="2024">
        <v>5</v>
      </c>
      <c r="M4" s="2024">
        <v>6</v>
      </c>
      <c r="N4" s="2024"/>
      <c r="O4" s="2024"/>
      <c r="P4" s="2024"/>
      <c r="Q4" s="2024"/>
      <c r="R4" s="2024">
        <v>7</v>
      </c>
      <c r="S4" s="2024">
        <v>8</v>
      </c>
      <c r="T4" s="2024">
        <v>9</v>
      </c>
      <c r="U4" s="2024">
        <v>10</v>
      </c>
      <c r="V4" s="2024">
        <v>11</v>
      </c>
      <c r="W4" s="2024">
        <v>12</v>
      </c>
      <c r="X4" s="2024"/>
      <c r="Y4" s="2024"/>
      <c r="Z4" s="2024"/>
      <c r="AA4" s="2024">
        <v>13</v>
      </c>
      <c r="AB4" s="2024">
        <v>14</v>
      </c>
      <c r="AC4" s="2024">
        <v>15</v>
      </c>
      <c r="AD4" s="2024">
        <v>16</v>
      </c>
      <c r="AE4" s="2024">
        <v>17</v>
      </c>
      <c r="AF4" s="2024">
        <v>18</v>
      </c>
      <c r="AG4" s="2022"/>
      <c r="AH4" s="5269"/>
      <c r="AI4" s="5269"/>
    </row>
    <row r="5" spans="1:40" ht="16.2" thickTop="1" thickBot="1">
      <c r="B5" s="2024"/>
      <c r="C5" s="2024"/>
      <c r="D5" s="2024"/>
      <c r="E5" s="2024"/>
      <c r="F5" s="2024"/>
      <c r="G5" s="2024"/>
      <c r="H5" s="5271" t="s">
        <v>4356</v>
      </c>
      <c r="I5" s="5272"/>
      <c r="J5" s="5272"/>
      <c r="K5" s="5272"/>
      <c r="L5" s="5272"/>
      <c r="M5" s="5273"/>
      <c r="Q5" s="2024"/>
      <c r="R5" s="5271" t="s">
        <v>4357</v>
      </c>
      <c r="S5" s="5272"/>
      <c r="T5" s="5272"/>
      <c r="U5" s="5272"/>
      <c r="V5" s="5272"/>
      <c r="W5" s="5273"/>
      <c r="Z5" s="2024"/>
      <c r="AA5" s="5271" t="s">
        <v>4358</v>
      </c>
      <c r="AB5" s="5272"/>
      <c r="AC5" s="5272"/>
      <c r="AD5" s="5272"/>
      <c r="AE5" s="5272"/>
      <c r="AF5" s="5273"/>
      <c r="AG5" s="2025"/>
      <c r="AH5" s="2025"/>
      <c r="AI5" s="5274" t="s">
        <v>723</v>
      </c>
    </row>
    <row r="6" spans="1:40" ht="78.75" customHeight="1" thickTop="1" thickBot="1">
      <c r="A6" s="3088" t="s">
        <v>1278</v>
      </c>
      <c r="B6" s="2026" t="s">
        <v>4359</v>
      </c>
      <c r="C6" s="2027" t="s">
        <v>4360</v>
      </c>
      <c r="D6" s="2027" t="s">
        <v>4361</v>
      </c>
      <c r="E6" s="2027" t="s">
        <v>4362</v>
      </c>
      <c r="F6" s="2028" t="s">
        <v>718</v>
      </c>
      <c r="G6" s="2029" t="s">
        <v>719</v>
      </c>
      <c r="H6" s="2030" t="s">
        <v>1280</v>
      </c>
      <c r="I6" s="2031" t="s">
        <v>1281</v>
      </c>
      <c r="J6" s="2031" t="s">
        <v>1282</v>
      </c>
      <c r="K6" s="2031" t="s">
        <v>1283</v>
      </c>
      <c r="L6" s="2031" t="s">
        <v>1284</v>
      </c>
      <c r="M6" s="2032" t="s">
        <v>1285</v>
      </c>
      <c r="O6" s="2033" t="s">
        <v>718</v>
      </c>
      <c r="P6" s="2028" t="s">
        <v>4363</v>
      </c>
      <c r="Q6" s="2034" t="s">
        <v>719</v>
      </c>
      <c r="R6" s="2035" t="s">
        <v>1280</v>
      </c>
      <c r="S6" s="2036" t="s">
        <v>1281</v>
      </c>
      <c r="T6" s="2036" t="s">
        <v>1282</v>
      </c>
      <c r="U6" s="2036" t="s">
        <v>1283</v>
      </c>
      <c r="V6" s="2036" t="s">
        <v>1284</v>
      </c>
      <c r="W6" s="2037" t="s">
        <v>1285</v>
      </c>
      <c r="Y6" s="2033" t="s">
        <v>718</v>
      </c>
      <c r="Z6" s="2034" t="s">
        <v>719</v>
      </c>
      <c r="AA6" s="2035" t="s">
        <v>1280</v>
      </c>
      <c r="AB6" s="2036" t="s">
        <v>1281</v>
      </c>
      <c r="AC6" s="2036" t="s">
        <v>1282</v>
      </c>
      <c r="AD6" s="2036" t="s">
        <v>1283</v>
      </c>
      <c r="AE6" s="2036" t="s">
        <v>1284</v>
      </c>
      <c r="AF6" s="2037" t="s">
        <v>1285</v>
      </c>
      <c r="AG6" s="2025"/>
      <c r="AH6" s="2025"/>
      <c r="AI6" s="5275"/>
    </row>
    <row r="7" spans="1:40" ht="15.75" customHeight="1" thickTop="1" thickBot="1">
      <c r="A7" s="3088" t="s">
        <v>729</v>
      </c>
      <c r="AL7" s="101">
        <f t="shared" ref="AL7:AL22" si="0">IF(COUNTBLANK(H7:AG7) = AM7, 0, rngIncomplete )</f>
        <v>0</v>
      </c>
      <c r="AM7" s="3108">
        <v>26</v>
      </c>
    </row>
    <row r="8" spans="1:40" ht="26.25" customHeight="1" thickTop="1">
      <c r="B8" s="2038" t="s">
        <v>4364</v>
      </c>
      <c r="C8" s="2039" t="s">
        <v>1379</v>
      </c>
      <c r="D8" s="2039" t="s">
        <v>4365</v>
      </c>
      <c r="E8" s="2040"/>
      <c r="F8" s="2041" t="s">
        <v>731</v>
      </c>
      <c r="G8" s="2041">
        <v>3</v>
      </c>
      <c r="H8" s="2042"/>
      <c r="I8" s="2042"/>
      <c r="J8" s="2042"/>
      <c r="K8" s="2042"/>
      <c r="L8" s="2042"/>
      <c r="M8" s="2043"/>
      <c r="O8" s="2044" t="s">
        <v>4366</v>
      </c>
      <c r="P8" s="2041"/>
      <c r="Q8" s="2041">
        <v>3</v>
      </c>
      <c r="R8" s="2042"/>
      <c r="S8" s="2042"/>
      <c r="T8" s="2042"/>
      <c r="U8" s="2042"/>
      <c r="V8" s="2042"/>
      <c r="W8" s="2043"/>
      <c r="Y8" s="2044" t="s">
        <v>4367</v>
      </c>
      <c r="Z8" s="3689"/>
      <c r="AA8" s="2042"/>
      <c r="AB8" s="2042"/>
      <c r="AC8" s="2042"/>
      <c r="AD8" s="2042"/>
      <c r="AE8" s="2042"/>
      <c r="AF8" s="2043"/>
      <c r="AG8" s="2045"/>
      <c r="AH8" s="2025"/>
      <c r="AI8" s="2046" t="s">
        <v>4368</v>
      </c>
      <c r="AL8" s="101" t="str">
        <f t="shared" si="0"/>
        <v>Please complete all cells in row</v>
      </c>
      <c r="AM8" s="3108">
        <v>4</v>
      </c>
    </row>
    <row r="9" spans="1:40" ht="26.25" customHeight="1">
      <c r="B9" s="2047" t="s">
        <v>4369</v>
      </c>
      <c r="C9" s="2048" t="s">
        <v>1379</v>
      </c>
      <c r="D9" s="2048" t="s">
        <v>4365</v>
      </c>
      <c r="E9" s="2048"/>
      <c r="F9" s="2049" t="s">
        <v>731</v>
      </c>
      <c r="G9" s="2049">
        <v>3</v>
      </c>
      <c r="H9" s="2050"/>
      <c r="I9" s="2050"/>
      <c r="J9" s="2050"/>
      <c r="K9" s="2050"/>
      <c r="L9" s="2050"/>
      <c r="M9" s="2051"/>
      <c r="O9" s="2052" t="s">
        <v>4370</v>
      </c>
      <c r="P9" s="2049"/>
      <c r="Q9" s="2049">
        <v>3</v>
      </c>
      <c r="R9" s="2050"/>
      <c r="S9" s="2050"/>
      <c r="T9" s="2050"/>
      <c r="U9" s="2050"/>
      <c r="V9" s="2050"/>
      <c r="W9" s="2051"/>
      <c r="Y9" s="2052" t="s">
        <v>4367</v>
      </c>
      <c r="Z9" s="3690"/>
      <c r="AA9" s="2050"/>
      <c r="AB9" s="2050"/>
      <c r="AC9" s="2050"/>
      <c r="AD9" s="2050"/>
      <c r="AE9" s="2050"/>
      <c r="AF9" s="2051"/>
      <c r="AG9" s="2045"/>
      <c r="AH9" s="2025"/>
      <c r="AI9" s="2053" t="s">
        <v>4371</v>
      </c>
      <c r="AL9" s="101" t="str">
        <f t="shared" si="0"/>
        <v>Please complete all cells in row</v>
      </c>
      <c r="AM9" s="3108">
        <v>4</v>
      </c>
    </row>
    <row r="10" spans="1:40" ht="26.25" customHeight="1">
      <c r="B10" s="2047" t="s">
        <v>4372</v>
      </c>
      <c r="C10" s="2048" t="s">
        <v>1379</v>
      </c>
      <c r="D10" s="2048" t="s">
        <v>4365</v>
      </c>
      <c r="E10" s="2048"/>
      <c r="F10" s="2049" t="s">
        <v>731</v>
      </c>
      <c r="G10" s="2049">
        <v>3</v>
      </c>
      <c r="H10" s="2050"/>
      <c r="I10" s="2050"/>
      <c r="J10" s="2050"/>
      <c r="K10" s="2050"/>
      <c r="L10" s="2050"/>
      <c r="M10" s="2051"/>
      <c r="O10" s="2052" t="s">
        <v>4370</v>
      </c>
      <c r="P10" s="2049"/>
      <c r="Q10" s="2049">
        <v>3</v>
      </c>
      <c r="R10" s="2050"/>
      <c r="S10" s="2050"/>
      <c r="T10" s="2050"/>
      <c r="U10" s="2050"/>
      <c r="V10" s="2050"/>
      <c r="W10" s="2051"/>
      <c r="Y10" s="2052" t="s">
        <v>4367</v>
      </c>
      <c r="Z10" s="3690"/>
      <c r="AA10" s="2050"/>
      <c r="AB10" s="2050"/>
      <c r="AC10" s="2050"/>
      <c r="AD10" s="2050"/>
      <c r="AE10" s="2050"/>
      <c r="AF10" s="2051"/>
      <c r="AG10" s="2045"/>
      <c r="AH10" s="2025"/>
      <c r="AI10" s="2053" t="s">
        <v>4373</v>
      </c>
      <c r="AL10" s="101" t="str">
        <f t="shared" si="0"/>
        <v>Please complete all cells in row</v>
      </c>
      <c r="AM10" s="3108">
        <v>4</v>
      </c>
    </row>
    <row r="11" spans="1:40" ht="26.25" customHeight="1">
      <c r="B11" s="2047" t="s">
        <v>4374</v>
      </c>
      <c r="C11" s="2048" t="s">
        <v>1379</v>
      </c>
      <c r="D11" s="2048" t="s">
        <v>4365</v>
      </c>
      <c r="E11" s="2048"/>
      <c r="F11" s="2049" t="s">
        <v>731</v>
      </c>
      <c r="G11" s="2049">
        <v>3</v>
      </c>
      <c r="H11" s="2050"/>
      <c r="I11" s="2050"/>
      <c r="J11" s="2050"/>
      <c r="K11" s="2050"/>
      <c r="L11" s="2050"/>
      <c r="M11" s="2051"/>
      <c r="O11" s="2052" t="s">
        <v>4370</v>
      </c>
      <c r="P11" s="2049"/>
      <c r="Q11" s="2049">
        <v>3</v>
      </c>
      <c r="R11" s="2050"/>
      <c r="S11" s="2050"/>
      <c r="T11" s="2050"/>
      <c r="U11" s="2050"/>
      <c r="V11" s="2050"/>
      <c r="W11" s="2051"/>
      <c r="Y11" s="2052" t="s">
        <v>4367</v>
      </c>
      <c r="Z11" s="3690"/>
      <c r="AA11" s="2050"/>
      <c r="AB11" s="2050"/>
      <c r="AC11" s="2050"/>
      <c r="AD11" s="2050"/>
      <c r="AE11" s="2050"/>
      <c r="AF11" s="2051"/>
      <c r="AG11" s="2045"/>
      <c r="AH11" s="2025"/>
      <c r="AI11" s="2053" t="s">
        <v>4375</v>
      </c>
      <c r="AL11" s="101" t="str">
        <f t="shared" si="0"/>
        <v>Please complete all cells in row</v>
      </c>
      <c r="AM11" s="3108">
        <v>4</v>
      </c>
    </row>
    <row r="12" spans="1:40" ht="26.25" customHeight="1">
      <c r="B12" s="2047" t="s">
        <v>4376</v>
      </c>
      <c r="C12" s="2048" t="s">
        <v>1379</v>
      </c>
      <c r="D12" s="2048" t="s">
        <v>4365</v>
      </c>
      <c r="E12" s="2048"/>
      <c r="F12" s="2049" t="s">
        <v>731</v>
      </c>
      <c r="G12" s="2049">
        <v>3</v>
      </c>
      <c r="H12" s="2050"/>
      <c r="I12" s="2050"/>
      <c r="J12" s="2050"/>
      <c r="K12" s="2050"/>
      <c r="L12" s="2050"/>
      <c r="M12" s="2051"/>
      <c r="O12" s="2052" t="s">
        <v>4370</v>
      </c>
      <c r="P12" s="2049"/>
      <c r="Q12" s="2049">
        <v>3</v>
      </c>
      <c r="R12" s="2050"/>
      <c r="S12" s="2050"/>
      <c r="T12" s="2050"/>
      <c r="U12" s="2050"/>
      <c r="V12" s="2050"/>
      <c r="W12" s="2051"/>
      <c r="Y12" s="2052" t="s">
        <v>4367</v>
      </c>
      <c r="Z12" s="3690"/>
      <c r="AA12" s="2050"/>
      <c r="AB12" s="2050"/>
      <c r="AC12" s="2050"/>
      <c r="AD12" s="2050"/>
      <c r="AE12" s="2050"/>
      <c r="AF12" s="2051"/>
      <c r="AG12" s="2045"/>
      <c r="AH12" s="2025"/>
      <c r="AI12" s="2053" t="s">
        <v>4377</v>
      </c>
      <c r="AL12" s="101" t="str">
        <f t="shared" si="0"/>
        <v>Please complete all cells in row</v>
      </c>
      <c r="AM12" s="3108">
        <v>4</v>
      </c>
    </row>
    <row r="13" spans="1:40" ht="26.25" customHeight="1">
      <c r="B13" s="2047" t="s">
        <v>4378</v>
      </c>
      <c r="C13" s="2048" t="s">
        <v>1379</v>
      </c>
      <c r="D13" s="2048" t="s">
        <v>4365</v>
      </c>
      <c r="E13" s="2048"/>
      <c r="F13" s="2049" t="s">
        <v>731</v>
      </c>
      <c r="G13" s="2049">
        <v>3</v>
      </c>
      <c r="H13" s="2050"/>
      <c r="I13" s="2050"/>
      <c r="J13" s="2050"/>
      <c r="K13" s="2050"/>
      <c r="L13" s="2050"/>
      <c r="M13" s="2051"/>
      <c r="O13" s="2052" t="s">
        <v>4370</v>
      </c>
      <c r="P13" s="2049"/>
      <c r="Q13" s="2049">
        <v>3</v>
      </c>
      <c r="R13" s="2050"/>
      <c r="S13" s="2050"/>
      <c r="T13" s="2050"/>
      <c r="U13" s="2050"/>
      <c r="V13" s="2050"/>
      <c r="W13" s="2051"/>
      <c r="Y13" s="2052" t="s">
        <v>4367</v>
      </c>
      <c r="Z13" s="3690"/>
      <c r="AA13" s="2050"/>
      <c r="AB13" s="2050"/>
      <c r="AC13" s="2050"/>
      <c r="AD13" s="2050"/>
      <c r="AE13" s="2050"/>
      <c r="AF13" s="2051"/>
      <c r="AG13" s="2045"/>
      <c r="AH13" s="2025"/>
      <c r="AI13" s="2053" t="s">
        <v>4379</v>
      </c>
      <c r="AL13" s="101" t="str">
        <f t="shared" si="0"/>
        <v>Please complete all cells in row</v>
      </c>
      <c r="AM13" s="3108">
        <v>4</v>
      </c>
    </row>
    <row r="14" spans="1:40" ht="26.25" customHeight="1">
      <c r="B14" s="2047" t="s">
        <v>4380</v>
      </c>
      <c r="C14" s="2048" t="s">
        <v>1379</v>
      </c>
      <c r="D14" s="2048" t="s">
        <v>4365</v>
      </c>
      <c r="E14" s="2048"/>
      <c r="F14" s="2049" t="s">
        <v>731</v>
      </c>
      <c r="G14" s="2049">
        <v>3</v>
      </c>
      <c r="H14" s="2050"/>
      <c r="I14" s="2050"/>
      <c r="J14" s="2050"/>
      <c r="K14" s="2050"/>
      <c r="L14" s="2050"/>
      <c r="M14" s="2051"/>
      <c r="O14" s="2052" t="s">
        <v>4370</v>
      </c>
      <c r="P14" s="2049"/>
      <c r="Q14" s="2049">
        <v>3</v>
      </c>
      <c r="R14" s="2050"/>
      <c r="S14" s="2050"/>
      <c r="T14" s="2050"/>
      <c r="U14" s="2050"/>
      <c r="V14" s="2050"/>
      <c r="W14" s="2051"/>
      <c r="Y14" s="2052" t="s">
        <v>4367</v>
      </c>
      <c r="Z14" s="3690"/>
      <c r="AA14" s="2050"/>
      <c r="AB14" s="2050"/>
      <c r="AC14" s="2050"/>
      <c r="AD14" s="2050"/>
      <c r="AE14" s="2050"/>
      <c r="AF14" s="2051"/>
      <c r="AG14" s="2045"/>
      <c r="AH14" s="2025"/>
      <c r="AI14" s="2053" t="s">
        <v>4381</v>
      </c>
      <c r="AL14" s="101" t="str">
        <f t="shared" si="0"/>
        <v>Please complete all cells in row</v>
      </c>
      <c r="AM14" s="3108">
        <v>4</v>
      </c>
    </row>
    <row r="15" spans="1:40" ht="26.25" customHeight="1">
      <c r="B15" s="2047" t="s">
        <v>4382</v>
      </c>
      <c r="C15" s="2048" t="s">
        <v>1379</v>
      </c>
      <c r="D15" s="2048" t="s">
        <v>4365</v>
      </c>
      <c r="E15" s="2048"/>
      <c r="F15" s="2049" t="s">
        <v>731</v>
      </c>
      <c r="G15" s="2049">
        <v>3</v>
      </c>
      <c r="H15" s="2050"/>
      <c r="I15" s="2050"/>
      <c r="J15" s="2050"/>
      <c r="K15" s="2050"/>
      <c r="L15" s="2050"/>
      <c r="M15" s="2051"/>
      <c r="O15" s="2052" t="s">
        <v>4370</v>
      </c>
      <c r="P15" s="2049"/>
      <c r="Q15" s="2049">
        <v>3</v>
      </c>
      <c r="R15" s="2050"/>
      <c r="S15" s="2050"/>
      <c r="T15" s="2050"/>
      <c r="U15" s="2050"/>
      <c r="V15" s="2050"/>
      <c r="W15" s="2051"/>
      <c r="Y15" s="2052" t="s">
        <v>4367</v>
      </c>
      <c r="Z15" s="3690"/>
      <c r="AA15" s="2050"/>
      <c r="AB15" s="2050"/>
      <c r="AC15" s="2050"/>
      <c r="AD15" s="2050"/>
      <c r="AE15" s="2050"/>
      <c r="AF15" s="2051"/>
      <c r="AG15" s="2045"/>
      <c r="AH15" s="2025"/>
      <c r="AI15" s="2053" t="s">
        <v>4383</v>
      </c>
      <c r="AL15" s="101" t="str">
        <f t="shared" si="0"/>
        <v>Please complete all cells in row</v>
      </c>
      <c r="AM15" s="3108">
        <v>4</v>
      </c>
    </row>
    <row r="16" spans="1:40" ht="26.25" customHeight="1">
      <c r="B16" s="2047" t="s">
        <v>4384</v>
      </c>
      <c r="C16" s="2048" t="s">
        <v>1379</v>
      </c>
      <c r="D16" s="2048" t="s">
        <v>4365</v>
      </c>
      <c r="E16" s="2048"/>
      <c r="F16" s="2049" t="s">
        <v>731</v>
      </c>
      <c r="G16" s="2049">
        <v>3</v>
      </c>
      <c r="H16" s="2050"/>
      <c r="I16" s="2050"/>
      <c r="J16" s="2050"/>
      <c r="K16" s="2050"/>
      <c r="L16" s="2050"/>
      <c r="M16" s="2051"/>
      <c r="O16" s="2052" t="s">
        <v>4370</v>
      </c>
      <c r="P16" s="2049"/>
      <c r="Q16" s="2049">
        <v>3</v>
      </c>
      <c r="R16" s="2050"/>
      <c r="S16" s="2050"/>
      <c r="T16" s="2050"/>
      <c r="U16" s="2050"/>
      <c r="V16" s="2050"/>
      <c r="W16" s="2051"/>
      <c r="Y16" s="2052" t="s">
        <v>4367</v>
      </c>
      <c r="Z16" s="3690"/>
      <c r="AA16" s="2050"/>
      <c r="AB16" s="2050"/>
      <c r="AC16" s="2050"/>
      <c r="AD16" s="2050"/>
      <c r="AE16" s="2050"/>
      <c r="AF16" s="2051"/>
      <c r="AG16" s="2045"/>
      <c r="AH16" s="2025"/>
      <c r="AI16" s="2053" t="s">
        <v>4385</v>
      </c>
      <c r="AL16" s="101" t="str">
        <f t="shared" si="0"/>
        <v>Please complete all cells in row</v>
      </c>
      <c r="AM16" s="3108">
        <v>4</v>
      </c>
    </row>
    <row r="17" spans="2:39" ht="26.25" customHeight="1">
      <c r="B17" s="2047" t="s">
        <v>4386</v>
      </c>
      <c r="C17" s="2048" t="s">
        <v>1379</v>
      </c>
      <c r="D17" s="2048" t="s">
        <v>4365</v>
      </c>
      <c r="E17" s="2048"/>
      <c r="F17" s="2049" t="s">
        <v>731</v>
      </c>
      <c r="G17" s="2049">
        <v>3</v>
      </c>
      <c r="H17" s="2050"/>
      <c r="I17" s="2050"/>
      <c r="J17" s="2050"/>
      <c r="K17" s="2050"/>
      <c r="L17" s="2050"/>
      <c r="M17" s="2051"/>
      <c r="O17" s="2052" t="s">
        <v>4370</v>
      </c>
      <c r="P17" s="2049"/>
      <c r="Q17" s="2049">
        <v>3</v>
      </c>
      <c r="R17" s="2050"/>
      <c r="S17" s="2050"/>
      <c r="T17" s="2050"/>
      <c r="U17" s="2050"/>
      <c r="V17" s="2050"/>
      <c r="W17" s="2051"/>
      <c r="Y17" s="2052" t="s">
        <v>4367</v>
      </c>
      <c r="Z17" s="3690"/>
      <c r="AA17" s="2050"/>
      <c r="AB17" s="2050"/>
      <c r="AC17" s="2050"/>
      <c r="AD17" s="2050"/>
      <c r="AE17" s="2050"/>
      <c r="AF17" s="2051"/>
      <c r="AG17" s="2045"/>
      <c r="AH17" s="2025"/>
      <c r="AI17" s="2053" t="s">
        <v>4387</v>
      </c>
      <c r="AL17" s="101" t="str">
        <f t="shared" si="0"/>
        <v>Please complete all cells in row</v>
      </c>
      <c r="AM17" s="3108">
        <v>4</v>
      </c>
    </row>
    <row r="18" spans="2:39" ht="26.25" customHeight="1">
      <c r="B18" s="2047" t="s">
        <v>4388</v>
      </c>
      <c r="C18" s="2048" t="s">
        <v>1379</v>
      </c>
      <c r="D18" s="2048" t="s">
        <v>4365</v>
      </c>
      <c r="E18" s="2048"/>
      <c r="F18" s="2049" t="s">
        <v>731</v>
      </c>
      <c r="G18" s="2049">
        <v>3</v>
      </c>
      <c r="H18" s="2050"/>
      <c r="I18" s="2050"/>
      <c r="J18" s="2050"/>
      <c r="K18" s="2050"/>
      <c r="L18" s="2050"/>
      <c r="M18" s="2051"/>
      <c r="O18" s="2052" t="s">
        <v>4370</v>
      </c>
      <c r="P18" s="2049"/>
      <c r="Q18" s="2049">
        <v>3</v>
      </c>
      <c r="R18" s="2050"/>
      <c r="S18" s="2050"/>
      <c r="T18" s="2050"/>
      <c r="U18" s="2050"/>
      <c r="V18" s="2050"/>
      <c r="W18" s="2051"/>
      <c r="Y18" s="2052" t="s">
        <v>4367</v>
      </c>
      <c r="Z18" s="3690"/>
      <c r="AA18" s="2050"/>
      <c r="AB18" s="2050"/>
      <c r="AC18" s="2050"/>
      <c r="AD18" s="2050"/>
      <c r="AE18" s="2050"/>
      <c r="AF18" s="2051"/>
      <c r="AG18" s="2045"/>
      <c r="AH18" s="2025"/>
      <c r="AI18" s="2053" t="s">
        <v>4389</v>
      </c>
      <c r="AL18" s="101" t="str">
        <f t="shared" si="0"/>
        <v>Please complete all cells in row</v>
      </c>
      <c r="AM18" s="3108">
        <v>4</v>
      </c>
    </row>
    <row r="19" spans="2:39" ht="26.25" customHeight="1">
      <c r="B19" s="2047" t="s">
        <v>4390</v>
      </c>
      <c r="C19" s="2048" t="s">
        <v>1379</v>
      </c>
      <c r="D19" s="2048" t="s">
        <v>4365</v>
      </c>
      <c r="E19" s="2048"/>
      <c r="F19" s="2049" t="s">
        <v>731</v>
      </c>
      <c r="G19" s="2049">
        <v>3</v>
      </c>
      <c r="H19" s="2050"/>
      <c r="I19" s="2050"/>
      <c r="J19" s="2050"/>
      <c r="K19" s="2050"/>
      <c r="L19" s="2050"/>
      <c r="M19" s="2051"/>
      <c r="O19" s="2052" t="s">
        <v>4370</v>
      </c>
      <c r="P19" s="2049"/>
      <c r="Q19" s="2049">
        <v>3</v>
      </c>
      <c r="R19" s="2050"/>
      <c r="S19" s="2050"/>
      <c r="T19" s="2050"/>
      <c r="U19" s="2050"/>
      <c r="V19" s="2050"/>
      <c r="W19" s="2051"/>
      <c r="Y19" s="2052" t="s">
        <v>4367</v>
      </c>
      <c r="Z19" s="3690"/>
      <c r="AA19" s="2050"/>
      <c r="AB19" s="2050"/>
      <c r="AC19" s="2050"/>
      <c r="AD19" s="2050"/>
      <c r="AE19" s="2050"/>
      <c r="AF19" s="2051"/>
      <c r="AG19" s="2045"/>
      <c r="AH19" s="2025"/>
      <c r="AI19" s="2053" t="s">
        <v>4391</v>
      </c>
      <c r="AL19" s="101" t="str">
        <f t="shared" si="0"/>
        <v>Please complete all cells in row</v>
      </c>
      <c r="AM19" s="3108">
        <v>4</v>
      </c>
    </row>
    <row r="20" spans="2:39" ht="26.25" customHeight="1">
      <c r="B20" s="2047" t="s">
        <v>4392</v>
      </c>
      <c r="C20" s="2048" t="s">
        <v>1379</v>
      </c>
      <c r="D20" s="2048" t="s">
        <v>4365</v>
      </c>
      <c r="E20" s="2048"/>
      <c r="F20" s="2049" t="s">
        <v>731</v>
      </c>
      <c r="G20" s="2049">
        <v>3</v>
      </c>
      <c r="H20" s="2050"/>
      <c r="I20" s="2050"/>
      <c r="J20" s="2050"/>
      <c r="K20" s="2050"/>
      <c r="L20" s="2050"/>
      <c r="M20" s="2051"/>
      <c r="O20" s="2052" t="s">
        <v>4370</v>
      </c>
      <c r="P20" s="2049"/>
      <c r="Q20" s="2049">
        <v>3</v>
      </c>
      <c r="R20" s="2050"/>
      <c r="S20" s="2050"/>
      <c r="T20" s="2050"/>
      <c r="U20" s="2050"/>
      <c r="V20" s="2050"/>
      <c r="W20" s="2051"/>
      <c r="Y20" s="2052" t="s">
        <v>4367</v>
      </c>
      <c r="Z20" s="3690"/>
      <c r="AA20" s="2050"/>
      <c r="AB20" s="2050"/>
      <c r="AC20" s="2050"/>
      <c r="AD20" s="2050"/>
      <c r="AE20" s="2050"/>
      <c r="AF20" s="2051"/>
      <c r="AG20" s="2045"/>
      <c r="AH20" s="2025"/>
      <c r="AI20" s="2053" t="s">
        <v>4393</v>
      </c>
      <c r="AL20" s="101" t="str">
        <f t="shared" si="0"/>
        <v>Please complete all cells in row</v>
      </c>
      <c r="AM20" s="3108">
        <v>4</v>
      </c>
    </row>
    <row r="21" spans="2:39" ht="26.25" customHeight="1">
      <c r="B21" s="2047" t="s">
        <v>4394</v>
      </c>
      <c r="C21" s="2048" t="s">
        <v>1379</v>
      </c>
      <c r="D21" s="2048" t="s">
        <v>4365</v>
      </c>
      <c r="E21" s="2048"/>
      <c r="F21" s="2049" t="s">
        <v>731</v>
      </c>
      <c r="G21" s="2049">
        <v>3</v>
      </c>
      <c r="H21" s="2050"/>
      <c r="I21" s="2050"/>
      <c r="J21" s="2050"/>
      <c r="K21" s="2050"/>
      <c r="L21" s="2050"/>
      <c r="M21" s="2051"/>
      <c r="O21" s="2052" t="s">
        <v>4370</v>
      </c>
      <c r="P21" s="2049"/>
      <c r="Q21" s="2049">
        <v>3</v>
      </c>
      <c r="R21" s="2050"/>
      <c r="S21" s="2050"/>
      <c r="T21" s="2050"/>
      <c r="U21" s="2050"/>
      <c r="V21" s="2050"/>
      <c r="W21" s="2051"/>
      <c r="Y21" s="2052" t="s">
        <v>4367</v>
      </c>
      <c r="Z21" s="3690"/>
      <c r="AA21" s="2050"/>
      <c r="AB21" s="2050"/>
      <c r="AC21" s="2050"/>
      <c r="AD21" s="2050"/>
      <c r="AE21" s="2050"/>
      <c r="AF21" s="2051"/>
      <c r="AG21" s="2045"/>
      <c r="AH21" s="2025"/>
      <c r="AI21" s="2053" t="s">
        <v>4395</v>
      </c>
      <c r="AL21" s="101" t="str">
        <f t="shared" si="0"/>
        <v>Please complete all cells in row</v>
      </c>
      <c r="AM21" s="3108">
        <v>4</v>
      </c>
    </row>
    <row r="22" spans="2:39" ht="26.25" customHeight="1" thickBot="1">
      <c r="B22" s="2047" t="s">
        <v>4396</v>
      </c>
      <c r="C22" s="2048" t="s">
        <v>1379</v>
      </c>
      <c r="D22" s="2048" t="s">
        <v>4365</v>
      </c>
      <c r="E22" s="2048"/>
      <c r="F22" s="2049" t="s">
        <v>731</v>
      </c>
      <c r="G22" s="2049">
        <v>3</v>
      </c>
      <c r="H22" s="2050"/>
      <c r="I22" s="2050"/>
      <c r="J22" s="2050"/>
      <c r="K22" s="2050"/>
      <c r="L22" s="2050"/>
      <c r="M22" s="2051"/>
      <c r="O22" s="2052" t="s">
        <v>4370</v>
      </c>
      <c r="P22" s="2049"/>
      <c r="Q22" s="2049">
        <v>3</v>
      </c>
      <c r="R22" s="2050"/>
      <c r="S22" s="2050"/>
      <c r="T22" s="2050"/>
      <c r="U22" s="2050"/>
      <c r="V22" s="2050"/>
      <c r="W22" s="2051"/>
      <c r="Y22" s="2054" t="s">
        <v>4367</v>
      </c>
      <c r="Z22" s="3691"/>
      <c r="AA22" s="2056"/>
      <c r="AB22" s="2056"/>
      <c r="AC22" s="2056"/>
      <c r="AD22" s="2056"/>
      <c r="AE22" s="2056"/>
      <c r="AF22" s="2057"/>
      <c r="AG22" s="2045"/>
      <c r="AH22" s="2025"/>
      <c r="AI22" s="2058" t="s">
        <v>4397</v>
      </c>
      <c r="AL22" s="101" t="str">
        <f t="shared" si="0"/>
        <v>Please complete all cells in row</v>
      </c>
      <c r="AM22" s="3108">
        <v>4</v>
      </c>
    </row>
    <row r="23" spans="2:39" ht="31.2" thickTop="1" thickBot="1">
      <c r="B23" s="2059" t="s">
        <v>858</v>
      </c>
      <c r="C23" s="2060"/>
      <c r="D23" s="2060"/>
      <c r="E23" s="2060"/>
      <c r="F23" s="2055" t="s">
        <v>731</v>
      </c>
      <c r="G23" s="2055">
        <v>3</v>
      </c>
      <c r="H23" s="2061">
        <f>IFERROR(SUM(H8:H22),0)</f>
        <v>0</v>
      </c>
      <c r="I23" s="2061">
        <f t="shared" ref="I23:M23" si="1">IFERROR(SUM(I8:I22),0)</f>
        <v>0</v>
      </c>
      <c r="J23" s="2061">
        <f t="shared" si="1"/>
        <v>0</v>
      </c>
      <c r="K23" s="2061">
        <f t="shared" si="1"/>
        <v>0</v>
      </c>
      <c r="L23" s="2061">
        <f t="shared" si="1"/>
        <v>0</v>
      </c>
      <c r="M23" s="2062">
        <f t="shared" si="1"/>
        <v>0</v>
      </c>
      <c r="O23" s="2054" t="s">
        <v>4370</v>
      </c>
      <c r="P23" s="2055"/>
      <c r="Q23" s="2055">
        <v>3</v>
      </c>
      <c r="R23" s="2061">
        <f t="shared" ref="R23:W23" si="2">IFERROR(SUM(R8:R22),0)</f>
        <v>0</v>
      </c>
      <c r="S23" s="2061">
        <f t="shared" si="2"/>
        <v>0</v>
      </c>
      <c r="T23" s="2061">
        <f t="shared" si="2"/>
        <v>0</v>
      </c>
      <c r="U23" s="2061">
        <f t="shared" si="2"/>
        <v>0</v>
      </c>
      <c r="V23" s="2061">
        <f t="shared" si="2"/>
        <v>0</v>
      </c>
      <c r="W23" s="2062">
        <f t="shared" si="2"/>
        <v>0</v>
      </c>
      <c r="AG23" s="2025"/>
      <c r="AH23" s="2025"/>
    </row>
    <row r="24" spans="2:39" ht="15.6" thickTop="1">
      <c r="B24" s="2063"/>
      <c r="C24" s="2063"/>
      <c r="D24" s="2063"/>
      <c r="E24" s="2063"/>
      <c r="F24" s="2064"/>
      <c r="G24" s="2064"/>
      <c r="H24" s="2065"/>
      <c r="I24" s="2065"/>
      <c r="J24" s="2065"/>
      <c r="K24" s="2065"/>
      <c r="L24" s="2065"/>
      <c r="M24" s="2065"/>
      <c r="N24" s="2066"/>
      <c r="O24" s="2064"/>
      <c r="P24" s="2064"/>
      <c r="Q24" s="2064"/>
      <c r="R24" s="2022"/>
      <c r="S24" s="2022"/>
      <c r="T24" s="2022"/>
      <c r="U24" s="2022"/>
      <c r="V24" s="2022"/>
      <c r="W24" s="2022"/>
      <c r="X24" s="2066"/>
      <c r="Y24" s="2064"/>
      <c r="Z24" s="2064"/>
      <c r="AA24" s="2022"/>
      <c r="AB24" s="2022"/>
      <c r="AC24" s="2022"/>
      <c r="AD24" s="2022"/>
      <c r="AE24" s="2022"/>
      <c r="AF24" s="2022"/>
      <c r="AG24" s="2022"/>
      <c r="AH24" s="5269"/>
      <c r="AI24" s="5269"/>
      <c r="AJ24" s="3088" t="s">
        <v>775</v>
      </c>
    </row>
    <row r="25" spans="2:39" ht="15.75" customHeight="1">
      <c r="B25" s="2063"/>
      <c r="C25" s="2063"/>
      <c r="D25" s="2063"/>
      <c r="E25" s="2063"/>
    </row>
  </sheetData>
  <sheetProtection formatColumns="0" formatRows="0"/>
  <mergeCells count="9">
    <mergeCell ref="AH24:AI24"/>
    <mergeCell ref="AH1:AI1"/>
    <mergeCell ref="AH2:AI2"/>
    <mergeCell ref="AH4:AI4"/>
    <mergeCell ref="H5:M5"/>
    <mergeCell ref="R5:W5"/>
    <mergeCell ref="AA5:AF5"/>
    <mergeCell ref="AI5:AI6"/>
    <mergeCell ref="B3:AI3"/>
  </mergeCells>
  <conditionalFormatting sqref="AL7:AL22">
    <cfRule type="cellIs" dxfId="37" priority="1" operator="equal">
      <formula>0</formula>
    </cfRule>
  </conditionalFormatting>
  <dataValidations count="2">
    <dataValidation type="list" allowBlank="1" showInputMessage="1" showErrorMessage="1" sqref="C8:C22" xr:uid="{05724F5E-E252-48F0-9876-0A74C7C7A320}">
      <formula1>"Water, Wastwater"</formula1>
    </dataValidation>
    <dataValidation type="list" allowBlank="1" showInputMessage="1" showErrorMessage="1" sqref="O8:O23" xr:uid="{CBC87D43-6131-4C3A-BC43-98A4C3B03107}">
      <formula1>"Population equivalent served, Metres of new mains, Metres of new sewers, Additional pumping capacity, Other(please explain)"</formula1>
    </dataValidation>
  </dataValidations>
  <pageMargins left="0.7" right="0.7" top="0.75" bottom="0.75" header="0.3" footer="0.3"/>
  <pageSetup paperSize="9" scale="51" orientation="portrait" r:id="rId1"/>
  <headerFooter differentFirst="1">
    <oddHeader>&amp;CTable: &amp;A</oddHeader>
    <oddFooter>&amp;LPrinted on: &amp;D at &amp;T&amp;CPage &amp;P of &amp;N&amp;ROfwat</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55003-C7B1-4BFB-B90C-457FB046C448}">
  <sheetPr codeName="Sheet136">
    <pageSetUpPr fitToPage="1"/>
  </sheetPr>
  <dimension ref="A1:X37"/>
  <sheetViews>
    <sheetView topLeftCell="A13" workbookViewId="0">
      <selection activeCell="E10" sqref="E10"/>
    </sheetView>
  </sheetViews>
  <sheetFormatPr defaultColWidth="8.59765625" defaultRowHeight="15"/>
  <cols>
    <col min="1" max="1" width="1.19921875" style="3096" customWidth="1"/>
    <col min="2" max="2" width="45.19921875" style="2116" customWidth="1"/>
    <col min="3" max="3" width="7" style="2072" customWidth="1"/>
    <col min="4" max="4" width="5.09765625" style="2072" customWidth="1"/>
    <col min="5" max="5" width="14.5" style="2072" customWidth="1"/>
    <col min="6" max="8" width="12.5" style="2072" customWidth="1"/>
    <col min="9" max="9" width="1.59765625" style="2072" customWidth="1"/>
    <col min="10" max="10" width="10.19921875" style="2117" customWidth="1"/>
    <col min="11" max="11" width="1.59765625" style="2072" customWidth="1"/>
    <col min="12" max="12" width="17.19921875" style="2072" customWidth="1"/>
    <col min="13" max="13" width="1.69921875" style="3092" customWidth="1"/>
    <col min="14" max="14" width="1.69921875" style="3093" customWidth="1"/>
    <col min="15" max="15" width="19.69921875" style="3092" customWidth="1"/>
    <col min="16" max="16" width="1.69921875" style="3095" customWidth="1"/>
    <col min="17" max="17" width="1.69921875" style="3092" customWidth="1"/>
    <col min="18" max="18" width="1.69921875" style="3409" customWidth="1"/>
    <col min="19" max="16384" width="8.59765625" style="2072"/>
  </cols>
  <sheetData>
    <row r="1" spans="1:24" s="2068" customFormat="1" ht="23.25" customHeight="1">
      <c r="A1" s="3096" t="s">
        <v>713</v>
      </c>
      <c r="B1" s="5278" t="s">
        <v>4398</v>
      </c>
      <c r="C1" s="5278"/>
      <c r="D1" s="5278"/>
      <c r="E1" s="5278"/>
      <c r="F1" s="5278"/>
      <c r="G1" s="5278"/>
      <c r="H1" s="2067"/>
      <c r="I1" s="2067"/>
      <c r="J1" s="2067"/>
      <c r="M1" s="3092"/>
      <c r="N1" s="3093"/>
      <c r="O1" s="3092"/>
      <c r="P1" s="3095"/>
      <c r="Q1" s="3092"/>
      <c r="R1" s="3409"/>
    </row>
    <row r="2" spans="1:24" s="2068" customFormat="1" ht="23.25" customHeight="1">
      <c r="A2" s="3096"/>
      <c r="B2" s="5278" t="str">
        <f>SelectCompany!B4</f>
        <v>South Staffordshire Water</v>
      </c>
      <c r="C2" s="5278"/>
      <c r="D2" s="5278"/>
      <c r="E2" s="5278"/>
      <c r="F2" s="5278"/>
      <c r="G2" s="5278"/>
      <c r="H2" s="2069"/>
      <c r="I2" s="2069"/>
      <c r="J2" s="2069"/>
      <c r="M2" s="3092"/>
      <c r="N2" s="3093"/>
      <c r="O2" s="3092"/>
      <c r="P2" s="3095"/>
      <c r="Q2" s="3092"/>
      <c r="R2" s="3409"/>
    </row>
    <row r="3" spans="1:24" s="2068" customFormat="1" ht="36.75" customHeight="1">
      <c r="A3" s="3096"/>
      <c r="B3" s="4967" t="s">
        <v>9965</v>
      </c>
      <c r="C3" s="4967"/>
      <c r="D3" s="4967"/>
      <c r="E3" s="4967"/>
      <c r="F3" s="4967"/>
      <c r="G3" s="4967"/>
      <c r="H3" s="4967"/>
      <c r="I3" s="4967"/>
      <c r="J3" s="4967"/>
      <c r="K3" s="4967"/>
      <c r="L3" s="4967"/>
      <c r="M3" s="3092"/>
      <c r="N3" s="3093"/>
      <c r="O3" s="3032" t="s">
        <v>716</v>
      </c>
      <c r="P3" s="3095"/>
      <c r="Q3" s="3092"/>
      <c r="R3" s="3409"/>
    </row>
    <row r="4" spans="1:24" ht="14.25" customHeight="1" thickBot="1">
      <c r="B4" s="2070"/>
      <c r="C4" s="2071"/>
      <c r="D4" s="2071"/>
      <c r="E4" s="2071"/>
      <c r="F4" s="2071"/>
      <c r="G4" s="2071"/>
      <c r="H4" s="2071"/>
      <c r="I4" s="2071"/>
      <c r="J4" s="1447"/>
    </row>
    <row r="5" spans="1:24" ht="24" customHeight="1" thickTop="1">
      <c r="B5" s="5279" t="s">
        <v>717</v>
      </c>
      <c r="C5" s="5281" t="s">
        <v>718</v>
      </c>
      <c r="D5" s="5281" t="s">
        <v>719</v>
      </c>
      <c r="E5" s="5281" t="s">
        <v>1379</v>
      </c>
      <c r="F5" s="5281"/>
      <c r="G5" s="5281"/>
      <c r="H5" s="5283" t="s">
        <v>1380</v>
      </c>
      <c r="I5" s="2073"/>
      <c r="J5" s="5276" t="s">
        <v>723</v>
      </c>
      <c r="L5" s="5276" t="s">
        <v>724</v>
      </c>
      <c r="O5" s="3036"/>
    </row>
    <row r="6" spans="1:24" ht="52.5" customHeight="1" thickBot="1">
      <c r="A6" s="3096" t="s">
        <v>725</v>
      </c>
      <c r="B6" s="5280"/>
      <c r="C6" s="5282"/>
      <c r="D6" s="5282"/>
      <c r="E6" s="2074" t="s">
        <v>4399</v>
      </c>
      <c r="F6" s="2074" t="s">
        <v>4400</v>
      </c>
      <c r="G6" s="2074" t="s">
        <v>4401</v>
      </c>
      <c r="H6" s="5284"/>
      <c r="I6" s="2073"/>
      <c r="J6" s="5277"/>
      <c r="L6" s="5277"/>
      <c r="O6" s="3036"/>
    </row>
    <row r="7" spans="1:24" ht="15.75" customHeight="1" thickTop="1" thickBot="1">
      <c r="A7" s="3096" t="s">
        <v>729</v>
      </c>
      <c r="B7" s="2075"/>
      <c r="C7" s="2075"/>
      <c r="D7" s="2075"/>
      <c r="E7" s="2075"/>
      <c r="F7" s="2075"/>
      <c r="G7" s="2075"/>
      <c r="H7" s="2075"/>
      <c r="I7" s="2073"/>
      <c r="J7" s="2076"/>
    </row>
    <row r="8" spans="1:24" ht="15.75" customHeight="1" thickTop="1" thickBot="1">
      <c r="B8" s="2077" t="s">
        <v>4402</v>
      </c>
      <c r="C8" s="2078"/>
      <c r="D8" s="2078"/>
      <c r="E8" s="2075"/>
      <c r="F8" s="2075"/>
      <c r="G8" s="2075"/>
      <c r="H8" s="2075"/>
      <c r="I8" s="2073"/>
      <c r="J8" s="1447"/>
      <c r="O8" s="3094">
        <f t="shared" ref="O8:O36" si="0">IF(COUNTBLANK(E8:H8)= P8, 0, rngIncomplete)</f>
        <v>0</v>
      </c>
      <c r="P8" s="3095">
        <v>4</v>
      </c>
    </row>
    <row r="9" spans="1:24" ht="15.75" customHeight="1" thickTop="1">
      <c r="B9" s="2079" t="s">
        <v>4403</v>
      </c>
      <c r="C9" s="2080" t="s">
        <v>890</v>
      </c>
      <c r="D9" s="2080">
        <v>0</v>
      </c>
      <c r="E9" s="2081">
        <v>1629</v>
      </c>
      <c r="F9" s="2081">
        <v>575</v>
      </c>
      <c r="G9" s="2082">
        <f>IFERROR(E9 + F9, 0)</f>
        <v>2204</v>
      </c>
      <c r="H9" s="2083">
        <v>0</v>
      </c>
      <c r="I9" s="2073"/>
      <c r="J9" s="1036" t="s">
        <v>4404</v>
      </c>
      <c r="L9" s="2084"/>
      <c r="O9" s="3094">
        <f t="shared" si="0"/>
        <v>0</v>
      </c>
      <c r="P9" s="3095">
        <v>0</v>
      </c>
    </row>
    <row r="10" spans="1:24" ht="15.75" customHeight="1">
      <c r="B10" s="2085" t="s">
        <v>4405</v>
      </c>
      <c r="C10" s="2086" t="s">
        <v>890</v>
      </c>
      <c r="D10" s="2086">
        <v>0</v>
      </c>
      <c r="E10" s="2087">
        <v>0</v>
      </c>
      <c r="F10" s="2087">
        <v>128</v>
      </c>
      <c r="G10" s="2088">
        <f>IFERROR(E10 + F10, 0)</f>
        <v>128</v>
      </c>
      <c r="H10" s="2089">
        <v>0</v>
      </c>
      <c r="I10" s="2073"/>
      <c r="J10" s="1048" t="s">
        <v>4406</v>
      </c>
      <c r="L10" s="2090"/>
      <c r="O10" s="3094">
        <f t="shared" si="0"/>
        <v>0</v>
      </c>
      <c r="P10" s="3095">
        <v>0</v>
      </c>
    </row>
    <row r="11" spans="1:24" ht="15.75" customHeight="1">
      <c r="B11" s="2085" t="s">
        <v>4407</v>
      </c>
      <c r="C11" s="2086" t="s">
        <v>890</v>
      </c>
      <c r="D11" s="2086">
        <v>0</v>
      </c>
      <c r="E11" s="2088">
        <f>IFERROR(E9 + E10, 0)</f>
        <v>1629</v>
      </c>
      <c r="F11" s="2088">
        <f>IFERROR(F9 + F10, 0)</f>
        <v>703</v>
      </c>
      <c r="G11" s="2088">
        <f>IFERROR(E11 + F11, 0)</f>
        <v>2332</v>
      </c>
      <c r="H11" s="2091">
        <f>IFERROR(H9 + H10, 0)</f>
        <v>0</v>
      </c>
      <c r="I11" s="2073"/>
      <c r="J11" s="1048" t="s">
        <v>4408</v>
      </c>
      <c r="L11" s="2092"/>
      <c r="O11" s="3094">
        <f t="shared" si="0"/>
        <v>0</v>
      </c>
      <c r="P11" s="3095">
        <v>0</v>
      </c>
    </row>
    <row r="12" spans="1:24" ht="15.75" customHeight="1" thickBot="1">
      <c r="B12" s="2093" t="s">
        <v>4409</v>
      </c>
      <c r="C12" s="2094" t="s">
        <v>890</v>
      </c>
      <c r="D12" s="2094">
        <v>0</v>
      </c>
      <c r="E12" s="2095">
        <v>1221</v>
      </c>
      <c r="F12" s="2095">
        <v>91</v>
      </c>
      <c r="G12" s="2096">
        <f>IFERROR(E12 + F12, 0)</f>
        <v>1312</v>
      </c>
      <c r="H12" s="2097"/>
      <c r="I12" s="2098"/>
      <c r="J12" s="2099" t="s">
        <v>4410</v>
      </c>
      <c r="K12" s="2100"/>
      <c r="L12" s="2101"/>
      <c r="O12" s="3094">
        <f t="shared" si="0"/>
        <v>0</v>
      </c>
      <c r="P12" s="3095">
        <v>1</v>
      </c>
      <c r="R12" s="3092"/>
      <c r="S12" s="2100"/>
      <c r="T12" s="2100"/>
      <c r="U12" s="2100"/>
      <c r="V12" s="2100"/>
      <c r="W12" s="2100"/>
      <c r="X12" s="2100"/>
    </row>
    <row r="13" spans="1:24" s="2100" customFormat="1" ht="15.75" customHeight="1" thickTop="1" thickBot="1">
      <c r="A13" s="3096"/>
      <c r="B13" s="2102"/>
      <c r="C13" s="2103"/>
      <c r="D13" s="2103"/>
      <c r="E13" s="2104"/>
      <c r="F13" s="2104"/>
      <c r="G13" s="2105"/>
      <c r="H13" s="2105"/>
      <c r="I13" s="2072"/>
      <c r="J13" s="1447"/>
      <c r="M13" s="3092"/>
      <c r="N13" s="3093"/>
      <c r="O13" s="3094">
        <f t="shared" si="0"/>
        <v>0</v>
      </c>
      <c r="P13" s="3095">
        <v>4</v>
      </c>
      <c r="Q13" s="3092"/>
      <c r="R13" s="3092"/>
    </row>
    <row r="14" spans="1:24" s="2107" customFormat="1" ht="15.75" customHeight="1" thickTop="1" thickBot="1">
      <c r="A14" s="3096"/>
      <c r="B14" s="2077" t="s">
        <v>4411</v>
      </c>
      <c r="C14" s="2078"/>
      <c r="D14" s="2078"/>
      <c r="E14" s="2106"/>
      <c r="F14" s="2106"/>
      <c r="G14" s="2106"/>
      <c r="H14" s="2106"/>
      <c r="I14" s="2072"/>
      <c r="J14" s="1447"/>
      <c r="M14" s="3092"/>
      <c r="N14" s="3093"/>
      <c r="O14" s="3094">
        <f t="shared" si="0"/>
        <v>0</v>
      </c>
      <c r="P14" s="3095">
        <v>4</v>
      </c>
      <c r="Q14" s="3092"/>
      <c r="R14" s="3410"/>
    </row>
    <row r="15" spans="1:24" s="2107" customFormat="1" ht="15.75" customHeight="1" thickTop="1">
      <c r="A15" s="3096"/>
      <c r="B15" s="2079" t="s">
        <v>4412</v>
      </c>
      <c r="C15" s="2080" t="s">
        <v>890</v>
      </c>
      <c r="D15" s="2080">
        <v>0</v>
      </c>
      <c r="E15" s="2081">
        <v>1629</v>
      </c>
      <c r="F15" s="2081">
        <v>657</v>
      </c>
      <c r="G15" s="2082">
        <f>IFERROR(E15 + F15, 0)</f>
        <v>2286</v>
      </c>
      <c r="H15" s="2083">
        <v>0</v>
      </c>
      <c r="I15" s="2072"/>
      <c r="J15" s="1036" t="s">
        <v>4413</v>
      </c>
      <c r="L15" s="2108"/>
      <c r="M15" s="3092"/>
      <c r="N15" s="3093"/>
      <c r="O15" s="3094">
        <f t="shared" si="0"/>
        <v>0</v>
      </c>
      <c r="P15" s="3095">
        <v>0</v>
      </c>
      <c r="Q15" s="3092"/>
      <c r="R15" s="3410"/>
    </row>
    <row r="16" spans="1:24" ht="15.75" customHeight="1">
      <c r="B16" s="2085" t="s">
        <v>4414</v>
      </c>
      <c r="C16" s="2086" t="s">
        <v>890</v>
      </c>
      <c r="D16" s="2086">
        <v>0</v>
      </c>
      <c r="E16" s="2087">
        <v>0</v>
      </c>
      <c r="F16" s="2087">
        <v>128</v>
      </c>
      <c r="G16" s="2109">
        <f>IFERROR(E16 + F16, 0)</f>
        <v>128</v>
      </c>
      <c r="H16" s="2089">
        <v>0</v>
      </c>
      <c r="J16" s="1048" t="s">
        <v>4415</v>
      </c>
      <c r="L16" s="2092"/>
      <c r="O16" s="3094">
        <f t="shared" si="0"/>
        <v>0</v>
      </c>
      <c r="P16" s="3095">
        <v>0</v>
      </c>
    </row>
    <row r="17" spans="2:16" ht="15.75" customHeight="1">
      <c r="B17" s="2085" t="s">
        <v>4416</v>
      </c>
      <c r="C17" s="2086" t="s">
        <v>890</v>
      </c>
      <c r="D17" s="2086">
        <v>0</v>
      </c>
      <c r="E17" s="2088">
        <f>IFERROR(E15 + E16, 0)</f>
        <v>1629</v>
      </c>
      <c r="F17" s="2088">
        <f>IFERROR(F15 + F16, 0)</f>
        <v>785</v>
      </c>
      <c r="G17" s="2088">
        <f>IFERROR(E17 + F17, 0)</f>
        <v>2414</v>
      </c>
      <c r="H17" s="2091">
        <f>IFERROR(H15 + H16, 0)</f>
        <v>0</v>
      </c>
      <c r="J17" s="1048" t="s">
        <v>4417</v>
      </c>
      <c r="L17" s="2092"/>
      <c r="O17" s="3094">
        <f t="shared" si="0"/>
        <v>0</v>
      </c>
      <c r="P17" s="3095">
        <v>0</v>
      </c>
    </row>
    <row r="18" spans="2:16" ht="15.75" customHeight="1" thickBot="1">
      <c r="B18" s="2093" t="s">
        <v>4418</v>
      </c>
      <c r="C18" s="2094" t="s">
        <v>890</v>
      </c>
      <c r="D18" s="2094">
        <v>0</v>
      </c>
      <c r="E18" s="2095">
        <v>1221</v>
      </c>
      <c r="F18" s="2095">
        <v>91</v>
      </c>
      <c r="G18" s="2096">
        <f>IFERROR(E18 + F18, 0)</f>
        <v>1312</v>
      </c>
      <c r="H18" s="2097"/>
      <c r="I18" s="2098"/>
      <c r="J18" s="2099" t="s">
        <v>4419</v>
      </c>
      <c r="L18" s="2110"/>
      <c r="O18" s="3094">
        <f t="shared" si="0"/>
        <v>0</v>
      </c>
      <c r="P18" s="3095">
        <v>1</v>
      </c>
    </row>
    <row r="19" spans="2:16" ht="15.75" customHeight="1" thickTop="1" thickBot="1">
      <c r="B19" s="2111"/>
      <c r="C19" s="2112"/>
      <c r="D19" s="2112"/>
      <c r="E19" s="2113"/>
      <c r="F19" s="2113"/>
      <c r="G19" s="2113"/>
      <c r="H19" s="2113"/>
      <c r="J19" s="1015"/>
      <c r="L19" s="2114"/>
      <c r="O19" s="3094">
        <f t="shared" si="0"/>
        <v>0</v>
      </c>
      <c r="P19" s="3095">
        <v>4</v>
      </c>
    </row>
    <row r="20" spans="2:16" ht="15.75" customHeight="1" thickTop="1" thickBot="1">
      <c r="B20" s="2077" t="s">
        <v>4420</v>
      </c>
      <c r="C20" s="2112"/>
      <c r="D20" s="2112"/>
      <c r="E20" s="2113"/>
      <c r="F20" s="2113"/>
      <c r="G20" s="2113"/>
      <c r="H20" s="2113"/>
      <c r="J20" s="1015"/>
      <c r="L20" s="2114"/>
      <c r="O20" s="3094">
        <f t="shared" si="0"/>
        <v>0</v>
      </c>
      <c r="P20" s="3095">
        <v>4</v>
      </c>
    </row>
    <row r="21" spans="2:16" ht="15.75" customHeight="1" thickTop="1">
      <c r="B21" s="2079" t="s">
        <v>4421</v>
      </c>
      <c r="C21" s="2080" t="s">
        <v>890</v>
      </c>
      <c r="D21" s="2080">
        <v>0</v>
      </c>
      <c r="E21" s="2081">
        <v>698</v>
      </c>
      <c r="F21" s="2081">
        <v>0</v>
      </c>
      <c r="G21" s="2082">
        <f>IFERROR(E21 + F21, 0)</f>
        <v>698</v>
      </c>
      <c r="H21" s="2083">
        <v>0</v>
      </c>
      <c r="J21" s="1036" t="s">
        <v>4422</v>
      </c>
      <c r="L21" s="2084"/>
      <c r="O21" s="3094">
        <f t="shared" si="0"/>
        <v>0</v>
      </c>
      <c r="P21" s="3095">
        <v>0</v>
      </c>
    </row>
    <row r="22" spans="2:16" ht="15.75" customHeight="1">
      <c r="B22" s="2085" t="s">
        <v>4423</v>
      </c>
      <c r="C22" s="2086" t="s">
        <v>890</v>
      </c>
      <c r="D22" s="2086">
        <v>0</v>
      </c>
      <c r="E22" s="2087">
        <v>0</v>
      </c>
      <c r="F22" s="2087">
        <v>0</v>
      </c>
      <c r="G22" s="2109">
        <f>IFERROR(E22 + F22, 0)</f>
        <v>0</v>
      </c>
      <c r="H22" s="2089">
        <v>0</v>
      </c>
      <c r="J22" s="1048" t="s">
        <v>4424</v>
      </c>
      <c r="L22" s="2092"/>
      <c r="O22" s="3094">
        <f t="shared" si="0"/>
        <v>0</v>
      </c>
      <c r="P22" s="3095">
        <v>0</v>
      </c>
    </row>
    <row r="23" spans="2:16" ht="15.75" customHeight="1" thickBot="1">
      <c r="B23" s="2093" t="s">
        <v>4425</v>
      </c>
      <c r="C23" s="2094" t="s">
        <v>890</v>
      </c>
      <c r="D23" s="2094">
        <v>0</v>
      </c>
      <c r="E23" s="2096">
        <f>IFERROR(E21 + E22, 0)</f>
        <v>698</v>
      </c>
      <c r="F23" s="2096">
        <f>IFERROR(F21 + F22, 0)</f>
        <v>0</v>
      </c>
      <c r="G23" s="2096">
        <f>IFERROR(E23 + F23, 0)</f>
        <v>698</v>
      </c>
      <c r="H23" s="2115">
        <f>IFERROR(H21 + H22, 0)</f>
        <v>0</v>
      </c>
      <c r="J23" s="1031" t="s">
        <v>4426</v>
      </c>
      <c r="L23" s="2110"/>
      <c r="O23" s="3094">
        <f t="shared" si="0"/>
        <v>0</v>
      </c>
      <c r="P23" s="3095">
        <v>0</v>
      </c>
    </row>
    <row r="24" spans="2:16" ht="16.2" thickTop="1" thickBot="1">
      <c r="O24" s="3094">
        <f t="shared" si="0"/>
        <v>0</v>
      </c>
      <c r="P24" s="3095">
        <v>4</v>
      </c>
    </row>
    <row r="25" spans="2:16" ht="15.75" customHeight="1" thickTop="1" thickBot="1">
      <c r="B25" s="2077" t="s">
        <v>4427</v>
      </c>
      <c r="C25" s="2118"/>
      <c r="D25" s="2118"/>
      <c r="E25" s="2104"/>
      <c r="F25" s="2104"/>
      <c r="G25" s="2104"/>
      <c r="H25" s="2104"/>
      <c r="J25" s="1447"/>
      <c r="O25" s="3094">
        <f t="shared" si="0"/>
        <v>0</v>
      </c>
      <c r="P25" s="3095">
        <v>4</v>
      </c>
    </row>
    <row r="26" spans="2:16" ht="15.75" customHeight="1" thickTop="1" thickBot="1">
      <c r="B26" s="2119" t="s">
        <v>4428</v>
      </c>
      <c r="C26" s="2120" t="s">
        <v>890</v>
      </c>
      <c r="D26" s="2120">
        <v>0</v>
      </c>
      <c r="E26" s="2121">
        <f>IFERROR(E17+E23,0)</f>
        <v>2327</v>
      </c>
      <c r="F26" s="2121">
        <f>IFERROR(F17+F23,0)</f>
        <v>785</v>
      </c>
      <c r="G26" s="2121">
        <f>IFERROR(E26 + F26, 0)</f>
        <v>3112</v>
      </c>
      <c r="H26" s="2122">
        <f>IFERROR(H17+H23,0)</f>
        <v>0</v>
      </c>
      <c r="J26" s="1020" t="s">
        <v>4429</v>
      </c>
      <c r="L26" s="2123"/>
      <c r="O26" s="3094">
        <f t="shared" si="0"/>
        <v>0</v>
      </c>
      <c r="P26" s="3095">
        <v>0</v>
      </c>
    </row>
    <row r="27" spans="2:16" ht="16.2" thickTop="1" thickBot="1">
      <c r="O27" s="3094">
        <f t="shared" si="0"/>
        <v>0</v>
      </c>
      <c r="P27" s="3095">
        <v>4</v>
      </c>
    </row>
    <row r="28" spans="2:16" ht="16.2" thickTop="1" thickBot="1">
      <c r="B28" s="2077" t="s">
        <v>4430</v>
      </c>
      <c r="C28" s="2078"/>
      <c r="D28" s="2078"/>
      <c r="E28" s="2106"/>
      <c r="O28" s="3094">
        <f t="shared" si="0"/>
        <v>0</v>
      </c>
      <c r="P28" s="3095">
        <v>4</v>
      </c>
    </row>
    <row r="29" spans="2:16" ht="16.2" thickTop="1" thickBot="1">
      <c r="B29" s="2119" t="s">
        <v>4431</v>
      </c>
      <c r="C29" s="2120" t="s">
        <v>890</v>
      </c>
      <c r="D29" s="2120">
        <v>0</v>
      </c>
      <c r="E29" s="2124">
        <v>72</v>
      </c>
      <c r="F29" s="2124">
        <v>283</v>
      </c>
      <c r="G29" s="2122">
        <f>IFERROR(E29 + F29, 0)</f>
        <v>355</v>
      </c>
      <c r="J29" s="1020" t="s">
        <v>4432</v>
      </c>
      <c r="L29" s="2123"/>
      <c r="O29" s="3094">
        <f t="shared" si="0"/>
        <v>0</v>
      </c>
      <c r="P29" s="3095">
        <v>1</v>
      </c>
    </row>
    <row r="30" spans="2:16" ht="16.2" thickTop="1" thickBot="1">
      <c r="O30" s="3094">
        <f t="shared" si="0"/>
        <v>0</v>
      </c>
      <c r="P30" s="3095">
        <v>4</v>
      </c>
    </row>
    <row r="31" spans="2:16" ht="16.8" thickTop="1" thickBot="1">
      <c r="B31" s="2077" t="s">
        <v>4433</v>
      </c>
      <c r="C31" s="2078"/>
      <c r="D31" s="2078"/>
      <c r="E31" s="2106"/>
      <c r="F31" s="2104"/>
      <c r="G31" s="2104"/>
      <c r="H31" s="2104"/>
      <c r="J31" s="1447"/>
      <c r="O31" s="3094">
        <f t="shared" si="0"/>
        <v>0</v>
      </c>
      <c r="P31" s="3095">
        <v>4</v>
      </c>
    </row>
    <row r="32" spans="2:16" ht="15.6" thickTop="1">
      <c r="B32" s="2079" t="s">
        <v>4434</v>
      </c>
      <c r="C32" s="2080" t="s">
        <v>890</v>
      </c>
      <c r="D32" s="2080">
        <v>0</v>
      </c>
      <c r="E32" s="2083">
        <v>13</v>
      </c>
      <c r="J32" s="1036" t="s">
        <v>4435</v>
      </c>
      <c r="L32" s="2084"/>
      <c r="O32" s="3094">
        <f t="shared" si="0"/>
        <v>0</v>
      </c>
      <c r="P32" s="3095">
        <v>3</v>
      </c>
    </row>
    <row r="33" spans="2:16" ht="15.6" thickBot="1">
      <c r="B33" s="2125" t="s">
        <v>4436</v>
      </c>
      <c r="C33" s="2094" t="s">
        <v>890</v>
      </c>
      <c r="D33" s="2094">
        <v>0</v>
      </c>
      <c r="E33" s="2126">
        <v>21</v>
      </c>
      <c r="J33" s="1031" t="s">
        <v>4437</v>
      </c>
      <c r="L33" s="2110"/>
      <c r="O33" s="3094">
        <f t="shared" si="0"/>
        <v>0</v>
      </c>
      <c r="P33" s="3095">
        <v>3</v>
      </c>
    </row>
    <row r="34" spans="2:16" ht="16.2" thickTop="1" thickBot="1">
      <c r="B34" s="2127"/>
      <c r="C34" s="2112"/>
      <c r="D34" s="2112"/>
      <c r="E34" s="2128"/>
      <c r="F34" s="2129"/>
      <c r="G34" s="2129"/>
      <c r="H34" s="2104"/>
      <c r="J34" s="1015"/>
      <c r="L34" s="2114"/>
      <c r="O34" s="3094">
        <f t="shared" si="0"/>
        <v>0</v>
      </c>
      <c r="P34" s="3095">
        <v>4</v>
      </c>
    </row>
    <row r="35" spans="2:16" ht="16.8" thickTop="1" thickBot="1">
      <c r="B35" s="2077" t="s">
        <v>4438</v>
      </c>
      <c r="C35" s="2078"/>
      <c r="D35" s="2078"/>
      <c r="E35" s="2106"/>
      <c r="F35" s="2106"/>
      <c r="G35" s="2104"/>
      <c r="H35" s="2104"/>
      <c r="J35" s="2076"/>
      <c r="O35" s="3094">
        <f t="shared" si="0"/>
        <v>0</v>
      </c>
      <c r="P35" s="3095">
        <v>4</v>
      </c>
    </row>
    <row r="36" spans="2:16" ht="31.2" thickTop="1" thickBot="1">
      <c r="B36" s="2119" t="s">
        <v>4439</v>
      </c>
      <c r="C36" s="2120" t="s">
        <v>890</v>
      </c>
      <c r="D36" s="2120">
        <v>0</v>
      </c>
      <c r="E36" s="2130"/>
      <c r="F36" s="2130"/>
      <c r="G36" s="2124">
        <v>535</v>
      </c>
      <c r="H36" s="2131">
        <v>0</v>
      </c>
      <c r="I36" s="2098"/>
      <c r="J36" s="2132" t="s">
        <v>4440</v>
      </c>
      <c r="L36" s="2123"/>
      <c r="O36" s="3094">
        <f t="shared" si="0"/>
        <v>0</v>
      </c>
      <c r="P36" s="3095">
        <v>2</v>
      </c>
    </row>
    <row r="37" spans="2:16" ht="15.6" thickTop="1">
      <c r="M37" s="3096" t="s">
        <v>775</v>
      </c>
    </row>
  </sheetData>
  <sheetProtection formatColumns="0" formatRows="0"/>
  <mergeCells count="10">
    <mergeCell ref="J5:J6"/>
    <mergeCell ref="L5:L6"/>
    <mergeCell ref="B1:G1"/>
    <mergeCell ref="B2:G2"/>
    <mergeCell ref="B3:L3"/>
    <mergeCell ref="B5:B6"/>
    <mergeCell ref="C5:C6"/>
    <mergeCell ref="D5:D6"/>
    <mergeCell ref="E5:G5"/>
    <mergeCell ref="H5:H6"/>
  </mergeCells>
  <conditionalFormatting sqref="O8:O36">
    <cfRule type="cellIs" dxfId="36" priority="1" operator="equal">
      <formula>0</formula>
    </cfRule>
  </conditionalFormatting>
  <dataValidations count="1">
    <dataValidation type="custom" allowBlank="1" showErrorMessage="1" errorTitle="Input Error" error="Please enter a numeric value." sqref="E21:H22 E9:H9 E15:H16 G36:H36 E32:E34 E29:F29 E12:F12 E18:F18" xr:uid="{5D08719C-0F97-496D-A56F-6B1D2BC87CE0}">
      <formula1>ISNUMBER(E9)</formula1>
    </dataValidation>
  </dataValidations>
  <pageMargins left="0.7" right="0.7" top="0.75" bottom="0.75" header="0.3" footer="0.3"/>
  <pageSetup paperSize="9" scale="75" orientation="landscape" r:id="rId1"/>
  <headerFooter>
    <oddHeader>&amp;L&amp;F&amp;CSheet: &amp;A&amp;ROFFICIAL</oddHeader>
    <oddFooter>&amp;LPrinted on: &amp;D at &amp;T&amp;CPage &amp;P of &amp;N&amp;ROfwat</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0F555-9980-4517-AB89-944955144DBE}">
  <sheetPr codeName="Sheet137">
    <pageSetUpPr fitToPage="1"/>
  </sheetPr>
  <dimension ref="A1:AD63"/>
  <sheetViews>
    <sheetView topLeftCell="A40" zoomScaleNormal="100" workbookViewId="0">
      <selection activeCell="L27" sqref="L27"/>
    </sheetView>
  </sheetViews>
  <sheetFormatPr defaultColWidth="8.59765625" defaultRowHeight="15"/>
  <cols>
    <col min="1" max="1" width="1.19921875" style="3097" customWidth="1"/>
    <col min="2" max="2" width="53.19921875" style="2133" bestFit="1" customWidth="1"/>
    <col min="3" max="3" width="7" style="2133" customWidth="1"/>
    <col min="4" max="4" width="5.09765625" style="2133" customWidth="1"/>
    <col min="5" max="15" width="12.59765625" style="2133" customWidth="1"/>
    <col min="16" max="16" width="12.59765625" style="2143" customWidth="1"/>
    <col min="17" max="17" width="13.69921875" style="2143" customWidth="1"/>
    <col min="18" max="20" width="12.59765625" style="2143" customWidth="1"/>
    <col min="21" max="21" width="1.59765625" style="2143" customWidth="1"/>
    <col min="22" max="22" width="12.59765625" style="2143" customWidth="1"/>
    <col min="23" max="23" width="1.59765625" style="2133" customWidth="1"/>
    <col min="24" max="24" width="33.59765625" style="2133" customWidth="1"/>
    <col min="25" max="25" width="2" style="3411" customWidth="1"/>
    <col min="26" max="26" width="2" style="3412" customWidth="1"/>
    <col min="27" max="27" width="21.69921875" style="3411" customWidth="1"/>
    <col min="28" max="28" width="2" style="3415" customWidth="1"/>
    <col min="29" max="30" width="2" style="3411" customWidth="1"/>
    <col min="31" max="16384" width="8.59765625" style="2133"/>
  </cols>
  <sheetData>
    <row r="1" spans="1:30" ht="23.25" customHeight="1">
      <c r="A1" s="3097" t="s">
        <v>713</v>
      </c>
      <c r="B1" s="5301" t="s">
        <v>4441</v>
      </c>
      <c r="C1" s="5301"/>
      <c r="D1" s="5301"/>
      <c r="E1" s="5301"/>
      <c r="F1" s="2134"/>
      <c r="G1" s="2134"/>
      <c r="H1" s="2134"/>
      <c r="I1" s="2134"/>
      <c r="J1" s="2134"/>
      <c r="K1" s="2134"/>
      <c r="L1" s="2134"/>
      <c r="M1" s="2134"/>
      <c r="N1" s="2134"/>
      <c r="O1" s="2134"/>
      <c r="P1" s="2134"/>
      <c r="Q1" s="2134"/>
      <c r="R1" s="2134"/>
      <c r="S1" s="2134"/>
      <c r="T1" s="2134"/>
      <c r="U1" s="2134"/>
      <c r="V1" s="2134"/>
      <c r="AA1" s="3040"/>
    </row>
    <row r="2" spans="1:30" ht="23.25" customHeight="1">
      <c r="B2" s="5301" t="str">
        <f>SelectCompany!B4</f>
        <v>South Staffordshire Water</v>
      </c>
      <c r="C2" s="5301"/>
      <c r="D2" s="5301"/>
      <c r="E2" s="5301"/>
      <c r="F2" s="2135"/>
      <c r="G2" s="2135"/>
      <c r="H2" s="2135"/>
      <c r="I2" s="2135"/>
      <c r="J2" s="2135"/>
      <c r="K2" s="2135"/>
      <c r="L2" s="2135"/>
      <c r="M2" s="2135"/>
      <c r="N2" s="2135"/>
      <c r="O2" s="2135"/>
      <c r="P2" s="2135"/>
      <c r="Q2" s="2135"/>
      <c r="R2" s="2135"/>
      <c r="S2" s="2135"/>
      <c r="T2" s="2135"/>
      <c r="U2" s="2135"/>
      <c r="V2" s="2135"/>
      <c r="AA2" s="3040"/>
    </row>
    <row r="3" spans="1:30" ht="36.75" customHeight="1">
      <c r="B3" s="4967" t="s">
        <v>9966</v>
      </c>
      <c r="C3" s="4967"/>
      <c r="D3" s="4967"/>
      <c r="E3" s="4967"/>
      <c r="F3" s="4967"/>
      <c r="G3" s="4967"/>
      <c r="H3" s="4967"/>
      <c r="I3" s="4967"/>
      <c r="J3" s="4967"/>
      <c r="K3" s="4967"/>
      <c r="L3" s="4967"/>
      <c r="M3" s="4967"/>
      <c r="N3" s="4967"/>
      <c r="O3" s="4967"/>
      <c r="P3" s="4967"/>
      <c r="Q3" s="4967"/>
      <c r="R3" s="4967"/>
      <c r="S3" s="4967"/>
      <c r="T3" s="4967"/>
      <c r="U3" s="4967"/>
      <c r="V3" s="4967"/>
      <c r="W3" s="4967"/>
      <c r="X3" s="4967"/>
      <c r="AA3" s="3032" t="s">
        <v>716</v>
      </c>
    </row>
    <row r="4" spans="1:30" ht="9" customHeight="1" thickBot="1">
      <c r="B4" s="2136"/>
      <c r="C4" s="2136"/>
      <c r="D4" s="2136"/>
      <c r="E4" s="2136"/>
      <c r="F4" s="2136"/>
      <c r="G4" s="2136"/>
      <c r="H4" s="2136"/>
      <c r="I4" s="2136"/>
      <c r="J4" s="2136"/>
      <c r="K4" s="2136"/>
      <c r="L4" s="2136"/>
      <c r="M4" s="2136"/>
      <c r="N4" s="2136"/>
      <c r="O4" s="2136"/>
      <c r="P4" s="1447"/>
      <c r="Q4" s="1447"/>
      <c r="R4" s="1447"/>
      <c r="S4" s="1447"/>
      <c r="T4" s="1447"/>
      <c r="U4" s="1447"/>
      <c r="V4" s="1447"/>
      <c r="AA4" s="3040"/>
    </row>
    <row r="5" spans="1:30" ht="46.2" thickTop="1" thickBot="1">
      <c r="A5" s="3097" t="s">
        <v>725</v>
      </c>
      <c r="B5" s="2137" t="s">
        <v>717</v>
      </c>
      <c r="C5" s="2138" t="s">
        <v>718</v>
      </c>
      <c r="D5" s="2138" t="s">
        <v>719</v>
      </c>
      <c r="E5" s="2138" t="s">
        <v>1324</v>
      </c>
      <c r="F5" s="2138" t="s">
        <v>1326</v>
      </c>
      <c r="G5" s="2138" t="s">
        <v>858</v>
      </c>
      <c r="H5" s="2139" t="s">
        <v>4442</v>
      </c>
      <c r="I5" s="2140"/>
      <c r="K5" s="2141"/>
      <c r="L5" s="2141"/>
      <c r="P5" s="2133"/>
      <c r="Q5" s="2133"/>
      <c r="R5" s="2133"/>
      <c r="S5" s="2133"/>
      <c r="T5" s="2133"/>
      <c r="U5" s="2133"/>
      <c r="V5" s="2142" t="s">
        <v>723</v>
      </c>
      <c r="X5" s="2142" t="s">
        <v>724</v>
      </c>
      <c r="AA5" s="3040"/>
    </row>
    <row r="6" spans="1:30" ht="15.75" customHeight="1" thickTop="1" thickBot="1">
      <c r="A6" s="3097" t="s">
        <v>729</v>
      </c>
      <c r="C6" s="2140"/>
      <c r="D6" s="2140"/>
      <c r="E6" s="2140"/>
      <c r="F6" s="2140"/>
      <c r="G6" s="2140"/>
      <c r="H6" s="2140"/>
      <c r="I6" s="2140"/>
      <c r="K6" s="2141"/>
      <c r="L6" s="2141"/>
      <c r="M6" s="2141"/>
      <c r="N6" s="2141"/>
      <c r="O6" s="2141"/>
      <c r="V6" s="1447"/>
      <c r="W6" s="1447"/>
      <c r="X6" s="1447"/>
      <c r="Y6" s="3078"/>
      <c r="AA6" s="3040"/>
    </row>
    <row r="7" spans="1:30" ht="15.75" customHeight="1" thickTop="1" thickBot="1">
      <c r="A7" s="3148"/>
      <c r="B7" s="2144" t="s">
        <v>4443</v>
      </c>
      <c r="C7" s="2140"/>
      <c r="D7" s="2140"/>
      <c r="E7" s="2140"/>
      <c r="F7" s="2140"/>
      <c r="G7" s="2145"/>
      <c r="H7" s="2145"/>
      <c r="I7" s="2145"/>
      <c r="P7" s="2133"/>
      <c r="Q7" s="2133"/>
      <c r="R7" s="2133"/>
      <c r="S7" s="2133"/>
      <c r="V7" s="2133"/>
      <c r="W7" s="1024"/>
      <c r="X7" s="1024"/>
      <c r="Y7" s="3041"/>
      <c r="AA7" s="3094">
        <f t="shared" ref="AA7:AA57" si="0">IF(COUNTBLANK(E7:T7) = AB7, 0, rngIncomplete)</f>
        <v>0</v>
      </c>
      <c r="AB7" s="994">
        <v>16</v>
      </c>
    </row>
    <row r="8" spans="1:30" s="2136" customFormat="1" ht="15.75" customHeight="1" thickTop="1">
      <c r="A8" s="3148"/>
      <c r="B8" s="2146" t="s">
        <v>4444</v>
      </c>
      <c r="C8" s="2147" t="s">
        <v>1216</v>
      </c>
      <c r="D8" s="2147">
        <v>3</v>
      </c>
      <c r="E8" s="2148">
        <v>314.33491666666669</v>
      </c>
      <c r="F8" s="2148">
        <v>368.18608333333339</v>
      </c>
      <c r="G8" s="2149">
        <f t="shared" ref="G8:G15" si="1">IFERROR(E8 + F8, 0)</f>
        <v>682.52100000000007</v>
      </c>
      <c r="H8" s="2150">
        <v>37.317833333333326</v>
      </c>
      <c r="I8" s="2151"/>
      <c r="J8" s="2151"/>
      <c r="K8" s="2151"/>
      <c r="L8" s="2151"/>
      <c r="M8" s="2151"/>
      <c r="N8" s="2151"/>
      <c r="O8" s="2151"/>
      <c r="P8" s="2151"/>
      <c r="Q8" s="2151"/>
      <c r="R8" s="2151"/>
      <c r="S8" s="2151"/>
      <c r="T8" s="2151"/>
      <c r="U8" s="2141"/>
      <c r="V8" s="1036" t="s">
        <v>4445</v>
      </c>
      <c r="W8" s="1024"/>
      <c r="X8" s="1035"/>
      <c r="Y8" s="3041"/>
      <c r="Z8" s="3414"/>
      <c r="AA8" s="3094">
        <f t="shared" si="0"/>
        <v>0</v>
      </c>
      <c r="AB8" s="3415">
        <v>12</v>
      </c>
      <c r="AC8" s="3413"/>
      <c r="AD8" s="3413"/>
    </row>
    <row r="9" spans="1:30" s="2136" customFormat="1" ht="15.75" customHeight="1">
      <c r="A9" s="3097"/>
      <c r="B9" s="2152" t="s">
        <v>4446</v>
      </c>
      <c r="C9" s="2153" t="s">
        <v>1216</v>
      </c>
      <c r="D9" s="2153">
        <v>3</v>
      </c>
      <c r="E9" s="2154">
        <v>0</v>
      </c>
      <c r="F9" s="2154">
        <v>0</v>
      </c>
      <c r="G9" s="2155">
        <f t="shared" si="1"/>
        <v>0</v>
      </c>
      <c r="H9" s="2156">
        <v>0</v>
      </c>
      <c r="I9" s="2151"/>
      <c r="J9" s="2151"/>
      <c r="K9" s="2151"/>
      <c r="L9" s="2151"/>
      <c r="M9" s="2151"/>
      <c r="N9" s="2151"/>
      <c r="O9" s="2151"/>
      <c r="P9" s="2151"/>
      <c r="Q9" s="2151"/>
      <c r="R9" s="2151"/>
      <c r="S9" s="2151"/>
      <c r="T9" s="2151"/>
      <c r="U9" s="2141"/>
      <c r="V9" s="1048" t="s">
        <v>4447</v>
      </c>
      <c r="W9" s="1024"/>
      <c r="X9" s="1047"/>
      <c r="Y9" s="3041"/>
      <c r="Z9" s="3414"/>
      <c r="AA9" s="3094">
        <f t="shared" si="0"/>
        <v>0</v>
      </c>
      <c r="AB9" s="3415">
        <v>12</v>
      </c>
      <c r="AC9" s="3413"/>
      <c r="AD9" s="3413"/>
    </row>
    <row r="10" spans="1:30" s="2136" customFormat="1" ht="15.75" customHeight="1">
      <c r="A10" s="3097"/>
      <c r="B10" s="2152" t="s">
        <v>4448</v>
      </c>
      <c r="C10" s="2153" t="s">
        <v>1216</v>
      </c>
      <c r="D10" s="2153">
        <v>3</v>
      </c>
      <c r="E10" s="2154">
        <v>0</v>
      </c>
      <c r="F10" s="2154">
        <v>0</v>
      </c>
      <c r="G10" s="2155">
        <f t="shared" si="1"/>
        <v>0</v>
      </c>
      <c r="H10" s="2156">
        <v>0</v>
      </c>
      <c r="I10" s="2151"/>
      <c r="J10" s="2151"/>
      <c r="K10" s="2151"/>
      <c r="L10" s="2151"/>
      <c r="M10" s="2151"/>
      <c r="N10" s="2151"/>
      <c r="O10" s="2151"/>
      <c r="P10" s="2151"/>
      <c r="Q10" s="2151"/>
      <c r="R10" s="2151"/>
      <c r="S10" s="2151"/>
      <c r="T10" s="2151"/>
      <c r="U10" s="2141"/>
      <c r="V10" s="1048" t="s">
        <v>4449</v>
      </c>
      <c r="W10" s="1024"/>
      <c r="X10" s="1047"/>
      <c r="Y10" s="3041"/>
      <c r="Z10" s="3414"/>
      <c r="AA10" s="3094">
        <f t="shared" si="0"/>
        <v>0</v>
      </c>
      <c r="AB10" s="3415">
        <v>12</v>
      </c>
      <c r="AC10" s="3413"/>
      <c r="AD10" s="3413"/>
    </row>
    <row r="11" spans="1:30" s="2136" customFormat="1" ht="15.75" customHeight="1">
      <c r="A11" s="3097"/>
      <c r="B11" s="2152" t="s">
        <v>4450</v>
      </c>
      <c r="C11" s="2153" t="s">
        <v>1216</v>
      </c>
      <c r="D11" s="2153">
        <v>3</v>
      </c>
      <c r="E11" s="2155">
        <f>IFERROR(SUM(E8:E10), 0)</f>
        <v>314.33491666666669</v>
      </c>
      <c r="F11" s="2155">
        <f>IFERROR(SUM(F8:F10), 0)</f>
        <v>368.18608333333339</v>
      </c>
      <c r="G11" s="2155">
        <f t="shared" si="1"/>
        <v>682.52100000000007</v>
      </c>
      <c r="H11" s="2157">
        <f>IFERROR(SUM(H8:H10), 0)</f>
        <v>37.317833333333326</v>
      </c>
      <c r="I11" s="2151"/>
      <c r="J11" s="2151"/>
      <c r="K11" s="2151"/>
      <c r="L11" s="2151"/>
      <c r="M11" s="2151"/>
      <c r="N11" s="2151"/>
      <c r="O11" s="2151"/>
      <c r="P11" s="2151"/>
      <c r="Q11" s="2151"/>
      <c r="R11" s="2151"/>
      <c r="S11" s="2151"/>
      <c r="T11" s="2151"/>
      <c r="U11" s="2141"/>
      <c r="V11" s="1048" t="s">
        <v>4451</v>
      </c>
      <c r="W11" s="1024"/>
      <c r="X11" s="1047"/>
      <c r="Y11" s="3041"/>
      <c r="Z11" s="3414"/>
      <c r="AA11" s="3094">
        <f t="shared" si="0"/>
        <v>0</v>
      </c>
      <c r="AB11" s="3415">
        <v>12</v>
      </c>
      <c r="AC11" s="3413"/>
      <c r="AD11" s="3413"/>
    </row>
    <row r="12" spans="1:30" s="2136" customFormat="1" ht="15.75" customHeight="1">
      <c r="A12" s="3097"/>
      <c r="B12" s="2152" t="s">
        <v>4452</v>
      </c>
      <c r="C12" s="2153" t="s">
        <v>1216</v>
      </c>
      <c r="D12" s="2153">
        <v>3</v>
      </c>
      <c r="E12" s="2154">
        <v>3.2375833333333337</v>
      </c>
      <c r="F12" s="2154">
        <v>33.828000000000003</v>
      </c>
      <c r="G12" s="2155">
        <f t="shared" si="1"/>
        <v>37.065583333333336</v>
      </c>
      <c r="H12" s="2156">
        <v>3.4041666666666663</v>
      </c>
      <c r="I12" s="2151"/>
      <c r="J12" s="2151"/>
      <c r="K12" s="2151"/>
      <c r="L12" s="2151"/>
      <c r="M12" s="2151"/>
      <c r="N12" s="2151"/>
      <c r="O12" s="2151"/>
      <c r="P12" s="2151"/>
      <c r="Q12" s="2151"/>
      <c r="R12" s="2151"/>
      <c r="S12" s="2151"/>
      <c r="T12" s="2151"/>
      <c r="U12" s="2141"/>
      <c r="V12" s="1048" t="s">
        <v>4453</v>
      </c>
      <c r="W12" s="1024"/>
      <c r="X12" s="1047"/>
      <c r="Y12" s="3041"/>
      <c r="Z12" s="3414"/>
      <c r="AA12" s="3094">
        <f t="shared" si="0"/>
        <v>0</v>
      </c>
      <c r="AB12" s="3415">
        <v>12</v>
      </c>
      <c r="AC12" s="3413"/>
      <c r="AD12" s="3413"/>
    </row>
    <row r="13" spans="1:30" s="2136" customFormat="1" ht="15.75" customHeight="1">
      <c r="A13" s="3097"/>
      <c r="B13" s="2152" t="s">
        <v>4454</v>
      </c>
      <c r="C13" s="2153" t="s">
        <v>1216</v>
      </c>
      <c r="D13" s="2153">
        <v>3</v>
      </c>
      <c r="E13" s="2154">
        <v>0</v>
      </c>
      <c r="F13" s="2154">
        <v>0</v>
      </c>
      <c r="G13" s="2155">
        <f t="shared" si="1"/>
        <v>0</v>
      </c>
      <c r="H13" s="2156">
        <v>0</v>
      </c>
      <c r="I13" s="2151"/>
      <c r="J13" s="2151"/>
      <c r="K13" s="2151"/>
      <c r="L13" s="2151"/>
      <c r="M13" s="2151"/>
      <c r="N13" s="2151"/>
      <c r="O13" s="2151"/>
      <c r="P13" s="2151"/>
      <c r="Q13" s="2151"/>
      <c r="R13" s="2151"/>
      <c r="S13" s="2151"/>
      <c r="T13" s="2151"/>
      <c r="U13" s="2141"/>
      <c r="V13" s="1048" t="s">
        <v>4455</v>
      </c>
      <c r="W13" s="1024"/>
      <c r="X13" s="1047"/>
      <c r="Y13" s="3041"/>
      <c r="Z13" s="3414"/>
      <c r="AA13" s="3094">
        <f t="shared" si="0"/>
        <v>0</v>
      </c>
      <c r="AB13" s="3415">
        <v>12</v>
      </c>
      <c r="AC13" s="3413"/>
      <c r="AD13" s="3413"/>
    </row>
    <row r="14" spans="1:30" ht="15.75" customHeight="1">
      <c r="B14" s="2152" t="s">
        <v>4456</v>
      </c>
      <c r="C14" s="2153" t="s">
        <v>1216</v>
      </c>
      <c r="D14" s="2153">
        <v>3</v>
      </c>
      <c r="E14" s="2154">
        <v>0</v>
      </c>
      <c r="F14" s="2154">
        <v>0</v>
      </c>
      <c r="G14" s="2155">
        <f t="shared" si="1"/>
        <v>0</v>
      </c>
      <c r="H14" s="2156">
        <v>0</v>
      </c>
      <c r="I14" s="2151"/>
      <c r="J14" s="2151"/>
      <c r="K14" s="2151"/>
      <c r="L14" s="2151"/>
      <c r="M14" s="2151"/>
      <c r="N14" s="2151"/>
      <c r="O14" s="2151"/>
      <c r="P14" s="2151"/>
      <c r="Q14" s="2151"/>
      <c r="R14" s="2151"/>
      <c r="S14" s="2151"/>
      <c r="T14" s="2151"/>
      <c r="V14" s="1048" t="s">
        <v>4457</v>
      </c>
      <c r="W14" s="1024"/>
      <c r="X14" s="1047"/>
      <c r="Y14" s="3041"/>
      <c r="AA14" s="3094">
        <f t="shared" si="0"/>
        <v>0</v>
      </c>
      <c r="AB14" s="3415">
        <v>12</v>
      </c>
    </row>
    <row r="15" spans="1:30" ht="15.75" customHeight="1">
      <c r="B15" s="2152" t="s">
        <v>4458</v>
      </c>
      <c r="C15" s="2153" t="s">
        <v>1216</v>
      </c>
      <c r="D15" s="2153">
        <v>3</v>
      </c>
      <c r="E15" s="2155">
        <f>IFERROR(SUM(E12:E14), 0)</f>
        <v>3.2375833333333337</v>
      </c>
      <c r="F15" s="2155">
        <f>IFERROR(SUM(F12:F14), 0)</f>
        <v>33.828000000000003</v>
      </c>
      <c r="G15" s="2155">
        <f t="shared" si="1"/>
        <v>37.065583333333336</v>
      </c>
      <c r="H15" s="2157">
        <f>IFERROR(SUM(H12:H14), 0)</f>
        <v>3.4041666666666663</v>
      </c>
      <c r="I15" s="2151"/>
      <c r="J15" s="2151"/>
      <c r="K15" s="2151"/>
      <c r="L15" s="2151"/>
      <c r="M15" s="2151"/>
      <c r="N15" s="2151"/>
      <c r="O15" s="2151"/>
      <c r="P15" s="2151"/>
      <c r="Q15" s="2151"/>
      <c r="R15" s="2151"/>
      <c r="S15" s="2151"/>
      <c r="T15" s="2151"/>
      <c r="V15" s="1048" t="s">
        <v>4459</v>
      </c>
      <c r="W15" s="1024"/>
      <c r="X15" s="1047"/>
      <c r="Y15" s="3041"/>
      <c r="AA15" s="3094">
        <f t="shared" si="0"/>
        <v>0</v>
      </c>
      <c r="AB15" s="3415">
        <v>12</v>
      </c>
    </row>
    <row r="16" spans="1:30" ht="15.75" customHeight="1" thickBot="1">
      <c r="A16" s="3148"/>
      <c r="B16" s="2158" t="s">
        <v>4460</v>
      </c>
      <c r="C16" s="2159" t="s">
        <v>1216</v>
      </c>
      <c r="D16" s="2159">
        <v>3</v>
      </c>
      <c r="E16" s="2160">
        <f>IFERROR(E11 + E15, 0)</f>
        <v>317.57250000000005</v>
      </c>
      <c r="F16" s="2160">
        <f>IFERROR(F11 + F15, 0)</f>
        <v>402.01408333333336</v>
      </c>
      <c r="G16" s="2160">
        <f>IFERROR(E16 + F16, 0)</f>
        <v>719.58658333333346</v>
      </c>
      <c r="H16" s="2161">
        <f>IFERROR(H11 + H15, 0)</f>
        <v>40.721999999999994</v>
      </c>
      <c r="I16" s="2151"/>
      <c r="J16" s="2151"/>
      <c r="K16" s="2151"/>
      <c r="L16" s="2151"/>
      <c r="M16" s="2151"/>
      <c r="N16" s="2151"/>
      <c r="O16" s="2151"/>
      <c r="P16" s="2151"/>
      <c r="Q16" s="2151"/>
      <c r="R16" s="2151"/>
      <c r="S16" s="2151"/>
      <c r="T16" s="2151"/>
      <c r="V16" s="1031" t="s">
        <v>4461</v>
      </c>
      <c r="W16" s="1024"/>
      <c r="X16" s="1029"/>
      <c r="Y16" s="3041"/>
      <c r="AA16" s="3094">
        <f t="shared" si="0"/>
        <v>0</v>
      </c>
      <c r="AB16" s="3415">
        <v>12</v>
      </c>
    </row>
    <row r="17" spans="1:30" s="2151" customFormat="1" ht="15.75" customHeight="1" thickTop="1" thickBot="1">
      <c r="A17" s="3097"/>
      <c r="B17" s="2162"/>
      <c r="C17" s="2162"/>
      <c r="D17" s="2162"/>
      <c r="E17" s="2163"/>
      <c r="F17" s="2163"/>
      <c r="G17" s="2163"/>
      <c r="H17" s="2163"/>
      <c r="I17" s="2163"/>
      <c r="J17" s="2163"/>
      <c r="K17" s="2163"/>
      <c r="L17" s="2163"/>
      <c r="M17" s="2164"/>
      <c r="N17" s="2164"/>
      <c r="O17" s="2164"/>
      <c r="P17" s="2133"/>
      <c r="Q17" s="2133"/>
      <c r="R17" s="2133"/>
      <c r="S17" s="2133"/>
      <c r="T17" s="2133"/>
      <c r="U17" s="2133"/>
      <c r="V17" s="2165"/>
      <c r="W17" s="1024"/>
      <c r="X17" s="1024"/>
      <c r="Y17" s="3041"/>
      <c r="Z17" s="3412"/>
      <c r="AA17" s="3094">
        <f t="shared" si="0"/>
        <v>0</v>
      </c>
      <c r="AB17" s="3415">
        <v>16</v>
      </c>
      <c r="AC17" s="3411"/>
      <c r="AD17" s="3411"/>
    </row>
    <row r="18" spans="1:30" s="2151" customFormat="1" ht="15.75" customHeight="1" thickTop="1">
      <c r="A18" s="3097"/>
      <c r="B18" s="5295" t="s">
        <v>717</v>
      </c>
      <c r="C18" s="5298" t="s">
        <v>718</v>
      </c>
      <c r="D18" s="5298" t="s">
        <v>719</v>
      </c>
      <c r="E18" s="5298" t="s">
        <v>1379</v>
      </c>
      <c r="F18" s="5298"/>
      <c r="G18" s="5298"/>
      <c r="H18" s="5298" t="s">
        <v>1380</v>
      </c>
      <c r="I18" s="5298"/>
      <c r="J18" s="5300"/>
      <c r="M18" s="2164"/>
      <c r="N18" s="2164"/>
      <c r="O18" s="2164"/>
      <c r="P18" s="2165"/>
      <c r="Q18" s="2165"/>
      <c r="R18" s="2165"/>
      <c r="S18" s="2165"/>
      <c r="T18" s="2165"/>
      <c r="U18" s="2165"/>
      <c r="V18" s="2165"/>
      <c r="Y18" s="3411"/>
      <c r="Z18" s="3412"/>
      <c r="AA18" s="3094">
        <f t="shared" si="0"/>
        <v>0</v>
      </c>
      <c r="AB18" s="3415">
        <v>14</v>
      </c>
      <c r="AC18" s="3411"/>
      <c r="AD18" s="3411"/>
    </row>
    <row r="19" spans="1:30" s="2151" customFormat="1" ht="15.75" customHeight="1" thickBot="1">
      <c r="A19" s="3148" t="s">
        <v>1332</v>
      </c>
      <c r="B19" s="5297"/>
      <c r="C19" s="5299"/>
      <c r="D19" s="5299"/>
      <c r="E19" s="2166" t="s">
        <v>1324</v>
      </c>
      <c r="F19" s="2166" t="s">
        <v>1326</v>
      </c>
      <c r="G19" s="2166" t="s">
        <v>858</v>
      </c>
      <c r="H19" s="2166" t="s">
        <v>1324</v>
      </c>
      <c r="I19" s="2166" t="s">
        <v>1326</v>
      </c>
      <c r="J19" s="2167" t="s">
        <v>858</v>
      </c>
      <c r="M19" s="2164"/>
      <c r="N19" s="2164"/>
      <c r="O19" s="2164"/>
      <c r="P19" s="2165"/>
      <c r="Q19" s="2165"/>
      <c r="R19" s="2165"/>
      <c r="S19" s="2165"/>
      <c r="T19" s="2165"/>
      <c r="U19" s="2165"/>
      <c r="V19" s="2165"/>
      <c r="Y19" s="3411"/>
      <c r="Z19" s="3412"/>
      <c r="AA19" s="3094">
        <f t="shared" si="0"/>
        <v>0</v>
      </c>
      <c r="AB19" s="3415">
        <v>10</v>
      </c>
      <c r="AC19" s="3411"/>
      <c r="AD19" s="3411"/>
    </row>
    <row r="20" spans="1:30" s="2151" customFormat="1" ht="15.75" customHeight="1" thickTop="1" thickBot="1">
      <c r="A20" s="3097"/>
      <c r="B20" s="2168"/>
      <c r="C20" s="2140"/>
      <c r="D20" s="2140"/>
      <c r="E20" s="2140"/>
      <c r="F20" s="2140"/>
      <c r="G20" s="2140"/>
      <c r="H20" s="2140"/>
      <c r="I20" s="2140"/>
      <c r="J20" s="2140"/>
      <c r="M20" s="2164"/>
      <c r="N20" s="2164"/>
      <c r="O20" s="2164"/>
      <c r="P20" s="2165"/>
      <c r="Q20" s="2165"/>
      <c r="R20" s="2165"/>
      <c r="S20" s="2165"/>
      <c r="T20" s="2165"/>
      <c r="U20" s="2165"/>
      <c r="V20" s="2165"/>
      <c r="Y20" s="3411"/>
      <c r="Z20" s="3412"/>
      <c r="AA20" s="3094">
        <f t="shared" si="0"/>
        <v>0</v>
      </c>
      <c r="AB20" s="3415">
        <v>16</v>
      </c>
      <c r="AC20" s="3411"/>
      <c r="AD20" s="3411"/>
    </row>
    <row r="21" spans="1:30" s="2151" customFormat="1" ht="15.75" customHeight="1" thickTop="1" thickBot="1">
      <c r="A21" s="3097"/>
      <c r="B21" s="2144" t="s">
        <v>4462</v>
      </c>
      <c r="C21" s="2140"/>
      <c r="D21" s="2140"/>
      <c r="E21" s="2140"/>
      <c r="F21" s="2140"/>
      <c r="G21" s="2140"/>
      <c r="H21" s="2140"/>
      <c r="I21" s="2140"/>
      <c r="J21" s="2140"/>
      <c r="U21" s="2165"/>
      <c r="V21" s="2165"/>
      <c r="Y21" s="3411"/>
      <c r="Z21" s="3412"/>
      <c r="AA21" s="3094">
        <f t="shared" si="0"/>
        <v>0</v>
      </c>
      <c r="AB21" s="3415">
        <v>16</v>
      </c>
      <c r="AC21" s="3411"/>
      <c r="AD21" s="3411"/>
    </row>
    <row r="22" spans="1:30" s="2151" customFormat="1" ht="15.75" customHeight="1" thickTop="1">
      <c r="A22" s="3148"/>
      <c r="B22" s="2146" t="s">
        <v>4463</v>
      </c>
      <c r="C22" s="2147" t="s">
        <v>1216</v>
      </c>
      <c r="D22" s="2147">
        <v>3</v>
      </c>
      <c r="E22" s="2688">
        <v>314.33491666666669</v>
      </c>
      <c r="F22" s="2688">
        <v>368.18608333333339</v>
      </c>
      <c r="G22" s="2149">
        <f>IFERROR(E22 + F22, 0)</f>
        <v>682.52100000000007</v>
      </c>
      <c r="H22" s="2148">
        <v>0</v>
      </c>
      <c r="I22" s="2148">
        <v>0</v>
      </c>
      <c r="J22" s="2169">
        <f>IFERROR(H22 + I22, 0)</f>
        <v>0</v>
      </c>
      <c r="U22" s="1447"/>
      <c r="V22" s="1036" t="s">
        <v>4464</v>
      </c>
      <c r="X22" s="2170"/>
      <c r="Y22" s="3411"/>
      <c r="Z22" s="3412"/>
      <c r="AA22" s="3094">
        <f t="shared" si="0"/>
        <v>0</v>
      </c>
      <c r="AB22" s="3415">
        <v>10</v>
      </c>
      <c r="AC22" s="3411"/>
      <c r="AD22" s="3411"/>
    </row>
    <row r="23" spans="1:30" s="2151" customFormat="1" ht="15.75" customHeight="1">
      <c r="A23" s="3097"/>
      <c r="B23" s="2152" t="s">
        <v>4465</v>
      </c>
      <c r="C23" s="2153" t="s">
        <v>1216</v>
      </c>
      <c r="D23" s="2153">
        <v>3</v>
      </c>
      <c r="E23" s="2171"/>
      <c r="F23" s="2171"/>
      <c r="G23" s="2154">
        <v>37.317833333333326</v>
      </c>
      <c r="H23" s="2171"/>
      <c r="I23" s="2172"/>
      <c r="J23" s="2156">
        <v>0</v>
      </c>
      <c r="U23" s="1447"/>
      <c r="V23" s="1048" t="s">
        <v>4466</v>
      </c>
      <c r="X23" s="2173"/>
      <c r="Y23" s="3411"/>
      <c r="Z23" s="3412"/>
      <c r="AA23" s="3094">
        <f t="shared" si="0"/>
        <v>0</v>
      </c>
      <c r="AB23" s="3415">
        <v>14</v>
      </c>
      <c r="AC23" s="3411"/>
      <c r="AD23" s="3411"/>
    </row>
    <row r="24" spans="1:30" s="2151" customFormat="1" ht="15.75" customHeight="1">
      <c r="A24" s="3097"/>
      <c r="B24" s="2152" t="s">
        <v>4467</v>
      </c>
      <c r="C24" s="2153" t="s">
        <v>1216</v>
      </c>
      <c r="D24" s="2153">
        <v>3</v>
      </c>
      <c r="E24" s="2171"/>
      <c r="F24" s="2171"/>
      <c r="G24" s="2155">
        <f>IFERROR(G22 + G23, 0)</f>
        <v>719.83883333333335</v>
      </c>
      <c r="H24" s="2171"/>
      <c r="I24" s="2172"/>
      <c r="J24" s="2157">
        <f>IFERROR(J22 + J23, 0)</f>
        <v>0</v>
      </c>
      <c r="U24" s="1447"/>
      <c r="V24" s="1048" t="s">
        <v>4468</v>
      </c>
      <c r="X24" s="2173"/>
      <c r="Y24" s="3411"/>
      <c r="Z24" s="3412"/>
      <c r="AA24" s="3094">
        <f t="shared" si="0"/>
        <v>0</v>
      </c>
      <c r="AB24" s="3415">
        <v>14</v>
      </c>
      <c r="AC24" s="3411"/>
      <c r="AD24" s="3411"/>
    </row>
    <row r="25" spans="1:30" s="2151" customFormat="1" ht="15.75" customHeight="1">
      <c r="A25" s="3097"/>
      <c r="B25" s="2152" t="s">
        <v>4469</v>
      </c>
      <c r="C25" s="2153" t="s">
        <v>1216</v>
      </c>
      <c r="D25" s="2153">
        <v>3</v>
      </c>
      <c r="E25" s="2154">
        <v>3.2375833333333337</v>
      </c>
      <c r="F25" s="2154">
        <v>33.828000000000003</v>
      </c>
      <c r="G25" s="2155">
        <f>IFERROR(E25 + F25, 0)</f>
        <v>37.065583333333336</v>
      </c>
      <c r="H25" s="2154">
        <v>0</v>
      </c>
      <c r="I25" s="2154">
        <v>0</v>
      </c>
      <c r="J25" s="2157">
        <f>IFERROR(H25+I25,0)</f>
        <v>0</v>
      </c>
      <c r="U25" s="1447"/>
      <c r="V25" s="1048" t="s">
        <v>4470</v>
      </c>
      <c r="X25" s="2173"/>
      <c r="Y25" s="3411"/>
      <c r="Z25" s="3412"/>
      <c r="AA25" s="3094">
        <f t="shared" si="0"/>
        <v>0</v>
      </c>
      <c r="AB25" s="3415">
        <v>10</v>
      </c>
      <c r="AC25" s="3411"/>
      <c r="AD25" s="3411"/>
    </row>
    <row r="26" spans="1:30" s="2151" customFormat="1" ht="15.75" customHeight="1">
      <c r="A26" s="3097"/>
      <c r="B26" s="2152" t="s">
        <v>4471</v>
      </c>
      <c r="C26" s="2153" t="s">
        <v>1216</v>
      </c>
      <c r="D26" s="2153">
        <v>3</v>
      </c>
      <c r="E26" s="2171"/>
      <c r="F26" s="2171"/>
      <c r="G26" s="2154">
        <v>3.4041666666666663</v>
      </c>
      <c r="H26" s="2171"/>
      <c r="I26" s="2172"/>
      <c r="J26" s="2156">
        <v>0</v>
      </c>
      <c r="U26" s="1447"/>
      <c r="V26" s="1048" t="s">
        <v>4472</v>
      </c>
      <c r="X26" s="2173"/>
      <c r="Y26" s="3411"/>
      <c r="Z26" s="3412"/>
      <c r="AA26" s="3094">
        <f t="shared" si="0"/>
        <v>0</v>
      </c>
      <c r="AB26" s="3415">
        <v>14</v>
      </c>
      <c r="AC26" s="3411"/>
      <c r="AD26" s="3411"/>
    </row>
    <row r="27" spans="1:30" s="2151" customFormat="1" ht="15.75" customHeight="1">
      <c r="A27" s="3097"/>
      <c r="B27" s="2152" t="s">
        <v>4473</v>
      </c>
      <c r="C27" s="2153" t="s">
        <v>1216</v>
      </c>
      <c r="D27" s="2153">
        <v>3</v>
      </c>
      <c r="E27" s="2171"/>
      <c r="F27" s="2171"/>
      <c r="G27" s="2155">
        <f>IFERROR(G25 + G26, 0)</f>
        <v>40.469750000000005</v>
      </c>
      <c r="H27" s="2171"/>
      <c r="I27" s="2172"/>
      <c r="J27" s="2157">
        <f>IFERROR(J25 + J26, 0)</f>
        <v>0</v>
      </c>
      <c r="U27" s="1447"/>
      <c r="V27" s="1048" t="s">
        <v>4474</v>
      </c>
      <c r="X27" s="2173"/>
      <c r="Y27" s="3411"/>
      <c r="Z27" s="3412"/>
      <c r="AA27" s="3094">
        <f t="shared" si="0"/>
        <v>0</v>
      </c>
      <c r="AB27" s="3415">
        <v>14</v>
      </c>
      <c r="AC27" s="3411"/>
      <c r="AD27" s="3411"/>
    </row>
    <row r="28" spans="1:30" s="2151" customFormat="1" ht="15.75" customHeight="1" thickBot="1">
      <c r="A28" s="3148"/>
      <c r="B28" s="2158" t="s">
        <v>4475</v>
      </c>
      <c r="C28" s="2159" t="s">
        <v>1216</v>
      </c>
      <c r="D28" s="2159">
        <v>3</v>
      </c>
      <c r="E28" s="2174"/>
      <c r="F28" s="2174"/>
      <c r="G28" s="2160">
        <f>IFERROR(G27 + G24, 0)</f>
        <v>760.30858333333333</v>
      </c>
      <c r="H28" s="2174"/>
      <c r="I28" s="2175"/>
      <c r="J28" s="2161">
        <f>IFERROR(J27 + J24, 0)</f>
        <v>0</v>
      </c>
      <c r="U28" s="1447"/>
      <c r="V28" s="1031" t="s">
        <v>4476</v>
      </c>
      <c r="X28" s="2176"/>
      <c r="Y28" s="3411"/>
      <c r="Z28" s="3412"/>
      <c r="AA28" s="3094">
        <f t="shared" si="0"/>
        <v>0</v>
      </c>
      <c r="AB28" s="3415">
        <v>14</v>
      </c>
      <c r="AC28" s="3411"/>
      <c r="AD28" s="3411"/>
    </row>
    <row r="29" spans="1:30" s="2177" customFormat="1" ht="15.75" customHeight="1" thickTop="1" thickBot="1">
      <c r="A29" s="3097"/>
      <c r="B29" s="2178"/>
      <c r="C29" s="2133"/>
      <c r="D29" s="2133"/>
      <c r="E29" s="2163"/>
      <c r="F29" s="2163"/>
      <c r="G29" s="2163"/>
      <c r="H29" s="2163"/>
      <c r="I29" s="2163"/>
      <c r="J29" s="2163"/>
      <c r="K29" s="2163"/>
      <c r="L29" s="2163"/>
      <c r="M29" s="2133"/>
      <c r="N29" s="2133"/>
      <c r="O29" s="2133"/>
      <c r="P29" s="1447"/>
      <c r="Q29" s="1447"/>
      <c r="R29" s="1447"/>
      <c r="S29" s="1447"/>
      <c r="T29" s="1447"/>
      <c r="U29" s="1447"/>
      <c r="V29" s="1447"/>
      <c r="Y29" s="3411"/>
      <c r="Z29" s="3412"/>
      <c r="AA29" s="3094">
        <f t="shared" si="0"/>
        <v>0</v>
      </c>
      <c r="AB29" s="3415">
        <v>16</v>
      </c>
      <c r="AC29" s="3411"/>
      <c r="AD29" s="3411"/>
    </row>
    <row r="30" spans="1:30" s="2177" customFormat="1" ht="16.2" thickTop="1">
      <c r="A30" s="3097"/>
      <c r="B30" s="5295" t="s">
        <v>717</v>
      </c>
      <c r="C30" s="5298" t="s">
        <v>718</v>
      </c>
      <c r="D30" s="5298" t="s">
        <v>719</v>
      </c>
      <c r="E30" s="5292" t="s">
        <v>1379</v>
      </c>
      <c r="F30" s="5293"/>
      <c r="G30" s="5293"/>
      <c r="H30" s="5293"/>
      <c r="I30" s="5293"/>
      <c r="J30" s="5293"/>
      <c r="K30" s="5293"/>
      <c r="L30" s="5293"/>
      <c r="M30" s="5293"/>
      <c r="N30" s="5293"/>
      <c r="O30" s="5293"/>
      <c r="P30" s="5293"/>
      <c r="Q30" s="5293"/>
      <c r="R30" s="5294"/>
      <c r="S30" s="1447"/>
      <c r="T30" s="1447"/>
      <c r="U30" s="1447"/>
      <c r="V30" s="1447"/>
      <c r="Y30" s="3411"/>
      <c r="Z30" s="3412"/>
      <c r="AA30" s="3094">
        <f t="shared" si="0"/>
        <v>0</v>
      </c>
      <c r="AB30" s="3415">
        <v>15</v>
      </c>
      <c r="AC30" s="3411"/>
      <c r="AD30" s="3411"/>
    </row>
    <row r="31" spans="1:30" s="2177" customFormat="1" ht="15.6">
      <c r="A31" s="3097"/>
      <c r="B31" s="5296"/>
      <c r="C31" s="5288"/>
      <c r="D31" s="5288"/>
      <c r="E31" s="5289" t="s">
        <v>1324</v>
      </c>
      <c r="F31" s="5290"/>
      <c r="G31" s="5290"/>
      <c r="H31" s="5290"/>
      <c r="I31" s="5291"/>
      <c r="J31" s="5289" t="s">
        <v>1326</v>
      </c>
      <c r="K31" s="5290"/>
      <c r="L31" s="5290"/>
      <c r="M31" s="5290"/>
      <c r="N31" s="5291"/>
      <c r="O31" s="5288" t="s">
        <v>4477</v>
      </c>
      <c r="P31" s="5288"/>
      <c r="Q31" s="5288"/>
      <c r="R31" s="3586" t="s">
        <v>858</v>
      </c>
      <c r="S31" s="1447"/>
      <c r="T31" s="1447"/>
      <c r="W31" s="3411"/>
      <c r="X31" s="3411"/>
      <c r="Y31" s="3411"/>
      <c r="Z31" s="3412"/>
      <c r="AA31" s="3094">
        <f t="shared" si="0"/>
        <v>0</v>
      </c>
      <c r="AB31" s="3415">
        <v>12</v>
      </c>
      <c r="AC31" s="3411"/>
      <c r="AD31" s="3411"/>
    </row>
    <row r="32" spans="1:30" s="2177" customFormat="1" ht="30.6" thickBot="1">
      <c r="A32" s="3148" t="s">
        <v>1332</v>
      </c>
      <c r="B32" s="5297"/>
      <c r="C32" s="5299"/>
      <c r="D32" s="5299"/>
      <c r="E32" s="2166" t="s">
        <v>4478</v>
      </c>
      <c r="F32" s="2166" t="s">
        <v>4479</v>
      </c>
      <c r="G32" s="2166" t="s">
        <v>4480</v>
      </c>
      <c r="H32" s="2166" t="s">
        <v>4481</v>
      </c>
      <c r="I32" s="2166" t="s">
        <v>858</v>
      </c>
      <c r="J32" s="2166" t="s">
        <v>4478</v>
      </c>
      <c r="K32" s="2166" t="s">
        <v>4479</v>
      </c>
      <c r="L32" s="2166" t="s">
        <v>4480</v>
      </c>
      <c r="M32" s="2166" t="s">
        <v>4481</v>
      </c>
      <c r="N32" s="2166" t="s">
        <v>858</v>
      </c>
      <c r="O32" s="2166" t="s">
        <v>4482</v>
      </c>
      <c r="P32" s="2166" t="s">
        <v>986</v>
      </c>
      <c r="Q32" s="2166" t="s">
        <v>858</v>
      </c>
      <c r="R32" s="2167"/>
      <c r="S32" s="1447"/>
      <c r="T32" s="1024"/>
      <c r="W32" s="3411"/>
      <c r="X32" s="3411"/>
      <c r="Y32" s="3411"/>
      <c r="Z32" s="3412"/>
      <c r="AA32" s="3094">
        <f t="shared" si="0"/>
        <v>0</v>
      </c>
      <c r="AB32" s="3415">
        <v>3</v>
      </c>
      <c r="AC32" s="3411"/>
      <c r="AD32" s="3411"/>
    </row>
    <row r="33" spans="1:30" s="2177" customFormat="1" ht="15.75" customHeight="1" thickTop="1" thickBot="1">
      <c r="A33" s="3097"/>
      <c r="B33" s="2168"/>
      <c r="C33" s="2140"/>
      <c r="D33" s="2140"/>
      <c r="E33" s="2140"/>
      <c r="F33" s="2140"/>
      <c r="G33" s="2140"/>
      <c r="H33" s="2140"/>
      <c r="I33" s="2140"/>
      <c r="J33" s="2140"/>
      <c r="K33" s="2140"/>
      <c r="L33" s="2140"/>
      <c r="M33" s="2140"/>
      <c r="N33" s="2140"/>
      <c r="O33" s="2140"/>
      <c r="P33" s="2140"/>
      <c r="Q33" s="2140"/>
      <c r="R33" s="2140"/>
      <c r="S33" s="1447"/>
      <c r="T33" s="1024"/>
      <c r="W33" s="3411"/>
      <c r="X33" s="3411"/>
      <c r="Y33" s="3411"/>
      <c r="Z33" s="3412"/>
      <c r="AA33" s="3094">
        <f t="shared" si="0"/>
        <v>0</v>
      </c>
      <c r="AB33" s="3415">
        <v>16</v>
      </c>
      <c r="AC33" s="3411"/>
      <c r="AD33" s="3411"/>
    </row>
    <row r="34" spans="1:30" s="2177" customFormat="1" ht="15.75" customHeight="1" thickTop="1" thickBot="1">
      <c r="A34" s="3097"/>
      <c r="B34" s="2144" t="s">
        <v>4483</v>
      </c>
      <c r="C34" s="2140"/>
      <c r="D34" s="2140"/>
      <c r="E34" s="2140"/>
      <c r="F34" s="2140"/>
      <c r="G34" s="2140"/>
      <c r="H34" s="2140"/>
      <c r="I34" s="2140"/>
      <c r="J34" s="2140"/>
      <c r="K34" s="2140"/>
      <c r="L34" s="2140"/>
      <c r="M34" s="2140"/>
      <c r="N34" s="2140"/>
      <c r="O34" s="2140"/>
      <c r="P34" s="2140"/>
      <c r="Q34" s="2140"/>
      <c r="R34" s="2140"/>
      <c r="S34" s="1447"/>
      <c r="T34" s="1024"/>
      <c r="W34" s="3411"/>
      <c r="X34" s="3411"/>
      <c r="Y34" s="3411"/>
      <c r="Z34" s="3412"/>
      <c r="AA34" s="3094">
        <f t="shared" si="0"/>
        <v>0</v>
      </c>
      <c r="AB34" s="3415">
        <v>16</v>
      </c>
      <c r="AC34" s="3411"/>
      <c r="AD34" s="3411"/>
    </row>
    <row r="35" spans="1:30" ht="15.75" customHeight="1" thickTop="1">
      <c r="A35" s="3148"/>
      <c r="B35" s="2146" t="s">
        <v>4484</v>
      </c>
      <c r="C35" s="2147" t="s">
        <v>1216</v>
      </c>
      <c r="D35" s="2147">
        <v>3</v>
      </c>
      <c r="E35" s="2688">
        <v>0</v>
      </c>
      <c r="F35" s="2688">
        <v>0</v>
      </c>
      <c r="G35" s="2688">
        <v>0</v>
      </c>
      <c r="H35" s="2688">
        <v>0</v>
      </c>
      <c r="I35" s="2149">
        <f>IFERROR(E35 + F35 + G35+ H35, 0)</f>
        <v>0</v>
      </c>
      <c r="J35" s="2148">
        <v>0</v>
      </c>
      <c r="K35" s="2148">
        <v>0</v>
      </c>
      <c r="L35" s="2148">
        <v>0</v>
      </c>
      <c r="M35" s="2148">
        <v>2.2040000000000002</v>
      </c>
      <c r="N35" s="2149">
        <f>IFERROR(J35 + K35 + L35 + M35, 0)</f>
        <v>2.2040000000000002</v>
      </c>
      <c r="O35" s="2179"/>
      <c r="P35" s="2179"/>
      <c r="Q35" s="2179"/>
      <c r="R35" s="2169">
        <f>IFERROR(I35 + N35, 0)</f>
        <v>2.2040000000000002</v>
      </c>
      <c r="S35" s="1024"/>
      <c r="T35" s="1036"/>
      <c r="U35" s="2133"/>
      <c r="V35" s="1036" t="s">
        <v>4485</v>
      </c>
      <c r="W35" s="3411"/>
      <c r="X35" s="3723"/>
      <c r="AA35" s="3094">
        <f t="shared" si="0"/>
        <v>0</v>
      </c>
      <c r="AB35" s="3415">
        <v>5</v>
      </c>
    </row>
    <row r="36" spans="1:30" ht="15.75" customHeight="1">
      <c r="B36" s="2152" t="s">
        <v>4486</v>
      </c>
      <c r="C36" s="2153" t="s">
        <v>1216</v>
      </c>
      <c r="D36" s="2153">
        <v>3</v>
      </c>
      <c r="E36" s="2689">
        <v>0</v>
      </c>
      <c r="F36" s="2689">
        <v>0</v>
      </c>
      <c r="G36" s="2689">
        <v>0</v>
      </c>
      <c r="H36" s="2689">
        <v>0</v>
      </c>
      <c r="I36" s="2155">
        <f>IFERROR(E36 + F36 + G36+ H36, 0)</f>
        <v>0</v>
      </c>
      <c r="J36" s="2154">
        <v>0</v>
      </c>
      <c r="K36" s="2154">
        <v>0</v>
      </c>
      <c r="L36" s="2154">
        <v>0</v>
      </c>
      <c r="M36" s="2154">
        <v>0.128</v>
      </c>
      <c r="N36" s="2155">
        <f>IFERROR(J36 + K36 + L36 + M36, 0)</f>
        <v>0.128</v>
      </c>
      <c r="O36" s="2180"/>
      <c r="P36" s="2180"/>
      <c r="Q36" s="2180"/>
      <c r="R36" s="2157">
        <f>IFERROR(I36 + N36, 0)</f>
        <v>0.128</v>
      </c>
      <c r="S36" s="1024"/>
      <c r="T36" s="1048"/>
      <c r="U36" s="2133"/>
      <c r="V36" s="1048" t="s">
        <v>4487</v>
      </c>
      <c r="W36" s="3411"/>
      <c r="X36" s="3724"/>
      <c r="AA36" s="3094">
        <f t="shared" si="0"/>
        <v>0</v>
      </c>
      <c r="AB36" s="3415">
        <v>5</v>
      </c>
    </row>
    <row r="37" spans="1:30" ht="15.75" customHeight="1">
      <c r="B37" s="2152" t="s">
        <v>4488</v>
      </c>
      <c r="C37" s="2153" t="s">
        <v>1216</v>
      </c>
      <c r="D37" s="2153">
        <v>3</v>
      </c>
      <c r="E37" s="2689">
        <v>298.38987920766397</v>
      </c>
      <c r="F37" s="2689">
        <v>0.71180321544903946</v>
      </c>
      <c r="G37" s="2689">
        <v>1.709996293885828</v>
      </c>
      <c r="H37" s="2689">
        <v>7.33212830011091E-2</v>
      </c>
      <c r="I37" s="2155">
        <f>IFERROR(E37 + F37 + G37 + H37, 0)</f>
        <v>300.88499999999993</v>
      </c>
      <c r="J37" s="2154">
        <v>4.32</v>
      </c>
      <c r="K37" s="2154">
        <v>98.264203883624418</v>
      </c>
      <c r="L37" s="2154">
        <v>193.60156348866252</v>
      </c>
      <c r="M37" s="2154">
        <v>89.37423262771307</v>
      </c>
      <c r="N37" s="2155">
        <f>IFERROR(J37 + K37 + L37 + M37, 0)</f>
        <v>385.56</v>
      </c>
      <c r="O37" s="2180"/>
      <c r="P37" s="2180"/>
      <c r="Q37" s="2180"/>
      <c r="R37" s="2157">
        <f>IFERROR(I37 + N37, 0)</f>
        <v>686.44499999999994</v>
      </c>
      <c r="S37" s="1024"/>
      <c r="T37" s="1048"/>
      <c r="U37" s="2133"/>
      <c r="V37" s="1048" t="s">
        <v>4489</v>
      </c>
      <c r="W37" s="3411"/>
      <c r="X37" s="3724"/>
      <c r="AA37" s="3094">
        <f t="shared" si="0"/>
        <v>0</v>
      </c>
      <c r="AB37" s="3415">
        <v>5</v>
      </c>
    </row>
    <row r="38" spans="1:30" ht="15.75" customHeight="1">
      <c r="B38" s="2152" t="s">
        <v>4490</v>
      </c>
      <c r="C38" s="2153" t="s">
        <v>1216</v>
      </c>
      <c r="D38" s="2153">
        <v>3</v>
      </c>
      <c r="E38" s="2180"/>
      <c r="F38" s="2180"/>
      <c r="G38" s="2180"/>
      <c r="H38" s="2180"/>
      <c r="I38" s="2180"/>
      <c r="J38" s="2180"/>
      <c r="K38" s="2180"/>
      <c r="L38" s="2180"/>
      <c r="M38" s="2180"/>
      <c r="N38" s="2180"/>
      <c r="O38" s="2154">
        <v>0</v>
      </c>
      <c r="P38" s="2154">
        <v>3.0009999999999999</v>
      </c>
      <c r="Q38" s="2155">
        <f>IFERROR(O38+P38, 0)</f>
        <v>3.0009999999999999</v>
      </c>
      <c r="R38" s="2182">
        <f>IFERROR(Q38, 0)</f>
        <v>3.0009999999999999</v>
      </c>
      <c r="S38" s="1024"/>
      <c r="T38" s="1048"/>
      <c r="U38" s="2133"/>
      <c r="V38" s="1048" t="s">
        <v>4491</v>
      </c>
      <c r="W38" s="3411"/>
      <c r="X38" s="3724"/>
      <c r="AA38" s="3094">
        <f t="shared" si="0"/>
        <v>0</v>
      </c>
      <c r="AB38" s="3415">
        <v>12</v>
      </c>
    </row>
    <row r="39" spans="1:30" ht="15.75" customHeight="1">
      <c r="B39" s="2152" t="s">
        <v>4492</v>
      </c>
      <c r="C39" s="2153" t="s">
        <v>1216</v>
      </c>
      <c r="D39" s="2153">
        <v>3</v>
      </c>
      <c r="E39" s="2180"/>
      <c r="F39" s="2180"/>
      <c r="G39" s="2180"/>
      <c r="H39" s="2180"/>
      <c r="I39" s="2154">
        <v>20.369</v>
      </c>
      <c r="J39" s="2180"/>
      <c r="K39" s="2180"/>
      <c r="L39" s="2180"/>
      <c r="M39" s="2180"/>
      <c r="N39" s="2154">
        <v>14.688000000000001</v>
      </c>
      <c r="O39" s="2180"/>
      <c r="P39" s="2180"/>
      <c r="Q39" s="2180"/>
      <c r="R39" s="2157">
        <f>IFERROR(I39 + N39, 0)</f>
        <v>35.057000000000002</v>
      </c>
      <c r="S39" s="1024"/>
      <c r="T39" s="1048"/>
      <c r="U39" s="2133"/>
      <c r="V39" s="1048" t="s">
        <v>4493</v>
      </c>
      <c r="W39" s="3411"/>
      <c r="X39" s="3724"/>
      <c r="AA39" s="3094">
        <f t="shared" si="0"/>
        <v>0</v>
      </c>
      <c r="AB39" s="3415">
        <v>13</v>
      </c>
    </row>
    <row r="40" spans="1:30" ht="15.75" customHeight="1">
      <c r="B40" s="2152" t="s">
        <v>4494</v>
      </c>
      <c r="C40" s="2153" t="s">
        <v>1216</v>
      </c>
      <c r="D40" s="2153">
        <v>3</v>
      </c>
      <c r="E40" s="2180"/>
      <c r="F40" s="2180"/>
      <c r="G40" s="2180"/>
      <c r="H40" s="2180"/>
      <c r="I40" s="2155">
        <f>IFERROR(I37+I39, 0)</f>
        <v>321.25399999999991</v>
      </c>
      <c r="J40" s="2180"/>
      <c r="K40" s="2180"/>
      <c r="L40" s="2180"/>
      <c r="M40" s="2180"/>
      <c r="N40" s="2155">
        <f>IFERROR(N37+N39, 0)</f>
        <v>400.24799999999999</v>
      </c>
      <c r="O40" s="2180"/>
      <c r="P40" s="2180"/>
      <c r="Q40" s="2180"/>
      <c r="R40" s="2157">
        <f>IFERROR(R37+R38+R39, 0)</f>
        <v>724.50299999999993</v>
      </c>
      <c r="S40" s="1024"/>
      <c r="T40" s="1048"/>
      <c r="U40" s="2133"/>
      <c r="V40" s="1048" t="s">
        <v>4495</v>
      </c>
      <c r="W40" s="3411"/>
      <c r="X40" s="3724"/>
      <c r="AA40" s="3094">
        <f t="shared" si="0"/>
        <v>0</v>
      </c>
      <c r="AB40" s="3415">
        <v>13</v>
      </c>
    </row>
    <row r="41" spans="1:30" ht="15.75" customHeight="1">
      <c r="B41" s="2152" t="s">
        <v>4496</v>
      </c>
      <c r="C41" s="2153" t="s">
        <v>1216</v>
      </c>
      <c r="D41" s="2153">
        <v>3</v>
      </c>
      <c r="E41" s="2154">
        <v>3.2610000000000001</v>
      </c>
      <c r="F41" s="2154">
        <v>0</v>
      </c>
      <c r="G41" s="2154">
        <v>0</v>
      </c>
      <c r="H41" s="2154">
        <v>0</v>
      </c>
      <c r="I41" s="2155">
        <f>IFERROR(E41 + F41 + G41 + H41, 0)</f>
        <v>3.2610000000000001</v>
      </c>
      <c r="J41" s="2154">
        <v>0</v>
      </c>
      <c r="K41" s="2154">
        <v>19.220117678753169</v>
      </c>
      <c r="L41" s="2154">
        <v>9.760097489481419</v>
      </c>
      <c r="M41" s="2154">
        <v>6.0307848317654074</v>
      </c>
      <c r="N41" s="2155">
        <f>IFERROR(J41 + K41 + L41 + M41, 0)</f>
        <v>35.010999999999996</v>
      </c>
      <c r="O41" s="2180"/>
      <c r="P41" s="2180"/>
      <c r="Q41" s="2180"/>
      <c r="R41" s="2157">
        <f>IFERROR(I41 + N41, 0)</f>
        <v>38.271999999999998</v>
      </c>
      <c r="S41" s="1024"/>
      <c r="T41" s="1048"/>
      <c r="U41" s="2133"/>
      <c r="V41" s="1048" t="s">
        <v>4497</v>
      </c>
      <c r="W41" s="3411"/>
      <c r="X41" s="3724"/>
      <c r="AA41" s="3094">
        <f t="shared" si="0"/>
        <v>0</v>
      </c>
      <c r="AB41" s="3415">
        <v>5</v>
      </c>
    </row>
    <row r="42" spans="1:30" ht="15.75" customHeight="1">
      <c r="B42" s="2152" t="s">
        <v>4498</v>
      </c>
      <c r="C42" s="2153" t="s">
        <v>1216</v>
      </c>
      <c r="D42" s="2153">
        <v>3</v>
      </c>
      <c r="E42" s="2180"/>
      <c r="F42" s="2180"/>
      <c r="G42" s="2180"/>
      <c r="H42" s="2180"/>
      <c r="I42" s="2180"/>
      <c r="J42" s="2180"/>
      <c r="K42" s="2180"/>
      <c r="L42" s="2180"/>
      <c r="M42" s="2180"/>
      <c r="N42" s="2180"/>
      <c r="O42" s="2154">
        <v>0</v>
      </c>
      <c r="P42" s="2154">
        <v>5.0000000000000001E-3</v>
      </c>
      <c r="Q42" s="2155">
        <f>IFERROR(O42+P42, 0)</f>
        <v>5.0000000000000001E-3</v>
      </c>
      <c r="R42" s="2182">
        <f>IFERROR(Q42, 0)</f>
        <v>5.0000000000000001E-3</v>
      </c>
      <c r="S42" s="1024"/>
      <c r="T42" s="1048"/>
      <c r="U42" s="2133"/>
      <c r="V42" s="1048" t="s">
        <v>4499</v>
      </c>
      <c r="W42" s="3411"/>
      <c r="X42" s="3724"/>
      <c r="AA42" s="3094">
        <f t="shared" si="0"/>
        <v>0</v>
      </c>
      <c r="AB42" s="3415">
        <v>12</v>
      </c>
    </row>
    <row r="43" spans="1:30" ht="15.75" customHeight="1">
      <c r="B43" s="2152" t="s">
        <v>4500</v>
      </c>
      <c r="C43" s="2153" t="s">
        <v>1216</v>
      </c>
      <c r="D43" s="2153">
        <v>3</v>
      </c>
      <c r="E43" s="2180"/>
      <c r="F43" s="2180"/>
      <c r="G43" s="2180"/>
      <c r="H43" s="2180"/>
      <c r="I43" s="2154">
        <v>1.1879999999999999</v>
      </c>
      <c r="J43" s="2180"/>
      <c r="K43" s="2180"/>
      <c r="L43" s="2183"/>
      <c r="M43" s="2183"/>
      <c r="N43" s="2154">
        <v>2.3109999999999999</v>
      </c>
      <c r="O43" s="2180"/>
      <c r="P43" s="2180"/>
      <c r="Q43" s="2180"/>
      <c r="R43" s="2157">
        <f>IFERROR(I43 + N43, 0)</f>
        <v>3.4989999999999997</v>
      </c>
      <c r="S43" s="1024"/>
      <c r="T43" s="1048"/>
      <c r="U43" s="2133"/>
      <c r="V43" s="1048" t="s">
        <v>4501</v>
      </c>
      <c r="W43" s="3411"/>
      <c r="X43" s="3724"/>
      <c r="AA43" s="3094">
        <f t="shared" si="0"/>
        <v>0</v>
      </c>
      <c r="AB43" s="3415">
        <v>13</v>
      </c>
    </row>
    <row r="44" spans="1:30" ht="15.75" customHeight="1">
      <c r="B44" s="2152" t="s">
        <v>4502</v>
      </c>
      <c r="C44" s="2153" t="s">
        <v>1216</v>
      </c>
      <c r="D44" s="2153">
        <v>3</v>
      </c>
      <c r="E44" s="2180"/>
      <c r="F44" s="2180"/>
      <c r="G44" s="2180"/>
      <c r="H44" s="2180"/>
      <c r="I44" s="2155">
        <f>IFERROR(I43 + I41, 0)</f>
        <v>4.4489999999999998</v>
      </c>
      <c r="J44" s="2180"/>
      <c r="K44" s="2180"/>
      <c r="L44" s="2183"/>
      <c r="M44" s="2183"/>
      <c r="N44" s="2155">
        <f>IFERROR(N43 + N41, 0)</f>
        <v>37.321999999999996</v>
      </c>
      <c r="O44" s="2180"/>
      <c r="P44" s="2180"/>
      <c r="Q44" s="2180"/>
      <c r="R44" s="2157">
        <f>IFERROR(R41+R42+R43, 0)</f>
        <v>41.776000000000003</v>
      </c>
      <c r="S44" s="1024"/>
      <c r="T44" s="1048"/>
      <c r="U44" s="2133"/>
      <c r="V44" s="1048" t="s">
        <v>4503</v>
      </c>
      <c r="W44" s="3411"/>
      <c r="X44" s="3724"/>
      <c r="AA44" s="3094">
        <f t="shared" si="0"/>
        <v>0</v>
      </c>
      <c r="AB44" s="3415">
        <v>13</v>
      </c>
    </row>
    <row r="45" spans="1:30" ht="15.75" customHeight="1" thickBot="1">
      <c r="A45" s="3148"/>
      <c r="B45" s="2158" t="s">
        <v>4504</v>
      </c>
      <c r="C45" s="2159" t="s">
        <v>1216</v>
      </c>
      <c r="D45" s="2159">
        <v>3</v>
      </c>
      <c r="E45" s="2184"/>
      <c r="F45" s="2184"/>
      <c r="G45" s="2184"/>
      <c r="H45" s="2184"/>
      <c r="I45" s="2160">
        <f>IFERROR(I44 + I40, 0)</f>
        <v>325.70299999999992</v>
      </c>
      <c r="J45" s="2184"/>
      <c r="K45" s="2184"/>
      <c r="L45" s="2185"/>
      <c r="M45" s="2185"/>
      <c r="N45" s="2160">
        <f>IFERROR(N44 + N40, 0)</f>
        <v>437.57</v>
      </c>
      <c r="O45" s="2184"/>
      <c r="P45" s="2184"/>
      <c r="Q45" s="2184"/>
      <c r="R45" s="2161">
        <f>IFERROR(R40+R44, 0)</f>
        <v>766.27899999999988</v>
      </c>
      <c r="S45" s="1447"/>
      <c r="T45" s="1031"/>
      <c r="U45" s="2133"/>
      <c r="V45" s="1031" t="s">
        <v>4505</v>
      </c>
      <c r="W45" s="3411"/>
      <c r="X45" s="3725"/>
      <c r="AA45" s="3094">
        <f t="shared" si="0"/>
        <v>0</v>
      </c>
      <c r="AB45" s="3415">
        <v>13</v>
      </c>
    </row>
    <row r="46" spans="1:30" ht="15.75" customHeight="1" thickTop="1" thickBot="1">
      <c r="B46" s="2178"/>
      <c r="C46" s="2163"/>
      <c r="D46" s="2163"/>
      <c r="E46" s="2163"/>
      <c r="F46" s="2163"/>
      <c r="G46" s="2163"/>
      <c r="H46" s="2163"/>
      <c r="I46" s="2163"/>
      <c r="J46" s="2163"/>
      <c r="K46" s="2163"/>
      <c r="L46" s="2163"/>
      <c r="M46" s="2187"/>
      <c r="N46" s="2187"/>
      <c r="O46" s="2187"/>
      <c r="P46" s="1447"/>
      <c r="Q46" s="1447"/>
      <c r="R46" s="1447"/>
      <c r="S46" s="1447"/>
      <c r="T46" s="1447"/>
      <c r="U46" s="1447"/>
      <c r="V46" s="1447"/>
      <c r="AA46" s="3094">
        <f t="shared" si="0"/>
        <v>0</v>
      </c>
      <c r="AB46" s="3415">
        <v>16</v>
      </c>
    </row>
    <row r="47" spans="1:30" ht="15.75" customHeight="1" thickTop="1" thickBot="1">
      <c r="A47" s="3148" t="s">
        <v>1332</v>
      </c>
      <c r="B47" s="2137" t="s">
        <v>717</v>
      </c>
      <c r="C47" s="2138" t="s">
        <v>718</v>
      </c>
      <c r="D47" s="2138" t="s">
        <v>719</v>
      </c>
      <c r="E47" s="2138" t="s">
        <v>1379</v>
      </c>
      <c r="F47" s="2139" t="s">
        <v>1380</v>
      </c>
      <c r="P47" s="2133"/>
      <c r="Q47" s="2133"/>
      <c r="R47" s="2133"/>
      <c r="S47" s="2133"/>
      <c r="T47" s="1024"/>
      <c r="U47" s="1024"/>
      <c r="V47" s="1024"/>
      <c r="AA47" s="3094">
        <f t="shared" si="0"/>
        <v>0</v>
      </c>
      <c r="AB47" s="3415">
        <v>14</v>
      </c>
    </row>
    <row r="48" spans="1:30" ht="15.75" customHeight="1" thickTop="1" thickBot="1">
      <c r="B48" s="2168"/>
      <c r="C48" s="2140"/>
      <c r="D48" s="2140"/>
      <c r="E48" s="2140"/>
      <c r="F48" s="2140"/>
      <c r="P48" s="2133"/>
      <c r="Q48" s="2133"/>
      <c r="R48" s="2133"/>
      <c r="S48" s="2133"/>
      <c r="T48" s="1024"/>
      <c r="U48" s="1024"/>
      <c r="V48" s="1024"/>
      <c r="AA48" s="3094">
        <f t="shared" si="0"/>
        <v>0</v>
      </c>
      <c r="AB48" s="3415">
        <v>16</v>
      </c>
    </row>
    <row r="49" spans="1:28" ht="15.75" customHeight="1" thickTop="1" thickBot="1">
      <c r="B49" s="2144" t="s">
        <v>4506</v>
      </c>
      <c r="C49" s="2140"/>
      <c r="D49" s="2140"/>
      <c r="E49" s="2140"/>
      <c r="F49" s="2140"/>
      <c r="P49" s="2133"/>
      <c r="Q49" s="2133"/>
      <c r="R49" s="2133"/>
      <c r="S49" s="2133"/>
      <c r="T49" s="2133"/>
      <c r="U49" s="1024"/>
      <c r="V49" s="1024"/>
      <c r="AA49" s="3094">
        <f t="shared" si="0"/>
        <v>0</v>
      </c>
      <c r="AB49" s="3415">
        <v>16</v>
      </c>
    </row>
    <row r="50" spans="1:28" ht="15.75" customHeight="1" thickTop="1">
      <c r="A50" s="3148"/>
      <c r="B50" s="2146" t="s">
        <v>1782</v>
      </c>
      <c r="C50" s="2147" t="s">
        <v>1216</v>
      </c>
      <c r="D50" s="2147">
        <v>3</v>
      </c>
      <c r="E50" s="2188">
        <v>1882.3050000000001</v>
      </c>
      <c r="F50" s="2189"/>
      <c r="P50" s="2133"/>
      <c r="Q50" s="2133"/>
      <c r="R50" s="2133"/>
      <c r="S50" s="2133"/>
      <c r="T50" s="2133"/>
      <c r="U50" s="1024"/>
      <c r="V50" s="1036" t="s">
        <v>4507</v>
      </c>
      <c r="X50" s="2190"/>
      <c r="AA50" s="3094" t="str">
        <f t="shared" si="0"/>
        <v>Please complete all cells in row</v>
      </c>
      <c r="AB50" s="3415">
        <v>14</v>
      </c>
    </row>
    <row r="51" spans="1:28" ht="15.75" customHeight="1" thickBot="1">
      <c r="B51" s="2158" t="s">
        <v>4508</v>
      </c>
      <c r="C51" s="2159" t="s">
        <v>1216</v>
      </c>
      <c r="D51" s="2159">
        <v>3</v>
      </c>
      <c r="E51" s="2191"/>
      <c r="F51" s="2192"/>
      <c r="P51" s="2133"/>
      <c r="Q51" s="2133"/>
      <c r="R51" s="2133"/>
      <c r="S51" s="2133"/>
      <c r="T51" s="2133"/>
      <c r="U51" s="1024"/>
      <c r="V51" s="1031" t="s">
        <v>4509</v>
      </c>
      <c r="X51" s="2186"/>
      <c r="AA51" s="3094" t="str">
        <f t="shared" si="0"/>
        <v>Please complete all cells in row</v>
      </c>
      <c r="AB51" s="3415">
        <v>15</v>
      </c>
    </row>
    <row r="52" spans="1:28" ht="15.75" customHeight="1" thickTop="1" thickBot="1">
      <c r="E52" s="2193"/>
      <c r="F52" s="2193"/>
      <c r="AA52" s="3094">
        <f t="shared" si="0"/>
        <v>0</v>
      </c>
      <c r="AB52" s="3415">
        <v>16</v>
      </c>
    </row>
    <row r="53" spans="1:28" ht="16.2" thickTop="1" thickBot="1">
      <c r="B53" s="2194"/>
      <c r="C53" s="2195"/>
      <c r="E53" s="5285" t="s">
        <v>1379</v>
      </c>
      <c r="F53" s="5286"/>
      <c r="G53" s="5287"/>
      <c r="AA53" s="3094">
        <f t="shared" si="0"/>
        <v>0</v>
      </c>
      <c r="AB53" s="3415">
        <v>15</v>
      </c>
    </row>
    <row r="54" spans="1:28" ht="31.2" thickTop="1" thickBot="1">
      <c r="A54" s="3148" t="s">
        <v>1332</v>
      </c>
      <c r="B54" s="2144" t="s">
        <v>4510</v>
      </c>
      <c r="C54" s="2196" t="s">
        <v>718</v>
      </c>
      <c r="D54" s="2196" t="s">
        <v>719</v>
      </c>
      <c r="E54" s="2197" t="s">
        <v>1782</v>
      </c>
      <c r="F54" s="2197" t="s">
        <v>4511</v>
      </c>
      <c r="G54" s="2198" t="s">
        <v>858</v>
      </c>
      <c r="AA54" s="3094">
        <f t="shared" si="0"/>
        <v>0</v>
      </c>
      <c r="AB54" s="3415">
        <v>13</v>
      </c>
    </row>
    <row r="55" spans="1:28" ht="15.75" customHeight="1" thickTop="1">
      <c r="A55" s="3148"/>
      <c r="B55" s="2146" t="s">
        <v>4512</v>
      </c>
      <c r="C55" s="2199" t="s">
        <v>1216</v>
      </c>
      <c r="D55" s="2199">
        <v>3</v>
      </c>
      <c r="E55" s="2148">
        <v>1882.3050000000001</v>
      </c>
      <c r="F55" s="2148"/>
      <c r="G55" s="2169">
        <f t="shared" ref="G55:G56" si="2">IFERROR(E55 + F55,0)</f>
        <v>1882.3050000000001</v>
      </c>
      <c r="P55" s="2133"/>
      <c r="Q55" s="2133"/>
      <c r="R55" s="2133"/>
      <c r="S55" s="2133"/>
      <c r="T55" s="2133"/>
      <c r="V55" s="1036" t="s">
        <v>4513</v>
      </c>
      <c r="X55" s="2190"/>
      <c r="AA55" s="3094" t="str">
        <f t="shared" si="0"/>
        <v>Please complete all cells in row</v>
      </c>
      <c r="AB55" s="3415">
        <v>13</v>
      </c>
    </row>
    <row r="56" spans="1:28" ht="15.75" customHeight="1">
      <c r="B56" s="2152" t="s">
        <v>4514</v>
      </c>
      <c r="C56" s="2200" t="s">
        <v>1216</v>
      </c>
      <c r="D56" s="2200">
        <v>3</v>
      </c>
      <c r="E56" s="2154">
        <v>1054.1579999999999</v>
      </c>
      <c r="F56" s="2154"/>
      <c r="G56" s="2157">
        <f t="shared" si="2"/>
        <v>1054.1579999999999</v>
      </c>
      <c r="P56" s="2133"/>
      <c r="Q56" s="2133"/>
      <c r="R56" s="2133"/>
      <c r="S56" s="2133"/>
      <c r="T56" s="2133"/>
      <c r="V56" s="1048" t="s">
        <v>4515</v>
      </c>
      <c r="X56" s="2181"/>
      <c r="AA56" s="3094" t="str">
        <f t="shared" si="0"/>
        <v>Please complete all cells in row</v>
      </c>
      <c r="AB56" s="3415">
        <v>13</v>
      </c>
    </row>
    <row r="57" spans="1:28" ht="15.75" customHeight="1" thickBot="1">
      <c r="A57" s="3148"/>
      <c r="B57" s="2158" t="s">
        <v>4516</v>
      </c>
      <c r="C57" s="2201" t="s">
        <v>1216</v>
      </c>
      <c r="D57" s="2201">
        <v>3</v>
      </c>
      <c r="E57" s="2202">
        <v>828.14700000000005</v>
      </c>
      <c r="F57" s="2202"/>
      <c r="G57" s="2161">
        <f>IFERROR(E57 + F57,0)</f>
        <v>828.14700000000005</v>
      </c>
      <c r="P57" s="2133"/>
      <c r="Q57" s="2133"/>
      <c r="R57" s="2133"/>
      <c r="S57" s="2133"/>
      <c r="T57" s="2133"/>
      <c r="V57" s="1031" t="s">
        <v>4517</v>
      </c>
      <c r="X57" s="2186"/>
      <c r="AA57" s="3094" t="str">
        <f t="shared" si="0"/>
        <v>Please complete all cells in row</v>
      </c>
      <c r="AB57" s="3415">
        <v>13</v>
      </c>
    </row>
    <row r="58" spans="1:28" ht="15.6" thickTop="1">
      <c r="P58" s="2133"/>
      <c r="Q58" s="2133"/>
      <c r="R58" s="2133"/>
      <c r="S58" s="2133"/>
      <c r="T58" s="2133"/>
      <c r="U58" s="2133"/>
      <c r="V58" s="2133"/>
      <c r="Y58" s="3097" t="s">
        <v>775</v>
      </c>
      <c r="AA58" s="3040"/>
    </row>
    <row r="59" spans="1:28">
      <c r="P59" s="2133"/>
      <c r="Q59" s="2133"/>
      <c r="R59" s="2133"/>
      <c r="S59" s="2133"/>
      <c r="T59" s="2133"/>
      <c r="U59" s="2133"/>
      <c r="V59" s="2133"/>
      <c r="AA59" s="3040"/>
    </row>
    <row r="60" spans="1:28">
      <c r="AA60" s="3040"/>
    </row>
    <row r="61" spans="1:28">
      <c r="AA61" s="3040"/>
    </row>
    <row r="62" spans="1:28">
      <c r="AA62" s="3040"/>
    </row>
    <row r="63" spans="1:28">
      <c r="AA63" s="3040"/>
    </row>
  </sheetData>
  <sheetProtection formatColumns="0" formatRows="0"/>
  <mergeCells count="16">
    <mergeCell ref="E18:G18"/>
    <mergeCell ref="H18:J18"/>
    <mergeCell ref="B1:E1"/>
    <mergeCell ref="B2:E2"/>
    <mergeCell ref="B3:X3"/>
    <mergeCell ref="B30:B32"/>
    <mergeCell ref="C30:C32"/>
    <mergeCell ref="D30:D32"/>
    <mergeCell ref="B18:B19"/>
    <mergeCell ref="C18:C19"/>
    <mergeCell ref="D18:D19"/>
    <mergeCell ref="E53:G53"/>
    <mergeCell ref="O31:Q31"/>
    <mergeCell ref="E31:I31"/>
    <mergeCell ref="J31:N31"/>
    <mergeCell ref="E30:R30"/>
  </mergeCells>
  <conditionalFormatting sqref="AA1:AA2 AA4:AA63">
    <cfRule type="cellIs" dxfId="35" priority="3" operator="equal">
      <formula>0</formula>
    </cfRule>
  </conditionalFormatting>
  <dataValidations count="1">
    <dataValidation type="custom" allowBlank="1" showErrorMessage="1" errorTitle="Input Error" error="Please input a numeric value." sqref="E8:F10 H8:H10 H12:H14 E12:F14 E22:F22 F51 H22:I22 J23:J24 H25:I25 E25:F25 G23 G26 E41:H41 O38:P38 J26:J27 J41:M41 I39 J35:M37 I43 E50:F50 E35:H37 N43 N39" xr:uid="{1211F90D-C140-41AF-ABEE-9B5FB9375FDD}">
      <formula1>ISNUMBER(E8)</formula1>
    </dataValidation>
  </dataValidations>
  <pageMargins left="0.7" right="0.7" top="0.75" bottom="0.75" header="0.3" footer="0.3"/>
  <pageSetup paperSize="8" scale="40" fitToHeight="0" orientation="portrait" r:id="rId1"/>
  <headerFooter>
    <oddHeader>&amp;L&amp;F&amp;CSheet: &amp;A&amp;ROFFICIAL</oddHeader>
    <oddFooter>&amp;LPrinted on: &amp;D at &amp;T&amp;CPage &amp;P of &amp;N&amp;ROfwat</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3CB554-9D3E-45AD-889B-994A96CBE186}">
  <sheetPr codeName="Sheet72"/>
  <dimension ref="A1:V18"/>
  <sheetViews>
    <sheetView workbookViewId="0">
      <selection activeCell="B8" sqref="B8"/>
    </sheetView>
  </sheetViews>
  <sheetFormatPr defaultColWidth="9" defaultRowHeight="14.4"/>
  <cols>
    <col min="1" max="1" width="1.19921875" style="985" customWidth="1"/>
    <col min="2" max="2" width="48.59765625" style="684" bestFit="1" customWidth="1"/>
    <col min="3" max="3" width="7.19921875" style="684" customWidth="1"/>
    <col min="4" max="4" width="8.19921875" style="684" customWidth="1"/>
    <col min="5" max="5" width="14.69921875" style="684" customWidth="1"/>
    <col min="6" max="7" width="22.09765625" style="684" customWidth="1"/>
    <col min="8" max="9" width="14.69921875" style="684" customWidth="1"/>
    <col min="10" max="11" width="22.09765625" style="684" customWidth="1"/>
    <col min="12" max="12" width="14.69921875" style="684" customWidth="1"/>
    <col min="13" max="13" width="1.59765625" style="684" customWidth="1"/>
    <col min="14" max="14" width="12.5" style="684" customWidth="1"/>
    <col min="15" max="15" width="1.59765625" style="684" customWidth="1"/>
    <col min="16" max="16" width="33.59765625" style="684" customWidth="1"/>
    <col min="17" max="17" width="1.69921875" style="3138" customWidth="1"/>
    <col min="18" max="18" width="1.69921875" style="3416" customWidth="1"/>
    <col min="19" max="19" width="19.69921875" style="3138" bestFit="1" customWidth="1"/>
    <col min="20" max="20" width="1.69921875" style="993" customWidth="1"/>
    <col min="21" max="22" width="1.69921875" style="3020" customWidth="1"/>
    <col min="23" max="16384" width="9" style="684"/>
  </cols>
  <sheetData>
    <row r="1" spans="1:22" s="693" customFormat="1" ht="23.25" customHeight="1">
      <c r="A1" s="3137" t="s">
        <v>713</v>
      </c>
      <c r="B1" s="354" t="s">
        <v>4518</v>
      </c>
      <c r="C1" s="59"/>
      <c r="D1" s="59"/>
      <c r="E1" s="59"/>
      <c r="F1" s="59"/>
      <c r="G1" s="59"/>
      <c r="H1" s="59"/>
      <c r="I1" s="354"/>
      <c r="J1" s="59"/>
      <c r="K1" s="59"/>
      <c r="L1" s="64"/>
      <c r="M1" s="64"/>
      <c r="N1" s="64"/>
      <c r="O1" s="261"/>
      <c r="P1" s="261"/>
      <c r="Q1" s="3138"/>
      <c r="R1" s="3138"/>
      <c r="S1" s="164"/>
      <c r="T1" s="996"/>
      <c r="U1" s="3008"/>
      <c r="V1" s="3421"/>
    </row>
    <row r="2" spans="1:22" s="693" customFormat="1" ht="23.25" customHeight="1">
      <c r="A2" s="3137"/>
      <c r="B2" s="5098" t="str">
        <f>SelectCompany!B4</f>
        <v>South Staffordshire Water</v>
      </c>
      <c r="C2" s="5098"/>
      <c r="D2" s="5098"/>
      <c r="E2" s="5098"/>
      <c r="F2" s="59"/>
      <c r="G2" s="59"/>
      <c r="H2" s="59"/>
      <c r="I2" s="354"/>
      <c r="J2" s="59"/>
      <c r="K2" s="59"/>
      <c r="L2" s="64"/>
      <c r="M2" s="64"/>
      <c r="N2" s="64"/>
      <c r="O2" s="261"/>
      <c r="P2" s="261"/>
      <c r="Q2" s="3138"/>
      <c r="R2" s="3138"/>
      <c r="S2" s="164"/>
      <c r="T2" s="996"/>
      <c r="U2" s="3008"/>
      <c r="V2" s="3421"/>
    </row>
    <row r="3" spans="1:22" s="694" customFormat="1" ht="36.75" customHeight="1">
      <c r="A3" s="3137"/>
      <c r="B3" s="5145" t="s">
        <v>4519</v>
      </c>
      <c r="C3" s="5145"/>
      <c r="D3" s="5145"/>
      <c r="E3" s="5145"/>
      <c r="F3" s="5145"/>
      <c r="G3" s="5145"/>
      <c r="H3" s="5145"/>
      <c r="I3" s="5145"/>
      <c r="J3" s="5145"/>
      <c r="K3" s="5145"/>
      <c r="L3" s="5145"/>
      <c r="M3" s="5145"/>
      <c r="N3" s="5145"/>
      <c r="O3" s="5302"/>
      <c r="P3" s="5302"/>
      <c r="Q3" s="3190"/>
      <c r="R3" s="3416"/>
      <c r="S3" s="3003" t="s">
        <v>716</v>
      </c>
      <c r="T3" s="993" t="s">
        <v>4520</v>
      </c>
      <c r="U3" s="3420"/>
      <c r="V3" s="3421"/>
    </row>
    <row r="4" spans="1:22" s="694" customFormat="1" ht="19.2" thickBot="1">
      <c r="A4" s="3137"/>
      <c r="B4" s="734"/>
      <c r="C4" s="734"/>
      <c r="D4" s="734"/>
      <c r="E4" s="734"/>
      <c r="F4" s="734"/>
      <c r="G4" s="734"/>
      <c r="H4" s="734"/>
      <c r="I4" s="734"/>
      <c r="J4" s="734"/>
      <c r="K4" s="734"/>
      <c r="L4" s="734"/>
      <c r="M4" s="733"/>
      <c r="N4" s="735"/>
      <c r="O4" s="733"/>
      <c r="P4" s="733"/>
      <c r="Q4" s="3190"/>
      <c r="R4" s="3416"/>
      <c r="S4" s="101"/>
      <c r="T4" s="993"/>
      <c r="U4" s="3420"/>
      <c r="V4" s="3421"/>
    </row>
    <row r="5" spans="1:22" s="695" customFormat="1" ht="15" customHeight="1" thickTop="1">
      <c r="A5" s="979"/>
      <c r="B5" s="5016" t="s">
        <v>717</v>
      </c>
      <c r="C5" s="5303" t="s">
        <v>718</v>
      </c>
      <c r="D5" s="5303" t="s">
        <v>719</v>
      </c>
      <c r="E5" s="5007" t="s">
        <v>4521</v>
      </c>
      <c r="F5" s="5007"/>
      <c r="G5" s="5007"/>
      <c r="H5" s="5007"/>
      <c r="I5" s="5007" t="s">
        <v>4522</v>
      </c>
      <c r="J5" s="5007"/>
      <c r="K5" s="5007"/>
      <c r="L5" s="5009"/>
      <c r="M5" s="93"/>
      <c r="N5" s="5077" t="s">
        <v>723</v>
      </c>
      <c r="O5" s="93"/>
      <c r="P5" s="5077" t="s">
        <v>724</v>
      </c>
      <c r="Q5" s="3190"/>
      <c r="R5" s="3416"/>
      <c r="S5" s="101"/>
      <c r="T5" s="993"/>
      <c r="U5" s="3188"/>
      <c r="V5" s="3020"/>
    </row>
    <row r="6" spans="1:22" s="695" customFormat="1" ht="15" customHeight="1" thickBot="1">
      <c r="A6" s="979" t="s">
        <v>725</v>
      </c>
      <c r="B6" s="5017"/>
      <c r="C6" s="5304"/>
      <c r="D6" s="5304"/>
      <c r="E6" s="92" t="s">
        <v>4523</v>
      </c>
      <c r="F6" s="92" t="s">
        <v>4524</v>
      </c>
      <c r="G6" s="92" t="s">
        <v>4525</v>
      </c>
      <c r="H6" s="92" t="s">
        <v>858</v>
      </c>
      <c r="I6" s="92" t="s">
        <v>4523</v>
      </c>
      <c r="J6" s="92" t="s">
        <v>4524</v>
      </c>
      <c r="K6" s="92" t="s">
        <v>4525</v>
      </c>
      <c r="L6" s="279" t="s">
        <v>858</v>
      </c>
      <c r="M6" s="93"/>
      <c r="N6" s="5079"/>
      <c r="O6" s="93"/>
      <c r="P6" s="5079"/>
      <c r="Q6" s="3422"/>
      <c r="R6" s="3416"/>
      <c r="S6" s="101"/>
      <c r="T6" s="993"/>
      <c r="U6" s="3188"/>
      <c r="V6" s="3020"/>
    </row>
    <row r="7" spans="1:22" s="695" customFormat="1" ht="15" customHeight="1" thickTop="1" thickBot="1">
      <c r="A7" s="3143" t="s">
        <v>729</v>
      </c>
      <c r="B7" s="2"/>
      <c r="C7" s="398"/>
      <c r="D7" s="398"/>
      <c r="E7" s="398"/>
      <c r="F7" s="399"/>
      <c r="G7" s="399"/>
      <c r="H7" s="399"/>
      <c r="I7" s="398"/>
      <c r="J7" s="399"/>
      <c r="K7" s="399"/>
      <c r="L7" s="399"/>
      <c r="M7" s="93"/>
      <c r="N7" s="55"/>
      <c r="O7" s="93"/>
      <c r="P7" s="55"/>
      <c r="Q7" s="408"/>
      <c r="R7" s="3416"/>
      <c r="S7" s="101"/>
      <c r="T7" s="993"/>
      <c r="U7" s="3188"/>
      <c r="V7" s="3020"/>
    </row>
    <row r="8" spans="1:22" s="695" customFormat="1" ht="15" customHeight="1" thickTop="1">
      <c r="A8" s="3143"/>
      <c r="B8" s="171" t="s">
        <v>4526</v>
      </c>
      <c r="C8" s="736" t="s">
        <v>731</v>
      </c>
      <c r="D8" s="736">
        <v>3</v>
      </c>
      <c r="E8" s="696">
        <v>0</v>
      </c>
      <c r="F8" s="696"/>
      <c r="G8" s="696"/>
      <c r="H8" s="697">
        <f>IFERROR(SUM(E8:G8),0)</f>
        <v>0</v>
      </c>
      <c r="I8" s="696">
        <v>0</v>
      </c>
      <c r="J8" s="696"/>
      <c r="K8" s="698"/>
      <c r="L8" s="699">
        <f>IFERROR(SUM(I8:K8),0)</f>
        <v>0</v>
      </c>
      <c r="M8" s="93"/>
      <c r="N8" s="412" t="s">
        <v>4527</v>
      </c>
      <c r="O8" s="93"/>
      <c r="P8" s="248"/>
      <c r="Q8" s="408"/>
      <c r="R8" s="3013"/>
      <c r="S8" s="101" t="str">
        <f t="shared" ref="S8:S14" si="0">IF(COUNTBLANK(E8:L8) =T8, 0, rngIncomplete)</f>
        <v>Please complete all cells in row</v>
      </c>
      <c r="T8" s="993">
        <v>0</v>
      </c>
      <c r="U8" s="3188"/>
      <c r="V8" s="3020"/>
    </row>
    <row r="9" spans="1:22" s="695" customFormat="1" ht="15" customHeight="1">
      <c r="A9" s="979"/>
      <c r="B9" s="176" t="s">
        <v>4528</v>
      </c>
      <c r="C9" s="737" t="s">
        <v>731</v>
      </c>
      <c r="D9" s="737">
        <v>3</v>
      </c>
      <c r="E9" s="700"/>
      <c r="F9" s="700"/>
      <c r="G9" s="700"/>
      <c r="H9" s="701">
        <f t="shared" ref="H9:H13" si="1">IFERROR(SUM(E9:G9),0)</f>
        <v>0</v>
      </c>
      <c r="I9" s="700"/>
      <c r="J9" s="700"/>
      <c r="K9" s="702"/>
      <c r="L9" s="703">
        <f t="shared" ref="L9:L13" si="2">IFERROR(SUM(I9:K9),0)</f>
        <v>0</v>
      </c>
      <c r="M9" s="93"/>
      <c r="N9" s="413" t="s">
        <v>4529</v>
      </c>
      <c r="O9" s="93"/>
      <c r="P9" s="249"/>
      <c r="Q9" s="408"/>
      <c r="R9" s="3013"/>
      <c r="S9" s="101" t="str">
        <f t="shared" si="0"/>
        <v>Please complete all cells in row</v>
      </c>
      <c r="T9" s="993">
        <v>0</v>
      </c>
      <c r="U9" s="3188"/>
      <c r="V9" s="3020"/>
    </row>
    <row r="10" spans="1:22" s="695" customFormat="1" ht="15" customHeight="1">
      <c r="A10" s="979"/>
      <c r="B10" s="176" t="s">
        <v>4530</v>
      </c>
      <c r="C10" s="737" t="s">
        <v>731</v>
      </c>
      <c r="D10" s="737">
        <v>3</v>
      </c>
      <c r="E10" s="700"/>
      <c r="F10" s="700"/>
      <c r="G10" s="700"/>
      <c r="H10" s="701">
        <f t="shared" si="1"/>
        <v>0</v>
      </c>
      <c r="I10" s="700"/>
      <c r="J10" s="700"/>
      <c r="K10" s="702"/>
      <c r="L10" s="703">
        <f t="shared" si="2"/>
        <v>0</v>
      </c>
      <c r="M10" s="93"/>
      <c r="N10" s="413" t="s">
        <v>4531</v>
      </c>
      <c r="O10" s="93"/>
      <c r="P10" s="249"/>
      <c r="Q10" s="408"/>
      <c r="R10" s="3013"/>
      <c r="S10" s="101" t="str">
        <f t="shared" si="0"/>
        <v>Please complete all cells in row</v>
      </c>
      <c r="T10" s="993">
        <v>0</v>
      </c>
      <c r="U10" s="3188"/>
      <c r="V10" s="3020"/>
    </row>
    <row r="11" spans="1:22" s="695" customFormat="1" ht="15" customHeight="1">
      <c r="A11" s="979"/>
      <c r="B11" s="176" t="s">
        <v>4532</v>
      </c>
      <c r="C11" s="737" t="s">
        <v>731</v>
      </c>
      <c r="D11" s="737">
        <v>3</v>
      </c>
      <c r="E11" s="700"/>
      <c r="F11" s="700"/>
      <c r="G11" s="700"/>
      <c r="H11" s="701">
        <f t="shared" si="1"/>
        <v>0</v>
      </c>
      <c r="I11" s="700"/>
      <c r="J11" s="700"/>
      <c r="K11" s="702"/>
      <c r="L11" s="703">
        <f t="shared" si="2"/>
        <v>0</v>
      </c>
      <c r="M11" s="93"/>
      <c r="N11" s="413" t="s">
        <v>4533</v>
      </c>
      <c r="O11" s="93"/>
      <c r="P11" s="249"/>
      <c r="Q11" s="408"/>
      <c r="R11" s="3013"/>
      <c r="S11" s="101" t="str">
        <f t="shared" si="0"/>
        <v>Please complete all cells in row</v>
      </c>
      <c r="T11" s="993">
        <v>0</v>
      </c>
      <c r="U11" s="3188"/>
      <c r="V11" s="3020"/>
    </row>
    <row r="12" spans="1:22" s="695" customFormat="1" ht="15" customHeight="1">
      <c r="A12" s="979"/>
      <c r="B12" s="176" t="s">
        <v>4534</v>
      </c>
      <c r="C12" s="737" t="s">
        <v>731</v>
      </c>
      <c r="D12" s="737">
        <v>3</v>
      </c>
      <c r="E12" s="700"/>
      <c r="F12" s="700"/>
      <c r="G12" s="700"/>
      <c r="H12" s="701">
        <f t="shared" si="1"/>
        <v>0</v>
      </c>
      <c r="I12" s="700"/>
      <c r="J12" s="700"/>
      <c r="K12" s="702"/>
      <c r="L12" s="703">
        <f t="shared" si="2"/>
        <v>0</v>
      </c>
      <c r="M12" s="93"/>
      <c r="N12" s="413" t="s">
        <v>4535</v>
      </c>
      <c r="O12" s="93"/>
      <c r="P12" s="249"/>
      <c r="Q12" s="408"/>
      <c r="R12" s="3013"/>
      <c r="S12" s="101" t="str">
        <f t="shared" si="0"/>
        <v>Please complete all cells in row</v>
      </c>
      <c r="T12" s="993">
        <v>0</v>
      </c>
      <c r="U12" s="3188"/>
      <c r="V12" s="3020"/>
    </row>
    <row r="13" spans="1:22" s="695" customFormat="1" ht="15" customHeight="1">
      <c r="A13" s="979"/>
      <c r="B13" s="176" t="s">
        <v>4536</v>
      </c>
      <c r="C13" s="737" t="s">
        <v>731</v>
      </c>
      <c r="D13" s="737">
        <v>3</v>
      </c>
      <c r="E13" s="700"/>
      <c r="F13" s="700"/>
      <c r="G13" s="700"/>
      <c r="H13" s="701">
        <f t="shared" si="1"/>
        <v>0</v>
      </c>
      <c r="I13" s="700"/>
      <c r="J13" s="700"/>
      <c r="K13" s="702"/>
      <c r="L13" s="703">
        <f t="shared" si="2"/>
        <v>0</v>
      </c>
      <c r="M13" s="93"/>
      <c r="N13" s="413" t="s">
        <v>4537</v>
      </c>
      <c r="O13" s="93"/>
      <c r="P13" s="249"/>
      <c r="Q13" s="408"/>
      <c r="R13" s="3013"/>
      <c r="S13" s="101" t="str">
        <f t="shared" si="0"/>
        <v>Please complete all cells in row</v>
      </c>
      <c r="T13" s="993">
        <v>0</v>
      </c>
      <c r="U13" s="3188"/>
      <c r="V13" s="3020"/>
    </row>
    <row r="14" spans="1:22" s="695" customFormat="1" ht="15" customHeight="1" thickBot="1">
      <c r="A14" s="3143"/>
      <c r="B14" s="178" t="s">
        <v>858</v>
      </c>
      <c r="C14" s="707" t="s">
        <v>731</v>
      </c>
      <c r="D14" s="707">
        <v>3</v>
      </c>
      <c r="E14" s="704">
        <f>IFERROR(SUM(E8:E13), 0)</f>
        <v>0</v>
      </c>
      <c r="F14" s="704">
        <f t="shared" ref="F14:L14" si="3">IFERROR(SUM(F8:F13), 0)</f>
        <v>0</v>
      </c>
      <c r="G14" s="704">
        <f t="shared" si="3"/>
        <v>0</v>
      </c>
      <c r="H14" s="704">
        <f t="shared" si="3"/>
        <v>0</v>
      </c>
      <c r="I14" s="704">
        <f>IFERROR(SUM(I8:I13), 0)</f>
        <v>0</v>
      </c>
      <c r="J14" s="704">
        <f t="shared" si="3"/>
        <v>0</v>
      </c>
      <c r="K14" s="705">
        <f t="shared" si="3"/>
        <v>0</v>
      </c>
      <c r="L14" s="706">
        <f t="shared" si="3"/>
        <v>0</v>
      </c>
      <c r="M14" s="93"/>
      <c r="N14" s="414" t="s">
        <v>4538</v>
      </c>
      <c r="O14" s="93"/>
      <c r="P14" s="250"/>
      <c r="Q14" s="408"/>
      <c r="R14" s="3416"/>
      <c r="S14" s="101">
        <f t="shared" si="0"/>
        <v>0</v>
      </c>
      <c r="T14" s="993">
        <v>0</v>
      </c>
      <c r="U14" s="3188"/>
      <c r="V14" s="3020"/>
    </row>
    <row r="15" spans="1:22" ht="15" thickTop="1">
      <c r="B15" s="11"/>
      <c r="C15" s="11"/>
      <c r="D15" s="11"/>
      <c r="E15" s="11"/>
      <c r="F15" s="11"/>
      <c r="G15" s="11"/>
      <c r="H15" s="11"/>
      <c r="I15" s="11"/>
      <c r="J15" s="11"/>
      <c r="K15" s="11"/>
      <c r="L15" s="11"/>
      <c r="M15" s="11"/>
      <c r="N15" s="11"/>
      <c r="O15" s="11"/>
      <c r="P15" s="11"/>
      <c r="Q15" s="980" t="s">
        <v>775</v>
      </c>
    </row>
    <row r="16" spans="1:22">
      <c r="B16" s="11"/>
      <c r="C16" s="11"/>
      <c r="D16" s="11"/>
      <c r="E16" s="11"/>
      <c r="F16" s="11"/>
      <c r="G16" s="11"/>
      <c r="H16" s="11"/>
      <c r="I16" s="11"/>
      <c r="J16" s="11"/>
      <c r="K16" s="11"/>
      <c r="L16" s="11"/>
      <c r="M16" s="11"/>
      <c r="N16" s="11"/>
      <c r="O16" s="11"/>
      <c r="P16" s="11"/>
    </row>
    <row r="17" spans="7:16" ht="15.6">
      <c r="G17" s="86"/>
      <c r="H17" s="86"/>
      <c r="I17" s="64"/>
      <c r="J17" s="64"/>
      <c r="K17" s="46"/>
      <c r="L17" s="11"/>
      <c r="M17" s="11"/>
      <c r="N17" s="11"/>
      <c r="O17" s="11"/>
      <c r="P17" s="11"/>
    </row>
    <row r="18" spans="7:16" ht="15.6">
      <c r="G18" s="86"/>
      <c r="H18" s="86"/>
      <c r="I18" s="64"/>
      <c r="J18" s="64"/>
      <c r="K18" s="46"/>
      <c r="L18" s="11"/>
      <c r="M18" s="11"/>
      <c r="N18" s="11"/>
      <c r="O18" s="11"/>
      <c r="P18" s="11"/>
    </row>
  </sheetData>
  <mergeCells count="10">
    <mergeCell ref="P5:P6"/>
    <mergeCell ref="B3:N3"/>
    <mergeCell ref="O3:P3"/>
    <mergeCell ref="C5:C6"/>
    <mergeCell ref="D5:D6"/>
    <mergeCell ref="B2:E2"/>
    <mergeCell ref="B5:B6"/>
    <mergeCell ref="E5:H5"/>
    <mergeCell ref="I5:L5"/>
    <mergeCell ref="N5:N6"/>
  </mergeCells>
  <conditionalFormatting sqref="S1:S2">
    <cfRule type="cellIs" dxfId="34" priority="7" operator="equal">
      <formula>0</formula>
    </cfRule>
  </conditionalFormatting>
  <conditionalFormatting sqref="S4:S14">
    <cfRule type="cellIs" dxfId="33" priority="2" operator="equal">
      <formula>0</formula>
    </cfRule>
  </conditionalFormatting>
  <dataValidations count="1">
    <dataValidation type="custom" allowBlank="1" showErrorMessage="1" errorTitle="Input Error" error="Please enter a numeric value." sqref="F8:H14 J8:L14" xr:uid="{C5EF601F-FC5F-460C-A91E-A57BF0CBF210}">
      <formula1>ISNUMBER(F8)</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F24BE-1656-48BD-B001-CD4623510FEB}">
  <sheetPr codeName="Sheet6">
    <pageSetUpPr fitToPage="1"/>
  </sheetPr>
  <dimension ref="A1:S35"/>
  <sheetViews>
    <sheetView tabSelected="1" topLeftCell="B1" workbookViewId="0">
      <selection activeCell="B1" sqref="B1:I1"/>
    </sheetView>
  </sheetViews>
  <sheetFormatPr defaultColWidth="5.59765625" defaultRowHeight="15.6"/>
  <cols>
    <col min="1" max="1" width="1.19921875" style="979" customWidth="1"/>
    <col min="2" max="2" width="32.19921875" style="64" bestFit="1" customWidth="1"/>
    <col min="3" max="3" width="5.5" style="64" bestFit="1" customWidth="1"/>
    <col min="4" max="4" width="4.69921875" style="64" bestFit="1" customWidth="1"/>
    <col min="5" max="5" width="9.19921875" style="64" bestFit="1" customWidth="1"/>
    <col min="6" max="6" width="20.19921875" style="64" bestFit="1" customWidth="1"/>
    <col min="7" max="7" width="14.19921875" style="64" bestFit="1" customWidth="1"/>
    <col min="8" max="8" width="17.09765625" style="64" bestFit="1" customWidth="1"/>
    <col min="9" max="9" width="23.09765625" style="64" bestFit="1" customWidth="1"/>
    <col min="10" max="10" width="2.59765625" style="64" customWidth="1"/>
    <col min="11" max="11" width="15.69921875" style="86" bestFit="1" customWidth="1"/>
    <col min="12" max="12" width="2.59765625" style="86" customWidth="1"/>
    <col min="13" max="13" width="46.09765625" style="86" bestFit="1" customWidth="1"/>
    <col min="14" max="14" width="1.69921875" style="3136" customWidth="1"/>
    <col min="15" max="15" width="1.69921875" style="3186" customWidth="1"/>
    <col min="16" max="16" width="19.69921875" style="3138" customWidth="1"/>
    <col min="17" max="17" width="1.69921875" style="3103" customWidth="1"/>
    <col min="18" max="18" width="1.69921875" style="3138" customWidth="1"/>
    <col min="19" max="19" width="1.19921875" style="3138" customWidth="1"/>
    <col min="20" max="16384" width="5.59765625" style="64"/>
  </cols>
  <sheetData>
    <row r="1" spans="1:19" s="84" customFormat="1" ht="22.8">
      <c r="A1" s="3137" t="s">
        <v>713</v>
      </c>
      <c r="B1" s="4999" t="s">
        <v>714</v>
      </c>
      <c r="C1" s="4999"/>
      <c r="D1" s="4999"/>
      <c r="E1" s="4999"/>
      <c r="F1" s="4999"/>
      <c r="G1" s="4999"/>
      <c r="H1" s="4999"/>
      <c r="I1" s="4999"/>
      <c r="K1" s="85"/>
      <c r="L1" s="85"/>
      <c r="M1" s="85"/>
      <c r="N1" s="3136"/>
      <c r="O1" s="3186"/>
      <c r="P1" s="3189"/>
      <c r="Q1" s="3103"/>
      <c r="R1" s="3196"/>
      <c r="S1" s="3197"/>
    </row>
    <row r="2" spans="1:19" s="84" customFormat="1" ht="22.8">
      <c r="A2" s="3137"/>
      <c r="B2" s="4999" t="str">
        <f>SelectCompany!B4</f>
        <v>South Staffordshire Water</v>
      </c>
      <c r="C2" s="4999"/>
      <c r="D2" s="4999"/>
      <c r="E2" s="4999"/>
      <c r="F2" s="4999"/>
      <c r="G2" s="4999"/>
      <c r="H2" s="4999"/>
      <c r="I2" s="4999"/>
      <c r="K2" s="85"/>
      <c r="L2" s="85"/>
      <c r="M2" s="85"/>
      <c r="N2" s="3136"/>
      <c r="O2" s="3186"/>
      <c r="P2" s="3189"/>
      <c r="Q2" s="3103"/>
      <c r="R2" s="3196"/>
      <c r="S2" s="3197"/>
    </row>
    <row r="3" spans="1:19" s="87" customFormat="1" ht="36.75" customHeight="1">
      <c r="A3" s="3137"/>
      <c r="B3" s="5000" t="s">
        <v>715</v>
      </c>
      <c r="C3" s="5001"/>
      <c r="D3" s="5001"/>
      <c r="E3" s="5001"/>
      <c r="F3" s="5001"/>
      <c r="G3" s="5001"/>
      <c r="H3" s="5001"/>
      <c r="I3" s="5001"/>
      <c r="J3" s="5001"/>
      <c r="K3" s="5001"/>
      <c r="L3" s="5001"/>
      <c r="M3" s="5001"/>
      <c r="N3" s="3136"/>
      <c r="O3" s="3186"/>
      <c r="P3" s="3203" t="s">
        <v>716</v>
      </c>
      <c r="Q3" s="3103"/>
      <c r="R3" s="3196"/>
      <c r="S3" s="3197"/>
    </row>
    <row r="4" spans="1:19" ht="16.2" thickBot="1">
      <c r="B4" s="88"/>
      <c r="C4" s="88"/>
      <c r="D4" s="88"/>
      <c r="E4" s="5002"/>
      <c r="F4" s="5002"/>
      <c r="G4" s="5002"/>
      <c r="H4" s="5002"/>
      <c r="I4" s="5002"/>
      <c r="K4" s="85"/>
      <c r="P4" s="3190"/>
    </row>
    <row r="5" spans="1:19" thickTop="1">
      <c r="B5" s="5003" t="s">
        <v>717</v>
      </c>
      <c r="C5" s="5005" t="s">
        <v>718</v>
      </c>
      <c r="D5" s="5005" t="s">
        <v>719</v>
      </c>
      <c r="E5" s="5007" t="s">
        <v>720</v>
      </c>
      <c r="F5" s="5007" t="s">
        <v>721</v>
      </c>
      <c r="G5" s="5007"/>
      <c r="H5" s="5007"/>
      <c r="I5" s="5009" t="s">
        <v>722</v>
      </c>
      <c r="J5" s="55"/>
      <c r="K5" s="4997" t="s">
        <v>723</v>
      </c>
      <c r="L5" s="90"/>
      <c r="M5" s="4997" t="s">
        <v>724</v>
      </c>
      <c r="N5" s="3191"/>
      <c r="P5" s="3190"/>
    </row>
    <row r="6" spans="1:19" ht="45.6" thickBot="1">
      <c r="A6" s="979" t="s">
        <v>725</v>
      </c>
      <c r="B6" s="5004"/>
      <c r="C6" s="5006"/>
      <c r="D6" s="5006"/>
      <c r="E6" s="5008"/>
      <c r="F6" s="92" t="s">
        <v>726</v>
      </c>
      <c r="G6" s="92" t="s">
        <v>727</v>
      </c>
      <c r="H6" s="92" t="s">
        <v>728</v>
      </c>
      <c r="I6" s="5010"/>
      <c r="J6" s="55"/>
      <c r="K6" s="4998"/>
      <c r="L6" s="90"/>
      <c r="M6" s="4998"/>
      <c r="N6" s="3191"/>
      <c r="P6" s="3190"/>
    </row>
    <row r="7" spans="1:19" s="89" customFormat="1" ht="16.2" thickTop="1" thickBot="1">
      <c r="A7" s="3185" t="s">
        <v>729</v>
      </c>
      <c r="B7" s="801"/>
      <c r="C7" s="94"/>
      <c r="D7" s="94"/>
      <c r="E7" s="95"/>
      <c r="F7" s="95"/>
      <c r="G7" s="95"/>
      <c r="H7" s="95"/>
      <c r="I7" s="95"/>
      <c r="J7" s="93"/>
      <c r="K7" s="94"/>
      <c r="L7" s="90"/>
      <c r="M7" s="90"/>
      <c r="N7" s="3191"/>
      <c r="O7" s="3186"/>
      <c r="P7" s="710">
        <f t="shared" ref="P7:P33" si="0">IF(COUNTBLANK(E7:I7)=Q7, 0, rngIncomplete )</f>
        <v>0</v>
      </c>
      <c r="Q7" s="3103">
        <v>5</v>
      </c>
      <c r="R7" s="3138"/>
      <c r="S7" s="3190"/>
    </row>
    <row r="8" spans="1:19" thickTop="1">
      <c r="B8" s="202" t="s">
        <v>730</v>
      </c>
      <c r="C8" s="96" t="s">
        <v>731</v>
      </c>
      <c r="D8" s="830">
        <v>3</v>
      </c>
      <c r="E8" s="97">
        <v>195.37200000000001</v>
      </c>
      <c r="F8" s="97">
        <v>5.3089999999999975</v>
      </c>
      <c r="G8" s="97">
        <v>9.4689999999999994</v>
      </c>
      <c r="H8" s="832">
        <f>IFERROR(F8 - G8,0)</f>
        <v>-4.1600000000000019</v>
      </c>
      <c r="I8" s="589">
        <f>IFERROR(E8 + H8,0)</f>
        <v>191.21200000000002</v>
      </c>
      <c r="J8" s="55"/>
      <c r="K8" s="98" t="s">
        <v>732</v>
      </c>
      <c r="L8" s="99"/>
      <c r="M8" s="100"/>
      <c r="N8" s="400"/>
      <c r="P8" s="710">
        <f t="shared" si="0"/>
        <v>0</v>
      </c>
      <c r="Q8" s="3103">
        <v>0</v>
      </c>
    </row>
    <row r="9" spans="1:19" ht="15">
      <c r="B9" s="205" t="s">
        <v>733</v>
      </c>
      <c r="C9" s="102" t="s">
        <v>731</v>
      </c>
      <c r="D9" s="831">
        <v>3</v>
      </c>
      <c r="E9" s="103">
        <v>-154.023</v>
      </c>
      <c r="F9" s="103">
        <v>-4.3874313700000016</v>
      </c>
      <c r="G9" s="103">
        <v>-7.7350000000000003</v>
      </c>
      <c r="H9" s="833">
        <f t="shared" ref="H9:H22" si="1">IFERROR(F9 - G9,0)</f>
        <v>3.3475686299999987</v>
      </c>
      <c r="I9" s="593">
        <f t="shared" ref="I9:I21" si="2">IFERROR(E9 + H9,0)</f>
        <v>-150.67543136999998</v>
      </c>
      <c r="J9" s="55"/>
      <c r="K9" s="105" t="s">
        <v>734</v>
      </c>
      <c r="L9" s="99"/>
      <c r="M9" s="106"/>
      <c r="N9" s="400"/>
      <c r="P9" s="710">
        <f t="shared" si="0"/>
        <v>0</v>
      </c>
      <c r="Q9" s="3103">
        <v>0</v>
      </c>
    </row>
    <row r="10" spans="1:19" ht="15">
      <c r="B10" s="205" t="s">
        <v>735</v>
      </c>
      <c r="C10" s="102" t="s">
        <v>731</v>
      </c>
      <c r="D10" s="831">
        <v>3</v>
      </c>
      <c r="E10" s="103">
        <v>8.0850000000000009</v>
      </c>
      <c r="F10" s="103">
        <v>-8.9520000000000017</v>
      </c>
      <c r="G10" s="103">
        <v>0.25700000000000001</v>
      </c>
      <c r="H10" s="833">
        <f>IFERROR(F10 - G10,0)</f>
        <v>-9.2090000000000014</v>
      </c>
      <c r="I10" s="593">
        <f t="shared" si="2"/>
        <v>-1.1240000000000006</v>
      </c>
      <c r="J10" s="55"/>
      <c r="K10" s="105" t="s">
        <v>736</v>
      </c>
      <c r="L10" s="99"/>
      <c r="M10" s="106"/>
      <c r="N10" s="400"/>
      <c r="P10" s="710">
        <f t="shared" si="0"/>
        <v>0</v>
      </c>
      <c r="Q10" s="3103">
        <v>0</v>
      </c>
    </row>
    <row r="11" spans="1:19" ht="15">
      <c r="B11" s="205" t="s">
        <v>737</v>
      </c>
      <c r="C11" s="102" t="s">
        <v>731</v>
      </c>
      <c r="D11" s="102">
        <v>3</v>
      </c>
      <c r="E11" s="834">
        <f>IFERROR(SUM(E8:E10),0)</f>
        <v>49.434000000000019</v>
      </c>
      <c r="F11" s="834">
        <f>IFERROR(SUM(F8:F10),0)</f>
        <v>-8.0304313700000058</v>
      </c>
      <c r="G11" s="834">
        <f>IFERROR(SUM(G8:G10),0)</f>
        <v>1.9909999999999992</v>
      </c>
      <c r="H11" s="592">
        <f t="shared" si="1"/>
        <v>-10.021431370000006</v>
      </c>
      <c r="I11" s="593">
        <f t="shared" si="2"/>
        <v>39.41256863000001</v>
      </c>
      <c r="J11" s="55"/>
      <c r="K11" s="105" t="s">
        <v>738</v>
      </c>
      <c r="L11" s="99"/>
      <c r="M11" s="106"/>
      <c r="N11" s="400"/>
      <c r="P11" s="710">
        <f t="shared" si="0"/>
        <v>0</v>
      </c>
      <c r="Q11" s="3103">
        <v>0</v>
      </c>
    </row>
    <row r="12" spans="1:19" ht="15">
      <c r="B12" s="137" t="s">
        <v>739</v>
      </c>
      <c r="C12" s="107" t="s">
        <v>731</v>
      </c>
      <c r="D12" s="107">
        <v>3</v>
      </c>
      <c r="E12" s="103">
        <v>0</v>
      </c>
      <c r="F12" s="103">
        <v>8.9529999999999994</v>
      </c>
      <c r="G12" s="103">
        <v>9.7000000000000003E-2</v>
      </c>
      <c r="H12" s="592">
        <f t="shared" si="1"/>
        <v>8.8559999999999999</v>
      </c>
      <c r="I12" s="593">
        <f t="shared" si="2"/>
        <v>8.8559999999999999</v>
      </c>
      <c r="J12" s="55"/>
      <c r="K12" s="105" t="s">
        <v>740</v>
      </c>
      <c r="L12" s="99"/>
      <c r="M12" s="106"/>
      <c r="N12" s="400"/>
      <c r="P12" s="710">
        <f t="shared" si="0"/>
        <v>0</v>
      </c>
      <c r="Q12" s="3103">
        <v>0</v>
      </c>
    </row>
    <row r="13" spans="1:19" ht="15">
      <c r="B13" s="3530" t="s">
        <v>741</v>
      </c>
      <c r="C13" s="108" t="s">
        <v>731</v>
      </c>
      <c r="D13" s="108">
        <v>3</v>
      </c>
      <c r="E13" s="103">
        <v>2.0790000000000002</v>
      </c>
      <c r="F13" s="103">
        <v>0</v>
      </c>
      <c r="G13" s="103">
        <v>0</v>
      </c>
      <c r="H13" s="592">
        <f t="shared" si="1"/>
        <v>0</v>
      </c>
      <c r="I13" s="593">
        <f t="shared" si="2"/>
        <v>2.0790000000000002</v>
      </c>
      <c r="J13" s="55"/>
      <c r="K13" s="105" t="s">
        <v>742</v>
      </c>
      <c r="L13" s="99"/>
      <c r="M13" s="106"/>
      <c r="N13" s="400"/>
      <c r="P13" s="710">
        <f t="shared" si="0"/>
        <v>0</v>
      </c>
      <c r="Q13" s="3103">
        <v>0</v>
      </c>
    </row>
    <row r="14" spans="1:19" ht="15">
      <c r="B14" s="3532" t="s">
        <v>743</v>
      </c>
      <c r="C14" s="109" t="s">
        <v>731</v>
      </c>
      <c r="D14" s="109">
        <v>3</v>
      </c>
      <c r="E14" s="103">
        <v>-28.161999999999999</v>
      </c>
      <c r="F14" s="103">
        <v>0</v>
      </c>
      <c r="G14" s="103">
        <v>0</v>
      </c>
      <c r="H14" s="592">
        <f t="shared" si="1"/>
        <v>0</v>
      </c>
      <c r="I14" s="593">
        <f t="shared" si="2"/>
        <v>-28.161999999999999</v>
      </c>
      <c r="J14" s="55"/>
      <c r="K14" s="105" t="s">
        <v>744</v>
      </c>
      <c r="L14" s="99"/>
      <c r="M14" s="106"/>
      <c r="N14" s="781"/>
      <c r="P14" s="710">
        <f t="shared" si="0"/>
        <v>0</v>
      </c>
      <c r="Q14" s="3103">
        <v>0</v>
      </c>
    </row>
    <row r="15" spans="1:19" ht="15">
      <c r="B15" s="3531" t="s">
        <v>745</v>
      </c>
      <c r="C15" s="110" t="s">
        <v>731</v>
      </c>
      <c r="D15" s="110">
        <v>3</v>
      </c>
      <c r="E15" s="103">
        <v>-0.16700000000000001</v>
      </c>
      <c r="F15" s="103">
        <v>0</v>
      </c>
      <c r="G15" s="103">
        <v>0</v>
      </c>
      <c r="H15" s="592">
        <f t="shared" si="1"/>
        <v>0</v>
      </c>
      <c r="I15" s="593">
        <f t="shared" si="2"/>
        <v>-0.16700000000000001</v>
      </c>
      <c r="J15" s="55"/>
      <c r="K15" s="105" t="s">
        <v>746</v>
      </c>
      <c r="L15" s="99"/>
      <c r="M15" s="106"/>
      <c r="N15" s="781"/>
      <c r="P15" s="710">
        <f t="shared" si="0"/>
        <v>0</v>
      </c>
      <c r="Q15" s="3103">
        <v>0</v>
      </c>
    </row>
    <row r="16" spans="1:19" ht="30">
      <c r="B16" s="3531" t="s">
        <v>747</v>
      </c>
      <c r="C16" s="110" t="s">
        <v>731</v>
      </c>
      <c r="D16" s="110">
        <v>3</v>
      </c>
      <c r="E16" s="592">
        <f>IFERROR(SUM(E11:E15),0)</f>
        <v>23.184000000000019</v>
      </c>
      <c r="F16" s="592">
        <f>IFERROR(SUM(F11:F15),0)</f>
        <v>0.92256862999999356</v>
      </c>
      <c r="G16" s="592">
        <f>IFERROR(SUM(G11:G15),0)</f>
        <v>2.0879999999999992</v>
      </c>
      <c r="H16" s="592">
        <f t="shared" si="1"/>
        <v>-1.1654313700000056</v>
      </c>
      <c r="I16" s="593">
        <f t="shared" si="2"/>
        <v>22.018568630000011</v>
      </c>
      <c r="J16" s="55"/>
      <c r="K16" s="105" t="s">
        <v>748</v>
      </c>
      <c r="L16" s="99"/>
      <c r="M16" s="106"/>
      <c r="N16" s="781"/>
      <c r="P16" s="710">
        <f t="shared" si="0"/>
        <v>0</v>
      </c>
      <c r="Q16" s="3103">
        <v>0</v>
      </c>
    </row>
    <row r="17" spans="2:17" ht="30">
      <c r="B17" s="3531" t="s">
        <v>749</v>
      </c>
      <c r="C17" s="110" t="s">
        <v>731</v>
      </c>
      <c r="D17" s="110">
        <v>3</v>
      </c>
      <c r="E17" s="103">
        <v>0</v>
      </c>
      <c r="F17" s="103">
        <v>0</v>
      </c>
      <c r="G17" s="103">
        <v>0</v>
      </c>
      <c r="H17" s="592">
        <f t="shared" si="1"/>
        <v>0</v>
      </c>
      <c r="I17" s="593">
        <f t="shared" si="2"/>
        <v>0</v>
      </c>
      <c r="J17" s="55"/>
      <c r="K17" s="105" t="s">
        <v>750</v>
      </c>
      <c r="L17" s="99"/>
      <c r="M17" s="106"/>
      <c r="N17" s="781"/>
      <c r="P17" s="710">
        <f t="shared" si="0"/>
        <v>0</v>
      </c>
      <c r="Q17" s="3103">
        <v>0</v>
      </c>
    </row>
    <row r="18" spans="2:17" ht="15">
      <c r="B18" s="3530" t="s">
        <v>751</v>
      </c>
      <c r="C18" s="108" t="s">
        <v>731</v>
      </c>
      <c r="D18" s="108">
        <v>3</v>
      </c>
      <c r="E18" s="592">
        <f>IFERROR(SUM(E16:E17),0)</f>
        <v>23.184000000000019</v>
      </c>
      <c r="F18" s="592">
        <f>IFERROR(SUM(F16:F17),0)</f>
        <v>0.92256862999999356</v>
      </c>
      <c r="G18" s="592">
        <f>IFERROR(SUM(G16:G17),0)</f>
        <v>2.0879999999999992</v>
      </c>
      <c r="H18" s="592">
        <f t="shared" si="1"/>
        <v>-1.1654313700000056</v>
      </c>
      <c r="I18" s="593">
        <f t="shared" si="2"/>
        <v>22.018568630000011</v>
      </c>
      <c r="J18" s="55"/>
      <c r="K18" s="105" t="s">
        <v>752</v>
      </c>
      <c r="L18" s="99"/>
      <c r="M18" s="106"/>
      <c r="N18" s="781"/>
      <c r="P18" s="710">
        <f t="shared" si="0"/>
        <v>0</v>
      </c>
      <c r="Q18" s="3103">
        <v>0</v>
      </c>
    </row>
    <row r="19" spans="2:17" ht="15">
      <c r="B19" s="3532" t="s">
        <v>753</v>
      </c>
      <c r="C19" s="108" t="s">
        <v>731</v>
      </c>
      <c r="D19" s="108">
        <v>3</v>
      </c>
      <c r="E19" s="604">
        <f>IFERROR((-E27),0)</f>
        <v>0</v>
      </c>
      <c r="F19" s="604">
        <f>IFERROR((-F27),0)</f>
        <v>0</v>
      </c>
      <c r="G19" s="604">
        <f>IFERROR((-G27),0)</f>
        <v>0</v>
      </c>
      <c r="H19" s="592">
        <f t="shared" si="1"/>
        <v>0</v>
      </c>
      <c r="I19" s="593">
        <f t="shared" si="2"/>
        <v>0</v>
      </c>
      <c r="J19" s="55"/>
      <c r="K19" s="105" t="s">
        <v>754</v>
      </c>
      <c r="L19" s="99"/>
      <c r="M19" s="106"/>
      <c r="N19" s="781"/>
      <c r="P19" s="710">
        <f t="shared" si="0"/>
        <v>0</v>
      </c>
      <c r="Q19" s="3103">
        <v>0</v>
      </c>
    </row>
    <row r="20" spans="2:17" ht="15">
      <c r="B20" s="3530" t="s">
        <v>755</v>
      </c>
      <c r="C20" s="108" t="s">
        <v>731</v>
      </c>
      <c r="D20" s="108">
        <v>3</v>
      </c>
      <c r="E20" s="103">
        <v>-6.2</v>
      </c>
      <c r="F20" s="103">
        <v>0</v>
      </c>
      <c r="G20" s="103">
        <v>0</v>
      </c>
      <c r="H20" s="592">
        <f t="shared" si="1"/>
        <v>0</v>
      </c>
      <c r="I20" s="593">
        <f t="shared" si="2"/>
        <v>-6.2</v>
      </c>
      <c r="J20" s="55"/>
      <c r="K20" s="105" t="s">
        <v>756</v>
      </c>
      <c r="L20" s="99"/>
      <c r="M20" s="106"/>
      <c r="N20" s="781"/>
      <c r="P20" s="710">
        <f t="shared" si="0"/>
        <v>0</v>
      </c>
      <c r="Q20" s="3103">
        <v>0</v>
      </c>
    </row>
    <row r="21" spans="2:17" ht="15">
      <c r="B21" s="3530" t="s">
        <v>757</v>
      </c>
      <c r="C21" s="108" t="s">
        <v>731</v>
      </c>
      <c r="D21" s="108">
        <v>3</v>
      </c>
      <c r="E21" s="592">
        <f>IFERROR(SUM(E18:E20),0)</f>
        <v>16.98400000000002</v>
      </c>
      <c r="F21" s="592">
        <f>IFERROR(SUM(F18:F20),0)</f>
        <v>0.92256862999999356</v>
      </c>
      <c r="G21" s="592">
        <f>IFERROR(SUM(G18:G20),0)</f>
        <v>2.0879999999999992</v>
      </c>
      <c r="H21" s="592">
        <f t="shared" si="1"/>
        <v>-1.1654313700000056</v>
      </c>
      <c r="I21" s="593">
        <f t="shared" si="2"/>
        <v>15.818568630000014</v>
      </c>
      <c r="J21" s="55"/>
      <c r="K21" s="105" t="s">
        <v>758</v>
      </c>
      <c r="L21" s="99"/>
      <c r="M21" s="106"/>
      <c r="N21" s="781"/>
      <c r="P21" s="710">
        <f t="shared" si="0"/>
        <v>0</v>
      </c>
      <c r="Q21" s="3103">
        <v>0</v>
      </c>
    </row>
    <row r="22" spans="2:17" thickBot="1">
      <c r="B22" s="3528" t="s">
        <v>759</v>
      </c>
      <c r="C22" s="111" t="s">
        <v>731</v>
      </c>
      <c r="D22" s="111">
        <v>3</v>
      </c>
      <c r="E22" s="112">
        <v>-6.0190000000000001</v>
      </c>
      <c r="F22" s="112">
        <v>0</v>
      </c>
      <c r="G22" s="112">
        <v>-0.79200000000000004</v>
      </c>
      <c r="H22" s="594">
        <f t="shared" si="1"/>
        <v>0.79200000000000004</v>
      </c>
      <c r="I22" s="595">
        <f>IFERROR(E22 + H22,0)</f>
        <v>-5.2270000000000003</v>
      </c>
      <c r="J22" s="55"/>
      <c r="K22" s="114" t="s">
        <v>760</v>
      </c>
      <c r="L22" s="115"/>
      <c r="M22" s="116"/>
      <c r="N22" s="3192"/>
      <c r="P22" s="710">
        <f t="shared" si="0"/>
        <v>0</v>
      </c>
      <c r="Q22" s="3103">
        <v>0</v>
      </c>
    </row>
    <row r="23" spans="2:17" ht="16.2" thickTop="1" thickBot="1">
      <c r="B23" s="117"/>
      <c r="C23" s="53"/>
      <c r="D23" s="53"/>
      <c r="E23" s="583"/>
      <c r="F23" s="583"/>
      <c r="G23" s="583"/>
      <c r="H23" s="583"/>
      <c r="I23" s="583"/>
      <c r="J23" s="55"/>
      <c r="K23" s="119"/>
      <c r="L23" s="119"/>
      <c r="M23" s="119"/>
      <c r="N23" s="3193"/>
      <c r="O23" s="120"/>
      <c r="P23" s="710">
        <f t="shared" si="0"/>
        <v>0</v>
      </c>
      <c r="Q23" s="3103">
        <v>5</v>
      </c>
    </row>
    <row r="24" spans="2:17" ht="16.2" thickTop="1" thickBot="1">
      <c r="B24" s="3526" t="s">
        <v>761</v>
      </c>
      <c r="C24" s="90"/>
      <c r="D24" s="90"/>
      <c r="E24" s="584"/>
      <c r="F24" s="584"/>
      <c r="G24" s="584"/>
      <c r="H24" s="584"/>
      <c r="I24" s="584"/>
      <c r="J24" s="46"/>
      <c r="K24" s="119"/>
      <c r="L24" s="119"/>
      <c r="M24" s="119"/>
      <c r="N24" s="3193"/>
      <c r="O24" s="120"/>
      <c r="P24" s="710">
        <f t="shared" si="0"/>
        <v>0</v>
      </c>
      <c r="Q24" s="3103">
        <v>5</v>
      </c>
    </row>
    <row r="25" spans="2:17" thickTop="1">
      <c r="B25" s="3527" t="s">
        <v>762</v>
      </c>
      <c r="C25" s="122" t="s">
        <v>731</v>
      </c>
      <c r="D25" s="122">
        <v>3</v>
      </c>
      <c r="E25" s="97">
        <v>0</v>
      </c>
      <c r="F25" s="97">
        <v>0</v>
      </c>
      <c r="G25" s="97">
        <v>0</v>
      </c>
      <c r="H25" s="588">
        <f t="shared" ref="H25:H27" si="3">IFERROR(F25 - G25,0)</f>
        <v>0</v>
      </c>
      <c r="I25" s="589">
        <f t="shared" ref="I25:I27" si="4">IFERROR(E25 + H25,0)</f>
        <v>0</v>
      </c>
      <c r="J25" s="46"/>
      <c r="K25" s="98" t="s">
        <v>763</v>
      </c>
      <c r="L25" s="99"/>
      <c r="M25" s="100"/>
      <c r="N25" s="781"/>
      <c r="O25" s="120"/>
      <c r="P25" s="710">
        <f t="shared" si="0"/>
        <v>0</v>
      </c>
      <c r="Q25" s="3103">
        <v>0</v>
      </c>
    </row>
    <row r="26" spans="2:17" ht="15">
      <c r="B26" s="3529" t="s">
        <v>764</v>
      </c>
      <c r="C26" s="123" t="s">
        <v>731</v>
      </c>
      <c r="D26" s="123">
        <v>3</v>
      </c>
      <c r="E26" s="103">
        <v>0</v>
      </c>
      <c r="F26" s="103">
        <v>0</v>
      </c>
      <c r="G26" s="103">
        <v>0</v>
      </c>
      <c r="H26" s="590">
        <f t="shared" si="3"/>
        <v>0</v>
      </c>
      <c r="I26" s="591">
        <f t="shared" si="4"/>
        <v>0</v>
      </c>
      <c r="J26" s="46"/>
      <c r="K26" s="105" t="s">
        <v>765</v>
      </c>
      <c r="L26" s="99"/>
      <c r="M26" s="106"/>
      <c r="N26" s="781"/>
      <c r="P26" s="710">
        <f t="shared" si="0"/>
        <v>0</v>
      </c>
      <c r="Q26" s="3103">
        <v>0</v>
      </c>
    </row>
    <row r="27" spans="2:17" thickBot="1">
      <c r="B27" s="3528" t="s">
        <v>753</v>
      </c>
      <c r="C27" s="111" t="s">
        <v>731</v>
      </c>
      <c r="D27" s="111">
        <v>3</v>
      </c>
      <c r="E27" s="586">
        <f>IFERROR(SUM( E25:E26 ),0)</f>
        <v>0</v>
      </c>
      <c r="F27" s="586">
        <f>IFERROR(SUM( F25:F26 ),0)</f>
        <v>0</v>
      </c>
      <c r="G27" s="586">
        <f>IFERROR(SUM( G25:G26 ),0)</f>
        <v>0</v>
      </c>
      <c r="H27" s="586">
        <f t="shared" si="3"/>
        <v>0</v>
      </c>
      <c r="I27" s="587">
        <f t="shared" si="4"/>
        <v>0</v>
      </c>
      <c r="J27" s="46"/>
      <c r="K27" s="114" t="s">
        <v>766</v>
      </c>
      <c r="L27" s="115"/>
      <c r="M27" s="116"/>
      <c r="N27" s="3192"/>
      <c r="P27" s="710">
        <f t="shared" si="0"/>
        <v>0</v>
      </c>
      <c r="Q27" s="3103">
        <v>0</v>
      </c>
    </row>
    <row r="28" spans="2:17" ht="16.2" thickTop="1" thickBot="1">
      <c r="B28" s="90"/>
      <c r="C28" s="90"/>
      <c r="D28" s="90"/>
      <c r="E28" s="585"/>
      <c r="F28" s="584"/>
      <c r="G28" s="584"/>
      <c r="H28" s="584"/>
      <c r="I28" s="584"/>
      <c r="J28" s="46"/>
      <c r="K28" s="119"/>
      <c r="L28" s="119"/>
      <c r="M28" s="119"/>
      <c r="N28" s="3193"/>
      <c r="O28" s="120"/>
      <c r="P28" s="710">
        <f t="shared" si="0"/>
        <v>0</v>
      </c>
      <c r="Q28" s="3103">
        <v>5</v>
      </c>
    </row>
    <row r="29" spans="2:17" ht="16.2" thickTop="1" thickBot="1">
      <c r="B29" s="3526" t="s">
        <v>767</v>
      </c>
      <c r="C29" s="90"/>
      <c r="D29" s="90"/>
      <c r="E29" s="585"/>
      <c r="F29" s="584"/>
      <c r="G29" s="584"/>
      <c r="H29" s="584"/>
      <c r="I29" s="584"/>
      <c r="J29" s="46"/>
      <c r="K29" s="119"/>
      <c r="L29" s="119"/>
      <c r="M29" s="119"/>
      <c r="N29" s="3193"/>
      <c r="O29" s="120"/>
      <c r="P29" s="710">
        <f t="shared" si="0"/>
        <v>0</v>
      </c>
      <c r="Q29" s="3103">
        <v>5</v>
      </c>
    </row>
    <row r="30" spans="2:17" thickTop="1">
      <c r="B30" s="323" t="s">
        <v>768</v>
      </c>
      <c r="C30" s="125" t="s">
        <v>731</v>
      </c>
      <c r="D30" s="125">
        <v>3</v>
      </c>
      <c r="E30" s="3989"/>
      <c r="F30" s="3990"/>
      <c r="G30" s="3991">
        <v>0</v>
      </c>
      <c r="H30" s="3990"/>
      <c r="I30" s="3992"/>
      <c r="J30" s="46"/>
      <c r="K30" s="126" t="s">
        <v>769</v>
      </c>
      <c r="L30" s="115"/>
      <c r="M30" s="127"/>
      <c r="N30" s="3192"/>
      <c r="P30" s="710">
        <f t="shared" si="0"/>
        <v>0</v>
      </c>
      <c r="Q30" s="3103">
        <v>4</v>
      </c>
    </row>
    <row r="31" spans="2:17" ht="15">
      <c r="B31" s="322" t="s">
        <v>770</v>
      </c>
      <c r="C31" s="128" t="s">
        <v>731</v>
      </c>
      <c r="D31" s="128">
        <v>3</v>
      </c>
      <c r="E31" s="3993"/>
      <c r="F31" s="3994"/>
      <c r="G31" s="3995">
        <v>0</v>
      </c>
      <c r="H31" s="3994"/>
      <c r="I31" s="3996"/>
      <c r="J31" s="46"/>
      <c r="K31" s="129" t="s">
        <v>771</v>
      </c>
      <c r="L31" s="115"/>
      <c r="M31" s="130"/>
      <c r="N31" s="3192"/>
      <c r="P31" s="710">
        <f t="shared" si="0"/>
        <v>0</v>
      </c>
      <c r="Q31" s="3103">
        <v>4</v>
      </c>
    </row>
    <row r="32" spans="2:17" ht="15.75" customHeight="1">
      <c r="B32" s="322" t="s">
        <v>772</v>
      </c>
      <c r="C32" s="128" t="s">
        <v>731</v>
      </c>
      <c r="D32" s="128">
        <v>3</v>
      </c>
      <c r="E32" s="3993"/>
      <c r="F32" s="3994"/>
      <c r="G32" s="3995">
        <v>9.4689999999999994</v>
      </c>
      <c r="H32" s="3994"/>
      <c r="I32" s="3996"/>
      <c r="J32" s="46"/>
      <c r="K32" s="129" t="s">
        <v>773</v>
      </c>
      <c r="L32" s="115"/>
      <c r="M32" s="130"/>
      <c r="N32" s="3192"/>
      <c r="P32" s="710">
        <f t="shared" si="0"/>
        <v>0</v>
      </c>
      <c r="Q32" s="3103">
        <v>4</v>
      </c>
    </row>
    <row r="33" spans="2:17" thickBot="1">
      <c r="B33" s="203" t="s">
        <v>730</v>
      </c>
      <c r="C33" s="131" t="s">
        <v>731</v>
      </c>
      <c r="D33" s="131">
        <v>3</v>
      </c>
      <c r="E33" s="3997"/>
      <c r="F33" s="3998"/>
      <c r="G33" s="3999">
        <f>IFERROR(SUM(G30:G32), 0)</f>
        <v>9.4689999999999994</v>
      </c>
      <c r="H33" s="3998"/>
      <c r="I33" s="4000"/>
      <c r="J33" s="46"/>
      <c r="K33" s="114" t="s">
        <v>774</v>
      </c>
      <c r="L33" s="115"/>
      <c r="M33" s="116"/>
      <c r="N33" s="3192"/>
      <c r="P33" s="710">
        <f t="shared" si="0"/>
        <v>0</v>
      </c>
      <c r="Q33" s="3103">
        <v>4</v>
      </c>
    </row>
    <row r="34" spans="2:17" ht="16.2" thickTop="1">
      <c r="B34" s="55"/>
      <c r="C34" s="55"/>
      <c r="D34" s="55"/>
      <c r="E34" s="55"/>
      <c r="F34" s="55"/>
      <c r="G34" s="55"/>
      <c r="H34" s="55"/>
      <c r="I34" s="55"/>
      <c r="J34" s="55"/>
      <c r="K34" s="85"/>
      <c r="L34" s="85"/>
      <c r="N34" s="978" t="s">
        <v>775</v>
      </c>
    </row>
    <row r="35" spans="2:17">
      <c r="N35" s="3136" t="s">
        <v>776</v>
      </c>
    </row>
  </sheetData>
  <sheetProtection formatColumns="0" formatRows="0"/>
  <mergeCells count="12">
    <mergeCell ref="K5:K6"/>
    <mergeCell ref="M5:M6"/>
    <mergeCell ref="B1:I1"/>
    <mergeCell ref="B2:I2"/>
    <mergeCell ref="B3:M3"/>
    <mergeCell ref="E4:I4"/>
    <mergeCell ref="B5:B6"/>
    <mergeCell ref="C5:C6"/>
    <mergeCell ref="D5:D6"/>
    <mergeCell ref="E5:E6"/>
    <mergeCell ref="F5:H5"/>
    <mergeCell ref="I5:I6"/>
  </mergeCells>
  <conditionalFormatting sqref="P7:P33">
    <cfRule type="cellIs" dxfId="133" priority="15" operator="equal">
      <formula>0</formula>
    </cfRule>
  </conditionalFormatting>
  <dataValidations count="1">
    <dataValidation type="custom" allowBlank="1" showErrorMessage="1" errorTitle="Input Error" error="Please input a numeric value, in units of £m's." sqref="E22:G22 E8:G10 E25:G26 E12:G15 E17:G17 E20:G20" xr:uid="{D326D55A-1291-4DF5-8565-D2373774DA14}">
      <formula1>ISNUMBER(E8)</formula1>
    </dataValidation>
  </dataValidations>
  <pageMargins left="0.7" right="0.7" top="0.75" bottom="0.75" header="0.3" footer="0.3"/>
  <pageSetup paperSize="8" scale="29" fitToHeight="0" orientation="portrait" r:id="rId1"/>
  <headerFooter>
    <oddHeader>&amp;L&amp;F&amp;CSheet: &amp;A&amp;ROFFICIAL</oddHeader>
    <oddFooter>&amp;LPrinted on: &amp;D at &amp;T&amp;CPage &amp;P of &amp;N&amp;ROfwat</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0E400-7F87-44B0-B769-451D626005D2}">
  <sheetPr codeName="Sheet73"/>
  <dimension ref="A1:Q32"/>
  <sheetViews>
    <sheetView topLeftCell="A8" workbookViewId="0">
      <selection activeCell="E22" sqref="E22"/>
    </sheetView>
  </sheetViews>
  <sheetFormatPr defaultColWidth="9" defaultRowHeight="14.4"/>
  <cols>
    <col min="1" max="1" width="1.19921875" style="985" customWidth="1"/>
    <col min="2" max="2" width="48.59765625" style="684" bestFit="1" customWidth="1"/>
    <col min="3" max="3" width="7.19921875" style="684" customWidth="1"/>
    <col min="4" max="4" width="8.19921875" style="684" customWidth="1"/>
    <col min="5" max="7" width="27.09765625" style="684" customWidth="1"/>
    <col min="8" max="8" width="1.59765625" style="684" customWidth="1"/>
    <col min="9" max="9" width="12.5" style="684" customWidth="1"/>
    <col min="10" max="10" width="1.59765625" style="684" customWidth="1"/>
    <col min="11" max="11" width="33.59765625" style="684" customWidth="1"/>
    <col min="12" max="13" width="1.69921875" style="3139" customWidth="1"/>
    <col min="14" max="14" width="19.69921875" style="3139" bestFit="1" customWidth="1"/>
    <col min="15" max="15" width="1.69921875" style="3139" customWidth="1"/>
    <col min="16" max="17" width="1.69921875" style="3007" customWidth="1"/>
    <col min="18" max="16384" width="9" style="684"/>
  </cols>
  <sheetData>
    <row r="1" spans="1:17" s="693" customFormat="1" ht="22.8">
      <c r="A1" s="3137" t="s">
        <v>713</v>
      </c>
      <c r="B1" s="731" t="s">
        <v>4539</v>
      </c>
      <c r="C1" s="731"/>
      <c r="D1" s="731"/>
      <c r="E1" s="731"/>
      <c r="F1" s="732"/>
      <c r="G1" s="732"/>
      <c r="H1" s="730"/>
      <c r="I1" s="730"/>
      <c r="J1" s="730"/>
      <c r="K1" s="730"/>
      <c r="L1" s="3195"/>
      <c r="M1" s="3417"/>
      <c r="N1" s="3094"/>
      <c r="O1" s="3417"/>
      <c r="P1" s="3379"/>
      <c r="Q1" s="3141"/>
    </row>
    <row r="2" spans="1:17" s="693" customFormat="1" ht="22.8">
      <c r="A2" s="3137"/>
      <c r="B2" s="5305" t="str">
        <f>SelectCompany!B4</f>
        <v>South Staffordshire Water</v>
      </c>
      <c r="C2" s="5305"/>
      <c r="D2" s="5305"/>
      <c r="E2" s="5305"/>
      <c r="F2" s="732"/>
      <c r="G2" s="732"/>
      <c r="H2" s="730"/>
      <c r="I2" s="730"/>
      <c r="J2" s="730"/>
      <c r="K2" s="730"/>
      <c r="L2" s="3195"/>
      <c r="M2" s="3417"/>
      <c r="N2" s="3094"/>
      <c r="O2" s="3417"/>
      <c r="P2" s="3379"/>
      <c r="Q2" s="3141"/>
    </row>
    <row r="3" spans="1:17" s="694" customFormat="1" ht="36.75" customHeight="1">
      <c r="A3" s="3137"/>
      <c r="B3" s="5145" t="s">
        <v>9967</v>
      </c>
      <c r="C3" s="5145"/>
      <c r="D3" s="5145"/>
      <c r="E3" s="5145"/>
      <c r="F3" s="5145"/>
      <c r="G3" s="5145"/>
      <c r="H3" s="5145"/>
      <c r="I3" s="5145"/>
      <c r="J3" s="5145"/>
      <c r="K3" s="5145"/>
      <c r="L3" s="3195"/>
      <c r="M3" s="3417"/>
      <c r="N3" s="3418" t="s">
        <v>716</v>
      </c>
      <c r="O3" s="994" t="s">
        <v>4520</v>
      </c>
      <c r="P3" s="3379"/>
      <c r="Q3" s="3141"/>
    </row>
    <row r="4" spans="1:17" s="694" customFormat="1" ht="19.2" thickBot="1">
      <c r="A4" s="3137"/>
      <c r="B4" s="734"/>
      <c r="C4" s="734"/>
      <c r="D4" s="734"/>
      <c r="E4" s="734"/>
      <c r="F4" s="734"/>
      <c r="G4" s="734"/>
      <c r="H4" s="733"/>
      <c r="I4" s="735"/>
      <c r="J4" s="733"/>
      <c r="K4" s="733"/>
      <c r="L4" s="3195"/>
      <c r="M4" s="3417"/>
      <c r="N4" s="3094"/>
      <c r="O4" s="3417"/>
      <c r="P4" s="3379"/>
      <c r="Q4" s="3141"/>
    </row>
    <row r="5" spans="1:17" s="695" customFormat="1" ht="16.350000000000001" customHeight="1" thickTop="1" thickBot="1">
      <c r="A5" s="979"/>
      <c r="B5" s="5016" t="s">
        <v>717</v>
      </c>
      <c r="C5" s="5303" t="s">
        <v>718</v>
      </c>
      <c r="D5" s="5303" t="s">
        <v>719</v>
      </c>
      <c r="E5" s="5007" t="s">
        <v>4540</v>
      </c>
      <c r="F5" s="5007"/>
      <c r="G5" s="5009"/>
      <c r="H5" s="93"/>
      <c r="I5" s="5077" t="s">
        <v>723</v>
      </c>
      <c r="J5" s="93"/>
      <c r="K5" s="5077" t="s">
        <v>724</v>
      </c>
      <c r="L5" s="3195"/>
      <c r="M5" s="3417"/>
      <c r="N5" s="3094"/>
      <c r="O5" s="3417"/>
      <c r="P5" s="3002"/>
      <c r="Q5" s="3141"/>
    </row>
    <row r="6" spans="1:17" s="695" customFormat="1" ht="33" customHeight="1" thickTop="1" thickBot="1">
      <c r="A6" s="979" t="s">
        <v>725</v>
      </c>
      <c r="B6" s="5140"/>
      <c r="C6" s="5141"/>
      <c r="D6" s="5141"/>
      <c r="E6" s="92" t="s">
        <v>4541</v>
      </c>
      <c r="F6" s="92" t="s">
        <v>4542</v>
      </c>
      <c r="G6" s="279" t="s">
        <v>4543</v>
      </c>
      <c r="H6" s="93"/>
      <c r="I6" s="5114"/>
      <c r="J6" s="93"/>
      <c r="K6" s="5114"/>
      <c r="L6" s="3425"/>
      <c r="M6" s="3417"/>
      <c r="N6" s="3094"/>
      <c r="O6" s="3417"/>
      <c r="P6" s="3002"/>
      <c r="Q6" s="3141"/>
    </row>
    <row r="7" spans="1:17" s="695" customFormat="1" ht="16.8" thickTop="1" thickBot="1">
      <c r="A7" s="3143" t="s">
        <v>729</v>
      </c>
      <c r="B7" s="2"/>
      <c r="C7" s="398"/>
      <c r="D7" s="398"/>
      <c r="E7" s="398"/>
      <c r="F7" s="399"/>
      <c r="G7" s="399"/>
      <c r="H7" s="93"/>
      <c r="I7" s="93"/>
      <c r="J7" s="93"/>
      <c r="K7" s="93"/>
      <c r="L7" s="3426"/>
      <c r="M7" s="3417"/>
      <c r="N7" s="3094"/>
      <c r="O7" s="3417"/>
      <c r="P7" s="3002"/>
      <c r="Q7" s="3141"/>
    </row>
    <row r="8" spans="1:17" s="695" customFormat="1" ht="16.8" thickTop="1" thickBot="1">
      <c r="A8" s="979"/>
      <c r="B8" s="320" t="s">
        <v>4544</v>
      </c>
      <c r="C8" s="708"/>
      <c r="D8" s="708"/>
      <c r="E8" s="410"/>
      <c r="F8" s="95"/>
      <c r="G8" s="739"/>
      <c r="H8" s="93"/>
      <c r="I8" s="93"/>
      <c r="J8" s="93"/>
      <c r="K8" s="93"/>
      <c r="L8" s="3426"/>
      <c r="M8" s="3005"/>
      <c r="N8" s="3423"/>
      <c r="O8" s="3005"/>
      <c r="P8" s="3002"/>
      <c r="Q8" s="3141"/>
    </row>
    <row r="9" spans="1:17" s="695" customFormat="1" ht="45.6" thickTop="1">
      <c r="A9" s="3143"/>
      <c r="B9" s="171" t="s">
        <v>4545</v>
      </c>
      <c r="C9" s="736" t="s">
        <v>2403</v>
      </c>
      <c r="D9" s="736" t="s">
        <v>3223</v>
      </c>
      <c r="E9" s="696" t="s">
        <v>10142</v>
      </c>
      <c r="F9" s="696" t="s">
        <v>10143</v>
      </c>
      <c r="G9" s="740"/>
      <c r="H9" s="93"/>
      <c r="I9" s="412" t="s">
        <v>4546</v>
      </c>
      <c r="J9" s="93"/>
      <c r="K9" s="412"/>
      <c r="L9" s="3426"/>
      <c r="M9" s="3005"/>
      <c r="N9" s="3423" t="str">
        <f xml:space="preserve"> IF(COUNTBLANK(E9:G9) =O9, 0,rngIncomplete)</f>
        <v>Please complete all cells in row</v>
      </c>
      <c r="O9" s="994">
        <v>0</v>
      </c>
      <c r="P9" s="3002"/>
      <c r="Q9" s="3141"/>
    </row>
    <row r="10" spans="1:17" s="695" customFormat="1" ht="16.2" thickBot="1">
      <c r="A10" s="3143"/>
      <c r="B10" s="178" t="s">
        <v>4547</v>
      </c>
      <c r="C10" s="707" t="s">
        <v>2403</v>
      </c>
      <c r="D10" s="707" t="s">
        <v>3223</v>
      </c>
      <c r="E10" s="3521" t="s">
        <v>10144</v>
      </c>
      <c r="F10" s="3521" t="s">
        <v>10144</v>
      </c>
      <c r="G10" s="741"/>
      <c r="H10" s="93"/>
      <c r="I10" s="414" t="s">
        <v>4548</v>
      </c>
      <c r="J10" s="93"/>
      <c r="K10" s="414"/>
      <c r="L10" s="3426"/>
      <c r="M10" s="3005"/>
      <c r="N10" s="3423" t="str">
        <f xml:space="preserve"> IF(COUNTBLANK(E10:G10) =O10, 0,rngIncomplete)</f>
        <v>Please complete all cells in row</v>
      </c>
      <c r="O10" s="994">
        <v>0</v>
      </c>
      <c r="P10" s="3002"/>
      <c r="Q10" s="3141"/>
    </row>
    <row r="11" spans="1:17" s="695" customFormat="1" ht="16.8" thickTop="1" thickBot="1">
      <c r="A11" s="979"/>
      <c r="B11" s="402"/>
      <c r="C11" s="407"/>
      <c r="D11" s="407"/>
      <c r="E11" s="512"/>
      <c r="F11" s="742"/>
      <c r="G11" s="742"/>
      <c r="H11" s="93"/>
      <c r="I11" s="561"/>
      <c r="J11" s="93"/>
      <c r="K11" s="93"/>
      <c r="L11" s="3426"/>
      <c r="M11" s="3005"/>
      <c r="N11" s="3423"/>
      <c r="O11" s="994">
        <v>0</v>
      </c>
      <c r="P11" s="3002"/>
      <c r="Q11" s="3141"/>
    </row>
    <row r="12" spans="1:17" s="695" customFormat="1" ht="16.8" thickTop="1" thickBot="1">
      <c r="A12" s="979"/>
      <c r="B12" s="320" t="s">
        <v>4549</v>
      </c>
      <c r="C12" s="709"/>
      <c r="D12" s="709"/>
      <c r="E12" s="514"/>
      <c r="F12" s="512"/>
      <c r="G12" s="512"/>
      <c r="H12" s="93"/>
      <c r="I12" s="561"/>
      <c r="J12" s="93"/>
      <c r="K12" s="93"/>
      <c r="L12" s="3426"/>
      <c r="M12" s="3005"/>
      <c r="N12" s="3423"/>
      <c r="O12" s="994">
        <v>0</v>
      </c>
      <c r="P12" s="3002"/>
      <c r="Q12" s="3141"/>
    </row>
    <row r="13" spans="1:17" s="695" customFormat="1" ht="16.2" thickTop="1">
      <c r="A13" s="3143"/>
      <c r="B13" s="171" t="s">
        <v>4550</v>
      </c>
      <c r="C13" s="736" t="s">
        <v>731</v>
      </c>
      <c r="D13" s="736">
        <v>3</v>
      </c>
      <c r="E13" s="696">
        <v>107.703</v>
      </c>
      <c r="F13" s="696">
        <v>26.831</v>
      </c>
      <c r="G13" s="740"/>
      <c r="H13" s="93"/>
      <c r="I13" s="412" t="s">
        <v>4551</v>
      </c>
      <c r="J13" s="93"/>
      <c r="K13" s="248"/>
      <c r="L13" s="3426"/>
      <c r="M13" s="3005"/>
      <c r="N13" s="3423" t="str">
        <f t="shared" ref="N13:N30" si="0" xml:space="preserve"> IF(COUNTBLANK(E13:G13) =O13, 0,rngIncomplete)</f>
        <v>Please complete all cells in row</v>
      </c>
      <c r="O13" s="994">
        <v>0</v>
      </c>
      <c r="P13" s="3002"/>
      <c r="Q13" s="3141"/>
    </row>
    <row r="14" spans="1:17" s="695" customFormat="1" ht="15.75" customHeight="1">
      <c r="A14" s="979"/>
      <c r="B14" s="176" t="s">
        <v>4552</v>
      </c>
      <c r="C14" s="737" t="s">
        <v>731</v>
      </c>
      <c r="D14" s="737">
        <v>3</v>
      </c>
      <c r="E14" s="700">
        <v>107.32</v>
      </c>
      <c r="F14" s="700">
        <v>26.693999999999999</v>
      </c>
      <c r="G14" s="743"/>
      <c r="H14" s="93"/>
      <c r="I14" s="413" t="s">
        <v>4553</v>
      </c>
      <c r="J14" s="93"/>
      <c r="K14" s="249"/>
      <c r="L14" s="3426"/>
      <c r="M14" s="3417"/>
      <c r="N14" s="3423" t="str">
        <f t="shared" si="0"/>
        <v>Please complete all cells in row</v>
      </c>
      <c r="O14" s="994">
        <v>0</v>
      </c>
      <c r="P14" s="3002"/>
      <c r="Q14" s="3141"/>
    </row>
    <row r="15" spans="1:17" s="695" customFormat="1" ht="15.75" customHeight="1">
      <c r="A15" s="979"/>
      <c r="B15" s="176" t="s">
        <v>4554</v>
      </c>
      <c r="C15" s="737" t="s">
        <v>731</v>
      </c>
      <c r="D15" s="737">
        <v>3</v>
      </c>
      <c r="E15" s="744">
        <f>E13-E14</f>
        <v>0.38300000000000978</v>
      </c>
      <c r="F15" s="744">
        <f>F13-F14</f>
        <v>0.13700000000000045</v>
      </c>
      <c r="G15" s="745">
        <f>G13-G14</f>
        <v>0</v>
      </c>
      <c r="H15" s="93"/>
      <c r="I15" s="413" t="s">
        <v>4555</v>
      </c>
      <c r="J15" s="93"/>
      <c r="K15" s="249"/>
      <c r="L15" s="3195"/>
      <c r="M15" s="3417"/>
      <c r="N15" s="3423">
        <f t="shared" si="0"/>
        <v>0</v>
      </c>
      <c r="O15" s="994">
        <v>0</v>
      </c>
      <c r="P15" s="3002"/>
      <c r="Q15" s="3141"/>
    </row>
    <row r="16" spans="1:17" s="695" customFormat="1" ht="15.75" customHeight="1">
      <c r="A16" s="979"/>
      <c r="B16" s="176" t="s">
        <v>4556</v>
      </c>
      <c r="C16" s="737" t="s">
        <v>731</v>
      </c>
      <c r="D16" s="737">
        <v>3</v>
      </c>
      <c r="E16" s="700">
        <v>0.38300000000000978</v>
      </c>
      <c r="F16" s="700">
        <v>0.13700000000000045</v>
      </c>
      <c r="G16" s="743"/>
      <c r="H16" s="93"/>
      <c r="I16" s="413" t="s">
        <v>4557</v>
      </c>
      <c r="J16" s="93"/>
      <c r="K16" s="249"/>
      <c r="L16" s="3195"/>
      <c r="M16" s="3417"/>
      <c r="N16" s="3423" t="str">
        <f t="shared" si="0"/>
        <v>Please complete all cells in row</v>
      </c>
      <c r="O16" s="994">
        <v>0</v>
      </c>
      <c r="P16" s="3002"/>
      <c r="Q16" s="3141"/>
    </row>
    <row r="17" spans="1:17" s="695" customFormat="1" ht="16.2" thickBot="1">
      <c r="A17" s="3143"/>
      <c r="B17" s="178" t="s">
        <v>1059</v>
      </c>
      <c r="C17" s="707" t="s">
        <v>731</v>
      </c>
      <c r="D17" s="707">
        <v>3</v>
      </c>
      <c r="E17" s="3521">
        <v>0.45600000000000002</v>
      </c>
      <c r="F17" s="3521">
        <v>9.0999999999999998E-2</v>
      </c>
      <c r="G17" s="741"/>
      <c r="H17" s="93"/>
      <c r="I17" s="414" t="s">
        <v>4558</v>
      </c>
      <c r="J17" s="93"/>
      <c r="K17" s="250"/>
      <c r="L17" s="3139"/>
      <c r="M17" s="3417"/>
      <c r="N17" s="3423" t="str">
        <f t="shared" si="0"/>
        <v>Please complete all cells in row</v>
      </c>
      <c r="O17" s="994">
        <v>0</v>
      </c>
      <c r="P17" s="3002"/>
      <c r="Q17" s="3141"/>
    </row>
    <row r="18" spans="1:17" s="695" customFormat="1" ht="16.8" thickTop="1" thickBot="1">
      <c r="A18" s="979"/>
      <c r="B18" s="398"/>
      <c r="C18" s="399"/>
      <c r="D18" s="399"/>
      <c r="E18" s="746"/>
      <c r="F18" s="512"/>
      <c r="G18" s="512"/>
      <c r="H18" s="93"/>
      <c r="I18" s="93"/>
      <c r="J18" s="93"/>
      <c r="K18" s="93"/>
      <c r="L18" s="3139"/>
      <c r="M18" s="3417"/>
      <c r="N18" s="3423">
        <f t="shared" si="0"/>
        <v>0</v>
      </c>
      <c r="O18" s="994">
        <v>3</v>
      </c>
      <c r="P18" s="3002"/>
      <c r="Q18" s="3141"/>
    </row>
    <row r="19" spans="1:17" s="695" customFormat="1" ht="16.8" thickTop="1" thickBot="1">
      <c r="A19" s="979"/>
      <c r="B19" s="320" t="s">
        <v>4559</v>
      </c>
      <c r="C19" s="709"/>
      <c r="D19" s="709"/>
      <c r="E19" s="514"/>
      <c r="F19" s="512"/>
      <c r="G19" s="512"/>
      <c r="H19" s="93"/>
      <c r="I19" s="561"/>
      <c r="J19" s="93"/>
      <c r="K19" s="93"/>
      <c r="L19" s="3139"/>
      <c r="M19" s="3417"/>
      <c r="N19" s="3423">
        <f t="shared" si="0"/>
        <v>0</v>
      </c>
      <c r="O19" s="994">
        <v>3</v>
      </c>
      <c r="P19" s="3002"/>
      <c r="Q19" s="3141"/>
    </row>
    <row r="20" spans="1:17" s="695" customFormat="1" ht="16.2" thickTop="1">
      <c r="A20" s="3143"/>
      <c r="B20" s="171" t="s">
        <v>4560</v>
      </c>
      <c r="C20" s="736" t="s">
        <v>1654</v>
      </c>
      <c r="D20" s="736" t="s">
        <v>3223</v>
      </c>
      <c r="E20" s="3522">
        <v>46112</v>
      </c>
      <c r="F20" s="3522">
        <v>46112</v>
      </c>
      <c r="G20" s="3523"/>
      <c r="H20" s="93"/>
      <c r="I20" s="412" t="s">
        <v>4561</v>
      </c>
      <c r="J20" s="93"/>
      <c r="K20" s="248"/>
      <c r="L20" s="3139"/>
      <c r="M20" s="3417"/>
      <c r="N20" s="3423" t="str">
        <f t="shared" si="0"/>
        <v>Please complete all cells in row</v>
      </c>
      <c r="O20" s="994">
        <v>0</v>
      </c>
      <c r="P20" s="3002"/>
      <c r="Q20" s="3141"/>
    </row>
    <row r="21" spans="1:17" s="695" customFormat="1" ht="15.75" customHeight="1">
      <c r="A21" s="979"/>
      <c r="B21" s="176" t="s">
        <v>4562</v>
      </c>
      <c r="C21" s="737" t="s">
        <v>731</v>
      </c>
      <c r="D21" s="737">
        <v>3</v>
      </c>
      <c r="E21" s="700">
        <v>107.703</v>
      </c>
      <c r="F21" s="700">
        <v>26.831</v>
      </c>
      <c r="G21" s="743"/>
      <c r="H21" s="93"/>
      <c r="I21" s="413" t="s">
        <v>4563</v>
      </c>
      <c r="J21" s="93"/>
      <c r="K21" s="249"/>
      <c r="L21" s="3139"/>
      <c r="M21" s="3417"/>
      <c r="N21" s="3423" t="str">
        <f t="shared" si="0"/>
        <v>Please complete all cells in row</v>
      </c>
      <c r="O21" s="994">
        <v>0</v>
      </c>
      <c r="P21" s="3002"/>
      <c r="Q21" s="3141"/>
    </row>
    <row r="22" spans="1:17" s="695" customFormat="1" ht="15.75" customHeight="1">
      <c r="A22" s="979"/>
      <c r="B22" s="176" t="s">
        <v>4564</v>
      </c>
      <c r="C22" s="737" t="s">
        <v>731</v>
      </c>
      <c r="D22" s="737">
        <v>3</v>
      </c>
      <c r="E22" s="700">
        <v>107.32</v>
      </c>
      <c r="F22" s="700">
        <v>26.693999999999999</v>
      </c>
      <c r="G22" s="743"/>
      <c r="H22" s="93"/>
      <c r="I22" s="413" t="s">
        <v>4565</v>
      </c>
      <c r="J22" s="93"/>
      <c r="K22" s="249"/>
      <c r="L22" s="3139"/>
      <c r="M22" s="3417"/>
      <c r="N22" s="3423" t="str">
        <f t="shared" si="0"/>
        <v>Please complete all cells in row</v>
      </c>
      <c r="O22" s="994">
        <v>0</v>
      </c>
      <c r="P22" s="3002"/>
      <c r="Q22" s="3141"/>
    </row>
    <row r="23" spans="1:17" s="695" customFormat="1" ht="15.75" customHeight="1">
      <c r="A23" s="979"/>
      <c r="B23" s="176" t="s">
        <v>4566</v>
      </c>
      <c r="C23" s="737" t="s">
        <v>731</v>
      </c>
      <c r="D23" s="737">
        <v>3</v>
      </c>
      <c r="E23" s="744">
        <f>E21-E22</f>
        <v>0.38300000000000978</v>
      </c>
      <c r="F23" s="744">
        <f>F21-F22</f>
        <v>0.13700000000000045</v>
      </c>
      <c r="G23" s="745">
        <f>G21-G22</f>
        <v>0</v>
      </c>
      <c r="H23" s="93"/>
      <c r="I23" s="413" t="s">
        <v>4567</v>
      </c>
      <c r="J23" s="93"/>
      <c r="K23" s="249"/>
      <c r="L23" s="3139"/>
      <c r="M23" s="3417"/>
      <c r="N23" s="3423">
        <f t="shared" si="0"/>
        <v>0</v>
      </c>
      <c r="O23" s="994">
        <v>0</v>
      </c>
      <c r="P23" s="3002"/>
      <c r="Q23" s="3141"/>
    </row>
    <row r="24" spans="1:17" s="695" customFormat="1" ht="16.2" thickBot="1">
      <c r="A24" s="3143"/>
      <c r="B24" s="178" t="s">
        <v>4568</v>
      </c>
      <c r="C24" s="707" t="s">
        <v>2403</v>
      </c>
      <c r="D24" s="707" t="s">
        <v>3223</v>
      </c>
      <c r="E24" s="4881">
        <v>0.06</v>
      </c>
      <c r="F24" s="4881">
        <v>0.06</v>
      </c>
      <c r="G24" s="741"/>
      <c r="H24" s="93"/>
      <c r="I24" s="414" t="s">
        <v>4569</v>
      </c>
      <c r="J24" s="93"/>
      <c r="K24" s="250"/>
      <c r="L24" s="3139"/>
      <c r="M24" s="3417"/>
      <c r="N24" s="3423" t="str">
        <f t="shared" si="0"/>
        <v>Please complete all cells in row</v>
      </c>
      <c r="O24" s="994">
        <v>0</v>
      </c>
      <c r="P24" s="3002"/>
      <c r="Q24" s="3141"/>
    </row>
    <row r="25" spans="1:17" s="695" customFormat="1" ht="16.8" thickTop="1" thickBot="1">
      <c r="A25" s="979"/>
      <c r="B25" s="398"/>
      <c r="C25" s="399"/>
      <c r="D25" s="399"/>
      <c r="E25" s="746"/>
      <c r="F25" s="512"/>
      <c r="G25" s="512"/>
      <c r="H25" s="93"/>
      <c r="I25" s="93"/>
      <c r="J25" s="93"/>
      <c r="K25" s="93"/>
      <c r="L25" s="3139"/>
      <c r="M25" s="3417"/>
      <c r="N25" s="3423">
        <f t="shared" si="0"/>
        <v>0</v>
      </c>
      <c r="O25" s="994">
        <v>3</v>
      </c>
      <c r="P25" s="3002"/>
      <c r="Q25" s="3141"/>
    </row>
    <row r="26" spans="1:17" s="695" customFormat="1" ht="16.8" thickTop="1" thickBot="1">
      <c r="A26" s="979"/>
      <c r="B26" s="320" t="s">
        <v>4570</v>
      </c>
      <c r="C26" s="709"/>
      <c r="D26" s="709"/>
      <c r="E26" s="514"/>
      <c r="F26" s="512"/>
      <c r="G26" s="512"/>
      <c r="H26" s="93"/>
      <c r="I26" s="561"/>
      <c r="J26" s="93"/>
      <c r="K26" s="93"/>
      <c r="L26" s="3139"/>
      <c r="M26" s="3417"/>
      <c r="N26" s="3423">
        <f t="shared" si="0"/>
        <v>0</v>
      </c>
      <c r="O26" s="994">
        <v>3</v>
      </c>
      <c r="P26" s="3002"/>
      <c r="Q26" s="3141"/>
    </row>
    <row r="27" spans="1:17" s="695" customFormat="1" ht="16.2" thickTop="1">
      <c r="A27" s="3143"/>
      <c r="B27" s="171" t="s">
        <v>4571</v>
      </c>
      <c r="C27" s="736" t="s">
        <v>2403</v>
      </c>
      <c r="D27" s="736" t="s">
        <v>3223</v>
      </c>
      <c r="E27" s="696" t="s">
        <v>10145</v>
      </c>
      <c r="F27" s="696" t="s">
        <v>10145</v>
      </c>
      <c r="G27" s="740"/>
      <c r="H27" s="93"/>
      <c r="I27" s="412" t="s">
        <v>4572</v>
      </c>
      <c r="J27" s="93"/>
      <c r="K27" s="248"/>
      <c r="L27" s="3139"/>
      <c r="M27" s="3417"/>
      <c r="N27" s="3423" t="str">
        <f t="shared" si="0"/>
        <v>Please complete all cells in row</v>
      </c>
      <c r="O27" s="994">
        <v>0</v>
      </c>
      <c r="P27" s="3002"/>
      <c r="Q27" s="3141"/>
    </row>
    <row r="28" spans="1:17" s="695" customFormat="1" ht="15.75" customHeight="1">
      <c r="A28" s="979"/>
      <c r="B28" s="176" t="s">
        <v>4573</v>
      </c>
      <c r="C28" s="737" t="s">
        <v>1654</v>
      </c>
      <c r="D28" s="737" t="s">
        <v>3223</v>
      </c>
      <c r="E28" s="3524" t="s">
        <v>10145</v>
      </c>
      <c r="F28" s="3524" t="s">
        <v>10145</v>
      </c>
      <c r="G28" s="3525"/>
      <c r="H28" s="93"/>
      <c r="I28" s="413" t="s">
        <v>4574</v>
      </c>
      <c r="J28" s="93"/>
      <c r="K28" s="249"/>
      <c r="L28" s="3139"/>
      <c r="M28" s="3417"/>
      <c r="N28" s="3423" t="str">
        <f t="shared" si="0"/>
        <v>Please complete all cells in row</v>
      </c>
      <c r="O28" s="994">
        <v>0</v>
      </c>
      <c r="P28" s="3002"/>
      <c r="Q28" s="3141"/>
    </row>
    <row r="29" spans="1:17" s="695" customFormat="1" ht="15.75" customHeight="1">
      <c r="A29" s="979"/>
      <c r="B29" s="176" t="s">
        <v>4575</v>
      </c>
      <c r="C29" s="737" t="s">
        <v>2403</v>
      </c>
      <c r="D29" s="737" t="s">
        <v>3223</v>
      </c>
      <c r="E29" s="700" t="s">
        <v>10145</v>
      </c>
      <c r="F29" s="700" t="s">
        <v>10145</v>
      </c>
      <c r="G29" s="743"/>
      <c r="H29" s="93"/>
      <c r="I29" s="413" t="s">
        <v>4576</v>
      </c>
      <c r="J29" s="334"/>
      <c r="K29" s="249"/>
      <c r="L29" s="3139"/>
      <c r="M29" s="3417"/>
      <c r="N29" s="3423" t="str">
        <f t="shared" si="0"/>
        <v>Please complete all cells in row</v>
      </c>
      <c r="O29" s="994">
        <v>0</v>
      </c>
      <c r="P29" s="3002"/>
      <c r="Q29" s="3141"/>
    </row>
    <row r="30" spans="1:17" s="695" customFormat="1" ht="16.2" thickBot="1">
      <c r="A30" s="3143"/>
      <c r="B30" s="178" t="s">
        <v>4577</v>
      </c>
      <c r="C30" s="707" t="s">
        <v>2403</v>
      </c>
      <c r="D30" s="707" t="s">
        <v>3223</v>
      </c>
      <c r="E30" s="3521" t="s">
        <v>10145</v>
      </c>
      <c r="F30" s="3521" t="s">
        <v>10145</v>
      </c>
      <c r="G30" s="741"/>
      <c r="H30" s="93"/>
      <c r="I30" s="414" t="s">
        <v>4578</v>
      </c>
      <c r="J30" s="334"/>
      <c r="K30" s="250"/>
      <c r="L30" s="3139"/>
      <c r="M30" s="3417"/>
      <c r="N30" s="3423" t="str">
        <f t="shared" si="0"/>
        <v>Please complete all cells in row</v>
      </c>
      <c r="O30" s="994">
        <v>0</v>
      </c>
      <c r="P30" s="3002"/>
      <c r="Q30" s="3141"/>
    </row>
    <row r="31" spans="1:17" ht="15" thickTop="1">
      <c r="A31" s="980"/>
      <c r="B31"/>
      <c r="C31"/>
      <c r="D31"/>
      <c r="E31"/>
      <c r="F31"/>
      <c r="G31"/>
      <c r="H31"/>
      <c r="I31"/>
      <c r="J31"/>
      <c r="K31" s="11"/>
      <c r="L31" s="980" t="s">
        <v>775</v>
      </c>
      <c r="N31" s="3424"/>
      <c r="O31" s="3002"/>
      <c r="P31" s="3317"/>
      <c r="Q31" s="3002"/>
    </row>
    <row r="32" spans="1:17">
      <c r="B32" s="11"/>
      <c r="C32" s="11"/>
      <c r="D32" s="11"/>
      <c r="E32" s="11"/>
      <c r="F32" s="11"/>
      <c r="G32" s="11"/>
      <c r="H32" s="11"/>
      <c r="I32" s="11"/>
      <c r="J32" s="11"/>
      <c r="K32" s="11"/>
    </row>
  </sheetData>
  <mergeCells count="8">
    <mergeCell ref="C5:C6"/>
    <mergeCell ref="D5:D6"/>
    <mergeCell ref="B2:E2"/>
    <mergeCell ref="B3:K3"/>
    <mergeCell ref="B5:B6"/>
    <mergeCell ref="E5:G5"/>
    <mergeCell ref="I5:I6"/>
    <mergeCell ref="K5:K6"/>
  </mergeCells>
  <conditionalFormatting sqref="N1:N2">
    <cfRule type="cellIs" dxfId="32" priority="42" operator="equal">
      <formula>0</formula>
    </cfRule>
  </conditionalFormatting>
  <conditionalFormatting sqref="N4:N31">
    <cfRule type="cellIs" dxfId="31" priority="1" operator="equal">
      <formula>0</formula>
    </cfRule>
  </conditionalFormatting>
  <dataValidations count="1">
    <dataValidation type="custom" allowBlank="1" showErrorMessage="1" errorTitle="Input Error" error="Please enter a numeric value." sqref="F13:G17 F28:G28 F20:G23" xr:uid="{CF4B7E92-887D-4610-9340-3CD171483ADA}">
      <formula1>ISNUMBER(F13)</formula1>
    </dataValidation>
  </dataValidations>
  <pageMargins left="0.7" right="0.7"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F319E3-40B1-43E1-936E-0CD95E0B4CF8}">
  <sheetPr codeName="Sheet1">
    <pageSetUpPr fitToPage="1"/>
  </sheetPr>
  <dimension ref="A1:Y165"/>
  <sheetViews>
    <sheetView topLeftCell="A31" zoomScaleNormal="100" workbookViewId="0">
      <selection activeCell="E45" sqref="E45"/>
    </sheetView>
  </sheetViews>
  <sheetFormatPr defaultColWidth="9" defaultRowHeight="14.4"/>
  <cols>
    <col min="1" max="1" width="1.19921875" style="985" customWidth="1"/>
    <col min="2" max="2" width="100.69921875" style="10" bestFit="1" customWidth="1"/>
    <col min="3" max="14" width="24.59765625" style="10" customWidth="1"/>
    <col min="15" max="15" width="1.59765625" style="10" customWidth="1"/>
    <col min="16" max="16" width="11.19921875" style="10" customWidth="1"/>
    <col min="17" max="17" width="1.59765625" style="10" customWidth="1"/>
    <col min="18" max="18" width="27.09765625" style="10" customWidth="1"/>
    <col min="19" max="19" width="1.69921875" style="3007" customWidth="1"/>
    <col min="20" max="20" width="1.69921875" style="2978" customWidth="1"/>
    <col min="21" max="21" width="22.09765625" style="3020" bestFit="1" customWidth="1"/>
    <col min="22" max="22" width="1.69921875" style="3304" customWidth="1"/>
    <col min="23" max="23" width="1.69921875" style="3007" customWidth="1"/>
    <col min="24" max="25" width="18.59765625" style="10" customWidth="1"/>
    <col min="26" max="26" width="10.59765625" style="10" customWidth="1"/>
    <col min="27" max="16384" width="9" style="10"/>
  </cols>
  <sheetData>
    <row r="1" spans="1:23" ht="23.25" customHeight="1">
      <c r="A1" s="979" t="s">
        <v>713</v>
      </c>
      <c r="B1" s="188" t="s">
        <v>4579</v>
      </c>
      <c r="C1" s="4999"/>
      <c r="D1" s="4999"/>
      <c r="E1" s="4999"/>
      <c r="F1" s="4999"/>
      <c r="G1" s="4999"/>
      <c r="H1" s="4999"/>
      <c r="I1" s="188"/>
      <c r="J1" s="188"/>
      <c r="K1" s="188"/>
      <c r="L1" s="188"/>
      <c r="M1" s="188"/>
      <c r="N1" s="188"/>
      <c r="O1" s="188"/>
      <c r="P1" s="4999"/>
      <c r="Q1" s="4999"/>
      <c r="R1" s="59"/>
      <c r="S1" s="3002"/>
      <c r="T1" s="3012"/>
      <c r="U1" s="101"/>
      <c r="V1" s="2984"/>
      <c r="W1" s="3002"/>
    </row>
    <row r="2" spans="1:23" ht="23.25" customHeight="1">
      <c r="A2" s="979"/>
      <c r="B2" s="188" t="str">
        <f>SelectCompany!B4</f>
        <v>South Staffordshire Water</v>
      </c>
      <c r="C2" s="227"/>
      <c r="D2" s="227"/>
      <c r="E2" s="227"/>
      <c r="F2" s="227"/>
      <c r="G2" s="227"/>
      <c r="H2" s="227"/>
      <c r="I2" s="227"/>
      <c r="J2" s="227"/>
      <c r="K2" s="227"/>
      <c r="L2" s="227"/>
      <c r="M2" s="227"/>
      <c r="N2" s="227"/>
      <c r="O2" s="227"/>
      <c r="P2" s="227"/>
      <c r="Q2" s="227"/>
      <c r="R2" s="59"/>
      <c r="S2" s="3002"/>
      <c r="T2" s="3012"/>
      <c r="U2" s="101"/>
      <c r="V2" s="2984"/>
      <c r="W2" s="3002"/>
    </row>
    <row r="3" spans="1:23" ht="36.75" customHeight="1">
      <c r="A3" s="979"/>
      <c r="B3" s="5011" t="s">
        <v>9968</v>
      </c>
      <c r="C3" s="5011"/>
      <c r="D3" s="5011"/>
      <c r="E3" s="5011"/>
      <c r="F3" s="5011"/>
      <c r="G3" s="5011"/>
      <c r="H3" s="5011"/>
      <c r="I3" s="5011"/>
      <c r="J3" s="5011"/>
      <c r="K3" s="5011"/>
      <c r="L3" s="5011"/>
      <c r="M3" s="5011"/>
      <c r="N3" s="5011"/>
      <c r="O3" s="5011"/>
      <c r="P3" s="5011"/>
      <c r="Q3" s="5011"/>
      <c r="R3" s="5011"/>
      <c r="S3" s="3002"/>
      <c r="T3" s="3012"/>
      <c r="U3" s="3187" t="s">
        <v>716</v>
      </c>
      <c r="V3" s="2984" t="s">
        <v>4520</v>
      </c>
      <c r="W3" s="3002"/>
    </row>
    <row r="4" spans="1:23" customFormat="1" ht="15" customHeight="1" thickBot="1">
      <c r="A4" s="985"/>
      <c r="S4" s="3317"/>
      <c r="T4" s="3013"/>
      <c r="U4" s="101"/>
      <c r="V4" s="2984"/>
      <c r="W4" s="3427"/>
    </row>
    <row r="5" spans="1:23" ht="40.35" customHeight="1" thickTop="1" thickBot="1">
      <c r="A5" s="979"/>
      <c r="B5" s="3696" t="s">
        <v>9819</v>
      </c>
      <c r="C5" s="78"/>
      <c r="D5" s="78"/>
      <c r="E5" s="78"/>
      <c r="F5" s="78"/>
      <c r="G5" s="78"/>
      <c r="H5" s="78"/>
      <c r="I5" s="78"/>
      <c r="J5" s="78"/>
      <c r="K5" s="78"/>
      <c r="L5" s="78"/>
      <c r="M5" s="78"/>
      <c r="N5" s="78"/>
      <c r="O5" s="78"/>
      <c r="P5" s="5077" t="s">
        <v>723</v>
      </c>
      <c r="Q5" s="93"/>
      <c r="R5" s="5077" t="s">
        <v>724</v>
      </c>
      <c r="S5" s="3002"/>
      <c r="T5" s="3013"/>
      <c r="U5" s="101"/>
      <c r="V5" s="2984"/>
      <c r="W5" s="3002"/>
    </row>
    <row r="6" spans="1:23" customFormat="1" ht="15.75" customHeight="1" thickTop="1" thickBot="1">
      <c r="A6" s="3143" t="s">
        <v>729</v>
      </c>
      <c r="P6" s="5114"/>
      <c r="Q6" s="93"/>
      <c r="R6" s="5114"/>
      <c r="S6" s="3317"/>
      <c r="T6" s="3013"/>
      <c r="U6" s="101"/>
      <c r="V6" s="2984"/>
      <c r="W6" s="3317"/>
    </row>
    <row r="7" spans="1:23" ht="15.75" customHeight="1" thickTop="1" thickBot="1">
      <c r="A7" s="979"/>
      <c r="B7" s="3534" t="s">
        <v>9820</v>
      </c>
      <c r="C7" s="771"/>
      <c r="D7" s="771"/>
      <c r="E7" s="771"/>
      <c r="F7" s="771"/>
      <c r="G7" s="771"/>
      <c r="H7" s="771"/>
      <c r="I7" s="771"/>
      <c r="J7" s="771"/>
      <c r="K7" s="771"/>
      <c r="L7" s="771"/>
      <c r="M7" s="771"/>
      <c r="N7" s="771"/>
      <c r="O7" s="771"/>
      <c r="P7" s="213"/>
      <c r="Q7" s="55"/>
      <c r="R7" s="78"/>
      <c r="S7" s="3002"/>
      <c r="T7" s="3013"/>
      <c r="U7" s="101"/>
      <c r="V7" s="2984"/>
      <c r="W7" s="3002"/>
    </row>
    <row r="8" spans="1:23" ht="47.25" customHeight="1" thickTop="1">
      <c r="A8" s="979" t="s">
        <v>725</v>
      </c>
      <c r="B8" s="841" t="s">
        <v>717</v>
      </c>
      <c r="C8" s="3563" t="s">
        <v>4593</v>
      </c>
      <c r="D8" s="277" t="s">
        <v>4580</v>
      </c>
      <c r="E8" s="278" t="s">
        <v>4581</v>
      </c>
      <c r="F8"/>
      <c r="H8"/>
      <c r="I8"/>
      <c r="J8"/>
      <c r="K8"/>
      <c r="L8"/>
      <c r="M8"/>
      <c r="N8"/>
      <c r="O8"/>
      <c r="P8" s="213"/>
      <c r="Q8" s="55"/>
      <c r="R8" s="78"/>
      <c r="S8" s="3002"/>
      <c r="T8" s="3013"/>
      <c r="U8" s="101"/>
      <c r="V8" s="2984"/>
      <c r="W8" s="3002"/>
    </row>
    <row r="9" spans="1:23" ht="15.75" customHeight="1">
      <c r="A9" s="979"/>
      <c r="B9" s="842" t="s">
        <v>718</v>
      </c>
      <c r="C9" s="5306" t="s">
        <v>2403</v>
      </c>
      <c r="D9" s="190" t="s">
        <v>1427</v>
      </c>
      <c r="E9" s="191" t="s">
        <v>4582</v>
      </c>
      <c r="F9"/>
      <c r="H9"/>
      <c r="I9"/>
      <c r="J9"/>
      <c r="K9"/>
      <c r="L9"/>
      <c r="M9"/>
      <c r="N9"/>
      <c r="O9"/>
      <c r="P9" s="213"/>
      <c r="Q9" s="55"/>
      <c r="R9" s="78"/>
      <c r="S9" s="3002"/>
      <c r="T9" s="3013"/>
      <c r="U9" s="101" t="str">
        <f t="shared" ref="U9:U43" si="0">IF(COUNTBLANK(C9:N9) = V9, 0, rngIncomplete )</f>
        <v>Please complete all cells in row</v>
      </c>
      <c r="V9" s="3002">
        <v>2</v>
      </c>
    </row>
    <row r="10" spans="1:23" ht="15.75" customHeight="1" thickBot="1">
      <c r="B10" s="843" t="s">
        <v>719</v>
      </c>
      <c r="C10" s="5306"/>
      <c r="D10" s="92">
        <v>0</v>
      </c>
      <c r="E10" s="279">
        <v>3</v>
      </c>
      <c r="F10"/>
      <c r="H10"/>
      <c r="I10"/>
      <c r="J10"/>
      <c r="K10"/>
      <c r="L10"/>
      <c r="M10"/>
      <c r="N10"/>
      <c r="O10"/>
      <c r="P10" s="213"/>
      <c r="Q10" s="55"/>
      <c r="R10" s="78"/>
      <c r="S10" s="3002"/>
      <c r="T10" s="3013"/>
      <c r="U10" s="101" t="str">
        <f t="shared" si="0"/>
        <v>Please complete all cells in row</v>
      </c>
      <c r="V10" s="2984">
        <v>2</v>
      </c>
      <c r="W10" s="3002"/>
    </row>
    <row r="11" spans="1:23" ht="15.75" customHeight="1" thickTop="1">
      <c r="A11" s="979"/>
      <c r="B11" s="3660" t="s">
        <v>4583</v>
      </c>
      <c r="C11" s="97"/>
      <c r="D11" s="97"/>
      <c r="E11" s="293"/>
      <c r="F11"/>
      <c r="H11"/>
      <c r="I11"/>
      <c r="J11"/>
      <c r="K11"/>
      <c r="L11"/>
      <c r="M11"/>
      <c r="N11"/>
      <c r="O11"/>
      <c r="P11" s="98" t="s">
        <v>4584</v>
      </c>
      <c r="Q11" s="78"/>
      <c r="R11" s="100"/>
      <c r="S11" s="3002"/>
      <c r="T11" s="3013"/>
      <c r="U11" s="101" t="str">
        <f t="shared" si="0"/>
        <v>Please complete all cells in row</v>
      </c>
      <c r="V11" s="2984">
        <v>9</v>
      </c>
      <c r="W11" s="3002"/>
    </row>
    <row r="12" spans="1:23" ht="15.75" customHeight="1">
      <c r="A12" s="979"/>
      <c r="B12" s="3661" t="s">
        <v>4585</v>
      </c>
      <c r="C12" s="103"/>
      <c r="D12" s="103"/>
      <c r="E12" s="177"/>
      <c r="F12"/>
      <c r="H12"/>
      <c r="I12"/>
      <c r="J12"/>
      <c r="K12"/>
      <c r="L12"/>
      <c r="M12"/>
      <c r="N12"/>
      <c r="O12"/>
      <c r="P12" s="105" t="s">
        <v>4586</v>
      </c>
      <c r="Q12" s="78"/>
      <c r="R12" s="106"/>
      <c r="S12" s="3002"/>
      <c r="T12" s="3013"/>
      <c r="U12" s="101" t="str">
        <f t="shared" si="0"/>
        <v>Please complete all cells in row</v>
      </c>
      <c r="V12" s="2984">
        <v>9</v>
      </c>
      <c r="W12" s="3002"/>
    </row>
    <row r="13" spans="1:23" ht="15.75" customHeight="1">
      <c r="A13" s="979"/>
      <c r="B13" s="3661" t="s">
        <v>4587</v>
      </c>
      <c r="C13" s="103"/>
      <c r="D13" s="103"/>
      <c r="E13" s="177"/>
      <c r="F13"/>
      <c r="H13"/>
      <c r="I13"/>
      <c r="J13"/>
      <c r="K13"/>
      <c r="L13"/>
      <c r="M13"/>
      <c r="N13"/>
      <c r="O13"/>
      <c r="P13" s="105" t="s">
        <v>4588</v>
      </c>
      <c r="Q13" s="78"/>
      <c r="R13" s="106"/>
      <c r="S13" s="3002"/>
      <c r="T13" s="3013"/>
      <c r="U13" s="101" t="str">
        <f t="shared" si="0"/>
        <v>Please complete all cells in row</v>
      </c>
      <c r="V13" s="2984">
        <v>9</v>
      </c>
      <c r="W13" s="3002"/>
    </row>
    <row r="14" spans="1:23" ht="15.75" customHeight="1">
      <c r="A14" s="979"/>
      <c r="B14" s="3661" t="s">
        <v>4589</v>
      </c>
      <c r="C14" s="103"/>
      <c r="D14" s="103"/>
      <c r="E14" s="177"/>
      <c r="F14"/>
      <c r="H14"/>
      <c r="I14"/>
      <c r="J14"/>
      <c r="K14"/>
      <c r="L14"/>
      <c r="M14"/>
      <c r="N14"/>
      <c r="O14"/>
      <c r="P14" s="105" t="s">
        <v>4590</v>
      </c>
      <c r="Q14" s="78"/>
      <c r="R14" s="106"/>
      <c r="S14" s="3002"/>
      <c r="T14" s="3013"/>
      <c r="U14" s="101" t="str">
        <f t="shared" si="0"/>
        <v>Please complete all cells in row</v>
      </c>
      <c r="V14" s="2984">
        <v>9</v>
      </c>
      <c r="W14" s="3002"/>
    </row>
    <row r="15" spans="1:23" ht="15.75" customHeight="1" thickBot="1">
      <c r="A15" s="979"/>
      <c r="B15" s="3662" t="s">
        <v>4591</v>
      </c>
      <c r="C15" s="112"/>
      <c r="D15" s="112"/>
      <c r="E15" s="294"/>
      <c r="F15"/>
      <c r="H15"/>
      <c r="I15"/>
      <c r="J15"/>
      <c r="K15"/>
      <c r="L15"/>
      <c r="M15"/>
      <c r="N15"/>
      <c r="O15"/>
      <c r="P15" s="140" t="s">
        <v>4592</v>
      </c>
      <c r="R15" s="116"/>
      <c r="S15" s="3002"/>
      <c r="T15" s="3013"/>
      <c r="U15" s="101" t="str">
        <f t="shared" si="0"/>
        <v>Please complete all cells in row</v>
      </c>
      <c r="V15" s="2984">
        <v>9</v>
      </c>
      <c r="W15" s="3002"/>
    </row>
    <row r="16" spans="1:23" customFormat="1" ht="15.75" customHeight="1" thickTop="1" thickBot="1">
      <c r="A16" s="980"/>
      <c r="S16" s="3317"/>
      <c r="T16" s="3013"/>
      <c r="U16" s="101">
        <f t="shared" si="0"/>
        <v>0</v>
      </c>
      <c r="V16" s="3429">
        <v>12</v>
      </c>
      <c r="W16" s="3317"/>
    </row>
    <row r="17" spans="1:23" s="937" customFormat="1" ht="15.75" customHeight="1" thickTop="1" thickBot="1">
      <c r="A17" s="979"/>
      <c r="B17" s="3534" t="s">
        <v>9821</v>
      </c>
      <c r="C17" s="771"/>
      <c r="D17" s="771"/>
      <c r="E17" s="771"/>
      <c r="F17" s="771"/>
      <c r="G17" s="771"/>
      <c r="H17" s="771"/>
      <c r="I17" s="771"/>
      <c r="J17" s="771"/>
      <c r="K17" s="771"/>
      <c r="L17" s="771"/>
      <c r="M17" s="771"/>
      <c r="N17" s="771"/>
      <c r="O17" s="771"/>
      <c r="P17" s="213"/>
      <c r="Q17" s="55"/>
      <c r="R17" s="78"/>
      <c r="S17" s="3002"/>
      <c r="T17" s="3013"/>
      <c r="U17" s="101">
        <f t="shared" si="0"/>
        <v>0</v>
      </c>
      <c r="V17" s="2984">
        <v>12</v>
      </c>
      <c r="W17" s="3002"/>
    </row>
    <row r="18" spans="1:23" s="937" customFormat="1" ht="47.25" customHeight="1" thickTop="1">
      <c r="A18" s="3147" t="s">
        <v>1332</v>
      </c>
      <c r="B18" s="841" t="s">
        <v>717</v>
      </c>
      <c r="C18" s="3563" t="s">
        <v>4593</v>
      </c>
      <c r="D18" s="757" t="s">
        <v>4580</v>
      </c>
      <c r="E18" s="278" t="s">
        <v>4581</v>
      </c>
      <c r="F18"/>
      <c r="G18" s="10"/>
      <c r="H18"/>
      <c r="I18"/>
      <c r="J18"/>
      <c r="K18"/>
      <c r="L18"/>
      <c r="M18"/>
      <c r="N18"/>
      <c r="O18"/>
      <c r="P18" s="213"/>
      <c r="Q18" s="55"/>
      <c r="R18" s="78"/>
      <c r="S18" s="3002"/>
      <c r="T18" s="3013"/>
      <c r="U18" s="101">
        <f t="shared" si="0"/>
        <v>0</v>
      </c>
      <c r="V18" s="2984">
        <v>9</v>
      </c>
      <c r="W18" s="3002"/>
    </row>
    <row r="19" spans="1:23" s="937" customFormat="1" ht="15.75" customHeight="1">
      <c r="A19" s="979"/>
      <c r="B19" s="842" t="s">
        <v>718</v>
      </c>
      <c r="C19" s="5306" t="s">
        <v>2403</v>
      </c>
      <c r="D19" s="758" t="s">
        <v>1427</v>
      </c>
      <c r="E19" s="191" t="s">
        <v>4582</v>
      </c>
      <c r="F19"/>
      <c r="G19" s="10"/>
      <c r="H19"/>
      <c r="I19"/>
      <c r="J19"/>
      <c r="K19"/>
      <c r="L19"/>
      <c r="M19"/>
      <c r="N19"/>
      <c r="O19"/>
      <c r="P19" s="213"/>
      <c r="Q19" s="55"/>
      <c r="R19" s="78"/>
      <c r="S19" s="3002"/>
      <c r="T19" s="3013"/>
      <c r="U19" s="101">
        <f t="shared" si="0"/>
        <v>0</v>
      </c>
      <c r="V19" s="2984">
        <v>9</v>
      </c>
      <c r="W19" s="3002"/>
    </row>
    <row r="20" spans="1:23" s="937" customFormat="1" ht="15.75" customHeight="1" thickBot="1">
      <c r="A20" s="979"/>
      <c r="B20" s="843" t="s">
        <v>719</v>
      </c>
      <c r="C20" s="5306"/>
      <c r="D20" s="759">
        <v>0</v>
      </c>
      <c r="E20" s="279">
        <v>3</v>
      </c>
      <c r="F20"/>
      <c r="G20" s="10"/>
      <c r="H20"/>
      <c r="I20"/>
      <c r="J20"/>
      <c r="K20"/>
      <c r="L20"/>
      <c r="M20"/>
      <c r="N20"/>
      <c r="O20"/>
      <c r="P20" s="213"/>
      <c r="Q20" s="55"/>
      <c r="R20" s="78"/>
      <c r="S20" s="3002"/>
      <c r="T20" s="3013"/>
      <c r="U20" s="101">
        <f t="shared" si="0"/>
        <v>0</v>
      </c>
      <c r="V20" s="2984">
        <v>10</v>
      </c>
      <c r="W20" s="3002"/>
    </row>
    <row r="21" spans="1:23" s="937" customFormat="1" ht="15.75" customHeight="1" thickTop="1">
      <c r="A21" s="979"/>
      <c r="B21" s="3660" t="s">
        <v>4583</v>
      </c>
      <c r="C21" s="97"/>
      <c r="D21" s="997"/>
      <c r="E21" s="177"/>
      <c r="F21"/>
      <c r="G21" s="10"/>
      <c r="H21"/>
      <c r="I21"/>
      <c r="J21"/>
      <c r="K21"/>
      <c r="L21"/>
      <c r="M21"/>
      <c r="N21"/>
      <c r="O21"/>
      <c r="P21" s="98" t="s">
        <v>4594</v>
      </c>
      <c r="Q21" s="78"/>
      <c r="R21" s="100"/>
      <c r="S21" s="3002"/>
      <c r="T21" s="3013"/>
      <c r="U21" s="101" t="str">
        <f t="shared" si="0"/>
        <v>Please complete all cells in row</v>
      </c>
      <c r="V21" s="2984">
        <v>9</v>
      </c>
      <c r="W21" s="3002"/>
    </row>
    <row r="22" spans="1:23" s="937" customFormat="1" ht="15.75" customHeight="1">
      <c r="A22" s="979"/>
      <c r="B22" s="3661" t="s">
        <v>4585</v>
      </c>
      <c r="C22" s="103"/>
      <c r="D22" s="997"/>
      <c r="E22" s="177"/>
      <c r="F22"/>
      <c r="G22" s="10"/>
      <c r="H22"/>
      <c r="I22"/>
      <c r="J22"/>
      <c r="K22"/>
      <c r="L22"/>
      <c r="M22"/>
      <c r="N22"/>
      <c r="O22"/>
      <c r="P22" s="105" t="s">
        <v>4595</v>
      </c>
      <c r="Q22" s="78"/>
      <c r="R22" s="106"/>
      <c r="S22" s="3002"/>
      <c r="T22" s="3013"/>
      <c r="U22" s="101" t="str">
        <f t="shared" si="0"/>
        <v>Please complete all cells in row</v>
      </c>
      <c r="V22" s="2984">
        <v>9</v>
      </c>
      <c r="W22" s="3002"/>
    </row>
    <row r="23" spans="1:23" s="937" customFormat="1" ht="15.75" customHeight="1">
      <c r="A23" s="979"/>
      <c r="B23" s="3661" t="s">
        <v>4587</v>
      </c>
      <c r="C23" s="103"/>
      <c r="D23" s="997"/>
      <c r="E23" s="177"/>
      <c r="F23"/>
      <c r="G23" s="10"/>
      <c r="H23"/>
      <c r="I23"/>
      <c r="J23"/>
      <c r="K23"/>
      <c r="L23"/>
      <c r="M23"/>
      <c r="N23"/>
      <c r="O23"/>
      <c r="P23" s="105" t="s">
        <v>4596</v>
      </c>
      <c r="Q23" s="78"/>
      <c r="R23" s="106"/>
      <c r="S23" s="3002"/>
      <c r="T23" s="3013"/>
      <c r="U23" s="101" t="str">
        <f t="shared" si="0"/>
        <v>Please complete all cells in row</v>
      </c>
      <c r="V23" s="2984">
        <v>9</v>
      </c>
      <c r="W23" s="3002"/>
    </row>
    <row r="24" spans="1:23" s="937" customFormat="1" ht="15.75" customHeight="1">
      <c r="A24" s="979"/>
      <c r="B24" s="3661" t="s">
        <v>4589</v>
      </c>
      <c r="C24" s="103"/>
      <c r="D24" s="997"/>
      <c r="E24" s="177"/>
      <c r="F24"/>
      <c r="G24" s="10"/>
      <c r="H24"/>
      <c r="I24"/>
      <c r="J24"/>
      <c r="K24"/>
      <c r="L24"/>
      <c r="M24"/>
      <c r="N24"/>
      <c r="O24"/>
      <c r="P24" s="105" t="s">
        <v>4597</v>
      </c>
      <c r="Q24" s="78"/>
      <c r="R24" s="106"/>
      <c r="S24" s="3002"/>
      <c r="T24" s="3013"/>
      <c r="U24" s="101" t="str">
        <f t="shared" si="0"/>
        <v>Please complete all cells in row</v>
      </c>
      <c r="V24" s="2984">
        <v>9</v>
      </c>
      <c r="W24" s="3002"/>
    </row>
    <row r="25" spans="1:23" s="937" customFormat="1" ht="15.75" customHeight="1">
      <c r="A25" s="979"/>
      <c r="B25" s="3661" t="s">
        <v>4591</v>
      </c>
      <c r="C25" s="103"/>
      <c r="D25" s="997"/>
      <c r="E25" s="177"/>
      <c r="F25"/>
      <c r="G25" s="10"/>
      <c r="H25"/>
      <c r="I25"/>
      <c r="J25"/>
      <c r="K25"/>
      <c r="L25"/>
      <c r="M25"/>
      <c r="N25"/>
      <c r="O25"/>
      <c r="P25" s="105" t="s">
        <v>4598</v>
      </c>
      <c r="Q25" s="78"/>
      <c r="R25" s="106"/>
      <c r="S25" s="3002"/>
      <c r="T25" s="3013"/>
      <c r="U25" s="101" t="str">
        <f t="shared" si="0"/>
        <v>Please complete all cells in row</v>
      </c>
      <c r="V25" s="2984">
        <v>9</v>
      </c>
      <c r="W25" s="3002"/>
    </row>
    <row r="26" spans="1:23" ht="15.75" customHeight="1">
      <c r="A26" s="979"/>
      <c r="B26" s="3661" t="s">
        <v>4599</v>
      </c>
      <c r="C26" s="103"/>
      <c r="D26" s="997"/>
      <c r="E26" s="177"/>
      <c r="F26"/>
      <c r="H26"/>
      <c r="I26"/>
      <c r="J26"/>
      <c r="K26"/>
      <c r="L26"/>
      <c r="M26"/>
      <c r="N26"/>
      <c r="O26"/>
      <c r="P26" s="105" t="s">
        <v>4600</v>
      </c>
      <c r="Q26" s="78"/>
      <c r="R26" s="106"/>
      <c r="S26" s="3002"/>
      <c r="T26" s="3013"/>
      <c r="U26" s="101" t="str">
        <f t="shared" si="0"/>
        <v>Please complete all cells in row</v>
      </c>
      <c r="V26" s="2984">
        <v>9</v>
      </c>
      <c r="W26" s="3002"/>
    </row>
    <row r="27" spans="1:23" ht="15.75" customHeight="1">
      <c r="A27" s="979"/>
      <c r="B27" s="3661" t="s">
        <v>4601</v>
      </c>
      <c r="C27" s="103"/>
      <c r="D27" s="997"/>
      <c r="E27" s="177"/>
      <c r="F27"/>
      <c r="H27"/>
      <c r="I27"/>
      <c r="J27"/>
      <c r="K27"/>
      <c r="L27"/>
      <c r="M27"/>
      <c r="N27"/>
      <c r="O27"/>
      <c r="P27" s="105" t="s">
        <v>4602</v>
      </c>
      <c r="Q27" s="78"/>
      <c r="R27" s="106"/>
      <c r="S27" s="3002"/>
      <c r="T27" s="3013"/>
      <c r="U27" s="101" t="str">
        <f t="shared" si="0"/>
        <v>Please complete all cells in row</v>
      </c>
      <c r="V27" s="2984">
        <v>9</v>
      </c>
      <c r="W27" s="3002"/>
    </row>
    <row r="28" spans="1:23" ht="15.75" customHeight="1">
      <c r="A28" s="979"/>
      <c r="B28" s="3661" t="s">
        <v>4603</v>
      </c>
      <c r="C28" s="103"/>
      <c r="D28" s="997"/>
      <c r="E28" s="177"/>
      <c r="F28"/>
      <c r="H28"/>
      <c r="I28"/>
      <c r="J28"/>
      <c r="K28"/>
      <c r="L28"/>
      <c r="M28"/>
      <c r="N28"/>
      <c r="O28"/>
      <c r="P28" s="105" t="s">
        <v>4604</v>
      </c>
      <c r="Q28" s="78"/>
      <c r="R28" s="106"/>
      <c r="S28" s="3002"/>
      <c r="T28" s="3013"/>
      <c r="U28" s="101" t="str">
        <f t="shared" si="0"/>
        <v>Please complete all cells in row</v>
      </c>
      <c r="V28" s="2984">
        <v>9</v>
      </c>
      <c r="W28" s="3002"/>
    </row>
    <row r="29" spans="1:23" ht="15.75" customHeight="1">
      <c r="A29" s="979"/>
      <c r="B29" s="3661" t="s">
        <v>4605</v>
      </c>
      <c r="C29" s="103"/>
      <c r="D29" s="997"/>
      <c r="E29" s="177"/>
      <c r="F29"/>
      <c r="H29"/>
      <c r="I29"/>
      <c r="J29"/>
      <c r="K29"/>
      <c r="L29"/>
      <c r="M29"/>
      <c r="N29"/>
      <c r="O29"/>
      <c r="P29" s="105" t="s">
        <v>4606</v>
      </c>
      <c r="Q29" s="78"/>
      <c r="R29" s="106"/>
      <c r="S29" s="3002"/>
      <c r="T29" s="3013"/>
      <c r="U29" s="101" t="str">
        <f t="shared" si="0"/>
        <v>Please complete all cells in row</v>
      </c>
      <c r="V29" s="2984">
        <v>9</v>
      </c>
      <c r="W29" s="3002"/>
    </row>
    <row r="30" spans="1:23" ht="15.75" customHeight="1" thickBot="1">
      <c r="A30" s="3147"/>
      <c r="B30" s="3662" t="s">
        <v>4607</v>
      </c>
      <c r="C30" s="112"/>
      <c r="D30" s="998"/>
      <c r="E30" s="294"/>
      <c r="F30"/>
      <c r="H30"/>
      <c r="I30"/>
      <c r="J30"/>
      <c r="K30"/>
      <c r="L30"/>
      <c r="M30"/>
      <c r="N30"/>
      <c r="O30"/>
      <c r="P30" s="140" t="s">
        <v>4608</v>
      </c>
      <c r="R30" s="116"/>
      <c r="S30" s="3002"/>
      <c r="T30" s="3013"/>
      <c r="U30" s="101" t="str">
        <f t="shared" si="0"/>
        <v>Please complete all cells in row</v>
      </c>
      <c r="V30" s="2984">
        <v>9</v>
      </c>
      <c r="W30" s="3002"/>
    </row>
    <row r="31" spans="1:23" ht="15.75" customHeight="1" thickTop="1">
      <c r="A31" s="979"/>
      <c r="B31" s="303"/>
      <c r="C31" s="774"/>
      <c r="D31" s="774"/>
      <c r="E31" s="774"/>
      <c r="F31"/>
      <c r="H31"/>
      <c r="I31"/>
      <c r="J31"/>
      <c r="K31"/>
      <c r="L31"/>
      <c r="M31"/>
      <c r="N31"/>
      <c r="O31"/>
      <c r="P31" s="52"/>
      <c r="R31" s="557"/>
      <c r="S31" s="3002"/>
      <c r="T31" s="3013"/>
      <c r="U31" s="101">
        <f t="shared" si="0"/>
        <v>0</v>
      </c>
      <c r="V31" s="2984">
        <v>12</v>
      </c>
      <c r="W31" s="3002"/>
    </row>
    <row r="32" spans="1:23" ht="17.399999999999999">
      <c r="A32" s="979"/>
      <c r="B32" s="3696" t="s">
        <v>4609</v>
      </c>
      <c r="C32" s="78"/>
      <c r="D32" s="78"/>
      <c r="E32" s="78"/>
      <c r="F32" s="78"/>
      <c r="G32" s="78"/>
      <c r="H32" s="78"/>
      <c r="I32" s="78"/>
      <c r="J32" s="78"/>
      <c r="K32" s="78"/>
      <c r="L32" s="78"/>
      <c r="M32" s="78"/>
      <c r="N32" s="78"/>
      <c r="O32" s="78"/>
      <c r="P32" s="78"/>
      <c r="Q32" s="78"/>
      <c r="R32" s="78"/>
      <c r="S32" s="3002"/>
      <c r="T32" s="3013"/>
      <c r="U32" s="101">
        <f t="shared" si="0"/>
        <v>0</v>
      </c>
      <c r="V32" s="2984">
        <v>12</v>
      </c>
      <c r="W32" s="3002"/>
    </row>
    <row r="33" spans="1:25" ht="15.75" customHeight="1" thickBot="1">
      <c r="A33" s="979"/>
      <c r="B33" s="3552"/>
      <c r="C33" s="78"/>
      <c r="D33" s="78"/>
      <c r="E33" s="78"/>
      <c r="F33" s="78"/>
      <c r="G33" s="78"/>
      <c r="H33" s="78"/>
      <c r="I33" s="78"/>
      <c r="J33" s="78"/>
      <c r="K33" s="78"/>
      <c r="L33" s="78"/>
      <c r="M33" s="78"/>
      <c r="N33" s="78"/>
      <c r="O33" s="78"/>
      <c r="P33" s="78"/>
      <c r="Q33" s="78"/>
      <c r="R33" s="78"/>
      <c r="S33" s="3002"/>
      <c r="T33" s="3009"/>
      <c r="U33" s="164"/>
      <c r="V33" s="3551">
        <v>12</v>
      </c>
      <c r="W33" s="3002"/>
    </row>
    <row r="34" spans="1:25" ht="15.75" customHeight="1" thickTop="1" thickBot="1">
      <c r="A34" s="3147"/>
      <c r="B34" s="3536" t="s">
        <v>4610</v>
      </c>
      <c r="C34" s="771"/>
      <c r="D34" s="771"/>
      <c r="E34" s="771"/>
      <c r="F34" s="771"/>
      <c r="G34" s="771"/>
      <c r="H34" s="771"/>
      <c r="I34" s="771"/>
      <c r="J34" s="771"/>
      <c r="K34" s="771"/>
      <c r="L34" s="771"/>
      <c r="M34" s="771"/>
      <c r="N34" s="771"/>
      <c r="O34" s="771"/>
      <c r="P34" s="213"/>
      <c r="Q34" s="55"/>
      <c r="R34" s="78"/>
      <c r="S34" s="3002"/>
      <c r="T34" s="3013"/>
      <c r="U34" s="101">
        <f t="shared" si="0"/>
        <v>0</v>
      </c>
      <c r="V34" s="2984">
        <v>12</v>
      </c>
      <c r="W34" s="3002"/>
    </row>
    <row r="35" spans="1:25" ht="15.75" customHeight="1" thickTop="1">
      <c r="A35" s="979" t="s">
        <v>1332</v>
      </c>
      <c r="B35" s="3692" t="s">
        <v>717</v>
      </c>
      <c r="C35" s="3693" t="s">
        <v>4611</v>
      </c>
      <c r="D35" s="3693" t="s">
        <v>4612</v>
      </c>
      <c r="E35" s="3694" t="s">
        <v>4613</v>
      </c>
      <c r="H35" s="771"/>
      <c r="I35" s="771"/>
      <c r="J35" s="771"/>
      <c r="K35" s="771"/>
      <c r="L35" s="771"/>
      <c r="M35" s="771"/>
      <c r="N35" s="771"/>
      <c r="O35" s="771"/>
      <c r="P35" s="213"/>
      <c r="Q35" s="55"/>
      <c r="R35" s="78"/>
      <c r="S35" s="3002"/>
      <c r="T35" s="3013"/>
      <c r="U35" s="101" t="str">
        <f>IF(COUNTBLANK(C35:N35) = V35, 0, rngIncomplete )</f>
        <v>Please complete all cells in row</v>
      </c>
      <c r="V35" s="2984">
        <v>7</v>
      </c>
      <c r="W35" s="3002"/>
      <c r="X35" s="3292"/>
      <c r="Y35" s="3292"/>
    </row>
    <row r="36" spans="1:25" ht="15.75" customHeight="1">
      <c r="A36" s="979"/>
      <c r="B36" s="4335" t="s">
        <v>718</v>
      </c>
      <c r="C36" s="4336" t="s">
        <v>1427</v>
      </c>
      <c r="D36" s="4336" t="s">
        <v>1427</v>
      </c>
      <c r="E36" s="4514" t="s">
        <v>1427</v>
      </c>
      <c r="H36" s="771"/>
      <c r="I36" s="771"/>
      <c r="J36" s="771"/>
      <c r="K36" s="771"/>
      <c r="L36" s="771"/>
      <c r="M36" s="771"/>
      <c r="N36" s="771"/>
      <c r="O36" s="771"/>
      <c r="P36" s="213"/>
      <c r="Q36" s="55"/>
      <c r="R36" s="78"/>
      <c r="S36" s="3002"/>
      <c r="T36" s="3013"/>
      <c r="U36" s="101"/>
      <c r="V36" s="2984"/>
      <c r="W36" s="3002"/>
      <c r="X36" s="3292"/>
      <c r="Y36" s="3292"/>
    </row>
    <row r="37" spans="1:25" ht="15.75" customHeight="1" thickBot="1">
      <c r="A37" s="979"/>
      <c r="B37" s="4335" t="s">
        <v>719</v>
      </c>
      <c r="C37" s="4336">
        <v>0</v>
      </c>
      <c r="D37" s="4336">
        <v>0</v>
      </c>
      <c r="E37" s="4514">
        <v>0</v>
      </c>
      <c r="H37" s="771"/>
      <c r="I37" s="771"/>
      <c r="J37" s="771"/>
      <c r="K37" s="771"/>
      <c r="L37" s="771"/>
      <c r="M37" s="771"/>
      <c r="N37" s="771"/>
      <c r="O37" s="771"/>
      <c r="P37" s="213"/>
      <c r="Q37" s="55"/>
      <c r="R37" s="78"/>
      <c r="S37" s="3002"/>
      <c r="T37" s="3013"/>
      <c r="U37" s="101"/>
      <c r="V37" s="2984"/>
      <c r="W37" s="3002"/>
      <c r="X37" s="3292"/>
      <c r="Y37" s="3292"/>
    </row>
    <row r="38" spans="1:25" ht="15.75" customHeight="1" thickTop="1">
      <c r="A38" s="979"/>
      <c r="B38" s="3926" t="s">
        <v>4614</v>
      </c>
      <c r="C38" s="4897">
        <v>661892</v>
      </c>
      <c r="D38" s="3913">
        <v>0</v>
      </c>
      <c r="E38" s="3919">
        <v>0</v>
      </c>
      <c r="H38" s="148"/>
      <c r="I38" s="148"/>
      <c r="J38" s="148"/>
      <c r="K38" s="148"/>
      <c r="L38" s="148"/>
      <c r="M38" s="148"/>
      <c r="N38" s="148"/>
      <c r="O38" s="148"/>
      <c r="P38" s="98" t="s">
        <v>4615</v>
      </c>
      <c r="Q38" s="78"/>
      <c r="R38" s="100"/>
      <c r="S38" s="3002"/>
      <c r="T38" s="3013"/>
      <c r="U38" s="101" t="str">
        <f>IF(COUNTBLANK(C38:N38) = V38, 0, rngIncomplete )</f>
        <v>Please complete all cells in row</v>
      </c>
      <c r="V38" s="2984">
        <v>7</v>
      </c>
      <c r="W38" s="3002"/>
      <c r="X38" s="3293"/>
      <c r="Y38" s="3293"/>
    </row>
    <row r="39" spans="1:25" ht="15.75" customHeight="1" thickBot="1">
      <c r="A39" s="979"/>
      <c r="B39" s="3920" t="s">
        <v>4616</v>
      </c>
      <c r="C39" s="4898">
        <v>111980</v>
      </c>
      <c r="D39" s="3914">
        <v>0</v>
      </c>
      <c r="E39" s="3921">
        <v>0</v>
      </c>
      <c r="H39" s="148"/>
      <c r="I39" s="148"/>
      <c r="J39" s="148"/>
      <c r="K39" s="148"/>
      <c r="L39" s="148"/>
      <c r="M39" s="148"/>
      <c r="N39" s="148"/>
      <c r="O39" s="148"/>
      <c r="P39" s="140" t="s">
        <v>4617</v>
      </c>
      <c r="Q39" s="78"/>
      <c r="R39" s="116"/>
      <c r="S39" s="3002"/>
      <c r="T39" s="3013"/>
      <c r="U39" s="101" t="str">
        <f>IF(COUNTBLANK(C39:N39) = V39, 0, rngIncomplete )</f>
        <v>Please complete all cells in row</v>
      </c>
      <c r="V39" s="2984">
        <v>7</v>
      </c>
      <c r="W39" s="3002"/>
      <c r="X39" s="3293"/>
      <c r="Y39" s="3293"/>
    </row>
    <row r="40" spans="1:25" ht="24" customHeight="1" thickTop="1" thickBot="1">
      <c r="T40" s="3013"/>
      <c r="U40" s="101">
        <f t="shared" si="0"/>
        <v>0</v>
      </c>
      <c r="V40" s="2984">
        <v>12</v>
      </c>
    </row>
    <row r="41" spans="1:25" ht="15.75" customHeight="1" thickTop="1" thickBot="1">
      <c r="B41" s="3536" t="s">
        <v>4618</v>
      </c>
      <c r="T41" s="3013"/>
      <c r="U41" s="101">
        <f t="shared" si="0"/>
        <v>0</v>
      </c>
      <c r="V41" s="2984">
        <v>12</v>
      </c>
    </row>
    <row r="42" spans="1:25" ht="15.75" customHeight="1" thickTop="1">
      <c r="A42" s="3147" t="s">
        <v>1332</v>
      </c>
      <c r="B42" s="3576" t="s">
        <v>717</v>
      </c>
      <c r="C42" s="3573" t="s">
        <v>4619</v>
      </c>
      <c r="D42" s="278" t="s">
        <v>4620</v>
      </c>
      <c r="E42"/>
      <c r="F42"/>
      <c r="G42"/>
      <c r="H42" s="771"/>
      <c r="I42" s="771"/>
      <c r="J42" s="771"/>
      <c r="K42" s="771"/>
      <c r="L42" s="771"/>
      <c r="M42" s="771"/>
      <c r="N42" s="771"/>
      <c r="O42" s="771"/>
      <c r="P42" s="213"/>
      <c r="Q42" s="55"/>
      <c r="R42" s="78"/>
      <c r="S42" s="3002"/>
      <c r="T42" s="3013"/>
      <c r="U42" s="101">
        <f t="shared" si="0"/>
        <v>0</v>
      </c>
      <c r="V42" s="2984">
        <v>10</v>
      </c>
      <c r="W42" s="3002"/>
    </row>
    <row r="43" spans="1:25" ht="15.75" customHeight="1">
      <c r="A43" s="979"/>
      <c r="B43" s="842" t="s">
        <v>718</v>
      </c>
      <c r="C43" s="3574" t="s">
        <v>1427</v>
      </c>
      <c r="D43" s="191" t="s">
        <v>4582</v>
      </c>
      <c r="E43"/>
      <c r="F43"/>
      <c r="G43"/>
      <c r="H43" s="771"/>
      <c r="I43" s="771"/>
      <c r="J43" s="771"/>
      <c r="K43" s="771"/>
      <c r="L43" s="771"/>
      <c r="M43" s="771"/>
      <c r="N43" s="771"/>
      <c r="O43" s="771"/>
      <c r="P43" s="213"/>
      <c r="Q43" s="55"/>
      <c r="R43" s="78"/>
      <c r="S43" s="3002"/>
      <c r="T43" s="3013"/>
      <c r="U43" s="101">
        <f t="shared" si="0"/>
        <v>0</v>
      </c>
      <c r="V43" s="2984">
        <v>10</v>
      </c>
      <c r="W43" s="3002"/>
    </row>
    <row r="44" spans="1:25" ht="15.75" customHeight="1" thickBot="1">
      <c r="A44" s="979"/>
      <c r="B44" s="843" t="s">
        <v>719</v>
      </c>
      <c r="C44" s="3575">
        <v>0</v>
      </c>
      <c r="D44" s="279">
        <v>3</v>
      </c>
      <c r="E44"/>
      <c r="F44"/>
      <c r="G44"/>
      <c r="H44" s="771"/>
      <c r="I44" s="771"/>
      <c r="J44" s="771"/>
      <c r="K44" s="771"/>
      <c r="L44" s="771"/>
      <c r="M44" s="771"/>
      <c r="N44" s="771"/>
      <c r="O44" s="771"/>
      <c r="P44" s="213"/>
      <c r="Q44" s="55"/>
      <c r="R44" s="78"/>
      <c r="S44" s="3002"/>
      <c r="T44" s="3013"/>
      <c r="U44" s="101">
        <f t="shared" ref="U44:U75" si="1">IF(COUNTBLANK(C44:N44) = V44, 0, rngIncomplete )</f>
        <v>0</v>
      </c>
      <c r="V44" s="2984">
        <v>10</v>
      </c>
      <c r="W44" s="3002"/>
    </row>
    <row r="45" spans="1:25" ht="15.75" customHeight="1" thickTop="1">
      <c r="A45" s="3147"/>
      <c r="B45" s="3535" t="s">
        <v>4621</v>
      </c>
      <c r="C45" s="4890">
        <v>54423</v>
      </c>
      <c r="D45" s="776">
        <v>22678.156661626374</v>
      </c>
      <c r="E45"/>
      <c r="F45"/>
      <c r="G45"/>
      <c r="H45" s="148"/>
      <c r="I45" s="148"/>
      <c r="J45" s="148"/>
      <c r="K45" s="148"/>
      <c r="L45" s="148"/>
      <c r="M45" s="148"/>
      <c r="N45" s="148"/>
      <c r="O45" s="148"/>
      <c r="P45" s="98" t="s">
        <v>4622</v>
      </c>
      <c r="Q45" s="78"/>
      <c r="R45" s="100"/>
      <c r="S45" s="3002"/>
      <c r="T45" s="3013"/>
      <c r="U45" s="101">
        <f t="shared" si="1"/>
        <v>0</v>
      </c>
      <c r="V45" s="2984">
        <v>10</v>
      </c>
      <c r="W45" s="3002"/>
    </row>
    <row r="46" spans="1:25" ht="15.75" customHeight="1">
      <c r="A46" s="979"/>
      <c r="B46" s="3537" t="s">
        <v>4623</v>
      </c>
      <c r="C46" s="4899">
        <v>81029</v>
      </c>
      <c r="D46" s="177">
        <v>13001.262843937006</v>
      </c>
      <c r="E46"/>
      <c r="F46"/>
      <c r="G46"/>
      <c r="H46" s="148"/>
      <c r="I46" s="148"/>
      <c r="J46" s="148"/>
      <c r="K46" s="148"/>
      <c r="L46" s="148"/>
      <c r="M46" s="148"/>
      <c r="N46" s="148"/>
      <c r="O46" s="148"/>
      <c r="P46" s="105" t="s">
        <v>4624</v>
      </c>
      <c r="Q46" s="78"/>
      <c r="R46" s="106"/>
      <c r="S46" s="3002"/>
      <c r="T46" s="3013"/>
      <c r="U46" s="101">
        <f t="shared" si="1"/>
        <v>0</v>
      </c>
      <c r="V46" s="2984">
        <v>10</v>
      </c>
      <c r="W46" s="3002"/>
    </row>
    <row r="47" spans="1:25" ht="15.75" customHeight="1">
      <c r="A47" s="979"/>
      <c r="B47" s="3537" t="s">
        <v>4625</v>
      </c>
      <c r="C47" s="4899">
        <v>67138</v>
      </c>
      <c r="D47" s="177">
        <v>8572.9792883736245</v>
      </c>
      <c r="E47"/>
      <c r="F47"/>
      <c r="G47"/>
      <c r="H47" s="148"/>
      <c r="I47" s="148"/>
      <c r="J47" s="148"/>
      <c r="K47" s="148"/>
      <c r="L47" s="148"/>
      <c r="M47" s="148"/>
      <c r="N47" s="148"/>
      <c r="O47" s="148"/>
      <c r="P47" s="105" t="s">
        <v>4626</v>
      </c>
      <c r="Q47" s="78"/>
      <c r="R47" s="106"/>
      <c r="S47" s="3002"/>
      <c r="T47" s="3013"/>
      <c r="U47" s="101">
        <f t="shared" si="1"/>
        <v>0</v>
      </c>
      <c r="V47" s="2984">
        <v>10</v>
      </c>
      <c r="W47" s="3002"/>
    </row>
    <row r="48" spans="1:25" ht="15.75" customHeight="1">
      <c r="A48" s="979"/>
      <c r="B48" s="3537" t="s">
        <v>4627</v>
      </c>
      <c r="C48" s="4899">
        <v>34973</v>
      </c>
      <c r="D48" s="177">
        <v>7663.7326260629925</v>
      </c>
      <c r="E48"/>
      <c r="F48"/>
      <c r="G48"/>
      <c r="H48" s="148"/>
      <c r="I48" s="148"/>
      <c r="J48" s="148"/>
      <c r="K48" s="148"/>
      <c r="L48" s="148"/>
      <c r="M48" s="148"/>
      <c r="N48" s="148"/>
      <c r="O48" s="148"/>
      <c r="P48" s="105" t="s">
        <v>4628</v>
      </c>
      <c r="Q48" s="78"/>
      <c r="R48" s="106"/>
      <c r="S48" s="3002"/>
      <c r="T48" s="3013"/>
      <c r="U48" s="101">
        <f t="shared" si="1"/>
        <v>0</v>
      </c>
      <c r="V48" s="2984">
        <v>10</v>
      </c>
      <c r="W48" s="3002"/>
    </row>
    <row r="49" spans="1:23" ht="15.75" customHeight="1">
      <c r="A49" s="979"/>
      <c r="B49" s="3537" t="s">
        <v>4629</v>
      </c>
      <c r="C49" s="4899">
        <v>44804</v>
      </c>
      <c r="D49" s="177">
        <v>11133.961791697086</v>
      </c>
      <c r="E49"/>
      <c r="F49"/>
      <c r="G49"/>
      <c r="H49" s="148"/>
      <c r="I49" s="148"/>
      <c r="J49" s="148"/>
      <c r="K49" s="148"/>
      <c r="L49" s="148"/>
      <c r="M49" s="148"/>
      <c r="N49" s="148"/>
      <c r="O49" s="148"/>
      <c r="P49" s="105" t="s">
        <v>4630</v>
      </c>
      <c r="Q49" s="78"/>
      <c r="R49" s="106"/>
      <c r="S49" s="3002"/>
      <c r="T49" s="3013"/>
      <c r="U49" s="101">
        <f t="shared" si="1"/>
        <v>0</v>
      </c>
      <c r="V49" s="2984">
        <v>10</v>
      </c>
      <c r="W49" s="3002"/>
    </row>
    <row r="50" spans="1:23" ht="15.75" customHeight="1" thickBot="1">
      <c r="A50" s="3147"/>
      <c r="B50" s="3538" t="s">
        <v>4631</v>
      </c>
      <c r="C50" s="4900">
        <v>120</v>
      </c>
      <c r="D50" s="294">
        <v>25.70631089108911</v>
      </c>
      <c r="E50"/>
      <c r="F50"/>
      <c r="G50"/>
      <c r="H50" s="148"/>
      <c r="I50" s="148"/>
      <c r="J50" s="148"/>
      <c r="K50" s="148"/>
      <c r="L50" s="148"/>
      <c r="M50" s="148"/>
      <c r="N50" s="148"/>
      <c r="O50" s="148"/>
      <c r="P50" s="140" t="s">
        <v>4632</v>
      </c>
      <c r="Q50" s="78"/>
      <c r="R50" s="116"/>
      <c r="S50" s="3002"/>
      <c r="T50" s="3013"/>
      <c r="U50" s="101">
        <f t="shared" si="1"/>
        <v>0</v>
      </c>
      <c r="V50" s="2984">
        <v>10</v>
      </c>
      <c r="W50" s="3002"/>
    </row>
    <row r="51" spans="1:23" ht="15.6" thickTop="1" thickBot="1">
      <c r="T51" s="3013"/>
      <c r="U51" s="101">
        <f t="shared" si="1"/>
        <v>0</v>
      </c>
      <c r="V51" s="2984">
        <v>12</v>
      </c>
    </row>
    <row r="52" spans="1:23" ht="15.75" customHeight="1" thickTop="1" thickBot="1">
      <c r="B52" s="5130" t="s">
        <v>4633</v>
      </c>
      <c r="T52" s="3013"/>
      <c r="U52" s="101">
        <f t="shared" si="1"/>
        <v>0</v>
      </c>
      <c r="V52" s="2984">
        <v>12</v>
      </c>
    </row>
    <row r="53" spans="1:23" ht="15.75" customHeight="1" thickTop="1" thickBot="1">
      <c r="A53" s="979"/>
      <c r="B53" s="5130"/>
      <c r="C53"/>
      <c r="D53"/>
      <c r="E53"/>
      <c r="F53"/>
      <c r="G53"/>
      <c r="H53" s="771"/>
      <c r="I53" s="771"/>
      <c r="J53" s="771"/>
      <c r="K53" s="771"/>
      <c r="L53" s="771"/>
      <c r="M53" s="771"/>
      <c r="N53" s="771"/>
      <c r="O53" s="771"/>
      <c r="P53" s="213"/>
      <c r="Q53" s="55"/>
      <c r="R53" s="78"/>
      <c r="S53" s="3002"/>
      <c r="T53" s="3013"/>
      <c r="U53" s="101">
        <f t="shared" si="1"/>
        <v>0</v>
      </c>
      <c r="V53" s="2984">
        <v>12</v>
      </c>
      <c r="W53" s="3002"/>
    </row>
    <row r="54" spans="1:23" ht="15.75" customHeight="1" thickTop="1">
      <c r="A54" s="3147" t="s">
        <v>1332</v>
      </c>
      <c r="B54" s="3562" t="s">
        <v>717</v>
      </c>
      <c r="C54" s="757" t="s">
        <v>4619</v>
      </c>
      <c r="D54" s="278" t="s">
        <v>4634</v>
      </c>
      <c r="E54"/>
      <c r="F54"/>
      <c r="G54"/>
      <c r="H54" s="771"/>
      <c r="I54" s="771"/>
      <c r="J54" s="771"/>
      <c r="K54" s="771"/>
      <c r="L54" s="771"/>
      <c r="M54" s="771"/>
      <c r="N54" s="771"/>
      <c r="O54" s="771"/>
      <c r="P54" s="213"/>
      <c r="Q54" s="55"/>
      <c r="R54" s="78"/>
      <c r="S54" s="3002"/>
      <c r="T54" s="3013"/>
      <c r="U54" s="101">
        <f t="shared" si="1"/>
        <v>0</v>
      </c>
      <c r="V54" s="2984">
        <v>10</v>
      </c>
      <c r="W54" s="3002"/>
    </row>
    <row r="55" spans="1:23" ht="15.75" customHeight="1">
      <c r="A55" s="979"/>
      <c r="B55" s="3564" t="s">
        <v>718</v>
      </c>
      <c r="C55" s="758" t="s">
        <v>1427</v>
      </c>
      <c r="D55" s="191" t="s">
        <v>4582</v>
      </c>
      <c r="E55"/>
      <c r="F55"/>
      <c r="G55"/>
      <c r="H55" s="771"/>
      <c r="I55" s="771"/>
      <c r="J55" s="771"/>
      <c r="K55" s="771"/>
      <c r="L55" s="771"/>
      <c r="M55" s="771"/>
      <c r="N55" s="771"/>
      <c r="O55" s="771"/>
      <c r="P55" s="213"/>
      <c r="Q55" s="55"/>
      <c r="R55" s="78"/>
      <c r="S55" s="3002"/>
      <c r="T55" s="3013"/>
      <c r="U55" s="101">
        <f t="shared" si="1"/>
        <v>0</v>
      </c>
      <c r="V55" s="2984">
        <v>10</v>
      </c>
      <c r="W55" s="3002"/>
    </row>
    <row r="56" spans="1:23" ht="15.75" customHeight="1" thickBot="1">
      <c r="A56" s="979"/>
      <c r="B56" s="3565" t="s">
        <v>719</v>
      </c>
      <c r="C56" s="775">
        <v>0</v>
      </c>
      <c r="D56" s="431">
        <v>3</v>
      </c>
      <c r="E56"/>
      <c r="F56"/>
      <c r="G56"/>
      <c r="H56" s="771"/>
      <c r="I56" s="771"/>
      <c r="J56" s="771"/>
      <c r="K56" s="771"/>
      <c r="L56" s="771"/>
      <c r="M56" s="771"/>
      <c r="N56" s="771"/>
      <c r="O56" s="771"/>
      <c r="P56" s="213"/>
      <c r="Q56" s="55"/>
      <c r="R56" s="78"/>
      <c r="S56" s="3002"/>
      <c r="T56" s="3013"/>
      <c r="U56" s="101">
        <f t="shared" si="1"/>
        <v>0</v>
      </c>
      <c r="V56" s="2984">
        <v>10</v>
      </c>
      <c r="W56" s="3002"/>
    </row>
    <row r="57" spans="1:23" ht="15.75" customHeight="1" thickTop="1">
      <c r="A57" s="3147"/>
      <c r="B57" s="3535" t="s">
        <v>4635</v>
      </c>
      <c r="C57" s="4890">
        <v>0</v>
      </c>
      <c r="D57" s="293">
        <v>0</v>
      </c>
      <c r="E57"/>
      <c r="F57"/>
      <c r="G57"/>
      <c r="H57" s="148"/>
      <c r="I57" s="148"/>
      <c r="J57" s="148"/>
      <c r="K57" s="148"/>
      <c r="L57" s="148"/>
      <c r="M57" s="148"/>
      <c r="N57" s="148"/>
      <c r="O57" s="148"/>
      <c r="P57" s="98" t="s">
        <v>4636</v>
      </c>
      <c r="Q57" s="78"/>
      <c r="R57" s="100"/>
      <c r="S57" s="3002"/>
      <c r="T57" s="3013"/>
      <c r="U57" s="101">
        <f t="shared" si="1"/>
        <v>0</v>
      </c>
      <c r="V57" s="2984">
        <v>10</v>
      </c>
      <c r="W57" s="3002"/>
    </row>
    <row r="58" spans="1:23" ht="15.75" customHeight="1" thickBot="1">
      <c r="A58" s="3147"/>
      <c r="B58" s="3538" t="s">
        <v>4637</v>
      </c>
      <c r="C58" s="4900">
        <v>45676</v>
      </c>
      <c r="D58" s="294">
        <v>22967.16171</v>
      </c>
      <c r="E58"/>
      <c r="F58"/>
      <c r="G58"/>
      <c r="H58" s="148"/>
      <c r="I58" s="148"/>
      <c r="J58" s="148"/>
      <c r="K58" s="148"/>
      <c r="L58" s="148"/>
      <c r="M58" s="148"/>
      <c r="N58" s="148"/>
      <c r="O58" s="148"/>
      <c r="P58" s="140" t="s">
        <v>4638</v>
      </c>
      <c r="Q58" s="78"/>
      <c r="R58" s="116"/>
      <c r="S58" s="3002"/>
      <c r="T58" s="3013"/>
      <c r="U58" s="101">
        <f t="shared" si="1"/>
        <v>0</v>
      </c>
      <c r="V58" s="2984">
        <v>10</v>
      </c>
      <c r="W58" s="3002"/>
    </row>
    <row r="59" spans="1:23" ht="15" customHeight="1" thickTop="1" thickBot="1">
      <c r="T59" s="3013"/>
      <c r="U59" s="101">
        <f t="shared" si="1"/>
        <v>0</v>
      </c>
      <c r="V59" s="2984">
        <v>12</v>
      </c>
    </row>
    <row r="60" spans="1:23" ht="15.75" customHeight="1" thickTop="1" thickBot="1">
      <c r="A60" s="979"/>
      <c r="B60" s="5130" t="s">
        <v>4639</v>
      </c>
      <c r="C60" s="771"/>
      <c r="D60" s="771"/>
      <c r="E60" s="771"/>
      <c r="F60" s="771"/>
      <c r="G60" s="771"/>
      <c r="H60" s="771"/>
      <c r="I60" s="771"/>
      <c r="J60" s="771"/>
      <c r="K60" s="771"/>
      <c r="L60" s="771"/>
      <c r="M60" s="771"/>
      <c r="N60" s="771"/>
      <c r="O60" s="771"/>
      <c r="P60" s="213"/>
      <c r="Q60" s="55"/>
      <c r="R60" s="78"/>
      <c r="S60" s="3002"/>
      <c r="T60" s="3013"/>
      <c r="U60" s="101">
        <f t="shared" si="1"/>
        <v>0</v>
      </c>
      <c r="V60" s="2984">
        <v>12</v>
      </c>
      <c r="W60" s="3002"/>
    </row>
    <row r="61" spans="1:23" ht="15.75" customHeight="1" thickTop="1" thickBot="1">
      <c r="A61" s="979"/>
      <c r="B61" s="5130"/>
      <c r="C61"/>
      <c r="D61"/>
      <c r="E61"/>
      <c r="F61"/>
      <c r="G61"/>
      <c r="H61" s="771"/>
      <c r="I61" s="771"/>
      <c r="J61" s="771"/>
      <c r="K61" s="771"/>
      <c r="L61" s="771"/>
      <c r="M61" s="771"/>
      <c r="N61" s="771"/>
      <c r="O61" s="771"/>
      <c r="P61" s="213"/>
      <c r="Q61" s="55"/>
      <c r="R61" s="78"/>
      <c r="S61" s="3002"/>
      <c r="T61" s="3013"/>
      <c r="U61" s="101">
        <f t="shared" si="1"/>
        <v>0</v>
      </c>
      <c r="V61" s="2984">
        <v>12</v>
      </c>
      <c r="W61" s="3002"/>
    </row>
    <row r="62" spans="1:23" ht="15.75" customHeight="1" thickTop="1">
      <c r="A62" s="3147" t="s">
        <v>1332</v>
      </c>
      <c r="B62" s="3562" t="s">
        <v>717</v>
      </c>
      <c r="C62" s="757" t="s">
        <v>4619</v>
      </c>
      <c r="D62" s="278" t="s">
        <v>4640</v>
      </c>
      <c r="E62"/>
      <c r="F62"/>
      <c r="G62"/>
      <c r="P62" s="213"/>
      <c r="Q62" s="55"/>
      <c r="R62" s="78"/>
      <c r="S62" s="3002"/>
      <c r="T62" s="3013"/>
      <c r="U62" s="101">
        <f t="shared" si="1"/>
        <v>0</v>
      </c>
      <c r="V62" s="2984">
        <v>10</v>
      </c>
      <c r="W62" s="3002"/>
    </row>
    <row r="63" spans="1:23" ht="15.75" customHeight="1">
      <c r="A63" s="979"/>
      <c r="B63" s="3564" t="s">
        <v>718</v>
      </c>
      <c r="C63" s="758" t="s">
        <v>1427</v>
      </c>
      <c r="D63" s="191" t="s">
        <v>4582</v>
      </c>
      <c r="E63"/>
      <c r="F63"/>
      <c r="G63"/>
      <c r="P63" s="213"/>
      <c r="Q63" s="55"/>
      <c r="R63" s="78"/>
      <c r="S63" s="3002"/>
      <c r="T63" s="3013"/>
      <c r="U63" s="101">
        <f t="shared" si="1"/>
        <v>0</v>
      </c>
      <c r="V63" s="2984">
        <v>10</v>
      </c>
      <c r="W63" s="3002"/>
    </row>
    <row r="64" spans="1:23" ht="15.75" customHeight="1" thickBot="1">
      <c r="A64" s="979"/>
      <c r="B64" s="3565" t="s">
        <v>719</v>
      </c>
      <c r="C64" s="775">
        <v>0</v>
      </c>
      <c r="D64" s="279">
        <v>3</v>
      </c>
      <c r="E64"/>
      <c r="F64"/>
      <c r="G64"/>
      <c r="P64" s="213"/>
      <c r="Q64" s="55"/>
      <c r="R64" s="78"/>
      <c r="S64" s="3002"/>
      <c r="T64" s="3013"/>
      <c r="U64" s="101">
        <f t="shared" si="1"/>
        <v>0</v>
      </c>
      <c r="V64" s="2984">
        <v>10</v>
      </c>
      <c r="W64" s="3002"/>
    </row>
    <row r="65" spans="1:23" ht="15.75" customHeight="1" thickTop="1">
      <c r="A65" s="3147"/>
      <c r="B65" s="3535" t="s">
        <v>4641</v>
      </c>
      <c r="C65" s="4890">
        <v>32581</v>
      </c>
      <c r="D65" s="776">
        <v>45671.763299999999</v>
      </c>
      <c r="E65"/>
      <c r="F65"/>
      <c r="G65"/>
      <c r="P65" s="98" t="s">
        <v>4642</v>
      </c>
      <c r="Q65" s="78"/>
      <c r="R65" s="100"/>
      <c r="S65" s="3002"/>
      <c r="T65" s="3013"/>
      <c r="U65" s="101">
        <f t="shared" si="1"/>
        <v>0</v>
      </c>
      <c r="V65" s="2984">
        <v>10</v>
      </c>
      <c r="W65" s="3002"/>
    </row>
    <row r="66" spans="1:23" ht="15.75" customHeight="1">
      <c r="A66" s="979"/>
      <c r="B66" s="3537" t="s">
        <v>4643</v>
      </c>
      <c r="C66" s="4899">
        <v>107</v>
      </c>
      <c r="D66" s="177">
        <v>55.63402</v>
      </c>
      <c r="E66"/>
      <c r="F66"/>
      <c r="G66"/>
      <c r="P66" s="105" t="s">
        <v>4644</v>
      </c>
      <c r="Q66" s="78"/>
      <c r="R66" s="106"/>
      <c r="S66" s="3002"/>
      <c r="T66" s="3013"/>
      <c r="U66" s="101">
        <f t="shared" si="1"/>
        <v>0</v>
      </c>
      <c r="V66" s="2984">
        <v>10</v>
      </c>
      <c r="W66" s="3002"/>
    </row>
    <row r="67" spans="1:23" ht="15.75" customHeight="1" thickBot="1">
      <c r="A67" s="3147"/>
      <c r="B67" s="3566" t="s">
        <v>4645</v>
      </c>
      <c r="C67" s="4900">
        <v>13143</v>
      </c>
      <c r="D67" s="294">
        <v>17093.553319999999</v>
      </c>
      <c r="E67"/>
      <c r="F67"/>
      <c r="G67"/>
      <c r="P67" s="140" t="s">
        <v>4646</v>
      </c>
      <c r="Q67" s="78"/>
      <c r="R67" s="116"/>
      <c r="S67" s="3002"/>
      <c r="T67" s="3013"/>
      <c r="U67" s="101">
        <f t="shared" si="1"/>
        <v>0</v>
      </c>
      <c r="V67" s="2984">
        <v>10</v>
      </c>
      <c r="W67" s="3002"/>
    </row>
    <row r="68" spans="1:23" customFormat="1" ht="15" customHeight="1" thickTop="1" thickBot="1">
      <c r="A68" s="980"/>
      <c r="S68" s="3317"/>
      <c r="T68" s="3013"/>
      <c r="U68" s="101">
        <f t="shared" si="1"/>
        <v>0</v>
      </c>
      <c r="V68" s="2984">
        <v>12</v>
      </c>
      <c r="W68" s="3317"/>
    </row>
    <row r="69" spans="1:23" ht="15.75" customHeight="1" thickTop="1" thickBot="1">
      <c r="A69" s="979"/>
      <c r="B69" s="3534" t="s">
        <v>4647</v>
      </c>
      <c r="H69" s="771"/>
      <c r="I69" s="771"/>
      <c r="J69" s="771"/>
      <c r="K69" s="771"/>
      <c r="L69" s="771"/>
      <c r="M69" s="771"/>
      <c r="N69" s="771"/>
      <c r="O69" s="771"/>
      <c r="P69" s="213"/>
      <c r="Q69" s="55"/>
      <c r="R69" s="78"/>
      <c r="S69" s="3002"/>
      <c r="T69" s="3013"/>
      <c r="U69" s="101">
        <f t="shared" si="1"/>
        <v>0</v>
      </c>
      <c r="V69" s="2984">
        <v>12</v>
      </c>
      <c r="W69" s="3002"/>
    </row>
    <row r="70" spans="1:23" ht="15.75" customHeight="1" thickTop="1">
      <c r="A70" s="3147"/>
      <c r="B70" s="3562" t="s">
        <v>717</v>
      </c>
      <c r="C70" s="277" t="s">
        <v>4648</v>
      </c>
      <c r="D70" s="277" t="s">
        <v>4640</v>
      </c>
      <c r="E70" s="278" t="s">
        <v>4649</v>
      </c>
      <c r="F70" s="213"/>
      <c r="H70" s="771"/>
      <c r="I70" s="771"/>
      <c r="J70" s="771"/>
      <c r="K70" s="771"/>
      <c r="L70" s="771"/>
      <c r="M70" s="771"/>
      <c r="N70" s="771"/>
      <c r="O70" s="771"/>
      <c r="P70" s="213"/>
      <c r="Q70" s="55"/>
      <c r="R70" s="78"/>
      <c r="S70" s="3002"/>
      <c r="T70" s="3013"/>
      <c r="U70" s="101">
        <f t="shared" si="1"/>
        <v>0</v>
      </c>
      <c r="V70" s="2984">
        <v>9</v>
      </c>
      <c r="W70" s="3002"/>
    </row>
    <row r="71" spans="1:23" ht="15.75" customHeight="1">
      <c r="A71" s="979"/>
      <c r="B71" s="3564" t="s">
        <v>718</v>
      </c>
      <c r="C71" s="190" t="s">
        <v>1427</v>
      </c>
      <c r="D71" s="190" t="s">
        <v>4582</v>
      </c>
      <c r="E71" s="191" t="s">
        <v>4582</v>
      </c>
      <c r="F71" s="213"/>
      <c r="H71" s="771"/>
      <c r="I71" s="771"/>
      <c r="J71" s="771"/>
      <c r="K71" s="771"/>
      <c r="L71" s="771"/>
      <c r="M71" s="771"/>
      <c r="N71" s="771"/>
      <c r="O71" s="771"/>
      <c r="P71" s="213"/>
      <c r="Q71" s="55"/>
      <c r="R71" s="78"/>
      <c r="S71" s="3002"/>
      <c r="T71" s="3013"/>
      <c r="U71" s="101">
        <f t="shared" si="1"/>
        <v>0</v>
      </c>
      <c r="V71" s="2984">
        <v>9</v>
      </c>
      <c r="W71" s="3002"/>
    </row>
    <row r="72" spans="1:23" ht="15.75" customHeight="1" thickBot="1">
      <c r="A72" s="979"/>
      <c r="B72" s="3565" t="s">
        <v>719</v>
      </c>
      <c r="C72" s="92">
        <v>0</v>
      </c>
      <c r="D72" s="92">
        <v>3</v>
      </c>
      <c r="E72" s="279">
        <v>3</v>
      </c>
      <c r="F72" s="213"/>
      <c r="H72" s="771"/>
      <c r="I72" s="771"/>
      <c r="J72" s="771"/>
      <c r="K72" s="771"/>
      <c r="L72" s="771"/>
      <c r="M72" s="771"/>
      <c r="N72" s="771"/>
      <c r="O72" s="771"/>
      <c r="P72" s="213"/>
      <c r="Q72" s="55"/>
      <c r="R72" s="78"/>
      <c r="S72" s="3002"/>
      <c r="T72" s="3013"/>
      <c r="U72" s="101">
        <f t="shared" si="1"/>
        <v>0</v>
      </c>
      <c r="V72" s="2984">
        <v>9</v>
      </c>
      <c r="W72" s="3002"/>
    </row>
    <row r="73" spans="1:23" ht="15.75" customHeight="1" thickTop="1">
      <c r="A73" s="3147"/>
      <c r="B73" s="3535" t="s">
        <v>4650</v>
      </c>
      <c r="C73" s="4901">
        <v>0</v>
      </c>
      <c r="D73" s="777">
        <v>0</v>
      </c>
      <c r="E73" s="776">
        <v>0</v>
      </c>
      <c r="F73" s="774"/>
      <c r="H73" s="148"/>
      <c r="I73" s="148"/>
      <c r="J73" s="148"/>
      <c r="K73" s="148"/>
      <c r="L73" s="148"/>
      <c r="M73" s="148"/>
      <c r="N73" s="148"/>
      <c r="O73" s="148"/>
      <c r="P73" s="98" t="s">
        <v>4651</v>
      </c>
      <c r="Q73" s="78"/>
      <c r="R73" s="100"/>
      <c r="S73" s="3002"/>
      <c r="T73" s="3013"/>
      <c r="U73" s="101">
        <f t="shared" si="1"/>
        <v>0</v>
      </c>
      <c r="V73" s="2984">
        <v>9</v>
      </c>
      <c r="W73" s="3002"/>
    </row>
    <row r="74" spans="1:23" ht="15.75" customHeight="1">
      <c r="A74" s="979"/>
      <c r="B74" s="3537" t="s">
        <v>4652</v>
      </c>
      <c r="C74" s="4899">
        <v>0</v>
      </c>
      <c r="D74" s="103">
        <v>0</v>
      </c>
      <c r="E74" s="177">
        <v>0</v>
      </c>
      <c r="F74" s="774"/>
      <c r="H74" s="148"/>
      <c r="I74" s="148"/>
      <c r="J74" s="148"/>
      <c r="K74" s="148"/>
      <c r="L74" s="148"/>
      <c r="M74" s="148"/>
      <c r="N74" s="148"/>
      <c r="O74" s="148"/>
      <c r="P74" s="105" t="s">
        <v>4653</v>
      </c>
      <c r="Q74" s="78"/>
      <c r="R74" s="106"/>
      <c r="S74" s="3002"/>
      <c r="T74" s="3013"/>
      <c r="U74" s="101">
        <f t="shared" si="1"/>
        <v>0</v>
      </c>
      <c r="V74" s="2984">
        <v>9</v>
      </c>
      <c r="W74" s="3002"/>
    </row>
    <row r="75" spans="1:23" ht="31.5" customHeight="1" thickBot="1">
      <c r="A75" s="3147"/>
      <c r="B75" s="3566" t="s">
        <v>4654</v>
      </c>
      <c r="C75" s="4900">
        <v>0</v>
      </c>
      <c r="D75" s="112">
        <v>0</v>
      </c>
      <c r="E75" s="294">
        <v>0</v>
      </c>
      <c r="F75" s="774"/>
      <c r="H75" s="148"/>
      <c r="I75" s="148"/>
      <c r="J75" s="148"/>
      <c r="K75" s="148"/>
      <c r="L75" s="148"/>
      <c r="M75" s="148"/>
      <c r="N75" s="148"/>
      <c r="O75" s="148"/>
      <c r="P75" s="140" t="s">
        <v>4655</v>
      </c>
      <c r="Q75" s="78"/>
      <c r="R75" s="116"/>
      <c r="S75" s="3002"/>
      <c r="T75" s="3013"/>
      <c r="U75" s="101">
        <f t="shared" si="1"/>
        <v>0</v>
      </c>
      <c r="V75" s="2984">
        <v>9</v>
      </c>
      <c r="W75" s="3002"/>
    </row>
    <row r="76" spans="1:23" ht="15.75" customHeight="1" thickTop="1" thickBot="1">
      <c r="T76" s="3013"/>
      <c r="U76" s="101">
        <f t="shared" ref="U76:U106" si="2">IF(COUNTBLANK(C76:N76) = V76, 0, rngIncomplete )</f>
        <v>0</v>
      </c>
      <c r="V76" s="2984">
        <v>12</v>
      </c>
    </row>
    <row r="77" spans="1:23" ht="15.75" customHeight="1" thickTop="1" thickBot="1">
      <c r="A77" s="979"/>
      <c r="B77" s="3534" t="s">
        <v>4656</v>
      </c>
      <c r="C77" s="771"/>
      <c r="D77" s="771"/>
      <c r="E77" s="771"/>
      <c r="F77" s="771"/>
      <c r="G77" s="771"/>
      <c r="H77" s="771"/>
      <c r="I77" s="771"/>
      <c r="J77" s="771"/>
      <c r="K77" s="771"/>
      <c r="L77" s="771"/>
      <c r="M77" s="771"/>
      <c r="N77" s="771"/>
      <c r="O77" s="771"/>
      <c r="P77" s="213"/>
      <c r="Q77" s="55"/>
      <c r="R77" s="78"/>
      <c r="S77" s="3002"/>
      <c r="T77" s="3013"/>
      <c r="U77" s="101">
        <f t="shared" si="2"/>
        <v>0</v>
      </c>
      <c r="V77" s="2984">
        <v>12</v>
      </c>
      <c r="W77" s="3002"/>
    </row>
    <row r="78" spans="1:23" ht="31.5" customHeight="1" thickTop="1">
      <c r="A78" s="3147" t="s">
        <v>1332</v>
      </c>
      <c r="B78" s="3562" t="s">
        <v>717</v>
      </c>
      <c r="C78" s="277" t="s">
        <v>4648</v>
      </c>
      <c r="D78" s="278" t="s">
        <v>4657</v>
      </c>
      <c r="E78"/>
      <c r="F78"/>
      <c r="G78"/>
      <c r="P78" s="213"/>
      <c r="Q78" s="55"/>
      <c r="R78" s="78"/>
      <c r="S78" s="3002"/>
      <c r="T78" s="3013"/>
      <c r="U78" s="101">
        <f t="shared" si="2"/>
        <v>0</v>
      </c>
      <c r="V78" s="2984">
        <v>10</v>
      </c>
      <c r="W78" s="3002"/>
    </row>
    <row r="79" spans="1:23" ht="15.75" customHeight="1">
      <c r="A79" s="979"/>
      <c r="B79" s="3564" t="s">
        <v>718</v>
      </c>
      <c r="C79" s="758" t="s">
        <v>1427</v>
      </c>
      <c r="D79" s="191" t="s">
        <v>4582</v>
      </c>
      <c r="E79"/>
      <c r="F79"/>
      <c r="G79"/>
      <c r="P79" s="213"/>
      <c r="Q79" s="55"/>
      <c r="R79" s="78"/>
      <c r="S79" s="3002"/>
      <c r="T79" s="3013"/>
      <c r="U79" s="101">
        <f t="shared" si="2"/>
        <v>0</v>
      </c>
      <c r="V79" s="2984">
        <v>10</v>
      </c>
      <c r="W79" s="3002"/>
    </row>
    <row r="80" spans="1:23" ht="15.75" customHeight="1" thickBot="1">
      <c r="A80" s="979"/>
      <c r="B80" s="3565" t="s">
        <v>719</v>
      </c>
      <c r="C80" s="775">
        <v>0</v>
      </c>
      <c r="D80" s="431">
        <v>3</v>
      </c>
      <c r="E80"/>
      <c r="F80"/>
      <c r="G80"/>
      <c r="P80" s="213"/>
      <c r="Q80" s="55"/>
      <c r="R80" s="78"/>
      <c r="S80" s="3002"/>
      <c r="T80" s="3013"/>
      <c r="U80" s="101">
        <f t="shared" si="2"/>
        <v>0</v>
      </c>
      <c r="V80" s="2984">
        <v>10</v>
      </c>
      <c r="W80" s="3002"/>
    </row>
    <row r="81" spans="1:23" ht="31.5" customHeight="1" thickTop="1">
      <c r="A81" s="3147"/>
      <c r="B81" s="3567" t="s">
        <v>4658</v>
      </c>
      <c r="C81" s="4902">
        <v>0</v>
      </c>
      <c r="D81" s="846">
        <v>0</v>
      </c>
      <c r="E81"/>
      <c r="F81"/>
      <c r="G81"/>
      <c r="P81" s="98" t="s">
        <v>4659</v>
      </c>
      <c r="Q81" s="78"/>
      <c r="R81" s="100"/>
      <c r="S81" s="3002"/>
      <c r="T81" s="3013"/>
      <c r="U81" s="101">
        <f t="shared" si="2"/>
        <v>0</v>
      </c>
      <c r="V81" s="2984">
        <v>10</v>
      </c>
      <c r="W81" s="3002"/>
    </row>
    <row r="82" spans="1:23" ht="31.5" customHeight="1" thickBot="1">
      <c r="A82" s="3147"/>
      <c r="B82" s="3568" t="s">
        <v>4660</v>
      </c>
      <c r="C82" s="4898">
        <v>0</v>
      </c>
      <c r="D82" s="3921">
        <v>0</v>
      </c>
      <c r="E82"/>
      <c r="F82"/>
      <c r="G82"/>
      <c r="P82" s="140" t="s">
        <v>4661</v>
      </c>
      <c r="Q82" s="78"/>
      <c r="R82" s="116"/>
      <c r="S82" s="3002"/>
      <c r="T82" s="3013"/>
      <c r="U82" s="101">
        <f t="shared" si="2"/>
        <v>0</v>
      </c>
      <c r="V82" s="2984">
        <v>10</v>
      </c>
      <c r="W82" s="3002"/>
    </row>
    <row r="83" spans="1:23" customFormat="1" ht="15" customHeight="1" thickTop="1" thickBot="1">
      <c r="A83" s="980"/>
      <c r="S83" s="3317"/>
      <c r="T83" s="3013"/>
      <c r="U83" s="101"/>
      <c r="V83" s="2984"/>
      <c r="W83" s="3317"/>
    </row>
    <row r="84" spans="1:23" ht="15.75" customHeight="1" thickTop="1" thickBot="1">
      <c r="A84" s="979"/>
      <c r="B84" s="3534" t="s">
        <v>4662</v>
      </c>
      <c r="C84"/>
      <c r="D84"/>
      <c r="E84"/>
      <c r="F84"/>
      <c r="G84"/>
      <c r="H84"/>
      <c r="I84"/>
      <c r="J84"/>
      <c r="K84"/>
      <c r="L84"/>
      <c r="M84"/>
      <c r="N84"/>
      <c r="O84"/>
      <c r="P84" s="213"/>
      <c r="Q84" s="55"/>
      <c r="R84" s="78"/>
      <c r="S84" s="3002"/>
      <c r="T84" s="3013"/>
      <c r="U84" s="101">
        <f t="shared" si="2"/>
        <v>0</v>
      </c>
      <c r="V84" s="2984">
        <v>12</v>
      </c>
      <c r="W84" s="3002"/>
    </row>
    <row r="85" spans="1:23" ht="15.75" customHeight="1" thickTop="1">
      <c r="A85" s="3147" t="s">
        <v>1332</v>
      </c>
      <c r="B85" s="3562" t="s">
        <v>717</v>
      </c>
      <c r="C85" s="277" t="s">
        <v>4648</v>
      </c>
      <c r="D85" s="278" t="s">
        <v>4663</v>
      </c>
      <c r="E85"/>
      <c r="F85"/>
      <c r="G85"/>
      <c r="H85"/>
      <c r="I85"/>
      <c r="J85"/>
      <c r="K85"/>
      <c r="L85"/>
      <c r="M85"/>
      <c r="N85"/>
      <c r="O85"/>
      <c r="P85" s="213"/>
      <c r="Q85" s="55"/>
      <c r="R85" s="78"/>
      <c r="S85" s="3002"/>
      <c r="T85" s="3013"/>
      <c r="U85" s="101">
        <f t="shared" si="2"/>
        <v>0</v>
      </c>
      <c r="V85" s="2984">
        <v>10</v>
      </c>
      <c r="W85" s="3002"/>
    </row>
    <row r="86" spans="1:23" ht="15.75" customHeight="1">
      <c r="A86" s="979"/>
      <c r="B86" s="3564" t="s">
        <v>718</v>
      </c>
      <c r="C86" s="190" t="s">
        <v>1427</v>
      </c>
      <c r="D86" s="191" t="s">
        <v>4582</v>
      </c>
      <c r="E86"/>
      <c r="F86"/>
      <c r="G86"/>
      <c r="H86"/>
      <c r="I86"/>
      <c r="J86"/>
      <c r="K86"/>
      <c r="L86"/>
      <c r="M86"/>
      <c r="N86"/>
      <c r="O86"/>
      <c r="P86" s="213"/>
      <c r="Q86" s="55"/>
      <c r="R86" s="78"/>
      <c r="S86" s="3002"/>
      <c r="T86" s="3013"/>
      <c r="U86" s="101">
        <f t="shared" si="2"/>
        <v>0</v>
      </c>
      <c r="V86" s="2984">
        <v>10</v>
      </c>
      <c r="W86" s="3002"/>
    </row>
    <row r="87" spans="1:23" ht="15.75" customHeight="1" thickBot="1">
      <c r="A87" s="979"/>
      <c r="B87" s="3565" t="s">
        <v>719</v>
      </c>
      <c r="C87" s="92">
        <v>0</v>
      </c>
      <c r="D87" s="279">
        <v>3</v>
      </c>
      <c r="E87"/>
      <c r="F87"/>
      <c r="G87"/>
      <c r="H87"/>
      <c r="I87"/>
      <c r="J87"/>
      <c r="K87"/>
      <c r="L87"/>
      <c r="M87"/>
      <c r="N87"/>
      <c r="O87"/>
      <c r="P87" s="213"/>
      <c r="Q87" s="55"/>
      <c r="R87" s="78"/>
      <c r="S87" s="3002"/>
      <c r="T87" s="3013"/>
      <c r="U87" s="101">
        <f t="shared" si="2"/>
        <v>0</v>
      </c>
      <c r="V87" s="2984">
        <v>10</v>
      </c>
      <c r="W87" s="3002"/>
    </row>
    <row r="88" spans="1:23" ht="15.75" customHeight="1" thickTop="1">
      <c r="A88" s="3147"/>
      <c r="B88" s="3535" t="s">
        <v>4664</v>
      </c>
      <c r="C88" s="4901">
        <v>69</v>
      </c>
      <c r="D88" s="776">
        <v>46.328449999999997</v>
      </c>
      <c r="E88"/>
      <c r="F88"/>
      <c r="G88"/>
      <c r="H88"/>
      <c r="I88"/>
      <c r="J88"/>
      <c r="K88"/>
      <c r="L88"/>
      <c r="M88"/>
      <c r="N88"/>
      <c r="O88"/>
      <c r="P88" s="412" t="s">
        <v>4665</v>
      </c>
      <c r="Q88" s="78"/>
      <c r="R88" s="100"/>
      <c r="S88" s="3002"/>
      <c r="T88" s="3013"/>
      <c r="U88" s="101">
        <f t="shared" si="2"/>
        <v>0</v>
      </c>
      <c r="V88" s="2984">
        <v>10</v>
      </c>
      <c r="W88" s="3002"/>
    </row>
    <row r="89" spans="1:23" ht="15.75" customHeight="1">
      <c r="A89" s="979"/>
      <c r="B89" s="3537" t="s">
        <v>4666</v>
      </c>
      <c r="C89" s="4899">
        <v>119</v>
      </c>
      <c r="D89" s="177">
        <v>40.706499999999998</v>
      </c>
      <c r="E89"/>
      <c r="F89"/>
      <c r="G89"/>
      <c r="H89"/>
      <c r="I89"/>
      <c r="J89"/>
      <c r="K89"/>
      <c r="L89"/>
      <c r="M89"/>
      <c r="N89"/>
      <c r="O89"/>
      <c r="P89" s="413" t="s">
        <v>4667</v>
      </c>
      <c r="Q89" s="78"/>
      <c r="R89" s="106"/>
      <c r="S89" s="3002"/>
      <c r="T89" s="3013"/>
      <c r="U89" s="101">
        <f t="shared" si="2"/>
        <v>0</v>
      </c>
      <c r="V89" s="2984">
        <v>10</v>
      </c>
      <c r="W89" s="3002"/>
    </row>
    <row r="90" spans="1:23" ht="15.75" customHeight="1">
      <c r="A90" s="979"/>
      <c r="B90" s="3537" t="s">
        <v>4668</v>
      </c>
      <c r="C90" s="4903">
        <v>36</v>
      </c>
      <c r="D90" s="778">
        <v>28.320310000000003</v>
      </c>
      <c r="E90"/>
      <c r="F90"/>
      <c r="G90"/>
      <c r="H90"/>
      <c r="I90"/>
      <c r="J90"/>
      <c r="K90"/>
      <c r="L90"/>
      <c r="M90"/>
      <c r="N90"/>
      <c r="O90"/>
      <c r="P90" s="413" t="s">
        <v>4669</v>
      </c>
      <c r="Q90" s="78"/>
      <c r="R90" s="766"/>
      <c r="S90" s="3002"/>
      <c r="T90" s="3013"/>
      <c r="U90" s="101">
        <f t="shared" si="2"/>
        <v>0</v>
      </c>
      <c r="V90" s="2984">
        <v>10</v>
      </c>
      <c r="W90" s="3002"/>
    </row>
    <row r="91" spans="1:23" ht="15.75" customHeight="1">
      <c r="A91" s="979"/>
      <c r="B91" s="3537" t="s">
        <v>4670</v>
      </c>
      <c r="C91" s="4903">
        <v>0</v>
      </c>
      <c r="D91" s="778">
        <v>0</v>
      </c>
      <c r="E91"/>
      <c r="F91"/>
      <c r="G91"/>
      <c r="H91"/>
      <c r="I91"/>
      <c r="J91"/>
      <c r="K91"/>
      <c r="L91"/>
      <c r="M91"/>
      <c r="N91"/>
      <c r="O91"/>
      <c r="P91" s="413" t="s">
        <v>4671</v>
      </c>
      <c r="Q91" s="78"/>
      <c r="R91" s="766"/>
      <c r="S91" s="3002"/>
      <c r="T91" s="3013"/>
      <c r="U91" s="101">
        <f t="shared" si="2"/>
        <v>0</v>
      </c>
      <c r="V91" s="2984">
        <v>10</v>
      </c>
      <c r="W91" s="3002"/>
    </row>
    <row r="92" spans="1:23" ht="15.75" customHeight="1">
      <c r="A92" s="979"/>
      <c r="B92" s="3537" t="s">
        <v>4672</v>
      </c>
      <c r="C92" s="4903">
        <v>0</v>
      </c>
      <c r="D92" s="778">
        <v>0</v>
      </c>
      <c r="E92"/>
      <c r="F92"/>
      <c r="G92"/>
      <c r="H92"/>
      <c r="I92"/>
      <c r="J92"/>
      <c r="K92"/>
      <c r="L92"/>
      <c r="M92"/>
      <c r="N92"/>
      <c r="O92"/>
      <c r="P92" s="413" t="s">
        <v>4673</v>
      </c>
      <c r="Q92" s="78"/>
      <c r="R92" s="766"/>
      <c r="S92" s="3002"/>
      <c r="T92" s="3013"/>
      <c r="U92" s="101">
        <f t="shared" si="2"/>
        <v>0</v>
      </c>
      <c r="V92" s="2984">
        <v>10</v>
      </c>
      <c r="W92" s="3002"/>
    </row>
    <row r="93" spans="1:23" ht="15.75" customHeight="1" thickBot="1">
      <c r="A93" s="3147"/>
      <c r="B93" s="3538" t="s">
        <v>4674</v>
      </c>
      <c r="C93" s="4900">
        <v>0</v>
      </c>
      <c r="D93" s="294">
        <v>0</v>
      </c>
      <c r="E93"/>
      <c r="F93"/>
      <c r="G93"/>
      <c r="H93"/>
      <c r="I93"/>
      <c r="J93"/>
      <c r="K93"/>
      <c r="L93"/>
      <c r="M93"/>
      <c r="N93"/>
      <c r="O93"/>
      <c r="P93" s="414" t="s">
        <v>4675</v>
      </c>
      <c r="Q93" s="78"/>
      <c r="R93" s="116"/>
      <c r="S93" s="3002"/>
      <c r="T93" s="3013"/>
      <c r="U93" s="101">
        <f t="shared" si="2"/>
        <v>0</v>
      </c>
      <c r="V93" s="2984">
        <v>10</v>
      </c>
      <c r="W93" s="3002"/>
    </row>
    <row r="94" spans="1:23" ht="15" thickTop="1">
      <c r="T94" s="3013"/>
      <c r="U94" s="101">
        <f t="shared" si="2"/>
        <v>0</v>
      </c>
      <c r="V94" s="2984">
        <v>12</v>
      </c>
    </row>
    <row r="95" spans="1:23" ht="42" customHeight="1">
      <c r="B95" s="3696" t="s">
        <v>4676</v>
      </c>
      <c r="C95" s="78"/>
      <c r="D95" s="78"/>
      <c r="E95" s="78"/>
      <c r="F95" s="78"/>
      <c r="G95" s="78"/>
      <c r="H95" s="78"/>
      <c r="I95" s="78"/>
      <c r="J95" s="78"/>
      <c r="K95" s="78"/>
      <c r="L95" s="78"/>
      <c r="M95" s="78"/>
      <c r="N95" s="78"/>
      <c r="O95" s="78"/>
      <c r="P95" s="78"/>
      <c r="Q95" s="78"/>
      <c r="R95" s="78"/>
      <c r="S95" s="3002"/>
      <c r="T95" s="3013"/>
      <c r="U95" s="101">
        <f t="shared" si="2"/>
        <v>0</v>
      </c>
      <c r="V95" s="2984">
        <v>12</v>
      </c>
      <c r="W95" s="3002"/>
    </row>
    <row r="96" spans="1:23" customFormat="1" ht="15.75" customHeight="1" thickBot="1">
      <c r="A96" s="980"/>
      <c r="S96" s="3317"/>
      <c r="T96" s="3013"/>
      <c r="U96" s="101">
        <f t="shared" si="2"/>
        <v>0</v>
      </c>
      <c r="V96" s="2984">
        <v>12</v>
      </c>
      <c r="W96" s="3317"/>
    </row>
    <row r="97" spans="1:23" ht="15.75" customHeight="1" thickTop="1" thickBot="1">
      <c r="A97" s="979"/>
      <c r="B97" s="3534" t="s">
        <v>4677</v>
      </c>
      <c r="C97" s="771"/>
      <c r="D97" s="771"/>
      <c r="E97" s="771"/>
      <c r="F97" s="771"/>
      <c r="G97" s="771"/>
      <c r="H97" s="771"/>
      <c r="I97" s="771"/>
      <c r="J97" s="771"/>
      <c r="K97" s="771"/>
      <c r="L97" s="771"/>
      <c r="M97" s="771"/>
      <c r="N97" s="771"/>
      <c r="O97" s="771"/>
      <c r="P97" s="213"/>
      <c r="Q97" s="55"/>
      <c r="R97" s="78"/>
      <c r="S97" s="3002"/>
      <c r="T97" s="3013"/>
      <c r="U97" s="101">
        <f t="shared" si="2"/>
        <v>0</v>
      </c>
      <c r="V97" s="2984">
        <v>12</v>
      </c>
      <c r="W97" s="3002"/>
    </row>
    <row r="98" spans="1:23" ht="31.5" customHeight="1" thickTop="1">
      <c r="A98" s="3147" t="s">
        <v>1332</v>
      </c>
      <c r="B98" s="3562" t="s">
        <v>717</v>
      </c>
      <c r="C98" s="277" t="s">
        <v>4678</v>
      </c>
      <c r="D98" s="277" t="s">
        <v>4679</v>
      </c>
      <c r="E98" s="278" t="s">
        <v>4680</v>
      </c>
      <c r="F98"/>
      <c r="G98"/>
      <c r="H98" s="771"/>
      <c r="I98" s="771"/>
      <c r="J98" s="771"/>
      <c r="K98" s="771"/>
      <c r="L98" s="771"/>
      <c r="M98" s="771"/>
      <c r="N98" s="771"/>
      <c r="O98" s="771"/>
      <c r="P98" s="213"/>
      <c r="Q98" s="55"/>
      <c r="R98" s="78"/>
      <c r="S98" s="3002"/>
      <c r="T98" s="3013"/>
      <c r="U98" s="101">
        <f t="shared" si="2"/>
        <v>0</v>
      </c>
      <c r="V98" s="2984">
        <v>9</v>
      </c>
      <c r="W98" s="3002"/>
    </row>
    <row r="99" spans="1:23" ht="15.75" customHeight="1">
      <c r="A99" s="979"/>
      <c r="B99" s="3564" t="s">
        <v>718</v>
      </c>
      <c r="C99" s="190" t="s">
        <v>1427</v>
      </c>
      <c r="D99" s="865" t="s">
        <v>4582</v>
      </c>
      <c r="E99" s="191" t="s">
        <v>1427</v>
      </c>
      <c r="F99"/>
      <c r="G99"/>
      <c r="H99" s="771"/>
      <c r="I99" s="771"/>
      <c r="J99" s="771"/>
      <c r="K99" s="771"/>
      <c r="L99" s="771"/>
      <c r="M99" s="771"/>
      <c r="N99" s="771"/>
      <c r="O99" s="771"/>
      <c r="P99" s="213"/>
      <c r="Q99" s="55"/>
      <c r="R99" s="78"/>
      <c r="S99" s="3002"/>
      <c r="T99" s="3013"/>
      <c r="U99" s="101">
        <f t="shared" si="2"/>
        <v>0</v>
      </c>
      <c r="V99" s="2984">
        <v>9</v>
      </c>
      <c r="W99" s="3002"/>
    </row>
    <row r="100" spans="1:23" ht="15.75" customHeight="1" thickBot="1">
      <c r="A100" s="979"/>
      <c r="B100" s="3565" t="s">
        <v>719</v>
      </c>
      <c r="C100" s="430">
        <v>0</v>
      </c>
      <c r="D100" s="430">
        <v>3</v>
      </c>
      <c r="E100" s="431">
        <v>0</v>
      </c>
      <c r="F100"/>
      <c r="G100"/>
      <c r="H100" s="771"/>
      <c r="I100" s="771"/>
      <c r="J100" s="771"/>
      <c r="K100" s="771"/>
      <c r="L100" s="771"/>
      <c r="M100" s="771"/>
      <c r="N100" s="771"/>
      <c r="O100" s="771"/>
      <c r="P100" s="213"/>
      <c r="Q100" s="55"/>
      <c r="R100" s="78"/>
      <c r="S100" s="3002"/>
      <c r="T100" s="3013"/>
      <c r="U100" s="101">
        <f t="shared" si="2"/>
        <v>0</v>
      </c>
      <c r="V100" s="2984">
        <v>9</v>
      </c>
      <c r="W100" s="3002"/>
    </row>
    <row r="101" spans="1:23" ht="15.75" customHeight="1" thickTop="1">
      <c r="A101" s="3147"/>
      <c r="B101" s="3535" t="s">
        <v>4681</v>
      </c>
      <c r="C101" s="4623"/>
      <c r="D101" s="4641">
        <v>116.83</v>
      </c>
      <c r="E101" s="278"/>
      <c r="F101"/>
      <c r="G101"/>
      <c r="H101" s="148"/>
      <c r="I101" s="148"/>
      <c r="J101" s="148"/>
      <c r="K101" s="148"/>
      <c r="L101" s="148"/>
      <c r="M101" s="148"/>
      <c r="N101" s="148"/>
      <c r="O101" s="148"/>
      <c r="P101" s="412" t="s">
        <v>4682</v>
      </c>
      <c r="Q101" s="78"/>
      <c r="R101" s="100"/>
      <c r="S101" s="3002"/>
      <c r="T101" s="3013"/>
      <c r="U101" s="101">
        <f t="shared" si="2"/>
        <v>0</v>
      </c>
      <c r="V101" s="2984">
        <v>11</v>
      </c>
      <c r="W101" s="3002"/>
    </row>
    <row r="102" spans="1:23" ht="15.75" customHeight="1">
      <c r="A102" s="979"/>
      <c r="B102" s="3537" t="s">
        <v>4683</v>
      </c>
      <c r="C102" s="4923">
        <v>2820</v>
      </c>
      <c r="D102" s="190"/>
      <c r="E102" s="4640"/>
      <c r="F102"/>
      <c r="G102"/>
      <c r="H102" s="148"/>
      <c r="I102" s="148"/>
      <c r="J102" s="148"/>
      <c r="K102" s="148"/>
      <c r="L102" s="148"/>
      <c r="M102" s="148"/>
      <c r="N102" s="148"/>
      <c r="O102" s="148"/>
      <c r="P102" s="413" t="s">
        <v>4684</v>
      </c>
      <c r="Q102" s="78"/>
      <c r="R102" s="106"/>
      <c r="S102" s="3002"/>
      <c r="T102" s="3013"/>
      <c r="U102" s="101">
        <f t="shared" si="2"/>
        <v>0</v>
      </c>
      <c r="V102" s="2984">
        <v>11</v>
      </c>
      <c r="W102" s="3002"/>
    </row>
    <row r="103" spans="1:23" ht="15.75" customHeight="1" thickBot="1">
      <c r="A103" s="3147"/>
      <c r="B103" s="3538" t="s">
        <v>4685</v>
      </c>
      <c r="C103" s="92"/>
      <c r="D103" s="92"/>
      <c r="E103" s="4924">
        <v>2460</v>
      </c>
      <c r="F103"/>
      <c r="G103"/>
      <c r="H103" s="148"/>
      <c r="I103" s="148"/>
      <c r="J103" s="148"/>
      <c r="K103" s="148"/>
      <c r="L103" s="148"/>
      <c r="M103" s="148"/>
      <c r="N103" s="148"/>
      <c r="O103" s="148"/>
      <c r="P103" s="414" t="s">
        <v>4686</v>
      </c>
      <c r="Q103" s="78"/>
      <c r="R103" s="116"/>
      <c r="S103" s="3002"/>
      <c r="T103" s="3013"/>
      <c r="U103" s="101">
        <f t="shared" si="2"/>
        <v>0</v>
      </c>
      <c r="V103" s="2984">
        <v>11</v>
      </c>
      <c r="W103" s="3002"/>
    </row>
    <row r="104" spans="1:23" ht="15.75" customHeight="1" thickTop="1" thickBot="1">
      <c r="T104" s="3013"/>
      <c r="U104" s="101">
        <f t="shared" si="2"/>
        <v>0</v>
      </c>
      <c r="V104" s="2984">
        <v>12</v>
      </c>
    </row>
    <row r="105" spans="1:23" ht="31.2" thickTop="1" thickBot="1">
      <c r="A105" s="979"/>
      <c r="B105" s="3534" t="s">
        <v>4687</v>
      </c>
      <c r="C105" s="771"/>
      <c r="D105" s="771"/>
      <c r="E105" s="771"/>
      <c r="F105" s="771"/>
      <c r="G105" s="771"/>
      <c r="H105" s="771"/>
      <c r="I105" s="771"/>
      <c r="J105" s="771"/>
      <c r="K105" s="771"/>
      <c r="L105" s="771"/>
      <c r="M105" s="771"/>
      <c r="N105" s="771"/>
      <c r="O105" s="771"/>
      <c r="P105" s="213"/>
      <c r="Q105" s="55"/>
      <c r="R105" s="78"/>
      <c r="S105" s="3002"/>
      <c r="T105" s="3013"/>
      <c r="U105" s="101">
        <f t="shared" si="2"/>
        <v>0</v>
      </c>
      <c r="V105" s="2984">
        <v>12</v>
      </c>
      <c r="W105" s="3002"/>
    </row>
    <row r="106" spans="1:23" ht="108.75" customHeight="1" thickTop="1">
      <c r="A106" s="979" t="s">
        <v>1332</v>
      </c>
      <c r="B106" s="3562" t="s">
        <v>717</v>
      </c>
      <c r="C106" s="943" t="s">
        <v>4688</v>
      </c>
      <c r="D106" s="944" t="s">
        <v>4689</v>
      </c>
      <c r="E106" s="943" t="s">
        <v>4690</v>
      </c>
      <c r="F106" s="943" t="s">
        <v>4691</v>
      </c>
      <c r="G106" s="943" t="s">
        <v>4692</v>
      </c>
      <c r="H106" s="943" t="s">
        <v>4693</v>
      </c>
      <c r="I106" s="943" t="s">
        <v>4694</v>
      </c>
      <c r="J106" s="943" t="s">
        <v>4695</v>
      </c>
      <c r="K106" s="943" t="s">
        <v>4696</v>
      </c>
      <c r="L106" s="943" t="s">
        <v>4697</v>
      </c>
      <c r="M106" s="943" t="s">
        <v>4698</v>
      </c>
      <c r="N106" s="1000" t="s">
        <v>4699</v>
      </c>
      <c r="O106" s="213"/>
      <c r="P106" s="213"/>
      <c r="Q106" s="55"/>
      <c r="R106" s="78"/>
      <c r="S106" s="3002"/>
      <c r="T106" s="3013"/>
      <c r="U106" s="101">
        <f t="shared" si="2"/>
        <v>0</v>
      </c>
      <c r="V106" s="2984">
        <v>0</v>
      </c>
      <c r="W106" s="3002"/>
    </row>
    <row r="107" spans="1:23" ht="15.75" customHeight="1">
      <c r="A107" s="979"/>
      <c r="B107" s="3564" t="s">
        <v>718</v>
      </c>
      <c r="C107" s="800" t="s">
        <v>1427</v>
      </c>
      <c r="D107" s="800" t="s">
        <v>1427</v>
      </c>
      <c r="E107" s="190" t="s">
        <v>4582</v>
      </c>
      <c r="F107" s="190" t="s">
        <v>4582</v>
      </c>
      <c r="G107" s="800" t="s">
        <v>1427</v>
      </c>
      <c r="H107" s="800" t="s">
        <v>1427</v>
      </c>
      <c r="I107" s="190" t="s">
        <v>4582</v>
      </c>
      <c r="J107" s="190" t="s">
        <v>4582</v>
      </c>
      <c r="K107" s="800" t="s">
        <v>1427</v>
      </c>
      <c r="L107" s="800" t="s">
        <v>1427</v>
      </c>
      <c r="M107" s="190" t="s">
        <v>4582</v>
      </c>
      <c r="N107" s="191" t="s">
        <v>4582</v>
      </c>
      <c r="O107" s="213"/>
      <c r="P107" s="213"/>
      <c r="Q107" s="55"/>
      <c r="R107" s="78"/>
      <c r="S107" s="3002"/>
      <c r="T107" s="3013"/>
      <c r="U107" s="101">
        <f t="shared" ref="U107:U136" si="3">IF(COUNTBLANK(C107:N107) = V107, 0, rngIncomplete )</f>
        <v>0</v>
      </c>
      <c r="V107" s="2984">
        <v>0</v>
      </c>
      <c r="W107" s="3002"/>
    </row>
    <row r="108" spans="1:23" ht="15.75" customHeight="1" thickBot="1">
      <c r="A108" s="979"/>
      <c r="B108" s="3565" t="s">
        <v>719</v>
      </c>
      <c r="C108" s="430">
        <v>0</v>
      </c>
      <c r="D108" s="430">
        <v>0</v>
      </c>
      <c r="E108" s="430">
        <v>3</v>
      </c>
      <c r="F108" s="430">
        <v>3</v>
      </c>
      <c r="G108" s="430"/>
      <c r="H108" s="430"/>
      <c r="I108" s="430">
        <v>3</v>
      </c>
      <c r="J108" s="430">
        <v>3</v>
      </c>
      <c r="K108" s="430"/>
      <c r="L108" s="430"/>
      <c r="M108" s="430">
        <v>3</v>
      </c>
      <c r="N108" s="431">
        <v>3</v>
      </c>
      <c r="O108" s="213"/>
      <c r="P108" s="213"/>
      <c r="Q108" s="55"/>
      <c r="R108" s="78"/>
      <c r="S108" s="3002"/>
      <c r="T108" s="3013"/>
      <c r="U108" s="101" t="str">
        <f t="shared" si="3"/>
        <v>Please complete all cells in row</v>
      </c>
      <c r="V108" s="2984">
        <v>6</v>
      </c>
      <c r="W108" s="3002"/>
    </row>
    <row r="109" spans="1:23" s="797" customFormat="1" ht="15.75" customHeight="1" thickTop="1">
      <c r="A109" s="979"/>
      <c r="B109" s="4642" t="s">
        <v>4700</v>
      </c>
      <c r="C109" s="4928">
        <v>0</v>
      </c>
      <c r="D109" s="4928">
        <v>24</v>
      </c>
      <c r="E109" s="4925">
        <v>0</v>
      </c>
      <c r="F109" s="4925">
        <v>0.96</v>
      </c>
      <c r="G109" s="4928">
        <v>0</v>
      </c>
      <c r="H109" s="4928">
        <v>0</v>
      </c>
      <c r="I109" s="4925">
        <v>0</v>
      </c>
      <c r="J109" s="4925">
        <v>0</v>
      </c>
      <c r="K109" s="4928">
        <v>0</v>
      </c>
      <c r="L109" s="4928">
        <v>0</v>
      </c>
      <c r="M109" s="4925">
        <v>0</v>
      </c>
      <c r="N109" s="4935">
        <v>0</v>
      </c>
      <c r="O109" s="999"/>
      <c r="P109" s="412" t="s">
        <v>4701</v>
      </c>
      <c r="Q109" s="189"/>
      <c r="R109" s="798"/>
      <c r="S109" s="3428"/>
      <c r="T109" s="3014"/>
      <c r="U109" s="101">
        <f t="shared" si="3"/>
        <v>0</v>
      </c>
      <c r="V109" s="2984">
        <v>0</v>
      </c>
      <c r="W109" s="3428"/>
    </row>
    <row r="110" spans="1:23" s="797" customFormat="1" ht="15.75" customHeight="1">
      <c r="A110" s="979"/>
      <c r="B110" s="4642" t="s">
        <v>4702</v>
      </c>
      <c r="C110" s="4929">
        <v>1</v>
      </c>
      <c r="D110" s="4929">
        <v>60</v>
      </c>
      <c r="E110" s="4926">
        <v>0.02</v>
      </c>
      <c r="F110" s="4926">
        <v>2.68</v>
      </c>
      <c r="G110" s="4929">
        <v>0</v>
      </c>
      <c r="H110" s="4929">
        <v>0</v>
      </c>
      <c r="I110" s="4926">
        <v>0</v>
      </c>
      <c r="J110" s="4926">
        <v>0</v>
      </c>
      <c r="K110" s="4929">
        <v>0</v>
      </c>
      <c r="L110" s="4929">
        <v>4</v>
      </c>
      <c r="M110" s="4926">
        <v>0</v>
      </c>
      <c r="N110" s="4936">
        <v>0.16</v>
      </c>
      <c r="O110" s="999"/>
      <c r="P110" s="413" t="s">
        <v>4703</v>
      </c>
      <c r="Q110" s="189"/>
      <c r="R110" s="799"/>
      <c r="S110" s="3428"/>
      <c r="T110" s="3014"/>
      <c r="U110" s="101">
        <f t="shared" si="3"/>
        <v>0</v>
      </c>
      <c r="V110" s="2984">
        <v>0</v>
      </c>
      <c r="W110" s="3428"/>
    </row>
    <row r="111" spans="1:23" ht="15.75" customHeight="1">
      <c r="A111" s="979"/>
      <c r="B111" s="4642" t="s">
        <v>9842</v>
      </c>
      <c r="C111" s="4929">
        <v>0</v>
      </c>
      <c r="D111" s="4929">
        <v>0</v>
      </c>
      <c r="E111" s="4926">
        <v>0</v>
      </c>
      <c r="F111" s="4926">
        <v>0</v>
      </c>
      <c r="G111" s="4932"/>
      <c r="H111" s="4932"/>
      <c r="I111" s="4933"/>
      <c r="J111" s="4933"/>
      <c r="K111" s="4932"/>
      <c r="L111" s="4932"/>
      <c r="M111" s="4934"/>
      <c r="N111" s="4937"/>
      <c r="O111" s="999"/>
      <c r="P111" s="413" t="s">
        <v>4704</v>
      </c>
      <c r="Q111" s="78"/>
      <c r="R111" s="106"/>
      <c r="S111" s="3002"/>
      <c r="T111" s="3013"/>
      <c r="U111" s="101">
        <f t="shared" si="3"/>
        <v>0</v>
      </c>
      <c r="V111" s="2984">
        <v>8</v>
      </c>
      <c r="W111" s="3002"/>
    </row>
    <row r="112" spans="1:23" ht="15.75" customHeight="1">
      <c r="A112" s="979"/>
      <c r="B112" s="4642" t="s">
        <v>4705</v>
      </c>
      <c r="C112" s="4929">
        <v>0</v>
      </c>
      <c r="D112" s="4929">
        <v>57</v>
      </c>
      <c r="E112" s="4926">
        <v>0</v>
      </c>
      <c r="F112" s="4926">
        <v>2.37</v>
      </c>
      <c r="G112" s="4929">
        <v>0</v>
      </c>
      <c r="H112" s="4929">
        <v>0</v>
      </c>
      <c r="I112" s="4926">
        <v>0</v>
      </c>
      <c r="J112" s="4926">
        <v>0</v>
      </c>
      <c r="K112" s="4929">
        <v>0</v>
      </c>
      <c r="L112" s="4929">
        <v>1</v>
      </c>
      <c r="M112" s="4926">
        <v>0</v>
      </c>
      <c r="N112" s="4936">
        <v>0.04</v>
      </c>
      <c r="O112" s="999"/>
      <c r="P112" s="413" t="s">
        <v>4706</v>
      </c>
      <c r="Q112" s="78"/>
      <c r="R112" s="106"/>
      <c r="S112" s="3002"/>
      <c r="T112" s="3013"/>
      <c r="U112" s="101">
        <f t="shared" si="3"/>
        <v>0</v>
      </c>
      <c r="V112" s="2984">
        <v>0</v>
      </c>
      <c r="W112" s="3002"/>
    </row>
    <row r="113" spans="1:23" s="797" customFormat="1" ht="15.75" customHeight="1">
      <c r="A113" s="979"/>
      <c r="B113" s="4642" t="s">
        <v>4707</v>
      </c>
      <c r="C113" s="4929">
        <v>0</v>
      </c>
      <c r="D113" s="4929">
        <v>384</v>
      </c>
      <c r="E113" s="4926">
        <v>0</v>
      </c>
      <c r="F113" s="4926">
        <v>17.97</v>
      </c>
      <c r="G113" s="4929">
        <v>0</v>
      </c>
      <c r="H113" s="4929">
        <v>0</v>
      </c>
      <c r="I113" s="4926">
        <v>0</v>
      </c>
      <c r="J113" s="4926">
        <v>0</v>
      </c>
      <c r="K113" s="4929">
        <v>0</v>
      </c>
      <c r="L113" s="4929">
        <v>1</v>
      </c>
      <c r="M113" s="4926">
        <v>0</v>
      </c>
      <c r="N113" s="4936">
        <v>0.04</v>
      </c>
      <c r="O113" s="999"/>
      <c r="P113" s="413" t="s">
        <v>4708</v>
      </c>
      <c r="Q113" s="189"/>
      <c r="R113" s="796"/>
      <c r="S113" s="3428"/>
      <c r="T113" s="3014"/>
      <c r="U113" s="101">
        <f t="shared" si="3"/>
        <v>0</v>
      </c>
      <c r="V113" s="2984">
        <v>0</v>
      </c>
      <c r="W113" s="3428"/>
    </row>
    <row r="114" spans="1:23" s="797" customFormat="1" ht="15.75" customHeight="1">
      <c r="A114" s="979"/>
      <c r="B114" s="4642" t="s">
        <v>9843</v>
      </c>
      <c r="C114" s="4929">
        <v>1</v>
      </c>
      <c r="D114" s="4929">
        <v>1</v>
      </c>
      <c r="E114" s="4926">
        <v>0.02</v>
      </c>
      <c r="F114" s="4926">
        <v>0.04</v>
      </c>
      <c r="G114" s="4932"/>
      <c r="H114" s="4932"/>
      <c r="I114" s="4933"/>
      <c r="J114" s="4933"/>
      <c r="K114" s="4932"/>
      <c r="L114" s="4932"/>
      <c r="M114" s="4934"/>
      <c r="N114" s="4937"/>
      <c r="O114" s="999"/>
      <c r="P114" s="413" t="s">
        <v>4709</v>
      </c>
      <c r="Q114" s="189"/>
      <c r="R114" s="796"/>
      <c r="S114" s="3428"/>
      <c r="T114" s="3014"/>
      <c r="U114" s="101">
        <f t="shared" si="3"/>
        <v>0</v>
      </c>
      <c r="V114" s="2984">
        <v>8</v>
      </c>
      <c r="W114" s="3428"/>
    </row>
    <row r="115" spans="1:23" s="797" customFormat="1" ht="15.75" customHeight="1">
      <c r="A115" s="979"/>
      <c r="B115" s="4642" t="s">
        <v>4710</v>
      </c>
      <c r="C115" s="4929">
        <v>2</v>
      </c>
      <c r="D115" s="4929">
        <v>1572</v>
      </c>
      <c r="E115" s="4926">
        <v>0.04</v>
      </c>
      <c r="F115" s="4926">
        <v>63.16</v>
      </c>
      <c r="G115" s="4929">
        <v>78</v>
      </c>
      <c r="H115" s="4929">
        <v>15</v>
      </c>
      <c r="I115" s="4926">
        <v>2.34</v>
      </c>
      <c r="J115" s="4926">
        <v>0.45</v>
      </c>
      <c r="K115" s="4929">
        <v>0</v>
      </c>
      <c r="L115" s="4929">
        <v>306</v>
      </c>
      <c r="M115" s="4926">
        <v>0</v>
      </c>
      <c r="N115" s="4936">
        <v>12.23</v>
      </c>
      <c r="O115" s="999"/>
      <c r="P115" s="413" t="s">
        <v>4711</v>
      </c>
      <c r="Q115" s="189"/>
      <c r="R115" s="796"/>
      <c r="S115" s="3428"/>
      <c r="T115" s="3014"/>
      <c r="U115" s="101">
        <f t="shared" si="3"/>
        <v>0</v>
      </c>
      <c r="V115" s="2984">
        <v>0</v>
      </c>
      <c r="W115" s="3428"/>
    </row>
    <row r="116" spans="1:23" s="797" customFormat="1" ht="15.6">
      <c r="A116" s="979"/>
      <c r="B116" s="4642" t="s">
        <v>4712</v>
      </c>
      <c r="C116" s="4929">
        <v>0</v>
      </c>
      <c r="D116" s="4929">
        <v>74</v>
      </c>
      <c r="E116" s="4926">
        <v>0</v>
      </c>
      <c r="F116" s="4926">
        <v>4.47</v>
      </c>
      <c r="G116" s="4929">
        <v>0</v>
      </c>
      <c r="H116" s="4929">
        <v>1</v>
      </c>
      <c r="I116" s="4926">
        <v>0</v>
      </c>
      <c r="J116" s="4926">
        <v>0.03</v>
      </c>
      <c r="K116" s="4929">
        <v>0</v>
      </c>
      <c r="L116" s="4929">
        <v>1</v>
      </c>
      <c r="M116" s="4926">
        <v>0</v>
      </c>
      <c r="N116" s="4936">
        <v>0.04</v>
      </c>
      <c r="O116" s="999"/>
      <c r="P116" s="413" t="s">
        <v>4713</v>
      </c>
      <c r="Q116" s="189"/>
      <c r="R116" s="796"/>
      <c r="S116" s="3428"/>
      <c r="T116" s="3014"/>
      <c r="U116" s="101">
        <f t="shared" si="3"/>
        <v>0</v>
      </c>
      <c r="V116" s="2984">
        <v>0</v>
      </c>
      <c r="W116" s="3428"/>
    </row>
    <row r="117" spans="1:23" ht="15.75" customHeight="1">
      <c r="A117" s="979"/>
      <c r="B117" s="4642" t="s">
        <v>4714</v>
      </c>
      <c r="C117" s="4931">
        <v>0</v>
      </c>
      <c r="D117" s="4929">
        <v>89</v>
      </c>
      <c r="E117" s="4926">
        <v>0</v>
      </c>
      <c r="F117" s="4926">
        <v>3.62</v>
      </c>
      <c r="G117" s="4929">
        <v>6</v>
      </c>
      <c r="H117" s="4929">
        <v>1</v>
      </c>
      <c r="I117" s="4926">
        <v>0.18</v>
      </c>
      <c r="J117" s="4926">
        <v>0.03</v>
      </c>
      <c r="K117" s="4929">
        <v>0</v>
      </c>
      <c r="L117" s="4929">
        <v>2</v>
      </c>
      <c r="M117" s="4926">
        <v>0</v>
      </c>
      <c r="N117" s="4936">
        <v>0.08</v>
      </c>
      <c r="O117" s="999"/>
      <c r="P117" s="413" t="s">
        <v>4715</v>
      </c>
      <c r="Q117" s="78"/>
      <c r="R117" s="106"/>
      <c r="S117" s="3002"/>
      <c r="T117" s="3013"/>
      <c r="U117" s="101">
        <f t="shared" si="3"/>
        <v>0</v>
      </c>
      <c r="V117" s="2984">
        <v>0</v>
      </c>
      <c r="W117" s="3002"/>
    </row>
    <row r="118" spans="1:23" ht="15.75" customHeight="1">
      <c r="A118" s="979"/>
      <c r="B118" s="4642" t="s">
        <v>4716</v>
      </c>
      <c r="C118" s="4929">
        <v>0</v>
      </c>
      <c r="D118" s="4929">
        <v>0</v>
      </c>
      <c r="E118" s="4926">
        <v>0</v>
      </c>
      <c r="F118" s="4926">
        <v>0</v>
      </c>
      <c r="G118" s="4929">
        <v>0</v>
      </c>
      <c r="H118" s="4929">
        <v>0</v>
      </c>
      <c r="I118" s="4926">
        <v>0</v>
      </c>
      <c r="J118" s="4926">
        <v>0</v>
      </c>
      <c r="K118" s="4929">
        <v>0</v>
      </c>
      <c r="L118" s="4929">
        <v>0</v>
      </c>
      <c r="M118" s="4926">
        <v>0</v>
      </c>
      <c r="N118" s="4936">
        <v>0</v>
      </c>
      <c r="O118" s="999"/>
      <c r="P118" s="413" t="s">
        <v>4717</v>
      </c>
      <c r="Q118" s="78"/>
      <c r="R118" s="106"/>
      <c r="S118" s="3002"/>
      <c r="T118" s="3013"/>
      <c r="U118" s="101">
        <f t="shared" si="3"/>
        <v>0</v>
      </c>
      <c r="V118" s="2984">
        <v>0</v>
      </c>
      <c r="W118" s="3002"/>
    </row>
    <row r="119" spans="1:23" ht="15.75" customHeight="1" thickBot="1">
      <c r="A119" s="979"/>
      <c r="B119" s="4642" t="s">
        <v>4718</v>
      </c>
      <c r="C119" s="4930">
        <v>0</v>
      </c>
      <c r="D119" s="4930">
        <v>0</v>
      </c>
      <c r="E119" s="4927">
        <v>0</v>
      </c>
      <c r="F119" s="4927">
        <v>0</v>
      </c>
      <c r="G119" s="4930">
        <v>0</v>
      </c>
      <c r="H119" s="4930">
        <v>0</v>
      </c>
      <c r="I119" s="4927">
        <v>0</v>
      </c>
      <c r="J119" s="4927">
        <v>0</v>
      </c>
      <c r="K119" s="4930">
        <v>0</v>
      </c>
      <c r="L119" s="4930">
        <v>0</v>
      </c>
      <c r="M119" s="4927">
        <v>0</v>
      </c>
      <c r="N119" s="4938">
        <v>0</v>
      </c>
      <c r="O119" s="999"/>
      <c r="P119" s="414" t="s">
        <v>4719</v>
      </c>
      <c r="Q119" s="78"/>
      <c r="R119" s="116"/>
      <c r="S119" s="3002"/>
      <c r="T119" s="3013"/>
      <c r="U119" s="101">
        <f t="shared" si="3"/>
        <v>0</v>
      </c>
      <c r="V119" s="2984">
        <v>0</v>
      </c>
      <c r="W119" s="3002"/>
    </row>
    <row r="120" spans="1:23" s="795" customFormat="1" ht="15.75" customHeight="1" thickTop="1" thickBot="1">
      <c r="A120" s="985"/>
      <c r="B120" s="10"/>
      <c r="C120" s="10"/>
      <c r="D120" s="10"/>
      <c r="E120" s="10"/>
      <c r="F120" s="10"/>
      <c r="G120" s="10"/>
      <c r="H120" s="10"/>
      <c r="I120" s="10"/>
      <c r="J120" s="10"/>
      <c r="K120" s="10"/>
      <c r="L120" s="10"/>
      <c r="M120" s="10"/>
      <c r="N120" s="10"/>
      <c r="O120" s="10"/>
      <c r="P120" s="10"/>
      <c r="Q120" s="10"/>
      <c r="R120" s="10"/>
      <c r="S120" s="3007"/>
      <c r="T120" s="3013"/>
      <c r="U120" s="101">
        <f t="shared" si="3"/>
        <v>0</v>
      </c>
      <c r="V120" s="2984">
        <v>12</v>
      </c>
      <c r="W120" s="3007"/>
    </row>
    <row r="121" spans="1:23" ht="31.2" thickTop="1" thickBot="1">
      <c r="A121" s="979"/>
      <c r="B121" s="3536" t="s">
        <v>9844</v>
      </c>
      <c r="C121" s="771"/>
      <c r="D121" s="771"/>
      <c r="E121" s="771"/>
      <c r="F121" s="771"/>
      <c r="G121" s="771"/>
      <c r="H121" s="771"/>
      <c r="I121" s="771"/>
      <c r="J121" s="771"/>
      <c r="K121" s="771"/>
      <c r="L121" s="771"/>
      <c r="M121" s="771"/>
      <c r="N121" s="771"/>
      <c r="O121" s="771"/>
      <c r="P121" s="213"/>
      <c r="Q121" s="55"/>
      <c r="R121" s="78"/>
      <c r="S121" s="3002"/>
      <c r="T121" s="3013"/>
      <c r="U121" s="101">
        <f t="shared" si="3"/>
        <v>0</v>
      </c>
      <c r="V121" s="2984">
        <v>12</v>
      </c>
      <c r="W121" s="3002"/>
    </row>
    <row r="122" spans="1:23" ht="101.1" customHeight="1" thickTop="1">
      <c r="A122" s="979" t="s">
        <v>1332</v>
      </c>
      <c r="B122" s="3569" t="s">
        <v>717</v>
      </c>
      <c r="C122" s="1001" t="s">
        <v>4720</v>
      </c>
      <c r="D122" s="1001" t="s">
        <v>4721</v>
      </c>
      <c r="E122" s="1001" t="s">
        <v>4722</v>
      </c>
      <c r="F122" s="1002" t="s">
        <v>4723</v>
      </c>
      <c r="G122"/>
      <c r="H122"/>
      <c r="I122"/>
      <c r="J122"/>
      <c r="K122"/>
      <c r="L122"/>
      <c r="M122"/>
      <c r="N122"/>
      <c r="O122"/>
      <c r="P122" s="213"/>
      <c r="Q122" s="55"/>
      <c r="R122" s="78"/>
      <c r="S122" s="3002"/>
      <c r="T122" s="3013"/>
      <c r="U122" s="101">
        <f t="shared" si="3"/>
        <v>0</v>
      </c>
      <c r="V122" s="2984">
        <v>8</v>
      </c>
      <c r="W122" s="3002"/>
    </row>
    <row r="123" spans="1:23" ht="15.75" customHeight="1">
      <c r="A123" s="979"/>
      <c r="B123" s="3570" t="s">
        <v>718</v>
      </c>
      <c r="C123" s="3922" t="s">
        <v>1427</v>
      </c>
      <c r="D123" s="3922" t="s">
        <v>4582</v>
      </c>
      <c r="E123" s="3922" t="s">
        <v>1427</v>
      </c>
      <c r="F123" s="3923" t="s">
        <v>4582</v>
      </c>
      <c r="G123"/>
      <c r="H123"/>
      <c r="I123"/>
      <c r="J123"/>
      <c r="K123"/>
      <c r="L123"/>
      <c r="M123"/>
      <c r="N123"/>
      <c r="O123"/>
      <c r="P123" s="213"/>
      <c r="Q123" s="55"/>
      <c r="R123" s="78"/>
      <c r="S123" s="3002"/>
      <c r="T123" s="3013"/>
      <c r="U123" s="101">
        <f t="shared" si="3"/>
        <v>0</v>
      </c>
      <c r="V123" s="2984">
        <v>8</v>
      </c>
      <c r="W123" s="3002"/>
    </row>
    <row r="124" spans="1:23" ht="15.75" customHeight="1" thickBot="1">
      <c r="A124" s="979"/>
      <c r="B124" s="3571" t="s">
        <v>719</v>
      </c>
      <c r="C124" s="3924">
        <v>0</v>
      </c>
      <c r="D124" s="3924">
        <v>3</v>
      </c>
      <c r="E124" s="3924">
        <v>0</v>
      </c>
      <c r="F124" s="3925">
        <v>3</v>
      </c>
      <c r="G124"/>
      <c r="H124"/>
      <c r="I124"/>
      <c r="J124"/>
      <c r="K124"/>
      <c r="L124"/>
      <c r="M124"/>
      <c r="N124"/>
      <c r="O124"/>
      <c r="P124" s="213"/>
      <c r="Q124" s="55"/>
      <c r="R124" s="78"/>
      <c r="S124" s="3002"/>
      <c r="T124" s="3013"/>
      <c r="U124" s="101">
        <f t="shared" si="3"/>
        <v>0</v>
      </c>
      <c r="V124" s="2984">
        <v>8</v>
      </c>
      <c r="W124" s="3002"/>
    </row>
    <row r="125" spans="1:23" ht="15.75" customHeight="1" thickTop="1">
      <c r="A125" s="979"/>
      <c r="B125" s="4079" t="s">
        <v>4724</v>
      </c>
      <c r="C125" s="4939">
        <v>0</v>
      </c>
      <c r="D125" s="4940">
        <v>0</v>
      </c>
      <c r="E125" s="4939">
        <v>0</v>
      </c>
      <c r="F125" s="4941">
        <v>0</v>
      </c>
      <c r="G125"/>
      <c r="H125"/>
      <c r="I125"/>
      <c r="J125"/>
      <c r="K125"/>
      <c r="L125"/>
      <c r="M125"/>
      <c r="N125"/>
      <c r="O125"/>
      <c r="P125" s="412" t="s">
        <v>4725</v>
      </c>
      <c r="Q125" s="78"/>
      <c r="R125" s="100"/>
      <c r="S125" s="3002"/>
      <c r="T125" s="3013"/>
      <c r="U125" s="101">
        <f t="shared" si="3"/>
        <v>0</v>
      </c>
      <c r="V125" s="2984">
        <v>8</v>
      </c>
      <c r="W125" s="3002"/>
    </row>
    <row r="126" spans="1:23" ht="15.75" customHeight="1">
      <c r="A126" s="979"/>
      <c r="B126" s="4081" t="s">
        <v>4726</v>
      </c>
      <c r="C126" s="4929">
        <v>98</v>
      </c>
      <c r="D126" s="4926">
        <v>4.01</v>
      </c>
      <c r="E126" s="4929">
        <v>0</v>
      </c>
      <c r="F126" s="4936">
        <v>0</v>
      </c>
      <c r="G126"/>
      <c r="H126"/>
      <c r="I126"/>
      <c r="J126"/>
      <c r="K126"/>
      <c r="L126"/>
      <c r="M126"/>
      <c r="N126"/>
      <c r="O126"/>
      <c r="P126" s="413" t="s">
        <v>4727</v>
      </c>
      <c r="Q126" s="78"/>
      <c r="R126" s="106"/>
      <c r="S126" s="3002"/>
      <c r="T126" s="3013"/>
      <c r="U126" s="101">
        <f t="shared" si="3"/>
        <v>0</v>
      </c>
      <c r="V126" s="2984">
        <v>8</v>
      </c>
      <c r="W126" s="3002"/>
    </row>
    <row r="127" spans="1:23" ht="15.75" customHeight="1">
      <c r="A127" s="979"/>
      <c r="B127" s="4080" t="s">
        <v>4728</v>
      </c>
      <c r="C127" s="4929">
        <v>38</v>
      </c>
      <c r="D127" s="4926">
        <v>1.7</v>
      </c>
      <c r="E127" s="4929">
        <v>3</v>
      </c>
      <c r="F127" s="4936">
        <v>0.16</v>
      </c>
      <c r="G127"/>
      <c r="H127"/>
      <c r="I127"/>
      <c r="J127"/>
      <c r="K127"/>
      <c r="L127"/>
      <c r="M127"/>
      <c r="N127"/>
      <c r="O127"/>
      <c r="P127" s="413" t="s">
        <v>4729</v>
      </c>
      <c r="Q127" s="78"/>
      <c r="R127" s="766"/>
      <c r="S127" s="3002"/>
      <c r="T127" s="3013"/>
      <c r="U127" s="101">
        <f t="shared" si="3"/>
        <v>0</v>
      </c>
      <c r="V127" s="2984">
        <v>8</v>
      </c>
      <c r="W127" s="3002"/>
    </row>
    <row r="128" spans="1:23" ht="15.75" customHeight="1">
      <c r="A128" s="979"/>
      <c r="B128" s="4081" t="s">
        <v>4730</v>
      </c>
      <c r="C128" s="4929">
        <v>0</v>
      </c>
      <c r="D128" s="4926">
        <v>0</v>
      </c>
      <c r="E128" s="4929">
        <v>0</v>
      </c>
      <c r="F128" s="4936">
        <v>0</v>
      </c>
      <c r="G128"/>
      <c r="H128"/>
      <c r="I128"/>
      <c r="J128"/>
      <c r="K128"/>
      <c r="L128"/>
      <c r="M128"/>
      <c r="N128"/>
      <c r="O128"/>
      <c r="P128" s="413" t="s">
        <v>4731</v>
      </c>
      <c r="Q128" s="78"/>
      <c r="R128" s="766"/>
      <c r="S128" s="3002"/>
      <c r="T128" s="3013"/>
      <c r="U128" s="101">
        <f t="shared" si="3"/>
        <v>0</v>
      </c>
      <c r="V128" s="2984">
        <v>8</v>
      </c>
      <c r="W128" s="3002"/>
    </row>
    <row r="129" spans="1:23" ht="15.75" customHeight="1" thickBot="1">
      <c r="A129" s="979"/>
      <c r="B129" s="4082" t="s">
        <v>9845</v>
      </c>
      <c r="C129" s="4930">
        <v>0</v>
      </c>
      <c r="D129" s="4927">
        <v>0</v>
      </c>
      <c r="E129" s="4930">
        <v>0</v>
      </c>
      <c r="F129" s="4938">
        <v>0</v>
      </c>
      <c r="G129"/>
      <c r="H129"/>
      <c r="I129"/>
      <c r="J129"/>
      <c r="K129"/>
      <c r="L129"/>
      <c r="M129"/>
      <c r="N129"/>
      <c r="O129"/>
      <c r="P129" s="414" t="s">
        <v>4732</v>
      </c>
      <c r="Q129" s="78"/>
      <c r="R129" s="116"/>
      <c r="S129" s="3002"/>
      <c r="T129" s="3013"/>
      <c r="U129" s="101">
        <f t="shared" si="3"/>
        <v>0</v>
      </c>
      <c r="V129" s="2984">
        <v>8</v>
      </c>
      <c r="W129" s="3002"/>
    </row>
    <row r="130" spans="1:23" s="937" customFormat="1" ht="15.75" customHeight="1" thickTop="1" thickBot="1">
      <c r="A130" s="985"/>
      <c r="B130" s="10"/>
      <c r="C130" s="10"/>
      <c r="D130" s="10"/>
      <c r="E130" s="10"/>
      <c r="F130" s="10"/>
      <c r="G130" s="10"/>
      <c r="H130" s="10"/>
      <c r="I130" s="10"/>
      <c r="J130" s="10"/>
      <c r="K130" s="10"/>
      <c r="L130" s="10"/>
      <c r="M130" s="10"/>
      <c r="N130" s="10"/>
      <c r="O130" s="10"/>
      <c r="P130" s="10"/>
      <c r="Q130" s="10"/>
      <c r="R130" s="10"/>
      <c r="S130" s="3007"/>
      <c r="T130" s="3013"/>
      <c r="U130" s="101">
        <f t="shared" si="3"/>
        <v>0</v>
      </c>
      <c r="V130" s="2984">
        <v>12</v>
      </c>
      <c r="W130" s="3007"/>
    </row>
    <row r="131" spans="1:23" s="4853" customFormat="1" ht="21.75" customHeight="1" thickTop="1" thickBot="1">
      <c r="A131" s="4863"/>
      <c r="B131" s="4862" t="s">
        <v>9846</v>
      </c>
      <c r="C131" s="4861"/>
      <c r="D131" s="4861"/>
      <c r="E131" s="4861"/>
      <c r="F131" s="4861"/>
      <c r="G131" s="4861"/>
      <c r="H131" s="4861"/>
      <c r="I131" s="4861"/>
      <c r="J131" s="4861"/>
      <c r="K131" s="4861"/>
      <c r="L131" s="4861"/>
      <c r="M131" s="4861"/>
      <c r="N131" s="4861"/>
      <c r="O131" s="4861"/>
      <c r="P131" s="4860"/>
      <c r="Q131" s="4859"/>
      <c r="R131" s="4858"/>
      <c r="S131" s="4857"/>
      <c r="T131" s="4856"/>
      <c r="U131" s="4855">
        <f>IF(COUNTBLANK(C131:N131) = V131, 0, rngIncomplete )</f>
        <v>0</v>
      </c>
      <c r="V131" s="4854">
        <v>12</v>
      </c>
      <c r="W131" s="4857"/>
    </row>
    <row r="132" spans="1:23" ht="75.599999999999994" thickTop="1">
      <c r="A132" s="979" t="s">
        <v>1332</v>
      </c>
      <c r="B132" s="3562" t="s">
        <v>717</v>
      </c>
      <c r="C132" s="943" t="s">
        <v>9847</v>
      </c>
      <c r="D132" s="1000" t="s">
        <v>4733</v>
      </c>
      <c r="E132"/>
      <c r="F132"/>
      <c r="G132"/>
      <c r="H132"/>
      <c r="I132"/>
      <c r="J132"/>
      <c r="K132"/>
      <c r="L132"/>
      <c r="M132"/>
      <c r="N132"/>
      <c r="O132"/>
      <c r="P132" s="213"/>
      <c r="Q132" s="55"/>
      <c r="R132" s="78"/>
      <c r="S132" s="3002"/>
      <c r="T132" s="3013"/>
      <c r="U132" s="101">
        <f t="shared" si="3"/>
        <v>0</v>
      </c>
      <c r="V132" s="2984">
        <v>10</v>
      </c>
      <c r="W132" s="3002"/>
    </row>
    <row r="133" spans="1:23" ht="15.75" customHeight="1">
      <c r="A133" s="979"/>
      <c r="B133" s="3564" t="s">
        <v>718</v>
      </c>
      <c r="C133" s="190" t="s">
        <v>1427</v>
      </c>
      <c r="D133" s="191" t="s">
        <v>4582</v>
      </c>
      <c r="E133"/>
      <c r="F133"/>
      <c r="G133"/>
      <c r="H133"/>
      <c r="I133"/>
      <c r="J133"/>
      <c r="K133"/>
      <c r="L133"/>
      <c r="M133"/>
      <c r="N133"/>
      <c r="O133"/>
      <c r="P133" s="213"/>
      <c r="Q133" s="55"/>
      <c r="R133" s="78"/>
      <c r="S133" s="3002"/>
      <c r="T133" s="3013"/>
      <c r="U133" s="101">
        <f t="shared" si="3"/>
        <v>0</v>
      </c>
      <c r="V133" s="2984">
        <v>10</v>
      </c>
      <c r="W133" s="3002"/>
    </row>
    <row r="134" spans="1:23" ht="15.75" customHeight="1" thickBot="1">
      <c r="A134" s="979"/>
      <c r="B134" s="3565" t="s">
        <v>719</v>
      </c>
      <c r="C134" s="92">
        <v>0</v>
      </c>
      <c r="D134" s="279">
        <v>3</v>
      </c>
      <c r="E134"/>
      <c r="F134"/>
      <c r="G134"/>
      <c r="H134"/>
      <c r="I134"/>
      <c r="J134"/>
      <c r="K134"/>
      <c r="L134"/>
      <c r="M134"/>
      <c r="N134"/>
      <c r="O134"/>
      <c r="P134" s="213"/>
      <c r="Q134" s="55"/>
      <c r="R134" s="78"/>
      <c r="S134" s="3002"/>
      <c r="T134" s="3013"/>
      <c r="U134" s="101">
        <f t="shared" si="3"/>
        <v>0</v>
      </c>
      <c r="V134" s="2984">
        <v>10</v>
      </c>
      <c r="W134" s="3002"/>
    </row>
    <row r="135" spans="1:23" ht="15.75" customHeight="1" thickTop="1">
      <c r="A135" s="3147"/>
      <c r="B135" s="3660" t="s">
        <v>10146</v>
      </c>
      <c r="C135" s="4944">
        <v>136</v>
      </c>
      <c r="D135" s="4942">
        <v>6.6127799999999981</v>
      </c>
      <c r="E135"/>
      <c r="F135"/>
      <c r="G135"/>
      <c r="H135"/>
      <c r="I135"/>
      <c r="J135"/>
      <c r="K135"/>
      <c r="L135"/>
      <c r="M135"/>
      <c r="N135"/>
      <c r="O135"/>
      <c r="P135" s="98" t="s">
        <v>4734</v>
      </c>
      <c r="Q135" s="78"/>
      <c r="R135" s="100"/>
      <c r="S135" s="3002"/>
      <c r="T135" s="3013"/>
      <c r="U135" s="101">
        <f t="shared" si="3"/>
        <v>0</v>
      </c>
      <c r="V135" s="2984">
        <v>10</v>
      </c>
      <c r="W135" s="3002"/>
    </row>
    <row r="136" spans="1:23" s="937" customFormat="1" ht="15.75" customHeight="1">
      <c r="A136" s="979"/>
      <c r="B136" s="3661" t="s">
        <v>10147</v>
      </c>
      <c r="C136" s="4944">
        <v>334</v>
      </c>
      <c r="D136" s="4943">
        <v>18.220850000000002</v>
      </c>
      <c r="E136"/>
      <c r="F136"/>
      <c r="G136"/>
      <c r="H136"/>
      <c r="I136"/>
      <c r="J136"/>
      <c r="K136"/>
      <c r="L136"/>
      <c r="M136"/>
      <c r="N136"/>
      <c r="O136"/>
      <c r="P136" s="105" t="s">
        <v>4735</v>
      </c>
      <c r="Q136" s="78"/>
      <c r="R136" s="106"/>
      <c r="S136" s="3002"/>
      <c r="T136" s="3013"/>
      <c r="U136" s="101">
        <f t="shared" si="3"/>
        <v>0</v>
      </c>
      <c r="V136" s="2984">
        <v>10</v>
      </c>
      <c r="W136" s="3002"/>
    </row>
    <row r="137" spans="1:23" s="937" customFormat="1" ht="15.75" customHeight="1">
      <c r="A137" s="979"/>
      <c r="B137" s="3663" t="s">
        <v>10148</v>
      </c>
      <c r="C137" s="4944">
        <v>20</v>
      </c>
      <c r="D137" s="4943">
        <v>1.3307100000000003</v>
      </c>
      <c r="E137"/>
      <c r="F137"/>
      <c r="G137"/>
      <c r="H137"/>
      <c r="I137"/>
      <c r="J137"/>
      <c r="K137"/>
      <c r="L137"/>
      <c r="M137"/>
      <c r="N137"/>
      <c r="O137"/>
      <c r="P137" s="105" t="s">
        <v>4736</v>
      </c>
      <c r="Q137" s="78"/>
      <c r="R137" s="766"/>
      <c r="S137" s="3002"/>
      <c r="T137" s="3013"/>
      <c r="U137" s="101">
        <f t="shared" ref="U137:U154" si="4">IF(COUNTBLANK(C137:N137) = V137, 0, rngIncomplete )</f>
        <v>0</v>
      </c>
      <c r="V137" s="2984">
        <v>10</v>
      </c>
      <c r="W137" s="3002"/>
    </row>
    <row r="138" spans="1:23" s="937" customFormat="1" ht="15.75" customHeight="1">
      <c r="A138" s="979"/>
      <c r="B138" s="3661" t="s">
        <v>10149</v>
      </c>
      <c r="C138" s="4944">
        <v>71</v>
      </c>
      <c r="D138" s="4943">
        <v>8.4492300000000036</v>
      </c>
      <c r="E138"/>
      <c r="F138"/>
      <c r="G138"/>
      <c r="H138"/>
      <c r="I138"/>
      <c r="J138"/>
      <c r="K138"/>
      <c r="L138"/>
      <c r="M138"/>
      <c r="N138"/>
      <c r="O138"/>
      <c r="P138" s="105" t="s">
        <v>4737</v>
      </c>
      <c r="Q138" s="78"/>
      <c r="R138" s="766"/>
      <c r="S138" s="3002"/>
      <c r="T138" s="3013"/>
      <c r="U138" s="101">
        <f t="shared" si="4"/>
        <v>0</v>
      </c>
      <c r="V138" s="2984">
        <v>10</v>
      </c>
      <c r="W138" s="3002"/>
    </row>
    <row r="139" spans="1:23" s="937" customFormat="1" ht="15.75" customHeight="1">
      <c r="A139" s="979"/>
      <c r="B139" s="3661" t="s">
        <v>10150</v>
      </c>
      <c r="C139" s="4944">
        <v>1</v>
      </c>
      <c r="D139" s="4943">
        <v>0.13491</v>
      </c>
      <c r="E139"/>
      <c r="F139"/>
      <c r="G139"/>
      <c r="H139"/>
      <c r="I139"/>
      <c r="J139"/>
      <c r="K139"/>
      <c r="L139"/>
      <c r="M139"/>
      <c r="N139"/>
      <c r="O139"/>
      <c r="P139" s="105" t="s">
        <v>4738</v>
      </c>
      <c r="Q139" s="78"/>
      <c r="R139" s="766"/>
      <c r="S139" s="3002"/>
      <c r="T139" s="3013"/>
      <c r="U139" s="101">
        <f t="shared" si="4"/>
        <v>0</v>
      </c>
      <c r="V139" s="2984">
        <v>10</v>
      </c>
      <c r="W139" s="3002"/>
    </row>
    <row r="140" spans="1:23" ht="15.75" customHeight="1">
      <c r="A140" s="979"/>
      <c r="B140" s="3661" t="s">
        <v>10151</v>
      </c>
      <c r="C140" s="4944">
        <v>2</v>
      </c>
      <c r="D140" s="4943">
        <v>0.33202999999999999</v>
      </c>
      <c r="E140"/>
      <c r="F140"/>
      <c r="G140"/>
      <c r="H140"/>
      <c r="I140"/>
      <c r="J140"/>
      <c r="K140"/>
      <c r="L140"/>
      <c r="M140"/>
      <c r="N140"/>
      <c r="O140"/>
      <c r="P140" s="105" t="s">
        <v>4739</v>
      </c>
      <c r="Q140" s="78"/>
      <c r="R140" s="766"/>
      <c r="S140" s="3002"/>
      <c r="T140" s="3013"/>
      <c r="U140" s="101">
        <f t="shared" si="4"/>
        <v>0</v>
      </c>
      <c r="V140" s="2984">
        <v>10</v>
      </c>
      <c r="W140" s="3002"/>
    </row>
    <row r="141" spans="1:23" ht="15.75" customHeight="1">
      <c r="A141" s="979"/>
      <c r="B141" s="3661" t="s">
        <v>10152</v>
      </c>
      <c r="C141" s="4944">
        <v>2660</v>
      </c>
      <c r="D141" s="4943">
        <v>173.53255000000004</v>
      </c>
      <c r="E141"/>
      <c r="F141"/>
      <c r="G141"/>
      <c r="H141"/>
      <c r="I141"/>
      <c r="J141"/>
      <c r="K141"/>
      <c r="L141"/>
      <c r="M141"/>
      <c r="N141"/>
      <c r="O141"/>
      <c r="P141" s="105" t="s">
        <v>4740</v>
      </c>
      <c r="Q141" s="78"/>
      <c r="R141" s="766"/>
      <c r="S141" s="3002"/>
      <c r="T141" s="3013"/>
      <c r="U141" s="101">
        <f t="shared" si="4"/>
        <v>0</v>
      </c>
      <c r="V141" s="2984">
        <v>10</v>
      </c>
      <c r="W141" s="3002"/>
    </row>
    <row r="142" spans="1:23" ht="15.75" customHeight="1">
      <c r="A142" s="979"/>
      <c r="B142" s="3661" t="s">
        <v>10153</v>
      </c>
      <c r="C142" s="4944">
        <v>1</v>
      </c>
      <c r="D142" s="4943">
        <v>0.12556999999999999</v>
      </c>
      <c r="E142"/>
      <c r="F142"/>
      <c r="G142"/>
      <c r="H142"/>
      <c r="I142"/>
      <c r="J142"/>
      <c r="K142"/>
      <c r="L142"/>
      <c r="M142"/>
      <c r="N142"/>
      <c r="O142"/>
      <c r="P142" s="105" t="s">
        <v>4741</v>
      </c>
      <c r="Q142" s="78"/>
      <c r="R142" s="766"/>
      <c r="S142" s="3002"/>
      <c r="T142" s="3013"/>
      <c r="U142" s="101">
        <f t="shared" si="4"/>
        <v>0</v>
      </c>
      <c r="V142" s="2984">
        <v>10</v>
      </c>
      <c r="W142" s="3002"/>
    </row>
    <row r="143" spans="1:23" ht="15.75" customHeight="1">
      <c r="A143" s="979"/>
      <c r="B143" s="3661" t="s">
        <v>10154</v>
      </c>
      <c r="C143" s="4944">
        <v>9</v>
      </c>
      <c r="D143" s="4943">
        <v>4.8265200000000004</v>
      </c>
      <c r="E143"/>
      <c r="F143"/>
      <c r="G143"/>
      <c r="H143"/>
      <c r="I143"/>
      <c r="J143"/>
      <c r="K143"/>
      <c r="L143"/>
      <c r="M143"/>
      <c r="N143"/>
      <c r="O143"/>
      <c r="P143" s="105" t="s">
        <v>4742</v>
      </c>
      <c r="Q143" s="78"/>
      <c r="R143" s="766"/>
      <c r="S143" s="3002"/>
      <c r="T143" s="3013"/>
      <c r="U143" s="101">
        <f t="shared" si="4"/>
        <v>0</v>
      </c>
      <c r="V143" s="2984">
        <v>10</v>
      </c>
      <c r="W143" s="3002"/>
    </row>
    <row r="144" spans="1:23" ht="15.75" customHeight="1" thickBot="1">
      <c r="A144" s="3147"/>
      <c r="B144" s="3662" t="s">
        <v>986</v>
      </c>
      <c r="C144" s="4900">
        <v>5</v>
      </c>
      <c r="D144" s="779">
        <v>0.23959</v>
      </c>
      <c r="E144"/>
      <c r="F144"/>
      <c r="G144"/>
      <c r="H144"/>
      <c r="I144"/>
      <c r="J144"/>
      <c r="K144"/>
      <c r="L144"/>
      <c r="M144"/>
      <c r="N144"/>
      <c r="O144"/>
      <c r="P144" s="140" t="s">
        <v>4743</v>
      </c>
      <c r="Q144" s="78"/>
      <c r="R144" s="116"/>
      <c r="S144" s="3002"/>
      <c r="T144" s="3013"/>
      <c r="U144" s="101">
        <f t="shared" si="4"/>
        <v>0</v>
      </c>
      <c r="V144" s="2984">
        <v>10</v>
      </c>
      <c r="W144" s="3002"/>
    </row>
    <row r="145" spans="1:23" s="937" customFormat="1" ht="15.6" thickTop="1" thickBot="1">
      <c r="A145" s="985"/>
      <c r="B145" s="10"/>
      <c r="C145" s="10"/>
      <c r="D145" s="10"/>
      <c r="E145" s="10"/>
      <c r="F145" s="10"/>
      <c r="G145" s="10"/>
      <c r="H145" s="10"/>
      <c r="I145" s="10"/>
      <c r="J145" s="10"/>
      <c r="K145" s="10"/>
      <c r="L145" s="10"/>
      <c r="M145" s="10"/>
      <c r="N145" s="10"/>
      <c r="O145" s="10"/>
      <c r="P145" s="10"/>
      <c r="Q145" s="10"/>
      <c r="R145" s="10"/>
      <c r="S145" s="3007"/>
      <c r="T145" s="3013"/>
      <c r="U145" s="101">
        <f t="shared" si="4"/>
        <v>0</v>
      </c>
      <c r="V145" s="2984">
        <v>12</v>
      </c>
      <c r="W145" s="3007"/>
    </row>
    <row r="146" spans="1:23" ht="21.75" customHeight="1" thickTop="1" thickBot="1">
      <c r="A146" s="979"/>
      <c r="B146" s="3536" t="s">
        <v>9954</v>
      </c>
      <c r="C146" s="771"/>
      <c r="D146" s="771"/>
      <c r="E146" s="771"/>
      <c r="F146" s="771"/>
      <c r="G146" s="771"/>
      <c r="H146" s="771"/>
      <c r="I146" s="771"/>
      <c r="J146" s="771"/>
      <c r="K146" s="771"/>
      <c r="L146" s="771"/>
      <c r="M146" s="771"/>
      <c r="N146" s="771"/>
      <c r="O146" s="771"/>
      <c r="P146" s="213"/>
      <c r="Q146" s="55"/>
      <c r="R146" s="78"/>
      <c r="S146" s="3002"/>
      <c r="T146" s="3013"/>
      <c r="U146" s="101">
        <f t="shared" si="4"/>
        <v>0</v>
      </c>
      <c r="V146" s="2984">
        <v>12</v>
      </c>
      <c r="W146" s="3002"/>
    </row>
    <row r="147" spans="1:23" ht="75.599999999999994" thickTop="1">
      <c r="A147" s="979" t="s">
        <v>1332</v>
      </c>
      <c r="B147" s="3562" t="s">
        <v>717</v>
      </c>
      <c r="C147" s="277" t="s">
        <v>4744</v>
      </c>
      <c r="D147" s="278" t="s">
        <v>4733</v>
      </c>
      <c r="E147"/>
      <c r="F147"/>
      <c r="G147"/>
      <c r="H147"/>
      <c r="I147"/>
      <c r="J147"/>
      <c r="K147"/>
      <c r="L147"/>
      <c r="M147"/>
      <c r="N147"/>
      <c r="O147"/>
      <c r="P147" s="213"/>
      <c r="Q147" s="55"/>
      <c r="R147" s="78"/>
      <c r="S147" s="3002"/>
      <c r="T147" s="3013"/>
      <c r="U147" s="101">
        <f t="shared" si="4"/>
        <v>0</v>
      </c>
      <c r="V147" s="2984">
        <v>10</v>
      </c>
      <c r="W147" s="3002"/>
    </row>
    <row r="148" spans="1:23" ht="15.75" customHeight="1">
      <c r="A148" s="979"/>
      <c r="B148" s="3564" t="s">
        <v>718</v>
      </c>
      <c r="C148" s="190" t="s">
        <v>1427</v>
      </c>
      <c r="D148" s="191" t="s">
        <v>4582</v>
      </c>
      <c r="E148"/>
      <c r="F148"/>
      <c r="G148"/>
      <c r="H148"/>
      <c r="I148"/>
      <c r="J148"/>
      <c r="K148"/>
      <c r="L148"/>
      <c r="M148"/>
      <c r="N148"/>
      <c r="O148"/>
      <c r="P148" s="213"/>
      <c r="Q148" s="55"/>
      <c r="R148" s="78"/>
      <c r="S148" s="3002"/>
      <c r="T148" s="3013"/>
      <c r="U148" s="101">
        <f t="shared" si="4"/>
        <v>0</v>
      </c>
      <c r="V148" s="2984">
        <v>10</v>
      </c>
      <c r="W148" s="3002"/>
    </row>
    <row r="149" spans="1:23" ht="15.75" customHeight="1" thickBot="1">
      <c r="A149" s="979"/>
      <c r="B149" s="3565" t="s">
        <v>719</v>
      </c>
      <c r="C149" s="430">
        <v>0</v>
      </c>
      <c r="D149" s="431">
        <v>3</v>
      </c>
      <c r="E149"/>
      <c r="F149"/>
      <c r="G149"/>
      <c r="H149"/>
      <c r="I149"/>
      <c r="J149"/>
      <c r="K149"/>
      <c r="L149"/>
      <c r="M149"/>
      <c r="N149"/>
      <c r="O149"/>
      <c r="P149" s="213"/>
      <c r="Q149" s="55"/>
      <c r="R149" s="78"/>
      <c r="S149" s="3002"/>
      <c r="T149" s="3013"/>
      <c r="U149" s="101">
        <f t="shared" si="4"/>
        <v>0</v>
      </c>
      <c r="V149" s="2984">
        <v>10</v>
      </c>
      <c r="W149" s="3002"/>
    </row>
    <row r="150" spans="1:23" ht="154.5" customHeight="1" thickTop="1" thickBot="1">
      <c r="A150" s="979"/>
      <c r="B150" s="3572" t="s">
        <v>4745</v>
      </c>
      <c r="C150" s="4945">
        <v>318</v>
      </c>
      <c r="D150" s="4946">
        <v>12.75</v>
      </c>
      <c r="E150"/>
      <c r="F150"/>
      <c r="G150"/>
      <c r="H150"/>
      <c r="I150"/>
      <c r="J150"/>
      <c r="K150"/>
      <c r="L150"/>
      <c r="M150"/>
      <c r="N150"/>
      <c r="O150"/>
      <c r="P150" s="155" t="s">
        <v>4746</v>
      </c>
      <c r="Q150" s="78"/>
      <c r="R150" s="156"/>
      <c r="S150" s="3002"/>
      <c r="T150" s="3013"/>
      <c r="U150" s="101">
        <f t="shared" si="4"/>
        <v>0</v>
      </c>
      <c r="V150" s="2984">
        <v>10</v>
      </c>
      <c r="W150" s="3002"/>
    </row>
    <row r="151" spans="1:23" ht="15" thickTop="1">
      <c r="U151" s="101">
        <f t="shared" si="4"/>
        <v>0</v>
      </c>
      <c r="V151" s="3304">
        <v>12</v>
      </c>
    </row>
    <row r="152" spans="1:23" ht="17.399999999999999">
      <c r="B152" s="3696" t="s">
        <v>4747</v>
      </c>
      <c r="C152" s="78"/>
      <c r="D152" s="78"/>
      <c r="E152" s="78"/>
      <c r="F152" s="78"/>
      <c r="G152" s="78"/>
      <c r="H152" s="78"/>
      <c r="I152" s="78"/>
      <c r="J152" s="78"/>
      <c r="K152" s="78"/>
      <c r="L152" s="78"/>
      <c r="M152" s="78"/>
      <c r="N152" s="78"/>
      <c r="O152" s="78"/>
      <c r="P152" s="78"/>
      <c r="Q152" s="78"/>
      <c r="R152" s="78"/>
      <c r="S152" s="3002"/>
      <c r="T152" s="3013"/>
      <c r="U152" s="101">
        <f t="shared" si="4"/>
        <v>0</v>
      </c>
      <c r="V152" s="2984">
        <v>12</v>
      </c>
      <c r="W152" s="3002"/>
    </row>
    <row r="153" spans="1:23" customFormat="1" thickBot="1">
      <c r="A153" s="980"/>
      <c r="S153" s="3317"/>
      <c r="T153" s="3013"/>
      <c r="U153" s="101">
        <f t="shared" si="4"/>
        <v>0</v>
      </c>
      <c r="V153" s="2984">
        <v>12</v>
      </c>
      <c r="W153" s="3317"/>
    </row>
    <row r="154" spans="1:23" ht="15.75" customHeight="1" thickTop="1" thickBot="1">
      <c r="A154" s="979"/>
      <c r="B154" s="3695" t="s">
        <v>9858</v>
      </c>
      <c r="C154" s="771"/>
      <c r="D154" s="771"/>
      <c r="E154" s="771"/>
      <c r="F154" s="771"/>
      <c r="G154" s="771"/>
      <c r="H154" s="771"/>
      <c r="I154" s="771"/>
      <c r="J154" s="771"/>
      <c r="K154" s="771"/>
      <c r="L154" s="771"/>
      <c r="M154" s="771"/>
      <c r="N154" s="771"/>
      <c r="O154" s="771"/>
      <c r="P154" s="213"/>
      <c r="Q154" s="55"/>
      <c r="R154" s="78"/>
      <c r="S154" s="3002"/>
      <c r="T154" s="3013"/>
      <c r="U154" s="101">
        <f t="shared" si="4"/>
        <v>0</v>
      </c>
      <c r="V154" s="2984">
        <v>12</v>
      </c>
      <c r="W154" s="3002"/>
    </row>
    <row r="155" spans="1:23" ht="75.599999999999994" thickTop="1">
      <c r="A155" s="979" t="s">
        <v>1332</v>
      </c>
      <c r="B155" s="3692" t="s">
        <v>717</v>
      </c>
      <c r="C155" s="4706" t="s">
        <v>4748</v>
      </c>
      <c r="D155" s="4706" t="s">
        <v>4749</v>
      </c>
      <c r="E155" s="4706" t="s">
        <v>4750</v>
      </c>
      <c r="F155" s="943" t="s">
        <v>4751</v>
      </c>
      <c r="G155" s="943" t="s">
        <v>9848</v>
      </c>
      <c r="H155" s="943" t="s">
        <v>9859</v>
      </c>
      <c r="I155" s="943" t="s">
        <v>9849</v>
      </c>
      <c r="J155" s="1000" t="s">
        <v>9850</v>
      </c>
      <c r="K155" s="771"/>
      <c r="L155" s="771"/>
      <c r="M155" s="771"/>
      <c r="N155" s="771"/>
      <c r="O155" s="771"/>
      <c r="P155" s="213"/>
      <c r="Q155" s="55"/>
      <c r="R155" s="78"/>
      <c r="S155" s="3002"/>
      <c r="T155" s="3013"/>
      <c r="U155" s="101" t="str">
        <f>IF(COUNTBLANK(C155:N155) = V155, 0, rngIncomplete )</f>
        <v>Please complete all cells in row</v>
      </c>
      <c r="V155" s="2984">
        <v>10</v>
      </c>
      <c r="W155" s="3002"/>
    </row>
    <row r="156" spans="1:23" ht="15.6">
      <c r="A156" s="979"/>
      <c r="B156" s="4335" t="s">
        <v>718</v>
      </c>
      <c r="C156" s="4707" t="s">
        <v>1575</v>
      </c>
      <c r="D156" s="4708" t="s">
        <v>1575</v>
      </c>
      <c r="E156" s="4708" t="s">
        <v>4752</v>
      </c>
      <c r="F156" s="190" t="s">
        <v>1575</v>
      </c>
      <c r="G156" s="190" t="s">
        <v>1575</v>
      </c>
      <c r="H156" s="190" t="s">
        <v>4752</v>
      </c>
      <c r="I156" s="190" t="s">
        <v>1575</v>
      </c>
      <c r="J156" s="191" t="s">
        <v>4752</v>
      </c>
      <c r="K156" s="771"/>
      <c r="L156" s="771"/>
      <c r="M156" s="771"/>
      <c r="N156" s="771"/>
      <c r="O156" s="771"/>
      <c r="P156" s="213"/>
      <c r="Q156" s="55"/>
      <c r="R156" s="78"/>
      <c r="S156" s="3002"/>
      <c r="T156" s="3013"/>
      <c r="U156" s="101"/>
      <c r="V156" s="2984"/>
      <c r="W156" s="3002"/>
    </row>
    <row r="157" spans="1:23" ht="16.2" thickBot="1">
      <c r="A157" s="979"/>
      <c r="B157" s="4335" t="s">
        <v>719</v>
      </c>
      <c r="C157" s="800">
        <v>0</v>
      </c>
      <c r="D157" s="800">
        <v>0</v>
      </c>
      <c r="E157" s="800">
        <v>1</v>
      </c>
      <c r="F157" s="190">
        <v>0</v>
      </c>
      <c r="G157" s="190">
        <v>0</v>
      </c>
      <c r="H157" s="190">
        <v>1</v>
      </c>
      <c r="I157" s="190">
        <v>0</v>
      </c>
      <c r="J157" s="191">
        <v>1</v>
      </c>
      <c r="K157" s="771"/>
      <c r="L157" s="771"/>
      <c r="M157" s="771"/>
      <c r="N157" s="771"/>
      <c r="O157" s="771"/>
      <c r="P157" s="213"/>
      <c r="Q157" s="55"/>
      <c r="R157" s="78"/>
      <c r="S157" s="3002"/>
      <c r="T157" s="3013"/>
      <c r="U157" s="101"/>
      <c r="V157" s="2984"/>
      <c r="W157" s="3002"/>
    </row>
    <row r="158" spans="1:23" ht="16.8" thickTop="1" thickBot="1">
      <c r="A158" s="979"/>
      <c r="B158" s="4082" t="s">
        <v>4753</v>
      </c>
      <c r="C158" s="4709">
        <v>689429</v>
      </c>
      <c r="D158" s="4709">
        <v>130743</v>
      </c>
      <c r="E158" s="4710">
        <f>IFERROR((D158/C158),0)</f>
        <v>0.18963954228789331</v>
      </c>
      <c r="F158" s="4709">
        <v>58917</v>
      </c>
      <c r="G158" s="4709">
        <v>64240</v>
      </c>
      <c r="H158" s="4876">
        <f>IFERROR((F158/G158),0)</f>
        <v>0.91713885429638853</v>
      </c>
      <c r="I158" s="4709">
        <v>23625</v>
      </c>
      <c r="J158" s="4877">
        <f>IFERROR((I158/G158),0)</f>
        <v>0.36776151930261519</v>
      </c>
      <c r="K158" s="148"/>
      <c r="L158" s="148"/>
      <c r="M158" s="148"/>
      <c r="N158" s="148"/>
      <c r="O158" s="148"/>
      <c r="P158" s="155" t="s">
        <v>4754</v>
      </c>
      <c r="Q158" s="78"/>
      <c r="R158" s="156"/>
      <c r="S158" s="3002"/>
      <c r="T158" s="3013"/>
      <c r="U158" s="101" t="str">
        <f t="shared" ref="U158:U164" si="5">IF(COUNTBLANK(D158:N158) = V158, 0, rngIncomplete )</f>
        <v>Please complete all cells in row</v>
      </c>
      <c r="V158" s="2984">
        <v>9</v>
      </c>
      <c r="W158" s="3002"/>
    </row>
    <row r="159" spans="1:23" customFormat="1" ht="15.6" thickTop="1" thickBot="1">
      <c r="A159" s="980"/>
      <c r="C159" s="10"/>
      <c r="S159" s="3317"/>
      <c r="T159" s="3013"/>
      <c r="U159" s="101">
        <f t="shared" si="5"/>
        <v>0</v>
      </c>
      <c r="V159" s="2984">
        <v>11</v>
      </c>
      <c r="W159" s="3317"/>
    </row>
    <row r="160" spans="1:23" ht="15.75" customHeight="1" thickTop="1" thickBot="1">
      <c r="A160" s="979"/>
      <c r="B160" s="3695" t="s">
        <v>9857</v>
      </c>
      <c r="D160" s="771"/>
      <c r="E160" s="771"/>
      <c r="F160" s="771"/>
      <c r="G160" s="771"/>
      <c r="H160" s="771"/>
      <c r="I160" s="771"/>
      <c r="J160" s="771"/>
      <c r="K160" s="771"/>
      <c r="L160" s="771"/>
      <c r="M160" s="771"/>
      <c r="N160" s="771"/>
      <c r="O160" s="771"/>
      <c r="P160" s="213"/>
      <c r="Q160" s="55"/>
      <c r="R160" s="78"/>
      <c r="S160" s="3002"/>
      <c r="T160" s="3013"/>
      <c r="U160" s="101">
        <f t="shared" si="5"/>
        <v>0</v>
      </c>
      <c r="V160" s="2984">
        <v>11</v>
      </c>
      <c r="W160" s="3002"/>
    </row>
    <row r="161" spans="1:23" ht="75" customHeight="1" thickTop="1">
      <c r="A161" s="979" t="s">
        <v>1332</v>
      </c>
      <c r="B161" s="4711" t="s">
        <v>717</v>
      </c>
      <c r="C161" s="943" t="s">
        <v>9851</v>
      </c>
      <c r="D161" s="943" t="s">
        <v>9852</v>
      </c>
      <c r="E161" s="943" t="s">
        <v>9853</v>
      </c>
      <c r="F161" s="943" t="s">
        <v>9854</v>
      </c>
      <c r="G161" s="943" t="s">
        <v>9855</v>
      </c>
      <c r="H161" s="1000" t="s">
        <v>9856</v>
      </c>
      <c r="I161" s="771"/>
      <c r="J161" s="771"/>
      <c r="K161" s="771"/>
      <c r="L161" s="771"/>
      <c r="M161" s="771"/>
      <c r="N161" s="771"/>
      <c r="O161" s="771"/>
      <c r="P161" s="213"/>
      <c r="Q161" s="55"/>
      <c r="R161" s="78"/>
      <c r="S161" s="3002"/>
      <c r="T161" s="3013"/>
      <c r="U161" s="101" t="str">
        <f t="shared" si="5"/>
        <v>Please complete all cells in row</v>
      </c>
      <c r="V161" s="2984">
        <v>10</v>
      </c>
      <c r="W161" s="3002"/>
    </row>
    <row r="162" spans="1:23" ht="15.6">
      <c r="A162" s="979"/>
      <c r="B162" s="192" t="s">
        <v>718</v>
      </c>
      <c r="C162" s="190" t="s">
        <v>1575</v>
      </c>
      <c r="D162" s="190" t="s">
        <v>1575</v>
      </c>
      <c r="E162" s="190" t="s">
        <v>1575</v>
      </c>
      <c r="F162" s="190" t="s">
        <v>1575</v>
      </c>
      <c r="G162" s="4875" t="s">
        <v>1575</v>
      </c>
      <c r="H162" s="4640" t="s">
        <v>1575</v>
      </c>
      <c r="I162" s="771"/>
      <c r="J162" s="771"/>
      <c r="K162" s="771"/>
      <c r="L162" s="771"/>
      <c r="M162" s="771"/>
      <c r="N162" s="771"/>
      <c r="O162" s="771"/>
      <c r="P162" s="213"/>
      <c r="Q162" s="55"/>
      <c r="R162" s="78"/>
      <c r="S162" s="3002"/>
      <c r="T162" s="3013"/>
      <c r="U162" s="101"/>
      <c r="V162" s="2984"/>
      <c r="W162" s="3002"/>
    </row>
    <row r="163" spans="1:23" ht="16.2" thickBot="1">
      <c r="A163" s="979"/>
      <c r="B163" s="192" t="s">
        <v>719</v>
      </c>
      <c r="C163" s="190">
        <v>0</v>
      </c>
      <c r="D163" s="190">
        <v>0</v>
      </c>
      <c r="E163" s="190">
        <v>0</v>
      </c>
      <c r="F163" s="190">
        <v>0</v>
      </c>
      <c r="G163" s="4875">
        <v>0</v>
      </c>
      <c r="H163" s="4640">
        <v>0</v>
      </c>
      <c r="I163" s="771"/>
      <c r="J163" s="771"/>
      <c r="K163" s="771"/>
      <c r="L163" s="771"/>
      <c r="M163" s="771"/>
      <c r="N163" s="771"/>
      <c r="O163" s="771"/>
      <c r="P163" s="213"/>
      <c r="Q163" s="55"/>
      <c r="R163" s="78"/>
      <c r="S163" s="3002"/>
      <c r="T163" s="3013"/>
      <c r="U163" s="101"/>
      <c r="V163" s="2984"/>
      <c r="W163" s="3002"/>
    </row>
    <row r="164" spans="1:23" ht="15.75" customHeight="1" thickTop="1" thickBot="1">
      <c r="A164" s="979"/>
      <c r="B164" s="4684" t="s">
        <v>4755</v>
      </c>
      <c r="C164" s="4709">
        <v>70412</v>
      </c>
      <c r="D164" s="4709">
        <v>15836</v>
      </c>
      <c r="E164" s="4709">
        <v>41794</v>
      </c>
      <c r="F164" s="4709">
        <v>30755</v>
      </c>
      <c r="G164" s="4709">
        <v>25156</v>
      </c>
      <c r="H164" s="4709">
        <v>41224</v>
      </c>
      <c r="I164" s="148"/>
      <c r="J164" s="148"/>
      <c r="K164" s="148"/>
      <c r="L164" s="148"/>
      <c r="M164" s="148"/>
      <c r="N164" s="148"/>
      <c r="O164" s="148"/>
      <c r="P164" s="155" t="s">
        <v>4756</v>
      </c>
      <c r="Q164" s="78"/>
      <c r="R164" s="156"/>
      <c r="S164" s="3002"/>
      <c r="T164" s="3013"/>
      <c r="U164" s="101" t="str">
        <f t="shared" si="5"/>
        <v>Please complete all cells in row</v>
      </c>
      <c r="V164" s="2984">
        <v>9</v>
      </c>
      <c r="W164" s="3002"/>
    </row>
    <row r="165" spans="1:23" ht="15" thickTop="1">
      <c r="S165" s="985" t="s">
        <v>775</v>
      </c>
    </row>
  </sheetData>
  <sheetProtection formatColumns="0" formatRows="0"/>
  <mergeCells count="10">
    <mergeCell ref="B3:R3"/>
    <mergeCell ref="C1:D1"/>
    <mergeCell ref="E1:H1"/>
    <mergeCell ref="P1:Q1"/>
    <mergeCell ref="B60:B61"/>
    <mergeCell ref="B52:B53"/>
    <mergeCell ref="P5:P6"/>
    <mergeCell ref="R5:R6"/>
    <mergeCell ref="C9:C10"/>
    <mergeCell ref="C19:C20"/>
  </mergeCells>
  <phoneticPr fontId="35" type="noConversion"/>
  <conditionalFormatting sqref="U1:U2 U4:U164">
    <cfRule type="cellIs" dxfId="30" priority="9" operator="equal">
      <formula>0</formula>
    </cfRule>
  </conditionalFormatting>
  <dataValidations count="2">
    <dataValidation allowBlank="1" showErrorMessage="1" errorTitle="Input Error" error="Please enter a numeric value." sqref="F11:F12 F14 F26:F27 F29 F21:F22 F24" xr:uid="{6DADE14F-F0F3-4EA2-BFA2-6D276853A32C}"/>
    <dataValidation type="custom" allowBlank="1" showErrorMessage="1" errorTitle="Input Error" error="Please enter a numeric value." sqref="E11:E12 E14 H73:O75 E73:F75 E21:E22 E29 H57:O58 H45:O50 H101:O103 E26:E27 E24 H120:O120 H130:O130 H145:O145 H38:O39 K158:O158 E38:E39 I164:O164" xr:uid="{2BD15DC2-8685-4B7D-90A2-2A109CDA17CE}">
      <formula1>ISNUMBER(E11)</formula1>
    </dataValidation>
  </dataValidations>
  <pageMargins left="0.7" right="0.7" top="0.75" bottom="0.75" header="0.3" footer="0.3"/>
  <pageSetup paperSize="8" scale="65"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204C52-41D9-40E0-9368-80FF0C568E36}">
  <sheetPr codeName="Sheet138">
    <pageSetUpPr fitToPage="1"/>
  </sheetPr>
  <dimension ref="A1:T44"/>
  <sheetViews>
    <sheetView topLeftCell="A34" zoomScaleNormal="100" workbookViewId="0">
      <selection activeCell="E9" sqref="E9"/>
    </sheetView>
  </sheetViews>
  <sheetFormatPr defaultColWidth="9" defaultRowHeight="24" customHeight="1"/>
  <cols>
    <col min="1" max="1" width="1.19921875" style="3080" customWidth="1"/>
    <col min="2" max="2" width="48.5" style="1504" customWidth="1"/>
    <col min="3" max="3" width="5.5" style="1504" bestFit="1" customWidth="1"/>
    <col min="4" max="4" width="5" style="1504" bestFit="1" customWidth="1"/>
    <col min="5" max="9" width="13.19921875" style="1504" customWidth="1"/>
    <col min="10" max="10" width="7.69921875" style="1504" customWidth="1"/>
    <col min="11" max="11" width="1.59765625" style="1504" customWidth="1"/>
    <col min="12" max="12" width="9.69921875" style="1504" bestFit="1" customWidth="1"/>
    <col min="13" max="13" width="1.59765625" style="1504" customWidth="1"/>
    <col min="14" max="14" width="21.69921875" style="1504" customWidth="1"/>
    <col min="15" max="15" width="1.69921875" style="3080" customWidth="1"/>
    <col min="16" max="16" width="1.69921875" style="3102" customWidth="1"/>
    <col min="17" max="17" width="19.69921875" style="3077" bestFit="1" customWidth="1"/>
    <col min="18" max="18" width="1.69921875" style="3106" customWidth="1"/>
    <col min="19" max="19" width="1.69921875" style="3087" customWidth="1"/>
    <col min="20" max="20" width="1.69921875" style="3323" customWidth="1"/>
    <col min="21" max="16384" width="9" style="1504"/>
  </cols>
  <sheetData>
    <row r="1" spans="1:20" s="2002" customFormat="1" ht="23.25" customHeight="1">
      <c r="A1" s="3079" t="s">
        <v>713</v>
      </c>
      <c r="B1" s="5131" t="s">
        <v>4757</v>
      </c>
      <c r="C1" s="5131"/>
      <c r="D1" s="5131"/>
      <c r="E1" s="5131"/>
      <c r="F1" s="5131"/>
      <c r="G1" s="5131"/>
      <c r="H1" s="5131"/>
      <c r="I1" s="5131"/>
      <c r="J1" s="5131"/>
      <c r="K1" s="2203"/>
      <c r="L1" s="2204"/>
      <c r="M1" s="2204"/>
      <c r="N1" s="2204"/>
      <c r="O1" s="3104"/>
      <c r="P1" s="3101"/>
      <c r="Q1" s="3076"/>
      <c r="R1" s="3105"/>
      <c r="S1" s="3086"/>
      <c r="T1" s="3322"/>
    </row>
    <row r="2" spans="1:20" s="2002" customFormat="1" ht="23.25" customHeight="1">
      <c r="A2" s="3079"/>
      <c r="B2" s="5131" t="str">
        <f>SelectCompany!B4</f>
        <v>South Staffordshire Water</v>
      </c>
      <c r="C2" s="5131"/>
      <c r="D2" s="5131"/>
      <c r="E2" s="5131"/>
      <c r="F2" s="5131"/>
      <c r="G2" s="5131"/>
      <c r="H2" s="5131"/>
      <c r="I2" s="5131"/>
      <c r="J2" s="5131"/>
      <c r="K2" s="2203"/>
      <c r="L2" s="2204"/>
      <c r="M2" s="2204"/>
      <c r="N2" s="2204"/>
      <c r="O2" s="3104"/>
      <c r="P2" s="3101"/>
      <c r="Q2" s="3076"/>
      <c r="R2" s="3105"/>
      <c r="S2" s="3086"/>
      <c r="T2" s="3322"/>
    </row>
    <row r="3" spans="1:20" s="2003" customFormat="1" ht="36.75" customHeight="1">
      <c r="A3" s="3080"/>
      <c r="B3" s="4967" t="s">
        <v>9969</v>
      </c>
      <c r="C3" s="4967"/>
      <c r="D3" s="4967"/>
      <c r="E3" s="4967"/>
      <c r="F3" s="4967"/>
      <c r="G3" s="4967"/>
      <c r="H3" s="4967"/>
      <c r="I3" s="4967"/>
      <c r="J3" s="4967"/>
      <c r="K3" s="1639"/>
      <c r="L3" s="1639"/>
      <c r="M3" s="1639"/>
      <c r="N3" s="1639"/>
      <c r="O3" s="3104"/>
      <c r="P3" s="3102"/>
      <c r="Q3" s="3032" t="s">
        <v>716</v>
      </c>
      <c r="R3" s="3106"/>
      <c r="S3" s="3087"/>
      <c r="T3" s="3323"/>
    </row>
    <row r="4" spans="1:20" ht="14.25" customHeight="1" thickBot="1">
      <c r="B4" s="1505"/>
      <c r="C4" s="1505"/>
      <c r="D4" s="1505"/>
      <c r="E4" s="1505"/>
      <c r="F4" s="1505"/>
      <c r="G4" s="1505"/>
      <c r="H4" s="1505"/>
      <c r="I4" s="1505"/>
      <c r="J4" s="1505"/>
      <c r="K4" s="1506"/>
      <c r="L4" s="1342"/>
      <c r="M4" s="1342"/>
      <c r="N4" s="1342"/>
      <c r="O4" s="3104"/>
    </row>
    <row r="5" spans="1:20" ht="24.75" customHeight="1" thickTop="1">
      <c r="B5" s="5313" t="s">
        <v>717</v>
      </c>
      <c r="C5" s="5315" t="s">
        <v>718</v>
      </c>
      <c r="D5" s="5315" t="s">
        <v>719</v>
      </c>
      <c r="E5" s="5315" t="s">
        <v>1007</v>
      </c>
      <c r="F5" s="5317" t="s">
        <v>1322</v>
      </c>
      <c r="G5" s="5318"/>
      <c r="H5" s="5319"/>
      <c r="I5" s="5309" t="s">
        <v>1011</v>
      </c>
      <c r="J5" s="5311" t="s">
        <v>858</v>
      </c>
      <c r="K5" s="1507"/>
      <c r="L5" s="5307" t="s">
        <v>723</v>
      </c>
      <c r="M5" s="1512"/>
      <c r="N5" s="5307" t="s">
        <v>724</v>
      </c>
      <c r="Q5" s="3036"/>
      <c r="S5" s="3098"/>
    </row>
    <row r="6" spans="1:20" ht="58.5" customHeight="1" thickBot="1">
      <c r="A6" s="3080" t="s">
        <v>725</v>
      </c>
      <c r="B6" s="5314"/>
      <c r="C6" s="5316"/>
      <c r="D6" s="5316"/>
      <c r="E6" s="5316"/>
      <c r="F6" s="3549" t="s">
        <v>3083</v>
      </c>
      <c r="G6" s="1648" t="s">
        <v>3084</v>
      </c>
      <c r="H6" s="1648" t="s">
        <v>3085</v>
      </c>
      <c r="I6" s="5310"/>
      <c r="J6" s="5312"/>
      <c r="L6" s="5308"/>
      <c r="N6" s="5308"/>
      <c r="Q6" s="3036"/>
    </row>
    <row r="7" spans="1:20" s="1507" customFormat="1" ht="15.75" customHeight="1" thickTop="1" thickBot="1">
      <c r="A7" s="3080" t="s">
        <v>729</v>
      </c>
      <c r="B7" s="1513"/>
      <c r="C7" s="1513"/>
      <c r="D7" s="1513"/>
      <c r="E7" s="1514"/>
      <c r="F7" s="1514"/>
      <c r="G7" s="1514"/>
      <c r="H7" s="1514"/>
      <c r="I7" s="1514"/>
      <c r="J7" s="1514"/>
      <c r="K7" s="1515"/>
      <c r="L7" s="1514"/>
      <c r="M7" s="1514"/>
      <c r="N7" s="1514"/>
      <c r="O7" s="3080"/>
      <c r="P7" s="3102"/>
      <c r="Q7" s="3036"/>
      <c r="R7" s="3106"/>
      <c r="S7" s="3087"/>
      <c r="T7" s="3325"/>
    </row>
    <row r="8" spans="1:20" s="1507" customFormat="1" ht="19.5" customHeight="1" thickTop="1" thickBot="1">
      <c r="A8" s="3080"/>
      <c r="B8" s="1516" t="s">
        <v>4758</v>
      </c>
      <c r="C8" s="1517"/>
      <c r="D8" s="1517"/>
      <c r="E8" s="1512"/>
      <c r="F8" s="1512"/>
      <c r="G8" s="1512"/>
      <c r="H8" s="2668"/>
      <c r="I8" s="2668"/>
      <c r="J8" s="2669"/>
      <c r="K8" s="2669"/>
      <c r="L8" s="1521"/>
      <c r="M8" s="1521"/>
      <c r="N8" s="1521"/>
      <c r="O8" s="3104"/>
      <c r="P8" s="3102"/>
      <c r="Q8" s="3094">
        <f t="shared" ref="Q8:Q39" si="0">IF(COUNTBLANK(E8:J8) = R8, 0, rngIncomplete )</f>
        <v>0</v>
      </c>
      <c r="R8" s="3103">
        <v>6</v>
      </c>
      <c r="S8" s="3087"/>
      <c r="T8" s="3323"/>
    </row>
    <row r="9" spans="1:20" s="1507" customFormat="1" ht="19.5" customHeight="1" thickTop="1">
      <c r="A9" s="3080"/>
      <c r="B9" s="1522" t="s">
        <v>4759</v>
      </c>
      <c r="C9" s="1523" t="s">
        <v>731</v>
      </c>
      <c r="D9" s="1523">
        <v>3</v>
      </c>
      <c r="E9" s="1524">
        <v>0</v>
      </c>
      <c r="F9" s="1524">
        <v>0</v>
      </c>
      <c r="G9" s="1524">
        <v>0</v>
      </c>
      <c r="H9" s="2666"/>
      <c r="I9" s="1524">
        <v>0</v>
      </c>
      <c r="J9" s="1525">
        <f t="shared" ref="J9:J15" si="1">IFERROR(SUM(E9:I9), 0)</f>
        <v>0</v>
      </c>
      <c r="K9" s="1519"/>
      <c r="L9" s="1526" t="s">
        <v>4760</v>
      </c>
      <c r="M9" s="1015"/>
      <c r="N9" s="4798"/>
      <c r="O9" s="3044"/>
      <c r="P9" s="3102"/>
      <c r="Q9" s="3094">
        <f t="shared" si="0"/>
        <v>0</v>
      </c>
      <c r="R9" s="3106">
        <v>1</v>
      </c>
      <c r="S9" s="3087"/>
      <c r="T9" s="3323"/>
    </row>
    <row r="10" spans="1:20" s="1507" customFormat="1" ht="19.5" customHeight="1">
      <c r="A10" s="3080"/>
      <c r="B10" s="1527" t="s">
        <v>4761</v>
      </c>
      <c r="C10" s="1528" t="s">
        <v>731</v>
      </c>
      <c r="D10" s="1528">
        <v>3</v>
      </c>
      <c r="E10" s="2667"/>
      <c r="F10" s="2667"/>
      <c r="G10" s="1529">
        <v>1.038</v>
      </c>
      <c r="H10" s="2667"/>
      <c r="I10" s="1529">
        <v>0</v>
      </c>
      <c r="J10" s="1530">
        <f t="shared" si="1"/>
        <v>1.038</v>
      </c>
      <c r="K10" s="1519"/>
      <c r="L10" s="1531" t="s">
        <v>4762</v>
      </c>
      <c r="M10" s="1015"/>
      <c r="N10" s="4802"/>
      <c r="O10" s="3044"/>
      <c r="P10" s="3102"/>
      <c r="Q10" s="3094">
        <f t="shared" si="0"/>
        <v>0</v>
      </c>
      <c r="R10" s="3106">
        <v>3</v>
      </c>
      <c r="S10" s="3087"/>
      <c r="T10" s="3323"/>
    </row>
    <row r="11" spans="1:20" s="1507" customFormat="1" ht="19.5" customHeight="1">
      <c r="A11" s="3080"/>
      <c r="B11" s="1527" t="s">
        <v>4763</v>
      </c>
      <c r="C11" s="1528" t="s">
        <v>731</v>
      </c>
      <c r="D11" s="1528">
        <v>3</v>
      </c>
      <c r="E11" s="2667"/>
      <c r="F11" s="2667"/>
      <c r="G11" s="2667"/>
      <c r="H11" s="1529">
        <v>0.113</v>
      </c>
      <c r="I11" s="1529">
        <v>0</v>
      </c>
      <c r="J11" s="1530">
        <f t="shared" si="1"/>
        <v>0.113</v>
      </c>
      <c r="K11" s="1519"/>
      <c r="L11" s="1531" t="s">
        <v>4764</v>
      </c>
      <c r="M11" s="1015"/>
      <c r="N11" s="4802"/>
      <c r="O11" s="3044"/>
      <c r="P11" s="3102"/>
      <c r="Q11" s="3094">
        <f t="shared" si="0"/>
        <v>0</v>
      </c>
      <c r="R11" s="3106">
        <v>3</v>
      </c>
      <c r="S11" s="3087"/>
      <c r="T11" s="3323"/>
    </row>
    <row r="12" spans="1:20" s="1507" customFormat="1" ht="19.5" customHeight="1">
      <c r="A12" s="3080"/>
      <c r="B12" s="1527" t="s">
        <v>4765</v>
      </c>
      <c r="C12" s="1528" t="s">
        <v>731</v>
      </c>
      <c r="D12" s="1528">
        <v>3</v>
      </c>
      <c r="E12" s="1529">
        <v>0</v>
      </c>
      <c r="F12" s="1529">
        <v>0</v>
      </c>
      <c r="G12" s="2667"/>
      <c r="H12" s="1529">
        <v>0.125</v>
      </c>
      <c r="I12" s="1529">
        <v>0</v>
      </c>
      <c r="J12" s="1530">
        <f t="shared" si="1"/>
        <v>0.125</v>
      </c>
      <c r="K12" s="1519"/>
      <c r="L12" s="1531" t="s">
        <v>4766</v>
      </c>
      <c r="M12" s="1015"/>
      <c r="N12" s="4802"/>
      <c r="O12" s="3044"/>
      <c r="P12" s="3102"/>
      <c r="Q12" s="3094">
        <f t="shared" si="0"/>
        <v>0</v>
      </c>
      <c r="R12" s="3106">
        <v>1</v>
      </c>
      <c r="S12" s="3087"/>
      <c r="T12" s="3323"/>
    </row>
    <row r="13" spans="1:20" s="1507" customFormat="1" ht="19.5" customHeight="1">
      <c r="A13" s="3080"/>
      <c r="B13" s="1527" t="s">
        <v>4767</v>
      </c>
      <c r="C13" s="1528" t="s">
        <v>731</v>
      </c>
      <c r="D13" s="1528">
        <v>3</v>
      </c>
      <c r="E13" s="1529">
        <v>0</v>
      </c>
      <c r="F13" s="1529">
        <v>0</v>
      </c>
      <c r="G13" s="2667"/>
      <c r="H13" s="1529">
        <v>0</v>
      </c>
      <c r="I13" s="1529">
        <v>0</v>
      </c>
      <c r="J13" s="1530">
        <f t="shared" si="1"/>
        <v>0</v>
      </c>
      <c r="K13" s="1519"/>
      <c r="L13" s="1531" t="s">
        <v>4768</v>
      </c>
      <c r="M13" s="1015"/>
      <c r="N13" s="4802"/>
      <c r="O13" s="3044"/>
      <c r="P13" s="3102"/>
      <c r="Q13" s="3094">
        <f t="shared" si="0"/>
        <v>0</v>
      </c>
      <c r="R13" s="3106">
        <v>1</v>
      </c>
      <c r="S13" s="3087"/>
      <c r="T13" s="3323"/>
    </row>
    <row r="14" spans="1:20" s="1507" customFormat="1" ht="19.5" customHeight="1">
      <c r="A14" s="3080"/>
      <c r="B14" s="1527" t="s">
        <v>4769</v>
      </c>
      <c r="C14" s="1528" t="s">
        <v>731</v>
      </c>
      <c r="D14" s="1528">
        <v>3</v>
      </c>
      <c r="E14" s="1529">
        <v>0</v>
      </c>
      <c r="F14" s="1529">
        <v>0</v>
      </c>
      <c r="G14" s="1529">
        <v>0</v>
      </c>
      <c r="H14" s="1529">
        <v>1E-3</v>
      </c>
      <c r="I14" s="1529">
        <v>0</v>
      </c>
      <c r="J14" s="1530">
        <f t="shared" si="1"/>
        <v>1E-3</v>
      </c>
      <c r="K14" s="1519"/>
      <c r="L14" s="1531" t="s">
        <v>4770</v>
      </c>
      <c r="M14" s="1015"/>
      <c r="N14" s="4802"/>
      <c r="O14" s="3044"/>
      <c r="P14" s="3102"/>
      <c r="Q14" s="3094">
        <f t="shared" si="0"/>
        <v>0</v>
      </c>
      <c r="R14" s="3106">
        <v>0</v>
      </c>
      <c r="S14" s="3087"/>
      <c r="T14" s="3323"/>
    </row>
    <row r="15" spans="1:20" s="1507" customFormat="1" ht="19.5" customHeight="1" thickBot="1">
      <c r="A15" s="3080"/>
      <c r="B15" s="1533" t="s">
        <v>4771</v>
      </c>
      <c r="C15" s="1534" t="s">
        <v>731</v>
      </c>
      <c r="D15" s="1534">
        <v>3</v>
      </c>
      <c r="E15" s="1535">
        <f>IFERROR(SUM(E9:E14), 0)</f>
        <v>0</v>
      </c>
      <c r="F15" s="1535">
        <f>IFERROR(SUM(F9:F14), 0)</f>
        <v>0</v>
      </c>
      <c r="G15" s="1535">
        <f t="shared" ref="G15:H15" si="2">IFERROR(SUM(G9:G14), 0)</f>
        <v>1.038</v>
      </c>
      <c r="H15" s="1535">
        <f t="shared" si="2"/>
        <v>0.23899999999999999</v>
      </c>
      <c r="I15" s="1535">
        <f>IFERROR(SUM(I9:I14), 0)</f>
        <v>0</v>
      </c>
      <c r="J15" s="1536">
        <f t="shared" si="1"/>
        <v>1.2770000000000001</v>
      </c>
      <c r="K15" s="1519"/>
      <c r="L15" s="1537" t="s">
        <v>4772</v>
      </c>
      <c r="M15" s="1015"/>
      <c r="N15" s="4805"/>
      <c r="O15" s="3044"/>
      <c r="P15" s="3102"/>
      <c r="Q15" s="3094">
        <f t="shared" si="0"/>
        <v>0</v>
      </c>
      <c r="R15" s="3106">
        <v>0</v>
      </c>
      <c r="S15" s="3087"/>
      <c r="T15" s="3323"/>
    </row>
    <row r="16" spans="1:20" ht="19.5" customHeight="1" thickTop="1" thickBot="1">
      <c r="B16" s="1538"/>
      <c r="C16" s="1538"/>
      <c r="D16" s="1538"/>
      <c r="E16" s="1538"/>
      <c r="F16" s="1538"/>
      <c r="G16" s="1538"/>
      <c r="H16" s="1538"/>
      <c r="I16" s="1538"/>
      <c r="J16" s="1538"/>
      <c r="K16" s="1507"/>
      <c r="L16" s="1507"/>
      <c r="M16" s="1507"/>
      <c r="N16" s="4825"/>
      <c r="Q16" s="3094">
        <f t="shared" si="0"/>
        <v>0</v>
      </c>
      <c r="R16" s="3106">
        <v>6</v>
      </c>
    </row>
    <row r="17" spans="1:20" s="1507" customFormat="1" ht="19.5" customHeight="1" thickTop="1" thickBot="1">
      <c r="A17" s="3080"/>
      <c r="B17" s="1516" t="s">
        <v>4773</v>
      </c>
      <c r="C17" s="1517"/>
      <c r="D17" s="1517"/>
      <c r="E17" s="1512"/>
      <c r="F17" s="1512"/>
      <c r="G17" s="1512"/>
      <c r="H17" s="1512"/>
      <c r="I17" s="2668"/>
      <c r="J17" s="2669"/>
      <c r="K17" s="2669"/>
      <c r="L17" s="1521"/>
      <c r="M17" s="1521"/>
      <c r="N17" s="4811"/>
      <c r="O17" s="3104"/>
      <c r="P17" s="3102"/>
      <c r="Q17" s="3094">
        <f t="shared" si="0"/>
        <v>0</v>
      </c>
      <c r="R17" s="3106">
        <v>6</v>
      </c>
      <c r="S17" s="3087"/>
      <c r="T17" s="3323"/>
    </row>
    <row r="18" spans="1:20" s="1507" customFormat="1" ht="19.5" customHeight="1" thickTop="1">
      <c r="A18" s="3080"/>
      <c r="B18" s="1522" t="s">
        <v>4774</v>
      </c>
      <c r="C18" s="1523" t="s">
        <v>731</v>
      </c>
      <c r="D18" s="1523">
        <v>3</v>
      </c>
      <c r="E18" s="1524"/>
      <c r="F18" s="1524"/>
      <c r="G18" s="1524"/>
      <c r="H18" s="2666"/>
      <c r="I18" s="1524"/>
      <c r="J18" s="1525">
        <f t="shared" ref="J18:J24" si="3">IFERROR(SUM(E18:I18), 0)</f>
        <v>0</v>
      </c>
      <c r="K18" s="1519"/>
      <c r="L18" s="1526" t="s">
        <v>4775</v>
      </c>
      <c r="M18" s="1015"/>
      <c r="N18" s="4798"/>
      <c r="O18" s="3044"/>
      <c r="P18" s="3102"/>
      <c r="Q18" s="3094" t="str">
        <f t="shared" si="0"/>
        <v>Please complete all cells in row</v>
      </c>
      <c r="R18" s="3106">
        <v>1</v>
      </c>
      <c r="S18" s="3087"/>
      <c r="T18" s="3323"/>
    </row>
    <row r="19" spans="1:20" s="1507" customFormat="1" ht="19.5" customHeight="1">
      <c r="A19" s="3080"/>
      <c r="B19" s="1527" t="s">
        <v>4776</v>
      </c>
      <c r="C19" s="1528" t="s">
        <v>731</v>
      </c>
      <c r="D19" s="1528">
        <v>3</v>
      </c>
      <c r="E19" s="2667"/>
      <c r="F19" s="2667"/>
      <c r="G19" s="1529">
        <v>0.16740943999999999</v>
      </c>
      <c r="H19" s="2667"/>
      <c r="I19" s="1529"/>
      <c r="J19" s="1530">
        <f t="shared" si="3"/>
        <v>0.16740943999999999</v>
      </c>
      <c r="K19" s="1519"/>
      <c r="L19" s="1531" t="s">
        <v>4777</v>
      </c>
      <c r="M19" s="1015"/>
      <c r="N19" s="4802"/>
      <c r="O19" s="3044"/>
      <c r="P19" s="3102"/>
      <c r="Q19" s="3094" t="str">
        <f t="shared" si="0"/>
        <v>Please complete all cells in row</v>
      </c>
      <c r="R19" s="3106">
        <v>3</v>
      </c>
      <c r="S19" s="3087"/>
      <c r="T19" s="3323"/>
    </row>
    <row r="20" spans="1:20" s="1507" customFormat="1" ht="19.5" customHeight="1">
      <c r="A20" s="3080"/>
      <c r="B20" s="1527" t="s">
        <v>4778</v>
      </c>
      <c r="C20" s="1528" t="s">
        <v>731</v>
      </c>
      <c r="D20" s="1528">
        <v>3</v>
      </c>
      <c r="E20" s="2667"/>
      <c r="F20" s="2667"/>
      <c r="G20" s="2667"/>
      <c r="H20" s="1529"/>
      <c r="I20" s="1529"/>
      <c r="J20" s="1530">
        <f t="shared" si="3"/>
        <v>0</v>
      </c>
      <c r="K20" s="1519"/>
      <c r="L20" s="1531" t="s">
        <v>4779</v>
      </c>
      <c r="M20" s="1015"/>
      <c r="N20" s="4802"/>
      <c r="O20" s="3044"/>
      <c r="P20" s="3102"/>
      <c r="Q20" s="3094" t="str">
        <f t="shared" si="0"/>
        <v>Please complete all cells in row</v>
      </c>
      <c r="R20" s="3106">
        <v>3</v>
      </c>
      <c r="S20" s="3087"/>
      <c r="T20" s="3323"/>
    </row>
    <row r="21" spans="1:20" s="1507" customFormat="1" ht="19.5" customHeight="1">
      <c r="A21" s="3080"/>
      <c r="B21" s="1527" t="s">
        <v>4780</v>
      </c>
      <c r="C21" s="1528" t="s">
        <v>731</v>
      </c>
      <c r="D21" s="1528">
        <v>3</v>
      </c>
      <c r="E21" s="1529"/>
      <c r="F21" s="1529"/>
      <c r="G21" s="2667"/>
      <c r="H21" s="1529"/>
      <c r="I21" s="1529"/>
      <c r="J21" s="1530">
        <f t="shared" si="3"/>
        <v>0</v>
      </c>
      <c r="K21" s="1519"/>
      <c r="L21" s="1531" t="s">
        <v>4781</v>
      </c>
      <c r="M21" s="1015"/>
      <c r="N21" s="4802"/>
      <c r="O21" s="3044"/>
      <c r="P21" s="3102"/>
      <c r="Q21" s="3094" t="str">
        <f t="shared" si="0"/>
        <v>Please complete all cells in row</v>
      </c>
      <c r="R21" s="3106">
        <v>1</v>
      </c>
      <c r="S21" s="3087"/>
      <c r="T21" s="3323"/>
    </row>
    <row r="22" spans="1:20" s="1507" customFormat="1" ht="19.5" customHeight="1">
      <c r="A22" s="3080"/>
      <c r="B22" s="1527" t="s">
        <v>4782</v>
      </c>
      <c r="C22" s="1528" t="s">
        <v>731</v>
      </c>
      <c r="D22" s="1528">
        <v>3</v>
      </c>
      <c r="E22" s="1529"/>
      <c r="F22" s="1529"/>
      <c r="G22" s="2667"/>
      <c r="H22" s="1529"/>
      <c r="I22" s="1529"/>
      <c r="J22" s="1530">
        <f t="shared" si="3"/>
        <v>0</v>
      </c>
      <c r="K22" s="1519"/>
      <c r="L22" s="1531" t="s">
        <v>4783</v>
      </c>
      <c r="M22" s="1015"/>
      <c r="N22" s="4802"/>
      <c r="O22" s="3044"/>
      <c r="P22" s="3102"/>
      <c r="Q22" s="3094" t="str">
        <f t="shared" si="0"/>
        <v>Please complete all cells in row</v>
      </c>
      <c r="R22" s="3106">
        <v>1</v>
      </c>
      <c r="S22" s="3087"/>
      <c r="T22" s="3323"/>
    </row>
    <row r="23" spans="1:20" s="1507" customFormat="1" ht="19.5" customHeight="1">
      <c r="A23" s="3080"/>
      <c r="B23" s="1527" t="s">
        <v>4784</v>
      </c>
      <c r="C23" s="1528" t="s">
        <v>731</v>
      </c>
      <c r="D23" s="1528">
        <v>3</v>
      </c>
      <c r="E23" s="1529"/>
      <c r="F23" s="1529"/>
      <c r="G23" s="1529"/>
      <c r="H23" s="1529"/>
      <c r="I23" s="1529"/>
      <c r="J23" s="1530">
        <f t="shared" si="3"/>
        <v>0</v>
      </c>
      <c r="K23" s="1519"/>
      <c r="L23" s="1531" t="s">
        <v>4785</v>
      </c>
      <c r="M23" s="1015"/>
      <c r="N23" s="4802"/>
      <c r="O23" s="3044"/>
      <c r="P23" s="3102"/>
      <c r="Q23" s="3094" t="str">
        <f t="shared" si="0"/>
        <v>Please complete all cells in row</v>
      </c>
      <c r="R23" s="3106">
        <v>0</v>
      </c>
      <c r="S23" s="3087"/>
      <c r="T23" s="3323"/>
    </row>
    <row r="24" spans="1:20" s="1507" customFormat="1" ht="19.5" customHeight="1" thickBot="1">
      <c r="A24" s="3080"/>
      <c r="B24" s="1533" t="s">
        <v>4786</v>
      </c>
      <c r="C24" s="1534" t="s">
        <v>731</v>
      </c>
      <c r="D24" s="1534">
        <v>3</v>
      </c>
      <c r="E24" s="1535">
        <f>IFERROR(SUM(E18:E23), 0)</f>
        <v>0</v>
      </c>
      <c r="F24" s="1535">
        <f>IFERROR(SUM(F18:F23), 0)</f>
        <v>0</v>
      </c>
      <c r="G24" s="1535">
        <f t="shared" ref="G24:H24" si="4">IFERROR(SUM(G18:G23), 0)</f>
        <v>0.16740943999999999</v>
      </c>
      <c r="H24" s="1535">
        <f t="shared" si="4"/>
        <v>0</v>
      </c>
      <c r="I24" s="1535">
        <f>IFERROR(SUM(I18:I23), 0)</f>
        <v>0</v>
      </c>
      <c r="J24" s="1536">
        <f t="shared" si="3"/>
        <v>0.16740943999999999</v>
      </c>
      <c r="K24" s="1519"/>
      <c r="L24" s="1537" t="s">
        <v>4787</v>
      </c>
      <c r="M24" s="1015"/>
      <c r="N24" s="4805"/>
      <c r="O24" s="3044"/>
      <c r="P24" s="3102"/>
      <c r="Q24" s="3094">
        <f t="shared" si="0"/>
        <v>0</v>
      </c>
      <c r="R24" s="3106">
        <v>0</v>
      </c>
      <c r="S24" s="3087"/>
      <c r="T24" s="3323"/>
    </row>
    <row r="25" spans="1:20" s="1507" customFormat="1" ht="19.5" customHeight="1" thickTop="1" thickBot="1">
      <c r="A25" s="3080"/>
      <c r="B25" s="2205"/>
      <c r="C25" s="2010"/>
      <c r="D25" s="2010"/>
      <c r="E25" s="2206"/>
      <c r="F25" s="2206"/>
      <c r="G25" s="2206"/>
      <c r="H25" s="2206"/>
      <c r="I25" s="2206"/>
      <c r="J25" s="2206"/>
      <c r="K25" s="2669"/>
      <c r="L25" s="1015"/>
      <c r="M25" s="1015"/>
      <c r="N25" s="4809"/>
      <c r="O25" s="3044"/>
      <c r="P25" s="3102"/>
      <c r="Q25" s="3094">
        <f t="shared" si="0"/>
        <v>0</v>
      </c>
      <c r="R25" s="3106">
        <v>6</v>
      </c>
      <c r="S25" s="3087"/>
      <c r="T25" s="3323"/>
    </row>
    <row r="26" spans="1:20" s="1507" customFormat="1" ht="19.5" customHeight="1" thickTop="1" thickBot="1">
      <c r="A26" s="3080"/>
      <c r="B26" s="1516" t="s">
        <v>4788</v>
      </c>
      <c r="C26" s="1517"/>
      <c r="D26" s="1517"/>
      <c r="E26" s="1512"/>
      <c r="F26" s="1512"/>
      <c r="G26" s="1512"/>
      <c r="H26" s="1512"/>
      <c r="I26" s="2668"/>
      <c r="J26" s="2669"/>
      <c r="K26" s="2669"/>
      <c r="L26" s="1521"/>
      <c r="M26" s="1521"/>
      <c r="N26" s="4811"/>
      <c r="O26" s="3104"/>
      <c r="P26" s="3102"/>
      <c r="Q26" s="3094">
        <f t="shared" si="0"/>
        <v>0</v>
      </c>
      <c r="R26" s="3106">
        <v>6</v>
      </c>
      <c r="S26" s="3087"/>
      <c r="T26" s="3323"/>
    </row>
    <row r="27" spans="1:20" s="1507" customFormat="1" ht="19.5" customHeight="1" thickTop="1">
      <c r="A27" s="3080"/>
      <c r="B27" s="1522" t="s">
        <v>4789</v>
      </c>
      <c r="C27" s="1523" t="s">
        <v>731</v>
      </c>
      <c r="D27" s="1523">
        <v>3</v>
      </c>
      <c r="E27" s="1524">
        <v>7.1999999999999995E-2</v>
      </c>
      <c r="F27" s="1524">
        <v>1.6E-2</v>
      </c>
      <c r="G27" s="1524">
        <v>6.6000000000000003E-2</v>
      </c>
      <c r="H27" s="1524">
        <v>0.29699999999999999</v>
      </c>
      <c r="I27" s="1524">
        <v>0</v>
      </c>
      <c r="J27" s="1525">
        <f>IFERROR(SUM(E27:I27), 0)</f>
        <v>0.45099999999999996</v>
      </c>
      <c r="K27" s="1519"/>
      <c r="L27" s="1526" t="s">
        <v>4790</v>
      </c>
      <c r="M27" s="1015"/>
      <c r="N27" s="4798"/>
      <c r="O27" s="3044"/>
      <c r="P27" s="3102"/>
      <c r="Q27" s="3094">
        <f t="shared" si="0"/>
        <v>0</v>
      </c>
      <c r="R27" s="3106">
        <v>0</v>
      </c>
      <c r="S27" s="3087"/>
      <c r="T27" s="3323"/>
    </row>
    <row r="28" spans="1:20" s="1507" customFormat="1" ht="19.5" customHeight="1">
      <c r="A28" s="3080"/>
      <c r="B28" s="1539" t="s">
        <v>4791</v>
      </c>
      <c r="C28" s="1540" t="s">
        <v>731</v>
      </c>
      <c r="D28" s="1540">
        <v>3</v>
      </c>
      <c r="E28" s="1532">
        <v>0</v>
      </c>
      <c r="F28" s="2667"/>
      <c r="G28" s="2667"/>
      <c r="H28" s="2667"/>
      <c r="I28" s="2667"/>
      <c r="J28" s="1541">
        <f>IFERROR(SUM(E28:I28), 0)</f>
        <v>0</v>
      </c>
      <c r="K28" s="1519"/>
      <c r="L28" s="1542" t="s">
        <v>4792</v>
      </c>
      <c r="M28" s="1015"/>
      <c r="N28" s="4802"/>
      <c r="O28" s="3044"/>
      <c r="P28" s="3102"/>
      <c r="Q28" s="3094">
        <f t="shared" si="0"/>
        <v>0</v>
      </c>
      <c r="R28" s="3106">
        <v>4</v>
      </c>
      <c r="S28" s="3087"/>
      <c r="T28" s="3323"/>
    </row>
    <row r="29" spans="1:20" s="1507" customFormat="1" ht="19.5" customHeight="1">
      <c r="A29" s="3080"/>
      <c r="B29" s="1539" t="s">
        <v>4793</v>
      </c>
      <c r="C29" s="1540" t="s">
        <v>731</v>
      </c>
      <c r="D29" s="1540">
        <v>3</v>
      </c>
      <c r="E29" s="1532">
        <v>0</v>
      </c>
      <c r="F29" s="1532">
        <v>0</v>
      </c>
      <c r="G29" s="1532">
        <v>0</v>
      </c>
      <c r="H29" s="1532">
        <v>0.20300000000000001</v>
      </c>
      <c r="I29" s="1532">
        <v>0</v>
      </c>
      <c r="J29" s="1541">
        <f>IFERROR(SUM(E29:I29), 0)</f>
        <v>0.20300000000000001</v>
      </c>
      <c r="K29" s="1519"/>
      <c r="L29" s="1542" t="s">
        <v>4794</v>
      </c>
      <c r="M29" s="1015"/>
      <c r="N29" s="4802"/>
      <c r="O29" s="3044"/>
      <c r="P29" s="3102"/>
      <c r="Q29" s="3094">
        <f t="shared" si="0"/>
        <v>0</v>
      </c>
      <c r="R29" s="3106">
        <v>0</v>
      </c>
      <c r="S29" s="3087"/>
      <c r="T29" s="3323"/>
    </row>
    <row r="30" spans="1:20" s="1507" customFormat="1" ht="19.5" customHeight="1" thickBot="1">
      <c r="A30" s="3080"/>
      <c r="B30" s="1533" t="s">
        <v>4795</v>
      </c>
      <c r="C30" s="1534" t="s">
        <v>731</v>
      </c>
      <c r="D30" s="1534">
        <v>3</v>
      </c>
      <c r="E30" s="1535">
        <f>IFERROR(SUM(E27:E29), 0)</f>
        <v>7.1999999999999995E-2</v>
      </c>
      <c r="F30" s="1535">
        <f t="shared" ref="F30:I30" si="5">IFERROR(SUM(F27:F29), 0)</f>
        <v>1.6E-2</v>
      </c>
      <c r="G30" s="1535">
        <f t="shared" si="5"/>
        <v>6.6000000000000003E-2</v>
      </c>
      <c r="H30" s="1535">
        <f t="shared" si="5"/>
        <v>0.5</v>
      </c>
      <c r="I30" s="1535">
        <f t="shared" si="5"/>
        <v>0</v>
      </c>
      <c r="J30" s="1536">
        <f>IFERROR(SUM(E30:I30), 0)</f>
        <v>0.65400000000000003</v>
      </c>
      <c r="K30" s="1519"/>
      <c r="L30" s="1537" t="s">
        <v>4796</v>
      </c>
      <c r="M30" s="1015"/>
      <c r="N30" s="4805"/>
      <c r="O30" s="3044"/>
      <c r="P30" s="3102"/>
      <c r="Q30" s="3094">
        <f t="shared" si="0"/>
        <v>0</v>
      </c>
      <c r="R30" s="3106">
        <v>0</v>
      </c>
      <c r="S30" s="3087"/>
      <c r="T30" s="3323"/>
    </row>
    <row r="31" spans="1:20" ht="19.5" customHeight="1" thickTop="1" thickBot="1">
      <c r="B31" s="1538"/>
      <c r="C31" s="1538"/>
      <c r="D31" s="1538"/>
      <c r="E31" s="1538"/>
      <c r="F31" s="1538"/>
      <c r="G31" s="1538"/>
      <c r="H31" s="1538"/>
      <c r="I31" s="1538"/>
      <c r="J31" s="1538"/>
      <c r="K31" s="1507"/>
      <c r="L31" s="1507"/>
      <c r="M31" s="1507"/>
      <c r="N31" s="4825"/>
      <c r="Q31" s="3094">
        <f t="shared" si="0"/>
        <v>0</v>
      </c>
      <c r="R31" s="3106">
        <v>6</v>
      </c>
    </row>
    <row r="32" spans="1:20" s="1507" customFormat="1" ht="19.5" customHeight="1" thickTop="1" thickBot="1">
      <c r="A32" s="3080"/>
      <c r="B32" s="1516" t="s">
        <v>4797</v>
      </c>
      <c r="C32" s="1517"/>
      <c r="D32" s="1517"/>
      <c r="E32" s="1512"/>
      <c r="F32" s="1512"/>
      <c r="G32" s="1512"/>
      <c r="H32" s="1512"/>
      <c r="I32" s="2668"/>
      <c r="J32" s="2669"/>
      <c r="K32" s="2669"/>
      <c r="L32" s="1521"/>
      <c r="M32" s="1521"/>
      <c r="N32" s="4811"/>
      <c r="O32" s="3104"/>
      <c r="P32" s="3102"/>
      <c r="Q32" s="3094">
        <f t="shared" si="0"/>
        <v>0</v>
      </c>
      <c r="R32" s="3106">
        <v>6</v>
      </c>
      <c r="S32" s="3087"/>
      <c r="T32" s="3323"/>
    </row>
    <row r="33" spans="1:20" s="1507" customFormat="1" ht="19.5" customHeight="1" thickTop="1">
      <c r="A33" s="3080"/>
      <c r="B33" s="1522" t="s">
        <v>4798</v>
      </c>
      <c r="C33" s="1523" t="s">
        <v>731</v>
      </c>
      <c r="D33" s="1523">
        <v>3</v>
      </c>
      <c r="E33" s="1524">
        <v>0</v>
      </c>
      <c r="F33" s="1524">
        <v>0</v>
      </c>
      <c r="G33" s="1524">
        <v>0</v>
      </c>
      <c r="H33" s="1524">
        <v>0</v>
      </c>
      <c r="I33" s="1524">
        <v>0</v>
      </c>
      <c r="J33" s="1525">
        <f>IFERROR(SUM(E33:I33), 0)</f>
        <v>0</v>
      </c>
      <c r="K33" s="1519"/>
      <c r="L33" s="1526" t="s">
        <v>4799</v>
      </c>
      <c r="M33" s="1015"/>
      <c r="N33" s="4798"/>
      <c r="O33" s="3044"/>
      <c r="P33" s="3102"/>
      <c r="Q33" s="3094">
        <f t="shared" si="0"/>
        <v>0</v>
      </c>
      <c r="R33" s="3106">
        <v>0</v>
      </c>
      <c r="S33" s="3087"/>
      <c r="T33" s="3323"/>
    </row>
    <row r="34" spans="1:20" s="1507" customFormat="1" ht="19.5" customHeight="1">
      <c r="A34" s="3080"/>
      <c r="B34" s="1539" t="s">
        <v>4800</v>
      </c>
      <c r="C34" s="1540" t="s">
        <v>731</v>
      </c>
      <c r="D34" s="1540">
        <v>3</v>
      </c>
      <c r="E34" s="1532">
        <v>0</v>
      </c>
      <c r="F34" s="2667"/>
      <c r="G34" s="2667"/>
      <c r="H34" s="2667"/>
      <c r="I34" s="2667"/>
      <c r="J34" s="1541">
        <f>IFERROR(SUM(E34:I34), 0)</f>
        <v>0</v>
      </c>
      <c r="K34" s="1519"/>
      <c r="L34" s="1542" t="s">
        <v>4801</v>
      </c>
      <c r="M34" s="1015"/>
      <c r="N34" s="4802"/>
      <c r="O34" s="3044"/>
      <c r="P34" s="3102"/>
      <c r="Q34" s="3094">
        <f t="shared" si="0"/>
        <v>0</v>
      </c>
      <c r="R34" s="3106">
        <v>4</v>
      </c>
      <c r="S34" s="3087"/>
      <c r="T34" s="3323"/>
    </row>
    <row r="35" spans="1:20" s="1507" customFormat="1" ht="19.5" customHeight="1">
      <c r="A35" s="3080"/>
      <c r="B35" s="1539" t="s">
        <v>4802</v>
      </c>
      <c r="C35" s="1540" t="s">
        <v>731</v>
      </c>
      <c r="D35" s="1540">
        <v>3</v>
      </c>
      <c r="E35" s="1532">
        <v>0</v>
      </c>
      <c r="F35" s="1532">
        <v>0</v>
      </c>
      <c r="G35" s="1532">
        <v>0</v>
      </c>
      <c r="H35" s="1532">
        <v>0</v>
      </c>
      <c r="I35" s="1532">
        <v>0</v>
      </c>
      <c r="J35" s="1541">
        <f>IFERROR(SUM(E35:I35), 0)</f>
        <v>0</v>
      </c>
      <c r="K35" s="1519"/>
      <c r="L35" s="1542" t="s">
        <v>4803</v>
      </c>
      <c r="M35" s="1015"/>
      <c r="N35" s="4802"/>
      <c r="O35" s="3044"/>
      <c r="P35" s="3102"/>
      <c r="Q35" s="3094">
        <f t="shared" si="0"/>
        <v>0</v>
      </c>
      <c r="R35" s="3106">
        <v>0</v>
      </c>
      <c r="S35" s="3087"/>
      <c r="T35" s="3323"/>
    </row>
    <row r="36" spans="1:20" s="1507" customFormat="1" ht="19.5" customHeight="1" thickBot="1">
      <c r="A36" s="3080"/>
      <c r="B36" s="1533" t="s">
        <v>4804</v>
      </c>
      <c r="C36" s="1534" t="s">
        <v>731</v>
      </c>
      <c r="D36" s="1534">
        <v>3</v>
      </c>
      <c r="E36" s="1535">
        <f>IFERROR(SUM(E33:E35), 0)</f>
        <v>0</v>
      </c>
      <c r="F36" s="1535">
        <f t="shared" ref="F36:I36" si="6">IFERROR(SUM(F33:F35), 0)</f>
        <v>0</v>
      </c>
      <c r="G36" s="1535">
        <f t="shared" si="6"/>
        <v>0</v>
      </c>
      <c r="H36" s="1535">
        <f t="shared" si="6"/>
        <v>0</v>
      </c>
      <c r="I36" s="1535">
        <f t="shared" si="6"/>
        <v>0</v>
      </c>
      <c r="J36" s="1536">
        <f>IFERROR(SUM(E36:I36), 0)</f>
        <v>0</v>
      </c>
      <c r="K36" s="1519"/>
      <c r="L36" s="1537" t="s">
        <v>4805</v>
      </c>
      <c r="M36" s="1015"/>
      <c r="N36" s="4805"/>
      <c r="O36" s="3044"/>
      <c r="P36" s="3102"/>
      <c r="Q36" s="3094">
        <f t="shared" si="0"/>
        <v>0</v>
      </c>
      <c r="R36" s="3106">
        <v>0</v>
      </c>
      <c r="S36" s="3087"/>
      <c r="T36" s="3323"/>
    </row>
    <row r="37" spans="1:20" ht="19.5" customHeight="1" thickTop="1" thickBot="1">
      <c r="B37" s="1538"/>
      <c r="C37" s="1538"/>
      <c r="D37" s="1538"/>
      <c r="E37" s="1538"/>
      <c r="F37" s="1538"/>
      <c r="G37" s="1538"/>
      <c r="H37" s="1538"/>
      <c r="I37" s="1538"/>
      <c r="J37" s="1538"/>
      <c r="K37" s="1507"/>
      <c r="L37" s="1507"/>
      <c r="M37" s="1507"/>
      <c r="N37" s="4825"/>
      <c r="Q37" s="3094">
        <f t="shared" si="0"/>
        <v>0</v>
      </c>
      <c r="R37" s="3106">
        <v>6</v>
      </c>
    </row>
    <row r="38" spans="1:20" s="1507" customFormat="1" ht="19.5" customHeight="1" thickTop="1" thickBot="1">
      <c r="A38" s="3080"/>
      <c r="B38" s="1516" t="s">
        <v>4806</v>
      </c>
      <c r="C38" s="1517"/>
      <c r="D38" s="1517"/>
      <c r="E38" s="1512"/>
      <c r="F38" s="1512"/>
      <c r="G38" s="1512"/>
      <c r="H38" s="1512"/>
      <c r="I38" s="2668"/>
      <c r="J38" s="2669"/>
      <c r="K38" s="2669"/>
      <c r="L38" s="1521"/>
      <c r="M38" s="1521"/>
      <c r="N38" s="4811"/>
      <c r="O38" s="3104"/>
      <c r="P38" s="3102"/>
      <c r="Q38" s="3094">
        <f t="shared" si="0"/>
        <v>0</v>
      </c>
      <c r="R38" s="3106">
        <v>6</v>
      </c>
      <c r="S38" s="3087"/>
      <c r="T38" s="3262"/>
    </row>
    <row r="39" spans="1:20" s="1507" customFormat="1" ht="19.5" customHeight="1" thickTop="1" thickBot="1">
      <c r="A39" s="3080"/>
      <c r="B39" s="1543" t="s">
        <v>4807</v>
      </c>
      <c r="C39" s="1544" t="s">
        <v>731</v>
      </c>
      <c r="D39" s="1544">
        <v>3</v>
      </c>
      <c r="E39" s="1545">
        <f t="shared" ref="E39:I39" si="7">IFERROR(SUM(E15,E24,E30,E36), 0)</f>
        <v>7.1999999999999995E-2</v>
      </c>
      <c r="F39" s="1545">
        <f t="shared" si="7"/>
        <v>1.6E-2</v>
      </c>
      <c r="G39" s="1545">
        <f t="shared" si="7"/>
        <v>1.27140944</v>
      </c>
      <c r="H39" s="1545">
        <f t="shared" si="7"/>
        <v>0.73899999999999999</v>
      </c>
      <c r="I39" s="1545">
        <f t="shared" si="7"/>
        <v>0</v>
      </c>
      <c r="J39" s="1546">
        <f>IFERROR(SUM(E39:I39), 0)</f>
        <v>2.0984094400000002</v>
      </c>
      <c r="K39" s="1519"/>
      <c r="L39" s="1547" t="s">
        <v>4808</v>
      </c>
      <c r="M39" s="1015"/>
      <c r="N39" s="4804"/>
      <c r="O39" s="3044"/>
      <c r="P39" s="3102"/>
      <c r="Q39" s="3094">
        <f t="shared" si="0"/>
        <v>0</v>
      </c>
      <c r="R39" s="3106">
        <v>0</v>
      </c>
      <c r="S39" s="3087"/>
      <c r="T39" s="3262"/>
    </row>
    <row r="40" spans="1:20" ht="19.5" customHeight="1" thickTop="1">
      <c r="B40" s="1538"/>
      <c r="C40" s="1538"/>
      <c r="D40" s="1538"/>
      <c r="E40" s="1538"/>
      <c r="F40" s="1538"/>
      <c r="G40" s="1538"/>
      <c r="H40" s="1538"/>
      <c r="I40" s="1538"/>
      <c r="J40" s="1538"/>
      <c r="K40" s="1507"/>
      <c r="L40" s="1507"/>
      <c r="M40" s="1507"/>
      <c r="N40" s="1507"/>
      <c r="O40" s="3080" t="s">
        <v>775</v>
      </c>
    </row>
    <row r="41" spans="1:20" ht="24" customHeight="1">
      <c r="B41" s="1507"/>
      <c r="C41" s="1507"/>
      <c r="D41" s="1507"/>
      <c r="E41" s="1507"/>
      <c r="F41" s="1507"/>
      <c r="G41" s="1507"/>
      <c r="H41" s="1507"/>
      <c r="I41" s="1507"/>
      <c r="J41" s="1507"/>
      <c r="K41" s="1507"/>
      <c r="L41" s="1507"/>
      <c r="M41" s="1507"/>
      <c r="N41" s="1507"/>
    </row>
    <row r="42" spans="1:20" ht="24" customHeight="1">
      <c r="B42" s="1507"/>
      <c r="C42" s="1507"/>
      <c r="D42" s="1507"/>
      <c r="E42" s="1507"/>
      <c r="F42" s="1507"/>
      <c r="G42" s="1507"/>
      <c r="H42" s="1507"/>
      <c r="I42" s="1507"/>
      <c r="J42" s="1507"/>
      <c r="K42" s="1507"/>
      <c r="L42" s="1507"/>
      <c r="M42" s="1507"/>
      <c r="N42" s="1507"/>
    </row>
    <row r="43" spans="1:20" ht="24" customHeight="1">
      <c r="B43" s="1507"/>
      <c r="C43" s="1507"/>
      <c r="D43" s="1507"/>
      <c r="E43" s="1507"/>
      <c r="F43" s="1507"/>
      <c r="G43" s="1507"/>
      <c r="H43" s="1507"/>
      <c r="I43" s="1507"/>
      <c r="J43" s="1507"/>
      <c r="K43" s="1507"/>
      <c r="L43" s="1507"/>
      <c r="M43" s="1507"/>
      <c r="N43" s="1507"/>
    </row>
    <row r="44" spans="1:20" ht="24" customHeight="1">
      <c r="B44" s="1507"/>
      <c r="C44" s="1507"/>
      <c r="D44" s="1507"/>
      <c r="E44" s="1507"/>
      <c r="F44" s="1507"/>
      <c r="G44" s="1507"/>
      <c r="H44" s="1507"/>
      <c r="I44" s="1507"/>
      <c r="J44" s="1507"/>
      <c r="K44" s="1507"/>
      <c r="L44" s="1507"/>
      <c r="M44" s="1507"/>
      <c r="N44" s="1507"/>
    </row>
  </sheetData>
  <sheetProtection formatColumns="0" formatRows="0"/>
  <mergeCells count="12">
    <mergeCell ref="B1:J1"/>
    <mergeCell ref="B2:J2"/>
    <mergeCell ref="B3:J3"/>
    <mergeCell ref="L5:L6"/>
    <mergeCell ref="N5:N6"/>
    <mergeCell ref="I5:I6"/>
    <mergeCell ref="J5:J6"/>
    <mergeCell ref="B5:B6"/>
    <mergeCell ref="C5:C6"/>
    <mergeCell ref="D5:D6"/>
    <mergeCell ref="E5:E6"/>
    <mergeCell ref="F5:H5"/>
  </mergeCells>
  <conditionalFormatting sqref="Q8:Q39">
    <cfRule type="cellIs" dxfId="29" priority="1" operator="equal">
      <formula>0</formula>
    </cfRule>
  </conditionalFormatting>
  <dataValidations count="1">
    <dataValidation type="custom" allowBlank="1" showErrorMessage="1" errorTitle="Input Error" error="Please input a numeric value." sqref="E18:I23 E9:I14 E33:I35 E27:I29" xr:uid="{74DEF049-0318-484B-8848-8A6A51D3E214}">
      <formula1>ISNUMBER(E9)</formula1>
    </dataValidation>
  </dataValidations>
  <pageMargins left="0.7" right="0.7" top="0.75" bottom="0.75" header="0.3" footer="0.3"/>
  <pageSetup paperSize="8" scale="62" fitToHeight="0" orientation="portrait" r:id="rId1"/>
  <headerFooter>
    <oddHeader>&amp;L&amp;F&amp;CSheet: &amp;A&amp;ROFFICIAL</oddHeader>
    <oddFooter>&amp;LPrinted on: &amp;D at &amp;T&amp;CPage &amp;P of &amp;N&amp;ROfwat</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502A28-D9CE-4E10-9D44-130196074DCD}">
  <sheetPr codeName="Sheet139">
    <pageSetUpPr fitToPage="1"/>
  </sheetPr>
  <dimension ref="A1:W36"/>
  <sheetViews>
    <sheetView workbookViewId="0"/>
  </sheetViews>
  <sheetFormatPr defaultColWidth="9" defaultRowHeight="24" customHeight="1"/>
  <cols>
    <col min="1" max="1" width="1.19921875" style="3080" customWidth="1"/>
    <col min="2" max="2" width="48.5" style="1504" customWidth="1"/>
    <col min="3" max="3" width="5.5" style="1504" bestFit="1" customWidth="1"/>
    <col min="4" max="4" width="5" style="1504" bestFit="1" customWidth="1"/>
    <col min="5" max="11" width="12.69921875" style="1504" customWidth="1"/>
    <col min="12" max="12" width="13.19921875" style="1504" customWidth="1"/>
    <col min="13" max="13" width="9.19921875" style="1504" customWidth="1"/>
    <col min="14" max="14" width="1.59765625" style="1504" customWidth="1"/>
    <col min="15" max="15" width="9.69921875" style="1504" bestFit="1" customWidth="1"/>
    <col min="16" max="16" width="1.59765625" style="1504" customWidth="1"/>
    <col min="17" max="17" width="16.69921875" style="1504" customWidth="1"/>
    <col min="18" max="18" width="1.69921875" style="3080" customWidth="1"/>
    <col min="19" max="19" width="1.69921875" style="3102" customWidth="1"/>
    <col min="20" max="20" width="19.69921875" style="3077" bestFit="1" customWidth="1"/>
    <col min="21" max="21" width="1.69921875" style="3106" customWidth="1"/>
    <col min="22" max="23" width="1.69921875" style="3077" customWidth="1"/>
    <col min="24" max="16384" width="9" style="1504"/>
  </cols>
  <sheetData>
    <row r="1" spans="1:23" s="1502" customFormat="1" ht="23.25" customHeight="1">
      <c r="A1" s="3079" t="s">
        <v>713</v>
      </c>
      <c r="B1" s="5131" t="s">
        <v>4809</v>
      </c>
      <c r="C1" s="5131"/>
      <c r="D1" s="5131"/>
      <c r="E1" s="5131"/>
      <c r="F1" s="5131"/>
      <c r="G1" s="5131"/>
      <c r="H1" s="5131"/>
      <c r="I1" s="5131"/>
      <c r="J1" s="5131"/>
      <c r="K1" s="5131"/>
      <c r="L1" s="5131"/>
      <c r="M1" s="5131"/>
      <c r="N1" s="1503"/>
      <c r="O1" s="1342"/>
      <c r="P1" s="1342"/>
      <c r="Q1" s="1342"/>
      <c r="R1" s="3104"/>
      <c r="S1" s="3101"/>
      <c r="T1" s="3076"/>
      <c r="U1" s="3105"/>
      <c r="V1" s="3077"/>
      <c r="W1" s="3076"/>
    </row>
    <row r="2" spans="1:23" s="1502" customFormat="1" ht="23.25" customHeight="1">
      <c r="A2" s="3079"/>
      <c r="B2" s="5131" t="str">
        <f>SelectCompany!B4</f>
        <v>South Staffordshire Water</v>
      </c>
      <c r="C2" s="5131"/>
      <c r="D2" s="5131"/>
      <c r="E2" s="5131"/>
      <c r="F2" s="5131"/>
      <c r="G2" s="5131"/>
      <c r="H2" s="5131"/>
      <c r="I2" s="5131"/>
      <c r="J2" s="5131"/>
      <c r="K2" s="5131"/>
      <c r="L2" s="5131"/>
      <c r="M2" s="5131"/>
      <c r="N2" s="1503"/>
      <c r="O2" s="1342"/>
      <c r="P2" s="1342"/>
      <c r="Q2" s="1342"/>
      <c r="R2" s="3104"/>
      <c r="S2" s="3101"/>
      <c r="T2" s="3076"/>
      <c r="U2" s="3105"/>
      <c r="V2" s="3077"/>
      <c r="W2" s="3076"/>
    </row>
    <row r="3" spans="1:23" ht="36.75" customHeight="1">
      <c r="B3" s="4967" t="s">
        <v>9970</v>
      </c>
      <c r="C3" s="4967"/>
      <c r="D3" s="4967"/>
      <c r="E3" s="4967"/>
      <c r="F3" s="4967"/>
      <c r="G3" s="4967"/>
      <c r="H3" s="4967"/>
      <c r="I3" s="4967"/>
      <c r="J3" s="4967"/>
      <c r="K3" s="4967"/>
      <c r="L3" s="4967"/>
      <c r="M3" s="4967"/>
      <c r="N3" s="4967"/>
      <c r="O3" s="1639"/>
      <c r="P3" s="1639"/>
      <c r="Q3" s="1639"/>
      <c r="R3" s="3104"/>
      <c r="T3" s="3032" t="s">
        <v>716</v>
      </c>
    </row>
    <row r="4" spans="1:23" ht="14.25" customHeight="1" thickBot="1">
      <c r="B4" s="1505"/>
      <c r="C4" s="1505"/>
      <c r="D4" s="1505"/>
      <c r="E4" s="1505"/>
      <c r="F4" s="1505"/>
      <c r="G4" s="1505"/>
      <c r="H4" s="1505"/>
      <c r="I4" s="1505"/>
      <c r="J4" s="1505"/>
      <c r="K4" s="1505"/>
      <c r="L4" s="1505"/>
      <c r="M4" s="1505"/>
      <c r="N4" s="1506"/>
      <c r="O4" s="1342"/>
      <c r="P4" s="1342"/>
      <c r="Q4" s="1342"/>
      <c r="R4" s="3104"/>
    </row>
    <row r="5" spans="1:23" ht="24" customHeight="1" thickTop="1">
      <c r="B5" s="5326" t="s">
        <v>717</v>
      </c>
      <c r="C5" s="5328" t="s">
        <v>718</v>
      </c>
      <c r="D5" s="5328" t="s">
        <v>719</v>
      </c>
      <c r="E5" s="5331" t="s">
        <v>3535</v>
      </c>
      <c r="F5" s="5332"/>
      <c r="G5" s="5332"/>
      <c r="H5" s="5333"/>
      <c r="I5" s="5330" t="s">
        <v>1010</v>
      </c>
      <c r="J5" s="5330"/>
      <c r="K5" s="5330"/>
      <c r="L5" s="5320" t="s">
        <v>1012</v>
      </c>
      <c r="M5" s="5322" t="s">
        <v>858</v>
      </c>
      <c r="N5" s="2207"/>
      <c r="O5" s="5324" t="s">
        <v>723</v>
      </c>
      <c r="P5" s="2208"/>
      <c r="Q5" s="5324" t="s">
        <v>724</v>
      </c>
      <c r="T5" s="3036"/>
    </row>
    <row r="6" spans="1:23" ht="86.25" customHeight="1" thickBot="1">
      <c r="A6" s="3080" t="s">
        <v>725</v>
      </c>
      <c r="B6" s="5327"/>
      <c r="C6" s="5329"/>
      <c r="D6" s="5329"/>
      <c r="E6" s="2209" t="s">
        <v>3046</v>
      </c>
      <c r="F6" s="2209" t="s">
        <v>3047</v>
      </c>
      <c r="G6" s="2209" t="s">
        <v>3048</v>
      </c>
      <c r="H6" s="1797" t="s">
        <v>3049</v>
      </c>
      <c r="I6" s="2209" t="s">
        <v>3536</v>
      </c>
      <c r="J6" s="2209" t="s">
        <v>3537</v>
      </c>
      <c r="K6" s="2209" t="s">
        <v>3538</v>
      </c>
      <c r="L6" s="5321"/>
      <c r="M6" s="5323"/>
      <c r="N6" s="2207"/>
      <c r="O6" s="5325"/>
      <c r="P6" s="2208"/>
      <c r="Q6" s="5325"/>
      <c r="T6" s="3036"/>
    </row>
    <row r="7" spans="1:23" s="1507" customFormat="1" ht="15.75" customHeight="1" thickTop="1" thickBot="1">
      <c r="A7" s="3080" t="s">
        <v>729</v>
      </c>
      <c r="B7" s="1513"/>
      <c r="C7" s="1513"/>
      <c r="D7" s="1513"/>
      <c r="E7" s="1514"/>
      <c r="F7" s="1514"/>
      <c r="G7" s="1514"/>
      <c r="H7" s="1514"/>
      <c r="I7" s="1514"/>
      <c r="J7" s="1514"/>
      <c r="K7" s="1514"/>
      <c r="L7" s="1514"/>
      <c r="M7" s="1514"/>
      <c r="N7" s="1515"/>
      <c r="O7" s="1514"/>
      <c r="P7" s="1514"/>
      <c r="Q7" s="1514"/>
      <c r="R7" s="3080"/>
      <c r="S7" s="3102"/>
      <c r="T7" s="3077"/>
      <c r="U7" s="3106"/>
      <c r="V7" s="3077"/>
      <c r="W7" s="3430"/>
    </row>
    <row r="8" spans="1:23" s="1507" customFormat="1" ht="19.5" customHeight="1" thickTop="1" thickBot="1">
      <c r="A8" s="3080"/>
      <c r="B8" s="4382" t="s">
        <v>4758</v>
      </c>
      <c r="C8" s="4383"/>
      <c r="D8" s="4383"/>
      <c r="E8" s="4384"/>
      <c r="F8" s="4384"/>
      <c r="G8" s="4384"/>
      <c r="H8" s="4384"/>
      <c r="I8" s="4384"/>
      <c r="J8" s="4384"/>
      <c r="K8" s="4384"/>
      <c r="L8" s="4385"/>
      <c r="M8" s="4386"/>
      <c r="N8" s="2669"/>
      <c r="O8" s="4387"/>
      <c r="P8" s="1521"/>
      <c r="Q8" s="4387"/>
      <c r="R8" s="3104"/>
      <c r="S8" s="3102"/>
      <c r="T8" s="3094">
        <f>IF(COUNTBLANK(E8:M8) = U8, 0, rngIncomplete )</f>
        <v>0</v>
      </c>
      <c r="U8" s="3103">
        <v>9</v>
      </c>
      <c r="V8" s="3077"/>
      <c r="W8" s="3077"/>
    </row>
    <row r="9" spans="1:23" s="1507" customFormat="1" ht="19.5" customHeight="1" thickTop="1">
      <c r="A9" s="3080"/>
      <c r="B9" s="1527" t="s">
        <v>4765</v>
      </c>
      <c r="C9" s="1528" t="s">
        <v>731</v>
      </c>
      <c r="D9" s="1528">
        <v>3</v>
      </c>
      <c r="E9" s="1529"/>
      <c r="F9" s="1529"/>
      <c r="G9" s="1529"/>
      <c r="H9" s="2667"/>
      <c r="I9" s="2667"/>
      <c r="J9" s="2667"/>
      <c r="K9" s="2667"/>
      <c r="L9" s="1529"/>
      <c r="M9" s="1530">
        <f>IFERROR(SUM(E9:L9), 0)</f>
        <v>0</v>
      </c>
      <c r="N9" s="1519"/>
      <c r="O9" s="1531" t="s">
        <v>4810</v>
      </c>
      <c r="P9" s="1015"/>
      <c r="Q9" s="4802"/>
      <c r="R9" s="3044"/>
      <c r="S9" s="3102"/>
      <c r="T9" s="3094" t="str">
        <f t="shared" ref="T9:T31" si="0">IF(COUNTBLANK(E9:M9) = U9, 0, rngIncomplete )</f>
        <v>Please complete all cells in row</v>
      </c>
      <c r="U9" s="3106">
        <v>4</v>
      </c>
      <c r="V9" s="3077"/>
      <c r="W9" s="3077"/>
    </row>
    <row r="10" spans="1:23" s="1507" customFormat="1" ht="19.5" customHeight="1">
      <c r="A10" s="3080"/>
      <c r="B10" s="1527" t="s">
        <v>4767</v>
      </c>
      <c r="C10" s="1528" t="s">
        <v>731</v>
      </c>
      <c r="D10" s="1528">
        <v>3</v>
      </c>
      <c r="E10" s="1529"/>
      <c r="F10" s="1529"/>
      <c r="G10" s="1532"/>
      <c r="H10" s="2667"/>
      <c r="I10" s="2667"/>
      <c r="J10" s="2667"/>
      <c r="K10" s="2667"/>
      <c r="L10" s="1529"/>
      <c r="M10" s="1530">
        <f>IFERROR(SUM(E10:L10), 0)</f>
        <v>0</v>
      </c>
      <c r="N10" s="1519"/>
      <c r="O10" s="1531" t="s">
        <v>4811</v>
      </c>
      <c r="P10" s="1015"/>
      <c r="Q10" s="4802"/>
      <c r="R10" s="3044"/>
      <c r="S10" s="3102"/>
      <c r="T10" s="3094" t="str">
        <f t="shared" si="0"/>
        <v>Please complete all cells in row</v>
      </c>
      <c r="U10" s="3106">
        <v>4</v>
      </c>
      <c r="V10" s="3077"/>
      <c r="W10" s="3077"/>
    </row>
    <row r="11" spans="1:23" s="1507" customFormat="1" ht="19.5" customHeight="1">
      <c r="A11" s="3080"/>
      <c r="B11" s="1527" t="s">
        <v>4769</v>
      </c>
      <c r="C11" s="1528" t="s">
        <v>731</v>
      </c>
      <c r="D11" s="1528">
        <v>3</v>
      </c>
      <c r="E11" s="1529"/>
      <c r="F11" s="1529"/>
      <c r="G11" s="1532"/>
      <c r="H11" s="1532"/>
      <c r="I11" s="1532"/>
      <c r="J11" s="1532"/>
      <c r="K11" s="1532"/>
      <c r="L11" s="1529"/>
      <c r="M11" s="1530">
        <f>IFERROR(SUM(E11:L11), 0)</f>
        <v>0</v>
      </c>
      <c r="N11" s="1519"/>
      <c r="O11" s="1531" t="s">
        <v>4812</v>
      </c>
      <c r="P11" s="1015"/>
      <c r="Q11" s="4802"/>
      <c r="R11" s="3044"/>
      <c r="S11" s="3102"/>
      <c r="T11" s="3094" t="str">
        <f t="shared" si="0"/>
        <v>Please complete all cells in row</v>
      </c>
      <c r="U11" s="3106">
        <v>0</v>
      </c>
      <c r="V11" s="3077"/>
      <c r="W11" s="3077"/>
    </row>
    <row r="12" spans="1:23" s="1507" customFormat="1" ht="19.5" customHeight="1" thickBot="1">
      <c r="A12" s="3080"/>
      <c r="B12" s="1533" t="s">
        <v>4771</v>
      </c>
      <c r="C12" s="1534" t="s">
        <v>731</v>
      </c>
      <c r="D12" s="1534">
        <v>3</v>
      </c>
      <c r="E12" s="1535">
        <f t="shared" ref="E12:L12" si="1">IFERROR(SUM(E9:E11), 0)</f>
        <v>0</v>
      </c>
      <c r="F12" s="1535">
        <f t="shared" si="1"/>
        <v>0</v>
      </c>
      <c r="G12" s="1535">
        <f t="shared" si="1"/>
        <v>0</v>
      </c>
      <c r="H12" s="1535">
        <f t="shared" si="1"/>
        <v>0</v>
      </c>
      <c r="I12" s="1535">
        <f t="shared" si="1"/>
        <v>0</v>
      </c>
      <c r="J12" s="1535">
        <f t="shared" si="1"/>
        <v>0</v>
      </c>
      <c r="K12" s="1535">
        <f t="shared" si="1"/>
        <v>0</v>
      </c>
      <c r="L12" s="1535">
        <f t="shared" si="1"/>
        <v>0</v>
      </c>
      <c r="M12" s="1536">
        <f>IFERROR(SUM(E12:L12), 0)</f>
        <v>0</v>
      </c>
      <c r="N12" s="1519"/>
      <c r="O12" s="1537" t="s">
        <v>4813</v>
      </c>
      <c r="P12" s="1015"/>
      <c r="Q12" s="4800"/>
      <c r="R12" s="3044"/>
      <c r="S12" s="3102"/>
      <c r="T12" s="3094">
        <f t="shared" si="0"/>
        <v>0</v>
      </c>
      <c r="U12" s="3106">
        <v>0</v>
      </c>
      <c r="V12" s="3077"/>
      <c r="W12" s="3077"/>
    </row>
    <row r="13" spans="1:23" ht="19.5" customHeight="1" thickTop="1" thickBot="1">
      <c r="B13" s="1538"/>
      <c r="C13" s="1538"/>
      <c r="D13" s="1538"/>
      <c r="E13" s="1538"/>
      <c r="F13" s="1538"/>
      <c r="G13" s="1538"/>
      <c r="H13" s="1538"/>
      <c r="I13" s="1538"/>
      <c r="J13" s="1538"/>
      <c r="K13" s="1538"/>
      <c r="L13" s="1538"/>
      <c r="M13" s="1538"/>
      <c r="N13" s="1507"/>
      <c r="O13" s="1507"/>
      <c r="P13" s="1507"/>
      <c r="Q13" s="4825"/>
      <c r="T13" s="3094">
        <f t="shared" si="0"/>
        <v>0</v>
      </c>
      <c r="U13" s="3106">
        <v>9</v>
      </c>
    </row>
    <row r="14" spans="1:23" s="1507" customFormat="1" ht="19.5" customHeight="1" thickTop="1" thickBot="1">
      <c r="A14" s="3080"/>
      <c r="B14" s="4382" t="s">
        <v>4773</v>
      </c>
      <c r="C14" s="4383"/>
      <c r="D14" s="4383"/>
      <c r="E14" s="4384"/>
      <c r="F14" s="4384"/>
      <c r="G14" s="4384"/>
      <c r="H14" s="4384"/>
      <c r="I14" s="4384"/>
      <c r="J14" s="4384"/>
      <c r="K14" s="4384"/>
      <c r="L14" s="4385"/>
      <c r="M14" s="4386"/>
      <c r="N14" s="2669"/>
      <c r="O14" s="4387"/>
      <c r="P14" s="1521"/>
      <c r="Q14" s="4827"/>
      <c r="R14" s="3104"/>
      <c r="S14" s="3102"/>
      <c r="T14" s="3094">
        <f t="shared" si="0"/>
        <v>0</v>
      </c>
      <c r="U14" s="3106">
        <v>9</v>
      </c>
      <c r="V14" s="3077"/>
      <c r="W14" s="3077"/>
    </row>
    <row r="15" spans="1:23" s="1507" customFormat="1" ht="19.5" customHeight="1" thickTop="1">
      <c r="A15" s="3080"/>
      <c r="B15" s="1527" t="s">
        <v>4780</v>
      </c>
      <c r="C15" s="1528" t="s">
        <v>731</v>
      </c>
      <c r="D15" s="1528">
        <v>3</v>
      </c>
      <c r="E15" s="1529"/>
      <c r="F15" s="1529"/>
      <c r="G15" s="1529"/>
      <c r="H15" s="2667"/>
      <c r="I15" s="2667"/>
      <c r="J15" s="2667"/>
      <c r="K15" s="2667"/>
      <c r="L15" s="1529"/>
      <c r="M15" s="1530">
        <f>IFERROR(SUM(E15:L15), 0)</f>
        <v>0</v>
      </c>
      <c r="N15" s="1519"/>
      <c r="O15" s="1531" t="s">
        <v>4814</v>
      </c>
      <c r="P15" s="1015"/>
      <c r="Q15" s="4802"/>
      <c r="R15" s="3044"/>
      <c r="S15" s="3102"/>
      <c r="T15" s="3094" t="str">
        <f t="shared" si="0"/>
        <v>Please complete all cells in row</v>
      </c>
      <c r="U15" s="3106">
        <v>4</v>
      </c>
      <c r="V15" s="3077"/>
      <c r="W15" s="3077"/>
    </row>
    <row r="16" spans="1:23" s="1507" customFormat="1" ht="19.5" customHeight="1">
      <c r="A16" s="3080"/>
      <c r="B16" s="1527" t="s">
        <v>4782</v>
      </c>
      <c r="C16" s="1528" t="s">
        <v>731</v>
      </c>
      <c r="D16" s="1528">
        <v>3</v>
      </c>
      <c r="E16" s="1529"/>
      <c r="F16" s="1529"/>
      <c r="G16" s="1532"/>
      <c r="H16" s="2667"/>
      <c r="I16" s="2667"/>
      <c r="J16" s="2667"/>
      <c r="K16" s="2667"/>
      <c r="L16" s="1529"/>
      <c r="M16" s="1530">
        <f>IFERROR(SUM(E16:L16), 0)</f>
        <v>0</v>
      </c>
      <c r="N16" s="1519"/>
      <c r="O16" s="1531" t="s">
        <v>4815</v>
      </c>
      <c r="P16" s="1015"/>
      <c r="Q16" s="4802"/>
      <c r="R16" s="3044"/>
      <c r="S16" s="3102"/>
      <c r="T16" s="3094" t="str">
        <f t="shared" si="0"/>
        <v>Please complete all cells in row</v>
      </c>
      <c r="U16" s="3106">
        <v>4</v>
      </c>
      <c r="V16" s="3077"/>
      <c r="W16" s="3077"/>
    </row>
    <row r="17" spans="1:23" s="1507" customFormat="1" ht="19.5" customHeight="1">
      <c r="A17" s="3080"/>
      <c r="B17" s="1527" t="s">
        <v>4784</v>
      </c>
      <c r="C17" s="1528" t="s">
        <v>731</v>
      </c>
      <c r="D17" s="1528">
        <v>3</v>
      </c>
      <c r="E17" s="1529"/>
      <c r="F17" s="1529"/>
      <c r="G17" s="1532"/>
      <c r="H17" s="1532"/>
      <c r="I17" s="1532"/>
      <c r="J17" s="1532"/>
      <c r="K17" s="1532"/>
      <c r="L17" s="1529"/>
      <c r="M17" s="1530">
        <f>IFERROR(SUM(E17:L17), 0)</f>
        <v>0</v>
      </c>
      <c r="N17" s="1519"/>
      <c r="O17" s="1531" t="s">
        <v>4816</v>
      </c>
      <c r="P17" s="1015"/>
      <c r="Q17" s="4802"/>
      <c r="R17" s="3044"/>
      <c r="S17" s="3102"/>
      <c r="T17" s="3094" t="str">
        <f t="shared" si="0"/>
        <v>Please complete all cells in row</v>
      </c>
      <c r="U17" s="3106">
        <v>0</v>
      </c>
      <c r="V17" s="3077"/>
      <c r="W17" s="3077"/>
    </row>
    <row r="18" spans="1:23" s="1507" customFormat="1" ht="19.5" customHeight="1" thickBot="1">
      <c r="A18" s="3080"/>
      <c r="B18" s="1533" t="s">
        <v>4786</v>
      </c>
      <c r="C18" s="1534" t="s">
        <v>731</v>
      </c>
      <c r="D18" s="1534">
        <v>3</v>
      </c>
      <c r="E18" s="1535">
        <f t="shared" ref="E18:L18" si="2">IFERROR(SUM(E15:E17), 0)</f>
        <v>0</v>
      </c>
      <c r="F18" s="1535">
        <f t="shared" si="2"/>
        <v>0</v>
      </c>
      <c r="G18" s="1535">
        <f t="shared" si="2"/>
        <v>0</v>
      </c>
      <c r="H18" s="1535">
        <f t="shared" si="2"/>
        <v>0</v>
      </c>
      <c r="I18" s="1535">
        <f t="shared" si="2"/>
        <v>0</v>
      </c>
      <c r="J18" s="1535">
        <f t="shared" si="2"/>
        <v>0</v>
      </c>
      <c r="K18" s="1535">
        <f t="shared" si="2"/>
        <v>0</v>
      </c>
      <c r="L18" s="1535">
        <f t="shared" si="2"/>
        <v>0</v>
      </c>
      <c r="M18" s="1536">
        <f>IFERROR(SUM(E18:L18), 0)</f>
        <v>0</v>
      </c>
      <c r="N18" s="1519"/>
      <c r="O18" s="1537" t="s">
        <v>4817</v>
      </c>
      <c r="P18" s="1015"/>
      <c r="Q18" s="4800"/>
      <c r="R18" s="3044"/>
      <c r="S18" s="3102"/>
      <c r="T18" s="3094">
        <f t="shared" si="0"/>
        <v>0</v>
      </c>
      <c r="U18" s="3106">
        <v>0</v>
      </c>
      <c r="V18" s="3077"/>
      <c r="W18" s="3077"/>
    </row>
    <row r="19" spans="1:23" s="1507" customFormat="1" ht="19.5" customHeight="1" thickTop="1" thickBot="1">
      <c r="A19" s="3080"/>
      <c r="B19" s="2205"/>
      <c r="C19" s="2010"/>
      <c r="D19" s="2010"/>
      <c r="E19" s="2206"/>
      <c r="F19" s="2206"/>
      <c r="G19" s="2206"/>
      <c r="H19" s="2206"/>
      <c r="I19" s="2206"/>
      <c r="J19" s="2206"/>
      <c r="K19" s="2206"/>
      <c r="L19" s="2206"/>
      <c r="M19" s="2206"/>
      <c r="N19" s="2669"/>
      <c r="O19" s="1015"/>
      <c r="P19" s="1015"/>
      <c r="Q19" s="4809"/>
      <c r="R19" s="3044"/>
      <c r="S19" s="3102"/>
      <c r="T19" s="3094">
        <f t="shared" si="0"/>
        <v>0</v>
      </c>
      <c r="U19" s="3106">
        <v>9</v>
      </c>
      <c r="V19" s="3077"/>
      <c r="W19" s="3077"/>
    </row>
    <row r="20" spans="1:23" s="1507" customFormat="1" ht="19.5" customHeight="1" thickTop="1" thickBot="1">
      <c r="A20" s="3080"/>
      <c r="B20" s="1516" t="s">
        <v>4788</v>
      </c>
      <c r="C20" s="1517"/>
      <c r="D20" s="1517"/>
      <c r="E20" s="1512"/>
      <c r="F20" s="1512"/>
      <c r="G20" s="1512"/>
      <c r="H20" s="1512"/>
      <c r="I20" s="1512"/>
      <c r="J20" s="1512"/>
      <c r="K20" s="1512"/>
      <c r="L20" s="2668"/>
      <c r="M20" s="2669"/>
      <c r="N20" s="2669"/>
      <c r="O20" s="1521"/>
      <c r="P20" s="1521"/>
      <c r="Q20" s="4811"/>
      <c r="R20" s="3104"/>
      <c r="S20" s="3102"/>
      <c r="T20" s="3094">
        <f t="shared" si="0"/>
        <v>0</v>
      </c>
      <c r="U20" s="3106">
        <v>9</v>
      </c>
      <c r="V20" s="3077"/>
      <c r="W20" s="3077"/>
    </row>
    <row r="21" spans="1:23" s="1507" customFormat="1" ht="19.5" customHeight="1" thickTop="1">
      <c r="A21" s="3080"/>
      <c r="B21" s="1522" t="s">
        <v>4789</v>
      </c>
      <c r="C21" s="1523" t="s">
        <v>731</v>
      </c>
      <c r="D21" s="1523">
        <v>3</v>
      </c>
      <c r="E21" s="1524"/>
      <c r="F21" s="1524"/>
      <c r="G21" s="1524"/>
      <c r="H21" s="1524"/>
      <c r="I21" s="1524"/>
      <c r="J21" s="1524"/>
      <c r="K21" s="1524"/>
      <c r="L21" s="1524"/>
      <c r="M21" s="1525">
        <f>IFERROR(SUM(E21:L21), 0)</f>
        <v>0</v>
      </c>
      <c r="N21" s="1519"/>
      <c r="O21" s="1526" t="s">
        <v>4818</v>
      </c>
      <c r="P21" s="1015"/>
      <c r="Q21" s="4798"/>
      <c r="R21" s="3044"/>
      <c r="S21" s="3102"/>
      <c r="T21" s="3094" t="str">
        <f t="shared" si="0"/>
        <v>Please complete all cells in row</v>
      </c>
      <c r="U21" s="3106">
        <v>0</v>
      </c>
      <c r="V21" s="3077"/>
      <c r="W21" s="3077"/>
    </row>
    <row r="22" spans="1:23" s="1507" customFormat="1" ht="19.5" customHeight="1">
      <c r="A22" s="3080"/>
      <c r="B22" s="1539" t="s">
        <v>4793</v>
      </c>
      <c r="C22" s="1540" t="s">
        <v>731</v>
      </c>
      <c r="D22" s="1540">
        <v>3</v>
      </c>
      <c r="E22" s="1532"/>
      <c r="F22" s="1532"/>
      <c r="G22" s="1532"/>
      <c r="H22" s="1532"/>
      <c r="I22" s="1532"/>
      <c r="J22" s="1532"/>
      <c r="K22" s="1532"/>
      <c r="L22" s="1532"/>
      <c r="M22" s="1541">
        <f>IFERROR(SUM(E22:L22), 0)</f>
        <v>0</v>
      </c>
      <c r="N22" s="1519"/>
      <c r="O22" s="1542" t="s">
        <v>4819</v>
      </c>
      <c r="P22" s="1015"/>
      <c r="Q22" s="4799"/>
      <c r="R22" s="3044"/>
      <c r="S22" s="3102"/>
      <c r="T22" s="3094" t="str">
        <f t="shared" si="0"/>
        <v>Please complete all cells in row</v>
      </c>
      <c r="U22" s="3106">
        <v>0</v>
      </c>
      <c r="V22" s="3077"/>
      <c r="W22" s="3077"/>
    </row>
    <row r="23" spans="1:23" s="1507" customFormat="1" ht="19.5" customHeight="1" thickBot="1">
      <c r="A23" s="3080"/>
      <c r="B23" s="1533" t="s">
        <v>4795</v>
      </c>
      <c r="C23" s="1534" t="s">
        <v>731</v>
      </c>
      <c r="D23" s="1534">
        <v>3</v>
      </c>
      <c r="E23" s="1535">
        <f>IFERROR(SUM(E21:E22), 0)</f>
        <v>0</v>
      </c>
      <c r="F23" s="1535">
        <f>IFERROR(SUM(F21:F22), 0)</f>
        <v>0</v>
      </c>
      <c r="G23" s="1535">
        <f>IFERROR(SUM(G21:G22), 0)</f>
        <v>0</v>
      </c>
      <c r="H23" s="1535">
        <f>IFERROR(SUM(H21:H22), 0)</f>
        <v>0</v>
      </c>
      <c r="I23" s="1535">
        <f t="shared" ref="I23:K23" si="3">IFERROR(SUM(I21:I22), 0)</f>
        <v>0</v>
      </c>
      <c r="J23" s="1535">
        <f t="shared" si="3"/>
        <v>0</v>
      </c>
      <c r="K23" s="1535">
        <f t="shared" si="3"/>
        <v>0</v>
      </c>
      <c r="L23" s="1535">
        <f>IFERROR(SUM(L21:L22), 0)</f>
        <v>0</v>
      </c>
      <c r="M23" s="1536">
        <f>IFERROR(SUM(E23:L23), 0)</f>
        <v>0</v>
      </c>
      <c r="N23" s="1519"/>
      <c r="O23" s="1537" t="s">
        <v>4820</v>
      </c>
      <c r="P23" s="1015"/>
      <c r="Q23" s="4800"/>
      <c r="R23" s="3044"/>
      <c r="S23" s="3102"/>
      <c r="T23" s="3094">
        <f t="shared" si="0"/>
        <v>0</v>
      </c>
      <c r="U23" s="3106">
        <v>0</v>
      </c>
      <c r="V23" s="3077"/>
      <c r="W23" s="3077"/>
    </row>
    <row r="24" spans="1:23" ht="19.5" customHeight="1" thickTop="1" thickBot="1">
      <c r="B24" s="1538"/>
      <c r="C24" s="1538"/>
      <c r="D24" s="1538"/>
      <c r="E24" s="1538"/>
      <c r="F24" s="1538"/>
      <c r="G24" s="1538"/>
      <c r="H24" s="1538"/>
      <c r="I24" s="1538"/>
      <c r="J24" s="1538"/>
      <c r="K24" s="1538"/>
      <c r="L24" s="1538"/>
      <c r="M24" s="1538"/>
      <c r="N24" s="1507"/>
      <c r="O24" s="1507"/>
      <c r="P24" s="1507"/>
      <c r="Q24" s="4825"/>
      <c r="T24" s="3094">
        <f t="shared" si="0"/>
        <v>0</v>
      </c>
      <c r="U24" s="3106">
        <v>9</v>
      </c>
    </row>
    <row r="25" spans="1:23" s="1507" customFormat="1" ht="19.5" customHeight="1" thickTop="1" thickBot="1">
      <c r="A25" s="3080"/>
      <c r="B25" s="1516" t="s">
        <v>4797</v>
      </c>
      <c r="C25" s="1517"/>
      <c r="D25" s="1517"/>
      <c r="E25" s="1512"/>
      <c r="F25" s="1512"/>
      <c r="G25" s="1512"/>
      <c r="H25" s="1512"/>
      <c r="I25" s="1512"/>
      <c r="J25" s="1512"/>
      <c r="K25" s="1512"/>
      <c r="L25" s="2668"/>
      <c r="M25" s="2669"/>
      <c r="N25" s="2669"/>
      <c r="O25" s="1521"/>
      <c r="P25" s="1521"/>
      <c r="Q25" s="4811"/>
      <c r="R25" s="3104"/>
      <c r="S25" s="3102"/>
      <c r="T25" s="3094">
        <f t="shared" si="0"/>
        <v>0</v>
      </c>
      <c r="U25" s="3106">
        <v>9</v>
      </c>
      <c r="V25" s="3077"/>
      <c r="W25" s="3077"/>
    </row>
    <row r="26" spans="1:23" s="1507" customFormat="1" ht="19.5" customHeight="1" thickTop="1">
      <c r="A26" s="3080"/>
      <c r="B26" s="1522" t="s">
        <v>4798</v>
      </c>
      <c r="C26" s="1523" t="s">
        <v>731</v>
      </c>
      <c r="D26" s="1523">
        <v>3</v>
      </c>
      <c r="E26" s="1524"/>
      <c r="F26" s="1524"/>
      <c r="G26" s="1524"/>
      <c r="H26" s="1524"/>
      <c r="I26" s="1524"/>
      <c r="J26" s="1524"/>
      <c r="K26" s="1524"/>
      <c r="L26" s="1524"/>
      <c r="M26" s="1525">
        <f>IFERROR(SUM(E26:L26), 0)</f>
        <v>0</v>
      </c>
      <c r="N26" s="1519"/>
      <c r="O26" s="1526" t="s">
        <v>4821</v>
      </c>
      <c r="P26" s="1015"/>
      <c r="Q26" s="4798"/>
      <c r="R26" s="3044"/>
      <c r="S26" s="3102"/>
      <c r="T26" s="3094" t="str">
        <f t="shared" si="0"/>
        <v>Please complete all cells in row</v>
      </c>
      <c r="U26" s="3106">
        <v>0</v>
      </c>
      <c r="V26" s="3077"/>
      <c r="W26" s="3077"/>
    </row>
    <row r="27" spans="1:23" s="1507" customFormat="1" ht="19.5" customHeight="1">
      <c r="A27" s="3080"/>
      <c r="B27" s="1539" t="s">
        <v>4802</v>
      </c>
      <c r="C27" s="1540" t="s">
        <v>731</v>
      </c>
      <c r="D27" s="1540">
        <v>3</v>
      </c>
      <c r="E27" s="1532"/>
      <c r="F27" s="1532"/>
      <c r="G27" s="1532"/>
      <c r="H27" s="1532"/>
      <c r="I27" s="1532"/>
      <c r="J27" s="1532"/>
      <c r="K27" s="1532"/>
      <c r="L27" s="1532"/>
      <c r="M27" s="1541">
        <f>IFERROR(SUM(E27:L27), 0)</f>
        <v>0</v>
      </c>
      <c r="N27" s="1519"/>
      <c r="O27" s="1542" t="s">
        <v>4822</v>
      </c>
      <c r="P27" s="1015"/>
      <c r="Q27" s="4799"/>
      <c r="R27" s="3044"/>
      <c r="S27" s="3102"/>
      <c r="T27" s="3094" t="str">
        <f t="shared" si="0"/>
        <v>Please complete all cells in row</v>
      </c>
      <c r="U27" s="3106">
        <v>0</v>
      </c>
      <c r="V27" s="3077"/>
      <c r="W27" s="3077"/>
    </row>
    <row r="28" spans="1:23" s="1507" customFormat="1" ht="19.5" customHeight="1" thickBot="1">
      <c r="A28" s="3080"/>
      <c r="B28" s="1533" t="s">
        <v>4804</v>
      </c>
      <c r="C28" s="1534" t="s">
        <v>731</v>
      </c>
      <c r="D28" s="1534">
        <v>3</v>
      </c>
      <c r="E28" s="1535">
        <f>IFERROR(SUM(E26:E27), 0)</f>
        <v>0</v>
      </c>
      <c r="F28" s="1535">
        <f>IFERROR(SUM(F26:F27), 0)</f>
        <v>0</v>
      </c>
      <c r="G28" s="1535">
        <f>IFERROR(SUM(G26:G27), 0)</f>
        <v>0</v>
      </c>
      <c r="H28" s="1535">
        <f>IFERROR(SUM(H26:H27), 0)</f>
        <v>0</v>
      </c>
      <c r="I28" s="1535">
        <f t="shared" ref="I28:K28" si="4">IFERROR(SUM(I26:I27), 0)</f>
        <v>0</v>
      </c>
      <c r="J28" s="1535">
        <f t="shared" si="4"/>
        <v>0</v>
      </c>
      <c r="K28" s="1535">
        <f t="shared" si="4"/>
        <v>0</v>
      </c>
      <c r="L28" s="1535">
        <f>IFERROR(SUM(L26:L27), 0)</f>
        <v>0</v>
      </c>
      <c r="M28" s="1536">
        <f>IFERROR(SUM(E28:L28), 0)</f>
        <v>0</v>
      </c>
      <c r="N28" s="1519"/>
      <c r="O28" s="1537" t="s">
        <v>4823</v>
      </c>
      <c r="P28" s="1015"/>
      <c r="Q28" s="4800"/>
      <c r="R28" s="3044"/>
      <c r="S28" s="3102"/>
      <c r="T28" s="3094">
        <f t="shared" si="0"/>
        <v>0</v>
      </c>
      <c r="U28" s="3106">
        <v>0</v>
      </c>
      <c r="V28" s="3077"/>
      <c r="W28" s="3077"/>
    </row>
    <row r="29" spans="1:23" ht="19.5" customHeight="1" thickTop="1" thickBot="1">
      <c r="B29" s="1538"/>
      <c r="C29" s="1538"/>
      <c r="D29" s="1538"/>
      <c r="E29" s="1538"/>
      <c r="F29" s="1538"/>
      <c r="G29" s="1538"/>
      <c r="H29" s="1538"/>
      <c r="I29" s="1538"/>
      <c r="J29" s="1538"/>
      <c r="K29" s="1538"/>
      <c r="L29" s="1538"/>
      <c r="M29" s="1538"/>
      <c r="N29" s="1507"/>
      <c r="O29" s="1507"/>
      <c r="P29" s="1507"/>
      <c r="Q29" s="4825"/>
      <c r="T29" s="3094">
        <f t="shared" si="0"/>
        <v>0</v>
      </c>
      <c r="U29" s="3106">
        <v>9</v>
      </c>
    </row>
    <row r="30" spans="1:23" s="1507" customFormat="1" ht="19.5" customHeight="1" thickTop="1" thickBot="1">
      <c r="A30" s="3080"/>
      <c r="B30" s="1516" t="s">
        <v>4806</v>
      </c>
      <c r="C30" s="1517"/>
      <c r="D30" s="1517"/>
      <c r="E30" s="1512"/>
      <c r="F30" s="1512"/>
      <c r="G30" s="1512"/>
      <c r="H30" s="1512"/>
      <c r="I30" s="1512"/>
      <c r="J30" s="1512"/>
      <c r="K30" s="1512"/>
      <c r="L30" s="2668"/>
      <c r="M30" s="2669"/>
      <c r="N30" s="2669"/>
      <c r="O30" s="1521"/>
      <c r="P30" s="1521"/>
      <c r="Q30" s="4811"/>
      <c r="R30" s="3104"/>
      <c r="S30" s="3102"/>
      <c r="T30" s="3094">
        <f t="shared" si="0"/>
        <v>0</v>
      </c>
      <c r="U30" s="3106">
        <v>9</v>
      </c>
      <c r="V30" s="3077"/>
      <c r="W30" s="3432"/>
    </row>
    <row r="31" spans="1:23" s="1507" customFormat="1" ht="19.5" customHeight="1" thickTop="1" thickBot="1">
      <c r="A31" s="3080"/>
      <c r="B31" s="1543" t="s">
        <v>4807</v>
      </c>
      <c r="C31" s="1544" t="s">
        <v>731</v>
      </c>
      <c r="D31" s="1544">
        <v>3</v>
      </c>
      <c r="E31" s="1545">
        <f t="shared" ref="E31:L31" si="5">IFERROR(SUM(E12,E18,E23,E28), 0)</f>
        <v>0</v>
      </c>
      <c r="F31" s="1545">
        <f t="shared" si="5"/>
        <v>0</v>
      </c>
      <c r="G31" s="1545">
        <f t="shared" si="5"/>
        <v>0</v>
      </c>
      <c r="H31" s="1545">
        <f t="shared" si="5"/>
        <v>0</v>
      </c>
      <c r="I31" s="1545">
        <f t="shared" si="5"/>
        <v>0</v>
      </c>
      <c r="J31" s="1545">
        <f t="shared" si="5"/>
        <v>0</v>
      </c>
      <c r="K31" s="1545">
        <f t="shared" si="5"/>
        <v>0</v>
      </c>
      <c r="L31" s="1545">
        <f t="shared" si="5"/>
        <v>0</v>
      </c>
      <c r="M31" s="1546">
        <f>IFERROR(SUM(E31:L31), 0)</f>
        <v>0</v>
      </c>
      <c r="N31" s="1519"/>
      <c r="O31" s="1547" t="s">
        <v>4824</v>
      </c>
      <c r="P31" s="1015"/>
      <c r="Q31" s="4804"/>
      <c r="R31" s="3044"/>
      <c r="S31" s="3102"/>
      <c r="T31" s="3094">
        <f t="shared" si="0"/>
        <v>0</v>
      </c>
      <c r="U31" s="3106">
        <v>0</v>
      </c>
      <c r="V31" s="3077"/>
      <c r="W31" s="3432"/>
    </row>
    <row r="32" spans="1:23" ht="19.5" customHeight="1" thickTop="1">
      <c r="B32" s="1538"/>
      <c r="C32" s="1538"/>
      <c r="D32" s="1538"/>
      <c r="E32" s="1538"/>
      <c r="F32" s="1538"/>
      <c r="G32" s="1538"/>
      <c r="H32" s="1538"/>
      <c r="I32" s="1538"/>
      <c r="J32" s="1538"/>
      <c r="K32" s="1538"/>
      <c r="L32" s="1538"/>
      <c r="M32" s="1538"/>
      <c r="N32" s="1507"/>
      <c r="O32" s="1507"/>
      <c r="P32" s="1507"/>
      <c r="Q32" s="1507"/>
      <c r="R32" s="3080" t="s">
        <v>3041</v>
      </c>
    </row>
    <row r="33" spans="2:17" ht="24" customHeight="1">
      <c r="B33" s="1507"/>
      <c r="C33" s="1507"/>
      <c r="D33" s="1507"/>
      <c r="E33" s="1507"/>
      <c r="F33" s="1507"/>
      <c r="G33" s="1507"/>
      <c r="H33" s="1507"/>
      <c r="I33" s="1507"/>
      <c r="J33" s="1507"/>
      <c r="K33" s="1507"/>
      <c r="L33" s="1507"/>
      <c r="M33" s="1507"/>
      <c r="N33" s="1507"/>
      <c r="O33" s="1507"/>
      <c r="P33" s="1507"/>
      <c r="Q33" s="1507"/>
    </row>
    <row r="34" spans="2:17" ht="24" customHeight="1">
      <c r="B34" s="1507"/>
      <c r="C34" s="1507"/>
      <c r="D34" s="1507"/>
      <c r="E34" s="1507"/>
      <c r="F34" s="1507"/>
      <c r="G34" s="1507"/>
      <c r="H34" s="1507"/>
      <c r="I34" s="1507"/>
      <c r="J34" s="1507"/>
      <c r="K34" s="1507"/>
      <c r="L34" s="1507"/>
      <c r="M34" s="1507"/>
      <c r="N34" s="1507"/>
      <c r="O34" s="1507"/>
      <c r="P34" s="1507"/>
      <c r="Q34" s="1507"/>
    </row>
    <row r="35" spans="2:17" ht="24" customHeight="1">
      <c r="B35" s="1507"/>
      <c r="C35" s="1507"/>
      <c r="D35" s="1507"/>
      <c r="E35" s="1507"/>
      <c r="F35" s="1507"/>
      <c r="G35" s="1507"/>
      <c r="H35" s="1507"/>
      <c r="I35" s="1507"/>
      <c r="J35" s="1507"/>
      <c r="K35" s="1507"/>
      <c r="L35" s="1507"/>
      <c r="M35" s="1507"/>
      <c r="N35" s="1507"/>
      <c r="O35" s="1507"/>
      <c r="P35" s="1507"/>
      <c r="Q35" s="1507"/>
    </row>
    <row r="36" spans="2:17" ht="24" customHeight="1">
      <c r="B36" s="1507"/>
      <c r="C36" s="1507"/>
      <c r="D36" s="1507"/>
      <c r="E36" s="1507"/>
      <c r="F36" s="1507"/>
      <c r="G36" s="1507"/>
      <c r="H36" s="1507"/>
      <c r="I36" s="1507"/>
      <c r="J36" s="1507"/>
      <c r="K36" s="1507"/>
      <c r="L36" s="1507"/>
      <c r="M36" s="1507"/>
      <c r="N36" s="1507"/>
      <c r="O36" s="1507"/>
      <c r="P36" s="1507"/>
      <c r="Q36" s="1507"/>
    </row>
  </sheetData>
  <sheetProtection formatColumns="0" formatRows="0"/>
  <mergeCells count="12">
    <mergeCell ref="L5:L6"/>
    <mergeCell ref="M5:M6"/>
    <mergeCell ref="O5:O6"/>
    <mergeCell ref="Q5:Q6"/>
    <mergeCell ref="B1:M1"/>
    <mergeCell ref="B2:M2"/>
    <mergeCell ref="B5:B6"/>
    <mergeCell ref="C5:C6"/>
    <mergeCell ref="D5:D6"/>
    <mergeCell ref="I5:K5"/>
    <mergeCell ref="E5:H5"/>
    <mergeCell ref="B3:N3"/>
  </mergeCells>
  <conditionalFormatting sqref="T8:T31">
    <cfRule type="cellIs" dxfId="28" priority="1" operator="equal">
      <formula>0</formula>
    </cfRule>
  </conditionalFormatting>
  <dataValidations count="1">
    <dataValidation type="custom" allowBlank="1" showErrorMessage="1" errorTitle="Input Error" error="Please input a numeric value." sqref="E26:L27 E21:L22 E8:L11 E15:L17" xr:uid="{F1B83787-8EBD-47D1-823C-11CDD8101FFB}">
      <formula1>ISNUMBER(E8)</formula1>
    </dataValidation>
  </dataValidations>
  <pageMargins left="0.7" right="0.7" top="0.75" bottom="0.75" header="0.3" footer="0.3"/>
  <pageSetup paperSize="9" scale="52" fitToHeight="0" orientation="landscape" r:id="rId1"/>
  <headerFooter>
    <oddHeader>&amp;L&amp;F&amp;CSheet: &amp;A&amp;ROFFICIAL</oddHeader>
    <oddFooter>&amp;LPrinted on: &amp;D at &amp;T&amp;CPage &amp;P of &amp;N&amp;ROfwat</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D2F8E-2FB8-4E45-A30C-FD55F006F8C0}">
  <sheetPr codeName="Sheet2">
    <pageSetUpPr fitToPage="1"/>
  </sheetPr>
  <dimension ref="A1:R79"/>
  <sheetViews>
    <sheetView workbookViewId="0">
      <selection activeCell="E29" sqref="E29"/>
    </sheetView>
  </sheetViews>
  <sheetFormatPr defaultColWidth="9" defaultRowHeight="13.8"/>
  <cols>
    <col min="1" max="1" width="1.19921875" style="3001" customWidth="1"/>
    <col min="2" max="2" width="64.69921875" style="4434" customWidth="1"/>
    <col min="3" max="3" width="5.5" style="4434" bestFit="1" customWidth="1"/>
    <col min="4" max="4" width="4.69921875" style="4434" bestFit="1" customWidth="1"/>
    <col min="5" max="5" width="9.5" style="4434" customWidth="1"/>
    <col min="6" max="6" width="1.59765625" style="4434" customWidth="1"/>
    <col min="7" max="7" width="9.5" style="4435" customWidth="1"/>
    <col min="8" max="8" width="1.59765625" style="4435" customWidth="1"/>
    <col min="9" max="9" width="20.59765625" style="4435" customWidth="1"/>
    <col min="10" max="10" width="1.59765625" style="3042" customWidth="1"/>
    <col min="11" max="11" width="1.59765625" style="4436" customWidth="1"/>
    <col min="12" max="12" width="19.69921875" style="3042" bestFit="1" customWidth="1"/>
    <col min="13" max="13" width="1.59765625" style="3043" customWidth="1"/>
    <col min="14" max="15" width="1.59765625" style="2995" customWidth="1"/>
    <col min="16" max="16" width="1.59765625" style="4434" customWidth="1"/>
    <col min="17" max="16384" width="9" style="4434"/>
  </cols>
  <sheetData>
    <row r="1" spans="1:18" s="1637" customFormat="1" ht="22.8">
      <c r="A1" s="3159" t="s">
        <v>713</v>
      </c>
      <c r="B1" s="5068" t="s">
        <v>9946</v>
      </c>
      <c r="C1" s="5068"/>
      <c r="D1" s="5068"/>
      <c r="E1" s="5068"/>
      <c r="F1" s="5068"/>
      <c r="G1" s="5068"/>
      <c r="H1" s="5068"/>
      <c r="I1" s="5068"/>
      <c r="J1" s="5068"/>
      <c r="K1" s="4436"/>
      <c r="L1" s="3027"/>
      <c r="M1" s="3028"/>
      <c r="N1" s="2998"/>
      <c r="O1" s="2998"/>
    </row>
    <row r="2" spans="1:18" s="1637" customFormat="1" ht="22.8">
      <c r="A2" s="3159"/>
      <c r="B2" s="5068" t="s">
        <v>29</v>
      </c>
      <c r="C2" s="5068"/>
      <c r="D2" s="5068"/>
      <c r="E2" s="4313"/>
      <c r="F2" s="1713"/>
      <c r="G2" s="1713"/>
      <c r="H2" s="1713"/>
      <c r="I2" s="1713"/>
      <c r="J2" s="3029"/>
      <c r="K2" s="4436"/>
      <c r="L2" s="3027"/>
      <c r="M2" s="3028"/>
      <c r="N2" s="2998"/>
      <c r="O2" s="2998"/>
    </row>
    <row r="3" spans="1:18" s="1638" customFormat="1" ht="21">
      <c r="A3" s="3001"/>
      <c r="B3" s="4967" t="s">
        <v>9971</v>
      </c>
      <c r="C3" s="4967"/>
      <c r="D3" s="4967"/>
      <c r="E3" s="4967"/>
      <c r="F3" s="5200"/>
      <c r="G3" s="5200"/>
      <c r="H3" s="5200"/>
      <c r="I3" s="5200"/>
      <c r="J3" s="4437"/>
      <c r="K3" s="4438"/>
      <c r="L3" s="4439" t="s">
        <v>716</v>
      </c>
      <c r="M3" s="3033"/>
      <c r="N3" s="2995"/>
      <c r="O3" s="2995"/>
    </row>
    <row r="4" spans="1:18" s="1646" customFormat="1" ht="23.4" thickBot="1">
      <c r="A4" s="3001"/>
      <c r="B4" s="1714"/>
      <c r="C4" s="1714"/>
      <c r="D4" s="1714"/>
      <c r="E4" s="1714"/>
      <c r="F4" s="1715"/>
      <c r="G4" s="1716"/>
      <c r="H4" s="4440"/>
      <c r="I4" s="4440"/>
      <c r="J4" s="4437"/>
      <c r="K4" s="4438"/>
      <c r="L4" s="3034"/>
      <c r="M4" s="3033"/>
      <c r="N4" s="2995"/>
      <c r="O4" s="2995"/>
    </row>
    <row r="5" spans="1:18" s="1646" customFormat="1" ht="15.6" thickTop="1">
      <c r="A5" s="3001"/>
      <c r="B5" s="5201" t="s">
        <v>717</v>
      </c>
      <c r="C5" s="5203" t="s">
        <v>718</v>
      </c>
      <c r="D5" s="5203" t="s">
        <v>719</v>
      </c>
      <c r="E5" s="5196" t="s">
        <v>858</v>
      </c>
      <c r="F5" s="1715"/>
      <c r="G5" s="5198" t="s">
        <v>723</v>
      </c>
      <c r="H5" s="1651"/>
      <c r="I5" s="5198" t="s">
        <v>724</v>
      </c>
      <c r="J5" s="3035"/>
      <c r="K5" s="4438"/>
      <c r="L5" s="3034"/>
      <c r="M5" s="3033"/>
      <c r="N5" s="2995"/>
      <c r="O5" s="2995"/>
    </row>
    <row r="6" spans="1:18" s="1646" customFormat="1" ht="49.5" customHeight="1" thickBot="1">
      <c r="A6" s="3001" t="s">
        <v>725</v>
      </c>
      <c r="B6" s="5202"/>
      <c r="C6" s="5204"/>
      <c r="D6" s="5204"/>
      <c r="E6" s="5197"/>
      <c r="F6" s="1715"/>
      <c r="G6" s="5199"/>
      <c r="H6" s="1651"/>
      <c r="I6" s="5199"/>
      <c r="J6" s="3035"/>
      <c r="K6" s="4438"/>
      <c r="L6" s="4441"/>
      <c r="M6" s="4442"/>
      <c r="N6" s="2995"/>
      <c r="O6" s="2995"/>
    </row>
    <row r="7" spans="1:18" s="1646" customFormat="1" ht="15.75" customHeight="1" thickTop="1">
      <c r="B7" s="1802"/>
      <c r="C7" s="1802"/>
      <c r="D7" s="1802"/>
      <c r="E7" s="3715"/>
      <c r="F7" s="1668"/>
      <c r="G7" s="3715"/>
      <c r="H7" s="3715"/>
      <c r="I7" s="3715"/>
      <c r="J7" s="3034"/>
      <c r="K7" s="4438"/>
      <c r="L7" s="3034"/>
      <c r="M7" s="3033"/>
      <c r="N7" s="3253"/>
      <c r="O7" s="2995"/>
    </row>
    <row r="8" spans="1:18" s="1646" customFormat="1" ht="15.6">
      <c r="A8" s="3001" t="s">
        <v>729</v>
      </c>
      <c r="B8" s="5334" t="s">
        <v>4825</v>
      </c>
      <c r="C8" s="5122"/>
      <c r="D8" s="5122"/>
      <c r="E8" s="5122"/>
      <c r="F8" s="1668"/>
      <c r="G8" s="3715"/>
      <c r="H8" s="3715"/>
      <c r="I8" s="3715"/>
      <c r="J8" s="3034"/>
      <c r="K8" s="4438"/>
      <c r="L8" s="3034"/>
      <c r="M8" s="3033"/>
      <c r="N8" s="3253"/>
      <c r="O8" s="2995"/>
    </row>
    <row r="9" spans="1:18" s="1646" customFormat="1" ht="15.75" customHeight="1" thickBot="1">
      <c r="A9" s="3001"/>
      <c r="B9" s="4781"/>
      <c r="C9"/>
      <c r="D9" s="1802"/>
      <c r="E9" s="3715"/>
      <c r="F9" s="1668"/>
      <c r="G9" s="3715"/>
      <c r="H9" s="3715"/>
      <c r="I9" s="3715"/>
      <c r="J9" s="3034"/>
      <c r="K9" s="4438"/>
      <c r="L9" s="101">
        <f t="shared" ref="L9:L74" si="0">IF(COUNTBLANK(E9:E9)=M9, 0, rngIncomplete )</f>
        <v>0</v>
      </c>
      <c r="M9" s="3045">
        <v>1</v>
      </c>
      <c r="N9" s="3253"/>
      <c r="O9" s="2995"/>
    </row>
    <row r="10" spans="1:18" s="1646" customFormat="1" ht="15.75" customHeight="1" thickTop="1" thickBot="1">
      <c r="B10" s="1718" t="s">
        <v>4826</v>
      </c>
      <c r="C10" s="1667"/>
      <c r="D10" s="1667"/>
      <c r="E10" s="1715"/>
      <c r="F10" s="1715"/>
      <c r="G10" s="1520"/>
      <c r="H10" s="1520"/>
      <c r="I10" s="1520"/>
      <c r="J10" s="4444"/>
      <c r="K10" s="4438"/>
      <c r="L10" s="101">
        <f t="shared" si="0"/>
        <v>0</v>
      </c>
      <c r="M10" s="3045">
        <v>1</v>
      </c>
      <c r="N10" s="3042"/>
      <c r="O10" s="2995"/>
    </row>
    <row r="11" spans="1:18" s="1646" customFormat="1" ht="15.6" thickTop="1">
      <c r="A11" s="3001"/>
      <c r="B11" s="1719" t="s">
        <v>4827</v>
      </c>
      <c r="C11" s="1720" t="s">
        <v>731</v>
      </c>
      <c r="D11" s="1720">
        <v>3</v>
      </c>
      <c r="E11" s="4445">
        <v>0</v>
      </c>
      <c r="F11" s="1715"/>
      <c r="G11" s="1323" t="s">
        <v>4828</v>
      </c>
      <c r="H11" s="1024"/>
      <c r="I11" s="1723"/>
      <c r="J11" s="4446"/>
      <c r="K11" s="4438"/>
      <c r="L11" s="101">
        <f t="shared" si="0"/>
        <v>0</v>
      </c>
      <c r="M11" s="3045">
        <v>0</v>
      </c>
      <c r="N11" s="2995"/>
      <c r="O11" s="2995"/>
    </row>
    <row r="12" spans="1:18" s="1646" customFormat="1" ht="15">
      <c r="A12" s="3001"/>
      <c r="B12" s="1724" t="s">
        <v>4829</v>
      </c>
      <c r="C12" s="1725" t="s">
        <v>731</v>
      </c>
      <c r="D12" s="1725">
        <v>3</v>
      </c>
      <c r="E12" s="4447">
        <v>0</v>
      </c>
      <c r="F12" s="1715"/>
      <c r="G12" s="1318" t="s">
        <v>4830</v>
      </c>
      <c r="H12" s="1024"/>
      <c r="I12" s="1728"/>
      <c r="J12" s="4446"/>
      <c r="K12" s="4438"/>
      <c r="L12" s="101">
        <f t="shared" si="0"/>
        <v>0</v>
      </c>
      <c r="M12" s="3045">
        <v>0</v>
      </c>
      <c r="N12" s="2995"/>
      <c r="O12" s="2995"/>
    </row>
    <row r="13" spans="1:18" s="1646" customFormat="1" ht="15">
      <c r="A13" s="3001"/>
      <c r="B13" s="1724" t="s">
        <v>4831</v>
      </c>
      <c r="C13" s="1725" t="s">
        <v>731</v>
      </c>
      <c r="D13" s="1725">
        <v>3</v>
      </c>
      <c r="E13" s="4959">
        <f>IFERROR(SUM(E11:E12),0)</f>
        <v>0</v>
      </c>
      <c r="F13" s="1715"/>
      <c r="G13" s="1318" t="s">
        <v>4832</v>
      </c>
      <c r="H13" s="1024"/>
      <c r="I13" s="1728"/>
      <c r="J13" s="4446"/>
      <c r="K13" s="4438"/>
      <c r="L13" s="101">
        <f t="shared" si="0"/>
        <v>0</v>
      </c>
      <c r="M13" s="3045">
        <v>0</v>
      </c>
      <c r="N13" s="2995"/>
      <c r="O13" s="2995"/>
      <c r="R13" s="1732"/>
    </row>
    <row r="14" spans="1:18" s="1646" customFormat="1" ht="15">
      <c r="A14" s="3001"/>
      <c r="B14" s="1724" t="s">
        <v>4833</v>
      </c>
      <c r="C14" s="1725" t="s">
        <v>731</v>
      </c>
      <c r="D14" s="1725">
        <v>3</v>
      </c>
      <c r="E14" s="4447">
        <v>0.23299999999999998</v>
      </c>
      <c r="F14" s="1715"/>
      <c r="G14" s="1318" t="s">
        <v>4834</v>
      </c>
      <c r="H14" s="1024"/>
      <c r="I14" s="1728"/>
      <c r="J14" s="4446"/>
      <c r="K14" s="4438"/>
      <c r="L14" s="101">
        <f t="shared" si="0"/>
        <v>0</v>
      </c>
      <c r="M14" s="3045">
        <v>0</v>
      </c>
      <c r="N14" s="2995"/>
      <c r="O14" s="2995"/>
    </row>
    <row r="15" spans="1:18" s="1646" customFormat="1" ht="15">
      <c r="A15" s="3001"/>
      <c r="B15" s="1724" t="s">
        <v>4835</v>
      </c>
      <c r="C15" s="1725" t="s">
        <v>731</v>
      </c>
      <c r="D15" s="1725">
        <v>3</v>
      </c>
      <c r="E15" s="4447">
        <v>1.61</v>
      </c>
      <c r="F15" s="1715"/>
      <c r="G15" s="1318" t="s">
        <v>4836</v>
      </c>
      <c r="H15" s="1024"/>
      <c r="I15" s="4494"/>
      <c r="J15" s="4446"/>
      <c r="K15" s="4438"/>
      <c r="L15" s="101">
        <f t="shared" si="0"/>
        <v>0</v>
      </c>
      <c r="M15" s="3045">
        <v>0</v>
      </c>
      <c r="N15" s="2995"/>
      <c r="O15" s="2995"/>
    </row>
    <row r="16" spans="1:18" s="1646" customFormat="1" ht="15.6" thickBot="1">
      <c r="A16" s="3001"/>
      <c r="B16" s="1729" t="s">
        <v>4837</v>
      </c>
      <c r="C16" s="1730" t="s">
        <v>731</v>
      </c>
      <c r="D16" s="1730">
        <v>3</v>
      </c>
      <c r="E16" s="4958">
        <f>IFERROR(SUM($E$14:$E$15),0)</f>
        <v>1.843</v>
      </c>
      <c r="F16" s="1715"/>
      <c r="G16" s="4448" t="s">
        <v>4838</v>
      </c>
      <c r="H16" s="1024"/>
      <c r="I16" s="4495"/>
      <c r="J16" s="4446"/>
      <c r="K16" s="4438"/>
      <c r="L16" s="101">
        <f t="shared" si="0"/>
        <v>0</v>
      </c>
      <c r="M16" s="3045"/>
      <c r="N16" s="2995"/>
      <c r="O16" s="2995"/>
    </row>
    <row r="17" spans="1:18" s="1646" customFormat="1" ht="15.75" customHeight="1" thickTop="1" thickBot="1">
      <c r="A17" s="3001"/>
      <c r="B17" s="4443"/>
      <c r="C17" s="1802"/>
      <c r="D17" s="1802"/>
      <c r="E17" s="3715"/>
      <c r="F17" s="1668"/>
      <c r="G17" s="4449"/>
      <c r="H17" s="3715"/>
      <c r="I17" s="3715"/>
      <c r="J17" s="3034"/>
      <c r="K17" s="4438"/>
      <c r="L17" s="101">
        <f t="shared" si="0"/>
        <v>0</v>
      </c>
      <c r="M17" s="3045">
        <v>1</v>
      </c>
      <c r="N17" s="3253"/>
      <c r="O17" s="2995"/>
    </row>
    <row r="18" spans="1:18" s="1646" customFormat="1" ht="15.75" customHeight="1" thickTop="1" thickBot="1">
      <c r="A18" s="3001"/>
      <c r="B18" s="1718" t="s">
        <v>4839</v>
      </c>
      <c r="C18" s="1667"/>
      <c r="D18" s="1667"/>
      <c r="E18" s="1715"/>
      <c r="F18" s="1715"/>
      <c r="G18" s="1520"/>
      <c r="H18" s="1520"/>
      <c r="I18" s="1520"/>
      <c r="J18" s="4444"/>
      <c r="K18" s="4438"/>
      <c r="L18" s="101">
        <f t="shared" si="0"/>
        <v>0</v>
      </c>
      <c r="M18" s="3045">
        <v>1</v>
      </c>
      <c r="N18" s="3042"/>
      <c r="O18" s="2995"/>
    </row>
    <row r="19" spans="1:18" s="1646" customFormat="1" ht="15.6" thickTop="1">
      <c r="A19" s="3001"/>
      <c r="B19" s="1719" t="s">
        <v>4827</v>
      </c>
      <c r="C19" s="1720" t="s">
        <v>731</v>
      </c>
      <c r="D19" s="1720">
        <v>3</v>
      </c>
      <c r="E19" s="4445">
        <v>0</v>
      </c>
      <c r="F19" s="1715"/>
      <c r="G19" s="1323" t="s">
        <v>4840</v>
      </c>
      <c r="H19" s="1024"/>
      <c r="I19" s="1723"/>
      <c r="J19" s="4446"/>
      <c r="K19" s="4438"/>
      <c r="L19" s="101">
        <f t="shared" si="0"/>
        <v>0</v>
      </c>
      <c r="M19" s="3045">
        <v>0</v>
      </c>
      <c r="N19" s="2995"/>
      <c r="O19" s="2995"/>
    </row>
    <row r="20" spans="1:18" s="1646" customFormat="1" ht="15">
      <c r="A20" s="3001"/>
      <c r="B20" s="1724" t="s">
        <v>4829</v>
      </c>
      <c r="C20" s="1725" t="s">
        <v>731</v>
      </c>
      <c r="D20" s="1725">
        <v>3</v>
      </c>
      <c r="E20" s="4447">
        <v>0</v>
      </c>
      <c r="F20" s="1715"/>
      <c r="G20" s="1318" t="s">
        <v>4841</v>
      </c>
      <c r="H20" s="1024"/>
      <c r="I20" s="1728"/>
      <c r="J20" s="4446"/>
      <c r="K20" s="4438"/>
      <c r="L20" s="101">
        <f t="shared" si="0"/>
        <v>0</v>
      </c>
      <c r="M20" s="3045">
        <v>0</v>
      </c>
      <c r="N20" s="2995"/>
      <c r="O20" s="2995"/>
    </row>
    <row r="21" spans="1:18" s="1646" customFormat="1" ht="15">
      <c r="A21" s="3001"/>
      <c r="B21" s="1724" t="s">
        <v>4831</v>
      </c>
      <c r="C21" s="1725" t="s">
        <v>731</v>
      </c>
      <c r="D21" s="1725">
        <v>3</v>
      </c>
      <c r="E21" s="4959">
        <f>IFERROR(SUM($E$19:$E$20),0)</f>
        <v>0</v>
      </c>
      <c r="F21" s="1715"/>
      <c r="G21" s="1318" t="s">
        <v>4842</v>
      </c>
      <c r="H21" s="1024"/>
      <c r="I21" s="1728"/>
      <c r="J21" s="4446"/>
      <c r="K21" s="4438"/>
      <c r="L21" s="101">
        <f t="shared" si="0"/>
        <v>0</v>
      </c>
      <c r="M21" s="3045">
        <v>0</v>
      </c>
      <c r="N21" s="2995"/>
      <c r="O21" s="2995"/>
      <c r="R21" s="1732"/>
    </row>
    <row r="22" spans="1:18" s="1646" customFormat="1" ht="15">
      <c r="A22" s="3001"/>
      <c r="B22" s="1724" t="s">
        <v>4833</v>
      </c>
      <c r="C22" s="1725" t="s">
        <v>731</v>
      </c>
      <c r="D22" s="1725">
        <v>3</v>
      </c>
      <c r="E22" s="4447">
        <v>0</v>
      </c>
      <c r="F22" s="1715"/>
      <c r="G22" s="1318" t="s">
        <v>4843</v>
      </c>
      <c r="H22" s="1024"/>
      <c r="I22" s="1728"/>
      <c r="J22" s="4446"/>
      <c r="K22" s="4438"/>
      <c r="L22" s="101">
        <f t="shared" si="0"/>
        <v>0</v>
      </c>
      <c r="M22" s="3045">
        <v>0</v>
      </c>
      <c r="N22" s="2995"/>
      <c r="O22" s="2995"/>
    </row>
    <row r="23" spans="1:18" s="1646" customFormat="1" ht="15">
      <c r="A23" s="3001"/>
      <c r="B23" s="1724" t="s">
        <v>4835</v>
      </c>
      <c r="C23" s="1725" t="s">
        <v>731</v>
      </c>
      <c r="D23" s="1725">
        <v>3</v>
      </c>
      <c r="E23" s="4447">
        <v>0</v>
      </c>
      <c r="F23" s="1715"/>
      <c r="G23" s="1318" t="s">
        <v>4844</v>
      </c>
      <c r="H23" s="1024"/>
      <c r="I23" s="4494"/>
      <c r="J23" s="4446"/>
      <c r="K23" s="4438"/>
      <c r="L23" s="101">
        <f t="shared" si="0"/>
        <v>0</v>
      </c>
      <c r="M23" s="3045">
        <v>0</v>
      </c>
      <c r="N23" s="2995"/>
      <c r="O23" s="2995"/>
    </row>
    <row r="24" spans="1:18" s="1646" customFormat="1" ht="15.6" thickBot="1">
      <c r="A24" s="3001"/>
      <c r="B24" s="1729" t="s">
        <v>4837</v>
      </c>
      <c r="C24" s="1730" t="s">
        <v>731</v>
      </c>
      <c r="D24" s="1730">
        <v>3</v>
      </c>
      <c r="E24" s="4958">
        <f>IFERROR(SUM($E$22:$E$23),0)</f>
        <v>0</v>
      </c>
      <c r="F24" s="1715"/>
      <c r="G24" s="4448" t="s">
        <v>4845</v>
      </c>
      <c r="H24" s="1024"/>
      <c r="I24" s="4495"/>
      <c r="J24" s="4446"/>
      <c r="K24" s="4438"/>
      <c r="L24" s="101">
        <f t="shared" si="0"/>
        <v>0</v>
      </c>
      <c r="M24" s="3045">
        <v>0</v>
      </c>
      <c r="N24" s="2995"/>
      <c r="O24" s="2995"/>
    </row>
    <row r="25" spans="1:18" s="1646" customFormat="1" ht="15.75" customHeight="1" thickTop="1" thickBot="1">
      <c r="A25" s="3001"/>
      <c r="B25" s="4443"/>
      <c r="C25" s="1802"/>
      <c r="D25" s="1802"/>
      <c r="E25" s="4770"/>
      <c r="F25" s="1668"/>
      <c r="G25" s="4449"/>
      <c r="H25" s="3715"/>
      <c r="I25" s="3715"/>
      <c r="J25" s="3034"/>
      <c r="K25" s="4438"/>
      <c r="L25" s="101">
        <f t="shared" si="0"/>
        <v>0</v>
      </c>
      <c r="M25" s="3045">
        <v>1</v>
      </c>
      <c r="N25" s="3253"/>
      <c r="O25" s="2995"/>
    </row>
    <row r="26" spans="1:18" s="1646" customFormat="1" ht="15.75" customHeight="1" thickTop="1" thickBot="1">
      <c r="A26" s="3001"/>
      <c r="B26" s="1718" t="s">
        <v>4846</v>
      </c>
      <c r="C26" s="1667"/>
      <c r="D26" s="1667"/>
      <c r="E26" s="1715"/>
      <c r="F26" s="1715"/>
      <c r="G26" s="1520"/>
      <c r="H26" s="1520"/>
      <c r="I26" s="1520"/>
      <c r="J26" s="4444"/>
      <c r="K26" s="4438"/>
      <c r="L26" s="101">
        <f t="shared" si="0"/>
        <v>0</v>
      </c>
      <c r="M26" s="3045">
        <v>1</v>
      </c>
      <c r="N26" s="3042"/>
      <c r="O26" s="2995"/>
    </row>
    <row r="27" spans="1:18" s="1646" customFormat="1" ht="15.6" thickTop="1">
      <c r="A27" s="3001"/>
      <c r="B27" s="1719" t="s">
        <v>4827</v>
      </c>
      <c r="C27" s="1720" t="s">
        <v>731</v>
      </c>
      <c r="D27" s="1720">
        <v>3</v>
      </c>
      <c r="E27" s="4445">
        <v>0</v>
      </c>
      <c r="F27" s="1715"/>
      <c r="G27" s="1323" t="s">
        <v>4847</v>
      </c>
      <c r="H27" s="1024"/>
      <c r="I27" s="1723"/>
      <c r="J27" s="4446"/>
      <c r="K27" s="4438"/>
      <c r="L27" s="101">
        <f t="shared" si="0"/>
        <v>0</v>
      </c>
      <c r="M27" s="3045">
        <v>0</v>
      </c>
      <c r="N27" s="2995"/>
      <c r="O27" s="2995"/>
    </row>
    <row r="28" spans="1:18" s="1646" customFormat="1" ht="15">
      <c r="A28" s="3001"/>
      <c r="B28" s="1724" t="s">
        <v>4829</v>
      </c>
      <c r="C28" s="1725" t="s">
        <v>731</v>
      </c>
      <c r="D28" s="1725">
        <v>3</v>
      </c>
      <c r="E28" s="4447">
        <v>0</v>
      </c>
      <c r="F28" s="1715"/>
      <c r="G28" s="1318" t="s">
        <v>4848</v>
      </c>
      <c r="H28" s="1024"/>
      <c r="I28" s="1728"/>
      <c r="J28" s="4446"/>
      <c r="K28" s="4438"/>
      <c r="L28" s="101">
        <f t="shared" si="0"/>
        <v>0</v>
      </c>
      <c r="M28" s="3045">
        <v>0</v>
      </c>
      <c r="N28" s="2995"/>
      <c r="O28" s="2995"/>
    </row>
    <row r="29" spans="1:18" s="1646" customFormat="1" ht="15">
      <c r="A29" s="3001"/>
      <c r="B29" s="1724" t="s">
        <v>4831</v>
      </c>
      <c r="C29" s="1725" t="s">
        <v>731</v>
      </c>
      <c r="D29" s="1725">
        <v>3</v>
      </c>
      <c r="E29" s="4959">
        <f>IFERROR(SUM($E$27:$E$28),0)</f>
        <v>0</v>
      </c>
      <c r="F29" s="1715"/>
      <c r="G29" s="1318" t="s">
        <v>4849</v>
      </c>
      <c r="H29" s="1024"/>
      <c r="I29" s="1728"/>
      <c r="J29" s="4446"/>
      <c r="K29" s="4438"/>
      <c r="L29" s="101">
        <f t="shared" si="0"/>
        <v>0</v>
      </c>
      <c r="M29" s="3045">
        <v>0</v>
      </c>
      <c r="N29" s="2995"/>
      <c r="O29" s="2995"/>
      <c r="R29" s="1732"/>
    </row>
    <row r="30" spans="1:18" s="1646" customFormat="1" ht="15">
      <c r="A30" s="3001"/>
      <c r="B30" s="1724" t="s">
        <v>4833</v>
      </c>
      <c r="C30" s="1725" t="s">
        <v>731</v>
      </c>
      <c r="D30" s="1725">
        <v>3</v>
      </c>
      <c r="E30" s="4447">
        <v>0</v>
      </c>
      <c r="F30" s="1715"/>
      <c r="G30" s="1318" t="s">
        <v>4850</v>
      </c>
      <c r="H30" s="1024"/>
      <c r="I30" s="1728"/>
      <c r="J30" s="4446"/>
      <c r="K30" s="4438"/>
      <c r="L30" s="101">
        <f t="shared" si="0"/>
        <v>0</v>
      </c>
      <c r="M30" s="3045">
        <v>0</v>
      </c>
      <c r="N30" s="2995"/>
      <c r="O30" s="2995"/>
    </row>
    <row r="31" spans="1:18" s="1646" customFormat="1" ht="15">
      <c r="A31" s="3001"/>
      <c r="B31" s="1724" t="s">
        <v>4835</v>
      </c>
      <c r="C31" s="1725" t="s">
        <v>731</v>
      </c>
      <c r="D31" s="1725">
        <v>3</v>
      </c>
      <c r="E31" s="4447">
        <v>0.29500000000000004</v>
      </c>
      <c r="F31" s="1715"/>
      <c r="G31" s="1318" t="s">
        <v>4851</v>
      </c>
      <c r="H31" s="1024"/>
      <c r="I31" s="1728"/>
      <c r="J31" s="4446"/>
      <c r="K31" s="4438"/>
      <c r="L31" s="101">
        <f t="shared" si="0"/>
        <v>0</v>
      </c>
      <c r="M31" s="3045">
        <v>0</v>
      </c>
      <c r="N31" s="2995"/>
      <c r="O31" s="2995"/>
    </row>
    <row r="32" spans="1:18" s="1646" customFormat="1" ht="15.6" thickBot="1">
      <c r="A32" s="3001"/>
      <c r="B32" s="1729" t="s">
        <v>4837</v>
      </c>
      <c r="C32" s="1730" t="s">
        <v>731</v>
      </c>
      <c r="D32" s="1730">
        <v>3</v>
      </c>
      <c r="E32" s="4958">
        <f>IFERROR(SUM($E$30:$E$31),0)</f>
        <v>0.29500000000000004</v>
      </c>
      <c r="F32" s="1715"/>
      <c r="G32" s="4448" t="s">
        <v>4852</v>
      </c>
      <c r="H32" s="1024"/>
      <c r="I32" s="4448"/>
      <c r="J32" s="4446"/>
      <c r="K32" s="4438"/>
      <c r="L32" s="101">
        <f t="shared" si="0"/>
        <v>0</v>
      </c>
      <c r="M32" s="3045">
        <v>0</v>
      </c>
      <c r="N32" s="2995"/>
      <c r="O32" s="2995"/>
    </row>
    <row r="33" spans="1:15" s="1646" customFormat="1" ht="15.75" customHeight="1" thickTop="1" thickBot="1">
      <c r="A33" s="3001"/>
      <c r="B33" s="1706"/>
      <c r="C33" s="1695"/>
      <c r="D33" s="1695"/>
      <c r="E33" s="1733"/>
      <c r="F33" s="1668"/>
      <c r="G33" s="4449"/>
      <c r="H33" s="1024"/>
      <c r="I33" s="4449"/>
      <c r="J33" s="4446"/>
      <c r="K33" s="4438"/>
      <c r="L33" s="101">
        <f t="shared" si="0"/>
        <v>0</v>
      </c>
      <c r="M33" s="3045">
        <v>1</v>
      </c>
      <c r="N33" s="2995"/>
      <c r="O33" s="2995"/>
    </row>
    <row r="34" spans="1:15" s="1646" customFormat="1" ht="15.75" customHeight="1" thickTop="1" thickBot="1">
      <c r="A34" s="3001"/>
      <c r="B34" s="1718" t="s">
        <v>4853</v>
      </c>
      <c r="C34" s="1667"/>
      <c r="D34" s="1667"/>
      <c r="E34" s="1715"/>
      <c r="F34" s="1715"/>
      <c r="G34" s="1520"/>
      <c r="H34" s="1520"/>
      <c r="I34" s="1520"/>
      <c r="J34" s="4444"/>
      <c r="K34" s="4438"/>
      <c r="L34" s="101">
        <f t="shared" si="0"/>
        <v>0</v>
      </c>
      <c r="M34" s="3045">
        <v>1</v>
      </c>
      <c r="N34" s="3042"/>
      <c r="O34" s="2995"/>
    </row>
    <row r="35" spans="1:15" s="1646" customFormat="1" ht="15.6" thickTop="1">
      <c r="A35" s="3001"/>
      <c r="B35" s="1719" t="s">
        <v>4827</v>
      </c>
      <c r="C35" s="1720" t="s">
        <v>731</v>
      </c>
      <c r="D35" s="1720">
        <v>3</v>
      </c>
      <c r="E35" s="4445">
        <v>0</v>
      </c>
      <c r="F35" s="1715"/>
      <c r="G35" s="1323" t="s">
        <v>4854</v>
      </c>
      <c r="H35" s="1024"/>
      <c r="I35" s="1723"/>
      <c r="J35" s="4446"/>
      <c r="K35" s="4438"/>
      <c r="L35" s="101">
        <f t="shared" si="0"/>
        <v>0</v>
      </c>
      <c r="M35" s="3045">
        <v>0</v>
      </c>
      <c r="N35" s="2995"/>
      <c r="O35" s="2995"/>
    </row>
    <row r="36" spans="1:15" s="1646" customFormat="1" ht="15">
      <c r="A36" s="3001"/>
      <c r="B36" s="1724" t="s">
        <v>4829</v>
      </c>
      <c r="C36" s="1725" t="s">
        <v>731</v>
      </c>
      <c r="D36" s="1725">
        <v>3</v>
      </c>
      <c r="E36" s="4447">
        <v>0</v>
      </c>
      <c r="F36" s="1715"/>
      <c r="G36" s="1318" t="s">
        <v>4855</v>
      </c>
      <c r="H36" s="1024"/>
      <c r="I36" s="1728"/>
      <c r="J36" s="4446"/>
      <c r="K36" s="4438"/>
      <c r="L36" s="101">
        <f t="shared" si="0"/>
        <v>0</v>
      </c>
      <c r="M36" s="3045">
        <v>0</v>
      </c>
      <c r="N36" s="2995"/>
      <c r="O36" s="2995"/>
    </row>
    <row r="37" spans="1:15" s="1646" customFormat="1" ht="15">
      <c r="A37" s="3001"/>
      <c r="B37" s="1724" t="s">
        <v>4831</v>
      </c>
      <c r="C37" s="1725" t="s">
        <v>731</v>
      </c>
      <c r="D37" s="1725">
        <v>3</v>
      </c>
      <c r="E37" s="4782">
        <f>IFERROR(SUM(E35:E36),0)</f>
        <v>0</v>
      </c>
      <c r="F37" s="1715"/>
      <c r="G37" s="1318" t="s">
        <v>4856</v>
      </c>
      <c r="H37" s="1024"/>
      <c r="I37" s="1728"/>
      <c r="J37" s="4446"/>
      <c r="K37" s="4438"/>
      <c r="L37" s="101">
        <f t="shared" si="0"/>
        <v>0</v>
      </c>
      <c r="M37" s="3045">
        <v>0</v>
      </c>
      <c r="N37" s="2995"/>
      <c r="O37" s="2995"/>
    </row>
    <row r="38" spans="1:15" s="1646" customFormat="1" ht="15">
      <c r="A38" s="3001"/>
      <c r="B38" s="1724" t="s">
        <v>4833</v>
      </c>
      <c r="C38" s="1725" t="s">
        <v>731</v>
      </c>
      <c r="D38" s="1725">
        <v>3</v>
      </c>
      <c r="E38" s="4447">
        <v>0</v>
      </c>
      <c r="F38" s="1715"/>
      <c r="G38" s="1318" t="s">
        <v>4857</v>
      </c>
      <c r="H38" s="1024"/>
      <c r="I38" s="1728"/>
      <c r="J38" s="4446"/>
      <c r="K38" s="4438"/>
      <c r="L38" s="101">
        <f t="shared" si="0"/>
        <v>0</v>
      </c>
      <c r="M38" s="3045">
        <v>0</v>
      </c>
      <c r="N38" s="2995"/>
      <c r="O38" s="2995"/>
    </row>
    <row r="39" spans="1:15" s="1646" customFormat="1" ht="15">
      <c r="A39" s="3001"/>
      <c r="B39" s="1724" t="s">
        <v>4835</v>
      </c>
      <c r="C39" s="1725" t="s">
        <v>731</v>
      </c>
      <c r="D39" s="1725">
        <v>3</v>
      </c>
      <c r="E39" s="4447">
        <v>0.46899999999999997</v>
      </c>
      <c r="F39" s="1715"/>
      <c r="G39" s="1318" t="s">
        <v>4858</v>
      </c>
      <c r="H39" s="1024"/>
      <c r="I39" s="1728"/>
      <c r="J39" s="4446"/>
      <c r="K39" s="4438"/>
      <c r="L39" s="101">
        <f t="shared" si="0"/>
        <v>0</v>
      </c>
      <c r="M39" s="3045">
        <v>0</v>
      </c>
      <c r="N39" s="2995"/>
      <c r="O39" s="2995"/>
    </row>
    <row r="40" spans="1:15" s="1646" customFormat="1" ht="15.6" thickBot="1">
      <c r="A40" s="3001"/>
      <c r="B40" s="1729" t="s">
        <v>4837</v>
      </c>
      <c r="C40" s="1730" t="s">
        <v>731</v>
      </c>
      <c r="D40" s="1730">
        <v>3</v>
      </c>
      <c r="E40" s="4783">
        <f>IFERROR(SUM(E38:E39),0)</f>
        <v>0.46899999999999997</v>
      </c>
      <c r="F40" s="1715"/>
      <c r="G40" s="4448" t="s">
        <v>4859</v>
      </c>
      <c r="H40" s="1024"/>
      <c r="I40" s="4448"/>
      <c r="J40" s="4446"/>
      <c r="K40" s="4438"/>
      <c r="L40" s="101">
        <f t="shared" si="0"/>
        <v>0</v>
      </c>
      <c r="M40" s="3045">
        <v>0</v>
      </c>
      <c r="N40" s="2995"/>
      <c r="O40" s="2995"/>
    </row>
    <row r="41" spans="1:15" s="1646" customFormat="1" ht="15.75" customHeight="1" thickTop="1" thickBot="1">
      <c r="A41" s="3001"/>
      <c r="B41" s="1706"/>
      <c r="C41" s="1695"/>
      <c r="D41" s="1695"/>
      <c r="E41" s="1733"/>
      <c r="F41" s="1668"/>
      <c r="G41" s="4449"/>
      <c r="H41" s="1024"/>
      <c r="I41" s="4449"/>
      <c r="J41" s="4446"/>
      <c r="K41" s="4438"/>
      <c r="L41" s="101">
        <f t="shared" si="0"/>
        <v>0</v>
      </c>
      <c r="M41" s="3045">
        <v>1</v>
      </c>
      <c r="N41" s="2995"/>
      <c r="O41" s="2995"/>
    </row>
    <row r="42" spans="1:15" s="1646" customFormat="1" ht="15.75" customHeight="1" thickTop="1" thickBot="1">
      <c r="A42" s="3001"/>
      <c r="B42" s="1718" t="s">
        <v>4860</v>
      </c>
      <c r="C42" s="1667"/>
      <c r="D42" s="1667"/>
      <c r="E42" s="1715"/>
      <c r="F42" s="1715"/>
      <c r="G42" s="1520"/>
      <c r="H42" s="1520"/>
      <c r="I42" s="1520"/>
      <c r="J42" s="4444"/>
      <c r="K42" s="4438"/>
      <c r="L42" s="101">
        <f t="shared" si="0"/>
        <v>0</v>
      </c>
      <c r="M42" s="3045">
        <v>1</v>
      </c>
      <c r="N42" s="3042"/>
      <c r="O42" s="2995"/>
    </row>
    <row r="43" spans="1:15" s="1646" customFormat="1" ht="15.6" thickTop="1">
      <c r="A43" s="3001"/>
      <c r="B43" s="1719" t="s">
        <v>4827</v>
      </c>
      <c r="C43" s="1720" t="s">
        <v>731</v>
      </c>
      <c r="D43" s="1720">
        <v>3</v>
      </c>
      <c r="E43" s="4445">
        <v>0</v>
      </c>
      <c r="F43" s="1715"/>
      <c r="G43" s="1323" t="s">
        <v>4861</v>
      </c>
      <c r="H43" s="1024"/>
      <c r="I43" s="1723"/>
      <c r="J43" s="4446"/>
      <c r="K43" s="4438"/>
      <c r="L43" s="101">
        <f t="shared" si="0"/>
        <v>0</v>
      </c>
      <c r="M43" s="3045">
        <v>0</v>
      </c>
      <c r="N43" s="2995"/>
      <c r="O43" s="2995"/>
    </row>
    <row r="44" spans="1:15" s="1646" customFormat="1" ht="15">
      <c r="A44" s="3001"/>
      <c r="B44" s="1724" t="s">
        <v>4829</v>
      </c>
      <c r="C44" s="1725" t="s">
        <v>731</v>
      </c>
      <c r="D44" s="1725">
        <v>3</v>
      </c>
      <c r="E44" s="4447">
        <v>0</v>
      </c>
      <c r="F44" s="1715"/>
      <c r="G44" s="1318" t="s">
        <v>4862</v>
      </c>
      <c r="H44" s="1024"/>
      <c r="I44" s="1728"/>
      <c r="J44" s="4446"/>
      <c r="K44" s="4438"/>
      <c r="L44" s="101">
        <f t="shared" si="0"/>
        <v>0</v>
      </c>
      <c r="M44" s="3045">
        <v>0</v>
      </c>
      <c r="N44" s="2995"/>
      <c r="O44" s="2995"/>
    </row>
    <row r="45" spans="1:15" s="1646" customFormat="1" ht="15">
      <c r="A45" s="3001"/>
      <c r="B45" s="1724" t="s">
        <v>4831</v>
      </c>
      <c r="C45" s="1725" t="s">
        <v>731</v>
      </c>
      <c r="D45" s="1725">
        <v>3</v>
      </c>
      <c r="E45" s="4782">
        <f>IFERROR(SUM(E43:E44),0)</f>
        <v>0</v>
      </c>
      <c r="F45" s="1715"/>
      <c r="G45" s="1318" t="s">
        <v>4863</v>
      </c>
      <c r="H45" s="1024"/>
      <c r="I45" s="1728"/>
      <c r="J45" s="4446"/>
      <c r="K45" s="4438"/>
      <c r="L45" s="101">
        <f t="shared" si="0"/>
        <v>0</v>
      </c>
      <c r="M45" s="3045">
        <v>0</v>
      </c>
      <c r="N45" s="2995"/>
      <c r="O45" s="2995"/>
    </row>
    <row r="46" spans="1:15" s="1646" customFormat="1" ht="15">
      <c r="A46" s="3001"/>
      <c r="B46" s="1724" t="s">
        <v>4833</v>
      </c>
      <c r="C46" s="1725" t="s">
        <v>731</v>
      </c>
      <c r="D46" s="1725">
        <v>3</v>
      </c>
      <c r="E46" s="4447">
        <v>0</v>
      </c>
      <c r="F46" s="1715"/>
      <c r="G46" s="1318" t="s">
        <v>4864</v>
      </c>
      <c r="H46" s="1024"/>
      <c r="I46" s="1728"/>
      <c r="J46" s="4446"/>
      <c r="K46" s="4438"/>
      <c r="L46" s="101">
        <f t="shared" si="0"/>
        <v>0</v>
      </c>
      <c r="M46" s="3045">
        <v>0</v>
      </c>
      <c r="N46" s="2995"/>
      <c r="O46" s="2995"/>
    </row>
    <row r="47" spans="1:15" s="1646" customFormat="1" ht="15">
      <c r="A47" s="3001"/>
      <c r="B47" s="1724" t="s">
        <v>4835</v>
      </c>
      <c r="C47" s="1725" t="s">
        <v>731</v>
      </c>
      <c r="D47" s="1725">
        <v>3</v>
      </c>
      <c r="E47" s="4447">
        <v>0</v>
      </c>
      <c r="F47" s="1715"/>
      <c r="G47" s="1318" t="s">
        <v>4865</v>
      </c>
      <c r="H47" s="1024"/>
      <c r="I47" s="1728"/>
      <c r="J47" s="4446"/>
      <c r="K47" s="4438"/>
      <c r="L47" s="101">
        <f t="shared" si="0"/>
        <v>0</v>
      </c>
      <c r="M47" s="3045">
        <v>0</v>
      </c>
      <c r="N47" s="2995"/>
      <c r="O47" s="2995"/>
    </row>
    <row r="48" spans="1:15" s="1646" customFormat="1" ht="15.6" thickBot="1">
      <c r="A48" s="3001"/>
      <c r="B48" s="1729" t="s">
        <v>4837</v>
      </c>
      <c r="C48" s="1730" t="s">
        <v>731</v>
      </c>
      <c r="D48" s="1730">
        <v>3</v>
      </c>
      <c r="E48" s="4783">
        <f>IFERROR(SUM(E46:E47),0)</f>
        <v>0</v>
      </c>
      <c r="F48" s="1715"/>
      <c r="G48" s="4448" t="s">
        <v>4866</v>
      </c>
      <c r="H48" s="1024"/>
      <c r="I48" s="4448"/>
      <c r="J48" s="4446"/>
      <c r="K48" s="4438"/>
      <c r="L48" s="101">
        <f t="shared" si="0"/>
        <v>0</v>
      </c>
      <c r="M48" s="3045">
        <v>0</v>
      </c>
      <c r="N48" s="2995"/>
      <c r="O48" s="2995"/>
    </row>
    <row r="49" spans="1:15" ht="16.2" thickTop="1" thickBot="1">
      <c r="G49" s="4449"/>
      <c r="H49" s="1024"/>
      <c r="I49" s="4449"/>
      <c r="L49" s="101">
        <f t="shared" si="0"/>
        <v>0</v>
      </c>
      <c r="M49" s="3045">
        <v>1</v>
      </c>
    </row>
    <row r="50" spans="1:15" s="1646" customFormat="1" ht="15.75" customHeight="1" thickTop="1" thickBot="1">
      <c r="A50" s="3001"/>
      <c r="B50" s="1718" t="s">
        <v>4867</v>
      </c>
      <c r="C50" s="1667"/>
      <c r="D50" s="1667"/>
      <c r="E50" s="1715"/>
      <c r="F50" s="1715"/>
      <c r="G50" s="1520"/>
      <c r="H50" s="1520"/>
      <c r="I50" s="1520"/>
      <c r="J50" s="4444"/>
      <c r="K50" s="4438"/>
      <c r="L50" s="101">
        <f t="shared" si="0"/>
        <v>0</v>
      </c>
      <c r="M50" s="3045">
        <v>1</v>
      </c>
      <c r="N50" s="3042"/>
      <c r="O50" s="2995"/>
    </row>
    <row r="51" spans="1:15" s="1646" customFormat="1" ht="15.6" thickTop="1">
      <c r="A51" s="3001"/>
      <c r="B51" s="1719" t="s">
        <v>4827</v>
      </c>
      <c r="C51" s="1720" t="s">
        <v>731</v>
      </c>
      <c r="D51" s="1720">
        <v>3</v>
      </c>
      <c r="E51" s="4445">
        <v>0</v>
      </c>
      <c r="F51" s="1715"/>
      <c r="G51" s="1323" t="s">
        <v>4868</v>
      </c>
      <c r="H51" s="1024"/>
      <c r="I51" s="1723"/>
      <c r="J51" s="4446"/>
      <c r="K51" s="4438"/>
      <c r="L51" s="101">
        <f t="shared" si="0"/>
        <v>0</v>
      </c>
      <c r="M51" s="3045">
        <v>0</v>
      </c>
      <c r="N51" s="2995"/>
      <c r="O51" s="2995"/>
    </row>
    <row r="52" spans="1:15" s="1646" customFormat="1" ht="15">
      <c r="A52" s="3001"/>
      <c r="B52" s="1724" t="s">
        <v>4829</v>
      </c>
      <c r="C52" s="1725" t="s">
        <v>731</v>
      </c>
      <c r="D52" s="1725">
        <v>3</v>
      </c>
      <c r="E52" s="4447">
        <v>0</v>
      </c>
      <c r="F52" s="1715"/>
      <c r="G52" s="1318" t="s">
        <v>4869</v>
      </c>
      <c r="H52" s="1024"/>
      <c r="I52" s="1728"/>
      <c r="J52" s="4446"/>
      <c r="K52" s="4438"/>
      <c r="L52" s="101">
        <f t="shared" si="0"/>
        <v>0</v>
      </c>
      <c r="M52" s="3045">
        <v>0</v>
      </c>
      <c r="N52" s="2995"/>
      <c r="O52" s="2995"/>
    </row>
    <row r="53" spans="1:15" s="1646" customFormat="1" ht="15">
      <c r="A53" s="3001"/>
      <c r="B53" s="1724" t="s">
        <v>4831</v>
      </c>
      <c r="C53" s="1725" t="s">
        <v>731</v>
      </c>
      <c r="D53" s="1725">
        <v>3</v>
      </c>
      <c r="E53" s="4782">
        <f>IFERROR(SUM(E51:E52),0)</f>
        <v>0</v>
      </c>
      <c r="F53" s="1715"/>
      <c r="G53" s="1318" t="s">
        <v>4870</v>
      </c>
      <c r="H53" s="1024"/>
      <c r="I53" s="1728"/>
      <c r="J53" s="4446"/>
      <c r="K53" s="4438"/>
      <c r="L53" s="101">
        <f t="shared" si="0"/>
        <v>0</v>
      </c>
      <c r="M53" s="3045">
        <v>0</v>
      </c>
      <c r="N53" s="2995"/>
      <c r="O53" s="2995"/>
    </row>
    <row r="54" spans="1:15" s="1646" customFormat="1" ht="15">
      <c r="A54" s="3001"/>
      <c r="B54" s="1724" t="s">
        <v>4871</v>
      </c>
      <c r="C54" s="1725" t="s">
        <v>731</v>
      </c>
      <c r="D54" s="1725">
        <v>3</v>
      </c>
      <c r="E54" s="4447">
        <v>12.15893174</v>
      </c>
      <c r="F54" s="1715"/>
      <c r="G54" s="1318" t="s">
        <v>4872</v>
      </c>
      <c r="H54" s="1024"/>
      <c r="I54" s="1728"/>
      <c r="J54" s="4446"/>
      <c r="K54" s="4438"/>
      <c r="L54" s="101">
        <f t="shared" si="0"/>
        <v>0</v>
      </c>
      <c r="M54" s="3045">
        <v>0</v>
      </c>
      <c r="N54" s="2995"/>
      <c r="O54" s="2995"/>
    </row>
    <row r="55" spans="1:15" s="1646" customFormat="1" ht="15">
      <c r="A55" s="3001"/>
      <c r="B55" s="1724" t="s">
        <v>4835</v>
      </c>
      <c r="C55" s="1725" t="s">
        <v>731</v>
      </c>
      <c r="D55" s="1725">
        <v>3</v>
      </c>
      <c r="E55" s="4447">
        <v>0</v>
      </c>
      <c r="F55" s="1715"/>
      <c r="G55" s="1318" t="s">
        <v>4873</v>
      </c>
      <c r="H55" s="1024"/>
      <c r="I55" s="1728"/>
      <c r="J55" s="4446"/>
      <c r="K55" s="4438"/>
      <c r="L55" s="101">
        <f t="shared" si="0"/>
        <v>0</v>
      </c>
      <c r="M55" s="3045">
        <v>0</v>
      </c>
      <c r="N55" s="2995"/>
      <c r="O55" s="2995"/>
    </row>
    <row r="56" spans="1:15" ht="15.6" thickBot="1">
      <c r="B56" s="1729" t="s">
        <v>4837</v>
      </c>
      <c r="C56" s="1730" t="s">
        <v>731</v>
      </c>
      <c r="D56" s="1730">
        <v>3</v>
      </c>
      <c r="E56" s="4783">
        <f>IFERROR(SUM(E54:E55),0)</f>
        <v>12.15893174</v>
      </c>
      <c r="G56" s="4448" t="s">
        <v>4874</v>
      </c>
      <c r="H56" s="1024"/>
      <c r="I56" s="4448"/>
      <c r="L56" s="101">
        <f t="shared" si="0"/>
        <v>0</v>
      </c>
      <c r="M56" s="3045">
        <v>0</v>
      </c>
    </row>
    <row r="57" spans="1:15" ht="15.6" thickTop="1">
      <c r="G57" s="4449"/>
      <c r="H57" s="1024"/>
      <c r="I57" s="4449"/>
      <c r="L57" s="101">
        <f t="shared" si="0"/>
        <v>0</v>
      </c>
      <c r="M57" s="3045">
        <v>1</v>
      </c>
    </row>
    <row r="58" spans="1:15" ht="15.6">
      <c r="B58" s="5335" t="s">
        <v>4875</v>
      </c>
      <c r="C58" s="5122"/>
      <c r="D58" s="5122"/>
      <c r="E58" s="5122"/>
      <c r="G58" s="1762"/>
      <c r="H58" s="1024"/>
      <c r="I58" s="1762"/>
      <c r="L58" s="101">
        <f t="shared" si="0"/>
        <v>0</v>
      </c>
      <c r="M58" s="3045">
        <v>1</v>
      </c>
    </row>
    <row r="59" spans="1:15" s="1646" customFormat="1" ht="16.2" thickBot="1">
      <c r="A59" s="3001"/>
      <c r="B59" s="4443"/>
      <c r="C59" s="1802"/>
      <c r="D59" s="1802"/>
      <c r="E59" s="3715"/>
      <c r="F59" s="1668"/>
      <c r="G59" s="3715"/>
      <c r="H59" s="3715"/>
      <c r="I59" s="3715"/>
      <c r="J59" s="3034"/>
      <c r="K59" s="4438"/>
      <c r="L59" s="101">
        <f t="shared" si="0"/>
        <v>0</v>
      </c>
      <c r="M59" s="3045">
        <v>1</v>
      </c>
      <c r="N59" s="3253"/>
      <c r="O59" s="2995"/>
    </row>
    <row r="60" spans="1:15" s="1646" customFormat="1" ht="15.75" customHeight="1" thickTop="1" thickBot="1">
      <c r="A60" s="3001"/>
      <c r="B60" s="1718" t="s">
        <v>4826</v>
      </c>
      <c r="C60" s="1667"/>
      <c r="D60" s="1667"/>
      <c r="E60" s="1715"/>
      <c r="F60" s="1715"/>
      <c r="G60" s="1520"/>
      <c r="H60" s="1520"/>
      <c r="I60" s="1520"/>
      <c r="J60" s="4444"/>
      <c r="K60" s="4438"/>
      <c r="L60" s="101">
        <f t="shared" si="0"/>
        <v>0</v>
      </c>
      <c r="M60" s="3045">
        <v>1</v>
      </c>
      <c r="N60" s="3042"/>
      <c r="O60" s="2995"/>
    </row>
    <row r="61" spans="1:15" s="1646" customFormat="1" ht="15.6" thickTop="1">
      <c r="A61" s="3001"/>
      <c r="B61" s="4450" t="s">
        <v>4876</v>
      </c>
      <c r="C61" s="4451" t="s">
        <v>890</v>
      </c>
      <c r="D61" s="4451">
        <v>1</v>
      </c>
      <c r="E61" s="4452">
        <v>0</v>
      </c>
      <c r="F61" s="1715"/>
      <c r="G61" s="1323" t="s">
        <v>4877</v>
      </c>
      <c r="H61" s="1024"/>
      <c r="I61" s="1322"/>
      <c r="J61" s="4446"/>
      <c r="K61" s="4438"/>
      <c r="L61" s="101">
        <f t="shared" si="0"/>
        <v>0</v>
      </c>
      <c r="M61" s="3045">
        <v>0</v>
      </c>
      <c r="N61" s="2995"/>
      <c r="O61" s="2995"/>
    </row>
    <row r="62" spans="1:15" s="1646" customFormat="1" ht="15.6" thickBot="1">
      <c r="A62" s="3001"/>
      <c r="B62" s="4453" t="s">
        <v>4878</v>
      </c>
      <c r="C62" s="4454" t="s">
        <v>890</v>
      </c>
      <c r="D62" s="4454">
        <v>1</v>
      </c>
      <c r="E62" s="4455">
        <v>8</v>
      </c>
      <c r="F62" s="4456"/>
      <c r="G62" s="1318" t="s">
        <v>4879</v>
      </c>
      <c r="H62" s="1024"/>
      <c r="I62" s="4496"/>
      <c r="J62" s="4446"/>
      <c r="K62" s="4438"/>
      <c r="L62" s="101">
        <f t="shared" si="0"/>
        <v>0</v>
      </c>
      <c r="M62" s="3045">
        <v>0</v>
      </c>
      <c r="N62" s="2995"/>
      <c r="O62" s="2995"/>
    </row>
    <row r="63" spans="1:15" s="1646" customFormat="1" ht="15.75" customHeight="1" thickTop="1" thickBot="1">
      <c r="A63" s="3001"/>
      <c r="B63" s="4443"/>
      <c r="C63" s="1802"/>
      <c r="D63" s="1802"/>
      <c r="E63" s="3715"/>
      <c r="F63" s="1668"/>
      <c r="G63" s="4449"/>
      <c r="H63" s="3715"/>
      <c r="I63" s="3715"/>
      <c r="J63" s="3034"/>
      <c r="K63" s="4438"/>
      <c r="L63" s="101">
        <f t="shared" si="0"/>
        <v>0</v>
      </c>
      <c r="M63" s="3045">
        <v>1</v>
      </c>
      <c r="N63" s="3253"/>
      <c r="O63" s="2995"/>
    </row>
    <row r="64" spans="1:15" s="1646" customFormat="1" ht="15.75" customHeight="1" thickTop="1" thickBot="1">
      <c r="A64" s="3001"/>
      <c r="B64" s="1718" t="s">
        <v>4839</v>
      </c>
      <c r="C64" s="1667"/>
      <c r="D64" s="1667"/>
      <c r="E64" s="1715"/>
      <c r="F64" s="1715"/>
      <c r="G64" s="1520"/>
      <c r="H64" s="1520"/>
      <c r="I64" s="1520"/>
      <c r="J64" s="4444"/>
      <c r="K64" s="4438"/>
      <c r="L64" s="101">
        <f t="shared" si="0"/>
        <v>0</v>
      </c>
      <c r="M64" s="3045">
        <v>1</v>
      </c>
      <c r="N64" s="3042"/>
      <c r="O64" s="2995"/>
    </row>
    <row r="65" spans="1:15" s="1646" customFormat="1" ht="15.6" thickTop="1">
      <c r="A65" s="3001"/>
      <c r="B65" s="4450" t="s">
        <v>4876</v>
      </c>
      <c r="C65" s="4451" t="s">
        <v>890</v>
      </c>
      <c r="D65" s="4451">
        <v>1</v>
      </c>
      <c r="E65" s="4452">
        <v>0</v>
      </c>
      <c r="F65" s="1715"/>
      <c r="G65" s="1323" t="s">
        <v>4880</v>
      </c>
      <c r="H65" s="1024"/>
      <c r="I65" s="1322"/>
      <c r="J65" s="4446"/>
      <c r="K65" s="4438"/>
      <c r="L65" s="101">
        <f t="shared" si="0"/>
        <v>0</v>
      </c>
      <c r="M65" s="3045">
        <v>0</v>
      </c>
      <c r="N65" s="2995"/>
      <c r="O65" s="2995"/>
    </row>
    <row r="66" spans="1:15" s="1646" customFormat="1" ht="15.6" thickBot="1">
      <c r="A66" s="3001"/>
      <c r="B66" s="4453" t="s">
        <v>4878</v>
      </c>
      <c r="C66" s="4454" t="s">
        <v>890</v>
      </c>
      <c r="D66" s="4454">
        <v>1</v>
      </c>
      <c r="E66" s="4455">
        <v>0</v>
      </c>
      <c r="F66" s="4456"/>
      <c r="G66" s="1318" t="s">
        <v>4881</v>
      </c>
      <c r="H66" s="1024"/>
      <c r="I66" s="4496"/>
      <c r="J66" s="4446"/>
      <c r="K66" s="4438"/>
      <c r="L66" s="101">
        <f t="shared" si="0"/>
        <v>0</v>
      </c>
      <c r="M66" s="3045">
        <v>0</v>
      </c>
      <c r="N66" s="2995"/>
      <c r="O66" s="2995"/>
    </row>
    <row r="67" spans="1:15" s="1646" customFormat="1" ht="15.75" customHeight="1" thickTop="1" thickBot="1">
      <c r="A67" s="3001"/>
      <c r="B67" s="4443"/>
      <c r="C67" s="1802"/>
      <c r="D67" s="1802"/>
      <c r="E67" s="3715"/>
      <c r="F67" s="1668"/>
      <c r="G67" s="4449"/>
      <c r="H67" s="3715"/>
      <c r="I67" s="3715"/>
      <c r="J67" s="3034"/>
      <c r="K67" s="4438"/>
      <c r="L67" s="101">
        <f t="shared" si="0"/>
        <v>0</v>
      </c>
      <c r="M67" s="3045">
        <v>1</v>
      </c>
      <c r="N67" s="3253"/>
      <c r="O67" s="2995"/>
    </row>
    <row r="68" spans="1:15" s="1646" customFormat="1" ht="15.75" customHeight="1" thickTop="1" thickBot="1">
      <c r="A68" s="3001"/>
      <c r="B68" s="1718" t="s">
        <v>4846</v>
      </c>
      <c r="C68" s="1667"/>
      <c r="D68" s="1667"/>
      <c r="E68" s="1715"/>
      <c r="F68" s="1715"/>
      <c r="G68" s="1520"/>
      <c r="H68" s="1520"/>
      <c r="I68" s="1520"/>
      <c r="J68" s="4444"/>
      <c r="K68" s="4438"/>
      <c r="L68" s="101">
        <f t="shared" si="0"/>
        <v>0</v>
      </c>
      <c r="M68" s="3045">
        <v>1</v>
      </c>
      <c r="N68" s="3042"/>
      <c r="O68" s="2995"/>
    </row>
    <row r="69" spans="1:15" s="1646" customFormat="1" ht="15.6" thickTop="1">
      <c r="A69" s="3001"/>
      <c r="B69" s="4450" t="s">
        <v>4876</v>
      </c>
      <c r="C69" s="4451" t="s">
        <v>890</v>
      </c>
      <c r="D69" s="4451">
        <v>1</v>
      </c>
      <c r="E69" s="4452">
        <v>0</v>
      </c>
      <c r="F69" s="1715"/>
      <c r="G69" s="1323" t="s">
        <v>4882</v>
      </c>
      <c r="H69" s="1024"/>
      <c r="I69" s="1723"/>
      <c r="J69" s="4446"/>
      <c r="K69" s="4438"/>
      <c r="L69" s="101">
        <f t="shared" si="0"/>
        <v>0</v>
      </c>
      <c r="M69" s="3045">
        <v>0</v>
      </c>
      <c r="N69" s="2995"/>
      <c r="O69" s="2995"/>
    </row>
    <row r="70" spans="1:15" s="1646" customFormat="1" ht="15.6" thickBot="1">
      <c r="A70" s="3001"/>
      <c r="B70" s="4453" t="s">
        <v>4878</v>
      </c>
      <c r="C70" s="4454" t="s">
        <v>890</v>
      </c>
      <c r="D70" s="4454">
        <v>1</v>
      </c>
      <c r="E70" s="4455">
        <v>5</v>
      </c>
      <c r="F70" s="4456"/>
      <c r="G70" s="1318" t="s">
        <v>4883</v>
      </c>
      <c r="H70" s="1024"/>
      <c r="I70" s="1728"/>
      <c r="J70" s="4446"/>
      <c r="K70" s="4438"/>
      <c r="L70" s="101">
        <f t="shared" si="0"/>
        <v>0</v>
      </c>
      <c r="M70" s="3045">
        <v>0</v>
      </c>
      <c r="N70" s="2995"/>
      <c r="O70" s="2995"/>
    </row>
    <row r="71" spans="1:15" s="1646" customFormat="1" ht="15.75" customHeight="1" thickTop="1" thickBot="1">
      <c r="A71" s="3001"/>
      <c r="B71" s="1706"/>
      <c r="C71" s="1695"/>
      <c r="D71" s="1695"/>
      <c r="E71" s="1733"/>
      <c r="F71" s="1668"/>
      <c r="G71" s="4449"/>
      <c r="H71" s="1024"/>
      <c r="I71" s="4449"/>
      <c r="J71" s="4446"/>
      <c r="K71" s="4438"/>
      <c r="L71" s="101">
        <f t="shared" si="0"/>
        <v>0</v>
      </c>
      <c r="M71" s="3045">
        <v>1</v>
      </c>
      <c r="N71" s="2995"/>
      <c r="O71" s="2995"/>
    </row>
    <row r="72" spans="1:15" s="1646" customFormat="1" ht="15.75" customHeight="1" thickTop="1" thickBot="1">
      <c r="A72" s="3001"/>
      <c r="B72" s="1718" t="s">
        <v>4853</v>
      </c>
      <c r="C72" s="1667"/>
      <c r="D72" s="1667"/>
      <c r="E72" s="1715"/>
      <c r="F72" s="1715"/>
      <c r="G72" s="1520"/>
      <c r="H72" s="1520"/>
      <c r="I72" s="1520"/>
      <c r="J72" s="4444"/>
      <c r="K72" s="4438"/>
      <c r="L72" s="101">
        <f t="shared" si="0"/>
        <v>0</v>
      </c>
      <c r="M72" s="3045">
        <v>1</v>
      </c>
      <c r="N72" s="3042"/>
      <c r="O72" s="2995"/>
    </row>
    <row r="73" spans="1:15" s="1646" customFormat="1" ht="15.6" thickTop="1">
      <c r="A73" s="3001"/>
      <c r="B73" s="4450" t="s">
        <v>4876</v>
      </c>
      <c r="C73" s="4451" t="s">
        <v>890</v>
      </c>
      <c r="D73" s="4451">
        <v>1</v>
      </c>
      <c r="E73" s="4452">
        <v>0</v>
      </c>
      <c r="F73" s="1715"/>
      <c r="G73" s="1323" t="s">
        <v>4884</v>
      </c>
      <c r="H73" s="1024"/>
      <c r="I73" s="1723"/>
      <c r="J73" s="4446"/>
      <c r="K73" s="4438"/>
      <c r="L73" s="101">
        <f t="shared" si="0"/>
        <v>0</v>
      </c>
      <c r="M73" s="3045">
        <v>0</v>
      </c>
      <c r="N73" s="2995"/>
      <c r="O73" s="2995"/>
    </row>
    <row r="74" spans="1:15" s="1646" customFormat="1" ht="15.6" thickBot="1">
      <c r="A74" s="3001"/>
      <c r="B74" s="4453" t="s">
        <v>4878</v>
      </c>
      <c r="C74" s="4454" t="s">
        <v>890</v>
      </c>
      <c r="D74" s="4454">
        <v>1</v>
      </c>
      <c r="E74" s="4455">
        <v>4</v>
      </c>
      <c r="F74" s="4456"/>
      <c r="G74" s="1318" t="s">
        <v>4885</v>
      </c>
      <c r="H74" s="1024"/>
      <c r="I74" s="1728"/>
      <c r="J74" s="4446"/>
      <c r="K74" s="4438"/>
      <c r="L74" s="101">
        <f t="shared" si="0"/>
        <v>0</v>
      </c>
      <c r="M74" s="3045">
        <v>0</v>
      </c>
      <c r="N74" s="2995"/>
      <c r="O74" s="2995"/>
    </row>
    <row r="75" spans="1:15" s="1646" customFormat="1" ht="15.75" customHeight="1" thickTop="1" thickBot="1">
      <c r="A75" s="3001"/>
      <c r="B75" s="1706"/>
      <c r="C75" s="1695"/>
      <c r="D75" s="1695"/>
      <c r="E75" s="1733"/>
      <c r="F75" s="1668"/>
      <c r="G75" s="4449"/>
      <c r="H75" s="1024"/>
      <c r="I75" s="4449"/>
      <c r="J75" s="4446"/>
      <c r="K75" s="4438"/>
      <c r="L75" s="101">
        <f t="shared" ref="L75:L78" si="1">IF(COUNTBLANK(E75:E75)=M75, 0, rngIncomplete )</f>
        <v>0</v>
      </c>
      <c r="M75" s="3045">
        <v>1</v>
      </c>
      <c r="N75" s="2995"/>
      <c r="O75" s="2995"/>
    </row>
    <row r="76" spans="1:15" s="1646" customFormat="1" ht="15.75" customHeight="1" thickTop="1" thickBot="1">
      <c r="A76" s="3001"/>
      <c r="B76" s="1718" t="s">
        <v>4860</v>
      </c>
      <c r="C76" s="1667"/>
      <c r="D76" s="1667"/>
      <c r="E76" s="1715"/>
      <c r="F76" s="1715"/>
      <c r="G76" s="1520"/>
      <c r="H76" s="1520"/>
      <c r="I76" s="1520"/>
      <c r="J76" s="4444"/>
      <c r="K76" s="4438"/>
      <c r="L76" s="101">
        <f t="shared" si="1"/>
        <v>0</v>
      </c>
      <c r="M76" s="3045">
        <v>1</v>
      </c>
      <c r="N76" s="3042"/>
      <c r="O76" s="2995"/>
    </row>
    <row r="77" spans="1:15" s="1646" customFormat="1" ht="15.6" thickTop="1">
      <c r="A77" s="3001"/>
      <c r="B77" s="4450" t="s">
        <v>4876</v>
      </c>
      <c r="C77" s="4451" t="s">
        <v>890</v>
      </c>
      <c r="D77" s="4451">
        <v>1</v>
      </c>
      <c r="E77" s="4452">
        <v>0</v>
      </c>
      <c r="F77" s="1715"/>
      <c r="G77" s="1323" t="s">
        <v>4886</v>
      </c>
      <c r="H77" s="1024"/>
      <c r="I77" s="1723"/>
      <c r="J77" s="4446"/>
      <c r="K77" s="4438"/>
      <c r="L77" s="101">
        <f t="shared" si="1"/>
        <v>0</v>
      </c>
      <c r="M77" s="3045">
        <v>0</v>
      </c>
      <c r="N77" s="2995"/>
      <c r="O77" s="2995"/>
    </row>
    <row r="78" spans="1:15" s="1646" customFormat="1" ht="15.6" thickBot="1">
      <c r="A78" s="3001"/>
      <c r="B78" s="4453" t="s">
        <v>4878</v>
      </c>
      <c r="C78" s="4454" t="s">
        <v>890</v>
      </c>
      <c r="D78" s="4454">
        <v>1</v>
      </c>
      <c r="E78" s="4455">
        <v>0</v>
      </c>
      <c r="F78" s="4456"/>
      <c r="G78" s="1318" t="s">
        <v>4887</v>
      </c>
      <c r="H78" s="1024"/>
      <c r="I78" s="1728"/>
      <c r="J78" s="4446"/>
      <c r="K78" s="4438"/>
      <c r="L78" s="101">
        <f t="shared" si="1"/>
        <v>0</v>
      </c>
      <c r="M78" s="3045">
        <v>0</v>
      </c>
      <c r="N78" s="2995"/>
      <c r="O78" s="2995"/>
    </row>
    <row r="79" spans="1:15" ht="15.6" thickTop="1">
      <c r="G79" s="4449"/>
      <c r="H79" s="1024"/>
      <c r="I79" s="4449"/>
      <c r="J79" s="3001" t="s">
        <v>775</v>
      </c>
      <c r="L79" s="101"/>
    </row>
  </sheetData>
  <sheetProtection formatColumns="0" formatRows="0"/>
  <mergeCells count="11">
    <mergeCell ref="B8:E8"/>
    <mergeCell ref="B58:E58"/>
    <mergeCell ref="B1:J1"/>
    <mergeCell ref="I5:I6"/>
    <mergeCell ref="B2:D2"/>
    <mergeCell ref="B3:I3"/>
    <mergeCell ref="B5:B6"/>
    <mergeCell ref="C5:C6"/>
    <mergeCell ref="D5:D6"/>
    <mergeCell ref="E5:E6"/>
    <mergeCell ref="G5:G6"/>
  </mergeCells>
  <conditionalFormatting sqref="L9:L79">
    <cfRule type="cellIs" dxfId="27" priority="5" operator="equal">
      <formula>0</formula>
    </cfRule>
  </conditionalFormatting>
  <dataValidations count="1">
    <dataValidation type="custom" allowBlank="1" showErrorMessage="1" errorTitle="Input Error" error="Please enter a numeric value." sqref="R29 R13 R21" xr:uid="{D6D4826B-0D6F-4BD7-A7B1-EE7D2694A331}">
      <formula1>ISNUMBER(R13)</formula1>
    </dataValidation>
  </dataValidations>
  <pageMargins left="0.25" right="0.25" top="0.75" bottom="0.75" header="0.3" footer="0.3"/>
  <pageSetup paperSize="8" fitToHeight="0" orientation="portrait" r:id="rId1"/>
  <headerFooter>
    <oddHeader>&amp;L&amp;F&amp;CSheet: &amp;A&amp;ROFFICIAL</oddHeader>
    <oddFooter>&amp;LPrinted on: &amp;D at &amp;T&amp;CPage &amp;P of &amp;N&amp;ROfwat</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B95AB-F391-4405-BA42-C85C25177D54}">
  <sheetPr codeName="Sheet13">
    <pageSetUpPr fitToPage="1"/>
  </sheetPr>
  <dimension ref="A1:O56"/>
  <sheetViews>
    <sheetView topLeftCell="A3" workbookViewId="0">
      <selection activeCell="M48" sqref="M48"/>
    </sheetView>
  </sheetViews>
  <sheetFormatPr defaultColWidth="9" defaultRowHeight="13.8"/>
  <cols>
    <col min="1" max="1" width="1.19921875" style="3001" customWidth="1"/>
    <col min="2" max="2" width="64.69921875" style="4434" customWidth="1"/>
    <col min="3" max="3" width="5.5" style="4434" bestFit="1" customWidth="1"/>
    <col min="4" max="4" width="4.69921875" style="4434" bestFit="1" customWidth="1"/>
    <col min="5" max="5" width="9.5" style="4434" customWidth="1"/>
    <col min="6" max="6" width="1.59765625" style="4434" customWidth="1"/>
    <col min="7" max="7" width="9.5" style="4435" customWidth="1"/>
    <col min="8" max="8" width="1.59765625" style="4435" customWidth="1"/>
    <col min="9" max="9" width="20.59765625" style="4435" customWidth="1"/>
    <col min="10" max="10" width="1.59765625" style="3042" customWidth="1"/>
    <col min="11" max="11" width="1.59765625" style="4436" customWidth="1"/>
    <col min="12" max="12" width="19.69921875" style="3042" bestFit="1" customWidth="1"/>
    <col min="13" max="13" width="1.59765625" style="3043" customWidth="1"/>
    <col min="14" max="15" width="1.59765625" style="2995" customWidth="1"/>
    <col min="16" max="16" width="1.59765625" style="4434" customWidth="1"/>
    <col min="17" max="16384" width="9" style="4434"/>
  </cols>
  <sheetData>
    <row r="1" spans="1:15" s="1637" customFormat="1" ht="22.8">
      <c r="A1" s="3159" t="s">
        <v>713</v>
      </c>
      <c r="B1" s="5068" t="s">
        <v>9947</v>
      </c>
      <c r="C1" s="5068"/>
      <c r="D1" s="5068"/>
      <c r="E1" s="5068"/>
      <c r="F1" s="5068"/>
      <c r="G1" s="5068"/>
      <c r="H1" s="5068"/>
      <c r="I1" s="5068"/>
      <c r="J1" s="5068"/>
      <c r="K1" s="4436"/>
      <c r="L1" s="3027"/>
      <c r="M1" s="3028"/>
      <c r="N1" s="2998"/>
      <c r="O1" s="2998"/>
    </row>
    <row r="2" spans="1:15" s="1637" customFormat="1" ht="22.8">
      <c r="A2" s="3159"/>
      <c r="B2" s="5068" t="s">
        <v>29</v>
      </c>
      <c r="C2" s="5068"/>
      <c r="D2" s="5068"/>
      <c r="E2" s="4313"/>
      <c r="F2" s="1713"/>
      <c r="G2" s="1713"/>
      <c r="H2" s="1713"/>
      <c r="I2" s="1713"/>
      <c r="J2" s="3029"/>
      <c r="K2" s="4436"/>
      <c r="L2" s="3027"/>
      <c r="M2" s="3028"/>
      <c r="N2" s="2998"/>
      <c r="O2" s="2998"/>
    </row>
    <row r="3" spans="1:15" s="1638" customFormat="1" ht="21">
      <c r="A3" s="3001"/>
      <c r="B3" s="4967" t="s">
        <v>9972</v>
      </c>
      <c r="C3" s="4967"/>
      <c r="D3" s="4967"/>
      <c r="E3" s="4967"/>
      <c r="F3" s="5200"/>
      <c r="G3" s="5200"/>
      <c r="H3" s="5200"/>
      <c r="I3" s="5200"/>
      <c r="J3" s="4437"/>
      <c r="K3" s="4438"/>
      <c r="L3" s="4439" t="s">
        <v>716</v>
      </c>
      <c r="M3" s="3033"/>
      <c r="N3" s="2995"/>
      <c r="O3" s="2995"/>
    </row>
    <row r="4" spans="1:15" s="1646" customFormat="1" ht="23.4" thickBot="1">
      <c r="A4" s="3001"/>
      <c r="B4" s="1714"/>
      <c r="C4" s="1714"/>
      <c r="D4" s="1714"/>
      <c r="E4" s="1714"/>
      <c r="F4" s="1715"/>
      <c r="G4" s="1716"/>
      <c r="H4" s="4440"/>
      <c r="I4" s="4440"/>
      <c r="J4" s="4437"/>
      <c r="K4" s="4438"/>
      <c r="L4" s="3034"/>
      <c r="M4" s="3033"/>
      <c r="N4" s="2995"/>
      <c r="O4" s="2995"/>
    </row>
    <row r="5" spans="1:15" s="1646" customFormat="1" ht="15.6" thickTop="1">
      <c r="A5" s="3001"/>
      <c r="B5" s="5201" t="s">
        <v>717</v>
      </c>
      <c r="C5" s="5203" t="s">
        <v>718</v>
      </c>
      <c r="D5" s="5203" t="s">
        <v>719</v>
      </c>
      <c r="E5" s="5196" t="s">
        <v>858</v>
      </c>
      <c r="F5" s="1715"/>
      <c r="G5" s="5198" t="s">
        <v>723</v>
      </c>
      <c r="H5" s="1651"/>
      <c r="I5" s="5198" t="s">
        <v>724</v>
      </c>
      <c r="J5" s="3035"/>
      <c r="K5" s="4438"/>
      <c r="L5" s="3034"/>
      <c r="M5" s="3033"/>
      <c r="N5" s="2995"/>
      <c r="O5" s="2995"/>
    </row>
    <row r="6" spans="1:15" s="1646" customFormat="1" ht="54" customHeight="1" thickBot="1">
      <c r="A6" s="3001" t="s">
        <v>725</v>
      </c>
      <c r="B6" s="5202"/>
      <c r="C6" s="5204"/>
      <c r="D6" s="5204"/>
      <c r="E6" s="5197"/>
      <c r="F6" s="1715"/>
      <c r="G6" s="5199"/>
      <c r="H6" s="1651"/>
      <c r="I6" s="5199"/>
      <c r="J6" s="3035"/>
      <c r="K6" s="4438"/>
      <c r="L6" s="4441"/>
      <c r="M6" s="4442"/>
      <c r="N6" s="2995"/>
      <c r="O6" s="2995"/>
    </row>
    <row r="7" spans="1:15" s="1646" customFormat="1" ht="15.75" customHeight="1" thickTop="1">
      <c r="B7" s="1802"/>
      <c r="C7" s="1802"/>
      <c r="D7" s="1802"/>
      <c r="E7" s="3715"/>
      <c r="F7" s="1668"/>
      <c r="G7" s="3715"/>
      <c r="H7" s="3715"/>
      <c r="I7" s="3715"/>
      <c r="J7" s="3034"/>
      <c r="K7" s="4438"/>
      <c r="L7" s="3034"/>
      <c r="M7" s="3033"/>
      <c r="N7" s="3253"/>
      <c r="O7" s="2995"/>
    </row>
    <row r="8" spans="1:15" s="1646" customFormat="1" ht="15.6">
      <c r="B8" s="5335" t="s">
        <v>4825</v>
      </c>
      <c r="C8" s="5122"/>
      <c r="D8" s="5122"/>
      <c r="E8" s="5122"/>
      <c r="F8" s="1668"/>
      <c r="G8" s="3715"/>
      <c r="H8" s="3715"/>
      <c r="I8" s="3715"/>
      <c r="J8" s="3034"/>
      <c r="K8" s="4438"/>
      <c r="L8" s="3034"/>
      <c r="M8" s="3045"/>
      <c r="N8" s="3253"/>
      <c r="O8" s="2995"/>
    </row>
    <row r="9" spans="1:15" ht="15.75" customHeight="1" thickBot="1">
      <c r="A9" s="3001" t="s">
        <v>729</v>
      </c>
      <c r="B9" s="4443"/>
      <c r="G9" s="1763"/>
      <c r="L9" s="101">
        <f t="shared" ref="L9:L54" si="0">IF(COUNTBLANK(E9:E9)=M9, 0, rngIncomplete )</f>
        <v>0</v>
      </c>
      <c r="M9" s="3045">
        <v>1</v>
      </c>
    </row>
    <row r="10" spans="1:15" s="1646" customFormat="1" ht="15.75" customHeight="1" thickTop="1" thickBot="1">
      <c r="A10" s="3001"/>
      <c r="B10" s="1718" t="s">
        <v>4888</v>
      </c>
      <c r="C10" s="1667"/>
      <c r="D10" s="1667"/>
      <c r="E10" s="1715"/>
      <c r="F10" s="1715"/>
      <c r="G10" s="1520"/>
      <c r="H10" s="1520"/>
      <c r="I10" s="1520"/>
      <c r="J10" s="4444"/>
      <c r="K10" s="4438"/>
      <c r="L10" s="101">
        <f t="shared" si="0"/>
        <v>0</v>
      </c>
      <c r="M10" s="3045">
        <v>1</v>
      </c>
      <c r="N10" s="3042"/>
      <c r="O10" s="2995"/>
    </row>
    <row r="11" spans="1:15" s="1646" customFormat="1" ht="15.6" thickTop="1">
      <c r="A11" s="3001"/>
      <c r="B11" s="1719" t="s">
        <v>4827</v>
      </c>
      <c r="C11" s="1720" t="s">
        <v>731</v>
      </c>
      <c r="D11" s="1720">
        <v>3</v>
      </c>
      <c r="E11" s="4445"/>
      <c r="F11" s="1715"/>
      <c r="G11" s="1323" t="s">
        <v>4889</v>
      </c>
      <c r="H11" s="1024"/>
      <c r="I11" s="1723"/>
      <c r="J11" s="4446"/>
      <c r="K11" s="4438"/>
      <c r="L11" s="101" t="str">
        <f t="shared" si="0"/>
        <v>Please complete all cells in row</v>
      </c>
      <c r="M11" s="3045">
        <v>0</v>
      </c>
      <c r="N11" s="2995"/>
      <c r="O11" s="2995"/>
    </row>
    <row r="12" spans="1:15" s="1646" customFormat="1" ht="15">
      <c r="A12" s="3001"/>
      <c r="B12" s="1724" t="s">
        <v>4829</v>
      </c>
      <c r="C12" s="1725" t="s">
        <v>731</v>
      </c>
      <c r="D12" s="1725">
        <v>3</v>
      </c>
      <c r="E12" s="4447"/>
      <c r="F12" s="1715"/>
      <c r="G12" s="1318" t="s">
        <v>4890</v>
      </c>
      <c r="H12" s="1024"/>
      <c r="I12" s="1728"/>
      <c r="J12" s="4446"/>
      <c r="K12" s="4438"/>
      <c r="L12" s="101" t="str">
        <f t="shared" si="0"/>
        <v>Please complete all cells in row</v>
      </c>
      <c r="M12" s="3045">
        <v>0</v>
      </c>
      <c r="N12" s="2995"/>
      <c r="O12" s="2995"/>
    </row>
    <row r="13" spans="1:15" s="1646" customFormat="1" ht="15">
      <c r="A13" s="3001"/>
      <c r="B13" s="1724" t="s">
        <v>4831</v>
      </c>
      <c r="C13" s="1725" t="s">
        <v>731</v>
      </c>
      <c r="D13" s="1725">
        <v>3</v>
      </c>
      <c r="E13" s="4779">
        <f>IFERROR(SUM(E11:E12),0)</f>
        <v>0</v>
      </c>
      <c r="F13" s="1715"/>
      <c r="G13" s="1318" t="s">
        <v>4891</v>
      </c>
      <c r="H13" s="1024"/>
      <c r="I13" s="1728"/>
      <c r="J13" s="4446"/>
      <c r="K13" s="4438"/>
      <c r="L13" s="101">
        <f t="shared" si="0"/>
        <v>0</v>
      </c>
      <c r="M13" s="3045">
        <v>0</v>
      </c>
      <c r="N13" s="2995"/>
      <c r="O13" s="2995"/>
    </row>
    <row r="14" spans="1:15" s="1646" customFormat="1" ht="15">
      <c r="A14" s="3001"/>
      <c r="B14" s="1724" t="s">
        <v>4871</v>
      </c>
      <c r="C14" s="1725" t="s">
        <v>731</v>
      </c>
      <c r="D14" s="1725">
        <v>3</v>
      </c>
      <c r="E14" s="4447"/>
      <c r="F14" s="1715"/>
      <c r="G14" s="1318" t="s">
        <v>4892</v>
      </c>
      <c r="H14" s="1024"/>
      <c r="I14" s="1728"/>
      <c r="J14" s="4446"/>
      <c r="K14" s="4438"/>
      <c r="L14" s="101" t="str">
        <f t="shared" si="0"/>
        <v>Please complete all cells in row</v>
      </c>
      <c r="M14" s="3045">
        <v>0</v>
      </c>
      <c r="N14" s="2995"/>
      <c r="O14" s="2995"/>
    </row>
    <row r="15" spans="1:15" s="1646" customFormat="1" ht="15">
      <c r="A15" s="3001"/>
      <c r="B15" s="1724" t="s">
        <v>4835</v>
      </c>
      <c r="C15" s="1725" t="s">
        <v>731</v>
      </c>
      <c r="D15" s="1725">
        <v>3</v>
      </c>
      <c r="E15" s="4447"/>
      <c r="F15" s="1715"/>
      <c r="G15" s="1318" t="s">
        <v>4893</v>
      </c>
      <c r="H15" s="1024"/>
      <c r="I15" s="1728"/>
      <c r="J15" s="4446"/>
      <c r="K15" s="4438"/>
      <c r="L15" s="101" t="str">
        <f t="shared" si="0"/>
        <v>Please complete all cells in row</v>
      </c>
      <c r="M15" s="3045">
        <v>0</v>
      </c>
      <c r="N15" s="2995"/>
      <c r="O15" s="2995"/>
    </row>
    <row r="16" spans="1:15" s="1646" customFormat="1" ht="15.6" thickBot="1">
      <c r="A16" s="3001"/>
      <c r="B16" s="1729" t="s">
        <v>4837</v>
      </c>
      <c r="C16" s="1730" t="s">
        <v>731</v>
      </c>
      <c r="D16" s="1730">
        <v>3</v>
      </c>
      <c r="E16" s="4780">
        <f>IFERROR(SUM(E14:E15),0)</f>
        <v>0</v>
      </c>
      <c r="F16" s="1715"/>
      <c r="G16" s="4448" t="s">
        <v>4894</v>
      </c>
      <c r="H16" s="1024"/>
      <c r="I16" s="4448"/>
      <c r="J16" s="4446"/>
      <c r="K16" s="4438"/>
      <c r="L16" s="101">
        <f t="shared" si="0"/>
        <v>0</v>
      </c>
      <c r="M16" s="3045">
        <v>0</v>
      </c>
      <c r="N16" s="2995"/>
      <c r="O16" s="2995"/>
    </row>
    <row r="17" spans="1:15" ht="16.2" thickTop="1" thickBot="1">
      <c r="G17" s="4449"/>
      <c r="H17" s="1024"/>
      <c r="I17" s="4449"/>
      <c r="L17" s="101">
        <f t="shared" si="0"/>
        <v>0</v>
      </c>
      <c r="M17" s="3045">
        <v>1</v>
      </c>
    </row>
    <row r="18" spans="1:15" s="1646" customFormat="1" ht="15.75" customHeight="1" thickTop="1" thickBot="1">
      <c r="A18" s="3001"/>
      <c r="B18" s="1718" t="s">
        <v>4895</v>
      </c>
      <c r="C18" s="1667"/>
      <c r="D18" s="1667"/>
      <c r="E18" s="1715"/>
      <c r="F18" s="1715"/>
      <c r="G18" s="1520"/>
      <c r="H18" s="1520"/>
      <c r="I18" s="1520"/>
      <c r="J18" s="4444"/>
      <c r="K18" s="4438"/>
      <c r="L18" s="101">
        <f t="shared" si="0"/>
        <v>0</v>
      </c>
      <c r="M18" s="3045">
        <v>1</v>
      </c>
      <c r="N18" s="3042"/>
      <c r="O18" s="2995"/>
    </row>
    <row r="19" spans="1:15" s="1646" customFormat="1" ht="15.6" thickTop="1">
      <c r="A19" s="3001"/>
      <c r="B19" s="1719" t="s">
        <v>4896</v>
      </c>
      <c r="C19" s="1720" t="s">
        <v>731</v>
      </c>
      <c r="D19" s="1720">
        <v>3</v>
      </c>
      <c r="E19" s="4445"/>
      <c r="F19" s="1715"/>
      <c r="G19" s="1323" t="s">
        <v>4897</v>
      </c>
      <c r="H19" s="1024"/>
      <c r="I19" s="1723"/>
      <c r="J19" s="4446"/>
      <c r="K19" s="4438"/>
      <c r="L19" s="101" t="str">
        <f t="shared" si="0"/>
        <v>Please complete all cells in row</v>
      </c>
      <c r="M19" s="3045">
        <v>0</v>
      </c>
      <c r="N19" s="2995"/>
      <c r="O19" s="2995"/>
    </row>
    <row r="20" spans="1:15" s="1646" customFormat="1" ht="15">
      <c r="A20" s="3001"/>
      <c r="B20" s="1724" t="s">
        <v>4829</v>
      </c>
      <c r="C20" s="1725" t="s">
        <v>731</v>
      </c>
      <c r="D20" s="1725">
        <v>3</v>
      </c>
      <c r="E20" s="4447"/>
      <c r="F20" s="1715"/>
      <c r="G20" s="1318" t="s">
        <v>4898</v>
      </c>
      <c r="H20" s="1024"/>
      <c r="I20" s="1728"/>
      <c r="J20" s="4446"/>
      <c r="K20" s="4438"/>
      <c r="L20" s="101" t="str">
        <f t="shared" si="0"/>
        <v>Please complete all cells in row</v>
      </c>
      <c r="M20" s="3045">
        <v>0</v>
      </c>
      <c r="N20" s="2995"/>
      <c r="O20" s="2995"/>
    </row>
    <row r="21" spans="1:15" s="1646" customFormat="1" ht="15">
      <c r="A21" s="3001"/>
      <c r="B21" s="1724" t="s">
        <v>4831</v>
      </c>
      <c r="C21" s="1725" t="s">
        <v>731</v>
      </c>
      <c r="D21" s="1725">
        <v>3</v>
      </c>
      <c r="E21" s="4779">
        <f>IFERROR(SUM(E19:E20),0)</f>
        <v>0</v>
      </c>
      <c r="F21" s="1715"/>
      <c r="G21" s="1318" t="s">
        <v>4899</v>
      </c>
      <c r="H21" s="1024"/>
      <c r="I21" s="1728"/>
      <c r="J21" s="4446"/>
      <c r="K21" s="4438"/>
      <c r="L21" s="101">
        <f t="shared" si="0"/>
        <v>0</v>
      </c>
      <c r="M21" s="3045">
        <v>0</v>
      </c>
      <c r="N21" s="2995"/>
      <c r="O21" s="2995"/>
    </row>
    <row r="22" spans="1:15" s="1646" customFormat="1" ht="15">
      <c r="A22" s="3001"/>
      <c r="B22" s="1724" t="s">
        <v>4871</v>
      </c>
      <c r="C22" s="1725" t="s">
        <v>731</v>
      </c>
      <c r="D22" s="1725">
        <v>3</v>
      </c>
      <c r="E22" s="4447"/>
      <c r="F22" s="1715"/>
      <c r="G22" s="1318" t="s">
        <v>4900</v>
      </c>
      <c r="H22" s="1024"/>
      <c r="I22" s="1728"/>
      <c r="J22" s="4446"/>
      <c r="K22" s="4438"/>
      <c r="L22" s="101" t="str">
        <f t="shared" si="0"/>
        <v>Please complete all cells in row</v>
      </c>
      <c r="M22" s="3045">
        <v>0</v>
      </c>
      <c r="N22" s="2995"/>
      <c r="O22" s="2995"/>
    </row>
    <row r="23" spans="1:15" s="1646" customFormat="1" ht="15">
      <c r="A23" s="3001"/>
      <c r="B23" s="1724" t="s">
        <v>4835</v>
      </c>
      <c r="C23" s="1725" t="s">
        <v>731</v>
      </c>
      <c r="D23" s="1725">
        <v>3</v>
      </c>
      <c r="E23" s="4447"/>
      <c r="F23" s="1715"/>
      <c r="G23" s="1318" t="s">
        <v>4901</v>
      </c>
      <c r="H23" s="1024"/>
      <c r="I23" s="1728"/>
      <c r="J23" s="4446"/>
      <c r="K23" s="4438"/>
      <c r="L23" s="101" t="str">
        <f t="shared" si="0"/>
        <v>Please complete all cells in row</v>
      </c>
      <c r="M23" s="3045">
        <v>0</v>
      </c>
      <c r="N23" s="2995"/>
      <c r="O23" s="2995"/>
    </row>
    <row r="24" spans="1:15" s="1646" customFormat="1" ht="15.6" thickBot="1">
      <c r="A24" s="3001"/>
      <c r="B24" s="1729" t="s">
        <v>4837</v>
      </c>
      <c r="C24" s="1730" t="s">
        <v>731</v>
      </c>
      <c r="D24" s="1730">
        <v>3</v>
      </c>
      <c r="E24" s="4780">
        <f>IFERROR(SUM(E22:E23),0)</f>
        <v>0</v>
      </c>
      <c r="F24" s="1715"/>
      <c r="G24" s="4448" t="s">
        <v>4902</v>
      </c>
      <c r="H24" s="1024"/>
      <c r="I24" s="4448"/>
      <c r="J24" s="4446"/>
      <c r="K24" s="4438"/>
      <c r="L24" s="101">
        <f t="shared" si="0"/>
        <v>0</v>
      </c>
      <c r="M24" s="3045">
        <v>0</v>
      </c>
      <c r="N24" s="2995"/>
      <c r="O24" s="2995"/>
    </row>
    <row r="25" spans="1:15" ht="16.2" thickTop="1" thickBot="1">
      <c r="G25" s="4449"/>
      <c r="H25" s="1024"/>
      <c r="I25" s="4449"/>
      <c r="L25" s="101">
        <f t="shared" si="0"/>
        <v>0</v>
      </c>
      <c r="M25" s="3045">
        <v>1</v>
      </c>
    </row>
    <row r="26" spans="1:15" s="1646" customFormat="1" ht="15.75" customHeight="1" thickTop="1" thickBot="1">
      <c r="A26" s="3001"/>
      <c r="B26" s="1718" t="s">
        <v>4903</v>
      </c>
      <c r="C26" s="1667"/>
      <c r="D26" s="1667"/>
      <c r="E26" s="1715"/>
      <c r="F26" s="1715"/>
      <c r="G26" s="1520"/>
      <c r="H26" s="1520"/>
      <c r="I26" s="1520"/>
      <c r="J26" s="4444"/>
      <c r="K26" s="4438"/>
      <c r="L26" s="101">
        <f t="shared" si="0"/>
        <v>0</v>
      </c>
      <c r="M26" s="3045">
        <v>1</v>
      </c>
      <c r="N26" s="3042"/>
      <c r="O26" s="2995"/>
    </row>
    <row r="27" spans="1:15" s="1646" customFormat="1" ht="15.6" thickTop="1">
      <c r="A27" s="3001"/>
      <c r="B27" s="1719" t="s">
        <v>4896</v>
      </c>
      <c r="C27" s="1720" t="s">
        <v>731</v>
      </c>
      <c r="D27" s="1720">
        <v>3</v>
      </c>
      <c r="E27" s="4445"/>
      <c r="F27" s="1715"/>
      <c r="G27" s="1323" t="s">
        <v>4904</v>
      </c>
      <c r="H27" s="1024"/>
      <c r="I27" s="1723"/>
      <c r="J27" s="4446"/>
      <c r="K27" s="4438"/>
      <c r="L27" s="101" t="str">
        <f t="shared" si="0"/>
        <v>Please complete all cells in row</v>
      </c>
      <c r="M27" s="3045">
        <v>0</v>
      </c>
      <c r="N27" s="2995"/>
      <c r="O27" s="2995"/>
    </row>
    <row r="28" spans="1:15" s="1646" customFormat="1" ht="15">
      <c r="A28" s="3001"/>
      <c r="B28" s="1724" t="s">
        <v>4829</v>
      </c>
      <c r="C28" s="1725" t="s">
        <v>731</v>
      </c>
      <c r="D28" s="1725">
        <v>3</v>
      </c>
      <c r="E28" s="4447"/>
      <c r="F28" s="1715"/>
      <c r="G28" s="1318" t="s">
        <v>4905</v>
      </c>
      <c r="H28" s="1024"/>
      <c r="I28" s="1728"/>
      <c r="J28" s="4446"/>
      <c r="K28" s="4438"/>
      <c r="L28" s="101" t="str">
        <f t="shared" si="0"/>
        <v>Please complete all cells in row</v>
      </c>
      <c r="M28" s="3045">
        <v>0</v>
      </c>
      <c r="N28" s="2995"/>
      <c r="O28" s="2995"/>
    </row>
    <row r="29" spans="1:15" s="1646" customFormat="1" ht="15">
      <c r="A29" s="3001"/>
      <c r="B29" s="1724" t="s">
        <v>4831</v>
      </c>
      <c r="C29" s="1725" t="s">
        <v>731</v>
      </c>
      <c r="D29" s="1725">
        <v>3</v>
      </c>
      <c r="E29" s="4779">
        <f>IFERROR(SUM(E27:E28),0)</f>
        <v>0</v>
      </c>
      <c r="F29" s="1715"/>
      <c r="G29" s="1318" t="s">
        <v>4906</v>
      </c>
      <c r="H29" s="1024"/>
      <c r="I29" s="1728"/>
      <c r="J29" s="4446"/>
      <c r="K29" s="4438"/>
      <c r="L29" s="101">
        <f t="shared" si="0"/>
        <v>0</v>
      </c>
      <c r="M29" s="3045">
        <v>0</v>
      </c>
      <c r="N29" s="2995"/>
      <c r="O29" s="2995"/>
    </row>
    <row r="30" spans="1:15" s="1646" customFormat="1" ht="15">
      <c r="A30" s="3001"/>
      <c r="B30" s="1724" t="s">
        <v>4871</v>
      </c>
      <c r="C30" s="1725" t="s">
        <v>731</v>
      </c>
      <c r="D30" s="1725">
        <v>3</v>
      </c>
      <c r="E30" s="4447"/>
      <c r="F30" s="1715"/>
      <c r="G30" s="1318" t="s">
        <v>4907</v>
      </c>
      <c r="H30" s="1024"/>
      <c r="I30" s="1728"/>
      <c r="J30" s="4446"/>
      <c r="K30" s="4438"/>
      <c r="L30" s="101" t="str">
        <f t="shared" si="0"/>
        <v>Please complete all cells in row</v>
      </c>
      <c r="M30" s="3045">
        <v>0</v>
      </c>
      <c r="N30" s="2995"/>
      <c r="O30" s="2995"/>
    </row>
    <row r="31" spans="1:15" s="1646" customFormat="1" ht="15">
      <c r="A31" s="3001"/>
      <c r="B31" s="1724" t="s">
        <v>4835</v>
      </c>
      <c r="C31" s="1725" t="s">
        <v>731</v>
      </c>
      <c r="D31" s="1725">
        <v>3</v>
      </c>
      <c r="E31" s="4447"/>
      <c r="F31" s="1715"/>
      <c r="G31" s="1318" t="s">
        <v>4908</v>
      </c>
      <c r="H31" s="1024"/>
      <c r="I31" s="1728"/>
      <c r="J31" s="4446"/>
      <c r="K31" s="4438"/>
      <c r="L31" s="101" t="str">
        <f t="shared" si="0"/>
        <v>Please complete all cells in row</v>
      </c>
      <c r="M31" s="3045">
        <v>0</v>
      </c>
      <c r="N31" s="2995"/>
      <c r="O31" s="2995"/>
    </row>
    <row r="32" spans="1:15" s="1646" customFormat="1" ht="15.6" thickBot="1">
      <c r="A32" s="3001"/>
      <c r="B32" s="1729" t="s">
        <v>4837</v>
      </c>
      <c r="C32" s="1730" t="s">
        <v>731</v>
      </c>
      <c r="D32" s="1730">
        <v>3</v>
      </c>
      <c r="E32" s="4780">
        <f>IFERROR(SUM(E30:E31),0)</f>
        <v>0</v>
      </c>
      <c r="F32" s="1715"/>
      <c r="G32" s="4448" t="s">
        <v>4909</v>
      </c>
      <c r="H32" s="1024"/>
      <c r="I32" s="4448"/>
      <c r="J32" s="4446"/>
      <c r="K32" s="4438"/>
      <c r="L32" s="101">
        <f t="shared" si="0"/>
        <v>0</v>
      </c>
      <c r="M32" s="3045">
        <v>0</v>
      </c>
      <c r="N32" s="2995"/>
      <c r="O32" s="2995"/>
    </row>
    <row r="33" spans="1:15" ht="16.2" thickTop="1" thickBot="1">
      <c r="G33" s="4449"/>
      <c r="H33" s="1024"/>
      <c r="I33" s="4449"/>
      <c r="L33" s="101">
        <f t="shared" si="0"/>
        <v>0</v>
      </c>
      <c r="M33" s="3045">
        <v>1</v>
      </c>
    </row>
    <row r="34" spans="1:15" s="1646" customFormat="1" ht="15.75" customHeight="1" thickTop="1" thickBot="1">
      <c r="A34" s="3001"/>
      <c r="B34" s="1718" t="s">
        <v>4910</v>
      </c>
      <c r="C34" s="1667"/>
      <c r="D34" s="1667"/>
      <c r="E34" s="1715"/>
      <c r="F34" s="1715"/>
      <c r="G34" s="4457"/>
      <c r="H34" s="1520"/>
      <c r="I34" s="1520"/>
      <c r="J34" s="4444"/>
      <c r="K34" s="4438"/>
      <c r="L34" s="101">
        <f t="shared" si="0"/>
        <v>0</v>
      </c>
      <c r="M34" s="3045">
        <v>1</v>
      </c>
      <c r="N34" s="3042"/>
      <c r="O34" s="2995"/>
    </row>
    <row r="35" spans="1:15" s="1646" customFormat="1" ht="15.6" thickTop="1">
      <c r="A35" s="3001"/>
      <c r="B35" s="1724" t="s">
        <v>4829</v>
      </c>
      <c r="C35" s="1720" t="s">
        <v>731</v>
      </c>
      <c r="D35" s="1720">
        <v>3</v>
      </c>
      <c r="E35" s="4445"/>
      <c r="F35" s="1715"/>
      <c r="G35" s="4458" t="s">
        <v>4854</v>
      </c>
      <c r="H35" s="1024"/>
      <c r="I35" s="1723"/>
      <c r="J35" s="4446"/>
      <c r="K35" s="4438"/>
      <c r="L35" s="101" t="str">
        <f t="shared" si="0"/>
        <v>Please complete all cells in row</v>
      </c>
      <c r="M35" s="3045">
        <v>0</v>
      </c>
      <c r="N35" s="2995"/>
      <c r="O35" s="2995"/>
    </row>
    <row r="36" spans="1:15" s="1646" customFormat="1" ht="15.6" thickBot="1">
      <c r="A36" s="3001"/>
      <c r="B36" s="4459" t="s">
        <v>4835</v>
      </c>
      <c r="C36" s="4460" t="s">
        <v>731</v>
      </c>
      <c r="D36" s="4460">
        <v>3</v>
      </c>
      <c r="E36" s="4461"/>
      <c r="F36" s="1715"/>
      <c r="G36" s="1318" t="s">
        <v>4911</v>
      </c>
      <c r="H36" s="1024"/>
      <c r="I36" s="1728"/>
      <c r="J36" s="4446"/>
      <c r="K36" s="4438"/>
      <c r="L36" s="101" t="str">
        <f t="shared" si="0"/>
        <v>Please complete all cells in row</v>
      </c>
      <c r="M36" s="3045">
        <v>0</v>
      </c>
      <c r="N36" s="2995"/>
      <c r="O36" s="2995"/>
    </row>
    <row r="37" spans="1:15" ht="16.2" thickTop="1" thickBot="1">
      <c r="G37" s="4449"/>
      <c r="H37" s="1024"/>
      <c r="I37" s="4449"/>
      <c r="L37" s="101">
        <f t="shared" si="0"/>
        <v>0</v>
      </c>
      <c r="M37" s="3045">
        <v>1</v>
      </c>
    </row>
    <row r="38" spans="1:15" s="1646" customFormat="1" ht="15.75" customHeight="1" thickTop="1" thickBot="1">
      <c r="A38" s="3001"/>
      <c r="B38" s="1718" t="s">
        <v>4912</v>
      </c>
      <c r="C38" s="1667"/>
      <c r="D38" s="1667"/>
      <c r="E38" s="1715"/>
      <c r="F38" s="1715"/>
      <c r="G38" s="4457"/>
      <c r="H38" s="1520"/>
      <c r="I38" s="1520"/>
      <c r="J38" s="4444"/>
      <c r="K38" s="4438"/>
      <c r="L38" s="101">
        <f t="shared" si="0"/>
        <v>0</v>
      </c>
      <c r="M38" s="3045">
        <v>1</v>
      </c>
      <c r="N38" s="3042"/>
      <c r="O38" s="2995"/>
    </row>
    <row r="39" spans="1:15" s="1646" customFormat="1" ht="15.6" thickTop="1">
      <c r="A39" s="3001"/>
      <c r="B39" s="1724" t="s">
        <v>4829</v>
      </c>
      <c r="C39" s="1720" t="s">
        <v>731</v>
      </c>
      <c r="D39" s="1720">
        <v>3</v>
      </c>
      <c r="E39" s="4445"/>
      <c r="F39" s="1715"/>
      <c r="G39" s="4458" t="s">
        <v>4913</v>
      </c>
      <c r="H39" s="1024"/>
      <c r="I39" s="1728"/>
      <c r="J39" s="4446"/>
      <c r="K39" s="4438"/>
      <c r="L39" s="101" t="str">
        <f t="shared" si="0"/>
        <v>Please complete all cells in row</v>
      </c>
      <c r="M39" s="3045">
        <v>0</v>
      </c>
      <c r="N39" s="2995"/>
      <c r="O39" s="2995"/>
    </row>
    <row r="40" spans="1:15" s="1646" customFormat="1" ht="15.6" thickBot="1">
      <c r="A40" s="3001"/>
      <c r="B40" s="4459" t="s">
        <v>4835</v>
      </c>
      <c r="C40" s="4460" t="s">
        <v>731</v>
      </c>
      <c r="D40" s="4460">
        <v>3</v>
      </c>
      <c r="E40" s="4461"/>
      <c r="F40" s="1715"/>
      <c r="G40" s="1318" t="s">
        <v>4914</v>
      </c>
      <c r="H40" s="1024"/>
      <c r="I40" s="1728"/>
      <c r="J40" s="4446"/>
      <c r="K40" s="4438"/>
      <c r="L40" s="101" t="str">
        <f t="shared" si="0"/>
        <v>Please complete all cells in row</v>
      </c>
      <c r="M40" s="3045">
        <v>0</v>
      </c>
      <c r="N40" s="2995"/>
      <c r="O40" s="2995"/>
    </row>
    <row r="41" spans="1:15" ht="15.6" thickTop="1">
      <c r="G41" s="4449"/>
      <c r="H41" s="1024"/>
      <c r="I41" s="4449"/>
      <c r="L41" s="101">
        <f t="shared" si="0"/>
        <v>0</v>
      </c>
      <c r="M41" s="3045">
        <v>1</v>
      </c>
    </row>
    <row r="42" spans="1:15" ht="15.6">
      <c r="B42" s="5335" t="s">
        <v>4875</v>
      </c>
      <c r="C42" s="5122"/>
      <c r="D42" s="5122"/>
      <c r="E42" s="5122"/>
      <c r="G42" s="1762"/>
      <c r="H42" s="1024"/>
      <c r="I42" s="1762"/>
      <c r="L42" s="101">
        <f t="shared" si="0"/>
        <v>0</v>
      </c>
      <c r="M42" s="3045">
        <v>1</v>
      </c>
    </row>
    <row r="43" spans="1:15" ht="15.6" thickBot="1">
      <c r="B43" s="4462"/>
      <c r="G43" s="1762"/>
      <c r="H43" s="1024"/>
      <c r="I43" s="1762"/>
      <c r="L43" s="101">
        <f t="shared" si="0"/>
        <v>0</v>
      </c>
      <c r="M43" s="3045">
        <v>1</v>
      </c>
    </row>
    <row r="44" spans="1:15" s="1646" customFormat="1" ht="15.75" customHeight="1" thickTop="1" thickBot="1">
      <c r="A44" s="3001"/>
      <c r="B44" s="1718" t="s">
        <v>4888</v>
      </c>
      <c r="C44" s="1667"/>
      <c r="D44" s="1667"/>
      <c r="E44" s="1715"/>
      <c r="F44" s="1715"/>
      <c r="G44" s="1520"/>
      <c r="H44" s="1520"/>
      <c r="I44" s="1520"/>
      <c r="J44" s="4444"/>
      <c r="K44" s="4438"/>
      <c r="L44" s="101">
        <f t="shared" si="0"/>
        <v>0</v>
      </c>
      <c r="M44" s="3045">
        <v>1</v>
      </c>
      <c r="N44" s="3042"/>
      <c r="O44" s="2995"/>
    </row>
    <row r="45" spans="1:15" s="1646" customFormat="1" ht="15.6" thickTop="1">
      <c r="A45" s="3001"/>
      <c r="B45" s="4450" t="s">
        <v>4876</v>
      </c>
      <c r="C45" s="4451" t="s">
        <v>890</v>
      </c>
      <c r="D45" s="4451">
        <v>1</v>
      </c>
      <c r="E45" s="4452"/>
      <c r="F45" s="1715"/>
      <c r="G45" s="1323" t="s">
        <v>4915</v>
      </c>
      <c r="H45" s="1024"/>
      <c r="I45" s="1723"/>
      <c r="J45" s="4446"/>
      <c r="K45" s="4438"/>
      <c r="L45" s="101" t="str">
        <f t="shared" si="0"/>
        <v>Please complete all cells in row</v>
      </c>
      <c r="M45" s="3045">
        <v>0</v>
      </c>
      <c r="N45" s="2995"/>
      <c r="O45" s="2995"/>
    </row>
    <row r="46" spans="1:15" s="1646" customFormat="1" ht="15.6" thickBot="1">
      <c r="A46" s="3001"/>
      <c r="B46" s="4453" t="s">
        <v>4878</v>
      </c>
      <c r="C46" s="4454" t="s">
        <v>890</v>
      </c>
      <c r="D46" s="4454">
        <v>1</v>
      </c>
      <c r="E46" s="4455"/>
      <c r="F46" s="4456"/>
      <c r="G46" s="1318" t="s">
        <v>4916</v>
      </c>
      <c r="H46" s="1024"/>
      <c r="I46" s="1728"/>
      <c r="J46" s="4446"/>
      <c r="K46" s="4438"/>
      <c r="L46" s="101" t="str">
        <f t="shared" si="0"/>
        <v>Please complete all cells in row</v>
      </c>
      <c r="M46" s="3045">
        <v>0</v>
      </c>
      <c r="N46" s="2995"/>
      <c r="O46" s="2995"/>
    </row>
    <row r="47" spans="1:15" ht="16.2" thickTop="1" thickBot="1">
      <c r="G47" s="4449"/>
      <c r="H47" s="1024"/>
      <c r="I47" s="4449"/>
      <c r="L47" s="101">
        <f t="shared" si="0"/>
        <v>0</v>
      </c>
      <c r="M47" s="3045">
        <v>1</v>
      </c>
    </row>
    <row r="48" spans="1:15" s="1646" customFormat="1" ht="15.75" customHeight="1" thickTop="1" thickBot="1">
      <c r="A48" s="3001"/>
      <c r="B48" s="1718" t="s">
        <v>4895</v>
      </c>
      <c r="C48" s="1667"/>
      <c r="D48" s="1667"/>
      <c r="E48" s="1715"/>
      <c r="F48" s="1715"/>
      <c r="G48" s="1520"/>
      <c r="H48" s="1520"/>
      <c r="I48" s="1520"/>
      <c r="J48" s="4444"/>
      <c r="K48" s="4438"/>
      <c r="L48" s="101">
        <f t="shared" si="0"/>
        <v>0</v>
      </c>
      <c r="M48" s="3045">
        <v>1</v>
      </c>
      <c r="N48" s="3042"/>
      <c r="O48" s="2995"/>
    </row>
    <row r="49" spans="1:15" s="1646" customFormat="1" ht="15.6" thickTop="1">
      <c r="A49" s="3001"/>
      <c r="B49" s="4450" t="s">
        <v>4876</v>
      </c>
      <c r="C49" s="4451" t="s">
        <v>890</v>
      </c>
      <c r="D49" s="4451">
        <v>1</v>
      </c>
      <c r="E49" s="4452"/>
      <c r="F49" s="1715"/>
      <c r="G49" s="1323" t="s">
        <v>4917</v>
      </c>
      <c r="H49" s="1024"/>
      <c r="I49" s="1723"/>
      <c r="J49" s="4446"/>
      <c r="K49" s="4438"/>
      <c r="L49" s="101" t="str">
        <f t="shared" si="0"/>
        <v>Please complete all cells in row</v>
      </c>
      <c r="M49" s="3045">
        <v>0</v>
      </c>
      <c r="N49" s="2995"/>
      <c r="O49" s="2995"/>
    </row>
    <row r="50" spans="1:15" s="1646" customFormat="1" ht="15.6" thickBot="1">
      <c r="A50" s="3001"/>
      <c r="B50" s="4453" t="s">
        <v>4878</v>
      </c>
      <c r="C50" s="4454" t="s">
        <v>890</v>
      </c>
      <c r="D50" s="4454">
        <v>1</v>
      </c>
      <c r="E50" s="4455"/>
      <c r="F50" s="4456"/>
      <c r="G50" s="1318" t="s">
        <v>4918</v>
      </c>
      <c r="H50" s="1024"/>
      <c r="I50" s="1728"/>
      <c r="J50" s="4446"/>
      <c r="K50" s="4438"/>
      <c r="L50" s="101" t="str">
        <f t="shared" si="0"/>
        <v>Please complete all cells in row</v>
      </c>
      <c r="M50" s="3045">
        <v>0</v>
      </c>
      <c r="N50" s="2995"/>
      <c r="O50" s="2995"/>
    </row>
    <row r="51" spans="1:15" ht="16.2" thickTop="1" thickBot="1">
      <c r="G51" s="4449"/>
      <c r="H51" s="1024"/>
      <c r="I51" s="4449"/>
      <c r="L51" s="101">
        <f t="shared" si="0"/>
        <v>0</v>
      </c>
      <c r="M51" s="3045">
        <v>1</v>
      </c>
    </row>
    <row r="52" spans="1:15" s="1646" customFormat="1" ht="15.75" customHeight="1" thickTop="1" thickBot="1">
      <c r="A52" s="3001"/>
      <c r="B52" s="1718" t="s">
        <v>4903</v>
      </c>
      <c r="C52" s="1667"/>
      <c r="D52" s="1667"/>
      <c r="E52" s="1715"/>
      <c r="F52" s="1715"/>
      <c r="G52" s="1520"/>
      <c r="H52" s="1520"/>
      <c r="I52" s="1520"/>
      <c r="J52" s="4444"/>
      <c r="K52" s="4438"/>
      <c r="L52" s="101">
        <f t="shared" si="0"/>
        <v>0</v>
      </c>
      <c r="M52" s="3045">
        <v>1</v>
      </c>
      <c r="N52" s="3042"/>
      <c r="O52" s="2995"/>
    </row>
    <row r="53" spans="1:15" s="1646" customFormat="1" ht="15.6" thickTop="1">
      <c r="A53" s="3001"/>
      <c r="B53" s="4450" t="s">
        <v>4876</v>
      </c>
      <c r="C53" s="4451" t="s">
        <v>890</v>
      </c>
      <c r="D53" s="4451">
        <v>1</v>
      </c>
      <c r="E53" s="4452"/>
      <c r="F53" s="1715"/>
      <c r="G53" s="1323" t="s">
        <v>4919</v>
      </c>
      <c r="H53" s="1024"/>
      <c r="I53" s="1723"/>
      <c r="J53" s="4446"/>
      <c r="K53" s="4438"/>
      <c r="L53" s="101" t="str">
        <f t="shared" si="0"/>
        <v>Please complete all cells in row</v>
      </c>
      <c r="M53" s="3045">
        <v>0</v>
      </c>
      <c r="N53" s="2995"/>
      <c r="O53" s="2995"/>
    </row>
    <row r="54" spans="1:15" s="1646" customFormat="1" ht="15.6" thickBot="1">
      <c r="A54" s="3001"/>
      <c r="B54" s="4453" t="s">
        <v>4878</v>
      </c>
      <c r="C54" s="4454" t="s">
        <v>890</v>
      </c>
      <c r="D54" s="4454">
        <v>1</v>
      </c>
      <c r="E54" s="4455"/>
      <c r="F54" s="4456"/>
      <c r="G54" s="1318" t="s">
        <v>4920</v>
      </c>
      <c r="H54" s="1024"/>
      <c r="I54" s="1728"/>
      <c r="J54" s="4446"/>
      <c r="K54" s="4438"/>
      <c r="L54" s="101" t="str">
        <f t="shared" si="0"/>
        <v>Please complete all cells in row</v>
      </c>
      <c r="M54" s="3045">
        <v>0</v>
      </c>
      <c r="N54" s="2995"/>
      <c r="O54" s="2995"/>
    </row>
    <row r="55" spans="1:15" ht="15.6" thickTop="1">
      <c r="G55" s="4449"/>
      <c r="H55" s="1024"/>
      <c r="I55" s="4449"/>
      <c r="J55" s="3001" t="s">
        <v>775</v>
      </c>
      <c r="L55" s="101"/>
    </row>
    <row r="56" spans="1:15">
      <c r="G56" s="4434"/>
      <c r="H56" s="4434"/>
      <c r="L56" s="101"/>
    </row>
  </sheetData>
  <sheetProtection formatColumns="0" formatRows="0"/>
  <mergeCells count="11">
    <mergeCell ref="B1:J1"/>
    <mergeCell ref="B8:E8"/>
    <mergeCell ref="B42:E42"/>
    <mergeCell ref="I5:I6"/>
    <mergeCell ref="B2:D2"/>
    <mergeCell ref="B3:I3"/>
    <mergeCell ref="B5:B6"/>
    <mergeCell ref="C5:C6"/>
    <mergeCell ref="D5:D6"/>
    <mergeCell ref="E5:E6"/>
    <mergeCell ref="G5:G6"/>
  </mergeCells>
  <conditionalFormatting sqref="L9:L56">
    <cfRule type="cellIs" dxfId="26" priority="1" operator="equal">
      <formula>0</formula>
    </cfRule>
  </conditionalFormatting>
  <pageMargins left="0.25" right="0.25" top="0.75" bottom="0.75" header="0.3" footer="0.3"/>
  <pageSetup paperSize="8" fitToHeight="0" orientation="portrait" r:id="rId1"/>
  <headerFooter>
    <oddHeader>&amp;L&amp;F&amp;CSheet: &amp;A&amp;ROFFICIAL</oddHeader>
    <oddFooter>&amp;LPrinted on: &amp;D at &amp;T&amp;CPage &amp;P of &amp;N&amp;ROfwat</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D0AD89-546A-461B-9DA3-CB477757932D}">
  <sheetPr codeName="Sheet47">
    <tabColor theme="1"/>
    <pageSetUpPr fitToPage="1"/>
  </sheetPr>
  <dimension ref="A1"/>
  <sheetViews>
    <sheetView workbookViewId="0"/>
  </sheetViews>
  <sheetFormatPr defaultColWidth="9" defaultRowHeight="13.8"/>
  <cols>
    <col min="1" max="1" width="1.19921875" style="980" customWidth="1"/>
  </cols>
  <sheetData>
    <row r="1" spans="1:1">
      <c r="A1" s="980" t="s">
        <v>713</v>
      </c>
    </row>
  </sheetData>
  <sheetProtection formatColumns="0" formatRows="0"/>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93006-4561-4518-930E-1DA83EFB4352}">
  <sheetPr codeName="Sheet140">
    <pageSetUpPr fitToPage="1"/>
  </sheetPr>
  <dimension ref="A1:Q44"/>
  <sheetViews>
    <sheetView topLeftCell="A13" workbookViewId="0">
      <selection activeCell="E40" sqref="E40:E41"/>
    </sheetView>
  </sheetViews>
  <sheetFormatPr defaultColWidth="8" defaultRowHeight="29.85" customHeight="1"/>
  <cols>
    <col min="1" max="1" width="1.19921875" style="3088" customWidth="1"/>
    <col min="2" max="2" width="61.69921875" style="2023" customWidth="1"/>
    <col min="3" max="3" width="9.59765625" style="2023" customWidth="1"/>
    <col min="4" max="4" width="5.69921875" style="2023" customWidth="1"/>
    <col min="5" max="5" width="10" style="2023" customWidth="1"/>
    <col min="6" max="6" width="1.5" style="2023" customWidth="1"/>
    <col min="7" max="7" width="11.59765625" style="2023" customWidth="1"/>
    <col min="8" max="8" width="1.5" style="2023" customWidth="1"/>
    <col min="9" max="9" width="26.19921875" style="2023" customWidth="1"/>
    <col min="10" max="10" width="1.5" style="3088" customWidth="1"/>
    <col min="11" max="11" width="1.5" style="3090" customWidth="1"/>
    <col min="12" max="12" width="19.69921875" style="3089" bestFit="1" customWidth="1"/>
    <col min="13" max="13" width="1.5" style="3108" customWidth="1"/>
    <col min="14" max="15" width="1.5" style="3089" customWidth="1"/>
    <col min="16" max="17" width="13.59765625" style="2023" customWidth="1"/>
    <col min="18" max="16384" width="8" style="2023"/>
  </cols>
  <sheetData>
    <row r="1" spans="1:15" s="914" customFormat="1" ht="23.25" customHeight="1">
      <c r="A1" s="3088" t="s">
        <v>713</v>
      </c>
      <c r="B1" s="1210" t="s">
        <v>4921</v>
      </c>
      <c r="C1" s="913"/>
      <c r="D1" s="913"/>
      <c r="E1" s="913"/>
      <c r="F1" s="913"/>
      <c r="G1" s="1580"/>
      <c r="J1" s="3088"/>
      <c r="K1" s="3090"/>
      <c r="L1" s="3089"/>
      <c r="M1" s="3108"/>
      <c r="N1" s="3089"/>
      <c r="O1" s="3089"/>
    </row>
    <row r="2" spans="1:15" s="914" customFormat="1" ht="23.25" customHeight="1">
      <c r="A2" s="3088"/>
      <c r="B2" s="1210" t="str">
        <f>SelectCompany!B4</f>
        <v>South Staffordshire Water</v>
      </c>
      <c r="C2" s="2210"/>
      <c r="D2" s="917"/>
      <c r="E2" s="917"/>
      <c r="F2" s="917"/>
      <c r="G2" s="1580"/>
      <c r="J2" s="3088"/>
      <c r="K2" s="3090"/>
      <c r="L2" s="3089"/>
      <c r="M2" s="3108"/>
      <c r="N2" s="3089"/>
      <c r="O2" s="3089"/>
    </row>
    <row r="3" spans="1:15" s="914" customFormat="1" ht="36.75" customHeight="1">
      <c r="A3" s="3088"/>
      <c r="B3" s="4967" t="s">
        <v>4922</v>
      </c>
      <c r="C3" s="4967"/>
      <c r="D3" s="4967"/>
      <c r="E3" s="4967"/>
      <c r="F3" s="4967"/>
      <c r="G3" s="4967"/>
      <c r="H3" s="4967"/>
      <c r="I3" s="4967"/>
      <c r="J3" s="3088"/>
      <c r="K3" s="3090"/>
      <c r="L3" s="3109" t="s">
        <v>716</v>
      </c>
      <c r="M3" s="3108"/>
      <c r="N3" s="3089"/>
      <c r="O3" s="3089"/>
    </row>
    <row r="4" spans="1:15" ht="23.4" thickBot="1">
      <c r="B4" s="918"/>
      <c r="C4" s="918"/>
      <c r="D4" s="918"/>
      <c r="E4" s="918"/>
      <c r="F4" s="919"/>
      <c r="G4" s="920"/>
    </row>
    <row r="5" spans="1:15" ht="46.2" thickTop="1" thickBot="1">
      <c r="A5" s="3088" t="s">
        <v>725</v>
      </c>
      <c r="B5" s="922" t="s">
        <v>717</v>
      </c>
      <c r="C5" s="909" t="s">
        <v>718</v>
      </c>
      <c r="D5" s="909" t="s">
        <v>719</v>
      </c>
      <c r="E5" s="923" t="s">
        <v>4923</v>
      </c>
      <c r="F5" s="2211"/>
      <c r="G5" s="925" t="s">
        <v>723</v>
      </c>
      <c r="H5" s="921"/>
      <c r="I5" s="925" t="s">
        <v>724</v>
      </c>
    </row>
    <row r="6" spans="1:15" ht="16.8" thickTop="1" thickBot="1">
      <c r="A6" s="3088" t="s">
        <v>729</v>
      </c>
      <c r="B6" s="2063"/>
      <c r="C6" s="2063"/>
      <c r="D6" s="2063"/>
      <c r="E6" s="2212"/>
      <c r="F6" s="2211"/>
      <c r="G6" s="920"/>
      <c r="H6" s="921"/>
      <c r="I6" s="921"/>
    </row>
    <row r="7" spans="1:15" ht="36.75" customHeight="1" thickTop="1" thickBot="1">
      <c r="B7" s="2213" t="s">
        <v>4924</v>
      </c>
      <c r="C7" s="927"/>
      <c r="D7" s="927"/>
      <c r="E7" s="2214"/>
      <c r="F7" s="2215"/>
      <c r="G7" s="1171"/>
      <c r="H7" s="921"/>
      <c r="I7" s="921"/>
      <c r="L7" s="425">
        <f t="shared" ref="L7:L41" si="0">IF( COUNTBLANK(E7) = M7, 0, rngIncomplete )</f>
        <v>0</v>
      </c>
      <c r="M7" s="3108">
        <v>1</v>
      </c>
    </row>
    <row r="8" spans="1:15" ht="15.6" thickTop="1">
      <c r="B8" s="2216" t="s">
        <v>4925</v>
      </c>
      <c r="C8" s="2217" t="s">
        <v>1848</v>
      </c>
      <c r="D8" s="2217">
        <v>2</v>
      </c>
      <c r="E8" s="2218">
        <v>68.97</v>
      </c>
      <c r="F8" s="2215"/>
      <c r="G8" s="1036" t="s">
        <v>4926</v>
      </c>
      <c r="H8" s="921"/>
      <c r="I8" s="931"/>
      <c r="L8" s="425">
        <f t="shared" si="0"/>
        <v>0</v>
      </c>
      <c r="M8" s="3108">
        <v>0</v>
      </c>
    </row>
    <row r="9" spans="1:15" ht="15">
      <c r="B9" s="2219" t="s">
        <v>4927</v>
      </c>
      <c r="C9" s="2220" t="s">
        <v>1848</v>
      </c>
      <c r="D9" s="2220">
        <v>2</v>
      </c>
      <c r="E9" s="2221">
        <v>178.48</v>
      </c>
      <c r="F9" s="2215"/>
      <c r="G9" s="1048" t="s">
        <v>4928</v>
      </c>
      <c r="H9" s="921"/>
      <c r="I9" s="932"/>
      <c r="L9" s="425">
        <f t="shared" si="0"/>
        <v>0</v>
      </c>
      <c r="M9" s="3108">
        <v>0</v>
      </c>
    </row>
    <row r="10" spans="1:15" ht="15">
      <c r="B10" s="2219" t="s">
        <v>4929</v>
      </c>
      <c r="C10" s="2220" t="s">
        <v>1848</v>
      </c>
      <c r="D10" s="2220">
        <v>2</v>
      </c>
      <c r="E10" s="2221">
        <v>0</v>
      </c>
      <c r="F10" s="2215"/>
      <c r="G10" s="1048" t="s">
        <v>4930</v>
      </c>
      <c r="H10" s="921"/>
      <c r="I10" s="932"/>
      <c r="L10" s="425">
        <f t="shared" si="0"/>
        <v>0</v>
      </c>
      <c r="M10" s="3108">
        <v>0</v>
      </c>
    </row>
    <row r="11" spans="1:15" ht="30">
      <c r="B11" s="2219" t="s">
        <v>4931</v>
      </c>
      <c r="C11" s="2220" t="s">
        <v>1848</v>
      </c>
      <c r="D11" s="2220">
        <v>2</v>
      </c>
      <c r="E11" s="2221">
        <v>225.62</v>
      </c>
      <c r="F11" s="2215"/>
      <c r="G11" s="1048" t="s">
        <v>4932</v>
      </c>
      <c r="H11" s="921"/>
      <c r="I11" s="932"/>
      <c r="L11" s="425">
        <f t="shared" si="0"/>
        <v>0</v>
      </c>
      <c r="M11" s="3108">
        <v>0</v>
      </c>
    </row>
    <row r="12" spans="1:15" ht="15">
      <c r="B12" s="2219" t="s">
        <v>4933</v>
      </c>
      <c r="C12" s="2220" t="s">
        <v>1848</v>
      </c>
      <c r="D12" s="2220">
        <v>2</v>
      </c>
      <c r="E12" s="2221">
        <v>0</v>
      </c>
      <c r="F12" s="2215"/>
      <c r="G12" s="1048" t="s">
        <v>4934</v>
      </c>
      <c r="H12" s="921"/>
      <c r="I12" s="932"/>
      <c r="L12" s="425">
        <f t="shared" si="0"/>
        <v>0</v>
      </c>
      <c r="M12" s="3108">
        <v>0</v>
      </c>
    </row>
    <row r="13" spans="1:15" ht="30">
      <c r="B13" s="2219" t="s">
        <v>4935</v>
      </c>
      <c r="C13" s="2220" t="s">
        <v>1848</v>
      </c>
      <c r="D13" s="2220">
        <v>2</v>
      </c>
      <c r="E13" s="2221">
        <v>0</v>
      </c>
      <c r="F13" s="2215"/>
      <c r="G13" s="1048" t="s">
        <v>4936</v>
      </c>
      <c r="H13" s="921"/>
      <c r="I13" s="932"/>
      <c r="L13" s="425">
        <f t="shared" si="0"/>
        <v>0</v>
      </c>
      <c r="M13" s="3108">
        <v>0</v>
      </c>
    </row>
    <row r="14" spans="1:15" ht="15">
      <c r="B14" s="2219" t="s">
        <v>4937</v>
      </c>
      <c r="C14" s="2220" t="s">
        <v>1848</v>
      </c>
      <c r="D14" s="2220">
        <v>2</v>
      </c>
      <c r="E14" s="2221">
        <v>0</v>
      </c>
      <c r="F14" s="2222"/>
      <c r="G14" s="1048" t="s">
        <v>4938</v>
      </c>
      <c r="H14" s="921"/>
      <c r="I14" s="932"/>
      <c r="L14" s="425">
        <f t="shared" si="0"/>
        <v>0</v>
      </c>
      <c r="M14" s="3108">
        <v>0</v>
      </c>
    </row>
    <row r="15" spans="1:15" ht="15">
      <c r="B15" s="2219" t="s">
        <v>4939</v>
      </c>
      <c r="C15" s="2220" t="s">
        <v>1848</v>
      </c>
      <c r="D15" s="2220">
        <v>2</v>
      </c>
      <c r="E15" s="2221">
        <v>0</v>
      </c>
      <c r="F15" s="2222"/>
      <c r="G15" s="1048" t="s">
        <v>4940</v>
      </c>
      <c r="H15" s="921"/>
      <c r="I15" s="932"/>
      <c r="L15" s="425">
        <f t="shared" si="0"/>
        <v>0</v>
      </c>
      <c r="M15" s="3108">
        <v>0</v>
      </c>
    </row>
    <row r="16" spans="1:15" ht="15">
      <c r="B16" s="2219" t="s">
        <v>4941</v>
      </c>
      <c r="C16" s="2220" t="s">
        <v>890</v>
      </c>
      <c r="D16" s="2220">
        <v>0</v>
      </c>
      <c r="E16" s="2223">
        <v>1</v>
      </c>
      <c r="F16" s="2215"/>
      <c r="G16" s="1048" t="s">
        <v>4942</v>
      </c>
      <c r="H16" s="921"/>
      <c r="I16" s="932"/>
      <c r="L16" s="425">
        <f t="shared" si="0"/>
        <v>0</v>
      </c>
      <c r="M16" s="3108">
        <v>0</v>
      </c>
    </row>
    <row r="17" spans="2:17" ht="15">
      <c r="B17" s="2219" t="s">
        <v>4943</v>
      </c>
      <c r="C17" s="2220" t="s">
        <v>890</v>
      </c>
      <c r="D17" s="2220">
        <v>0</v>
      </c>
      <c r="E17" s="2223">
        <v>1</v>
      </c>
      <c r="F17" s="2215"/>
      <c r="G17" s="1048" t="s">
        <v>4944</v>
      </c>
      <c r="H17" s="921"/>
      <c r="I17" s="932"/>
      <c r="L17" s="425">
        <f t="shared" si="0"/>
        <v>0</v>
      </c>
      <c r="M17" s="3108">
        <v>0</v>
      </c>
    </row>
    <row r="18" spans="2:17" ht="15">
      <c r="B18" s="2219" t="s">
        <v>4945</v>
      </c>
      <c r="C18" s="2220" t="s">
        <v>890</v>
      </c>
      <c r="D18" s="2220">
        <v>0</v>
      </c>
      <c r="E18" s="2223">
        <v>1</v>
      </c>
      <c r="F18" s="2215"/>
      <c r="G18" s="1048" t="s">
        <v>4946</v>
      </c>
      <c r="H18" s="921"/>
      <c r="I18" s="932"/>
      <c r="L18" s="425">
        <f t="shared" si="0"/>
        <v>0</v>
      </c>
      <c r="M18" s="3108">
        <v>0</v>
      </c>
    </row>
    <row r="19" spans="2:17" ht="30">
      <c r="B19" s="2219" t="s">
        <v>4947</v>
      </c>
      <c r="C19" s="2220" t="s">
        <v>890</v>
      </c>
      <c r="D19" s="2220">
        <v>0</v>
      </c>
      <c r="E19" s="2223">
        <v>43</v>
      </c>
      <c r="F19" s="2215"/>
      <c r="G19" s="1048" t="s">
        <v>4948</v>
      </c>
      <c r="H19" s="921"/>
      <c r="I19" s="932"/>
      <c r="L19" s="425">
        <f t="shared" si="0"/>
        <v>0</v>
      </c>
      <c r="M19" s="3108">
        <v>0</v>
      </c>
      <c r="O19" s="3433"/>
      <c r="P19" s="2224"/>
      <c r="Q19" s="2225"/>
    </row>
    <row r="20" spans="2:17" ht="15">
      <c r="B20" s="2219" t="s">
        <v>4949</v>
      </c>
      <c r="C20" s="2220" t="s">
        <v>890</v>
      </c>
      <c r="D20" s="2220">
        <v>0</v>
      </c>
      <c r="E20" s="2223">
        <v>0</v>
      </c>
      <c r="F20" s="2215"/>
      <c r="G20" s="1048" t="s">
        <v>4950</v>
      </c>
      <c r="H20" s="921"/>
      <c r="I20" s="932"/>
      <c r="L20" s="425">
        <f t="shared" si="0"/>
        <v>0</v>
      </c>
      <c r="M20" s="3108">
        <v>0</v>
      </c>
    </row>
    <row r="21" spans="2:17" ht="30">
      <c r="B21" s="2219" t="s">
        <v>4951</v>
      </c>
      <c r="C21" s="2220" t="s">
        <v>890</v>
      </c>
      <c r="D21" s="2220">
        <v>0</v>
      </c>
      <c r="E21" s="2223">
        <v>0</v>
      </c>
      <c r="F21" s="2215"/>
      <c r="G21" s="1048" t="s">
        <v>4952</v>
      </c>
      <c r="H21" s="921"/>
      <c r="I21" s="932"/>
      <c r="L21" s="425">
        <f t="shared" si="0"/>
        <v>0</v>
      </c>
      <c r="M21" s="3108">
        <v>0</v>
      </c>
    </row>
    <row r="22" spans="2:17" ht="15">
      <c r="B22" s="2219" t="s">
        <v>4953</v>
      </c>
      <c r="C22" s="2220" t="s">
        <v>890</v>
      </c>
      <c r="D22" s="2220">
        <v>0</v>
      </c>
      <c r="E22" s="2223">
        <v>0</v>
      </c>
      <c r="F22" s="2222"/>
      <c r="G22" s="1048" t="s">
        <v>4954</v>
      </c>
      <c r="H22" s="921"/>
      <c r="I22" s="932"/>
      <c r="L22" s="425">
        <f t="shared" si="0"/>
        <v>0</v>
      </c>
      <c r="M22" s="3108">
        <v>0</v>
      </c>
    </row>
    <row r="23" spans="2:17" ht="15">
      <c r="B23" s="2219" t="s">
        <v>4955</v>
      </c>
      <c r="C23" s="2220" t="s">
        <v>890</v>
      </c>
      <c r="D23" s="2220">
        <v>0</v>
      </c>
      <c r="E23" s="2223">
        <v>0</v>
      </c>
      <c r="F23" s="2215"/>
      <c r="G23" s="1048" t="s">
        <v>4956</v>
      </c>
      <c r="H23" s="921"/>
      <c r="I23" s="932"/>
      <c r="L23" s="425">
        <f t="shared" si="0"/>
        <v>0</v>
      </c>
      <c r="M23" s="3108">
        <v>0</v>
      </c>
    </row>
    <row r="24" spans="2:17" ht="15">
      <c r="B24" s="2219" t="s">
        <v>4957</v>
      </c>
      <c r="C24" s="2220" t="s">
        <v>890</v>
      </c>
      <c r="D24" s="2220">
        <v>0</v>
      </c>
      <c r="E24" s="2226">
        <f>IFERROR(SUM(E16:E23),0)</f>
        <v>46</v>
      </c>
      <c r="F24" s="2222"/>
      <c r="G24" s="1048" t="s">
        <v>4958</v>
      </c>
      <c r="H24" s="921"/>
      <c r="I24" s="932"/>
      <c r="L24" s="425">
        <f t="shared" si="0"/>
        <v>0</v>
      </c>
      <c r="M24" s="3108">
        <v>0</v>
      </c>
    </row>
    <row r="25" spans="2:17" ht="15">
      <c r="B25" s="2219" t="s">
        <v>4959</v>
      </c>
      <c r="C25" s="2220" t="s">
        <v>890</v>
      </c>
      <c r="D25" s="2220">
        <v>0</v>
      </c>
      <c r="E25" s="2223">
        <v>2</v>
      </c>
      <c r="F25" s="2215"/>
      <c r="G25" s="1048" t="s">
        <v>4960</v>
      </c>
      <c r="H25" s="921"/>
      <c r="I25" s="932"/>
      <c r="L25" s="425">
        <f t="shared" si="0"/>
        <v>0</v>
      </c>
      <c r="M25" s="3108">
        <v>0</v>
      </c>
    </row>
    <row r="26" spans="2:17" ht="15">
      <c r="B26" s="2219" t="s">
        <v>4961</v>
      </c>
      <c r="C26" s="2220" t="s">
        <v>2272</v>
      </c>
      <c r="D26" s="2220">
        <v>0</v>
      </c>
      <c r="E26" s="2223">
        <v>21206</v>
      </c>
      <c r="F26" s="2215"/>
      <c r="G26" s="1048" t="s">
        <v>4962</v>
      </c>
      <c r="H26" s="921"/>
      <c r="I26" s="932"/>
      <c r="L26" s="425">
        <f t="shared" si="0"/>
        <v>0</v>
      </c>
      <c r="M26" s="3108">
        <v>0</v>
      </c>
    </row>
    <row r="27" spans="2:17" ht="15">
      <c r="B27" s="2219" t="s">
        <v>4963</v>
      </c>
      <c r="C27" s="2220" t="s">
        <v>890</v>
      </c>
      <c r="D27" s="2220">
        <v>0</v>
      </c>
      <c r="E27" s="2223">
        <v>46</v>
      </c>
      <c r="F27" s="2215"/>
      <c r="G27" s="1048" t="s">
        <v>4964</v>
      </c>
      <c r="H27" s="921"/>
      <c r="I27" s="932"/>
      <c r="L27" s="425">
        <f t="shared" si="0"/>
        <v>0</v>
      </c>
      <c r="M27" s="3108">
        <v>0</v>
      </c>
    </row>
    <row r="28" spans="2:17" ht="30">
      <c r="B28" s="2219" t="s">
        <v>4965</v>
      </c>
      <c r="C28" s="2220" t="s">
        <v>4966</v>
      </c>
      <c r="D28" s="2220">
        <v>0</v>
      </c>
      <c r="E28" s="2223">
        <v>8808</v>
      </c>
      <c r="F28" s="2215"/>
      <c r="G28" s="1048" t="s">
        <v>4967</v>
      </c>
      <c r="H28" s="921"/>
      <c r="I28" s="932"/>
      <c r="L28" s="425">
        <f t="shared" si="0"/>
        <v>0</v>
      </c>
      <c r="M28" s="3108">
        <v>0</v>
      </c>
    </row>
    <row r="29" spans="2:17" ht="15">
      <c r="B29" s="2219" t="s">
        <v>4968</v>
      </c>
      <c r="C29" s="2220" t="s">
        <v>4969</v>
      </c>
      <c r="D29" s="2220">
        <v>2</v>
      </c>
      <c r="E29" s="2221">
        <v>18.78</v>
      </c>
      <c r="F29" s="2215"/>
      <c r="G29" s="1048" t="s">
        <v>4970</v>
      </c>
      <c r="H29" s="921"/>
      <c r="I29" s="932"/>
      <c r="L29" s="425">
        <f t="shared" si="0"/>
        <v>0</v>
      </c>
      <c r="M29" s="3108">
        <v>0</v>
      </c>
    </row>
    <row r="30" spans="2:17" ht="15">
      <c r="B30" s="2219" t="s">
        <v>4971</v>
      </c>
      <c r="C30" s="2220" t="s">
        <v>4972</v>
      </c>
      <c r="D30" s="2220">
        <v>2</v>
      </c>
      <c r="E30" s="2221">
        <v>37.51</v>
      </c>
      <c r="F30" s="2215"/>
      <c r="G30" s="1048" t="s">
        <v>4973</v>
      </c>
      <c r="H30" s="921"/>
      <c r="I30" s="932"/>
      <c r="L30" s="425">
        <f t="shared" si="0"/>
        <v>0</v>
      </c>
      <c r="M30" s="3108">
        <v>0</v>
      </c>
    </row>
    <row r="31" spans="2:17" ht="15">
      <c r="B31" s="2219" t="s">
        <v>4974</v>
      </c>
      <c r="C31" s="2220" t="s">
        <v>4975</v>
      </c>
      <c r="D31" s="2220">
        <v>3</v>
      </c>
      <c r="E31" s="4922">
        <v>43297.509629665306</v>
      </c>
      <c r="F31" s="2222"/>
      <c r="G31" s="1048" t="s">
        <v>4976</v>
      </c>
      <c r="H31" s="921"/>
      <c r="I31" s="932"/>
      <c r="L31" s="425">
        <f t="shared" si="0"/>
        <v>0</v>
      </c>
      <c r="M31" s="3108">
        <v>0</v>
      </c>
    </row>
    <row r="32" spans="2:17" ht="15">
      <c r="B32" s="2219" t="s">
        <v>4977</v>
      </c>
      <c r="C32" s="2220" t="s">
        <v>890</v>
      </c>
      <c r="D32" s="2220">
        <v>0</v>
      </c>
      <c r="E32" s="2223">
        <v>0</v>
      </c>
      <c r="F32" s="2215"/>
      <c r="G32" s="1048" t="s">
        <v>4978</v>
      </c>
      <c r="H32" s="921"/>
      <c r="I32" s="932"/>
      <c r="L32" s="425">
        <f t="shared" si="0"/>
        <v>0</v>
      </c>
      <c r="M32" s="3108">
        <v>0</v>
      </c>
    </row>
    <row r="33" spans="2:13" ht="15">
      <c r="B33" s="2219" t="s">
        <v>4979</v>
      </c>
      <c r="C33" s="2220" t="s">
        <v>1848</v>
      </c>
      <c r="D33" s="2220">
        <v>2</v>
      </c>
      <c r="E33" s="2221">
        <v>0</v>
      </c>
      <c r="F33" s="2215"/>
      <c r="G33" s="1048" t="s">
        <v>4980</v>
      </c>
      <c r="H33" s="921"/>
      <c r="I33" s="932"/>
      <c r="L33" s="425">
        <f t="shared" si="0"/>
        <v>0</v>
      </c>
      <c r="M33" s="3108">
        <v>0</v>
      </c>
    </row>
    <row r="34" spans="2:13" ht="15">
      <c r="B34" s="2219" t="s">
        <v>4981</v>
      </c>
      <c r="C34" s="2220" t="s">
        <v>890</v>
      </c>
      <c r="D34" s="2220">
        <v>0</v>
      </c>
      <c r="E34" s="2223">
        <v>0</v>
      </c>
      <c r="F34" s="2215"/>
      <c r="G34" s="1048" t="s">
        <v>4982</v>
      </c>
      <c r="H34" s="921"/>
      <c r="I34" s="932"/>
      <c r="L34" s="425">
        <f t="shared" si="0"/>
        <v>0</v>
      </c>
      <c r="M34" s="3108">
        <v>0</v>
      </c>
    </row>
    <row r="35" spans="2:13" ht="15">
      <c r="B35" s="2219" t="s">
        <v>4983</v>
      </c>
      <c r="C35" s="2220" t="s">
        <v>1848</v>
      </c>
      <c r="D35" s="2220">
        <v>2</v>
      </c>
      <c r="E35" s="2221">
        <v>0</v>
      </c>
      <c r="F35" s="2222"/>
      <c r="G35" s="1048" t="s">
        <v>4984</v>
      </c>
      <c r="H35" s="921"/>
      <c r="I35" s="932"/>
      <c r="L35" s="425">
        <f t="shared" si="0"/>
        <v>0</v>
      </c>
      <c r="M35" s="3108">
        <v>0</v>
      </c>
    </row>
    <row r="36" spans="2:13" ht="15">
      <c r="B36" s="2227" t="s">
        <v>4985</v>
      </c>
      <c r="C36" s="2228" t="s">
        <v>1848</v>
      </c>
      <c r="D36" s="2228">
        <v>2</v>
      </c>
      <c r="E36" s="2229">
        <v>492.06</v>
      </c>
      <c r="F36" s="2222"/>
      <c r="G36" s="2230" t="s">
        <v>4986</v>
      </c>
      <c r="H36" s="921"/>
      <c r="I36" s="932"/>
      <c r="L36" s="425">
        <f t="shared" si="0"/>
        <v>0</v>
      </c>
      <c r="M36" s="3108">
        <v>0</v>
      </c>
    </row>
    <row r="37" spans="2:13" ht="30.6" thickBot="1">
      <c r="B37" s="2231" t="s">
        <v>4987</v>
      </c>
      <c r="C37" s="2232" t="s">
        <v>890</v>
      </c>
      <c r="D37" s="2232">
        <v>0</v>
      </c>
      <c r="E37" s="2233"/>
      <c r="F37" s="2222"/>
      <c r="G37" s="2234" t="s">
        <v>4988</v>
      </c>
      <c r="H37" s="921"/>
      <c r="I37" s="933"/>
      <c r="L37" s="425" t="str">
        <f t="shared" si="0"/>
        <v>Please complete all cells in row</v>
      </c>
      <c r="M37" s="3108">
        <v>0</v>
      </c>
    </row>
    <row r="38" spans="2:13" ht="20.25" customHeight="1" thickBot="1">
      <c r="B38" s="2235"/>
      <c r="C38" s="2066"/>
      <c r="D38" s="2066"/>
      <c r="E38" s="2236"/>
      <c r="F38" s="2222"/>
      <c r="G38" s="2237"/>
      <c r="H38" s="921"/>
      <c r="I38" s="935"/>
      <c r="L38" s="425">
        <f t="shared" si="0"/>
        <v>0</v>
      </c>
      <c r="M38" s="3108">
        <v>1</v>
      </c>
    </row>
    <row r="39" spans="2:13" ht="36.75" customHeight="1" thickTop="1" thickBot="1">
      <c r="B39" s="2238" t="s">
        <v>4989</v>
      </c>
      <c r="C39" s="927"/>
      <c r="D39" s="927"/>
      <c r="E39" s="927"/>
      <c r="F39" s="2211"/>
      <c r="G39" s="927"/>
      <c r="H39" s="921"/>
      <c r="I39" s="927"/>
      <c r="L39" s="425">
        <f t="shared" si="0"/>
        <v>0</v>
      </c>
      <c r="M39" s="3108">
        <v>1</v>
      </c>
    </row>
    <row r="40" spans="2:13" ht="36.75" customHeight="1" thickTop="1">
      <c r="B40" s="3738" t="s">
        <v>4990</v>
      </c>
      <c r="C40" s="2239" t="s">
        <v>874</v>
      </c>
      <c r="D40" s="2239">
        <v>2</v>
      </c>
      <c r="E40" s="2240">
        <v>94.48</v>
      </c>
      <c r="F40" s="2241"/>
      <c r="G40" s="1036" t="s">
        <v>4991</v>
      </c>
      <c r="H40" s="921"/>
      <c r="I40" s="931"/>
      <c r="L40" s="425">
        <f t="shared" si="0"/>
        <v>0</v>
      </c>
      <c r="M40" s="3108">
        <v>0</v>
      </c>
    </row>
    <row r="41" spans="2:13" ht="30.6" thickBot="1">
      <c r="B41" s="3739" t="s">
        <v>4992</v>
      </c>
      <c r="C41" s="2242" t="s">
        <v>874</v>
      </c>
      <c r="D41" s="2242">
        <v>2</v>
      </c>
      <c r="E41" s="2243">
        <v>100</v>
      </c>
      <c r="F41" s="2241"/>
      <c r="G41" s="2234" t="s">
        <v>4993</v>
      </c>
      <c r="H41" s="921"/>
      <c r="I41" s="933"/>
      <c r="L41" s="425">
        <f t="shared" si="0"/>
        <v>0</v>
      </c>
      <c r="M41" s="3108">
        <v>0</v>
      </c>
    </row>
    <row r="42" spans="2:13" ht="36.75" customHeight="1" thickTop="1">
      <c r="B42" s="3540"/>
      <c r="C42" s="3540"/>
      <c r="D42" s="3540"/>
      <c r="E42" s="3540"/>
      <c r="F42" s="3540"/>
      <c r="G42" s="3540"/>
      <c r="H42" s="3540"/>
      <c r="I42" s="3540"/>
      <c r="J42" s="3088" t="s">
        <v>775</v>
      </c>
    </row>
    <row r="43" spans="2:13" ht="36.75" customHeight="1">
      <c r="B43" s="3540"/>
      <c r="C43" s="3540"/>
      <c r="D43" s="3540"/>
      <c r="E43" s="3540"/>
      <c r="F43" s="3540"/>
      <c r="G43" s="3540"/>
      <c r="H43" s="3540"/>
      <c r="I43" s="3540"/>
    </row>
    <row r="44" spans="2:13" ht="13.8"/>
  </sheetData>
  <sheetProtection formatColumns="0" formatRows="0"/>
  <mergeCells count="1">
    <mergeCell ref="B3:I3"/>
  </mergeCells>
  <conditionalFormatting sqref="L7:L41">
    <cfRule type="cellIs" dxfId="25" priority="1" operator="equal">
      <formula>0</formula>
    </cfRule>
  </conditionalFormatting>
  <dataValidations count="1">
    <dataValidation type="custom" allowBlank="1" showErrorMessage="1" errorTitle="Input Error" error="Please enter a numeric value." sqref="E8:E38 E40:E42" xr:uid="{01666605-33F4-4EB7-8F9D-3295C6A76011}">
      <formula1>ISNUMBER(E8)</formula1>
    </dataValidation>
  </dataValidations>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5CDD9B-CE47-44FD-B5A3-74A18404FAF0}">
  <sheetPr codeName="Sheet50">
    <tabColor theme="1"/>
    <pageSetUpPr fitToPage="1"/>
  </sheetPr>
  <dimension ref="A1"/>
  <sheetViews>
    <sheetView workbookViewId="0"/>
  </sheetViews>
  <sheetFormatPr defaultColWidth="9" defaultRowHeight="13.8"/>
  <cols>
    <col min="1" max="1" width="1.19921875" style="980" customWidth="1"/>
  </cols>
  <sheetData>
    <row r="1" spans="1:1">
      <c r="A1" s="980" t="s">
        <v>713</v>
      </c>
    </row>
  </sheetData>
  <sheetProtection formatColumns="0" formatRows="0"/>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B184E-BDD8-48DD-96BA-C0BD55266C79}">
  <sheetPr codeName="Sheet141">
    <pageSetUpPr fitToPage="1"/>
  </sheetPr>
  <dimension ref="A1:R73"/>
  <sheetViews>
    <sheetView workbookViewId="0">
      <selection activeCell="F61" sqref="F61"/>
    </sheetView>
  </sheetViews>
  <sheetFormatPr defaultColWidth="8" defaultRowHeight="13.8"/>
  <cols>
    <col min="1" max="1" width="1.19921875" style="3088" customWidth="1"/>
    <col min="2" max="2" width="57.09765625" style="2244" customWidth="1"/>
    <col min="3" max="3" width="14.19921875" style="2023" customWidth="1"/>
    <col min="4" max="4" width="10.69921875" style="2023" customWidth="1"/>
    <col min="5" max="5" width="13.5" style="2023" customWidth="1"/>
    <col min="6" max="6" width="14.09765625" style="2023" customWidth="1"/>
    <col min="7" max="7" width="1.5" style="2023" customWidth="1"/>
    <col min="8" max="8" width="11.59765625" style="2023" customWidth="1"/>
    <col min="9" max="9" width="1.5" style="2023" customWidth="1"/>
    <col min="10" max="10" width="25.09765625" style="2023" customWidth="1"/>
    <col min="11" max="11" width="1.69921875" style="3089" customWidth="1"/>
    <col min="12" max="12" width="1.69921875" style="3090" customWidth="1"/>
    <col min="13" max="13" width="23.19921875" style="3089" customWidth="1"/>
    <col min="14" max="14" width="1.69921875" style="3108" customWidth="1"/>
    <col min="15" max="16" width="1.69921875" style="3089" customWidth="1"/>
    <col min="17" max="16384" width="8" style="2023"/>
  </cols>
  <sheetData>
    <row r="1" spans="1:18" s="914" customFormat="1" ht="23.25" customHeight="1">
      <c r="A1" s="3088" t="s">
        <v>713</v>
      </c>
      <c r="B1" s="1210" t="s">
        <v>4994</v>
      </c>
      <c r="C1" s="913"/>
      <c r="D1" s="913"/>
      <c r="E1" s="913"/>
      <c r="F1" s="913"/>
      <c r="G1" s="915"/>
      <c r="H1" s="916"/>
      <c r="K1" s="3089"/>
      <c r="L1" s="3090"/>
      <c r="M1" s="3089"/>
      <c r="N1" s="3108"/>
      <c r="O1" s="3089"/>
      <c r="P1" s="3434"/>
    </row>
    <row r="2" spans="1:18" s="914" customFormat="1" ht="23.25" customHeight="1">
      <c r="A2" s="3088"/>
      <c r="B2" s="1210" t="str">
        <f>SelectCompany!B4</f>
        <v>South Staffordshire Water</v>
      </c>
      <c r="C2" s="917"/>
      <c r="D2" s="917"/>
      <c r="E2" s="917"/>
      <c r="F2" s="917"/>
      <c r="G2" s="915"/>
      <c r="H2" s="916"/>
      <c r="K2" s="3089"/>
      <c r="L2" s="3090"/>
      <c r="M2" s="3089"/>
      <c r="N2" s="3108"/>
      <c r="O2" s="3089"/>
      <c r="P2" s="3434"/>
    </row>
    <row r="3" spans="1:18" s="914" customFormat="1" ht="36.75" customHeight="1">
      <c r="A3" s="3088"/>
      <c r="B3" s="4967" t="s">
        <v>4995</v>
      </c>
      <c r="C3" s="4967"/>
      <c r="D3" s="4967"/>
      <c r="E3" s="4967"/>
      <c r="F3" s="4967"/>
      <c r="G3" s="4967"/>
      <c r="H3" s="4967"/>
      <c r="I3" s="4967"/>
      <c r="J3" s="4967"/>
      <c r="K3" s="3089"/>
      <c r="L3" s="3090"/>
      <c r="M3" s="3109" t="s">
        <v>716</v>
      </c>
      <c r="N3" s="3108"/>
      <c r="O3" s="3089"/>
      <c r="P3" s="3431"/>
      <c r="Q3" s="2246"/>
      <c r="R3" s="2246"/>
    </row>
    <row r="4" spans="1:18" ht="23.4" thickBot="1">
      <c r="B4" s="918"/>
      <c r="C4" s="918"/>
      <c r="D4" s="918"/>
      <c r="E4" s="918"/>
      <c r="F4" s="918"/>
      <c r="G4" s="919"/>
      <c r="H4" s="920"/>
      <c r="P4" s="3435"/>
    </row>
    <row r="5" spans="1:18" ht="46.2" thickTop="1" thickBot="1">
      <c r="A5" s="3088" t="s">
        <v>725</v>
      </c>
      <c r="B5" s="922" t="s">
        <v>717</v>
      </c>
      <c r="C5" s="909" t="s">
        <v>718</v>
      </c>
      <c r="D5" s="909" t="s">
        <v>719</v>
      </c>
      <c r="E5" s="923" t="s">
        <v>4923</v>
      </c>
      <c r="F5" s="921"/>
      <c r="G5" s="924"/>
      <c r="H5" s="925" t="s">
        <v>723</v>
      </c>
      <c r="I5" s="921"/>
      <c r="J5" s="925" t="s">
        <v>724</v>
      </c>
      <c r="P5" s="3435"/>
      <c r="Q5" s="921"/>
    </row>
    <row r="6" spans="1:18" ht="16.8" thickTop="1" thickBot="1">
      <c r="A6" s="3088" t="s">
        <v>729</v>
      </c>
      <c r="B6" s="926"/>
      <c r="C6" s="926"/>
      <c r="D6" s="926"/>
      <c r="E6" s="926"/>
      <c r="F6" s="921"/>
      <c r="G6" s="924"/>
      <c r="H6" s="920"/>
      <c r="I6" s="921"/>
      <c r="J6" s="921"/>
      <c r="M6" s="3438"/>
      <c r="N6" s="994"/>
      <c r="P6" s="3435"/>
      <c r="Q6" s="921"/>
    </row>
    <row r="7" spans="1:18" ht="16.8" thickTop="1" thickBot="1">
      <c r="B7" s="2213" t="s">
        <v>4996</v>
      </c>
      <c r="C7" s="927"/>
      <c r="D7" s="927"/>
      <c r="E7" s="927"/>
      <c r="F7" s="921"/>
      <c r="G7" s="928"/>
      <c r="H7" s="929"/>
      <c r="I7" s="921"/>
      <c r="J7" s="921"/>
      <c r="M7" s="3438">
        <f t="shared" ref="M7:M38" si="0">IF( COUNTBLANK(C7:F7)= N7, 0,rngIncomplete)</f>
        <v>0</v>
      </c>
      <c r="N7" s="994">
        <v>4</v>
      </c>
      <c r="P7" s="3436"/>
      <c r="Q7" s="921"/>
    </row>
    <row r="8" spans="1:18" ht="16.2" thickTop="1">
      <c r="B8" s="2247" t="s">
        <v>4997</v>
      </c>
      <c r="C8" s="2248" t="s">
        <v>890</v>
      </c>
      <c r="D8" s="2248">
        <v>0</v>
      </c>
      <c r="E8" s="2249">
        <v>0</v>
      </c>
      <c r="F8" s="921"/>
      <c r="G8" s="930"/>
      <c r="H8" s="912" t="s">
        <v>4998</v>
      </c>
      <c r="I8" s="921"/>
      <c r="J8" s="931"/>
      <c r="M8" s="3438">
        <f t="shared" si="0"/>
        <v>0</v>
      </c>
      <c r="N8" s="994">
        <v>1</v>
      </c>
      <c r="P8" s="3437"/>
      <c r="Q8" s="921"/>
    </row>
    <row r="9" spans="1:18" ht="15.75" customHeight="1">
      <c r="B9" s="2250" t="s">
        <v>4999</v>
      </c>
      <c r="C9" s="2251" t="s">
        <v>2272</v>
      </c>
      <c r="D9" s="2251">
        <v>0</v>
      </c>
      <c r="E9" s="2252">
        <v>0</v>
      </c>
      <c r="F9" s="921"/>
      <c r="G9" s="930"/>
      <c r="H9" s="910" t="s">
        <v>5000</v>
      </c>
      <c r="I9" s="921"/>
      <c r="J9" s="932"/>
      <c r="M9" s="3438">
        <f t="shared" si="0"/>
        <v>0</v>
      </c>
      <c r="N9" s="994">
        <v>1</v>
      </c>
      <c r="P9" s="3437"/>
      <c r="Q9" s="921"/>
    </row>
    <row r="10" spans="1:18" ht="15.75" customHeight="1">
      <c r="B10" s="2250" t="s">
        <v>5001</v>
      </c>
      <c r="C10" s="2251" t="s">
        <v>890</v>
      </c>
      <c r="D10" s="2251">
        <v>0</v>
      </c>
      <c r="E10" s="2252">
        <v>8</v>
      </c>
      <c r="F10" s="921"/>
      <c r="G10" s="2211"/>
      <c r="H10" s="910" t="s">
        <v>5002</v>
      </c>
      <c r="I10" s="921"/>
      <c r="J10" s="932"/>
      <c r="M10" s="3438">
        <f t="shared" si="0"/>
        <v>0</v>
      </c>
      <c r="N10" s="994">
        <v>1</v>
      </c>
      <c r="Q10" s="921"/>
    </row>
    <row r="11" spans="1:18" ht="30">
      <c r="B11" s="2250" t="s">
        <v>5003</v>
      </c>
      <c r="C11" s="2251" t="s">
        <v>4966</v>
      </c>
      <c r="D11" s="2251">
        <v>0</v>
      </c>
      <c r="E11" s="2253">
        <v>1732</v>
      </c>
      <c r="F11" s="921"/>
      <c r="G11" s="2211"/>
      <c r="H11" s="910" t="s">
        <v>5004</v>
      </c>
      <c r="I11" s="921"/>
      <c r="J11" s="932"/>
      <c r="M11" s="3438">
        <f t="shared" si="0"/>
        <v>0</v>
      </c>
      <c r="N11" s="994">
        <v>1</v>
      </c>
      <c r="Q11" s="921"/>
    </row>
    <row r="12" spans="1:18" ht="15.75" customHeight="1">
      <c r="B12" s="2250" t="s">
        <v>5005</v>
      </c>
      <c r="C12" s="2251" t="s">
        <v>4969</v>
      </c>
      <c r="D12" s="2251">
        <v>2</v>
      </c>
      <c r="E12" s="2254">
        <v>84.26</v>
      </c>
      <c r="F12" s="921"/>
      <c r="G12" s="2211"/>
      <c r="H12" s="910" t="s">
        <v>5006</v>
      </c>
      <c r="I12" s="921"/>
      <c r="J12" s="932"/>
      <c r="M12" s="3438">
        <f t="shared" si="0"/>
        <v>0</v>
      </c>
      <c r="N12" s="994">
        <v>1</v>
      </c>
      <c r="Q12" s="921"/>
    </row>
    <row r="13" spans="1:18" ht="15.75" customHeight="1">
      <c r="B13" s="2250" t="s">
        <v>5007</v>
      </c>
      <c r="C13" s="2251" t="s">
        <v>4972</v>
      </c>
      <c r="D13" s="2251">
        <v>2</v>
      </c>
      <c r="E13" s="2255">
        <v>25.27</v>
      </c>
      <c r="F13" s="921"/>
      <c r="G13" s="2211"/>
      <c r="H13" s="910" t="s">
        <v>5008</v>
      </c>
      <c r="I13" s="921"/>
      <c r="J13" s="932"/>
      <c r="M13" s="3438">
        <f t="shared" si="0"/>
        <v>0</v>
      </c>
      <c r="N13" s="994">
        <v>1</v>
      </c>
      <c r="Q13" s="921"/>
    </row>
    <row r="14" spans="1:18" ht="15.75" customHeight="1">
      <c r="B14" s="2250" t="s">
        <v>5009</v>
      </c>
      <c r="C14" s="2251" t="s">
        <v>4975</v>
      </c>
      <c r="D14" s="2251">
        <v>3</v>
      </c>
      <c r="E14" s="2256">
        <v>18052.156570834897</v>
      </c>
      <c r="F14" s="921"/>
      <c r="G14" s="2211"/>
      <c r="H14" s="910" t="s">
        <v>5010</v>
      </c>
      <c r="I14" s="921"/>
      <c r="J14" s="932"/>
      <c r="M14" s="3438">
        <f t="shared" si="0"/>
        <v>0</v>
      </c>
      <c r="N14" s="994">
        <v>1</v>
      </c>
      <c r="Q14" s="921"/>
    </row>
    <row r="15" spans="1:18" ht="15.75" customHeight="1">
      <c r="B15" s="2250" t="s">
        <v>5011</v>
      </c>
      <c r="C15" s="2251" t="s">
        <v>890</v>
      </c>
      <c r="D15" s="2251">
        <v>0</v>
      </c>
      <c r="E15" s="2252">
        <v>0</v>
      </c>
      <c r="F15" s="921"/>
      <c r="G15" s="2211"/>
      <c r="H15" s="910" t="s">
        <v>5012</v>
      </c>
      <c r="I15" s="921"/>
      <c r="J15" s="932"/>
      <c r="M15" s="3438">
        <f t="shared" si="0"/>
        <v>0</v>
      </c>
      <c r="N15" s="994">
        <v>1</v>
      </c>
      <c r="Q15" s="921"/>
    </row>
    <row r="16" spans="1:18" ht="15.75" customHeight="1">
      <c r="B16" s="2250" t="s">
        <v>5013</v>
      </c>
      <c r="C16" s="2251" t="s">
        <v>1848</v>
      </c>
      <c r="D16" s="2251">
        <v>2</v>
      </c>
      <c r="E16" s="2254">
        <v>0</v>
      </c>
      <c r="F16" s="921"/>
      <c r="G16" s="2211"/>
      <c r="H16" s="910" t="s">
        <v>5014</v>
      </c>
      <c r="I16" s="921"/>
      <c r="J16" s="932"/>
      <c r="M16" s="3438">
        <f t="shared" si="0"/>
        <v>0</v>
      </c>
      <c r="N16" s="994">
        <v>1</v>
      </c>
      <c r="Q16" s="921"/>
    </row>
    <row r="17" spans="1:17" ht="15.75" customHeight="1">
      <c r="B17" s="2250" t="s">
        <v>5015</v>
      </c>
      <c r="C17" s="2251" t="s">
        <v>890</v>
      </c>
      <c r="D17" s="2251">
        <v>0</v>
      </c>
      <c r="E17" s="2252">
        <v>0</v>
      </c>
      <c r="F17" s="921"/>
      <c r="G17" s="2211"/>
      <c r="H17" s="910" t="s">
        <v>5016</v>
      </c>
      <c r="I17" s="921"/>
      <c r="J17" s="932"/>
      <c r="M17" s="3438">
        <f t="shared" si="0"/>
        <v>0</v>
      </c>
      <c r="N17" s="994">
        <v>1</v>
      </c>
      <c r="Q17" s="921"/>
    </row>
    <row r="18" spans="1:17" ht="15.75" customHeight="1">
      <c r="B18" s="2250" t="s">
        <v>5017</v>
      </c>
      <c r="C18" s="2251" t="s">
        <v>1848</v>
      </c>
      <c r="D18" s="2251">
        <v>2</v>
      </c>
      <c r="E18" s="2254">
        <v>0</v>
      </c>
      <c r="F18" s="921"/>
      <c r="G18" s="2211"/>
      <c r="H18" s="910" t="s">
        <v>5018</v>
      </c>
      <c r="I18" s="921"/>
      <c r="J18" s="932"/>
      <c r="M18" s="3438">
        <f t="shared" si="0"/>
        <v>0</v>
      </c>
      <c r="N18" s="994">
        <v>1</v>
      </c>
      <c r="Q18" s="921"/>
    </row>
    <row r="19" spans="1:17" ht="30.6" thickBot="1">
      <c r="B19" s="2257" t="s">
        <v>5019</v>
      </c>
      <c r="C19" s="2258" t="s">
        <v>4969</v>
      </c>
      <c r="D19" s="2258">
        <v>2</v>
      </c>
      <c r="E19" s="2259">
        <v>18.38</v>
      </c>
      <c r="F19" s="921"/>
      <c r="G19" s="2211"/>
      <c r="H19" s="911" t="s">
        <v>5020</v>
      </c>
      <c r="I19" s="921"/>
      <c r="J19" s="933"/>
      <c r="M19" s="3438">
        <f t="shared" si="0"/>
        <v>0</v>
      </c>
      <c r="N19" s="994">
        <v>1</v>
      </c>
      <c r="Q19" s="921"/>
    </row>
    <row r="20" spans="1:17" ht="16.2" thickTop="1" thickBot="1">
      <c r="B20" s="2235"/>
      <c r="C20" s="2235"/>
      <c r="D20" s="2235"/>
      <c r="E20" s="2066"/>
      <c r="F20" s="2066"/>
      <c r="G20" s="2215"/>
      <c r="H20" s="1762"/>
      <c r="I20" s="921"/>
      <c r="J20" s="921"/>
      <c r="M20" s="3438">
        <f t="shared" si="0"/>
        <v>0</v>
      </c>
      <c r="N20" s="994">
        <v>4</v>
      </c>
      <c r="P20" s="3434"/>
      <c r="Q20" s="921"/>
    </row>
    <row r="21" spans="1:17" ht="15.6" thickTop="1">
      <c r="B21" s="5336" t="s">
        <v>5021</v>
      </c>
      <c r="C21" s="5338" t="s">
        <v>5022</v>
      </c>
      <c r="D21" s="5338"/>
      <c r="E21" s="5338" t="s">
        <v>5023</v>
      </c>
      <c r="F21" s="5339"/>
      <c r="G21" s="921"/>
      <c r="H21" s="921"/>
      <c r="I21" s="921"/>
      <c r="J21" s="921"/>
      <c r="M21" s="3438">
        <f t="shared" si="0"/>
        <v>0</v>
      </c>
      <c r="N21" s="994">
        <v>2</v>
      </c>
      <c r="Q21" s="921"/>
    </row>
    <row r="22" spans="1:17" ht="30">
      <c r="A22" s="3088" t="s">
        <v>1332</v>
      </c>
      <c r="B22" s="5337"/>
      <c r="C22" s="2263" t="s">
        <v>5024</v>
      </c>
      <c r="D22" s="2263" t="s">
        <v>5025</v>
      </c>
      <c r="E22" s="2263" t="s">
        <v>5024</v>
      </c>
      <c r="F22" s="2264" t="s">
        <v>5025</v>
      </c>
      <c r="G22" s="921"/>
      <c r="H22" s="921"/>
      <c r="I22" s="921"/>
      <c r="J22" s="921"/>
      <c r="M22" s="3438">
        <f t="shared" si="0"/>
        <v>0</v>
      </c>
      <c r="N22" s="994">
        <v>0</v>
      </c>
      <c r="Q22" s="921"/>
    </row>
    <row r="23" spans="1:17" ht="15.75" customHeight="1">
      <c r="B23" s="2262" t="s">
        <v>718</v>
      </c>
      <c r="C23" s="2263" t="s">
        <v>1848</v>
      </c>
      <c r="D23" s="2263" t="s">
        <v>890</v>
      </c>
      <c r="E23" s="2263" t="s">
        <v>1848</v>
      </c>
      <c r="F23" s="2264" t="s">
        <v>890</v>
      </c>
      <c r="G23" s="921"/>
      <c r="H23" s="921"/>
      <c r="I23" s="921"/>
      <c r="J23" s="921"/>
      <c r="M23" s="3438">
        <f t="shared" si="0"/>
        <v>0</v>
      </c>
      <c r="N23" s="994">
        <v>0</v>
      </c>
      <c r="Q23" s="921"/>
    </row>
    <row r="24" spans="1:17" ht="15.6" thickBot="1">
      <c r="B24" s="2265" t="s">
        <v>719</v>
      </c>
      <c r="C24" s="2266">
        <v>2</v>
      </c>
      <c r="D24" s="2266">
        <v>0</v>
      </c>
      <c r="E24" s="2266">
        <v>2</v>
      </c>
      <c r="F24" s="2267">
        <v>0</v>
      </c>
      <c r="G24" s="921"/>
      <c r="H24" s="921"/>
      <c r="I24" s="921"/>
      <c r="J24" s="921"/>
      <c r="M24" s="3438">
        <f t="shared" si="0"/>
        <v>0</v>
      </c>
      <c r="N24" s="994">
        <v>0</v>
      </c>
      <c r="Q24" s="921"/>
    </row>
    <row r="25" spans="1:17" ht="18.75" customHeight="1" thickTop="1">
      <c r="B25" s="2247" t="s">
        <v>5026</v>
      </c>
      <c r="C25" s="2268">
        <v>0</v>
      </c>
      <c r="D25" s="2269">
        <v>0</v>
      </c>
      <c r="E25" s="2268">
        <v>30.738</v>
      </c>
      <c r="F25" s="2249">
        <v>4</v>
      </c>
      <c r="G25" s="2211"/>
      <c r="H25" s="912" t="s">
        <v>5027</v>
      </c>
      <c r="I25" s="921"/>
      <c r="J25" s="931"/>
      <c r="M25" s="3438">
        <f t="shared" si="0"/>
        <v>0</v>
      </c>
      <c r="N25" s="994">
        <v>0</v>
      </c>
      <c r="Q25" s="921"/>
    </row>
    <row r="26" spans="1:17" ht="18.75" customHeight="1">
      <c r="B26" s="2250" t="s">
        <v>5028</v>
      </c>
      <c r="C26" s="2270">
        <v>0</v>
      </c>
      <c r="D26" s="2271">
        <v>0</v>
      </c>
      <c r="E26" s="2270">
        <v>7.27</v>
      </c>
      <c r="F26" s="2252">
        <v>1</v>
      </c>
      <c r="G26" s="2211"/>
      <c r="H26" s="910" t="s">
        <v>5029</v>
      </c>
      <c r="I26" s="921"/>
      <c r="J26" s="932"/>
      <c r="M26" s="3438">
        <f t="shared" si="0"/>
        <v>0</v>
      </c>
      <c r="N26" s="994">
        <v>0</v>
      </c>
      <c r="Q26" s="921"/>
    </row>
    <row r="27" spans="1:17" ht="18.75" customHeight="1">
      <c r="B27" s="2250" t="s">
        <v>5030</v>
      </c>
      <c r="C27" s="2270">
        <v>0</v>
      </c>
      <c r="D27" s="2271">
        <v>0</v>
      </c>
      <c r="E27" s="2270">
        <v>14.917000000000002</v>
      </c>
      <c r="F27" s="2252">
        <v>3</v>
      </c>
      <c r="G27" s="2211"/>
      <c r="H27" s="910" t="s">
        <v>5031</v>
      </c>
      <c r="I27" s="921"/>
      <c r="J27" s="932"/>
      <c r="M27" s="3438">
        <f t="shared" si="0"/>
        <v>0</v>
      </c>
      <c r="N27" s="994">
        <v>0</v>
      </c>
      <c r="Q27" s="921"/>
    </row>
    <row r="28" spans="1:17" ht="18.75" customHeight="1">
      <c r="B28" s="2250" t="s">
        <v>5032</v>
      </c>
      <c r="C28" s="2270">
        <v>0</v>
      </c>
      <c r="D28" s="2271">
        <v>0</v>
      </c>
      <c r="E28" s="2270">
        <v>4.12</v>
      </c>
      <c r="F28" s="2252">
        <v>1</v>
      </c>
      <c r="G28" s="2211"/>
      <c r="H28" s="910" t="s">
        <v>5033</v>
      </c>
      <c r="I28" s="921"/>
      <c r="J28" s="932"/>
      <c r="M28" s="3438">
        <f t="shared" si="0"/>
        <v>0</v>
      </c>
      <c r="N28" s="994">
        <v>0</v>
      </c>
      <c r="Q28" s="921"/>
    </row>
    <row r="29" spans="1:17" ht="18.75" customHeight="1">
      <c r="B29" s="2250" t="s">
        <v>5034</v>
      </c>
      <c r="C29" s="2270">
        <v>0</v>
      </c>
      <c r="D29" s="2271">
        <v>0</v>
      </c>
      <c r="E29" s="2270">
        <v>107.94000000000001</v>
      </c>
      <c r="F29" s="2252">
        <v>22</v>
      </c>
      <c r="G29" s="2211"/>
      <c r="H29" s="910" t="s">
        <v>5035</v>
      </c>
      <c r="I29" s="921"/>
      <c r="J29" s="932"/>
      <c r="M29" s="3438">
        <f t="shared" si="0"/>
        <v>0</v>
      </c>
      <c r="N29" s="994">
        <v>0</v>
      </c>
      <c r="Q29" s="921"/>
    </row>
    <row r="30" spans="1:17" ht="18.75" customHeight="1">
      <c r="B30" s="2250" t="s">
        <v>5036</v>
      </c>
      <c r="C30" s="2270">
        <v>250.11</v>
      </c>
      <c r="D30" s="2271">
        <v>2</v>
      </c>
      <c r="E30" s="2270">
        <v>61.061999999999998</v>
      </c>
      <c r="F30" s="2252">
        <v>8</v>
      </c>
      <c r="G30" s="2211"/>
      <c r="H30" s="910" t="s">
        <v>5037</v>
      </c>
      <c r="I30" s="921"/>
      <c r="J30" s="932"/>
      <c r="M30" s="3438">
        <f t="shared" si="0"/>
        <v>0</v>
      </c>
      <c r="N30" s="994">
        <v>0</v>
      </c>
      <c r="Q30" s="921"/>
    </row>
    <row r="31" spans="1:17" ht="18.75" customHeight="1" thickBot="1">
      <c r="B31" s="2257" t="s">
        <v>5038</v>
      </c>
      <c r="C31" s="2272">
        <v>0</v>
      </c>
      <c r="D31" s="2273">
        <v>0</v>
      </c>
      <c r="E31" s="2272">
        <v>0</v>
      </c>
      <c r="F31" s="2274">
        <v>0</v>
      </c>
      <c r="G31" s="2211"/>
      <c r="H31" s="911" t="s">
        <v>5039</v>
      </c>
      <c r="I31" s="921"/>
      <c r="J31" s="933"/>
      <c r="M31" s="3438">
        <f t="shared" si="0"/>
        <v>0</v>
      </c>
      <c r="N31" s="994">
        <v>0</v>
      </c>
      <c r="Q31" s="921"/>
    </row>
    <row r="32" spans="1:17" ht="16.2" thickTop="1" thickBot="1">
      <c r="B32" s="2275"/>
      <c r="C32" s="921"/>
      <c r="D32" s="921"/>
      <c r="E32" s="921"/>
      <c r="F32" s="921"/>
      <c r="G32" s="2215"/>
      <c r="H32" s="921"/>
      <c r="I32" s="921"/>
      <c r="J32" s="921"/>
      <c r="M32" s="3438">
        <f t="shared" si="0"/>
        <v>0</v>
      </c>
      <c r="N32" s="994">
        <v>4</v>
      </c>
      <c r="P32" s="3434"/>
      <c r="Q32" s="921"/>
    </row>
    <row r="33" spans="1:17" ht="30.6" thickTop="1">
      <c r="A33" s="3088" t="s">
        <v>1332</v>
      </c>
      <c r="B33" s="2276" t="s">
        <v>5040</v>
      </c>
      <c r="C33" s="2260" t="s">
        <v>5041</v>
      </c>
      <c r="D33" s="2261" t="s">
        <v>5025</v>
      </c>
      <c r="E33" s="927"/>
      <c r="F33" s="927"/>
      <c r="G33" s="2215"/>
      <c r="H33" s="921"/>
      <c r="I33" s="921"/>
      <c r="J33" s="921"/>
      <c r="M33" s="3438">
        <f t="shared" si="0"/>
        <v>0</v>
      </c>
      <c r="N33" s="994">
        <v>2</v>
      </c>
      <c r="P33" s="3434"/>
      <c r="Q33" s="921"/>
    </row>
    <row r="34" spans="1:17" ht="15.75" customHeight="1">
      <c r="B34" s="2277" t="s">
        <v>718</v>
      </c>
      <c r="C34" s="2263" t="s">
        <v>5042</v>
      </c>
      <c r="D34" s="2264" t="s">
        <v>890</v>
      </c>
      <c r="E34" s="927"/>
      <c r="F34" s="927"/>
      <c r="G34" s="2215"/>
      <c r="H34" s="921"/>
      <c r="I34" s="921"/>
      <c r="J34" s="921"/>
      <c r="M34" s="3438">
        <f t="shared" si="0"/>
        <v>0</v>
      </c>
      <c r="N34" s="994">
        <v>2</v>
      </c>
      <c r="P34" s="3434"/>
      <c r="Q34" s="921"/>
    </row>
    <row r="35" spans="1:17" ht="15.6" thickBot="1">
      <c r="B35" s="2278" t="s">
        <v>719</v>
      </c>
      <c r="C35" s="2266">
        <v>1</v>
      </c>
      <c r="D35" s="2267">
        <v>0</v>
      </c>
      <c r="E35" s="927"/>
      <c r="F35" s="927"/>
      <c r="G35" s="2215"/>
      <c r="H35" s="921"/>
      <c r="I35" s="921"/>
      <c r="J35" s="921"/>
      <c r="M35" s="3438">
        <f t="shared" si="0"/>
        <v>0</v>
      </c>
      <c r="N35" s="994">
        <v>2</v>
      </c>
      <c r="P35" s="3434"/>
      <c r="Q35" s="921"/>
    </row>
    <row r="36" spans="1:17" ht="15.6" thickTop="1">
      <c r="B36" s="2247" t="s">
        <v>5043</v>
      </c>
      <c r="C36" s="2279">
        <v>0.5475897307427795</v>
      </c>
      <c r="D36" s="2249">
        <v>5</v>
      </c>
      <c r="E36" s="927"/>
      <c r="F36" s="927"/>
      <c r="G36" s="2211"/>
      <c r="H36" s="912" t="s">
        <v>5044</v>
      </c>
      <c r="I36" s="921"/>
      <c r="J36" s="931"/>
      <c r="M36" s="3438">
        <f t="shared" si="0"/>
        <v>0</v>
      </c>
      <c r="N36" s="994">
        <v>2</v>
      </c>
      <c r="Q36" s="921"/>
    </row>
    <row r="37" spans="1:17" ht="15.75" customHeight="1">
      <c r="B37" s="2250" t="s">
        <v>5045</v>
      </c>
      <c r="C37" s="2280">
        <v>3.6804552770208478</v>
      </c>
      <c r="D37" s="2252">
        <v>8</v>
      </c>
      <c r="E37" s="927"/>
      <c r="F37" s="927"/>
      <c r="G37" s="2211"/>
      <c r="H37" s="910" t="s">
        <v>5046</v>
      </c>
      <c r="I37" s="921"/>
      <c r="J37" s="932"/>
      <c r="M37" s="3438">
        <f t="shared" si="0"/>
        <v>0</v>
      </c>
      <c r="N37" s="994">
        <v>2</v>
      </c>
      <c r="Q37" s="921"/>
    </row>
    <row r="38" spans="1:17" ht="15.75" customHeight="1">
      <c r="B38" s="2250" t="s">
        <v>5047</v>
      </c>
      <c r="C38" s="2280">
        <v>12.454180423371708</v>
      </c>
      <c r="D38" s="2252">
        <v>11</v>
      </c>
      <c r="E38" s="927"/>
      <c r="F38" s="927"/>
      <c r="G38" s="2211"/>
      <c r="H38" s="910" t="s">
        <v>5048</v>
      </c>
      <c r="I38" s="921"/>
      <c r="J38" s="932"/>
      <c r="M38" s="3438">
        <f t="shared" si="0"/>
        <v>0</v>
      </c>
      <c r="N38" s="994">
        <v>2</v>
      </c>
      <c r="Q38" s="921"/>
    </row>
    <row r="39" spans="1:17" ht="15.75" customHeight="1">
      <c r="B39" s="2250" t="s">
        <v>5049</v>
      </c>
      <c r="C39" s="2280">
        <v>18.275127798509669</v>
      </c>
      <c r="D39" s="2252">
        <v>11</v>
      </c>
      <c r="E39" s="927"/>
      <c r="F39" s="927"/>
      <c r="G39" s="2211"/>
      <c r="H39" s="910" t="s">
        <v>5050</v>
      </c>
      <c r="I39" s="921"/>
      <c r="J39" s="932"/>
      <c r="M39" s="3438">
        <f t="shared" ref="M39:M65" si="1">IF( COUNTBLANK(C39:F39)= N39, 0,rngIncomplete)</f>
        <v>0</v>
      </c>
      <c r="N39" s="994">
        <v>2</v>
      </c>
      <c r="Q39" s="921"/>
    </row>
    <row r="40" spans="1:17" ht="15.75" customHeight="1">
      <c r="B40" s="2250" t="s">
        <v>5051</v>
      </c>
      <c r="C40" s="2280">
        <v>15.237269188683305</v>
      </c>
      <c r="D40" s="2252">
        <v>4</v>
      </c>
      <c r="E40" s="927"/>
      <c r="F40" s="927"/>
      <c r="G40" s="2211"/>
      <c r="H40" s="910" t="s">
        <v>5052</v>
      </c>
      <c r="I40" s="921"/>
      <c r="J40" s="932"/>
      <c r="M40" s="3438">
        <f t="shared" si="1"/>
        <v>0</v>
      </c>
      <c r="N40" s="994">
        <v>2</v>
      </c>
      <c r="Q40" s="921"/>
    </row>
    <row r="41" spans="1:17" ht="15.75" customHeight="1">
      <c r="B41" s="2250" t="s">
        <v>5053</v>
      </c>
      <c r="C41" s="2280">
        <v>0</v>
      </c>
      <c r="D41" s="2252">
        <v>0</v>
      </c>
      <c r="E41" s="927"/>
      <c r="F41" s="927"/>
      <c r="G41" s="2211"/>
      <c r="H41" s="910" t="s">
        <v>5054</v>
      </c>
      <c r="I41" s="921"/>
      <c r="J41" s="932"/>
      <c r="M41" s="3438">
        <f t="shared" si="1"/>
        <v>0</v>
      </c>
      <c r="N41" s="994">
        <v>2</v>
      </c>
      <c r="Q41" s="921"/>
    </row>
    <row r="42" spans="1:17" ht="15.75" customHeight="1">
      <c r="B42" s="2250" t="s">
        <v>5055</v>
      </c>
      <c r="C42" s="2280">
        <v>16.92872352745157</v>
      </c>
      <c r="D42" s="2252">
        <v>1</v>
      </c>
      <c r="E42" s="927"/>
      <c r="F42" s="927"/>
      <c r="G42" s="2211"/>
      <c r="H42" s="910" t="s">
        <v>5056</v>
      </c>
      <c r="I42" s="921"/>
      <c r="J42" s="932"/>
      <c r="M42" s="3438">
        <f t="shared" si="1"/>
        <v>0</v>
      </c>
      <c r="N42" s="994">
        <v>2</v>
      </c>
      <c r="Q42" s="921"/>
    </row>
    <row r="43" spans="1:17" ht="15.6" thickBot="1">
      <c r="B43" s="2257" t="s">
        <v>5057</v>
      </c>
      <c r="C43" s="2281">
        <v>32.876654054220126</v>
      </c>
      <c r="D43" s="2274">
        <v>1</v>
      </c>
      <c r="E43" s="927"/>
      <c r="F43" s="927"/>
      <c r="G43" s="2211"/>
      <c r="H43" s="911" t="s">
        <v>5058</v>
      </c>
      <c r="I43" s="921"/>
      <c r="J43" s="933"/>
      <c r="M43" s="3438">
        <f t="shared" si="1"/>
        <v>0</v>
      </c>
      <c r="N43" s="994">
        <v>2</v>
      </c>
      <c r="Q43" s="921"/>
    </row>
    <row r="44" spans="1:17" ht="16.2" thickTop="1" thickBot="1">
      <c r="B44" s="2275"/>
      <c r="C44" s="921"/>
      <c r="D44" s="921"/>
      <c r="E44" s="921"/>
      <c r="F44" s="921"/>
      <c r="G44" s="2215"/>
      <c r="H44" s="921"/>
      <c r="I44" s="921"/>
      <c r="J44" s="921"/>
      <c r="M44" s="3438">
        <f t="shared" si="1"/>
        <v>0</v>
      </c>
      <c r="N44" s="994">
        <v>4</v>
      </c>
      <c r="P44" s="3434"/>
      <c r="Q44" s="921"/>
    </row>
    <row r="45" spans="1:17" ht="16.2" thickTop="1" thickBot="1">
      <c r="A45" s="3088" t="s">
        <v>1332</v>
      </c>
      <c r="B45" s="2282" t="s">
        <v>5059</v>
      </c>
      <c r="C45" s="909" t="s">
        <v>718</v>
      </c>
      <c r="D45" s="909" t="s">
        <v>719</v>
      </c>
      <c r="E45" s="923" t="s">
        <v>4923</v>
      </c>
      <c r="F45" s="927"/>
      <c r="G45" s="2215"/>
      <c r="H45" s="921"/>
      <c r="I45" s="921"/>
      <c r="J45" s="921"/>
      <c r="M45" s="3438">
        <f t="shared" si="1"/>
        <v>0</v>
      </c>
      <c r="N45" s="994">
        <v>1</v>
      </c>
      <c r="P45" s="3434"/>
      <c r="Q45" s="921"/>
    </row>
    <row r="46" spans="1:17" ht="15.6" thickTop="1">
      <c r="B46" s="2216" t="s">
        <v>5060</v>
      </c>
      <c r="C46" s="2248" t="s">
        <v>1848</v>
      </c>
      <c r="D46" s="2248">
        <v>2</v>
      </c>
      <c r="E46" s="2283">
        <v>596.80999999999995</v>
      </c>
      <c r="F46" s="927"/>
      <c r="G46" s="2211"/>
      <c r="H46" s="2284" t="s">
        <v>5061</v>
      </c>
      <c r="I46" s="921"/>
      <c r="J46" s="2285"/>
      <c r="M46" s="3438">
        <f t="shared" si="1"/>
        <v>0</v>
      </c>
      <c r="N46" s="994">
        <v>1</v>
      </c>
      <c r="Q46" s="921"/>
    </row>
    <row r="47" spans="1:17" ht="45">
      <c r="B47" s="2219" t="s">
        <v>5062</v>
      </c>
      <c r="C47" s="2251" t="s">
        <v>1848</v>
      </c>
      <c r="D47" s="2251">
        <v>2</v>
      </c>
      <c r="E47" s="2255">
        <v>32.71</v>
      </c>
      <c r="F47" s="927"/>
      <c r="G47" s="2211"/>
      <c r="H47" s="2286" t="s">
        <v>5063</v>
      </c>
      <c r="I47" s="921"/>
      <c r="J47" s="2287"/>
      <c r="M47" s="3438">
        <f t="shared" si="1"/>
        <v>0</v>
      </c>
      <c r="N47" s="994">
        <v>1</v>
      </c>
      <c r="Q47" s="921"/>
    </row>
    <row r="48" spans="1:17" ht="45">
      <c r="B48" s="2219" t="s">
        <v>5064</v>
      </c>
      <c r="C48" s="2251" t="s">
        <v>1848</v>
      </c>
      <c r="D48" s="2251">
        <v>2</v>
      </c>
      <c r="E48" s="2255">
        <v>0</v>
      </c>
      <c r="F48" s="927"/>
      <c r="G48" s="2211"/>
      <c r="H48" s="2286" t="s">
        <v>5065</v>
      </c>
      <c r="I48" s="921"/>
      <c r="J48" s="2287"/>
      <c r="M48" s="3438">
        <f t="shared" si="1"/>
        <v>0</v>
      </c>
      <c r="N48" s="994">
        <v>1</v>
      </c>
      <c r="Q48" s="921"/>
    </row>
    <row r="49" spans="1:17" ht="15.75" customHeight="1">
      <c r="B49" s="2250" t="s">
        <v>5066</v>
      </c>
      <c r="C49" s="2251" t="s">
        <v>1848</v>
      </c>
      <c r="D49" s="2251">
        <v>2</v>
      </c>
      <c r="E49" s="2254">
        <v>0</v>
      </c>
      <c r="F49" s="927"/>
      <c r="G49" s="2211"/>
      <c r="H49" s="2286" t="s">
        <v>5067</v>
      </c>
      <c r="I49" s="921"/>
      <c r="J49" s="936"/>
      <c r="M49" s="3438">
        <f t="shared" si="1"/>
        <v>0</v>
      </c>
      <c r="N49" s="994">
        <v>1</v>
      </c>
      <c r="Q49" s="921"/>
    </row>
    <row r="50" spans="1:17" ht="30">
      <c r="B50" s="2250" t="s">
        <v>5068</v>
      </c>
      <c r="C50" s="2251" t="s">
        <v>890</v>
      </c>
      <c r="D50" s="2251">
        <v>0</v>
      </c>
      <c r="E50" s="2253">
        <v>3</v>
      </c>
      <c r="F50" s="927"/>
      <c r="G50" s="2211"/>
      <c r="H50" s="2286" t="s">
        <v>5069</v>
      </c>
      <c r="I50" s="921"/>
      <c r="J50" s="932"/>
      <c r="M50" s="3438">
        <f t="shared" si="1"/>
        <v>0</v>
      </c>
      <c r="N50" s="994">
        <v>1</v>
      </c>
      <c r="Q50" s="921"/>
    </row>
    <row r="51" spans="1:17" ht="15.75" customHeight="1">
      <c r="B51" s="2250" t="s">
        <v>5070</v>
      </c>
      <c r="C51" s="2251" t="s">
        <v>5071</v>
      </c>
      <c r="D51" s="2251">
        <v>3</v>
      </c>
      <c r="E51" s="2256">
        <v>1882.204</v>
      </c>
      <c r="F51" s="927"/>
      <c r="G51" s="2211"/>
      <c r="H51" s="2286" t="s">
        <v>5072</v>
      </c>
      <c r="I51" s="921"/>
      <c r="J51" s="932"/>
      <c r="M51" s="3438">
        <f t="shared" si="1"/>
        <v>0</v>
      </c>
      <c r="N51" s="994">
        <v>1</v>
      </c>
      <c r="Q51" s="921"/>
    </row>
    <row r="52" spans="1:17" ht="15.75" customHeight="1">
      <c r="B52" s="2250" t="s">
        <v>5073</v>
      </c>
      <c r="C52" s="2251" t="s">
        <v>4972</v>
      </c>
      <c r="D52" s="2251">
        <v>2</v>
      </c>
      <c r="E52" s="2255">
        <v>6.33</v>
      </c>
      <c r="F52" s="927"/>
      <c r="G52" s="2211"/>
      <c r="H52" s="2286" t="s">
        <v>5074</v>
      </c>
      <c r="I52" s="921"/>
      <c r="J52" s="932"/>
      <c r="M52" s="3438">
        <f t="shared" si="1"/>
        <v>0</v>
      </c>
      <c r="N52" s="994">
        <v>1</v>
      </c>
      <c r="Q52" s="921"/>
    </row>
    <row r="53" spans="1:17" ht="15.75" customHeight="1">
      <c r="B53" s="2250" t="s">
        <v>5075</v>
      </c>
      <c r="C53" s="2251" t="s">
        <v>4975</v>
      </c>
      <c r="D53" s="2251">
        <v>3</v>
      </c>
      <c r="E53" s="2256">
        <v>7203.0772524021022</v>
      </c>
      <c r="F53" s="927"/>
      <c r="G53" s="2211"/>
      <c r="H53" s="2286" t="s">
        <v>5076</v>
      </c>
      <c r="I53" s="921"/>
      <c r="J53" s="932"/>
      <c r="M53" s="3438">
        <f t="shared" si="1"/>
        <v>0</v>
      </c>
      <c r="N53" s="994">
        <v>1</v>
      </c>
      <c r="Q53" s="921"/>
    </row>
    <row r="54" spans="1:17" ht="15.75" customHeight="1">
      <c r="B54" s="2250" t="s">
        <v>5077</v>
      </c>
      <c r="C54" s="2251" t="s">
        <v>890</v>
      </c>
      <c r="D54" s="2251">
        <v>0</v>
      </c>
      <c r="E54" s="2252">
        <v>0</v>
      </c>
      <c r="F54" s="927"/>
      <c r="G54" s="2211"/>
      <c r="H54" s="2286" t="s">
        <v>5078</v>
      </c>
      <c r="I54" s="921"/>
      <c r="J54" s="932"/>
      <c r="M54" s="3438">
        <f t="shared" si="1"/>
        <v>0</v>
      </c>
      <c r="N54" s="994">
        <v>1</v>
      </c>
      <c r="Q54" s="921"/>
    </row>
    <row r="55" spans="1:17" ht="15.75" customHeight="1">
      <c r="B55" s="2250" t="s">
        <v>5079</v>
      </c>
      <c r="C55" s="2251" t="s">
        <v>1848</v>
      </c>
      <c r="D55" s="2251">
        <v>2</v>
      </c>
      <c r="E55" s="2254">
        <v>0</v>
      </c>
      <c r="F55" s="927"/>
      <c r="G55" s="2211"/>
      <c r="H55" s="2286" t="s">
        <v>5080</v>
      </c>
      <c r="I55" s="921"/>
      <c r="J55" s="932"/>
      <c r="M55" s="3438">
        <f t="shared" si="1"/>
        <v>0</v>
      </c>
      <c r="N55" s="994">
        <v>1</v>
      </c>
      <c r="Q55" s="921"/>
    </row>
    <row r="56" spans="1:17" ht="15.75" customHeight="1">
      <c r="B56" s="2250" t="s">
        <v>5081</v>
      </c>
      <c r="C56" s="2251" t="s">
        <v>890</v>
      </c>
      <c r="D56" s="2251">
        <v>0</v>
      </c>
      <c r="E56" s="2252">
        <v>0</v>
      </c>
      <c r="F56" s="927"/>
      <c r="G56" s="2211"/>
      <c r="H56" s="2286" t="s">
        <v>5082</v>
      </c>
      <c r="I56" s="921"/>
      <c r="J56" s="932"/>
      <c r="M56" s="3438">
        <f t="shared" si="1"/>
        <v>0</v>
      </c>
      <c r="N56" s="994">
        <v>1</v>
      </c>
      <c r="Q56" s="921"/>
    </row>
    <row r="57" spans="1:17" ht="15.6" thickBot="1">
      <c r="B57" s="2257" t="s">
        <v>5083</v>
      </c>
      <c r="C57" s="2258" t="s">
        <v>1848</v>
      </c>
      <c r="D57" s="2258">
        <v>2</v>
      </c>
      <c r="E57" s="2259">
        <v>0</v>
      </c>
      <c r="F57" s="927"/>
      <c r="G57" s="2211"/>
      <c r="H57" s="911" t="s">
        <v>5084</v>
      </c>
      <c r="I57" s="921"/>
      <c r="J57" s="933"/>
      <c r="M57" s="3438">
        <f t="shared" si="1"/>
        <v>0</v>
      </c>
      <c r="N57" s="994">
        <v>1</v>
      </c>
      <c r="Q57" s="921"/>
    </row>
    <row r="58" spans="1:17" ht="16.2" thickTop="1" thickBot="1">
      <c r="B58" s="2275"/>
      <c r="C58" s="921"/>
      <c r="D58" s="921"/>
      <c r="E58" s="921"/>
      <c r="F58" s="921"/>
      <c r="G58" s="2215"/>
      <c r="H58" s="921"/>
      <c r="I58" s="921"/>
      <c r="J58" s="921"/>
      <c r="M58" s="3438">
        <f t="shared" si="1"/>
        <v>0</v>
      </c>
      <c r="N58" s="3108">
        <v>4</v>
      </c>
      <c r="Q58" s="921"/>
    </row>
    <row r="59" spans="1:17" ht="16.2" thickTop="1" thickBot="1">
      <c r="A59" s="3088" t="s">
        <v>1332</v>
      </c>
      <c r="B59" s="2288" t="s">
        <v>5085</v>
      </c>
      <c r="C59" s="909" t="s">
        <v>718</v>
      </c>
      <c r="D59" s="909" t="s">
        <v>719</v>
      </c>
      <c r="E59" s="923" t="s">
        <v>4923</v>
      </c>
      <c r="F59" s="927"/>
      <c r="G59" s="2211"/>
      <c r="H59" s="921"/>
      <c r="I59" s="921"/>
      <c r="J59" s="921"/>
      <c r="M59" s="3438">
        <f t="shared" si="1"/>
        <v>0</v>
      </c>
      <c r="N59" s="3108">
        <v>1</v>
      </c>
      <c r="Q59" s="921"/>
    </row>
    <row r="60" spans="1:17" ht="33" customHeight="1" thickTop="1">
      <c r="B60" s="3738" t="s">
        <v>5086</v>
      </c>
      <c r="C60" s="4864" t="s">
        <v>4752</v>
      </c>
      <c r="D60" s="4864">
        <v>2</v>
      </c>
      <c r="E60" s="4865">
        <v>67.650000000000006</v>
      </c>
      <c r="F60" s="927"/>
      <c r="G60" s="2211"/>
      <c r="H60" s="2693" t="s">
        <v>5087</v>
      </c>
      <c r="I60" s="921"/>
      <c r="J60" s="931"/>
      <c r="M60" s="3438">
        <f t="shared" si="1"/>
        <v>0</v>
      </c>
      <c r="N60" s="3108">
        <v>1</v>
      </c>
      <c r="Q60" s="921"/>
    </row>
    <row r="61" spans="1:17" ht="30.6" thickBot="1">
      <c r="B61" s="3739" t="s">
        <v>5088</v>
      </c>
      <c r="C61" s="4866" t="s">
        <v>4752</v>
      </c>
      <c r="D61" s="4866">
        <v>2</v>
      </c>
      <c r="E61" s="4867">
        <v>100</v>
      </c>
      <c r="F61" s="927"/>
      <c r="G61" s="2211"/>
      <c r="H61" s="3541" t="s">
        <v>5089</v>
      </c>
      <c r="J61" s="933"/>
      <c r="M61" s="3438">
        <f t="shared" si="1"/>
        <v>0</v>
      </c>
      <c r="N61" s="3108">
        <v>1</v>
      </c>
    </row>
    <row r="62" spans="1:17" ht="16.2" thickTop="1" thickBot="1">
      <c r="B62" s="2289"/>
      <c r="C62" s="2290"/>
      <c r="D62" s="2290"/>
      <c r="F62" s="927"/>
      <c r="M62" s="3438">
        <f t="shared" si="1"/>
        <v>0</v>
      </c>
      <c r="N62" s="3108">
        <v>4</v>
      </c>
    </row>
    <row r="63" spans="1:17" ht="16.2" thickTop="1" thickBot="1">
      <c r="A63" s="3088" t="s">
        <v>1332</v>
      </c>
      <c r="B63" s="2288" t="s">
        <v>5090</v>
      </c>
      <c r="C63" s="2291" t="s">
        <v>718</v>
      </c>
      <c r="D63" s="2291" t="s">
        <v>719</v>
      </c>
      <c r="E63" s="923" t="s">
        <v>4923</v>
      </c>
      <c r="F63" s="927"/>
      <c r="G63" s="2211"/>
      <c r="H63" s="921"/>
      <c r="I63" s="921"/>
      <c r="J63" s="921"/>
      <c r="M63" s="3438">
        <f t="shared" si="1"/>
        <v>0</v>
      </c>
      <c r="N63" s="3108">
        <v>1</v>
      </c>
      <c r="Q63" s="921"/>
    </row>
    <row r="64" spans="1:17" ht="30.6" thickTop="1">
      <c r="B64" s="3738" t="s">
        <v>5091</v>
      </c>
      <c r="C64" s="4864" t="s">
        <v>4752</v>
      </c>
      <c r="D64" s="4864">
        <v>2</v>
      </c>
      <c r="E64" s="4865">
        <v>46.35</v>
      </c>
      <c r="F64" s="927"/>
      <c r="G64" s="2211"/>
      <c r="H64" s="2693" t="s">
        <v>5092</v>
      </c>
      <c r="I64" s="921"/>
      <c r="J64" s="931"/>
      <c r="M64" s="3438">
        <f t="shared" si="1"/>
        <v>0</v>
      </c>
      <c r="N64" s="3108">
        <v>1</v>
      </c>
      <c r="Q64" s="921"/>
    </row>
    <row r="65" spans="2:17" ht="30.6" thickBot="1">
      <c r="B65" s="3739" t="s">
        <v>5093</v>
      </c>
      <c r="C65" s="4866" t="s">
        <v>4752</v>
      </c>
      <c r="D65" s="4866">
        <v>2</v>
      </c>
      <c r="E65" s="4867">
        <v>100</v>
      </c>
      <c r="F65" s="927"/>
      <c r="G65" s="2211"/>
      <c r="H65" s="3541" t="s">
        <v>5094</v>
      </c>
      <c r="I65" s="3540"/>
      <c r="J65" s="933"/>
      <c r="M65" s="3438">
        <f t="shared" si="1"/>
        <v>0</v>
      </c>
      <c r="N65" s="3108">
        <v>1</v>
      </c>
      <c r="Q65" s="3540"/>
    </row>
    <row r="66" spans="2:17" ht="15.6" thickTop="1">
      <c r="B66" s="3542"/>
      <c r="C66" s="3540"/>
      <c r="D66" s="3540"/>
      <c r="E66" s="3540"/>
      <c r="F66" s="927"/>
      <c r="G66" s="3540"/>
      <c r="H66" s="3540"/>
      <c r="J66" s="3540"/>
      <c r="K66" s="3088" t="s">
        <v>775</v>
      </c>
    </row>
    <row r="67" spans="2:17" ht="15">
      <c r="B67" s="3542"/>
      <c r="C67" s="3540"/>
      <c r="D67" s="3540"/>
      <c r="E67" s="3540"/>
      <c r="F67" s="927"/>
      <c r="G67" s="3540"/>
      <c r="H67" s="3540"/>
      <c r="J67" s="3540"/>
    </row>
    <row r="68" spans="2:17" ht="15">
      <c r="F68" s="927"/>
    </row>
    <row r="69" spans="2:17" ht="15">
      <c r="F69" s="927"/>
    </row>
    <row r="70" spans="2:17" ht="15">
      <c r="F70" s="927"/>
    </row>
    <row r="71" spans="2:17" ht="15">
      <c r="F71" s="927"/>
    </row>
    <row r="72" spans="2:17" ht="15">
      <c r="F72" s="927"/>
    </row>
    <row r="73" spans="2:17" ht="15">
      <c r="F73" s="927"/>
    </row>
  </sheetData>
  <sheetProtection formatColumns="0" formatRows="0"/>
  <mergeCells count="4">
    <mergeCell ref="B3:J3"/>
    <mergeCell ref="B21:B22"/>
    <mergeCell ref="C21:D21"/>
    <mergeCell ref="E21:F21"/>
  </mergeCells>
  <conditionalFormatting sqref="M6:M65">
    <cfRule type="cellIs" dxfId="24" priority="1" operator="equal">
      <formula>0</formula>
    </cfRule>
  </conditionalFormatting>
  <dataValidations count="2">
    <dataValidation type="custom" allowBlank="1" showErrorMessage="1" errorTitle="Input Error" error="Please enter a numeric value." sqref="E64:E66 E60:E61" xr:uid="{2FA8377A-5CAD-4A8E-BF62-FFD519FAB06D}">
      <formula1>ISNUMBER(E60)</formula1>
    </dataValidation>
    <dataValidation type="custom" allowBlank="1" showErrorMessage="1" errorTitle="Input Error" error="Please input a numeric value" sqref="C25:F31 C36:D43 E8:E19 E46:E57" xr:uid="{2189EDBD-2844-45DF-8687-A8D300A085D0}">
      <formula1>ISNUMBER(C8)</formula1>
    </dataValidation>
  </dataValidations>
  <pageMargins left="0.7" right="0.7" top="0.75" bottom="0.75" header="0.3" footer="0.3"/>
  <pageSetup paperSize="8" scale="86" fitToHeight="0" orientation="portrait" r:id="rId1"/>
  <headerFooter>
    <oddHeader>&amp;L&amp;F&amp;CSheet: &amp;A&amp;ROFFICIAL</oddHeader>
    <oddFooter>&amp;LPrinted on: &amp;D at &amp;T&amp;CPage &amp;P of &amp;N&amp;ROfwat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B6EE7-0150-4C33-B27F-61978DBC7693}">
  <sheetPr codeName="Sheet7">
    <pageSetUpPr fitToPage="1"/>
  </sheetPr>
  <dimension ref="A1:S12"/>
  <sheetViews>
    <sheetView topLeftCell="A3" workbookViewId="0">
      <selection activeCell="G15" sqref="G15"/>
    </sheetView>
  </sheetViews>
  <sheetFormatPr defaultColWidth="9.09765625" defaultRowHeight="13.8"/>
  <cols>
    <col min="1" max="1" width="1.19921875" style="979" customWidth="1"/>
    <col min="2" max="2" width="48.5" style="64" customWidth="1"/>
    <col min="3" max="3" width="5.5" style="64" bestFit="1" customWidth="1"/>
    <col min="4" max="4" width="4.69921875" style="64" bestFit="1" customWidth="1"/>
    <col min="5" max="5" width="9" style="64" bestFit="1" customWidth="1"/>
    <col min="6" max="6" width="18.5" style="64" customWidth="1"/>
    <col min="7" max="7" width="9.69921875" style="64" bestFit="1" customWidth="1"/>
    <col min="8" max="8" width="11.69921875" style="64" bestFit="1" customWidth="1"/>
    <col min="9" max="9" width="23.09765625" style="144" bestFit="1" customWidth="1"/>
    <col min="10" max="10" width="1.59765625" style="64" customWidth="1"/>
    <col min="11" max="11" width="15.69921875" style="64" bestFit="1" customWidth="1"/>
    <col min="12" max="12" width="1.59765625" style="64" customWidth="1"/>
    <col min="13" max="13" width="28.5" style="64" bestFit="1" customWidth="1"/>
    <col min="14" max="14" width="1.5" style="3009" customWidth="1"/>
    <col min="15" max="15" width="1.69921875" style="3013" customWidth="1"/>
    <col min="16" max="16" width="19.69921875" style="3009" bestFit="1" customWidth="1"/>
    <col min="17" max="17" width="1.69921875" style="3186" customWidth="1"/>
    <col min="18" max="19" width="1.5" style="3009" customWidth="1"/>
    <col min="20" max="16384" width="9.09765625" style="64"/>
  </cols>
  <sheetData>
    <row r="1" spans="1:19" s="84" customFormat="1" ht="22.8">
      <c r="A1" s="3137" t="s">
        <v>713</v>
      </c>
      <c r="B1" s="4999" t="s">
        <v>777</v>
      </c>
      <c r="C1" s="4999"/>
      <c r="D1" s="4999"/>
      <c r="E1" s="4999"/>
      <c r="F1" s="4999"/>
      <c r="G1" s="4999"/>
      <c r="H1" s="4999"/>
      <c r="I1" s="132"/>
      <c r="N1" s="3016"/>
      <c r="O1" s="3012"/>
      <c r="P1" s="3188"/>
      <c r="Q1" s="3186"/>
      <c r="R1" s="3016"/>
      <c r="S1" s="3198"/>
    </row>
    <row r="2" spans="1:19" s="84" customFormat="1" ht="22.8">
      <c r="A2" s="3137"/>
      <c r="B2" s="4999" t="str">
        <f>SelectCompany!B4</f>
        <v>South Staffordshire Water</v>
      </c>
      <c r="C2" s="4999"/>
      <c r="D2" s="4999"/>
      <c r="E2" s="4999"/>
      <c r="F2" s="4999"/>
      <c r="G2" s="4999"/>
      <c r="H2" s="4999"/>
      <c r="I2" s="132"/>
      <c r="N2" s="3016"/>
      <c r="O2" s="3012"/>
      <c r="P2" s="3188"/>
      <c r="Q2" s="3186"/>
      <c r="R2" s="3016"/>
      <c r="S2" s="3198"/>
    </row>
    <row r="3" spans="1:19" s="87" customFormat="1" ht="36.75" customHeight="1">
      <c r="A3" s="3137"/>
      <c r="B3" s="5011" t="s">
        <v>778</v>
      </c>
      <c r="C3" s="5012"/>
      <c r="D3" s="5012"/>
      <c r="E3" s="5012"/>
      <c r="F3" s="5012"/>
      <c r="G3" s="5012"/>
      <c r="H3" s="5012"/>
      <c r="I3" s="5012"/>
      <c r="J3" s="5012"/>
      <c r="K3" s="5012"/>
      <c r="L3" s="5012"/>
      <c r="M3" s="5012"/>
      <c r="N3" s="3016"/>
      <c r="O3" s="3012"/>
      <c r="P3" s="3187" t="s">
        <v>716</v>
      </c>
      <c r="Q3" s="3186"/>
      <c r="R3" s="3016"/>
      <c r="S3" s="3199"/>
    </row>
    <row r="4" spans="1:19" ht="16.2" thickBot="1">
      <c r="B4" s="88"/>
      <c r="C4" s="88"/>
      <c r="D4" s="88"/>
      <c r="E4" s="5015"/>
      <c r="F4" s="5015"/>
      <c r="G4" s="5015"/>
      <c r="H4" s="5015"/>
      <c r="I4" s="133"/>
      <c r="P4" s="3188"/>
      <c r="S4" s="3200"/>
    </row>
    <row r="5" spans="1:19" ht="15.6" thickTop="1">
      <c r="B5" s="5013" t="s">
        <v>717</v>
      </c>
      <c r="C5" s="5005" t="s">
        <v>718</v>
      </c>
      <c r="D5" s="5005" t="s">
        <v>719</v>
      </c>
      <c r="E5" s="5007" t="s">
        <v>720</v>
      </c>
      <c r="F5" s="5007" t="s">
        <v>721</v>
      </c>
      <c r="G5" s="5007"/>
      <c r="H5" s="5007"/>
      <c r="I5" s="5009" t="s">
        <v>722</v>
      </c>
      <c r="J5" s="55"/>
      <c r="K5" s="4997" t="s">
        <v>723</v>
      </c>
      <c r="L5" s="55"/>
      <c r="M5" s="4997" t="s">
        <v>724</v>
      </c>
      <c r="P5" s="3188"/>
      <c r="S5" s="3201"/>
    </row>
    <row r="6" spans="1:19" ht="45.6" thickBot="1">
      <c r="A6" s="979" t="s">
        <v>725</v>
      </c>
      <c r="B6" s="5014"/>
      <c r="C6" s="5006"/>
      <c r="D6" s="5006"/>
      <c r="E6" s="5008"/>
      <c r="F6" s="92" t="s">
        <v>726</v>
      </c>
      <c r="G6" s="92" t="s">
        <v>727</v>
      </c>
      <c r="H6" s="92" t="s">
        <v>728</v>
      </c>
      <c r="I6" s="5010"/>
      <c r="J6" s="55"/>
      <c r="K6" s="4998"/>
      <c r="L6" s="55"/>
      <c r="M6" s="4998"/>
      <c r="P6" s="3188"/>
      <c r="S6" s="3201"/>
    </row>
    <row r="7" spans="1:19" ht="16.8" thickTop="1" thickBot="1">
      <c r="A7" s="979" t="s">
        <v>729</v>
      </c>
      <c r="C7" s="135"/>
      <c r="D7" s="135"/>
      <c r="E7" s="40"/>
      <c r="F7" s="40"/>
      <c r="G7" s="40"/>
      <c r="H7" s="40"/>
      <c r="I7" s="136"/>
      <c r="J7" s="55"/>
      <c r="K7" s="55"/>
      <c r="L7" s="55"/>
      <c r="M7" s="55"/>
      <c r="P7" s="101">
        <f>IF(COUNTBLANK(E7:I7)=Q7, 0, rngIncomplete )</f>
        <v>0</v>
      </c>
      <c r="Q7" s="2984">
        <v>5</v>
      </c>
      <c r="S7" s="3202"/>
    </row>
    <row r="8" spans="1:19" ht="15.75" customHeight="1" thickTop="1">
      <c r="B8" s="171" t="s">
        <v>757</v>
      </c>
      <c r="C8" s="96" t="s">
        <v>731</v>
      </c>
      <c r="D8" s="96">
        <v>3</v>
      </c>
      <c r="E8" s="600">
        <f>IFERROR('1A'!E21,0)</f>
        <v>16.98400000000002</v>
      </c>
      <c r="F8" s="600">
        <f>IFERROR('1A'!F21,0)</f>
        <v>0.92256862999999356</v>
      </c>
      <c r="G8" s="600">
        <f>IFERROR('1A'!G21,0)</f>
        <v>2.0879999999999992</v>
      </c>
      <c r="H8" s="600">
        <f>IFERROR('1A'!H21,0)</f>
        <v>-1.1654313700000056</v>
      </c>
      <c r="I8" s="3750">
        <f>IFERROR('1A'!I21,0)</f>
        <v>15.818568630000014</v>
      </c>
      <c r="J8" s="55"/>
      <c r="K8" s="98" t="s">
        <v>779</v>
      </c>
      <c r="L8" s="55"/>
      <c r="M8" s="100"/>
      <c r="P8" s="101">
        <f>IF(COUNTBLANK(E8:I8)=Q8, 0, rngIncomplete )</f>
        <v>0</v>
      </c>
      <c r="Q8" s="2984">
        <v>0</v>
      </c>
      <c r="S8" s="3202"/>
    </row>
    <row r="9" spans="1:19" ht="15.75" customHeight="1">
      <c r="B9" s="322" t="s">
        <v>780</v>
      </c>
      <c r="C9" s="128" t="s">
        <v>731</v>
      </c>
      <c r="D9" s="128">
        <v>3</v>
      </c>
      <c r="E9" s="103">
        <v>0</v>
      </c>
      <c r="F9" s="103">
        <v>0</v>
      </c>
      <c r="G9" s="103">
        <v>0</v>
      </c>
      <c r="H9" s="592">
        <f t="shared" ref="H9:H11" si="0">IFERROR(F9-G9,0)</f>
        <v>0</v>
      </c>
      <c r="I9" s="591">
        <f t="shared" ref="I9:I11" si="1">IFERROR(E9+H9,0)</f>
        <v>0</v>
      </c>
      <c r="J9" s="55"/>
      <c r="K9" s="105" t="s">
        <v>781</v>
      </c>
      <c r="L9" s="55"/>
      <c r="M9" s="106"/>
      <c r="P9" s="101">
        <f>IF(COUNTBLANK(E9:I9)=Q9, 0, rngIncomplete )</f>
        <v>0</v>
      </c>
      <c r="Q9" s="2984">
        <v>0</v>
      </c>
      <c r="S9" s="3202"/>
    </row>
    <row r="10" spans="1:19" ht="15.75" customHeight="1">
      <c r="B10" s="974" t="s">
        <v>782</v>
      </c>
      <c r="C10" s="102" t="s">
        <v>731</v>
      </c>
      <c r="D10" s="102">
        <v>3</v>
      </c>
      <c r="E10" s="103">
        <v>-0.23699999999999999</v>
      </c>
      <c r="F10" s="103">
        <v>0</v>
      </c>
      <c r="G10" s="103">
        <v>0</v>
      </c>
      <c r="H10" s="592">
        <f t="shared" si="0"/>
        <v>0</v>
      </c>
      <c r="I10" s="591">
        <f t="shared" si="1"/>
        <v>-0.23699999999999999</v>
      </c>
      <c r="J10" s="55"/>
      <c r="K10" s="105" t="s">
        <v>783</v>
      </c>
      <c r="L10" s="55"/>
      <c r="M10" s="106"/>
      <c r="P10" s="101">
        <f>IF(COUNTBLANK(E10:I10)=Q10, 0, rngIncomplete )</f>
        <v>0</v>
      </c>
      <c r="Q10" s="2984">
        <v>0</v>
      </c>
      <c r="S10" s="3202"/>
    </row>
    <row r="11" spans="1:19" ht="15.75" customHeight="1" thickBot="1">
      <c r="B11" s="206" t="s">
        <v>784</v>
      </c>
      <c r="C11" s="139" t="s">
        <v>731</v>
      </c>
      <c r="D11" s="139">
        <v>3</v>
      </c>
      <c r="E11" s="594">
        <f>IFERROR(SUM( E8:E10 ),0)</f>
        <v>16.747000000000021</v>
      </c>
      <c r="F11" s="594">
        <f>IFERROR(SUM( F8:F10 ),0)</f>
        <v>0.92256862999999356</v>
      </c>
      <c r="G11" s="594">
        <f>IFERROR(SUM( G8:G10 ),0)</f>
        <v>2.0879999999999992</v>
      </c>
      <c r="H11" s="594">
        <f t="shared" si="0"/>
        <v>-1.1654313700000056</v>
      </c>
      <c r="I11" s="587">
        <f t="shared" si="1"/>
        <v>15.581568630000016</v>
      </c>
      <c r="J11" s="55"/>
      <c r="K11" s="140" t="s">
        <v>785</v>
      </c>
      <c r="L11" s="55"/>
      <c r="M11" s="116"/>
      <c r="P11" s="101">
        <f>IF(COUNTBLANK(E11:I11)=Q11, 0, rngIncomplete )</f>
        <v>0</v>
      </c>
      <c r="Q11" s="2984">
        <v>0</v>
      </c>
      <c r="S11" s="3202"/>
    </row>
    <row r="12" spans="1:19" ht="14.4" thickTop="1">
      <c r="N12" s="976" t="s">
        <v>775</v>
      </c>
      <c r="O12" s="3072"/>
    </row>
  </sheetData>
  <sheetProtection formatColumns="0" formatRows="0"/>
  <mergeCells count="12">
    <mergeCell ref="I5:I6"/>
    <mergeCell ref="K5:K6"/>
    <mergeCell ref="M5:M6"/>
    <mergeCell ref="B1:H1"/>
    <mergeCell ref="B2:H2"/>
    <mergeCell ref="B3:M3"/>
    <mergeCell ref="B5:B6"/>
    <mergeCell ref="E4:H4"/>
    <mergeCell ref="C5:C6"/>
    <mergeCell ref="D5:D6"/>
    <mergeCell ref="E5:E6"/>
    <mergeCell ref="F5:H5"/>
  </mergeCells>
  <conditionalFormatting sqref="P7:P11">
    <cfRule type="cellIs" dxfId="132" priority="2" operator="equal">
      <formula>0</formula>
    </cfRule>
  </conditionalFormatting>
  <dataValidations count="1">
    <dataValidation type="custom" allowBlank="1" showInputMessage="1" showErrorMessage="1" errorTitle="Input Error" error="Please input a numeric value, in units of £m's." sqref="E9:G10" xr:uid="{F8C7B2C9-E458-42D2-8FEB-378A1E733DF4}">
      <formula1>ISNUMBER(E9)</formula1>
    </dataValidation>
  </dataValidations>
  <pageMargins left="0.7" right="0.7" top="0.75" bottom="0.75" header="0.3" footer="0.3"/>
  <pageSetup paperSize="8" scale="97" fitToHeight="0" orientation="portrait" r:id="rId1"/>
  <headerFooter>
    <oddHeader>&amp;L&amp;F&amp;CSheet: &amp;A&amp;ROFFICIAL</oddHeader>
    <oddFooter>&amp;LPrinted on: &amp;D at &amp;T&amp;CPage &amp;P of &amp;N&amp;ROfwat</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51C7A-7987-48F2-8434-EC926D5C927C}">
  <sheetPr codeName="Sheet142">
    <pageSetUpPr fitToPage="1"/>
  </sheetPr>
  <dimension ref="A1:Q135"/>
  <sheetViews>
    <sheetView topLeftCell="A3" workbookViewId="0">
      <selection activeCell="E47" sqref="E47"/>
    </sheetView>
  </sheetViews>
  <sheetFormatPr defaultColWidth="8" defaultRowHeight="13.8" zeroHeight="1"/>
  <cols>
    <col min="1" max="1" width="1.19921875" style="3088" customWidth="1"/>
    <col min="2" max="2" width="75.69921875" style="2023" customWidth="1"/>
    <col min="3" max="3" width="12.19921875" style="2023" customWidth="1"/>
    <col min="4" max="4" width="4.19921875" style="2023" customWidth="1"/>
    <col min="5" max="7" width="11.59765625" style="2023" customWidth="1"/>
    <col min="8" max="8" width="1.5" style="3089" customWidth="1"/>
    <col min="9" max="9" width="10" style="2023" customWidth="1"/>
    <col min="10" max="10" width="1.5" style="2023" customWidth="1"/>
    <col min="11" max="11" width="18.19921875" style="2023" customWidth="1"/>
    <col min="12" max="13" width="1.69921875" style="3089" customWidth="1"/>
    <col min="14" max="14" width="23.19921875" style="3089" customWidth="1"/>
    <col min="15" max="15" width="1.69921875" style="3442" customWidth="1"/>
    <col min="16" max="17" width="1.69921875" style="3089" customWidth="1"/>
    <col min="18" max="19" width="18.59765625" style="2023" customWidth="1"/>
    <col min="20" max="16384" width="8" style="2023"/>
  </cols>
  <sheetData>
    <row r="1" spans="1:17" s="914" customFormat="1" ht="23.25" customHeight="1">
      <c r="A1" s="3088" t="s">
        <v>713</v>
      </c>
      <c r="B1" s="1210" t="s">
        <v>5095</v>
      </c>
      <c r="C1" s="2292"/>
      <c r="D1" s="2292"/>
      <c r="E1" s="2292"/>
      <c r="F1" s="2292"/>
      <c r="G1" s="2292"/>
      <c r="H1" s="3110"/>
      <c r="I1" s="2293"/>
      <c r="L1" s="3089"/>
      <c r="M1" s="3440"/>
      <c r="N1" s="3089"/>
      <c r="O1" s="3441"/>
      <c r="P1" s="3089"/>
      <c r="Q1" s="3089"/>
    </row>
    <row r="2" spans="1:17" s="914" customFormat="1" ht="23.25" customHeight="1">
      <c r="A2" s="3088"/>
      <c r="B2" s="1210" t="str">
        <f>SelectCompany!B4</f>
        <v>South Staffordshire Water</v>
      </c>
      <c r="C2" s="2294"/>
      <c r="D2" s="2294"/>
      <c r="E2" s="2294"/>
      <c r="F2" s="2294"/>
      <c r="G2" s="2294"/>
      <c r="H2" s="3110"/>
      <c r="I2" s="2293"/>
      <c r="L2" s="3089"/>
      <c r="M2" s="3440"/>
      <c r="N2" s="3089"/>
      <c r="O2" s="3441"/>
      <c r="P2" s="3089"/>
      <c r="Q2" s="3089"/>
    </row>
    <row r="3" spans="1:17" s="2295" customFormat="1" ht="36.75" customHeight="1" thickBot="1">
      <c r="A3" s="3088"/>
      <c r="B3" s="4967" t="s">
        <v>5096</v>
      </c>
      <c r="C3" s="4967"/>
      <c r="D3" s="4967"/>
      <c r="E3" s="4967"/>
      <c r="F3" s="4967"/>
      <c r="G3" s="4967"/>
      <c r="H3" s="4967"/>
      <c r="I3" s="4967"/>
      <c r="J3" s="4967"/>
      <c r="K3" s="4967"/>
      <c r="L3" s="3442"/>
      <c r="M3" s="3441"/>
      <c r="N3" s="3109" t="s">
        <v>716</v>
      </c>
      <c r="O3" s="3441"/>
      <c r="P3" s="3442"/>
      <c r="Q3" s="3442"/>
    </row>
    <row r="4" spans="1:17" ht="14.4" hidden="1" thickBot="1">
      <c r="B4" s="2296"/>
      <c r="C4" s="2296"/>
      <c r="D4" s="2296"/>
      <c r="E4" s="2296"/>
      <c r="F4" s="2296"/>
      <c r="G4" s="2296"/>
      <c r="H4" s="3111"/>
      <c r="I4" s="2297"/>
      <c r="M4" s="3440"/>
      <c r="O4" s="3441"/>
    </row>
    <row r="5" spans="1:17" ht="62.25" customHeight="1" thickTop="1" thickBot="1">
      <c r="A5" s="3088" t="s">
        <v>725</v>
      </c>
      <c r="B5" s="922" t="s">
        <v>717</v>
      </c>
      <c r="C5" s="2694" t="s">
        <v>718</v>
      </c>
      <c r="D5" s="2694" t="s">
        <v>719</v>
      </c>
      <c r="E5" s="2695" t="s">
        <v>4923</v>
      </c>
      <c r="F5" s="2296"/>
      <c r="G5" s="2296"/>
      <c r="H5" s="3111"/>
      <c r="I5" s="2696" t="s">
        <v>723</v>
      </c>
      <c r="J5" s="2697"/>
      <c r="K5" s="2696" t="s">
        <v>724</v>
      </c>
      <c r="M5" s="3440"/>
      <c r="O5" s="3441"/>
    </row>
    <row r="6" spans="1:17" ht="15" thickTop="1" thickBot="1">
      <c r="A6" s="3088" t="s">
        <v>729</v>
      </c>
      <c r="B6" s="2296"/>
      <c r="C6" s="2296"/>
      <c r="D6" s="2296"/>
      <c r="E6" s="2296"/>
      <c r="F6" s="2296"/>
      <c r="G6" s="2296"/>
      <c r="H6" s="3111"/>
      <c r="I6" s="2297"/>
      <c r="M6" s="3440"/>
      <c r="O6" s="3441"/>
    </row>
    <row r="7" spans="1:17" ht="15" thickTop="1" thickBot="1">
      <c r="B7" s="2698" t="s">
        <v>5097</v>
      </c>
      <c r="C7" s="2296"/>
      <c r="D7" s="2296"/>
      <c r="E7" s="2296"/>
      <c r="F7" s="2296"/>
      <c r="G7" s="2296"/>
      <c r="H7" s="3111"/>
      <c r="I7" s="2297"/>
      <c r="M7" s="3440"/>
      <c r="N7" s="3438">
        <f t="shared" ref="N7:N52" si="0">IF( COUNTBLANK(E7:G7) = O7, 0, rngIncomplete )</f>
        <v>0</v>
      </c>
      <c r="O7" s="3441">
        <v>3</v>
      </c>
    </row>
    <row r="8" spans="1:17" ht="15.6" thickTop="1">
      <c r="B8" s="2247" t="s">
        <v>5098</v>
      </c>
      <c r="C8" s="2298" t="s">
        <v>4966</v>
      </c>
      <c r="D8" s="2298">
        <v>0</v>
      </c>
      <c r="E8" s="2299">
        <v>34156</v>
      </c>
      <c r="F8" s="2300"/>
      <c r="G8" s="2300"/>
      <c r="H8" s="3110"/>
      <c r="I8" s="3557" t="s">
        <v>5099</v>
      </c>
      <c r="K8" s="2303"/>
      <c r="M8" s="3440"/>
      <c r="N8" s="3438">
        <f t="shared" si="0"/>
        <v>0</v>
      </c>
      <c r="O8" s="3441">
        <v>2</v>
      </c>
    </row>
    <row r="9" spans="1:17" ht="15.75" customHeight="1">
      <c r="B9" s="2250" t="s">
        <v>5100</v>
      </c>
      <c r="C9" s="2251" t="s">
        <v>2272</v>
      </c>
      <c r="D9" s="2251">
        <v>1</v>
      </c>
      <c r="E9" s="2700">
        <v>462.1</v>
      </c>
      <c r="F9" s="2701"/>
      <c r="G9" s="2701"/>
      <c r="H9" s="3110"/>
      <c r="I9" s="1048" t="s">
        <v>5101</v>
      </c>
      <c r="K9" s="2304"/>
      <c r="M9" s="3440"/>
      <c r="N9" s="3438">
        <f t="shared" si="0"/>
        <v>0</v>
      </c>
      <c r="O9" s="3441">
        <v>2</v>
      </c>
    </row>
    <row r="10" spans="1:17" ht="15.75" customHeight="1">
      <c r="B10" s="2250" t="s">
        <v>5102</v>
      </c>
      <c r="C10" s="2251" t="s">
        <v>2272</v>
      </c>
      <c r="D10" s="2251">
        <v>1</v>
      </c>
      <c r="E10" s="2700">
        <v>10.1</v>
      </c>
      <c r="F10" s="2701"/>
      <c r="G10" s="2701"/>
      <c r="H10" s="3110"/>
      <c r="I10" s="1048" t="s">
        <v>5103</v>
      </c>
      <c r="K10" s="2304"/>
      <c r="M10" s="3440"/>
      <c r="N10" s="3438">
        <f t="shared" si="0"/>
        <v>0</v>
      </c>
      <c r="O10" s="3441">
        <v>2</v>
      </c>
    </row>
    <row r="11" spans="1:17" ht="15.75" customHeight="1">
      <c r="B11" s="2250" t="s">
        <v>5104</v>
      </c>
      <c r="C11" s="2251" t="s">
        <v>1848</v>
      </c>
      <c r="D11" s="2251">
        <v>2</v>
      </c>
      <c r="E11" s="2254">
        <v>0</v>
      </c>
      <c r="F11" s="2702"/>
      <c r="G11" s="2702"/>
      <c r="H11" s="3110"/>
      <c r="I11" s="1048" t="s">
        <v>5105</v>
      </c>
      <c r="K11" s="2304"/>
      <c r="M11" s="3440"/>
      <c r="N11" s="3438">
        <f t="shared" si="0"/>
        <v>0</v>
      </c>
      <c r="O11" s="3441">
        <v>2</v>
      </c>
    </row>
    <row r="12" spans="1:17" ht="15.75" customHeight="1">
      <c r="B12" s="2250" t="s">
        <v>5106</v>
      </c>
      <c r="C12" s="2251" t="s">
        <v>1848</v>
      </c>
      <c r="D12" s="2251">
        <v>2</v>
      </c>
      <c r="E12" s="2254">
        <v>373.09</v>
      </c>
      <c r="F12" s="2702"/>
      <c r="G12" s="2702"/>
      <c r="H12" s="3110"/>
      <c r="I12" s="1048" t="s">
        <v>5107</v>
      </c>
      <c r="K12" s="2304"/>
      <c r="M12" s="3440"/>
      <c r="N12" s="3438">
        <f t="shared" si="0"/>
        <v>0</v>
      </c>
      <c r="O12" s="3441">
        <v>2</v>
      </c>
    </row>
    <row r="13" spans="1:17" ht="15.75" customHeight="1">
      <c r="B13" s="2250" t="s">
        <v>5108</v>
      </c>
      <c r="C13" s="2251" t="s">
        <v>1848</v>
      </c>
      <c r="D13" s="2251">
        <v>2</v>
      </c>
      <c r="E13" s="2254">
        <v>121.02</v>
      </c>
      <c r="F13" s="2702"/>
      <c r="G13" s="2702"/>
      <c r="H13" s="3110"/>
      <c r="I13" s="1048" t="s">
        <v>5109</v>
      </c>
      <c r="K13" s="2304"/>
      <c r="M13" s="3440"/>
      <c r="N13" s="3438">
        <f t="shared" si="0"/>
        <v>0</v>
      </c>
      <c r="O13" s="3441">
        <v>2</v>
      </c>
    </row>
    <row r="14" spans="1:17" ht="15.75" customHeight="1">
      <c r="B14" s="2250" t="s">
        <v>5110</v>
      </c>
      <c r="C14" s="2251" t="s">
        <v>1848</v>
      </c>
      <c r="D14" s="2251">
        <v>2</v>
      </c>
      <c r="E14" s="2254">
        <v>89.81</v>
      </c>
      <c r="F14" s="2702"/>
      <c r="G14" s="2702"/>
      <c r="H14" s="3110"/>
      <c r="I14" s="1048" t="s">
        <v>5111</v>
      </c>
      <c r="K14" s="2304"/>
      <c r="M14" s="3440"/>
      <c r="N14" s="3438">
        <f t="shared" si="0"/>
        <v>0</v>
      </c>
      <c r="O14" s="3441">
        <v>2</v>
      </c>
    </row>
    <row r="15" spans="1:17" ht="15.75" customHeight="1">
      <c r="B15" s="2250" t="s">
        <v>5112</v>
      </c>
      <c r="C15" s="2251" t="s">
        <v>5113</v>
      </c>
      <c r="D15" s="2251">
        <v>3</v>
      </c>
      <c r="E15" s="2703">
        <v>0.15902697717316119</v>
      </c>
      <c r="F15" s="2704"/>
      <c r="G15" s="2704"/>
      <c r="H15" s="3110"/>
      <c r="I15" s="1048" t="s">
        <v>5114</v>
      </c>
      <c r="K15" s="2304"/>
      <c r="M15" s="3440"/>
      <c r="N15" s="3438">
        <f t="shared" si="0"/>
        <v>0</v>
      </c>
      <c r="O15" s="3441">
        <v>2</v>
      </c>
    </row>
    <row r="16" spans="1:17" ht="15.75" customHeight="1">
      <c r="B16" s="2250" t="s">
        <v>5115</v>
      </c>
      <c r="C16" s="2251" t="s">
        <v>5113</v>
      </c>
      <c r="D16" s="2251">
        <v>3</v>
      </c>
      <c r="E16" s="2703">
        <v>0.32075167166243951</v>
      </c>
      <c r="F16" s="2704"/>
      <c r="G16" s="2704"/>
      <c r="H16" s="3110"/>
      <c r="I16" s="1048" t="s">
        <v>5116</v>
      </c>
      <c r="K16" s="2304"/>
      <c r="M16" s="3440"/>
      <c r="N16" s="3438">
        <f t="shared" si="0"/>
        <v>0</v>
      </c>
      <c r="O16" s="3441">
        <v>2</v>
      </c>
    </row>
    <row r="17" spans="2:15" ht="15.75" customHeight="1">
      <c r="B17" s="2250" t="s">
        <v>5117</v>
      </c>
      <c r="C17" s="2251" t="s">
        <v>5113</v>
      </c>
      <c r="D17" s="2251">
        <v>3</v>
      </c>
      <c r="E17" s="2703">
        <v>0</v>
      </c>
      <c r="F17" s="2704"/>
      <c r="G17" s="2704"/>
      <c r="H17" s="3110"/>
      <c r="I17" s="1048" t="s">
        <v>5118</v>
      </c>
      <c r="K17" s="2304"/>
      <c r="M17" s="3440"/>
      <c r="N17" s="3438">
        <f t="shared" si="0"/>
        <v>0</v>
      </c>
      <c r="O17" s="3441">
        <v>2</v>
      </c>
    </row>
    <row r="18" spans="2:15" ht="30">
      <c r="B18" s="2250" t="s">
        <v>5119</v>
      </c>
      <c r="C18" s="2251" t="s">
        <v>5113</v>
      </c>
      <c r="D18" s="2251">
        <v>3</v>
      </c>
      <c r="E18" s="2703">
        <v>0.52022135116439938</v>
      </c>
      <c r="F18" s="2704"/>
      <c r="G18" s="2704"/>
      <c r="H18" s="3110"/>
      <c r="I18" s="1048" t="s">
        <v>5120</v>
      </c>
      <c r="K18" s="2304"/>
      <c r="M18" s="3440"/>
      <c r="N18" s="3438">
        <f t="shared" si="0"/>
        <v>0</v>
      </c>
      <c r="O18" s="3441">
        <v>2</v>
      </c>
    </row>
    <row r="19" spans="2:15" ht="30">
      <c r="B19" s="2250" t="s">
        <v>5121</v>
      </c>
      <c r="C19" s="2251" t="s">
        <v>5113</v>
      </c>
      <c r="D19" s="2251">
        <v>3</v>
      </c>
      <c r="E19" s="2703">
        <v>0</v>
      </c>
      <c r="F19" s="2704"/>
      <c r="G19" s="2704"/>
      <c r="H19" s="3110"/>
      <c r="I19" s="1048" t="s">
        <v>5122</v>
      </c>
      <c r="K19" s="2304"/>
      <c r="M19" s="3440"/>
      <c r="N19" s="3438">
        <f t="shared" si="0"/>
        <v>0</v>
      </c>
      <c r="O19" s="3441">
        <v>2</v>
      </c>
    </row>
    <row r="20" spans="2:15" ht="30">
      <c r="B20" s="2250" t="s">
        <v>5123</v>
      </c>
      <c r="C20" s="2251" t="s">
        <v>5113</v>
      </c>
      <c r="D20" s="2251">
        <v>3</v>
      </c>
      <c r="E20" s="2703">
        <v>0</v>
      </c>
      <c r="F20" s="2704"/>
      <c r="G20" s="2704"/>
      <c r="H20" s="3110"/>
      <c r="I20" s="1048" t="s">
        <v>5124</v>
      </c>
      <c r="K20" s="2304"/>
      <c r="M20" s="3440"/>
      <c r="N20" s="3438">
        <f t="shared" si="0"/>
        <v>0</v>
      </c>
      <c r="O20" s="3441">
        <v>2</v>
      </c>
    </row>
    <row r="21" spans="2:15" ht="15.75" customHeight="1">
      <c r="B21" s="2250" t="s">
        <v>5125</v>
      </c>
      <c r="C21" s="2251" t="s">
        <v>5113</v>
      </c>
      <c r="D21" s="2251">
        <v>3</v>
      </c>
      <c r="E21" s="2703">
        <v>0</v>
      </c>
      <c r="F21" s="2704"/>
      <c r="G21" s="2704"/>
      <c r="H21" s="3110"/>
      <c r="I21" s="1048" t="s">
        <v>5126</v>
      </c>
      <c r="K21" s="2304"/>
      <c r="M21" s="3440"/>
      <c r="N21" s="3438">
        <f t="shared" si="0"/>
        <v>0</v>
      </c>
      <c r="O21" s="3441">
        <v>2</v>
      </c>
    </row>
    <row r="22" spans="2:15" ht="15.75" customHeight="1">
      <c r="B22" s="2250" t="s">
        <v>5127</v>
      </c>
      <c r="C22" s="2251" t="s">
        <v>5113</v>
      </c>
      <c r="D22" s="2251">
        <v>3</v>
      </c>
      <c r="E22" s="2703">
        <v>0</v>
      </c>
      <c r="F22" s="2704"/>
      <c r="G22" s="2704"/>
      <c r="H22" s="3110"/>
      <c r="I22" s="1048" t="s">
        <v>5128</v>
      </c>
      <c r="K22" s="2304"/>
      <c r="M22" s="3440"/>
      <c r="N22" s="3438">
        <f t="shared" si="0"/>
        <v>0</v>
      </c>
      <c r="O22" s="3441">
        <v>2</v>
      </c>
    </row>
    <row r="23" spans="2:15" ht="30">
      <c r="B23" s="2250" t="s">
        <v>5129</v>
      </c>
      <c r="C23" s="2251" t="s">
        <v>890</v>
      </c>
      <c r="D23" s="2251">
        <v>0</v>
      </c>
      <c r="E23" s="2253">
        <v>114</v>
      </c>
      <c r="F23" s="2705"/>
      <c r="G23" s="2705"/>
      <c r="H23" s="3110"/>
      <c r="I23" s="1048" t="s">
        <v>5130</v>
      </c>
      <c r="K23" s="2304"/>
      <c r="M23" s="3440"/>
      <c r="N23" s="3438">
        <f t="shared" si="0"/>
        <v>0</v>
      </c>
      <c r="O23" s="3441">
        <v>2</v>
      </c>
    </row>
    <row r="24" spans="2:15" ht="30">
      <c r="B24" s="2250" t="s">
        <v>5131</v>
      </c>
      <c r="C24" s="2251" t="s">
        <v>890</v>
      </c>
      <c r="D24" s="2251">
        <v>0</v>
      </c>
      <c r="E24" s="2253">
        <v>36</v>
      </c>
      <c r="F24" s="2705"/>
      <c r="G24" s="2705"/>
      <c r="H24" s="3110"/>
      <c r="I24" s="1048" t="s">
        <v>5132</v>
      </c>
      <c r="K24" s="2304"/>
      <c r="M24" s="3440"/>
      <c r="N24" s="3438">
        <f t="shared" si="0"/>
        <v>0</v>
      </c>
      <c r="O24" s="3441">
        <v>2</v>
      </c>
    </row>
    <row r="25" spans="2:15" ht="30">
      <c r="B25" s="2250" t="s">
        <v>5133</v>
      </c>
      <c r="C25" s="2251" t="s">
        <v>890</v>
      </c>
      <c r="D25" s="2251">
        <v>0</v>
      </c>
      <c r="E25" s="2253">
        <v>2</v>
      </c>
      <c r="F25" s="2705"/>
      <c r="G25" s="2705"/>
      <c r="H25" s="3110"/>
      <c r="I25" s="1048" t="s">
        <v>5134</v>
      </c>
      <c r="K25" s="2304"/>
      <c r="M25" s="3440"/>
      <c r="N25" s="3438">
        <f t="shared" si="0"/>
        <v>0</v>
      </c>
      <c r="O25" s="3441">
        <v>2</v>
      </c>
    </row>
    <row r="26" spans="2:15" ht="30">
      <c r="B26" s="2250" t="s">
        <v>5135</v>
      </c>
      <c r="C26" s="2251" t="s">
        <v>890</v>
      </c>
      <c r="D26" s="2251">
        <v>0</v>
      </c>
      <c r="E26" s="2253">
        <v>74</v>
      </c>
      <c r="F26" s="2705"/>
      <c r="G26" s="2705"/>
      <c r="H26" s="3110"/>
      <c r="I26" s="1048" t="s">
        <v>5136</v>
      </c>
      <c r="K26" s="2304"/>
      <c r="M26" s="3440"/>
      <c r="N26" s="3438">
        <f t="shared" si="0"/>
        <v>0</v>
      </c>
      <c r="O26" s="3441">
        <v>2</v>
      </c>
    </row>
    <row r="27" spans="2:15" ht="30">
      <c r="B27" s="2250" t="s">
        <v>5137</v>
      </c>
      <c r="C27" s="2251" t="s">
        <v>890</v>
      </c>
      <c r="D27" s="2251">
        <v>0</v>
      </c>
      <c r="E27" s="2253">
        <v>2</v>
      </c>
      <c r="F27" s="2705"/>
      <c r="G27" s="2705"/>
      <c r="H27" s="3110"/>
      <c r="I27" s="1048" t="s">
        <v>5138</v>
      </c>
      <c r="K27" s="2304"/>
      <c r="M27" s="3440"/>
      <c r="N27" s="3438">
        <f t="shared" si="0"/>
        <v>0</v>
      </c>
      <c r="O27" s="3441">
        <v>2</v>
      </c>
    </row>
    <row r="28" spans="2:15" ht="15.75" customHeight="1">
      <c r="B28" s="2250" t="s">
        <v>5139</v>
      </c>
      <c r="C28" s="2251" t="s">
        <v>890</v>
      </c>
      <c r="D28" s="2251">
        <v>0</v>
      </c>
      <c r="E28" s="2252">
        <v>56</v>
      </c>
      <c r="F28" s="2706"/>
      <c r="G28" s="2706"/>
      <c r="H28" s="3110"/>
      <c r="I28" s="1048" t="s">
        <v>5140</v>
      </c>
      <c r="K28" s="2304"/>
      <c r="M28" s="3440"/>
      <c r="N28" s="3438">
        <f t="shared" si="0"/>
        <v>0</v>
      </c>
      <c r="O28" s="3441">
        <v>2</v>
      </c>
    </row>
    <row r="29" spans="2:15" ht="15.75" customHeight="1">
      <c r="B29" s="2250" t="s">
        <v>5141</v>
      </c>
      <c r="C29" s="2251" t="s">
        <v>890</v>
      </c>
      <c r="D29" s="2251">
        <v>0</v>
      </c>
      <c r="E29" s="2252">
        <v>13</v>
      </c>
      <c r="F29" s="2706"/>
      <c r="G29" s="2706"/>
      <c r="H29" s="3110"/>
      <c r="I29" s="1048" t="s">
        <v>5142</v>
      </c>
      <c r="K29" s="2304"/>
      <c r="M29" s="3440"/>
      <c r="N29" s="3438">
        <f t="shared" si="0"/>
        <v>0</v>
      </c>
      <c r="O29" s="3441">
        <v>2</v>
      </c>
    </row>
    <row r="30" spans="2:15" ht="15.75" customHeight="1">
      <c r="B30" s="2250" t="s">
        <v>5143</v>
      </c>
      <c r="C30" s="2251" t="s">
        <v>4975</v>
      </c>
      <c r="D30" s="2251">
        <v>3</v>
      </c>
      <c r="E30" s="2256">
        <v>144249.2795717672</v>
      </c>
      <c r="F30" s="2707"/>
      <c r="G30" s="2707"/>
      <c r="H30" s="3112"/>
      <c r="I30" s="1048" t="s">
        <v>5144</v>
      </c>
      <c r="J30" s="2301"/>
      <c r="K30" s="2306"/>
      <c r="M30" s="3440"/>
      <c r="N30" s="3438">
        <f t="shared" si="0"/>
        <v>0</v>
      </c>
      <c r="O30" s="3441">
        <v>2</v>
      </c>
    </row>
    <row r="31" spans="2:15" ht="15.75" customHeight="1">
      <c r="B31" s="2250" t="s">
        <v>5145</v>
      </c>
      <c r="C31" s="2251" t="s">
        <v>4972</v>
      </c>
      <c r="D31" s="2251">
        <v>2</v>
      </c>
      <c r="E31" s="2255">
        <v>132.15</v>
      </c>
      <c r="F31" s="2708"/>
      <c r="G31" s="2708"/>
      <c r="H31" s="3110"/>
      <c r="I31" s="1048" t="s">
        <v>5146</v>
      </c>
      <c r="K31" s="2304"/>
      <c r="M31" s="3440"/>
      <c r="N31" s="3438">
        <f t="shared" si="0"/>
        <v>0</v>
      </c>
      <c r="O31" s="3441">
        <v>2</v>
      </c>
    </row>
    <row r="32" spans="2:15" ht="15.75" customHeight="1">
      <c r="B32" s="2250" t="s">
        <v>5147</v>
      </c>
      <c r="C32" s="2251" t="s">
        <v>890</v>
      </c>
      <c r="D32" s="2251">
        <v>0</v>
      </c>
      <c r="E32" s="2252">
        <v>11</v>
      </c>
      <c r="F32" s="2706"/>
      <c r="G32" s="2706"/>
      <c r="H32" s="3110"/>
      <c r="I32" s="1048" t="s">
        <v>5148</v>
      </c>
      <c r="K32" s="2304"/>
      <c r="M32" s="3440"/>
      <c r="N32" s="3438">
        <f t="shared" si="0"/>
        <v>0</v>
      </c>
      <c r="O32" s="3441">
        <v>2</v>
      </c>
    </row>
    <row r="33" spans="1:15" ht="15.75" customHeight="1">
      <c r="B33" s="2250" t="s">
        <v>5149</v>
      </c>
      <c r="C33" s="2251" t="s">
        <v>1848</v>
      </c>
      <c r="D33" s="2251">
        <v>2</v>
      </c>
      <c r="E33" s="2254">
        <v>0.51</v>
      </c>
      <c r="F33" s="2702"/>
      <c r="G33" s="2702"/>
      <c r="H33" s="3110"/>
      <c r="I33" s="1048" t="s">
        <v>5150</v>
      </c>
      <c r="K33" s="2304"/>
      <c r="M33" s="3440"/>
      <c r="N33" s="3438">
        <f t="shared" si="0"/>
        <v>0</v>
      </c>
      <c r="O33" s="3441">
        <v>2</v>
      </c>
    </row>
    <row r="34" spans="1:15" ht="15.75" customHeight="1">
      <c r="B34" s="2250" t="s">
        <v>5151</v>
      </c>
      <c r="C34" s="2251" t="s">
        <v>890</v>
      </c>
      <c r="D34" s="2251">
        <v>0</v>
      </c>
      <c r="E34" s="2252">
        <v>16</v>
      </c>
      <c r="F34" s="2702"/>
      <c r="G34" s="2702"/>
      <c r="H34" s="3110"/>
      <c r="I34" s="1048" t="s">
        <v>5152</v>
      </c>
      <c r="K34" s="2304"/>
      <c r="M34" s="3440"/>
      <c r="N34" s="3438">
        <f t="shared" si="0"/>
        <v>0</v>
      </c>
      <c r="O34" s="3441">
        <v>2</v>
      </c>
    </row>
    <row r="35" spans="1:15" ht="15.75" customHeight="1">
      <c r="B35" s="2250" t="s">
        <v>5153</v>
      </c>
      <c r="C35" s="2251" t="s">
        <v>1848</v>
      </c>
      <c r="D35" s="2251">
        <v>2</v>
      </c>
      <c r="E35" s="2254">
        <v>40.269999999999996</v>
      </c>
      <c r="F35" s="2702"/>
      <c r="G35" s="2702"/>
      <c r="H35" s="3110"/>
      <c r="I35" s="1048" t="s">
        <v>5154</v>
      </c>
      <c r="K35" s="2304"/>
      <c r="M35" s="3440"/>
      <c r="N35" s="3438">
        <f t="shared" si="0"/>
        <v>0</v>
      </c>
      <c r="O35" s="3441">
        <v>2</v>
      </c>
    </row>
    <row r="36" spans="1:15" ht="15.75" customHeight="1">
      <c r="B36" s="2250" t="s">
        <v>5155</v>
      </c>
      <c r="C36" s="2251" t="s">
        <v>1848</v>
      </c>
      <c r="D36" s="2251">
        <v>2</v>
      </c>
      <c r="E36" s="2255">
        <v>479.81</v>
      </c>
      <c r="F36" s="2708"/>
      <c r="G36" s="2708"/>
      <c r="H36" s="3110"/>
      <c r="I36" s="1048" t="s">
        <v>5156</v>
      </c>
      <c r="K36" s="2304"/>
      <c r="M36" s="3440"/>
      <c r="N36" s="3438">
        <f t="shared" si="0"/>
        <v>0</v>
      </c>
      <c r="O36" s="3441">
        <v>2</v>
      </c>
    </row>
    <row r="37" spans="1:15" ht="15.6" thickBot="1">
      <c r="B37" s="2257" t="s">
        <v>5157</v>
      </c>
      <c r="C37" s="2258" t="s">
        <v>4752</v>
      </c>
      <c r="D37" s="2258">
        <v>2</v>
      </c>
      <c r="E37" s="2709">
        <f>IFERROR(E36 / E48,0)</f>
        <v>1.1391770934732544</v>
      </c>
      <c r="F37" s="2710"/>
      <c r="G37" s="2710"/>
      <c r="H37" s="3110"/>
      <c r="I37" s="3558" t="s">
        <v>5158</v>
      </c>
      <c r="K37" s="2307"/>
      <c r="M37" s="3440"/>
      <c r="N37" s="3438">
        <f t="shared" si="0"/>
        <v>0</v>
      </c>
      <c r="O37" s="3441">
        <v>2</v>
      </c>
    </row>
    <row r="38" spans="1:15" ht="16.2" thickTop="1" thickBot="1">
      <c r="B38" s="921"/>
      <c r="C38" s="921"/>
      <c r="D38" s="921"/>
      <c r="E38" s="921"/>
      <c r="F38" s="921"/>
      <c r="G38" s="921"/>
      <c r="I38" s="3559"/>
      <c r="M38" s="3440"/>
      <c r="N38" s="3438">
        <f t="shared" si="0"/>
        <v>0</v>
      </c>
      <c r="O38" s="3441">
        <v>3</v>
      </c>
    </row>
    <row r="39" spans="1:15" ht="31.2" thickTop="1" thickBot="1">
      <c r="A39" s="3088" t="s">
        <v>1332</v>
      </c>
      <c r="B39" s="2213" t="s">
        <v>5159</v>
      </c>
      <c r="C39" s="921"/>
      <c r="D39" s="921"/>
      <c r="E39" s="922" t="s">
        <v>5160</v>
      </c>
      <c r="F39" s="909" t="s">
        <v>5161</v>
      </c>
      <c r="G39" s="923" t="s">
        <v>5162</v>
      </c>
      <c r="I39" s="3559"/>
      <c r="M39" s="3440"/>
      <c r="N39" s="3438">
        <f t="shared" si="0"/>
        <v>0</v>
      </c>
      <c r="O39" s="3441">
        <v>0</v>
      </c>
    </row>
    <row r="40" spans="1:15" ht="15.6" thickTop="1">
      <c r="B40" s="2247" t="s">
        <v>5163</v>
      </c>
      <c r="C40" s="2248" t="s">
        <v>1848</v>
      </c>
      <c r="D40" s="2248">
        <v>2</v>
      </c>
      <c r="E40" s="2711">
        <v>110.86</v>
      </c>
      <c r="F40" s="2711">
        <v>78.989999999999995</v>
      </c>
      <c r="G40" s="2712">
        <v>31.87</v>
      </c>
      <c r="I40" s="1036" t="s">
        <v>5164</v>
      </c>
      <c r="K40" s="2302"/>
      <c r="M40" s="3440"/>
      <c r="N40" s="3438">
        <f t="shared" si="0"/>
        <v>0</v>
      </c>
      <c r="O40" s="3441">
        <v>0</v>
      </c>
    </row>
    <row r="41" spans="1:15" ht="15">
      <c r="B41" s="2250" t="s">
        <v>5165</v>
      </c>
      <c r="C41" s="2251" t="s">
        <v>1848</v>
      </c>
      <c r="D41" s="2251">
        <v>2</v>
      </c>
      <c r="E41" s="2713">
        <v>137.94</v>
      </c>
      <c r="F41" s="2713">
        <v>124.78</v>
      </c>
      <c r="G41" s="2255">
        <v>13.16</v>
      </c>
      <c r="I41" s="3560" t="s">
        <v>5166</v>
      </c>
      <c r="K41" s="2304"/>
      <c r="M41" s="3440"/>
      <c r="N41" s="3438">
        <f t="shared" si="0"/>
        <v>0</v>
      </c>
      <c r="O41" s="3441">
        <v>0</v>
      </c>
    </row>
    <row r="42" spans="1:15" ht="15">
      <c r="B42" s="2250" t="s">
        <v>5167</v>
      </c>
      <c r="C42" s="2251" t="s">
        <v>1848</v>
      </c>
      <c r="D42" s="2251">
        <v>2</v>
      </c>
      <c r="E42" s="2713">
        <v>88.87</v>
      </c>
      <c r="F42" s="2713">
        <v>62.03</v>
      </c>
      <c r="G42" s="2255">
        <v>26.84</v>
      </c>
      <c r="I42" s="3560" t="s">
        <v>5168</v>
      </c>
      <c r="K42" s="2304"/>
      <c r="M42" s="3440"/>
      <c r="N42" s="3438">
        <f t="shared" si="0"/>
        <v>0</v>
      </c>
      <c r="O42" s="3441">
        <v>0</v>
      </c>
    </row>
    <row r="43" spans="1:15" ht="15">
      <c r="B43" s="2250" t="s">
        <v>5169</v>
      </c>
      <c r="C43" s="2251" t="s">
        <v>1848</v>
      </c>
      <c r="D43" s="2251">
        <v>2</v>
      </c>
      <c r="E43" s="2713">
        <v>4.4800000000000004</v>
      </c>
      <c r="F43" s="2713">
        <v>2.4300000000000002</v>
      </c>
      <c r="G43" s="2255">
        <v>2.0499999999999998</v>
      </c>
      <c r="I43" s="3560" t="s">
        <v>5170</v>
      </c>
      <c r="K43" s="2306"/>
      <c r="M43" s="3440"/>
      <c r="N43" s="3438">
        <f t="shared" si="0"/>
        <v>0</v>
      </c>
      <c r="O43" s="3441">
        <v>0</v>
      </c>
    </row>
    <row r="44" spans="1:15" ht="15">
      <c r="B44" s="2250" t="s">
        <v>5171</v>
      </c>
      <c r="C44" s="2251" t="s">
        <v>1848</v>
      </c>
      <c r="D44" s="2251">
        <v>2</v>
      </c>
      <c r="E44" s="2713">
        <v>68.460000000000008</v>
      </c>
      <c r="F44" s="2713">
        <v>56.02</v>
      </c>
      <c r="G44" s="2255">
        <v>12.44</v>
      </c>
      <c r="H44" s="3110"/>
      <c r="I44" s="3560" t="s">
        <v>5172</v>
      </c>
      <c r="K44" s="2304"/>
      <c r="M44" s="3440"/>
      <c r="N44" s="3438">
        <f t="shared" si="0"/>
        <v>0</v>
      </c>
      <c r="O44" s="3441">
        <v>0</v>
      </c>
    </row>
    <row r="45" spans="1:15" ht="15">
      <c r="B45" s="2250" t="s">
        <v>5173</v>
      </c>
      <c r="C45" s="2251" t="s">
        <v>1848</v>
      </c>
      <c r="D45" s="2251">
        <v>2</v>
      </c>
      <c r="E45" s="2713">
        <v>1.72</v>
      </c>
      <c r="F45" s="2713">
        <v>1.31</v>
      </c>
      <c r="G45" s="2255">
        <v>0.41</v>
      </c>
      <c r="I45" s="3560" t="s">
        <v>5174</v>
      </c>
      <c r="K45" s="2304"/>
      <c r="M45" s="3440"/>
      <c r="N45" s="3438">
        <f t="shared" si="0"/>
        <v>0</v>
      </c>
      <c r="O45" s="3441">
        <v>0</v>
      </c>
    </row>
    <row r="46" spans="1:15" ht="15">
      <c r="B46" s="2250" t="s">
        <v>5175</v>
      </c>
      <c r="C46" s="2251" t="s">
        <v>1848</v>
      </c>
      <c r="D46" s="2251">
        <v>2</v>
      </c>
      <c r="E46" s="2713">
        <v>6.43</v>
      </c>
      <c r="F46" s="2713">
        <v>4.84</v>
      </c>
      <c r="G46" s="2255">
        <v>1.59</v>
      </c>
      <c r="H46" s="3110"/>
      <c r="I46" s="3560" t="s">
        <v>5176</v>
      </c>
      <c r="K46" s="2304"/>
      <c r="M46" s="3440"/>
      <c r="N46" s="3438">
        <f t="shared" si="0"/>
        <v>0</v>
      </c>
      <c r="O46" s="3441">
        <v>0</v>
      </c>
    </row>
    <row r="47" spans="1:15" ht="15">
      <c r="B47" s="2250" t="s">
        <v>5177</v>
      </c>
      <c r="C47" s="2251" t="s">
        <v>1848</v>
      </c>
      <c r="D47" s="2251">
        <v>2</v>
      </c>
      <c r="E47" s="2713">
        <v>418.76</v>
      </c>
      <c r="F47" s="2713">
        <v>330.4</v>
      </c>
      <c r="G47" s="2255">
        <v>88.36</v>
      </c>
      <c r="H47" s="3110"/>
      <c r="I47" s="3560" t="s">
        <v>5178</v>
      </c>
      <c r="K47" s="2304"/>
      <c r="M47" s="3440"/>
      <c r="N47" s="3438">
        <f t="shared" si="0"/>
        <v>0</v>
      </c>
      <c r="O47" s="3441">
        <v>0</v>
      </c>
    </row>
    <row r="48" spans="1:15" ht="15.6" thickBot="1">
      <c r="B48" s="2257" t="s">
        <v>5179</v>
      </c>
      <c r="C48" s="2258" t="s">
        <v>1848</v>
      </c>
      <c r="D48" s="2258">
        <v>2</v>
      </c>
      <c r="E48" s="2714">
        <v>421.19</v>
      </c>
      <c r="F48" s="2714">
        <v>332.21</v>
      </c>
      <c r="G48" s="2715">
        <v>88.98</v>
      </c>
      <c r="I48" s="3558" t="s">
        <v>5180</v>
      </c>
      <c r="K48" s="2307"/>
      <c r="M48" s="3440"/>
      <c r="N48" s="3438">
        <f t="shared" si="0"/>
        <v>0</v>
      </c>
      <c r="O48" s="3441">
        <v>0</v>
      </c>
    </row>
    <row r="49" spans="1:15" ht="16.2" thickTop="1" thickBot="1">
      <c r="B49" s="921"/>
      <c r="C49" s="921"/>
      <c r="D49" s="921"/>
      <c r="E49" s="921"/>
      <c r="F49" s="921"/>
      <c r="G49" s="921"/>
      <c r="I49" s="3559"/>
      <c r="M49" s="3440"/>
      <c r="N49" s="3438">
        <f t="shared" si="0"/>
        <v>0</v>
      </c>
      <c r="O49" s="3441">
        <v>3</v>
      </c>
    </row>
    <row r="50" spans="1:15" ht="46.2" thickTop="1" thickBot="1">
      <c r="A50" s="3088" t="s">
        <v>1332</v>
      </c>
      <c r="B50" s="2238" t="s">
        <v>5181</v>
      </c>
      <c r="C50" s="2212"/>
      <c r="D50" s="2212"/>
      <c r="E50" s="925" t="s">
        <v>3085</v>
      </c>
      <c r="F50" s="921"/>
      <c r="G50" s="921"/>
      <c r="I50" s="3561"/>
      <c r="K50" s="2309"/>
      <c r="M50" s="3440"/>
      <c r="N50" s="3438">
        <f t="shared" si="0"/>
        <v>0</v>
      </c>
      <c r="O50" s="3441">
        <v>2</v>
      </c>
    </row>
    <row r="51" spans="1:15" ht="18" customHeight="1" thickTop="1">
      <c r="B51" s="2250" t="s">
        <v>5182</v>
      </c>
      <c r="C51" s="2248" t="s">
        <v>4752</v>
      </c>
      <c r="D51" s="2248">
        <v>2</v>
      </c>
      <c r="E51" s="2283">
        <v>92.11</v>
      </c>
      <c r="F51" s="2706"/>
      <c r="G51" s="2706"/>
      <c r="I51" s="1036" t="s">
        <v>5183</v>
      </c>
      <c r="K51" s="2302"/>
      <c r="M51" s="3440"/>
      <c r="N51" s="3438">
        <f t="shared" si="0"/>
        <v>0</v>
      </c>
      <c r="O51" s="3441">
        <v>2</v>
      </c>
    </row>
    <row r="52" spans="1:15" ht="18" customHeight="1" thickBot="1">
      <c r="B52" s="2257" t="s">
        <v>5184</v>
      </c>
      <c r="C52" s="2258" t="s">
        <v>4752</v>
      </c>
      <c r="D52" s="2258">
        <v>2</v>
      </c>
      <c r="E52" s="2259">
        <v>100</v>
      </c>
      <c r="F52" s="2706"/>
      <c r="G52" s="2706"/>
      <c r="I52" s="3558" t="s">
        <v>5185</v>
      </c>
      <c r="K52" s="2307"/>
      <c r="M52" s="3440"/>
      <c r="N52" s="3438">
        <f t="shared" si="0"/>
        <v>0</v>
      </c>
      <c r="O52" s="3441">
        <v>2</v>
      </c>
    </row>
    <row r="53" spans="1:15" ht="14.4" hidden="1" thickTop="1">
      <c r="B53" s="2310"/>
      <c r="C53" s="2296"/>
      <c r="D53" s="2296"/>
      <c r="E53" s="2305"/>
      <c r="F53" s="2305"/>
      <c r="G53" s="2305"/>
      <c r="I53" s="2308"/>
      <c r="K53" s="2309"/>
      <c r="L53" s="3088" t="s">
        <v>775</v>
      </c>
    </row>
    <row r="54" spans="1:15" ht="14.4" hidden="1" thickTop="1">
      <c r="B54" s="2310"/>
      <c r="C54" s="2296"/>
      <c r="D54" s="2296"/>
      <c r="E54" s="2305"/>
      <c r="F54" s="2305"/>
      <c r="G54" s="2305"/>
      <c r="I54" s="2308"/>
      <c r="K54" s="2309"/>
    </row>
    <row r="55" spans="1:15" ht="14.4" hidden="1" thickTop="1">
      <c r="B55" s="2310"/>
      <c r="C55" s="2296"/>
      <c r="D55" s="2296"/>
      <c r="E55" s="2305"/>
      <c r="F55" s="2305"/>
      <c r="G55" s="2305"/>
      <c r="I55" s="2308"/>
      <c r="K55" s="2309"/>
    </row>
    <row r="56" spans="1:15" ht="14.4" hidden="1" thickTop="1">
      <c r="B56" s="2310"/>
      <c r="C56" s="2296"/>
      <c r="D56" s="2296"/>
      <c r="E56" s="2305"/>
      <c r="F56" s="2305"/>
      <c r="G56" s="2305"/>
      <c r="I56" s="2308"/>
      <c r="K56" s="2309"/>
    </row>
    <row r="57" spans="1:15" ht="14.4" hidden="1" thickTop="1">
      <c r="B57" s="2310"/>
      <c r="C57" s="2296"/>
      <c r="D57" s="2296"/>
      <c r="E57" s="2305"/>
      <c r="F57" s="2305"/>
      <c r="G57" s="2305"/>
      <c r="I57" s="2308"/>
      <c r="K57" s="2309"/>
    </row>
    <row r="58" spans="1:15" ht="14.4" hidden="1" thickTop="1">
      <c r="B58" s="2310"/>
      <c r="C58" s="2296"/>
      <c r="D58" s="2296"/>
      <c r="E58" s="2305"/>
      <c r="F58" s="2305"/>
      <c r="G58" s="2305"/>
      <c r="I58" s="2308"/>
      <c r="K58" s="2309"/>
    </row>
    <row r="59" spans="1:15" ht="14.4" hidden="1" thickTop="1">
      <c r="B59" s="2310"/>
      <c r="C59" s="2296"/>
      <c r="D59" s="2296"/>
      <c r="E59" s="2305"/>
      <c r="F59" s="2305"/>
      <c r="G59" s="2305"/>
      <c r="I59" s="2308"/>
      <c r="K59" s="2309"/>
    </row>
    <row r="60" spans="1:15" ht="14.4" hidden="1" thickTop="1">
      <c r="B60" s="2310"/>
      <c r="C60" s="2296"/>
      <c r="D60" s="2296"/>
      <c r="E60" s="2305"/>
      <c r="F60" s="2305"/>
      <c r="G60" s="2305"/>
      <c r="I60" s="2308"/>
      <c r="K60" s="2309"/>
    </row>
    <row r="61" spans="1:15" ht="14.4" hidden="1" thickTop="1">
      <c r="B61" s="2310"/>
      <c r="C61" s="2296"/>
      <c r="D61" s="2296"/>
      <c r="E61" s="2305"/>
      <c r="F61" s="2305"/>
      <c r="G61" s="2305"/>
      <c r="I61" s="2308"/>
      <c r="K61" s="2309"/>
    </row>
    <row r="62" spans="1:15" ht="14.4" hidden="1" thickTop="1">
      <c r="B62" s="2310"/>
      <c r="C62" s="2296"/>
      <c r="D62" s="2296"/>
      <c r="E62" s="2305"/>
      <c r="F62" s="2305"/>
      <c r="G62" s="2305"/>
      <c r="I62" s="2308"/>
      <c r="K62" s="2309"/>
    </row>
    <row r="63" spans="1:15" ht="14.4" hidden="1" thickTop="1">
      <c r="B63" s="2310"/>
      <c r="C63" s="2296"/>
      <c r="D63" s="2296"/>
      <c r="E63" s="2305"/>
      <c r="F63" s="2305"/>
      <c r="G63" s="2305"/>
      <c r="I63" s="2308"/>
      <c r="K63" s="2309"/>
    </row>
    <row r="64" spans="1:15" ht="14.4" hidden="1" thickTop="1">
      <c r="B64" s="2310"/>
      <c r="C64" s="2296"/>
      <c r="D64" s="2296"/>
      <c r="E64" s="2305"/>
      <c r="F64" s="2305"/>
      <c r="G64" s="2305"/>
      <c r="I64" s="2308"/>
      <c r="K64" s="2309"/>
    </row>
    <row r="65" spans="2:11" ht="14.4" hidden="1" thickTop="1">
      <c r="B65" s="2310"/>
      <c r="C65" s="2296"/>
      <c r="D65" s="2296"/>
      <c r="E65" s="2305"/>
      <c r="F65" s="2305"/>
      <c r="G65" s="2305"/>
      <c r="I65" s="2308"/>
      <c r="K65" s="2309"/>
    </row>
    <row r="66" spans="2:11" ht="14.4" hidden="1" thickTop="1">
      <c r="B66" s="2310"/>
      <c r="C66" s="2296"/>
      <c r="D66" s="2296"/>
      <c r="E66" s="2305"/>
      <c r="F66" s="2305"/>
      <c r="G66" s="2305"/>
      <c r="I66" s="2308"/>
      <c r="K66" s="2309"/>
    </row>
    <row r="67" spans="2:11" ht="14.4" hidden="1" thickTop="1">
      <c r="B67" s="2310"/>
      <c r="C67" s="2296"/>
      <c r="D67" s="2296"/>
      <c r="E67" s="2305"/>
      <c r="F67" s="2305"/>
      <c r="G67" s="2305"/>
      <c r="I67" s="2308"/>
      <c r="K67" s="2309"/>
    </row>
    <row r="68" spans="2:11" ht="14.4" hidden="1" thickTop="1">
      <c r="B68" s="2310"/>
      <c r="C68" s="2296"/>
      <c r="D68" s="2296"/>
      <c r="E68" s="2305"/>
      <c r="F68" s="2305"/>
      <c r="G68" s="2305"/>
      <c r="I68" s="2308"/>
      <c r="K68" s="2309"/>
    </row>
    <row r="69" spans="2:11" ht="14.4" hidden="1" thickTop="1">
      <c r="B69" s="2310"/>
      <c r="C69" s="2296"/>
      <c r="D69" s="2296"/>
      <c r="E69" s="2305"/>
      <c r="F69" s="2305"/>
      <c r="G69" s="2305"/>
      <c r="I69" s="2308"/>
      <c r="K69" s="2309"/>
    </row>
    <row r="70" spans="2:11" ht="14.4" hidden="1" thickTop="1"/>
    <row r="71" spans="2:11" ht="14.4" hidden="1" thickTop="1"/>
    <row r="72" spans="2:11" ht="14.4" hidden="1" thickTop="1"/>
    <row r="73" spans="2:11" ht="14.4" hidden="1" thickTop="1"/>
    <row r="74" spans="2:11" ht="14.4" hidden="1" thickTop="1"/>
    <row r="75" spans="2:11" ht="14.4" hidden="1" thickTop="1"/>
    <row r="76" spans="2:11" ht="14.4" hidden="1" thickTop="1"/>
    <row r="77" spans="2:11" ht="14.4" hidden="1" thickTop="1"/>
    <row r="78" spans="2:11" ht="14.4" hidden="1" thickTop="1"/>
    <row r="79" spans="2:11" ht="14.4" hidden="1" thickTop="1"/>
    <row r="80" spans="2:11" ht="14.4" hidden="1" thickTop="1"/>
    <row r="81" ht="14.4" hidden="1" thickTop="1"/>
    <row r="82" ht="14.4" hidden="1" thickTop="1"/>
    <row r="83" ht="14.4" hidden="1" thickTop="1"/>
    <row r="84" ht="14.4" hidden="1" thickTop="1"/>
    <row r="85" ht="14.4" hidden="1" thickTop="1"/>
    <row r="86" ht="14.4" hidden="1" thickTop="1"/>
    <row r="87" ht="14.4" hidden="1" thickTop="1"/>
    <row r="88" ht="14.4" hidden="1" thickTop="1"/>
    <row r="89" ht="14.4" hidden="1" thickTop="1"/>
    <row r="90" ht="14.4" hidden="1" thickTop="1"/>
    <row r="91" ht="14.4" hidden="1" thickTop="1"/>
    <row r="92" ht="14.4" hidden="1" thickTop="1"/>
    <row r="93" ht="14.4" hidden="1" thickTop="1"/>
    <row r="94" ht="14.4" hidden="1" thickTop="1"/>
    <row r="95" ht="14.4" hidden="1" thickTop="1"/>
    <row r="96" ht="14.4" hidden="1" thickTop="1"/>
    <row r="97" ht="14.4" hidden="1" thickTop="1"/>
    <row r="98" ht="14.4" hidden="1" thickTop="1"/>
    <row r="99" ht="14.4" hidden="1" thickTop="1"/>
    <row r="100" ht="14.4" hidden="1" thickTop="1"/>
    <row r="101" ht="14.4" hidden="1" thickTop="1"/>
    <row r="102" ht="14.4" hidden="1" thickTop="1"/>
    <row r="103" ht="14.4" hidden="1" thickTop="1"/>
    <row r="104" ht="14.4" hidden="1" thickTop="1"/>
    <row r="105" ht="14.4" hidden="1" thickTop="1"/>
    <row r="106" ht="14.4" hidden="1" thickTop="1"/>
    <row r="107" ht="14.4" hidden="1" thickTop="1"/>
    <row r="108" ht="14.4" hidden="1" thickTop="1"/>
    <row r="109" ht="14.4" hidden="1" thickTop="1"/>
    <row r="110" ht="14.4" hidden="1" thickTop="1"/>
    <row r="111" ht="14.4" hidden="1" thickTop="1"/>
    <row r="112" ht="14.4" hidden="1" thickTop="1"/>
    <row r="113" ht="14.4" hidden="1" thickTop="1"/>
    <row r="114" ht="14.4" hidden="1" thickTop="1"/>
    <row r="115" ht="14.4" hidden="1" thickTop="1"/>
    <row r="116" ht="14.4" hidden="1" thickTop="1"/>
    <row r="117" ht="14.4" hidden="1" thickTop="1"/>
    <row r="118" ht="14.4" hidden="1" thickTop="1"/>
    <row r="119" ht="14.4" hidden="1" thickTop="1"/>
    <row r="120" ht="14.4" hidden="1" thickTop="1"/>
    <row r="121" ht="14.4" hidden="1" thickTop="1"/>
    <row r="122" ht="14.4" hidden="1" thickTop="1"/>
    <row r="123" ht="14.4" hidden="1" thickTop="1"/>
    <row r="124" ht="14.4" hidden="1" thickTop="1"/>
    <row r="125" ht="14.4" hidden="1" thickTop="1"/>
    <row r="126" ht="14.4" hidden="1" thickTop="1"/>
    <row r="127" ht="14.4" hidden="1" thickTop="1"/>
    <row r="128" ht="14.4" hidden="1" thickTop="1"/>
    <row r="129" ht="14.4" hidden="1" thickTop="1"/>
    <row r="130" ht="14.4" hidden="1" thickTop="1"/>
    <row r="131" ht="14.4" hidden="1" thickTop="1"/>
    <row r="132" ht="14.4" hidden="1" thickTop="1"/>
    <row r="133" ht="14.4" hidden="1" thickTop="1"/>
    <row r="134" ht="14.4" hidden="1" thickTop="1"/>
    <row r="135" ht="14.4" hidden="1" thickTop="1"/>
  </sheetData>
  <sheetProtection formatColumns="0" formatRows="0"/>
  <mergeCells count="1">
    <mergeCell ref="B3:K3"/>
  </mergeCells>
  <conditionalFormatting sqref="N7:N52">
    <cfRule type="cellIs" dxfId="23" priority="1" operator="equal">
      <formula>0</formula>
    </cfRule>
  </conditionalFormatting>
  <dataValidations count="1">
    <dataValidation type="custom" allowBlank="1" showErrorMessage="1" errorTitle="Input Error" error="Please enter a numeric value." sqref="E8:G37 E40:G48 E51:G69" xr:uid="{B0E94513-B290-4D8C-A8BD-65FAC49AECA2}">
      <formula1>ISNUMBER(E8)</formula1>
    </dataValidation>
  </dataValidations>
  <pageMargins left="0.7" right="0.7" top="0.75" bottom="0.75" header="0.3" footer="0.3"/>
  <pageSetup paperSize="8" scale="97" fitToHeight="0" orientation="portrait" r:id="rId1"/>
  <headerFooter>
    <oddHeader>&amp;L&amp;F&amp;CSheet: &amp;A&amp;ROFFICIAL</oddHeader>
    <oddFooter>&amp;LPrinted on: &amp;D at &amp;T&amp;CPage &amp;P of &amp;N&amp;ROfwat</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90E058-D56A-4A3A-ADF1-3C33B7B6EFFE}">
  <sheetPr codeName="Sheet143"/>
  <dimension ref="A1:W44"/>
  <sheetViews>
    <sheetView topLeftCell="A31" workbookViewId="0">
      <selection activeCell="E18" sqref="E18"/>
    </sheetView>
  </sheetViews>
  <sheetFormatPr defaultColWidth="8" defaultRowHeight="13.8"/>
  <cols>
    <col min="1" max="1" width="1.19921875" style="3124" customWidth="1"/>
    <col min="2" max="2" width="77.5" style="2311" customWidth="1"/>
    <col min="3" max="3" width="6.5" style="2311" customWidth="1"/>
    <col min="4" max="4" width="4.69921875" style="2311" customWidth="1"/>
    <col min="5" max="10" width="11.59765625" style="2311" customWidth="1"/>
    <col min="11" max="11" width="1.5" style="2311" customWidth="1"/>
    <col min="12" max="12" width="10.5" style="2311" customWidth="1"/>
    <col min="13" max="13" width="1.59765625" style="2311" customWidth="1"/>
    <col min="14" max="14" width="27" style="2311" customWidth="1"/>
    <col min="15" max="15" width="1.69921875" style="3114" customWidth="1"/>
    <col min="16" max="16" width="1.69921875" style="3117" customWidth="1"/>
    <col min="17" max="17" width="19.69921875" style="3113" bestFit="1" customWidth="1"/>
    <col min="18" max="18" width="1.69921875" style="3116" customWidth="1"/>
    <col min="19" max="19" width="1.69921875" style="3113" customWidth="1"/>
    <col min="20" max="21" width="18.59765625" style="3113" customWidth="1"/>
    <col min="22" max="22" width="8" style="3113"/>
    <col min="23" max="23" width="1.69921875" style="3113" customWidth="1"/>
    <col min="24" max="16384" width="8" style="2311"/>
  </cols>
  <sheetData>
    <row r="1" spans="1:22" ht="23.25" customHeight="1">
      <c r="A1" s="3124" t="s">
        <v>713</v>
      </c>
      <c r="B1" s="2312" t="s">
        <v>5186</v>
      </c>
      <c r="C1" s="2312"/>
      <c r="D1" s="2312"/>
      <c r="E1" s="2312"/>
      <c r="F1" s="2312"/>
      <c r="G1" s="2312"/>
      <c r="H1" s="2312"/>
      <c r="I1" s="2312"/>
      <c r="J1" s="2312"/>
      <c r="K1" s="2312"/>
      <c r="L1" s="2313"/>
    </row>
    <row r="2" spans="1:22" ht="23.25" customHeight="1">
      <c r="B2" s="2312" t="str">
        <f>SelectCompany!B4</f>
        <v>South Staffordshire Water</v>
      </c>
      <c r="C2" s="2314"/>
      <c r="D2" s="2314"/>
      <c r="E2" s="2314"/>
      <c r="F2" s="2314"/>
      <c r="G2" s="2314"/>
      <c r="H2" s="2314"/>
      <c r="I2" s="2314"/>
      <c r="J2" s="2314"/>
      <c r="K2" s="2314"/>
      <c r="L2" s="2313"/>
    </row>
    <row r="3" spans="1:22" ht="36.75" customHeight="1">
      <c r="B3" s="4967" t="s">
        <v>9973</v>
      </c>
      <c r="C3" s="4967"/>
      <c r="D3" s="4967"/>
      <c r="E3" s="4967"/>
      <c r="F3" s="4967"/>
      <c r="G3" s="4967"/>
      <c r="H3" s="4967"/>
      <c r="I3" s="4967"/>
      <c r="J3" s="4967"/>
      <c r="K3" s="4967"/>
      <c r="L3" s="4967"/>
      <c r="M3" s="4967"/>
      <c r="N3" s="4967"/>
      <c r="Q3" s="3118" t="s">
        <v>716</v>
      </c>
      <c r="T3" s="5340"/>
      <c r="U3" s="5340"/>
      <c r="V3" s="5340"/>
    </row>
    <row r="4" spans="1:22" ht="23.4" thickBot="1">
      <c r="B4" s="2316"/>
      <c r="C4" s="2316"/>
      <c r="D4" s="2316"/>
      <c r="E4" s="2316"/>
      <c r="F4" s="2316"/>
      <c r="G4" s="2316"/>
      <c r="H4" s="2316"/>
      <c r="I4" s="2316"/>
      <c r="J4" s="2316"/>
      <c r="K4" s="2317"/>
      <c r="L4" s="2313"/>
    </row>
    <row r="5" spans="1:22" ht="46.2" thickTop="1" thickBot="1">
      <c r="A5" s="3124" t="s">
        <v>725</v>
      </c>
      <c r="B5" s="2319" t="s">
        <v>717</v>
      </c>
      <c r="C5" s="2320" t="s">
        <v>718</v>
      </c>
      <c r="D5" s="2320" t="s">
        <v>719</v>
      </c>
      <c r="E5" s="2321" t="s">
        <v>4923</v>
      </c>
      <c r="F5" s="2321" t="s">
        <v>5187</v>
      </c>
      <c r="G5" s="2321" t="s">
        <v>5188</v>
      </c>
      <c r="H5" s="2321" t="s">
        <v>5189</v>
      </c>
      <c r="I5" s="2321" t="s">
        <v>5190</v>
      </c>
      <c r="J5" s="2322" t="s">
        <v>5191</v>
      </c>
      <c r="K5" s="2323"/>
      <c r="L5" s="2324" t="s">
        <v>723</v>
      </c>
      <c r="M5" s="2325"/>
      <c r="N5" s="2324" t="s">
        <v>724</v>
      </c>
      <c r="Q5" s="3119"/>
      <c r="T5" s="4071" t="str">
        <f>H5</f>
        <v>Condition grade 3</v>
      </c>
      <c r="U5" s="4071" t="str">
        <f>I5</f>
        <v>Condition grade 4</v>
      </c>
      <c r="V5" s="3443" t="str">
        <f>J5</f>
        <v>Condition grade 5</v>
      </c>
    </row>
    <row r="6" spans="1:22" ht="16.8" thickTop="1" thickBot="1">
      <c r="A6" s="3124" t="s">
        <v>729</v>
      </c>
      <c r="B6" s="2326"/>
      <c r="C6" s="2326"/>
      <c r="D6" s="2326"/>
      <c r="E6" s="2327"/>
      <c r="F6" s="2327"/>
      <c r="G6" s="2327"/>
      <c r="H6" s="2327"/>
      <c r="I6" s="2327"/>
      <c r="J6" s="2327"/>
      <c r="K6" s="2328"/>
      <c r="L6" s="2329"/>
      <c r="M6" s="2318"/>
      <c r="N6" s="2318"/>
    </row>
    <row r="7" spans="1:22" ht="24.75" customHeight="1" thickTop="1" thickBot="1">
      <c r="B7" s="2330" t="s">
        <v>5192</v>
      </c>
      <c r="C7" s="2331"/>
      <c r="D7" s="2331"/>
      <c r="E7" s="2332"/>
      <c r="F7" s="2331"/>
      <c r="G7" s="2331"/>
      <c r="H7" s="2331"/>
      <c r="I7" s="2331"/>
      <c r="J7" s="2331"/>
      <c r="K7" s="2333"/>
      <c r="L7" s="2334"/>
      <c r="M7" s="2318"/>
      <c r="N7" s="2318"/>
      <c r="Q7" s="425">
        <f t="shared" ref="Q7:Q43" si="0">IF( COUNTBLANK(E7:J7) = R7, 0, rngIncomplete )</f>
        <v>0</v>
      </c>
      <c r="R7" s="1003">
        <v>6</v>
      </c>
    </row>
    <row r="8" spans="1:22" ht="24.75" customHeight="1" thickTop="1">
      <c r="B8" s="2335" t="s">
        <v>5193</v>
      </c>
      <c r="C8" s="2336" t="s">
        <v>4969</v>
      </c>
      <c r="D8" s="2336">
        <v>1</v>
      </c>
      <c r="E8" s="2437">
        <f>IFERROR(SUM(F8:J8),0)</f>
        <v>0</v>
      </c>
      <c r="F8" s="4954">
        <v>0</v>
      </c>
      <c r="G8" s="4954">
        <v>0</v>
      </c>
      <c r="H8" s="4954">
        <v>0</v>
      </c>
      <c r="I8" s="4954">
        <v>0</v>
      </c>
      <c r="J8" s="4951">
        <v>0</v>
      </c>
      <c r="K8" s="2333"/>
      <c r="L8" s="2338" t="s">
        <v>5194</v>
      </c>
      <c r="M8" s="2325"/>
      <c r="N8" s="2339"/>
      <c r="Q8" s="425">
        <f t="shared" si="0"/>
        <v>0</v>
      </c>
      <c r="R8" s="3116">
        <v>0</v>
      </c>
    </row>
    <row r="9" spans="1:22" ht="24.75" customHeight="1">
      <c r="B9" s="2340" t="s">
        <v>5195</v>
      </c>
      <c r="C9" s="2341" t="s">
        <v>4969</v>
      </c>
      <c r="D9" s="2341">
        <v>1</v>
      </c>
      <c r="E9" s="2438">
        <f>IFERROR(SUM(F9:J9),0)</f>
        <v>0</v>
      </c>
      <c r="F9" s="4952">
        <v>0</v>
      </c>
      <c r="G9" s="4952">
        <v>0</v>
      </c>
      <c r="H9" s="4952">
        <v>0</v>
      </c>
      <c r="I9" s="4952">
        <v>0</v>
      </c>
      <c r="J9" s="4953">
        <v>0</v>
      </c>
      <c r="K9" s="2333"/>
      <c r="L9" s="2343" t="s">
        <v>5196</v>
      </c>
      <c r="M9" s="2325"/>
      <c r="N9" s="2344"/>
      <c r="Q9" s="425">
        <f t="shared" si="0"/>
        <v>0</v>
      </c>
      <c r="R9" s="3116">
        <v>0</v>
      </c>
    </row>
    <row r="10" spans="1:22" ht="24.75" customHeight="1">
      <c r="B10" s="2345" t="s">
        <v>5197</v>
      </c>
      <c r="C10" s="2341" t="s">
        <v>4969</v>
      </c>
      <c r="D10" s="2341">
        <v>1</v>
      </c>
      <c r="E10" s="2438">
        <f>IFERROR(SUM(F10:J10),0)</f>
        <v>43</v>
      </c>
      <c r="F10" s="4952">
        <v>2.9</v>
      </c>
      <c r="G10" s="4952">
        <v>21.9</v>
      </c>
      <c r="H10" s="4952">
        <v>16.2</v>
      </c>
      <c r="I10" s="4952">
        <v>2</v>
      </c>
      <c r="J10" s="4953">
        <v>0</v>
      </c>
      <c r="K10" s="2333"/>
      <c r="L10" s="2343" t="s">
        <v>5198</v>
      </c>
      <c r="M10" s="2325"/>
      <c r="N10" s="2344"/>
      <c r="Q10" s="425">
        <f t="shared" si="0"/>
        <v>0</v>
      </c>
      <c r="R10" s="3116">
        <v>0</v>
      </c>
    </row>
    <row r="11" spans="1:22" ht="24.75" customHeight="1" thickBot="1">
      <c r="B11" s="2346" t="s">
        <v>5199</v>
      </c>
      <c r="C11" s="2347" t="s">
        <v>4969</v>
      </c>
      <c r="D11" s="2347">
        <v>1</v>
      </c>
      <c r="E11" s="2348">
        <v>34</v>
      </c>
      <c r="F11" s="2349"/>
      <c r="G11" s="2349"/>
      <c r="H11" s="2349"/>
      <c r="I11" s="2349"/>
      <c r="J11" s="2350"/>
      <c r="K11" s="2328"/>
      <c r="L11" s="2351" t="s">
        <v>5200</v>
      </c>
      <c r="M11" s="2325"/>
      <c r="N11" s="2352"/>
      <c r="Q11" s="425">
        <f t="shared" si="0"/>
        <v>0</v>
      </c>
      <c r="R11" s="3116">
        <v>5</v>
      </c>
    </row>
    <row r="12" spans="1:22" ht="24.75" customHeight="1" thickTop="1" thickBot="1">
      <c r="Q12" s="425">
        <f t="shared" si="0"/>
        <v>0</v>
      </c>
      <c r="R12" s="3116">
        <v>6</v>
      </c>
    </row>
    <row r="13" spans="1:22" ht="24.75" customHeight="1" thickTop="1" thickBot="1">
      <c r="B13" s="2330" t="s">
        <v>5201</v>
      </c>
      <c r="C13" s="2331"/>
      <c r="D13" s="2331"/>
      <c r="E13" s="2331"/>
      <c r="F13" s="2331"/>
      <c r="G13" s="2331"/>
      <c r="H13" s="2331"/>
      <c r="I13" s="2331"/>
      <c r="J13" s="2331"/>
      <c r="K13" s="2333"/>
      <c r="L13" s="2334"/>
      <c r="M13" s="2318"/>
      <c r="N13" s="2318"/>
      <c r="Q13" s="425">
        <f t="shared" si="0"/>
        <v>0</v>
      </c>
      <c r="R13" s="3116">
        <v>6</v>
      </c>
    </row>
    <row r="14" spans="1:22" ht="24.75" customHeight="1" thickTop="1">
      <c r="B14" s="2335" t="s">
        <v>5202</v>
      </c>
      <c r="C14" s="2336" t="s">
        <v>4969</v>
      </c>
      <c r="D14" s="2336">
        <v>1</v>
      </c>
      <c r="E14" s="2337">
        <v>7811.5070824735012</v>
      </c>
      <c r="F14" s="2333"/>
      <c r="G14" s="2333"/>
      <c r="H14" s="2333"/>
      <c r="I14" s="2333"/>
      <c r="J14" s="2333"/>
      <c r="K14" s="2328"/>
      <c r="L14" s="2338" t="s">
        <v>5203</v>
      </c>
      <c r="M14" s="2325"/>
      <c r="N14" s="2339"/>
      <c r="Q14" s="425">
        <f t="shared" si="0"/>
        <v>0</v>
      </c>
      <c r="R14" s="3116">
        <v>5</v>
      </c>
    </row>
    <row r="15" spans="1:22" ht="24.75" customHeight="1">
      <c r="B15" s="2340" t="s">
        <v>5204</v>
      </c>
      <c r="C15" s="2341" t="s">
        <v>4969</v>
      </c>
      <c r="D15" s="2341">
        <v>1</v>
      </c>
      <c r="E15" s="2342">
        <v>332.510408315934</v>
      </c>
      <c r="F15" s="2328"/>
      <c r="G15" s="2328"/>
      <c r="H15" s="2328"/>
      <c r="I15" s="2328"/>
      <c r="J15" s="2328"/>
      <c r="K15" s="2328"/>
      <c r="L15" s="2343" t="s">
        <v>5205</v>
      </c>
      <c r="M15" s="2325"/>
      <c r="N15" s="2353"/>
      <c r="Q15" s="425">
        <f t="shared" si="0"/>
        <v>0</v>
      </c>
      <c r="R15" s="3116">
        <v>5</v>
      </c>
    </row>
    <row r="16" spans="1:22" ht="24.75" customHeight="1">
      <c r="B16" s="2340" t="s">
        <v>5206</v>
      </c>
      <c r="C16" s="2341" t="s">
        <v>4969</v>
      </c>
      <c r="D16" s="2341">
        <v>1</v>
      </c>
      <c r="E16" s="2342">
        <v>324.721891879108</v>
      </c>
      <c r="F16" s="2328"/>
      <c r="G16" s="2328"/>
      <c r="H16" s="2328"/>
      <c r="I16" s="2328"/>
      <c r="J16" s="2328"/>
      <c r="K16" s="2328"/>
      <c r="L16" s="2343" t="s">
        <v>5207</v>
      </c>
      <c r="M16" s="2325"/>
      <c r="N16" s="2353"/>
      <c r="Q16" s="425">
        <f t="shared" si="0"/>
        <v>0</v>
      </c>
      <c r="R16" s="3116">
        <v>5</v>
      </c>
    </row>
    <row r="17" spans="2:18" ht="24.75" customHeight="1">
      <c r="B17" s="2340" t="s">
        <v>5208</v>
      </c>
      <c r="C17" s="2341" t="s">
        <v>4969</v>
      </c>
      <c r="D17" s="2341">
        <v>1</v>
      </c>
      <c r="E17" s="2342">
        <v>341.18469965191503</v>
      </c>
      <c r="F17" s="2328"/>
      <c r="G17" s="2328"/>
      <c r="H17" s="2328"/>
      <c r="I17" s="2328"/>
      <c r="J17" s="2328"/>
      <c r="K17" s="2328"/>
      <c r="L17" s="2343" t="s">
        <v>5209</v>
      </c>
      <c r="M17" s="2325"/>
      <c r="N17" s="2353"/>
      <c r="Q17" s="425">
        <f t="shared" si="0"/>
        <v>0</v>
      </c>
      <c r="R17" s="3116">
        <v>5</v>
      </c>
    </row>
    <row r="18" spans="2:18" ht="24.75" customHeight="1" thickBot="1">
      <c r="B18" s="2346" t="s">
        <v>5210</v>
      </c>
      <c r="C18" s="2347" t="s">
        <v>4969</v>
      </c>
      <c r="D18" s="2347">
        <v>1</v>
      </c>
      <c r="E18" s="2439">
        <f>IFERROR(SUM(E14:E17),0)</f>
        <v>8809.9240823204582</v>
      </c>
      <c r="F18" s="2328"/>
      <c r="G18" s="2328"/>
      <c r="H18" s="2328"/>
      <c r="I18" s="2328"/>
      <c r="J18" s="2328"/>
      <c r="K18" s="2328"/>
      <c r="L18" s="2351" t="s">
        <v>5211</v>
      </c>
      <c r="M18" s="2325"/>
      <c r="N18" s="2354"/>
      <c r="Q18" s="425">
        <f t="shared" si="0"/>
        <v>0</v>
      </c>
      <c r="R18" s="3116">
        <v>5</v>
      </c>
    </row>
    <row r="19" spans="2:18" ht="24.75" customHeight="1" thickTop="1" thickBot="1">
      <c r="B19" s="2325"/>
      <c r="C19" s="2318"/>
      <c r="D19" s="2318"/>
      <c r="E19" s="2318"/>
      <c r="F19" s="2318"/>
      <c r="G19" s="2318"/>
      <c r="H19" s="2318"/>
      <c r="I19" s="2318"/>
      <c r="J19" s="2318"/>
      <c r="K19" s="2318"/>
      <c r="L19" s="2318"/>
      <c r="M19" s="2318"/>
      <c r="N19" s="2355"/>
      <c r="Q19" s="425">
        <f t="shared" si="0"/>
        <v>0</v>
      </c>
      <c r="R19" s="3116">
        <v>6</v>
      </c>
    </row>
    <row r="20" spans="2:18" ht="24.75" customHeight="1" thickTop="1" thickBot="1">
      <c r="B20" s="2330" t="s">
        <v>5212</v>
      </c>
      <c r="C20" s="2331"/>
      <c r="D20" s="2331"/>
      <c r="E20" s="2331"/>
      <c r="F20" s="2331"/>
      <c r="G20" s="2331"/>
      <c r="H20" s="2331"/>
      <c r="I20" s="2331"/>
      <c r="J20" s="2331"/>
      <c r="K20" s="2333"/>
      <c r="L20" s="2334"/>
      <c r="M20" s="2318"/>
      <c r="N20" s="2355"/>
      <c r="Q20" s="425">
        <f t="shared" si="0"/>
        <v>0</v>
      </c>
      <c r="R20" s="3116">
        <v>6</v>
      </c>
    </row>
    <row r="21" spans="2:18" ht="24.75" customHeight="1" thickTop="1">
      <c r="B21" s="2335" t="s">
        <v>5213</v>
      </c>
      <c r="C21" s="2336" t="s">
        <v>4969</v>
      </c>
      <c r="D21" s="2336">
        <v>1</v>
      </c>
      <c r="E21" s="2337">
        <v>116.00900911708524</v>
      </c>
      <c r="F21" s="2328"/>
      <c r="G21" s="2328"/>
      <c r="H21" s="2328"/>
      <c r="I21" s="2328"/>
      <c r="J21" s="2328"/>
      <c r="K21" s="2328"/>
      <c r="L21" s="1036" t="s">
        <v>5214</v>
      </c>
      <c r="M21" s="2325"/>
      <c r="N21" s="2356"/>
      <c r="Q21" s="425">
        <f t="shared" si="0"/>
        <v>0</v>
      </c>
      <c r="R21" s="3116">
        <v>5</v>
      </c>
    </row>
    <row r="22" spans="2:18" ht="24.75" customHeight="1">
      <c r="B22" s="2340" t="s">
        <v>5215</v>
      </c>
      <c r="C22" s="2341" t="s">
        <v>4969</v>
      </c>
      <c r="D22" s="2341">
        <v>1</v>
      </c>
      <c r="E22" s="2342">
        <v>106.3183951435721</v>
      </c>
      <c r="F22" s="2328"/>
      <c r="G22" s="2328"/>
      <c r="H22" s="2328"/>
      <c r="I22" s="2328"/>
      <c r="J22" s="2328"/>
      <c r="K22" s="2328"/>
      <c r="L22" s="1048" t="s">
        <v>5216</v>
      </c>
      <c r="M22" s="2325"/>
      <c r="N22" s="2357"/>
      <c r="Q22" s="425">
        <f t="shared" si="0"/>
        <v>0</v>
      </c>
      <c r="R22" s="3116">
        <v>5</v>
      </c>
    </row>
    <row r="23" spans="2:18" ht="24.75" customHeight="1">
      <c r="B23" s="2340" t="s">
        <v>5217</v>
      </c>
      <c r="C23" s="2341" t="s">
        <v>4969</v>
      </c>
      <c r="D23" s="2341">
        <v>1</v>
      </c>
      <c r="E23" s="2342">
        <v>316.57180536355497</v>
      </c>
      <c r="F23" s="2328"/>
      <c r="G23" s="2328"/>
      <c r="H23" s="2328"/>
      <c r="I23" s="2328"/>
      <c r="J23" s="2328"/>
      <c r="K23" s="2328"/>
      <c r="L23" s="1048" t="s">
        <v>5218</v>
      </c>
      <c r="M23" s="2325"/>
      <c r="N23" s="2357"/>
      <c r="Q23" s="425">
        <f t="shared" si="0"/>
        <v>0</v>
      </c>
      <c r="R23" s="3116">
        <v>5</v>
      </c>
    </row>
    <row r="24" spans="2:18" ht="24.75" customHeight="1">
      <c r="B24" s="2340" t="s">
        <v>5219</v>
      </c>
      <c r="C24" s="2341" t="s">
        <v>4969</v>
      </c>
      <c r="D24" s="2341">
        <v>1</v>
      </c>
      <c r="E24" s="2342">
        <v>1032.613148996805</v>
      </c>
      <c r="F24" s="2328"/>
      <c r="G24" s="2328"/>
      <c r="H24" s="2328"/>
      <c r="I24" s="2328"/>
      <c r="J24" s="2328"/>
      <c r="K24" s="2328"/>
      <c r="L24" s="1048" t="s">
        <v>5220</v>
      </c>
      <c r="M24" s="2325"/>
      <c r="N24" s="2357"/>
      <c r="Q24" s="425">
        <f t="shared" si="0"/>
        <v>0</v>
      </c>
      <c r="R24" s="3116">
        <v>5</v>
      </c>
    </row>
    <row r="25" spans="2:18" ht="24.75" customHeight="1">
      <c r="B25" s="2340" t="s">
        <v>5221</v>
      </c>
      <c r="C25" s="2341" t="s">
        <v>4969</v>
      </c>
      <c r="D25" s="2341">
        <v>1</v>
      </c>
      <c r="E25" s="2342">
        <v>985.63991585929602</v>
      </c>
      <c r="F25" s="2328"/>
      <c r="G25" s="2328"/>
      <c r="H25" s="2328"/>
      <c r="I25" s="2328"/>
      <c r="J25" s="2328"/>
      <c r="K25" s="2328"/>
      <c r="L25" s="1048" t="s">
        <v>5222</v>
      </c>
      <c r="M25" s="2325"/>
      <c r="N25" s="2357"/>
      <c r="Q25" s="425">
        <f t="shared" si="0"/>
        <v>0</v>
      </c>
      <c r="R25" s="3116">
        <v>5</v>
      </c>
    </row>
    <row r="26" spans="2:18" ht="24.75" customHeight="1">
      <c r="B26" s="2340" t="s">
        <v>5223</v>
      </c>
      <c r="C26" s="2341" t="s">
        <v>4969</v>
      </c>
      <c r="D26" s="2341">
        <v>1</v>
      </c>
      <c r="E26" s="2342">
        <v>1896.8284349679514</v>
      </c>
      <c r="F26" s="2328"/>
      <c r="G26" s="2328"/>
      <c r="H26" s="2328"/>
      <c r="I26" s="2328"/>
      <c r="J26" s="2328"/>
      <c r="K26" s="2328"/>
      <c r="L26" s="1048" t="s">
        <v>5224</v>
      </c>
      <c r="M26" s="2325"/>
      <c r="N26" s="2357"/>
      <c r="Q26" s="425">
        <f t="shared" si="0"/>
        <v>0</v>
      </c>
      <c r="R26" s="3116">
        <v>5</v>
      </c>
    </row>
    <row r="27" spans="2:18" ht="24.75" customHeight="1">
      <c r="B27" s="2340" t="s">
        <v>5225</v>
      </c>
      <c r="C27" s="2341" t="s">
        <v>4969</v>
      </c>
      <c r="D27" s="2341">
        <v>1</v>
      </c>
      <c r="E27" s="2342">
        <v>2184.01610248015</v>
      </c>
      <c r="F27" s="2328"/>
      <c r="G27" s="2328"/>
      <c r="H27" s="2328"/>
      <c r="I27" s="2328"/>
      <c r="J27" s="2328"/>
      <c r="K27" s="2328"/>
      <c r="L27" s="1048" t="s">
        <v>5226</v>
      </c>
      <c r="M27" s="2325"/>
      <c r="N27" s="2357"/>
      <c r="Q27" s="425">
        <f t="shared" si="0"/>
        <v>0</v>
      </c>
      <c r="R27" s="3116">
        <v>5</v>
      </c>
    </row>
    <row r="28" spans="2:18" ht="24.75" customHeight="1">
      <c r="B28" s="2340" t="s">
        <v>5227</v>
      </c>
      <c r="C28" s="2358" t="s">
        <v>4969</v>
      </c>
      <c r="D28" s="2358">
        <v>1</v>
      </c>
      <c r="E28" s="2342">
        <v>1868.4087747814501</v>
      </c>
      <c r="F28" s="2328"/>
      <c r="G28" s="2328"/>
      <c r="H28" s="2328"/>
      <c r="I28" s="2328"/>
      <c r="J28" s="2328"/>
      <c r="K28" s="2328"/>
      <c r="L28" s="1048" t="s">
        <v>5228</v>
      </c>
      <c r="M28" s="2325"/>
      <c r="N28" s="2359"/>
      <c r="Q28" s="425">
        <f t="shared" si="0"/>
        <v>0</v>
      </c>
      <c r="R28" s="3116">
        <v>5</v>
      </c>
    </row>
    <row r="29" spans="2:18" ht="24.75" customHeight="1">
      <c r="B29" s="2340" t="s">
        <v>5229</v>
      </c>
      <c r="C29" s="2358" t="s">
        <v>4969</v>
      </c>
      <c r="D29" s="2358">
        <v>1</v>
      </c>
      <c r="E29" s="2342">
        <v>303.65027126190699</v>
      </c>
      <c r="F29" s="2328"/>
      <c r="G29" s="2328"/>
      <c r="H29" s="2328"/>
      <c r="I29" s="2328"/>
      <c r="J29" s="2328"/>
      <c r="K29" s="2328"/>
      <c r="L29" s="1048" t="s">
        <v>5230</v>
      </c>
      <c r="M29" s="2325"/>
      <c r="N29" s="2359"/>
      <c r="Q29" s="425">
        <f t="shared" si="0"/>
        <v>0</v>
      </c>
      <c r="R29" s="3116">
        <v>5</v>
      </c>
    </row>
    <row r="30" spans="2:18" ht="24.75" customHeight="1" thickBot="1">
      <c r="B30" s="2360" t="s">
        <v>5231</v>
      </c>
      <c r="C30" s="2347" t="s">
        <v>4969</v>
      </c>
      <c r="D30" s="2347">
        <v>1</v>
      </c>
      <c r="E30" s="2439">
        <f>IFERROR(SUM(E21:E29),0)</f>
        <v>8810.0558579717726</v>
      </c>
      <c r="F30" s="2328"/>
      <c r="G30" s="2328"/>
      <c r="H30" s="2328"/>
      <c r="I30" s="2328"/>
      <c r="J30" s="2328"/>
      <c r="K30" s="2328"/>
      <c r="L30" s="1031" t="s">
        <v>5232</v>
      </c>
      <c r="M30" s="2325"/>
      <c r="N30" s="2354"/>
      <c r="Q30" s="425">
        <f t="shared" si="0"/>
        <v>0</v>
      </c>
      <c r="R30" s="3116">
        <v>5</v>
      </c>
    </row>
    <row r="31" spans="2:18" ht="24.75" customHeight="1" thickTop="1" thickBot="1">
      <c r="B31" s="2315"/>
      <c r="Q31" s="425">
        <f t="shared" si="0"/>
        <v>0</v>
      </c>
      <c r="R31" s="3116">
        <v>6</v>
      </c>
    </row>
    <row r="32" spans="2:18" ht="24.75" customHeight="1" thickTop="1" thickBot="1">
      <c r="B32" s="2330" t="s">
        <v>5233</v>
      </c>
      <c r="C32" s="2331"/>
      <c r="D32" s="2331"/>
      <c r="E32" s="2331"/>
      <c r="F32" s="2331"/>
      <c r="G32" s="2331"/>
      <c r="H32" s="2331"/>
      <c r="I32" s="2331"/>
      <c r="J32" s="2331"/>
      <c r="K32" s="2333"/>
      <c r="L32" s="2334"/>
      <c r="M32" s="2318"/>
      <c r="N32" s="2318"/>
      <c r="Q32" s="425">
        <f t="shared" si="0"/>
        <v>0</v>
      </c>
      <c r="R32" s="3116">
        <v>6</v>
      </c>
    </row>
    <row r="33" spans="1:23" ht="24.75" customHeight="1" thickTop="1">
      <c r="B33" s="2335" t="s">
        <v>5234</v>
      </c>
      <c r="C33" s="2336" t="s">
        <v>890</v>
      </c>
      <c r="D33" s="2336">
        <v>0</v>
      </c>
      <c r="E33" s="4955">
        <v>145863</v>
      </c>
      <c r="F33" s="2328"/>
      <c r="G33" s="2328"/>
      <c r="H33" s="2328"/>
      <c r="I33" s="2328"/>
      <c r="J33" s="2328"/>
      <c r="K33" s="2328"/>
      <c r="L33" s="1036" t="s">
        <v>5235</v>
      </c>
      <c r="M33" s="2325"/>
      <c r="N33" s="2339"/>
      <c r="Q33" s="425">
        <f t="shared" si="0"/>
        <v>0</v>
      </c>
      <c r="R33" s="3116">
        <v>5</v>
      </c>
    </row>
    <row r="34" spans="1:23" ht="24.75" customHeight="1">
      <c r="B34" s="2340" t="s">
        <v>5236</v>
      </c>
      <c r="C34" s="2341" t="s">
        <v>890</v>
      </c>
      <c r="D34" s="2341">
        <v>0</v>
      </c>
      <c r="E34" s="4956">
        <v>1424</v>
      </c>
      <c r="F34" s="2328"/>
      <c r="G34" s="2328"/>
      <c r="H34" s="2328"/>
      <c r="I34" s="2328"/>
      <c r="J34" s="2328"/>
      <c r="K34" s="2328"/>
      <c r="L34" s="1048" t="s">
        <v>5237</v>
      </c>
      <c r="M34" s="2325"/>
      <c r="N34" s="2353"/>
      <c r="Q34" s="425">
        <f t="shared" si="0"/>
        <v>0</v>
      </c>
      <c r="R34" s="3116">
        <v>5</v>
      </c>
    </row>
    <row r="35" spans="1:23" ht="24.75" customHeight="1">
      <c r="B35" s="2340" t="s">
        <v>5238</v>
      </c>
      <c r="C35" s="2341" t="s">
        <v>890</v>
      </c>
      <c r="D35" s="2341">
        <v>0</v>
      </c>
      <c r="E35" s="4956">
        <v>457523</v>
      </c>
      <c r="F35" s="2328"/>
      <c r="G35" s="2328"/>
      <c r="H35" s="2328"/>
      <c r="I35" s="2328"/>
      <c r="J35" s="2328"/>
      <c r="K35" s="2328"/>
      <c r="L35" s="1048" t="s">
        <v>5239</v>
      </c>
      <c r="M35" s="2325"/>
      <c r="N35" s="2353"/>
      <c r="Q35" s="425">
        <f t="shared" si="0"/>
        <v>0</v>
      </c>
      <c r="R35" s="3116">
        <v>5</v>
      </c>
    </row>
    <row r="36" spans="1:23" ht="24.75" customHeight="1" thickBot="1">
      <c r="B36" s="2360" t="s">
        <v>5240</v>
      </c>
      <c r="C36" s="2347" t="s">
        <v>890</v>
      </c>
      <c r="D36" s="2347">
        <v>0</v>
      </c>
      <c r="E36" s="4957">
        <v>57</v>
      </c>
      <c r="F36" s="2328"/>
      <c r="G36" s="2328"/>
      <c r="H36" s="2328"/>
      <c r="I36" s="2328"/>
      <c r="J36" s="2328"/>
      <c r="K36" s="2328"/>
      <c r="L36" s="1031" t="s">
        <v>5241</v>
      </c>
      <c r="M36" s="2325"/>
      <c r="N36" s="2352"/>
      <c r="Q36" s="425">
        <f t="shared" si="0"/>
        <v>0</v>
      </c>
      <c r="R36" s="3116">
        <v>5</v>
      </c>
    </row>
    <row r="37" spans="1:23" ht="24.75" customHeight="1" thickTop="1" thickBot="1">
      <c r="B37" s="2318"/>
      <c r="C37" s="2318"/>
      <c r="D37" s="2318"/>
      <c r="E37" s="2318"/>
      <c r="F37" s="2318"/>
      <c r="G37" s="2318"/>
      <c r="H37" s="2318"/>
      <c r="I37" s="2318"/>
      <c r="J37" s="2318"/>
      <c r="K37" s="2318"/>
      <c r="L37" s="2318"/>
      <c r="M37" s="2318"/>
      <c r="N37" s="2318"/>
      <c r="Q37" s="425">
        <f t="shared" si="0"/>
        <v>0</v>
      </c>
      <c r="R37" s="3116">
        <v>6</v>
      </c>
    </row>
    <row r="38" spans="1:23" s="2363" customFormat="1" ht="24.75" customHeight="1" thickTop="1" thickBot="1">
      <c r="A38" s="3124"/>
      <c r="B38" s="2330" t="s">
        <v>986</v>
      </c>
      <c r="C38" s="2327"/>
      <c r="D38" s="2327"/>
      <c r="E38" s="2327"/>
      <c r="F38" s="2327"/>
      <c r="G38" s="2327"/>
      <c r="H38" s="2327"/>
      <c r="I38" s="2327"/>
      <c r="J38" s="2327"/>
      <c r="K38" s="2333"/>
      <c r="L38" s="2329"/>
      <c r="M38" s="2361"/>
      <c r="N38" s="2361"/>
      <c r="O38" s="3114"/>
      <c r="P38" s="3120"/>
      <c r="Q38" s="425">
        <f t="shared" si="0"/>
        <v>0</v>
      </c>
      <c r="R38" s="3116">
        <v>6</v>
      </c>
      <c r="S38" s="3444"/>
      <c r="T38" s="3444"/>
      <c r="U38" s="3444"/>
      <c r="V38" s="3444"/>
      <c r="W38" s="3444"/>
    </row>
    <row r="39" spans="1:23" s="2363" customFormat="1" ht="24.75" customHeight="1" thickTop="1">
      <c r="A39" s="3124"/>
      <c r="B39" s="4073" t="s">
        <v>5242</v>
      </c>
      <c r="C39" s="4074" t="s">
        <v>5243</v>
      </c>
      <c r="D39" s="4074">
        <v>0</v>
      </c>
      <c r="E39" s="4955">
        <v>2672</v>
      </c>
      <c r="F39" s="2328"/>
      <c r="G39" s="2328"/>
      <c r="H39" s="2328"/>
      <c r="I39" s="2328"/>
      <c r="J39" s="2328"/>
      <c r="K39" s="2333"/>
      <c r="L39" s="1036" t="s">
        <v>5244</v>
      </c>
      <c r="M39" s="2364"/>
      <c r="N39" s="4076"/>
      <c r="O39" s="3114"/>
      <c r="P39" s="3120"/>
      <c r="Q39" s="425">
        <f t="shared" si="0"/>
        <v>0</v>
      </c>
      <c r="R39" s="3116">
        <v>5</v>
      </c>
      <c r="S39" s="3444"/>
      <c r="T39" s="3444"/>
      <c r="U39" s="3444"/>
      <c r="V39" s="3444"/>
      <c r="W39" s="3444"/>
    </row>
    <row r="40" spans="1:23" s="2363" customFormat="1" ht="24.75" customHeight="1" thickBot="1">
      <c r="A40" s="3124"/>
      <c r="B40" s="2360" t="s">
        <v>5245</v>
      </c>
      <c r="C40" s="4075" t="s">
        <v>890</v>
      </c>
      <c r="D40" s="4075">
        <v>0</v>
      </c>
      <c r="E40" s="4957">
        <v>28</v>
      </c>
      <c r="F40" s="2328"/>
      <c r="G40" s="2328"/>
      <c r="H40" s="2328"/>
      <c r="I40" s="2328"/>
      <c r="J40" s="2328"/>
      <c r="K40" s="2333"/>
      <c r="L40" s="1031" t="s">
        <v>5246</v>
      </c>
      <c r="M40" s="2364"/>
      <c r="N40" s="4077"/>
      <c r="O40" s="3114"/>
      <c r="P40" s="3120"/>
      <c r="Q40" s="425"/>
      <c r="R40" s="3116"/>
      <c r="S40" s="3444"/>
      <c r="T40" s="3444"/>
      <c r="U40" s="3444"/>
      <c r="V40" s="3444"/>
      <c r="W40" s="3444"/>
    </row>
    <row r="41" spans="1:23" ht="24.75" customHeight="1" thickTop="1" thickBot="1">
      <c r="B41" s="2318"/>
      <c r="C41" s="2318"/>
      <c r="D41" s="2318"/>
      <c r="E41" s="2318"/>
      <c r="F41" s="2318"/>
      <c r="G41" s="2318"/>
      <c r="H41" s="2318"/>
      <c r="I41" s="2318"/>
      <c r="J41" s="2318"/>
      <c r="K41" s="2318"/>
      <c r="L41" s="2318"/>
      <c r="M41" s="2318"/>
      <c r="N41" s="2318"/>
      <c r="Q41" s="425">
        <f t="shared" si="0"/>
        <v>0</v>
      </c>
      <c r="R41" s="3116">
        <v>6</v>
      </c>
    </row>
    <row r="42" spans="1:23" ht="46.5" customHeight="1" thickTop="1" thickBot="1">
      <c r="A42" s="3124" t="s">
        <v>1332</v>
      </c>
      <c r="B42" s="2365" t="s">
        <v>5247</v>
      </c>
      <c r="C42" s="2320" t="s">
        <v>718</v>
      </c>
      <c r="D42" s="2320" t="s">
        <v>719</v>
      </c>
      <c r="E42" s="3445" t="s">
        <v>3085</v>
      </c>
      <c r="F42" s="2716" t="s">
        <v>1011</v>
      </c>
      <c r="G42" s="2717" t="s">
        <v>858</v>
      </c>
      <c r="H42" s="1695"/>
      <c r="I42" s="1695"/>
      <c r="J42" s="1779"/>
      <c r="K42" s="1695"/>
      <c r="L42" s="1715"/>
      <c r="M42" s="1760"/>
      <c r="N42" s="1024"/>
      <c r="O42" s="3024"/>
      <c r="P42" s="3121"/>
      <c r="Q42" s="425">
        <f t="shared" si="0"/>
        <v>0</v>
      </c>
      <c r="R42" s="2993">
        <v>3</v>
      </c>
      <c r="S42" s="3047"/>
      <c r="T42" s="3375"/>
    </row>
    <row r="43" spans="1:23" ht="24.75" customHeight="1" thickTop="1" thickBot="1">
      <c r="B43" s="1755" t="s">
        <v>5248</v>
      </c>
      <c r="C43" s="2366" t="s">
        <v>890</v>
      </c>
      <c r="D43" s="2366">
        <v>0</v>
      </c>
      <c r="E43" s="2367">
        <v>14395</v>
      </c>
      <c r="F43" s="2367"/>
      <c r="G43" s="2368">
        <f>IFERROR(SUM(E43:F43), 0)</f>
        <v>14395</v>
      </c>
      <c r="H43" s="1715"/>
      <c r="J43" s="1024"/>
      <c r="K43" s="1024"/>
      <c r="L43" s="3544" t="s">
        <v>5249</v>
      </c>
      <c r="M43" s="1798"/>
      <c r="N43" s="2369"/>
      <c r="O43" s="2991"/>
      <c r="Q43" s="425" t="str">
        <f t="shared" si="0"/>
        <v>Please complete all cells in row</v>
      </c>
      <c r="R43" s="3116">
        <v>3</v>
      </c>
      <c r="S43" s="2995"/>
      <c r="T43" s="3375"/>
    </row>
    <row r="44" spans="1:23" ht="14.4" thickTop="1">
      <c r="O44" s="3114" t="s">
        <v>775</v>
      </c>
    </row>
  </sheetData>
  <mergeCells count="2">
    <mergeCell ref="B3:N3"/>
    <mergeCell ref="T3:V3"/>
  </mergeCells>
  <phoneticPr fontId="35" type="noConversion"/>
  <conditionalFormatting sqref="Q7:Q43">
    <cfRule type="cellIs" dxfId="22" priority="1" operator="equal">
      <formula>0</formula>
    </cfRule>
  </conditionalFormatting>
  <dataValidations count="1">
    <dataValidation type="custom" allowBlank="1" showErrorMessage="1" errorTitle="Input Error" error="Please enter a numeric value." sqref="E21:J30 E33:J36 E14:J18 E8:J11 E39:J40" xr:uid="{4A512FB2-9718-4A9E-865E-CC992930EB5C}">
      <formula1>ISNUMBER(E8)</formula1>
    </dataValidation>
  </dataValidation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EB60B-A1A2-4A7D-9957-7574AC0A6457}">
  <sheetPr codeName="Sheet144">
    <pageSetUpPr fitToPage="1"/>
  </sheetPr>
  <dimension ref="A1:S133"/>
  <sheetViews>
    <sheetView zoomScaleNormal="100" workbookViewId="0">
      <selection activeCell="G63" sqref="G63"/>
    </sheetView>
  </sheetViews>
  <sheetFormatPr defaultColWidth="8" defaultRowHeight="13.8"/>
  <cols>
    <col min="1" max="1" width="1.19921875" style="3145" customWidth="1"/>
    <col min="2" max="2" width="53.09765625" style="2370" customWidth="1"/>
    <col min="3" max="3" width="6.5" style="2370" customWidth="1"/>
    <col min="4" max="4" width="4.69921875" style="2370" customWidth="1"/>
    <col min="5" max="8" width="13.09765625" style="2370" customWidth="1"/>
    <col min="9" max="9" width="1.5" style="2370" customWidth="1"/>
    <col min="10" max="10" width="10.19921875" style="2370" customWidth="1"/>
    <col min="11" max="11" width="1.5" style="2370" customWidth="1"/>
    <col min="12" max="12" width="20.5" style="2429" customWidth="1"/>
    <col min="13" max="13" width="0" style="2370" hidden="1" customWidth="1"/>
    <col min="14" max="14" width="1.69921875" style="3446" customWidth="1"/>
    <col min="15" max="15" width="1.69921875" style="3447" customWidth="1"/>
    <col min="16" max="16" width="19.69921875" style="3446" bestFit="1" customWidth="1"/>
    <col min="17" max="17" width="1.69921875" style="3448" customWidth="1"/>
    <col min="18" max="19" width="1.69921875" style="3446" customWidth="1"/>
    <col min="20" max="16384" width="8" style="2370"/>
  </cols>
  <sheetData>
    <row r="1" spans="1:19" ht="23.25" customHeight="1">
      <c r="A1" s="3145" t="s">
        <v>713</v>
      </c>
      <c r="B1" s="1210" t="s">
        <v>5250</v>
      </c>
      <c r="C1" s="1210"/>
      <c r="D1" s="1210"/>
      <c r="E1" s="1210"/>
      <c r="F1" s="1210"/>
      <c r="G1" s="1210"/>
      <c r="H1" s="1210"/>
      <c r="I1" s="1210"/>
      <c r="J1" s="1210"/>
      <c r="L1" s="2371"/>
      <c r="S1" s="3439"/>
    </row>
    <row r="2" spans="1:19" ht="23.25" customHeight="1">
      <c r="B2" s="1210" t="str">
        <f>SelectCompany!B4</f>
        <v>South Staffordshire Water</v>
      </c>
      <c r="C2" s="2372"/>
      <c r="D2" s="2372"/>
      <c r="E2" s="2372"/>
      <c r="F2" s="2372"/>
      <c r="G2" s="2372"/>
      <c r="H2" s="2372"/>
      <c r="L2" s="2371"/>
    </row>
    <row r="3" spans="1:19" ht="36.75" customHeight="1">
      <c r="B3" s="4967" t="s">
        <v>9974</v>
      </c>
      <c r="C3" s="4967"/>
      <c r="D3" s="4967"/>
      <c r="E3" s="4967"/>
      <c r="F3" s="4967"/>
      <c r="G3" s="4967"/>
      <c r="H3" s="4967"/>
      <c r="I3" s="4968"/>
      <c r="J3" s="4968"/>
      <c r="K3" s="4968"/>
      <c r="L3" s="4968"/>
      <c r="M3" s="920"/>
      <c r="N3" s="3078"/>
      <c r="P3" s="3109" t="s">
        <v>716</v>
      </c>
      <c r="S3" s="3431"/>
    </row>
    <row r="4" spans="1:19" ht="15.6" thickBot="1">
      <c r="B4" s="2373"/>
      <c r="C4" s="2373"/>
      <c r="D4" s="2373"/>
      <c r="E4" s="2373"/>
      <c r="F4" s="2373"/>
      <c r="G4" s="2373"/>
      <c r="H4" s="2373"/>
      <c r="I4" s="2373"/>
      <c r="J4" s="2373"/>
      <c r="K4" s="2373"/>
      <c r="L4" s="2374"/>
      <c r="M4" s="2375"/>
      <c r="S4" s="3449"/>
    </row>
    <row r="5" spans="1:19" ht="68.25" customHeight="1" thickTop="1" thickBot="1">
      <c r="A5" s="3145" t="s">
        <v>725</v>
      </c>
      <c r="B5" s="2376" t="s">
        <v>717</v>
      </c>
      <c r="C5" s="2377" t="s">
        <v>718</v>
      </c>
      <c r="D5" s="2377" t="s">
        <v>719</v>
      </c>
      <c r="E5" s="2378" t="s">
        <v>4479</v>
      </c>
      <c r="F5" s="2377" t="s">
        <v>4480</v>
      </c>
      <c r="G5" s="2378" t="s">
        <v>4481</v>
      </c>
      <c r="H5" s="2379" t="s">
        <v>858</v>
      </c>
      <c r="I5" s="920"/>
      <c r="J5" s="2380" t="s">
        <v>723</v>
      </c>
      <c r="K5" s="920"/>
      <c r="L5" s="2380" t="s">
        <v>724</v>
      </c>
      <c r="M5" s="920"/>
      <c r="N5" s="3078"/>
      <c r="S5" s="3078"/>
    </row>
    <row r="6" spans="1:19" ht="16.8" thickTop="1" thickBot="1">
      <c r="A6" s="3146" t="s">
        <v>729</v>
      </c>
      <c r="C6" s="2381"/>
      <c r="D6" s="2381"/>
      <c r="E6" s="2375"/>
      <c r="F6" s="2375"/>
      <c r="G6" s="2375"/>
      <c r="H6" s="2375"/>
      <c r="I6" s="920"/>
      <c r="J6" s="2375"/>
      <c r="K6" s="920"/>
      <c r="L6" s="1406"/>
      <c r="M6" s="920"/>
      <c r="N6" s="3078"/>
      <c r="S6" s="3078"/>
    </row>
    <row r="7" spans="1:19" ht="16.8" thickTop="1" thickBot="1">
      <c r="B7" s="2382" t="s">
        <v>5251</v>
      </c>
      <c r="C7" s="2383"/>
      <c r="D7" s="2383"/>
      <c r="E7" s="2384"/>
      <c r="F7" s="2384"/>
      <c r="G7" s="2384"/>
      <c r="H7" s="2384"/>
      <c r="I7" s="920"/>
      <c r="J7" s="2375"/>
      <c r="K7" s="920"/>
      <c r="L7" s="1406"/>
      <c r="M7" s="920"/>
      <c r="N7" s="3078"/>
      <c r="P7" s="3438">
        <f t="shared" ref="P7:P38" si="0" xml:space="preserve"> IF( COUNTBLANK(E7:H7) = Q7, 0,rngIncomplete )</f>
        <v>0</v>
      </c>
      <c r="Q7" s="994">
        <v>4</v>
      </c>
      <c r="S7" s="3078"/>
    </row>
    <row r="8" spans="1:19" ht="24.75" customHeight="1" thickTop="1">
      <c r="A8" s="3146"/>
      <c r="B8" s="2385" t="s">
        <v>5252</v>
      </c>
      <c r="C8" s="2386" t="s">
        <v>731</v>
      </c>
      <c r="D8" s="2386">
        <v>3</v>
      </c>
      <c r="E8" s="2387">
        <v>0</v>
      </c>
      <c r="F8" s="2388">
        <v>0</v>
      </c>
      <c r="G8" s="2387">
        <v>4.2729375607999005</v>
      </c>
      <c r="H8" s="2440">
        <f>IFERROR(SUM(E8:G8),0)</f>
        <v>4.2729375607999005</v>
      </c>
      <c r="I8" s="1171"/>
      <c r="J8" s="3577" t="s">
        <v>5253</v>
      </c>
      <c r="K8" s="920"/>
      <c r="L8" s="4712"/>
      <c r="M8" s="920"/>
      <c r="N8" s="3078"/>
      <c r="P8" s="3438">
        <f t="shared" si="0"/>
        <v>0</v>
      </c>
      <c r="Q8" s="3448">
        <v>0</v>
      </c>
      <c r="S8" s="3078"/>
    </row>
    <row r="9" spans="1:19" ht="24.75" customHeight="1">
      <c r="B9" s="2390" t="s">
        <v>5254</v>
      </c>
      <c r="C9" s="2391" t="s">
        <v>731</v>
      </c>
      <c r="D9" s="2391">
        <v>3</v>
      </c>
      <c r="E9" s="2392">
        <v>0</v>
      </c>
      <c r="F9" s="2393">
        <v>0</v>
      </c>
      <c r="G9" s="2392">
        <v>5.8710737268579125</v>
      </c>
      <c r="H9" s="2441">
        <f t="shared" ref="H9:H12" si="1">IFERROR(SUM(E9:G9),0)</f>
        <v>5.8710737268579125</v>
      </c>
      <c r="I9" s="1171"/>
      <c r="J9" s="3578" t="s">
        <v>5255</v>
      </c>
      <c r="K9" s="920"/>
      <c r="L9" s="4713"/>
      <c r="M9" s="920"/>
      <c r="N9" s="3078"/>
      <c r="P9" s="3438">
        <f t="shared" si="0"/>
        <v>0</v>
      </c>
      <c r="Q9" s="3448">
        <v>0</v>
      </c>
      <c r="S9" s="3078"/>
    </row>
    <row r="10" spans="1:19" ht="24.75" customHeight="1">
      <c r="B10" s="2390" t="s">
        <v>5256</v>
      </c>
      <c r="C10" s="2391" t="s">
        <v>731</v>
      </c>
      <c r="D10" s="2391">
        <v>3</v>
      </c>
      <c r="E10" s="2392">
        <v>0</v>
      </c>
      <c r="F10" s="2393">
        <v>0</v>
      </c>
      <c r="G10" s="2392">
        <v>1.4999999999999999E-2</v>
      </c>
      <c r="H10" s="2441">
        <f t="shared" si="1"/>
        <v>1.4999999999999999E-2</v>
      </c>
      <c r="I10" s="1171"/>
      <c r="J10" s="3578" t="s">
        <v>5257</v>
      </c>
      <c r="K10" s="920"/>
      <c r="L10" s="4713"/>
      <c r="M10" s="920"/>
      <c r="N10" s="3078"/>
      <c r="P10" s="3438">
        <f t="shared" si="0"/>
        <v>0</v>
      </c>
      <c r="Q10" s="3448">
        <v>0</v>
      </c>
      <c r="S10" s="3078"/>
    </row>
    <row r="11" spans="1:19" ht="24.75" customHeight="1">
      <c r="B11" s="2394" t="s">
        <v>5258</v>
      </c>
      <c r="C11" s="2395" t="s">
        <v>731</v>
      </c>
      <c r="D11" s="2395">
        <v>3</v>
      </c>
      <c r="E11" s="2392">
        <v>0</v>
      </c>
      <c r="F11" s="2393">
        <v>0</v>
      </c>
      <c r="G11" s="2392">
        <v>1.395</v>
      </c>
      <c r="H11" s="2441">
        <f t="shared" si="1"/>
        <v>1.395</v>
      </c>
      <c r="I11" s="1171"/>
      <c r="J11" s="3578" t="s">
        <v>5259</v>
      </c>
      <c r="K11" s="920"/>
      <c r="L11" s="4713"/>
      <c r="M11" s="920"/>
      <c r="N11" s="3078"/>
      <c r="P11" s="3438">
        <f t="shared" si="0"/>
        <v>0</v>
      </c>
      <c r="Q11" s="3448">
        <v>0</v>
      </c>
      <c r="S11" s="3078"/>
    </row>
    <row r="12" spans="1:19" ht="24.75" customHeight="1">
      <c r="A12" s="3146"/>
      <c r="B12" s="2394" t="s">
        <v>5260</v>
      </c>
      <c r="C12" s="2395" t="s">
        <v>731</v>
      </c>
      <c r="D12" s="2395">
        <v>3</v>
      </c>
      <c r="E12" s="2392">
        <v>0</v>
      </c>
      <c r="F12" s="2393">
        <v>0</v>
      </c>
      <c r="G12" s="2392">
        <v>1.2587644</v>
      </c>
      <c r="H12" s="2441">
        <f t="shared" si="1"/>
        <v>1.2587644</v>
      </c>
      <c r="I12" s="1171"/>
      <c r="J12" s="3578" t="s">
        <v>5261</v>
      </c>
      <c r="K12" s="920"/>
      <c r="L12" s="4713"/>
      <c r="M12" s="920"/>
      <c r="N12" s="3078"/>
      <c r="P12" s="3438">
        <f t="shared" si="0"/>
        <v>0</v>
      </c>
      <c r="Q12" s="3448">
        <v>0</v>
      </c>
      <c r="S12" s="3078"/>
    </row>
    <row r="13" spans="1:19" ht="30">
      <c r="B13" s="2397" t="s">
        <v>5262</v>
      </c>
      <c r="C13" s="2398" t="s">
        <v>731</v>
      </c>
      <c r="D13" s="2399">
        <v>3</v>
      </c>
      <c r="E13" s="2400"/>
      <c r="F13" s="2393">
        <v>0</v>
      </c>
      <c r="G13" s="2392">
        <v>0.69750000000000001</v>
      </c>
      <c r="H13" s="2441">
        <f>IFERROR(SUM(F13:G13),0)</f>
        <v>0.69750000000000001</v>
      </c>
      <c r="I13" s="1171"/>
      <c r="J13" s="3578" t="s">
        <v>5263</v>
      </c>
      <c r="K13" s="920"/>
      <c r="L13" s="4714"/>
      <c r="M13" s="920"/>
      <c r="N13" s="3078"/>
      <c r="P13" s="3438">
        <f t="shared" si="0"/>
        <v>0</v>
      </c>
      <c r="Q13" s="3448">
        <v>1</v>
      </c>
      <c r="S13" s="3078"/>
    </row>
    <row r="14" spans="1:19" ht="30">
      <c r="B14" s="2397" t="s">
        <v>5264</v>
      </c>
      <c r="C14" s="2398" t="s">
        <v>731</v>
      </c>
      <c r="D14" s="2399">
        <v>3</v>
      </c>
      <c r="E14" s="2400"/>
      <c r="F14" s="2401"/>
      <c r="G14" s="2392">
        <v>0.69750000000000001</v>
      </c>
      <c r="H14" s="2441">
        <f>IFERROR(SUM(G14),0)</f>
        <v>0.69750000000000001</v>
      </c>
      <c r="I14" s="1171"/>
      <c r="J14" s="3578" t="s">
        <v>5265</v>
      </c>
      <c r="K14" s="920"/>
      <c r="L14" s="4715"/>
      <c r="M14" s="920"/>
      <c r="N14" s="3078"/>
      <c r="P14" s="3438">
        <f t="shared" si="0"/>
        <v>0</v>
      </c>
      <c r="Q14" s="3448">
        <v>2</v>
      </c>
      <c r="S14" s="3078"/>
    </row>
    <row r="15" spans="1:19" ht="30">
      <c r="B15" s="2397" t="s">
        <v>5266</v>
      </c>
      <c r="C15" s="2402" t="s">
        <v>731</v>
      </c>
      <c r="D15" s="2402">
        <v>3</v>
      </c>
      <c r="E15" s="2403"/>
      <c r="F15" s="2404">
        <v>0</v>
      </c>
      <c r="G15" s="2405">
        <v>0.74185299999999998</v>
      </c>
      <c r="H15" s="2441">
        <f>IFERROR(SUM(F15:G15),0)</f>
        <v>0.74185299999999998</v>
      </c>
      <c r="I15" s="1171"/>
      <c r="J15" s="3578" t="s">
        <v>5267</v>
      </c>
      <c r="K15" s="920"/>
      <c r="L15" s="4714"/>
      <c r="M15" s="920"/>
      <c r="N15" s="3078"/>
      <c r="P15" s="3438">
        <f t="shared" si="0"/>
        <v>0</v>
      </c>
      <c r="Q15" s="3448">
        <v>1</v>
      </c>
      <c r="S15" s="3078"/>
    </row>
    <row r="16" spans="1:19" ht="30.6" thickBot="1">
      <c r="B16" s="2406" t="s">
        <v>5268</v>
      </c>
      <c r="C16" s="2407" t="s">
        <v>731</v>
      </c>
      <c r="D16" s="2407">
        <v>3</v>
      </c>
      <c r="E16" s="2408"/>
      <c r="F16" s="2409"/>
      <c r="G16" s="2410">
        <v>0.51691140000000002</v>
      </c>
      <c r="H16" s="2442">
        <f>IFERROR(SUM(G16),0)</f>
        <v>0.51691140000000002</v>
      </c>
      <c r="I16" s="1171"/>
      <c r="J16" s="3710" t="s">
        <v>5269</v>
      </c>
      <c r="K16" s="920"/>
      <c r="L16" s="4716"/>
      <c r="M16" s="920"/>
      <c r="N16" s="3078"/>
      <c r="P16" s="3438">
        <f t="shared" si="0"/>
        <v>0</v>
      </c>
      <c r="Q16" s="3448">
        <v>2</v>
      </c>
      <c r="S16" s="3078"/>
    </row>
    <row r="17" spans="1:19" ht="16.8" thickTop="1" thickBot="1">
      <c r="B17" s="2412"/>
      <c r="C17" s="2413"/>
      <c r="D17" s="2413"/>
      <c r="E17" s="2414"/>
      <c r="F17" s="2414"/>
      <c r="G17" s="2414"/>
      <c r="H17" s="2414"/>
      <c r="I17" s="1171"/>
      <c r="J17" s="3740"/>
      <c r="K17" s="920"/>
      <c r="L17" s="1418"/>
      <c r="M17" s="920"/>
      <c r="N17" s="3078"/>
      <c r="P17" s="3438">
        <f t="shared" si="0"/>
        <v>0</v>
      </c>
      <c r="Q17" s="3448">
        <v>4</v>
      </c>
      <c r="S17" s="3078"/>
    </row>
    <row r="18" spans="1:19" ht="16.2" thickTop="1" thickBot="1">
      <c r="B18" s="2416" t="s">
        <v>5270</v>
      </c>
      <c r="C18" s="2383"/>
      <c r="D18" s="2383"/>
      <c r="E18" s="2384"/>
      <c r="F18" s="2384"/>
      <c r="G18" s="2384"/>
      <c r="H18" s="2384"/>
      <c r="I18" s="2417"/>
      <c r="J18" s="3741"/>
      <c r="K18" s="2375"/>
      <c r="L18" s="4717"/>
      <c r="M18" s="2375"/>
      <c r="P18" s="3438">
        <f t="shared" si="0"/>
        <v>0</v>
      </c>
      <c r="Q18" s="3448">
        <v>4</v>
      </c>
    </row>
    <row r="19" spans="1:19" ht="25.5" customHeight="1" thickTop="1">
      <c r="A19" s="3146"/>
      <c r="B19" s="2389" t="s">
        <v>5271</v>
      </c>
      <c r="C19" s="2418" t="s">
        <v>1216</v>
      </c>
      <c r="D19" s="2418">
        <v>3</v>
      </c>
      <c r="E19" s="2387">
        <v>0</v>
      </c>
      <c r="F19" s="2387">
        <v>0</v>
      </c>
      <c r="G19" s="2387">
        <v>7.8890000000000002</v>
      </c>
      <c r="H19" s="2440">
        <f>IFERROR(SUM(E19:G19),0)</f>
        <v>7.8890000000000002</v>
      </c>
      <c r="I19" s="2417"/>
      <c r="J19" s="3744" t="s">
        <v>5272</v>
      </c>
      <c r="K19" s="2419"/>
      <c r="L19" s="4718"/>
      <c r="M19" s="2419"/>
      <c r="N19" s="3450"/>
      <c r="P19" s="3438">
        <f t="shared" si="0"/>
        <v>0</v>
      </c>
      <c r="Q19" s="3448">
        <v>0</v>
      </c>
    </row>
    <row r="20" spans="1:19" ht="25.5" customHeight="1">
      <c r="B20" s="2394" t="s">
        <v>5273</v>
      </c>
      <c r="C20" s="2395" t="s">
        <v>1216</v>
      </c>
      <c r="D20" s="2395">
        <v>3</v>
      </c>
      <c r="E20" s="2392">
        <v>0</v>
      </c>
      <c r="F20" s="2392">
        <v>0</v>
      </c>
      <c r="G20" s="2392">
        <v>16.922999999999998</v>
      </c>
      <c r="H20" s="2441">
        <f t="shared" ref="H20:H23" si="2">IFERROR(SUM(E20:G20),0)</f>
        <v>16.922999999999998</v>
      </c>
      <c r="I20" s="2417"/>
      <c r="J20" s="3745" t="s">
        <v>5274</v>
      </c>
      <c r="K20" s="2419"/>
      <c r="L20" s="4714"/>
      <c r="M20" s="2419"/>
      <c r="N20" s="3450"/>
      <c r="P20" s="3438">
        <f t="shared" si="0"/>
        <v>0</v>
      </c>
      <c r="Q20" s="3448">
        <v>0</v>
      </c>
    </row>
    <row r="21" spans="1:19" ht="25.5" customHeight="1">
      <c r="B21" s="2394" t="s">
        <v>5275</v>
      </c>
      <c r="C21" s="2395" t="s">
        <v>1216</v>
      </c>
      <c r="D21" s="2395">
        <v>3</v>
      </c>
      <c r="E21" s="2392">
        <v>0</v>
      </c>
      <c r="F21" s="2392">
        <v>0</v>
      </c>
      <c r="G21" s="2392">
        <v>2.5999999999999999E-2</v>
      </c>
      <c r="H21" s="2441">
        <f t="shared" si="2"/>
        <v>2.5999999999999999E-2</v>
      </c>
      <c r="I21" s="2417"/>
      <c r="J21" s="3578" t="s">
        <v>5276</v>
      </c>
      <c r="K21" s="2419"/>
      <c r="L21" s="4714"/>
      <c r="M21" s="2419"/>
      <c r="N21" s="3450"/>
      <c r="P21" s="3438">
        <f t="shared" si="0"/>
        <v>0</v>
      </c>
      <c r="Q21" s="3448">
        <v>0</v>
      </c>
    </row>
    <row r="22" spans="1:19" ht="25.5" customHeight="1">
      <c r="B22" s="2394" t="s">
        <v>5277</v>
      </c>
      <c r="C22" s="2395" t="s">
        <v>1216</v>
      </c>
      <c r="D22" s="2395">
        <v>3</v>
      </c>
      <c r="E22" s="2392">
        <v>0</v>
      </c>
      <c r="F22" s="2392">
        <v>0</v>
      </c>
      <c r="G22" s="2392">
        <v>8.61</v>
      </c>
      <c r="H22" s="2441">
        <f t="shared" si="2"/>
        <v>8.61</v>
      </c>
      <c r="I22" s="2417"/>
      <c r="J22" s="3578" t="s">
        <v>5278</v>
      </c>
      <c r="K22" s="2419"/>
      <c r="L22" s="4714"/>
      <c r="M22" s="2419"/>
      <c r="N22" s="3450"/>
      <c r="P22" s="3438">
        <f t="shared" si="0"/>
        <v>0</v>
      </c>
      <c r="Q22" s="3448">
        <v>0</v>
      </c>
    </row>
    <row r="23" spans="1:19" ht="25.5" customHeight="1">
      <c r="B23" s="2394" t="s">
        <v>5279</v>
      </c>
      <c r="C23" s="2395" t="s">
        <v>1216</v>
      </c>
      <c r="D23" s="2395">
        <v>3</v>
      </c>
      <c r="E23" s="2392">
        <v>0</v>
      </c>
      <c r="F23" s="2392">
        <v>0</v>
      </c>
      <c r="G23" s="2392">
        <v>2.4180000000000001</v>
      </c>
      <c r="H23" s="2441">
        <f t="shared" si="2"/>
        <v>2.4180000000000001</v>
      </c>
      <c r="I23" s="2417"/>
      <c r="J23" s="3578" t="s">
        <v>5280</v>
      </c>
      <c r="K23" s="2419"/>
      <c r="L23" s="4714"/>
      <c r="M23" s="2419"/>
      <c r="N23" s="3450"/>
      <c r="P23" s="3438">
        <f t="shared" si="0"/>
        <v>0</v>
      </c>
      <c r="Q23" s="3448">
        <v>0</v>
      </c>
    </row>
    <row r="24" spans="1:19" ht="33" customHeight="1">
      <c r="B24" s="2396" t="s">
        <v>5281</v>
      </c>
      <c r="C24" s="2395" t="s">
        <v>1216</v>
      </c>
      <c r="D24" s="2395">
        <v>3</v>
      </c>
      <c r="E24" s="2400"/>
      <c r="F24" s="2392">
        <v>0</v>
      </c>
      <c r="G24" s="2392">
        <v>4.3049999999999997</v>
      </c>
      <c r="H24" s="2441">
        <f>IFERROR(SUM(F24:G24),0)</f>
        <v>4.3049999999999997</v>
      </c>
      <c r="I24" s="2417"/>
      <c r="J24" s="3578" t="s">
        <v>5282</v>
      </c>
      <c r="K24" s="2419"/>
      <c r="L24" s="4714"/>
      <c r="M24" s="2419"/>
      <c r="N24" s="3450"/>
      <c r="P24" s="3438">
        <f t="shared" si="0"/>
        <v>0</v>
      </c>
      <c r="Q24" s="3448">
        <v>1</v>
      </c>
    </row>
    <row r="25" spans="1:19" ht="33" customHeight="1">
      <c r="B25" s="2396" t="s">
        <v>5283</v>
      </c>
      <c r="C25" s="2395" t="s">
        <v>1216</v>
      </c>
      <c r="D25" s="2395">
        <v>3</v>
      </c>
      <c r="E25" s="2400"/>
      <c r="F25" s="2400"/>
      <c r="G25" s="2392">
        <v>4.3049999999999997</v>
      </c>
      <c r="H25" s="2441">
        <f>IFERROR(SUM(G25),0)</f>
        <v>4.3049999999999997</v>
      </c>
      <c r="I25" s="2417"/>
      <c r="J25" s="3578" t="s">
        <v>5284</v>
      </c>
      <c r="K25" s="2419"/>
      <c r="L25" s="4713"/>
      <c r="M25" s="2419"/>
      <c r="N25" s="3450"/>
      <c r="P25" s="3438">
        <f t="shared" si="0"/>
        <v>0</v>
      </c>
      <c r="Q25" s="3448">
        <v>2</v>
      </c>
    </row>
    <row r="26" spans="1:19" ht="33" customHeight="1">
      <c r="B26" s="2396" t="s">
        <v>5285</v>
      </c>
      <c r="C26" s="2395" t="s">
        <v>1216</v>
      </c>
      <c r="D26" s="2395">
        <v>3</v>
      </c>
      <c r="E26" s="2400"/>
      <c r="F26" s="2392">
        <v>0</v>
      </c>
      <c r="G26" s="2392">
        <v>1.4250486858382712</v>
      </c>
      <c r="H26" s="2441">
        <f>IFERROR(SUM(F26:G26),0)</f>
        <v>1.4250486858382712</v>
      </c>
      <c r="I26" s="2417"/>
      <c r="J26" s="3578" t="s">
        <v>5286</v>
      </c>
      <c r="K26" s="2419"/>
      <c r="L26" s="4714"/>
      <c r="M26" s="2419"/>
      <c r="N26" s="3450"/>
      <c r="P26" s="3438">
        <f t="shared" si="0"/>
        <v>0</v>
      </c>
      <c r="Q26" s="3448">
        <v>1</v>
      </c>
    </row>
    <row r="27" spans="1:19" ht="33" customHeight="1" thickBot="1">
      <c r="B27" s="2406" t="s">
        <v>5287</v>
      </c>
      <c r="C27" s="2420" t="s">
        <v>1216</v>
      </c>
      <c r="D27" s="2420">
        <v>3</v>
      </c>
      <c r="E27" s="2408"/>
      <c r="F27" s="2408"/>
      <c r="G27" s="2410">
        <v>0.99295131416172899</v>
      </c>
      <c r="H27" s="2443">
        <f>IFERROR(SUM(G27),0)</f>
        <v>0.99295131416172899</v>
      </c>
      <c r="I27" s="2417"/>
      <c r="J27" s="3710" t="s">
        <v>5288</v>
      </c>
      <c r="K27" s="2419"/>
      <c r="L27" s="4719"/>
      <c r="M27" s="2419"/>
      <c r="N27" s="3450"/>
      <c r="P27" s="3438">
        <f t="shared" si="0"/>
        <v>0</v>
      </c>
      <c r="Q27" s="3448">
        <v>2</v>
      </c>
    </row>
    <row r="28" spans="1:19" ht="16.8" thickTop="1" thickBot="1">
      <c r="B28" s="2412"/>
      <c r="C28" s="2413"/>
      <c r="D28" s="2413"/>
      <c r="E28" s="2414"/>
      <c r="F28" s="2414"/>
      <c r="G28" s="2414"/>
      <c r="H28" s="2414"/>
      <c r="I28" s="1171"/>
      <c r="J28" s="3740"/>
      <c r="K28" s="920"/>
      <c r="L28" s="1418"/>
      <c r="M28" s="920"/>
      <c r="N28" s="3078"/>
      <c r="P28" s="3438">
        <f t="shared" si="0"/>
        <v>0</v>
      </c>
      <c r="Q28" s="3448">
        <v>4</v>
      </c>
      <c r="S28" s="3078"/>
    </row>
    <row r="29" spans="1:19" ht="16.2" thickTop="1" thickBot="1">
      <c r="B29" s="2416" t="s">
        <v>5289</v>
      </c>
      <c r="C29" s="2383"/>
      <c r="D29" s="2383"/>
      <c r="E29" s="2384"/>
      <c r="F29" s="2384"/>
      <c r="G29" s="2384"/>
      <c r="H29" s="2384"/>
      <c r="I29" s="2417"/>
      <c r="J29" s="3742"/>
      <c r="L29" s="4720"/>
      <c r="P29" s="3438">
        <f t="shared" si="0"/>
        <v>0</v>
      </c>
      <c r="Q29" s="3448">
        <v>4</v>
      </c>
    </row>
    <row r="30" spans="1:19" ht="30.6" thickTop="1">
      <c r="B30" s="2389" t="s">
        <v>5290</v>
      </c>
      <c r="C30" s="2418" t="s">
        <v>1848</v>
      </c>
      <c r="D30" s="2418">
        <v>2</v>
      </c>
      <c r="E30" s="2387">
        <v>0</v>
      </c>
      <c r="F30" s="2388">
        <v>0</v>
      </c>
      <c r="G30" s="2387">
        <v>0.26675567290000002</v>
      </c>
      <c r="H30" s="2440">
        <f>IFERROR(SUM(E30:G30),0)</f>
        <v>0.26675567290000002</v>
      </c>
      <c r="I30" s="2422"/>
      <c r="J30" s="1036" t="s">
        <v>5291</v>
      </c>
      <c r="K30" s="2419"/>
      <c r="L30" s="4718"/>
      <c r="M30" s="2419"/>
      <c r="N30" s="3450"/>
      <c r="P30" s="3438">
        <f t="shared" si="0"/>
        <v>0</v>
      </c>
      <c r="Q30" s="3448">
        <v>0</v>
      </c>
    </row>
    <row r="31" spans="1:19" ht="30">
      <c r="B31" s="2394" t="s">
        <v>5292</v>
      </c>
      <c r="C31" s="2395" t="s">
        <v>1848</v>
      </c>
      <c r="D31" s="2395">
        <v>2</v>
      </c>
      <c r="E31" s="2392">
        <v>0</v>
      </c>
      <c r="F31" s="2393">
        <v>0</v>
      </c>
      <c r="G31" s="2392">
        <v>0</v>
      </c>
      <c r="H31" s="2441">
        <f>IFERROR(SUM(E31:G31),0)</f>
        <v>0</v>
      </c>
      <c r="I31" s="2422"/>
      <c r="J31" s="1048" t="s">
        <v>5293</v>
      </c>
      <c r="K31" s="2419"/>
      <c r="L31" s="4714"/>
      <c r="M31" s="2419"/>
      <c r="N31" s="3450"/>
      <c r="P31" s="3438">
        <f t="shared" si="0"/>
        <v>0</v>
      </c>
      <c r="Q31" s="3448">
        <v>0</v>
      </c>
    </row>
    <row r="32" spans="1:19" ht="30">
      <c r="B32" s="2394" t="s">
        <v>5294</v>
      </c>
      <c r="C32" s="2395" t="s">
        <v>1848</v>
      </c>
      <c r="D32" s="2395">
        <v>2</v>
      </c>
      <c r="E32" s="2400"/>
      <c r="F32" s="2393">
        <v>0</v>
      </c>
      <c r="G32" s="2392">
        <v>0</v>
      </c>
      <c r="H32" s="2441">
        <f>IFERROR(SUM(F32:G32),0)</f>
        <v>0</v>
      </c>
      <c r="I32" s="2422"/>
      <c r="J32" s="1048" t="s">
        <v>5295</v>
      </c>
      <c r="K32" s="2419"/>
      <c r="L32" s="4714"/>
      <c r="M32" s="2419"/>
      <c r="N32" s="3450"/>
      <c r="P32" s="3438">
        <f t="shared" si="0"/>
        <v>0</v>
      </c>
      <c r="Q32" s="3448">
        <v>1</v>
      </c>
    </row>
    <row r="33" spans="1:19" ht="30">
      <c r="B33" s="2394" t="s">
        <v>5296</v>
      </c>
      <c r="C33" s="2395" t="s">
        <v>1848</v>
      </c>
      <c r="D33" s="2395">
        <v>2</v>
      </c>
      <c r="E33" s="2400"/>
      <c r="F33" s="2401"/>
      <c r="G33" s="2392">
        <v>0</v>
      </c>
      <c r="H33" s="2441">
        <f>IFERROR(SUM(G33),0)</f>
        <v>0</v>
      </c>
      <c r="I33" s="2422"/>
      <c r="J33" s="1048" t="s">
        <v>5297</v>
      </c>
      <c r="K33" s="2419"/>
      <c r="L33" s="4714"/>
      <c r="M33" s="2419"/>
      <c r="N33" s="3450"/>
      <c r="P33" s="3438">
        <f t="shared" si="0"/>
        <v>0</v>
      </c>
      <c r="Q33" s="3448">
        <v>2</v>
      </c>
    </row>
    <row r="34" spans="1:19" ht="30">
      <c r="B34" s="2396" t="s">
        <v>5298</v>
      </c>
      <c r="C34" s="2395" t="s">
        <v>1848</v>
      </c>
      <c r="D34" s="2395">
        <v>2</v>
      </c>
      <c r="E34" s="2400"/>
      <c r="F34" s="2393">
        <v>0</v>
      </c>
      <c r="G34" s="2392">
        <v>0</v>
      </c>
      <c r="H34" s="2441">
        <f>IFERROR(SUM(F34:G34),0)</f>
        <v>0</v>
      </c>
      <c r="I34" s="2422"/>
      <c r="J34" s="1048" t="s">
        <v>5299</v>
      </c>
      <c r="K34" s="2419"/>
      <c r="L34" s="4714"/>
      <c r="M34" s="2419"/>
      <c r="N34" s="3450"/>
      <c r="P34" s="3438">
        <f t="shared" si="0"/>
        <v>0</v>
      </c>
      <c r="Q34" s="3448">
        <v>1</v>
      </c>
    </row>
    <row r="35" spans="1:19" ht="30.6" thickBot="1">
      <c r="B35" s="2406" t="s">
        <v>5300</v>
      </c>
      <c r="C35" s="2420" t="s">
        <v>1848</v>
      </c>
      <c r="D35" s="2420">
        <v>2</v>
      </c>
      <c r="E35" s="2408"/>
      <c r="F35" s="2409"/>
      <c r="G35" s="2410">
        <v>0</v>
      </c>
      <c r="H35" s="2443">
        <f>IFERROR(SUM(G35),0)</f>
        <v>0</v>
      </c>
      <c r="I35" s="2422"/>
      <c r="J35" s="1031" t="s">
        <v>5301</v>
      </c>
      <c r="K35" s="2419"/>
      <c r="L35" s="4719"/>
      <c r="M35" s="2419"/>
      <c r="N35" s="3450"/>
      <c r="P35" s="3438">
        <f t="shared" si="0"/>
        <v>0</v>
      </c>
      <c r="Q35" s="3448">
        <v>2</v>
      </c>
    </row>
    <row r="36" spans="1:19" ht="16.8" thickTop="1" thickBot="1">
      <c r="B36" s="2412"/>
      <c r="C36" s="2413"/>
      <c r="D36" s="2413"/>
      <c r="E36" s="2414"/>
      <c r="F36" s="2414"/>
      <c r="G36" s="2414"/>
      <c r="H36" s="2414"/>
      <c r="I36" s="1171"/>
      <c r="J36" s="3740"/>
      <c r="K36" s="920"/>
      <c r="L36" s="1342"/>
      <c r="M36" s="920"/>
      <c r="N36" s="3078"/>
      <c r="P36" s="3438">
        <f t="shared" si="0"/>
        <v>0</v>
      </c>
      <c r="Q36" s="3448">
        <v>4</v>
      </c>
      <c r="S36" s="3078"/>
    </row>
    <row r="37" spans="1:19" ht="16.8" thickTop="1" thickBot="1">
      <c r="B37" s="2416" t="s">
        <v>5302</v>
      </c>
      <c r="C37" s="2413"/>
      <c r="D37" s="2413"/>
      <c r="E37" s="2414"/>
      <c r="F37" s="2414"/>
      <c r="G37" s="2414"/>
      <c r="H37" s="2414"/>
      <c r="I37" s="1171"/>
      <c r="J37" s="3740"/>
      <c r="K37" s="920"/>
      <c r="L37" s="1342"/>
      <c r="M37" s="920"/>
      <c r="N37" s="3078"/>
      <c r="P37" s="3438">
        <f t="shared" si="0"/>
        <v>0</v>
      </c>
      <c r="Q37" s="3448">
        <v>4</v>
      </c>
      <c r="S37" s="3078"/>
    </row>
    <row r="38" spans="1:19" ht="17.850000000000001" customHeight="1" thickTop="1">
      <c r="A38" s="3146"/>
      <c r="B38" s="2389" t="s">
        <v>5303</v>
      </c>
      <c r="C38" s="2418" t="s">
        <v>874</v>
      </c>
      <c r="D38" s="2418">
        <v>1</v>
      </c>
      <c r="E38" s="2444">
        <f>IFERROR(ROUND('4R'!K37/'4R'!R37,3),0)</f>
        <v>0.14299999999999999</v>
      </c>
      <c r="F38" s="2445">
        <f>IFERROR(ROUND('4R'!L37/'4R'!R37,3),0)</f>
        <v>0.28199999999999997</v>
      </c>
      <c r="G38" s="2445">
        <f>IFERROR(ROUND('4R'!M37/'4R'!R37,3),0)</f>
        <v>0.13</v>
      </c>
      <c r="H38" s="3587">
        <f>IFERROR(SUM('4R'!K37:M37)/'4R'!R37,0)</f>
        <v>0.55538316980967162</v>
      </c>
      <c r="I38" s="2417"/>
      <c r="J38" s="3579" t="s">
        <v>5304</v>
      </c>
      <c r="K38" s="2419"/>
      <c r="L38" s="4718"/>
      <c r="M38" s="2419"/>
      <c r="N38" s="3450"/>
      <c r="P38" s="3438">
        <f t="shared" si="0"/>
        <v>0</v>
      </c>
      <c r="Q38" s="3448">
        <v>0</v>
      </c>
    </row>
    <row r="39" spans="1:19" ht="17.850000000000001" customHeight="1">
      <c r="B39" s="2432" t="s">
        <v>5305</v>
      </c>
      <c r="C39" s="2395" t="s">
        <v>874</v>
      </c>
      <c r="D39" s="2395">
        <v>1</v>
      </c>
      <c r="E39" s="2446">
        <f>IFERROR(ROUND('4R'!K41/'4R'!R41,3),0)</f>
        <v>0.502</v>
      </c>
      <c r="F39" s="2447">
        <f>IFERROR(ROUND('4R'!L41/'4R'!R41,3),0)</f>
        <v>0.255</v>
      </c>
      <c r="G39" s="2446">
        <f>IFERROR(ROUND('4R'!M41/'4R'!R41,3),0)</f>
        <v>0.158</v>
      </c>
      <c r="H39" s="2448">
        <f>IFERROR(SUM('4R'!K41:M41)/'4R'!R41,0)</f>
        <v>0.91479410535117045</v>
      </c>
      <c r="I39" s="2417"/>
      <c r="J39" s="3578" t="s">
        <v>5306</v>
      </c>
      <c r="K39" s="2419"/>
      <c r="L39" s="4714"/>
      <c r="M39" s="2419"/>
      <c r="N39" s="3450"/>
      <c r="P39" s="3438">
        <f t="shared" ref="P39:P63" si="3" xml:space="preserve"> IF( COUNTBLANK(E39:H39) = Q39, 0,rngIncomplete )</f>
        <v>0</v>
      </c>
      <c r="Q39" s="3448">
        <v>0</v>
      </c>
    </row>
    <row r="40" spans="1:19" ht="17.850000000000001" customHeight="1">
      <c r="B40" s="2432" t="s">
        <v>5307</v>
      </c>
      <c r="C40" s="2395" t="s">
        <v>874</v>
      </c>
      <c r="D40" s="2395">
        <v>1</v>
      </c>
      <c r="E40" s="2423"/>
      <c r="F40" s="2424"/>
      <c r="G40" s="2392">
        <v>0</v>
      </c>
      <c r="H40" s="2449">
        <f>IFERROR(G40,0)</f>
        <v>0</v>
      </c>
      <c r="I40" s="2417"/>
      <c r="J40" s="3578" t="s">
        <v>5308</v>
      </c>
      <c r="K40" s="2419"/>
      <c r="L40" s="4714"/>
      <c r="M40" s="2419"/>
      <c r="N40" s="3450"/>
      <c r="P40" s="3438">
        <f t="shared" si="3"/>
        <v>0</v>
      </c>
      <c r="Q40" s="3448">
        <v>2</v>
      </c>
    </row>
    <row r="41" spans="1:19" ht="17.850000000000001" customHeight="1" thickBot="1">
      <c r="B41" s="2406" t="s">
        <v>5309</v>
      </c>
      <c r="C41" s="2420" t="s">
        <v>874</v>
      </c>
      <c r="D41" s="2420">
        <v>1</v>
      </c>
      <c r="E41" s="2408"/>
      <c r="F41" s="2409"/>
      <c r="G41" s="2425">
        <v>0</v>
      </c>
      <c r="H41" s="2450">
        <f>IFERROR(G41,0)</f>
        <v>0</v>
      </c>
      <c r="I41" s="2417"/>
      <c r="J41" s="3710" t="s">
        <v>5310</v>
      </c>
      <c r="K41" s="2419"/>
      <c r="L41" s="4721"/>
      <c r="M41" s="2419"/>
      <c r="N41" s="3450"/>
      <c r="P41" s="3438">
        <f t="shared" si="3"/>
        <v>0</v>
      </c>
      <c r="Q41" s="3448">
        <v>2</v>
      </c>
    </row>
    <row r="42" spans="1:19" ht="16.8" thickTop="1" thickBot="1">
      <c r="B42" s="2412"/>
      <c r="C42" s="2413"/>
      <c r="D42" s="2413"/>
      <c r="E42" s="2414"/>
      <c r="F42" s="2414"/>
      <c r="G42" s="2414"/>
      <c r="H42" s="2414"/>
      <c r="I42" s="2417"/>
      <c r="J42" s="3580"/>
      <c r="K42" s="2419"/>
      <c r="L42" s="4722"/>
      <c r="M42" s="2419"/>
      <c r="N42" s="3450"/>
      <c r="P42" s="3438">
        <f t="shared" si="3"/>
        <v>0</v>
      </c>
      <c r="Q42" s="3448">
        <v>4</v>
      </c>
    </row>
    <row r="43" spans="1:19" ht="16.2" thickTop="1" thickBot="1">
      <c r="B43" s="2416" t="s">
        <v>5311</v>
      </c>
      <c r="C43" s="2383"/>
      <c r="E43" s="2421"/>
      <c r="F43" s="2421"/>
      <c r="G43" s="2421"/>
      <c r="H43" s="2421"/>
      <c r="I43" s="2421"/>
      <c r="J43" s="3581"/>
      <c r="K43" s="2325"/>
      <c r="L43" s="4723"/>
      <c r="M43" s="2325"/>
      <c r="N43" s="3125"/>
      <c r="O43" s="3117"/>
      <c r="P43" s="3438">
        <f t="shared" si="3"/>
        <v>0</v>
      </c>
      <c r="Q43" s="3116">
        <v>4</v>
      </c>
      <c r="R43" s="3125"/>
    </row>
    <row r="44" spans="1:19" ht="15.6" thickTop="1">
      <c r="B44" s="2428" t="s">
        <v>5312</v>
      </c>
      <c r="C44" s="2336" t="s">
        <v>1865</v>
      </c>
      <c r="D44" s="2336">
        <v>1</v>
      </c>
      <c r="E44" s="3584">
        <f>IFERROR(('6B'!E40/'4R'!G56)*1000,0)</f>
        <v>105.16450095716202</v>
      </c>
      <c r="F44" s="2421"/>
      <c r="G44" s="2421"/>
      <c r="H44" s="2421"/>
      <c r="I44" s="2421"/>
      <c r="J44" s="3582" t="s">
        <v>5313</v>
      </c>
      <c r="K44" s="2325"/>
      <c r="L44" s="4724"/>
      <c r="M44" s="2325"/>
      <c r="N44" s="3125"/>
      <c r="O44" s="3117"/>
      <c r="P44" s="3438">
        <f xml:space="preserve"> IF( COUNTBLANK(F44:H44) = Q44, 0,rngIncomplete )</f>
        <v>0</v>
      </c>
      <c r="Q44" s="3116">
        <v>3</v>
      </c>
      <c r="R44" s="3125"/>
    </row>
    <row r="45" spans="1:19" ht="15.6" thickBot="1">
      <c r="B45" s="2426" t="s">
        <v>5314</v>
      </c>
      <c r="C45" s="2347" t="s">
        <v>1865</v>
      </c>
      <c r="D45" s="2347">
        <v>1</v>
      </c>
      <c r="E45" s="3585">
        <f>IFERROR(('6B'!E41/'4R'!G57)*1000,0)</f>
        <v>166.56463164148394</v>
      </c>
      <c r="F45" s="2421"/>
      <c r="G45" s="2421"/>
      <c r="H45" s="2421"/>
      <c r="I45" s="2421"/>
      <c r="J45" s="3710" t="s">
        <v>5315</v>
      </c>
      <c r="K45" s="2325"/>
      <c r="L45" s="4725"/>
      <c r="M45" s="2325"/>
      <c r="N45" s="3125"/>
      <c r="O45" s="3117"/>
      <c r="P45" s="3438">
        <f xml:space="preserve"> IF( COUNTBLANK(E45:H45) = Q45, 0,rngIncomplete )</f>
        <v>0</v>
      </c>
      <c r="Q45" s="3116">
        <v>3</v>
      </c>
      <c r="R45" s="3125"/>
    </row>
    <row r="46" spans="1:19" ht="16.2" thickTop="1" thickBot="1">
      <c r="B46" s="2375"/>
      <c r="C46" s="2375"/>
      <c r="E46" s="2421"/>
      <c r="F46" s="2421"/>
      <c r="G46" s="2421"/>
      <c r="H46" s="2421"/>
      <c r="I46" s="2421"/>
      <c r="J46" s="3742"/>
      <c r="P46" s="3438">
        <f t="shared" si="3"/>
        <v>0</v>
      </c>
      <c r="Q46" s="3448">
        <v>4</v>
      </c>
    </row>
    <row r="47" spans="1:19" ht="36.75" customHeight="1" thickTop="1" thickBot="1">
      <c r="A47" s="3145" t="s">
        <v>1332</v>
      </c>
      <c r="B47" s="2722" t="s">
        <v>5316</v>
      </c>
      <c r="C47" s="2315"/>
      <c r="D47" s="2315"/>
      <c r="E47" s="2719" t="s">
        <v>5317</v>
      </c>
      <c r="F47" s="2720" t="s">
        <v>5318</v>
      </c>
      <c r="G47" s="2721" t="s">
        <v>5319</v>
      </c>
      <c r="H47" s="2431"/>
      <c r="I47" s="2421"/>
      <c r="J47" s="3742"/>
      <c r="L47" s="4720"/>
      <c r="P47" s="3438">
        <f t="shared" si="3"/>
        <v>0</v>
      </c>
      <c r="Q47" s="3448">
        <v>1</v>
      </c>
    </row>
    <row r="48" spans="1:19" ht="18" customHeight="1" thickTop="1" thickBot="1">
      <c r="B48" s="2389" t="s">
        <v>5320</v>
      </c>
      <c r="C48" s="2418" t="s">
        <v>1216</v>
      </c>
      <c r="D48" s="2418">
        <v>3</v>
      </c>
      <c r="E48" s="2387">
        <v>0</v>
      </c>
      <c r="F48" s="2387">
        <v>0</v>
      </c>
      <c r="G48" s="4960">
        <v>0</v>
      </c>
      <c r="H48" s="2431"/>
      <c r="I48" s="2422"/>
      <c r="J48" s="3582" t="s">
        <v>5321</v>
      </c>
      <c r="K48" s="2375"/>
      <c r="L48" s="4726"/>
      <c r="M48" s="2375"/>
      <c r="P48" s="3438">
        <f t="shared" si="3"/>
        <v>0</v>
      </c>
      <c r="Q48" s="3448">
        <v>1</v>
      </c>
    </row>
    <row r="49" spans="1:19" ht="18" customHeight="1" thickTop="1">
      <c r="B49" s="2394" t="s">
        <v>5322</v>
      </c>
      <c r="C49" s="2395" t="s">
        <v>1216</v>
      </c>
      <c r="D49" s="2395">
        <v>3</v>
      </c>
      <c r="E49" s="2451">
        <v>0</v>
      </c>
      <c r="F49" s="2451">
        <v>0</v>
      </c>
      <c r="G49" s="4961">
        <v>0</v>
      </c>
      <c r="H49" s="2431"/>
      <c r="I49" s="2422"/>
      <c r="J49" s="3578" t="s">
        <v>5323</v>
      </c>
      <c r="K49" s="2375"/>
      <c r="L49" s="4726"/>
      <c r="M49" s="2375"/>
      <c r="P49" s="3438">
        <f t="shared" si="3"/>
        <v>0</v>
      </c>
      <c r="Q49" s="3448">
        <v>1</v>
      </c>
    </row>
    <row r="50" spans="1:19" ht="18" customHeight="1">
      <c r="B50" s="2394" t="s">
        <v>5324</v>
      </c>
      <c r="C50" s="2395" t="s">
        <v>1216</v>
      </c>
      <c r="D50" s="2395">
        <v>3</v>
      </c>
      <c r="E50" s="4962"/>
      <c r="F50" s="4962"/>
      <c r="G50" s="4961"/>
      <c r="H50" s="2431"/>
      <c r="I50" s="2422"/>
      <c r="J50" s="3578" t="s">
        <v>5325</v>
      </c>
      <c r="K50" s="2375"/>
      <c r="L50" s="4714"/>
      <c r="M50" s="2375"/>
      <c r="P50" s="3438" t="str">
        <f t="shared" si="3"/>
        <v>Please complete all cells in row</v>
      </c>
      <c r="Q50" s="3448">
        <v>1</v>
      </c>
    </row>
    <row r="51" spans="1:19" ht="18" customHeight="1">
      <c r="B51" s="2394" t="s">
        <v>5326</v>
      </c>
      <c r="C51" s="2395" t="s">
        <v>1216</v>
      </c>
      <c r="D51" s="2395">
        <v>3</v>
      </c>
      <c r="E51" s="4962">
        <v>0</v>
      </c>
      <c r="F51" s="4962">
        <v>0</v>
      </c>
      <c r="G51" s="4961">
        <v>0</v>
      </c>
      <c r="H51" s="2431"/>
      <c r="I51" s="2422"/>
      <c r="J51" s="3578" t="s">
        <v>5327</v>
      </c>
      <c r="K51" s="2375"/>
      <c r="L51" s="4714"/>
      <c r="M51" s="2375"/>
      <c r="P51" s="3438">
        <f t="shared" si="3"/>
        <v>0</v>
      </c>
      <c r="Q51" s="3448">
        <v>1</v>
      </c>
    </row>
    <row r="52" spans="1:19" ht="18" customHeight="1">
      <c r="B52" s="2394" t="s">
        <v>5328</v>
      </c>
      <c r="C52" s="2395" t="s">
        <v>1216</v>
      </c>
      <c r="D52" s="2395">
        <v>3</v>
      </c>
      <c r="E52" s="4962">
        <v>0</v>
      </c>
      <c r="F52" s="4962">
        <v>0</v>
      </c>
      <c r="G52" s="4961">
        <v>0</v>
      </c>
      <c r="H52" s="2431"/>
      <c r="I52" s="2422"/>
      <c r="J52" s="3578" t="s">
        <v>5329</v>
      </c>
      <c r="K52" s="2375"/>
      <c r="L52" s="4714"/>
      <c r="M52" s="2375"/>
      <c r="P52" s="3438">
        <f t="shared" si="3"/>
        <v>0</v>
      </c>
      <c r="Q52" s="3448">
        <v>1</v>
      </c>
    </row>
    <row r="53" spans="1:19" ht="18" customHeight="1">
      <c r="B53" s="2394" t="s">
        <v>5330</v>
      </c>
      <c r="C53" s="2395" t="s">
        <v>1216</v>
      </c>
      <c r="D53" s="2395">
        <v>3</v>
      </c>
      <c r="E53" s="4962"/>
      <c r="F53" s="4962"/>
      <c r="G53" s="4961"/>
      <c r="H53" s="2431"/>
      <c r="I53" s="2422"/>
      <c r="J53" s="3578" t="s">
        <v>5331</v>
      </c>
      <c r="K53" s="2375"/>
      <c r="L53" s="4714"/>
      <c r="M53" s="2375"/>
      <c r="P53" s="3438" t="str">
        <f t="shared" si="3"/>
        <v>Please complete all cells in row</v>
      </c>
      <c r="Q53" s="3448">
        <v>1</v>
      </c>
    </row>
    <row r="54" spans="1:19" ht="18" customHeight="1">
      <c r="B54" s="2394" t="s">
        <v>5332</v>
      </c>
      <c r="C54" s="2395" t="s">
        <v>1216</v>
      </c>
      <c r="D54" s="2395">
        <v>3</v>
      </c>
      <c r="E54" s="4962">
        <v>0</v>
      </c>
      <c r="F54" s="4962">
        <v>0</v>
      </c>
      <c r="G54" s="4961">
        <v>0</v>
      </c>
      <c r="H54" s="2431"/>
      <c r="I54" s="2422"/>
      <c r="J54" s="3578" t="s">
        <v>5333</v>
      </c>
      <c r="K54" s="2375"/>
      <c r="L54" s="4714"/>
      <c r="M54" s="2375"/>
      <c r="P54" s="3438">
        <f t="shared" si="3"/>
        <v>0</v>
      </c>
      <c r="Q54" s="3448">
        <v>1</v>
      </c>
    </row>
    <row r="55" spans="1:19" ht="18" customHeight="1">
      <c r="B55" s="2394" t="s">
        <v>5334</v>
      </c>
      <c r="C55" s="2395" t="s">
        <v>1216</v>
      </c>
      <c r="D55" s="2395">
        <v>3</v>
      </c>
      <c r="E55" s="4962"/>
      <c r="F55" s="4962"/>
      <c r="G55" s="4961"/>
      <c r="H55" s="2431"/>
      <c r="I55" s="2422"/>
      <c r="J55" s="3578" t="s">
        <v>5335</v>
      </c>
      <c r="K55" s="2375"/>
      <c r="L55" s="4714"/>
      <c r="M55" s="2375"/>
      <c r="P55" s="3438" t="str">
        <f t="shared" si="3"/>
        <v>Please complete all cells in row</v>
      </c>
      <c r="Q55" s="3448">
        <v>1</v>
      </c>
    </row>
    <row r="56" spans="1:19" ht="18" customHeight="1">
      <c r="B56" s="2394" t="s">
        <v>5336</v>
      </c>
      <c r="C56" s="2395" t="s">
        <v>1216</v>
      </c>
      <c r="D56" s="2395">
        <v>3</v>
      </c>
      <c r="E56" s="4962"/>
      <c r="F56" s="4962"/>
      <c r="G56" s="4961"/>
      <c r="H56" s="2431"/>
      <c r="I56" s="2422"/>
      <c r="J56" s="3578" t="s">
        <v>5337</v>
      </c>
      <c r="K56" s="2375"/>
      <c r="L56" s="4714"/>
      <c r="M56" s="2375"/>
      <c r="P56" s="3438" t="str">
        <f t="shared" si="3"/>
        <v>Please complete all cells in row</v>
      </c>
      <c r="Q56" s="3448">
        <v>1</v>
      </c>
    </row>
    <row r="57" spans="1:19" ht="18" customHeight="1">
      <c r="B57" s="2394" t="s">
        <v>5338</v>
      </c>
      <c r="C57" s="2395" t="s">
        <v>1216</v>
      </c>
      <c r="D57" s="2395">
        <v>3</v>
      </c>
      <c r="E57" s="4962">
        <v>0</v>
      </c>
      <c r="F57" s="4962">
        <v>0</v>
      </c>
      <c r="G57" s="4961">
        <v>0</v>
      </c>
      <c r="H57" s="2431"/>
      <c r="I57" s="2422"/>
      <c r="J57" s="3578" t="s">
        <v>5339</v>
      </c>
      <c r="K57" s="2375"/>
      <c r="L57" s="4714"/>
      <c r="M57" s="2375"/>
      <c r="P57" s="3438">
        <f t="shared" si="3"/>
        <v>0</v>
      </c>
      <c r="Q57" s="3448">
        <v>1</v>
      </c>
    </row>
    <row r="58" spans="1:19" ht="18" customHeight="1">
      <c r="B58" s="2394" t="s">
        <v>5340</v>
      </c>
      <c r="C58" s="2395" t="s">
        <v>1216</v>
      </c>
      <c r="D58" s="2395">
        <v>3</v>
      </c>
      <c r="E58" s="4962"/>
      <c r="F58" s="4962"/>
      <c r="G58" s="4961"/>
      <c r="H58" s="2431"/>
      <c r="I58" s="2422"/>
      <c r="J58" s="3578" t="s">
        <v>5341</v>
      </c>
      <c r="K58" s="2375"/>
      <c r="L58" s="4714"/>
      <c r="M58" s="2375"/>
      <c r="P58" s="3438" t="str">
        <f t="shared" si="3"/>
        <v>Please complete all cells in row</v>
      </c>
      <c r="Q58" s="3448">
        <v>1</v>
      </c>
    </row>
    <row r="59" spans="1:19" ht="18" customHeight="1" thickBot="1">
      <c r="B59" s="2406" t="s">
        <v>5342</v>
      </c>
      <c r="C59" s="2420" t="s">
        <v>1216</v>
      </c>
      <c r="D59" s="2420">
        <v>3</v>
      </c>
      <c r="E59" s="4963"/>
      <c r="F59" s="4963"/>
      <c r="G59" s="4964"/>
      <c r="H59" s="2431"/>
      <c r="I59" s="2422"/>
      <c r="J59" s="3578" t="s">
        <v>5343</v>
      </c>
      <c r="K59" s="2375"/>
      <c r="L59" s="4721"/>
      <c r="M59" s="2375"/>
      <c r="P59" s="3438" t="str">
        <f t="shared" si="3"/>
        <v>Please complete all cells in row</v>
      </c>
      <c r="Q59" s="3448">
        <v>1</v>
      </c>
    </row>
    <row r="60" spans="1:19" ht="16.2" thickTop="1" thickBot="1">
      <c r="B60" s="2433"/>
      <c r="C60" s="2433"/>
      <c r="D60" s="2433"/>
      <c r="E60" s="2362"/>
      <c r="F60" s="2362"/>
      <c r="G60" s="2362"/>
      <c r="H60" s="2421"/>
      <c r="I60" s="2362"/>
      <c r="J60" s="3743"/>
      <c r="O60" s="3117"/>
      <c r="P60" s="3438">
        <f t="shared" si="3"/>
        <v>0</v>
      </c>
      <c r="Q60" s="3116">
        <v>4</v>
      </c>
    </row>
    <row r="61" spans="1:19" ht="16.2" thickTop="1" thickBot="1">
      <c r="A61" s="3145" t="s">
        <v>1332</v>
      </c>
      <c r="B61" s="2430" t="s">
        <v>5344</v>
      </c>
      <c r="C61" s="2315"/>
      <c r="D61" s="2315"/>
      <c r="E61" s="3583" t="s">
        <v>858</v>
      </c>
      <c r="F61" s="2362"/>
      <c r="G61" s="2362"/>
      <c r="H61" s="2362"/>
      <c r="I61" s="2421"/>
      <c r="J61" s="3581"/>
      <c r="K61" s="2325"/>
      <c r="L61" s="4723"/>
      <c r="M61" s="2325"/>
      <c r="N61" s="3125"/>
      <c r="O61" s="3117"/>
      <c r="P61" s="3438">
        <f t="shared" si="3"/>
        <v>0</v>
      </c>
      <c r="Q61" s="3116">
        <v>3</v>
      </c>
      <c r="R61" s="3125"/>
    </row>
    <row r="62" spans="1:19" ht="18" customHeight="1" thickTop="1">
      <c r="B62" s="2434" t="s">
        <v>5345</v>
      </c>
      <c r="C62" s="2930" t="s">
        <v>1216</v>
      </c>
      <c r="D62" s="2928">
        <v>3</v>
      </c>
      <c r="E62" s="4965">
        <v>15.276</v>
      </c>
      <c r="F62" s="2362"/>
      <c r="G62" s="2421"/>
      <c r="H62" s="2421"/>
      <c r="I62" s="2421"/>
      <c r="J62" s="3582" t="s">
        <v>5346</v>
      </c>
      <c r="K62" s="2325"/>
      <c r="L62" s="4724"/>
      <c r="M62" s="2325"/>
      <c r="N62" s="3125"/>
      <c r="O62" s="3117"/>
      <c r="P62" s="3438">
        <f t="shared" si="3"/>
        <v>0</v>
      </c>
      <c r="Q62" s="3116">
        <v>3</v>
      </c>
      <c r="R62" s="3125"/>
    </row>
    <row r="63" spans="1:19" ht="18" customHeight="1" thickBot="1">
      <c r="B63" s="2435" t="s">
        <v>5347</v>
      </c>
      <c r="C63" s="2931" t="s">
        <v>1216</v>
      </c>
      <c r="D63" s="2929">
        <v>3</v>
      </c>
      <c r="E63" s="2718"/>
      <c r="F63" s="2362"/>
      <c r="G63" s="2421"/>
      <c r="H63" s="2421"/>
      <c r="I63" s="2421"/>
      <c r="J63" s="3710" t="s">
        <v>5348</v>
      </c>
      <c r="K63" s="2325"/>
      <c r="L63" s="4725"/>
      <c r="M63" s="2325"/>
      <c r="N63" s="3125"/>
      <c r="O63" s="3117"/>
      <c r="P63" s="3438" t="str">
        <f t="shared" si="3"/>
        <v>Please complete all cells in row</v>
      </c>
      <c r="Q63" s="3116">
        <v>3</v>
      </c>
      <c r="R63" s="3125"/>
    </row>
    <row r="64" spans="1:19" s="2315" customFormat="1" ht="14.4" thickTop="1">
      <c r="A64" s="3124"/>
      <c r="L64" s="2436"/>
      <c r="N64" s="3124" t="s">
        <v>775</v>
      </c>
      <c r="O64" s="3117"/>
      <c r="P64" s="3125"/>
      <c r="Q64" s="3116"/>
      <c r="R64" s="3125"/>
      <c r="S64" s="3125"/>
    </row>
    <row r="65" spans="1:19" s="2315" customFormat="1">
      <c r="A65" s="3124"/>
      <c r="L65" s="2436"/>
      <c r="N65" s="3125"/>
      <c r="O65" s="3117"/>
      <c r="P65" s="3125"/>
      <c r="Q65" s="3116"/>
      <c r="R65" s="3125"/>
      <c r="S65" s="3125"/>
    </row>
    <row r="66" spans="1:19" s="2315" customFormat="1">
      <c r="A66" s="3124"/>
      <c r="L66" s="2436"/>
      <c r="N66" s="3125"/>
      <c r="O66" s="3117"/>
      <c r="P66" s="3125"/>
      <c r="Q66" s="3116"/>
      <c r="R66" s="3125"/>
      <c r="S66" s="3125"/>
    </row>
    <row r="67" spans="1:19" s="2315" customFormat="1">
      <c r="A67" s="3124"/>
      <c r="L67" s="2436"/>
      <c r="N67" s="3125"/>
      <c r="O67" s="3117"/>
      <c r="P67" s="3125"/>
      <c r="Q67" s="3116"/>
      <c r="R67" s="3125"/>
      <c r="S67" s="3125"/>
    </row>
    <row r="68" spans="1:19" s="2315" customFormat="1">
      <c r="A68" s="3124"/>
      <c r="L68" s="2436"/>
      <c r="N68" s="3125"/>
      <c r="O68" s="3117"/>
      <c r="P68" s="3125"/>
      <c r="Q68" s="3116"/>
      <c r="R68" s="3125"/>
      <c r="S68" s="3125"/>
    </row>
    <row r="69" spans="1:19" s="2315" customFormat="1">
      <c r="A69" s="3124"/>
      <c r="L69" s="2436"/>
      <c r="N69" s="3125"/>
      <c r="O69" s="3117"/>
      <c r="P69" s="3125"/>
      <c r="Q69" s="3116"/>
      <c r="R69" s="3125"/>
      <c r="S69" s="3125"/>
    </row>
    <row r="70" spans="1:19" s="2315" customFormat="1">
      <c r="A70" s="3124"/>
      <c r="L70" s="2436"/>
      <c r="N70" s="3125"/>
      <c r="O70" s="3117"/>
      <c r="P70" s="3125"/>
      <c r="Q70" s="3116"/>
      <c r="R70" s="3125"/>
      <c r="S70" s="3125"/>
    </row>
    <row r="71" spans="1:19" s="2315" customFormat="1">
      <c r="A71" s="3124"/>
      <c r="L71" s="2436"/>
      <c r="N71" s="3125"/>
      <c r="O71" s="3117"/>
      <c r="P71" s="3125"/>
      <c r="Q71" s="3116"/>
      <c r="R71" s="3125"/>
      <c r="S71" s="3125"/>
    </row>
    <row r="72" spans="1:19" s="2315" customFormat="1">
      <c r="A72" s="3124"/>
      <c r="L72" s="2436"/>
      <c r="N72" s="3125"/>
      <c r="O72" s="3117"/>
      <c r="P72" s="3125"/>
      <c r="Q72" s="3116"/>
      <c r="R72" s="3125"/>
      <c r="S72" s="3125"/>
    </row>
    <row r="73" spans="1:19" s="2315" customFormat="1">
      <c r="A73" s="3124"/>
      <c r="L73" s="2436"/>
      <c r="N73" s="3125"/>
      <c r="O73" s="3117"/>
      <c r="P73" s="3125"/>
      <c r="Q73" s="3116"/>
      <c r="R73" s="3125"/>
      <c r="S73" s="3125"/>
    </row>
    <row r="74" spans="1:19" s="2315" customFormat="1">
      <c r="A74" s="3124"/>
      <c r="L74" s="2436"/>
      <c r="N74" s="3125"/>
      <c r="O74" s="3117"/>
      <c r="P74" s="3125"/>
      <c r="Q74" s="3116"/>
      <c r="R74" s="3125"/>
      <c r="S74" s="3125"/>
    </row>
    <row r="75" spans="1:19" s="2315" customFormat="1">
      <c r="A75" s="3124"/>
      <c r="L75" s="2436"/>
      <c r="N75" s="3125"/>
      <c r="O75" s="3117"/>
      <c r="P75" s="3125"/>
      <c r="Q75" s="3116"/>
      <c r="R75" s="3125"/>
      <c r="S75" s="3125"/>
    </row>
    <row r="76" spans="1:19" s="2315" customFormat="1">
      <c r="A76" s="3124"/>
      <c r="L76" s="2436"/>
      <c r="N76" s="3125"/>
      <c r="O76" s="3117"/>
      <c r="P76" s="3125"/>
      <c r="Q76" s="3116"/>
      <c r="R76" s="3125"/>
      <c r="S76" s="3125"/>
    </row>
    <row r="77" spans="1:19" s="2315" customFormat="1">
      <c r="A77" s="3124"/>
      <c r="L77" s="2436"/>
      <c r="N77" s="3125"/>
      <c r="O77" s="3117"/>
      <c r="P77" s="3125"/>
      <c r="Q77" s="3116"/>
      <c r="R77" s="3125"/>
      <c r="S77" s="3125"/>
    </row>
    <row r="78" spans="1:19" s="2315" customFormat="1">
      <c r="A78" s="3124"/>
      <c r="L78" s="2436"/>
      <c r="N78" s="3125"/>
      <c r="O78" s="3117"/>
      <c r="P78" s="3125"/>
      <c r="Q78" s="3116"/>
      <c r="R78" s="3125"/>
      <c r="S78" s="3125"/>
    </row>
    <row r="79" spans="1:19" s="2315" customFormat="1">
      <c r="A79" s="3124"/>
      <c r="L79" s="2436"/>
      <c r="N79" s="3125"/>
      <c r="O79" s="3117"/>
      <c r="P79" s="3125"/>
      <c r="Q79" s="3116"/>
      <c r="R79" s="3125"/>
      <c r="S79" s="3125"/>
    </row>
    <row r="80" spans="1:19" s="2315" customFormat="1">
      <c r="A80" s="3124"/>
      <c r="L80" s="2436"/>
      <c r="N80" s="3125"/>
      <c r="O80" s="3117"/>
      <c r="P80" s="3125"/>
      <c r="Q80" s="3116"/>
      <c r="R80" s="3125"/>
      <c r="S80" s="3125"/>
    </row>
    <row r="81" spans="1:19" s="2315" customFormat="1">
      <c r="A81" s="3124"/>
      <c r="L81" s="2436"/>
      <c r="N81" s="3125"/>
      <c r="O81" s="3117"/>
      <c r="P81" s="3125"/>
      <c r="Q81" s="3116"/>
      <c r="R81" s="3125"/>
      <c r="S81" s="3125"/>
    </row>
    <row r="82" spans="1:19" s="2315" customFormat="1">
      <c r="A82" s="3124"/>
      <c r="L82" s="2436"/>
      <c r="N82" s="3125"/>
      <c r="O82" s="3117"/>
      <c r="P82" s="3125"/>
      <c r="Q82" s="3116"/>
      <c r="R82" s="3125"/>
      <c r="S82" s="3125"/>
    </row>
    <row r="83" spans="1:19" s="2315" customFormat="1">
      <c r="A83" s="3124"/>
      <c r="L83" s="2436"/>
      <c r="N83" s="3125"/>
      <c r="O83" s="3117"/>
      <c r="P83" s="3125"/>
      <c r="Q83" s="3116"/>
      <c r="R83" s="3125"/>
      <c r="S83" s="3125"/>
    </row>
    <row r="84" spans="1:19" s="2315" customFormat="1">
      <c r="A84" s="3124"/>
      <c r="L84" s="2436"/>
      <c r="N84" s="3125"/>
      <c r="O84" s="3117"/>
      <c r="P84" s="3125"/>
      <c r="Q84" s="3116"/>
      <c r="R84" s="3125"/>
      <c r="S84" s="3125"/>
    </row>
    <row r="85" spans="1:19" s="2315" customFormat="1">
      <c r="A85" s="3124"/>
      <c r="L85" s="2436"/>
      <c r="N85" s="3125"/>
      <c r="O85" s="3117"/>
      <c r="P85" s="3125"/>
      <c r="Q85" s="3116"/>
      <c r="R85" s="3125"/>
      <c r="S85" s="3125"/>
    </row>
    <row r="86" spans="1:19" s="2315" customFormat="1">
      <c r="A86" s="3124"/>
      <c r="L86" s="2436"/>
      <c r="N86" s="3125"/>
      <c r="O86" s="3117"/>
      <c r="P86" s="3125"/>
      <c r="Q86" s="3116"/>
      <c r="R86" s="3125"/>
      <c r="S86" s="3125"/>
    </row>
    <row r="87" spans="1:19" s="2315" customFormat="1">
      <c r="A87" s="3124"/>
      <c r="L87" s="2436"/>
      <c r="N87" s="3125"/>
      <c r="O87" s="3117"/>
      <c r="P87" s="3125"/>
      <c r="Q87" s="3116"/>
      <c r="R87" s="3125"/>
      <c r="S87" s="3125"/>
    </row>
    <row r="88" spans="1:19" s="2315" customFormat="1">
      <c r="A88" s="3124"/>
      <c r="L88" s="2436"/>
      <c r="N88" s="3125"/>
      <c r="O88" s="3117"/>
      <c r="P88" s="3125"/>
      <c r="Q88" s="3116"/>
      <c r="R88" s="3125"/>
      <c r="S88" s="3125"/>
    </row>
    <row r="89" spans="1:19">
      <c r="E89" s="2315"/>
      <c r="F89" s="2315"/>
      <c r="G89" s="2315"/>
      <c r="H89" s="2315"/>
      <c r="I89" s="2315"/>
      <c r="J89" s="2315"/>
      <c r="K89" s="2315"/>
      <c r="L89" s="2436"/>
      <c r="M89" s="2315"/>
      <c r="N89" s="3125"/>
    </row>
    <row r="90" spans="1:19">
      <c r="E90" s="2315"/>
      <c r="F90" s="2315"/>
      <c r="G90" s="2315"/>
      <c r="H90" s="2315"/>
      <c r="I90" s="2315"/>
      <c r="J90" s="2315"/>
      <c r="K90" s="2315"/>
      <c r="L90" s="2436"/>
      <c r="M90" s="2315"/>
      <c r="N90" s="3125"/>
    </row>
    <row r="91" spans="1:19">
      <c r="E91" s="2315"/>
      <c r="F91" s="2315"/>
      <c r="G91" s="2315"/>
      <c r="H91" s="2315"/>
      <c r="I91" s="2315"/>
      <c r="J91" s="2315"/>
      <c r="K91" s="2315"/>
      <c r="L91" s="2436"/>
      <c r="M91" s="2315"/>
      <c r="N91" s="3125"/>
    </row>
    <row r="92" spans="1:19">
      <c r="E92" s="2315"/>
      <c r="F92" s="2315"/>
      <c r="G92" s="2315"/>
      <c r="H92" s="2315"/>
      <c r="I92" s="2315"/>
      <c r="J92" s="2315"/>
      <c r="K92" s="2315"/>
      <c r="L92" s="2436"/>
      <c r="M92" s="2315"/>
      <c r="N92" s="3125"/>
    </row>
    <row r="93" spans="1:19">
      <c r="E93" s="2315"/>
      <c r="F93" s="2315"/>
      <c r="G93" s="2315"/>
      <c r="H93" s="2315"/>
      <c r="I93" s="2315"/>
      <c r="J93" s="2315"/>
      <c r="K93" s="2315"/>
      <c r="L93" s="2436"/>
      <c r="M93" s="2315"/>
      <c r="N93" s="3125"/>
    </row>
    <row r="94" spans="1:19">
      <c r="E94" s="2315"/>
      <c r="F94" s="2315"/>
      <c r="G94" s="2315"/>
      <c r="H94" s="2315"/>
      <c r="I94" s="2315"/>
      <c r="J94" s="2315"/>
      <c r="K94" s="2315"/>
      <c r="L94" s="2436"/>
      <c r="M94" s="2315"/>
      <c r="N94" s="3125"/>
    </row>
    <row r="95" spans="1:19">
      <c r="E95" s="2315"/>
      <c r="F95" s="2315"/>
      <c r="G95" s="2315"/>
      <c r="H95" s="2315"/>
      <c r="I95" s="2315"/>
      <c r="J95" s="2315"/>
      <c r="K95" s="2315"/>
      <c r="L95" s="2436"/>
      <c r="M95" s="2315"/>
      <c r="N95" s="3125"/>
    </row>
    <row r="96" spans="1:19">
      <c r="E96" s="2315"/>
      <c r="F96" s="2315"/>
      <c r="G96" s="2315"/>
      <c r="H96" s="2315"/>
      <c r="I96" s="2315"/>
      <c r="J96" s="2315"/>
      <c r="K96" s="2315"/>
      <c r="L96" s="2436"/>
      <c r="M96" s="2315"/>
      <c r="N96" s="3125"/>
    </row>
    <row r="97" spans="5:14">
      <c r="E97" s="2315"/>
      <c r="F97" s="2315"/>
      <c r="G97" s="2315"/>
      <c r="H97" s="2315"/>
      <c r="I97" s="2315"/>
      <c r="J97" s="2315"/>
      <c r="K97" s="2315"/>
      <c r="L97" s="2436"/>
      <c r="M97" s="2315"/>
      <c r="N97" s="3125"/>
    </row>
    <row r="98" spans="5:14">
      <c r="E98" s="2315"/>
      <c r="F98" s="2315"/>
      <c r="G98" s="2315"/>
      <c r="H98" s="2315"/>
      <c r="I98" s="2315"/>
      <c r="J98" s="2315"/>
      <c r="K98" s="2315"/>
      <c r="L98" s="2436"/>
      <c r="M98" s="2315"/>
      <c r="N98" s="3125"/>
    </row>
    <row r="99" spans="5:14">
      <c r="E99" s="2315"/>
      <c r="F99" s="2315"/>
      <c r="G99" s="2315"/>
      <c r="H99" s="2315"/>
      <c r="I99" s="2315"/>
      <c r="J99" s="2315"/>
      <c r="K99" s="2315"/>
      <c r="L99" s="2436"/>
      <c r="M99" s="2315"/>
      <c r="N99" s="3125"/>
    </row>
    <row r="100" spans="5:14">
      <c r="E100" s="2315"/>
      <c r="F100" s="2315"/>
      <c r="G100" s="2315"/>
      <c r="H100" s="2315"/>
      <c r="I100" s="2315"/>
      <c r="J100" s="2315"/>
      <c r="K100" s="2315"/>
      <c r="L100" s="2436"/>
      <c r="M100" s="2315"/>
      <c r="N100" s="3125"/>
    </row>
    <row r="101" spans="5:14">
      <c r="E101" s="2315"/>
      <c r="F101" s="2315"/>
      <c r="G101" s="2315"/>
      <c r="H101" s="2315"/>
      <c r="I101" s="2315"/>
      <c r="J101" s="2315"/>
      <c r="K101" s="2315"/>
      <c r="L101" s="2436"/>
      <c r="M101" s="2315"/>
      <c r="N101" s="3125"/>
    </row>
    <row r="102" spans="5:14">
      <c r="E102" s="2315"/>
      <c r="F102" s="2315"/>
      <c r="G102" s="2315"/>
      <c r="H102" s="2315"/>
      <c r="I102" s="2315"/>
      <c r="J102" s="2315"/>
      <c r="K102" s="2315"/>
      <c r="L102" s="2436"/>
      <c r="M102" s="2315"/>
      <c r="N102" s="3125"/>
    </row>
    <row r="103" spans="5:14">
      <c r="E103" s="2315"/>
      <c r="F103" s="2315"/>
      <c r="G103" s="2315"/>
      <c r="H103" s="2315"/>
      <c r="I103" s="2315"/>
      <c r="J103" s="2315"/>
      <c r="K103" s="2315"/>
      <c r="L103" s="2436"/>
      <c r="M103" s="2315"/>
      <c r="N103" s="3125"/>
    </row>
    <row r="104" spans="5:14">
      <c r="E104" s="2315"/>
      <c r="F104" s="2315"/>
      <c r="G104" s="2315"/>
      <c r="H104" s="2315"/>
      <c r="I104" s="2315"/>
      <c r="J104" s="2315"/>
      <c r="K104" s="2315"/>
      <c r="L104" s="2436"/>
      <c r="M104" s="2315"/>
      <c r="N104" s="3125"/>
    </row>
    <row r="105" spans="5:14">
      <c r="E105" s="2315"/>
      <c r="F105" s="2315"/>
      <c r="G105" s="2315"/>
      <c r="H105" s="2315"/>
      <c r="I105" s="2315"/>
      <c r="J105" s="2315"/>
      <c r="K105" s="2315"/>
      <c r="L105" s="2436"/>
      <c r="M105" s="2315"/>
      <c r="N105" s="3125"/>
    </row>
    <row r="106" spans="5:14">
      <c r="E106" s="2315"/>
      <c r="F106" s="2315"/>
      <c r="G106" s="2315"/>
      <c r="H106" s="2315"/>
      <c r="I106" s="2315"/>
      <c r="J106" s="2315"/>
      <c r="K106" s="2315"/>
      <c r="L106" s="2436"/>
      <c r="M106" s="2315"/>
      <c r="N106" s="3125"/>
    </row>
    <row r="107" spans="5:14">
      <c r="E107" s="2315"/>
      <c r="F107" s="2315"/>
      <c r="G107" s="2315"/>
      <c r="H107" s="2315"/>
      <c r="I107" s="2315"/>
      <c r="J107" s="2315"/>
      <c r="K107" s="2315"/>
      <c r="L107" s="2436"/>
      <c r="M107" s="2315"/>
      <c r="N107" s="3125"/>
    </row>
    <row r="108" spans="5:14">
      <c r="E108" s="2315"/>
      <c r="F108" s="2315"/>
      <c r="G108" s="2315"/>
      <c r="H108" s="2315"/>
      <c r="I108" s="2315"/>
      <c r="J108" s="2315"/>
      <c r="K108" s="2315"/>
      <c r="L108" s="2436"/>
      <c r="M108" s="2315"/>
      <c r="N108" s="3125"/>
    </row>
    <row r="109" spans="5:14">
      <c r="E109" s="2315"/>
      <c r="F109" s="2315"/>
      <c r="G109" s="2315"/>
      <c r="H109" s="2315"/>
      <c r="I109" s="2315"/>
      <c r="J109" s="2315"/>
      <c r="K109" s="2315"/>
      <c r="L109" s="2436"/>
      <c r="M109" s="2315"/>
      <c r="N109" s="3125"/>
    </row>
    <row r="110" spans="5:14">
      <c r="E110" s="2315"/>
      <c r="F110" s="2315"/>
      <c r="G110" s="2315"/>
      <c r="H110" s="2315"/>
      <c r="I110" s="2315"/>
      <c r="J110" s="2315"/>
      <c r="K110" s="2315"/>
      <c r="L110" s="2436"/>
      <c r="M110" s="2315"/>
      <c r="N110" s="3125"/>
    </row>
    <row r="111" spans="5:14">
      <c r="E111" s="2315"/>
      <c r="F111" s="2315"/>
      <c r="G111" s="2315"/>
      <c r="H111" s="2315"/>
      <c r="I111" s="2315"/>
      <c r="J111" s="2315"/>
      <c r="K111" s="2315"/>
      <c r="L111" s="2436"/>
      <c r="M111" s="2315"/>
      <c r="N111" s="3125"/>
    </row>
    <row r="112" spans="5:14">
      <c r="E112" s="2315"/>
      <c r="F112" s="2315"/>
      <c r="G112" s="2315"/>
      <c r="H112" s="2315"/>
      <c r="I112" s="2315"/>
      <c r="J112" s="2315"/>
      <c r="K112" s="2315"/>
      <c r="L112" s="2436"/>
      <c r="M112" s="2315"/>
      <c r="N112" s="3125"/>
    </row>
    <row r="113" spans="5:14">
      <c r="E113" s="2315"/>
      <c r="F113" s="2315"/>
      <c r="G113" s="2315"/>
      <c r="H113" s="2315"/>
      <c r="I113" s="2315"/>
      <c r="J113" s="2315"/>
      <c r="K113" s="2315"/>
      <c r="L113" s="2436"/>
      <c r="M113" s="2315"/>
      <c r="N113" s="3125"/>
    </row>
    <row r="114" spans="5:14">
      <c r="E114" s="2315"/>
      <c r="F114" s="2315"/>
      <c r="G114" s="2315"/>
      <c r="H114" s="2315"/>
      <c r="I114" s="2315"/>
      <c r="J114" s="2315"/>
      <c r="K114" s="2315"/>
      <c r="L114" s="2436"/>
      <c r="M114" s="2315"/>
      <c r="N114" s="3125"/>
    </row>
    <row r="115" spans="5:14">
      <c r="E115" s="2315"/>
      <c r="F115" s="2315"/>
      <c r="G115" s="2315"/>
      <c r="H115" s="2315"/>
      <c r="I115" s="2315"/>
      <c r="J115" s="2315"/>
      <c r="K115" s="2315"/>
      <c r="L115" s="2436"/>
      <c r="M115" s="2315"/>
      <c r="N115" s="3125"/>
    </row>
    <row r="116" spans="5:14">
      <c r="I116" s="2315"/>
      <c r="J116" s="2315"/>
      <c r="K116" s="2315"/>
      <c r="L116" s="2436"/>
      <c r="M116" s="2315"/>
      <c r="N116" s="3125"/>
    </row>
    <row r="117" spans="5:14">
      <c r="I117" s="2315"/>
      <c r="J117" s="2315"/>
      <c r="K117" s="2315"/>
      <c r="L117" s="2436"/>
      <c r="M117" s="2315"/>
      <c r="N117" s="3125"/>
    </row>
    <row r="118" spans="5:14">
      <c r="I118" s="2315"/>
      <c r="J118" s="2315"/>
      <c r="K118" s="2315"/>
      <c r="L118" s="2436"/>
      <c r="M118" s="2315"/>
      <c r="N118" s="3125"/>
    </row>
    <row r="119" spans="5:14">
      <c r="I119" s="2315"/>
      <c r="J119" s="2315"/>
      <c r="K119" s="2315"/>
      <c r="L119" s="2436"/>
      <c r="M119" s="2315"/>
      <c r="N119" s="3125"/>
    </row>
    <row r="120" spans="5:14">
      <c r="I120" s="2315"/>
      <c r="J120" s="2315"/>
      <c r="K120" s="2315"/>
      <c r="L120" s="2436"/>
      <c r="M120" s="2315"/>
      <c r="N120" s="3125"/>
    </row>
    <row r="121" spans="5:14">
      <c r="I121" s="2315"/>
      <c r="J121" s="2315"/>
      <c r="K121" s="2315"/>
      <c r="L121" s="2436"/>
      <c r="M121" s="2315"/>
      <c r="N121" s="3125"/>
    </row>
    <row r="122" spans="5:14">
      <c r="I122" s="2315"/>
      <c r="J122" s="2315"/>
      <c r="K122" s="2315"/>
      <c r="L122" s="2436"/>
      <c r="M122" s="2315"/>
      <c r="N122" s="3125"/>
    </row>
    <row r="123" spans="5:14">
      <c r="I123" s="2315"/>
      <c r="J123" s="2315"/>
      <c r="K123" s="2315"/>
      <c r="L123" s="2436"/>
      <c r="M123" s="2315"/>
      <c r="N123" s="3125"/>
    </row>
    <row r="124" spans="5:14">
      <c r="I124" s="2315"/>
      <c r="J124" s="2315"/>
      <c r="K124" s="2315"/>
      <c r="L124" s="2436"/>
      <c r="M124" s="2315"/>
      <c r="N124" s="3125"/>
    </row>
    <row r="125" spans="5:14">
      <c r="I125" s="2315"/>
      <c r="J125" s="2315"/>
      <c r="K125" s="2315"/>
      <c r="L125" s="2436"/>
      <c r="M125" s="2315"/>
      <c r="N125" s="3125"/>
    </row>
    <row r="126" spans="5:14">
      <c r="I126" s="2315"/>
      <c r="J126" s="2315"/>
      <c r="K126" s="2315"/>
      <c r="L126" s="2436"/>
      <c r="M126" s="2315"/>
      <c r="N126" s="3125"/>
    </row>
    <row r="127" spans="5:14">
      <c r="I127" s="2315"/>
      <c r="J127" s="2315"/>
      <c r="K127" s="2315"/>
      <c r="L127" s="2436"/>
      <c r="M127" s="2315"/>
      <c r="N127" s="3125"/>
    </row>
    <row r="128" spans="5:14">
      <c r="I128" s="2315"/>
      <c r="J128" s="2315"/>
      <c r="K128" s="2315"/>
      <c r="L128" s="2436"/>
      <c r="M128" s="2315"/>
      <c r="N128" s="3125"/>
    </row>
    <row r="129" spans="9:14">
      <c r="I129" s="2315"/>
      <c r="J129" s="2315"/>
      <c r="K129" s="2315"/>
      <c r="L129" s="2436"/>
      <c r="M129" s="2315"/>
      <c r="N129" s="3125"/>
    </row>
    <row r="130" spans="9:14">
      <c r="I130" s="2315"/>
      <c r="J130" s="2315"/>
      <c r="K130" s="2315"/>
      <c r="L130" s="2436"/>
      <c r="M130" s="2315"/>
      <c r="N130" s="3125"/>
    </row>
    <row r="131" spans="9:14">
      <c r="I131" s="2315"/>
      <c r="J131" s="2315"/>
      <c r="K131" s="2315"/>
      <c r="L131" s="2436"/>
      <c r="M131" s="2315"/>
      <c r="N131" s="3125"/>
    </row>
    <row r="132" spans="9:14">
      <c r="I132" s="2315"/>
      <c r="J132" s="2315"/>
      <c r="K132" s="2315"/>
      <c r="L132" s="2436"/>
      <c r="M132" s="2315"/>
      <c r="N132" s="3125"/>
    </row>
    <row r="133" spans="9:14">
      <c r="I133" s="2315"/>
      <c r="J133" s="2315"/>
      <c r="K133" s="2315"/>
      <c r="L133" s="2436"/>
      <c r="M133" s="2315"/>
      <c r="N133" s="3125"/>
    </row>
  </sheetData>
  <sheetProtection formatColumns="0" formatRows="0"/>
  <mergeCells count="1">
    <mergeCell ref="B3:L3"/>
  </mergeCells>
  <conditionalFormatting sqref="P7:P63">
    <cfRule type="cellIs" dxfId="21" priority="1" operator="equal">
      <formula>0</formula>
    </cfRule>
  </conditionalFormatting>
  <dataValidations count="2">
    <dataValidation allowBlank="1" showErrorMessage="1" errorTitle="Input Error" error="Please enter a numeric value" sqref="E38:H41 E44:E45" xr:uid="{C0A42C6E-B85E-4AF3-B558-E128844D36D3}"/>
    <dataValidation type="custom" allowBlank="1" showErrorMessage="1" errorTitle="Input Error" error="Please enter a numeric value" sqref="E8:H16 E19:H37" xr:uid="{5CCFB221-53E6-475B-A783-2107E4594493}">
      <formula1>ISNUMBER(E8)</formula1>
    </dataValidation>
  </dataValidations>
  <pageMargins left="0.7" right="0.7" top="0.75" bottom="0.75" header="0.3" footer="0.3"/>
  <pageSetup paperSize="8" scale="96" orientation="portrait" r:id="rId1"/>
  <headerFooter>
    <oddHeader>&amp;L&amp;F&amp;CSheet: &amp;A&amp;ROFFICIAL</oddHeader>
    <oddFooter>&amp;LPrinted on: &amp;D at &amp;T&amp;CPage &amp;P of &amp;N&amp;ROfwat</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712CC-91FE-4503-86A2-0C522580997E}">
  <sheetPr codeName="Sheet145">
    <pageSetUpPr fitToPage="1"/>
  </sheetPr>
  <dimension ref="A1:P83"/>
  <sheetViews>
    <sheetView zoomScaleNormal="100" workbookViewId="0">
      <selection activeCell="E15" sqref="E15"/>
    </sheetView>
  </sheetViews>
  <sheetFormatPr defaultColWidth="8" defaultRowHeight="13.8"/>
  <cols>
    <col min="1" max="1" width="2.19921875" style="3145" customWidth="1"/>
    <col min="2" max="2" width="80.19921875" style="2370" customWidth="1"/>
    <col min="3" max="3" width="6.5" style="2370" customWidth="1"/>
    <col min="4" max="4" width="4.69921875" style="2370" customWidth="1"/>
    <col min="5" max="6" width="13.09765625" style="2370" customWidth="1"/>
    <col min="7" max="7" width="4.19921875" style="2370" customWidth="1"/>
    <col min="8" max="8" width="11.59765625" style="2370" customWidth="1"/>
    <col min="9" max="9" width="1.5" style="2370" customWidth="1"/>
    <col min="10" max="10" width="20.19921875" style="2371" customWidth="1"/>
    <col min="11" max="11" width="1.69921875" style="3446" customWidth="1"/>
    <col min="12" max="12" width="1.69921875" style="3447" customWidth="1"/>
    <col min="13" max="13" width="19.69921875" style="3446" bestFit="1" customWidth="1"/>
    <col min="14" max="14" width="1.69921875" style="3447" customWidth="1"/>
    <col min="15" max="15" width="1.69921875" style="3446" customWidth="1"/>
    <col min="16" max="16" width="10" style="2370" customWidth="1"/>
    <col min="17" max="16384" width="8" style="2370"/>
  </cols>
  <sheetData>
    <row r="1" spans="1:16" ht="23.25" customHeight="1">
      <c r="A1" s="3145" t="s">
        <v>713</v>
      </c>
      <c r="B1" s="1210" t="s">
        <v>5349</v>
      </c>
      <c r="C1" s="1210"/>
      <c r="D1" s="1210"/>
      <c r="E1" s="1210"/>
      <c r="F1" s="1210"/>
      <c r="G1" s="2452"/>
      <c r="H1" s="1210"/>
    </row>
    <row r="2" spans="1:16" ht="23.25" customHeight="1">
      <c r="B2" s="1210" t="str">
        <f>SelectCompany!B4</f>
        <v>South Staffordshire Water</v>
      </c>
      <c r="C2" s="2372"/>
      <c r="D2" s="2372"/>
      <c r="E2" s="2372"/>
      <c r="F2" s="2372"/>
      <c r="G2" s="2372"/>
    </row>
    <row r="3" spans="1:16" ht="36.75" customHeight="1">
      <c r="B3" s="4967" t="s">
        <v>9901</v>
      </c>
      <c r="C3" s="4967"/>
      <c r="D3" s="4967"/>
      <c r="E3" s="4967"/>
      <c r="F3" s="4967"/>
      <c r="G3" s="4967"/>
      <c r="H3" s="4968"/>
      <c r="I3" s="4968"/>
      <c r="J3" s="4968"/>
      <c r="K3" s="3078"/>
      <c r="M3" s="3109" t="s">
        <v>716</v>
      </c>
    </row>
    <row r="4" spans="1:16" ht="15.75" customHeight="1" thickBot="1">
      <c r="B4" s="2373"/>
      <c r="C4" s="2373"/>
      <c r="D4" s="2373"/>
      <c r="E4" s="2373"/>
      <c r="F4" s="2373"/>
      <c r="H4" s="2373"/>
      <c r="I4" s="2373"/>
      <c r="J4" s="2374"/>
    </row>
    <row r="5" spans="1:16" ht="61.2" thickTop="1" thickBot="1">
      <c r="A5" s="3145" t="s">
        <v>725</v>
      </c>
      <c r="B5" s="2376" t="s">
        <v>717</v>
      </c>
      <c r="C5" s="2377" t="s">
        <v>718</v>
      </c>
      <c r="D5" s="2377" t="s">
        <v>719</v>
      </c>
      <c r="E5" s="2379" t="s">
        <v>858</v>
      </c>
      <c r="F5" s="2383"/>
      <c r="H5" s="2380" t="s">
        <v>723</v>
      </c>
      <c r="I5" s="920"/>
      <c r="J5" s="2380" t="s">
        <v>724</v>
      </c>
      <c r="K5" s="3078"/>
    </row>
    <row r="6" spans="1:16" ht="16.8" thickTop="1" thickBot="1">
      <c r="A6" s="3145" t="s">
        <v>729</v>
      </c>
      <c r="B6" s="2412"/>
      <c r="C6" s="2413"/>
      <c r="D6" s="2413"/>
      <c r="E6" s="2415"/>
      <c r="F6" s="2415"/>
      <c r="G6" s="2415"/>
      <c r="H6" s="2419"/>
      <c r="I6" s="2419"/>
      <c r="J6" s="2375"/>
      <c r="K6" s="3450"/>
    </row>
    <row r="7" spans="1:16" ht="16.2" thickTop="1" thickBot="1">
      <c r="B7" s="2925" t="s">
        <v>5350</v>
      </c>
      <c r="C7" s="2413"/>
      <c r="D7" s="2413"/>
      <c r="E7" s="2415"/>
      <c r="F7" s="2415"/>
      <c r="G7" s="2415"/>
      <c r="H7" s="2375"/>
      <c r="I7" s="2375"/>
      <c r="J7" s="2375"/>
      <c r="M7" s="3438">
        <f t="shared" ref="M7:M12" si="0" xml:space="preserve"> IF( COUNTBLANK(E7:F7) = N7, 0,rngIncomplete )</f>
        <v>0</v>
      </c>
      <c r="N7" s="3448">
        <v>2</v>
      </c>
    </row>
    <row r="8" spans="1:16" ht="19.5" customHeight="1" thickTop="1">
      <c r="B8" s="2389" t="s">
        <v>5351</v>
      </c>
      <c r="C8" s="2453" t="s">
        <v>731</v>
      </c>
      <c r="D8" s="2453">
        <v>3</v>
      </c>
      <c r="E8" s="2454"/>
      <c r="F8" s="2455"/>
      <c r="G8" s="2383"/>
      <c r="H8" s="3746" t="s">
        <v>5352</v>
      </c>
      <c r="I8" s="2417"/>
      <c r="J8" s="2456"/>
      <c r="M8" s="3438" t="str">
        <f t="shared" si="0"/>
        <v>Please complete all cells in row</v>
      </c>
      <c r="N8" s="3448">
        <v>1</v>
      </c>
    </row>
    <row r="9" spans="1:16" ht="19.5" customHeight="1">
      <c r="B9" s="2394" t="s">
        <v>5353</v>
      </c>
      <c r="C9" s="2457" t="s">
        <v>731</v>
      </c>
      <c r="D9" s="2457">
        <v>3</v>
      </c>
      <c r="E9" s="2458"/>
      <c r="F9" s="2455"/>
      <c r="G9" s="2383"/>
      <c r="H9" s="1048" t="s">
        <v>5354</v>
      </c>
      <c r="I9" s="2417"/>
      <c r="J9" s="2459"/>
      <c r="M9" s="3438" t="str">
        <f t="shared" si="0"/>
        <v>Please complete all cells in row</v>
      </c>
      <c r="N9" s="3448">
        <v>1</v>
      </c>
    </row>
    <row r="10" spans="1:16" ht="19.5" customHeight="1" thickBot="1">
      <c r="B10" s="2411" t="s">
        <v>5355</v>
      </c>
      <c r="C10" s="2420" t="s">
        <v>731</v>
      </c>
      <c r="D10" s="2420">
        <v>3</v>
      </c>
      <c r="E10" s="2461">
        <f>IFERROR(SUM(E8:E9),0)</f>
        <v>0</v>
      </c>
      <c r="F10" s="2460"/>
      <c r="G10" s="2460"/>
      <c r="H10" s="1031" t="s">
        <v>5356</v>
      </c>
      <c r="I10" s="2417"/>
      <c r="J10" s="2462"/>
      <c r="M10" s="3438">
        <f t="shared" si="0"/>
        <v>0</v>
      </c>
      <c r="N10" s="3448">
        <v>1</v>
      </c>
    </row>
    <row r="11" spans="1:16" ht="16.8" thickTop="1" thickBot="1">
      <c r="B11" s="2412"/>
      <c r="C11" s="2413"/>
      <c r="D11" s="2413"/>
      <c r="E11" s="2415"/>
      <c r="F11" s="2415"/>
      <c r="G11" s="2415"/>
      <c r="H11" s="3580"/>
      <c r="I11" s="2427"/>
      <c r="J11" s="2421"/>
      <c r="K11" s="3450"/>
      <c r="M11" s="3438">
        <f t="shared" si="0"/>
        <v>0</v>
      </c>
      <c r="N11" s="3448">
        <v>2</v>
      </c>
    </row>
    <row r="12" spans="1:16" ht="16.2" thickTop="1" thickBot="1">
      <c r="B12" s="2463" t="s">
        <v>5357</v>
      </c>
      <c r="C12" s="2464" t="s">
        <v>1848</v>
      </c>
      <c r="D12" s="2464">
        <v>1</v>
      </c>
      <c r="E12" s="4966">
        <v>0.8</v>
      </c>
      <c r="F12" s="2460"/>
      <c r="G12" s="2415"/>
      <c r="H12" s="3747" t="s">
        <v>5358</v>
      </c>
      <c r="I12" s="2417"/>
      <c r="J12" s="2465"/>
      <c r="M12" s="3438">
        <f t="shared" si="0"/>
        <v>0</v>
      </c>
      <c r="N12" s="3448">
        <v>1</v>
      </c>
    </row>
    <row r="13" spans="1:16" ht="15.6" thickTop="1">
      <c r="D13" s="2375"/>
      <c r="E13" s="2375"/>
      <c r="F13" s="2375"/>
      <c r="G13" s="2375"/>
      <c r="H13" s="2466"/>
      <c r="I13" s="2375"/>
      <c r="K13" s="3145" t="s">
        <v>775</v>
      </c>
      <c r="L13" s="3117"/>
      <c r="N13" s="3117"/>
      <c r="P13" s="2375"/>
    </row>
    <row r="14" spans="1:16" s="2315" customFormat="1">
      <c r="A14" s="3124"/>
      <c r="K14" s="3125"/>
      <c r="L14" s="3117"/>
      <c r="M14" s="3125"/>
      <c r="N14" s="3117"/>
      <c r="O14" s="3125"/>
    </row>
    <row r="15" spans="1:16" s="2315" customFormat="1">
      <c r="A15" s="3124"/>
      <c r="K15" s="3125"/>
      <c r="L15" s="3117"/>
      <c r="M15" s="3125"/>
      <c r="N15" s="3117"/>
      <c r="O15" s="3125"/>
    </row>
    <row r="16" spans="1:16" s="2315" customFormat="1">
      <c r="A16" s="3124"/>
      <c r="K16" s="3125"/>
      <c r="L16" s="3117"/>
      <c r="M16" s="3125"/>
      <c r="N16" s="3117"/>
      <c r="O16" s="3125"/>
    </row>
    <row r="17" spans="1:15" s="2315" customFormat="1">
      <c r="A17" s="3124"/>
      <c r="K17" s="3125"/>
      <c r="L17" s="3117"/>
      <c r="M17" s="3125"/>
      <c r="N17" s="3117"/>
      <c r="O17" s="3125"/>
    </row>
    <row r="18" spans="1:15" s="2315" customFormat="1">
      <c r="A18" s="3124"/>
      <c r="K18" s="3125"/>
      <c r="L18" s="3117"/>
      <c r="M18" s="3125"/>
      <c r="N18" s="3117"/>
      <c r="O18" s="3125"/>
    </row>
    <row r="19" spans="1:15" s="2315" customFormat="1">
      <c r="A19" s="3124"/>
      <c r="J19" s="2371"/>
      <c r="K19" s="3125"/>
      <c r="L19" s="3117"/>
      <c r="M19" s="3125"/>
      <c r="N19" s="3117"/>
      <c r="O19" s="3125"/>
    </row>
    <row r="20" spans="1:15" s="2315" customFormat="1">
      <c r="A20" s="3124"/>
      <c r="J20" s="2371"/>
      <c r="K20" s="3125"/>
      <c r="L20" s="3117"/>
      <c r="M20" s="3125"/>
      <c r="N20" s="3117"/>
      <c r="O20" s="3125"/>
    </row>
    <row r="21" spans="1:15" s="2315" customFormat="1">
      <c r="A21" s="3124"/>
      <c r="J21" s="2371"/>
      <c r="K21" s="3125"/>
      <c r="L21" s="3117"/>
      <c r="M21" s="3125"/>
      <c r="N21" s="3117"/>
      <c r="O21" s="3125"/>
    </row>
    <row r="22" spans="1:15" s="2315" customFormat="1">
      <c r="A22" s="3124"/>
      <c r="J22" s="2371"/>
      <c r="K22" s="3125"/>
      <c r="L22" s="3117"/>
      <c r="M22" s="3125"/>
      <c r="N22" s="3117"/>
      <c r="O22" s="3125"/>
    </row>
    <row r="23" spans="1:15" s="2315" customFormat="1">
      <c r="A23" s="3124"/>
      <c r="J23" s="2371"/>
      <c r="K23" s="3125"/>
      <c r="L23" s="3117"/>
      <c r="M23" s="3125"/>
      <c r="N23" s="3117"/>
      <c r="O23" s="3125"/>
    </row>
    <row r="24" spans="1:15" s="2315" customFormat="1">
      <c r="A24" s="3124"/>
      <c r="J24" s="2371"/>
      <c r="K24" s="3125"/>
      <c r="L24" s="3117"/>
      <c r="M24" s="3125"/>
      <c r="N24" s="3117"/>
      <c r="O24" s="3125"/>
    </row>
    <row r="25" spans="1:15" s="2315" customFormat="1">
      <c r="A25" s="3124"/>
      <c r="J25" s="2371"/>
      <c r="K25" s="3125"/>
      <c r="L25" s="3117"/>
      <c r="M25" s="3125"/>
      <c r="N25" s="3117"/>
      <c r="O25" s="3125"/>
    </row>
    <row r="26" spans="1:15" s="2315" customFormat="1">
      <c r="A26" s="3124"/>
      <c r="J26" s="2371"/>
      <c r="K26" s="3125"/>
      <c r="L26" s="3117"/>
      <c r="M26" s="3125"/>
      <c r="N26" s="3117"/>
      <c r="O26" s="3125"/>
    </row>
    <row r="27" spans="1:15" s="2315" customFormat="1">
      <c r="A27" s="3124"/>
      <c r="J27" s="2371"/>
      <c r="K27" s="3125"/>
      <c r="L27" s="3117"/>
      <c r="M27" s="3125"/>
      <c r="N27" s="3117"/>
      <c r="O27" s="3125"/>
    </row>
    <row r="28" spans="1:15" s="2315" customFormat="1">
      <c r="A28" s="3124"/>
      <c r="J28" s="2371"/>
      <c r="K28" s="3125"/>
      <c r="L28" s="3117"/>
      <c r="M28" s="3125"/>
      <c r="N28" s="3117"/>
      <c r="O28" s="3125"/>
    </row>
    <row r="29" spans="1:15" s="2315" customFormat="1">
      <c r="A29" s="3124"/>
      <c r="J29" s="2371"/>
      <c r="K29" s="3125"/>
      <c r="L29" s="3117"/>
      <c r="M29" s="3125"/>
      <c r="N29" s="3117"/>
      <c r="O29" s="3125"/>
    </row>
    <row r="30" spans="1:15" s="2315" customFormat="1">
      <c r="A30" s="3124"/>
      <c r="J30" s="2371"/>
      <c r="K30" s="3125"/>
      <c r="L30" s="3117"/>
      <c r="M30" s="3125"/>
      <c r="N30" s="3117"/>
      <c r="O30" s="3125"/>
    </row>
    <row r="31" spans="1:15" s="2315" customFormat="1">
      <c r="A31" s="3124"/>
      <c r="J31" s="2371"/>
      <c r="K31" s="3125"/>
      <c r="L31" s="3117"/>
      <c r="M31" s="3125"/>
      <c r="N31" s="3117"/>
      <c r="O31" s="3125"/>
    </row>
    <row r="32" spans="1:15" s="2315" customFormat="1">
      <c r="A32" s="3124"/>
      <c r="J32" s="2371"/>
      <c r="K32" s="3125"/>
      <c r="L32" s="3117"/>
      <c r="M32" s="3125"/>
      <c r="N32" s="3117"/>
      <c r="O32" s="3125"/>
    </row>
    <row r="33" spans="1:15" s="2315" customFormat="1">
      <c r="A33" s="3124"/>
      <c r="J33" s="2371"/>
      <c r="K33" s="3125"/>
      <c r="L33" s="3117"/>
      <c r="M33" s="3125"/>
      <c r="N33" s="3117"/>
      <c r="O33" s="3125"/>
    </row>
    <row r="34" spans="1:15" s="2315" customFormat="1">
      <c r="A34" s="3124"/>
      <c r="J34" s="2371"/>
      <c r="K34" s="3125"/>
      <c r="L34" s="3117"/>
      <c r="M34" s="3125"/>
      <c r="N34" s="3117"/>
      <c r="O34" s="3125"/>
    </row>
    <row r="35" spans="1:15" s="2315" customFormat="1">
      <c r="A35" s="3124"/>
      <c r="K35" s="3125"/>
      <c r="L35" s="3117"/>
      <c r="M35" s="3125"/>
      <c r="N35" s="3117"/>
      <c r="O35" s="3125"/>
    </row>
    <row r="36" spans="1:15" s="2315" customFormat="1">
      <c r="A36" s="3124"/>
      <c r="K36" s="3125"/>
      <c r="L36" s="3117"/>
      <c r="M36" s="3125"/>
      <c r="N36" s="3117"/>
      <c r="O36" s="3125"/>
    </row>
    <row r="37" spans="1:15" s="2315" customFormat="1">
      <c r="A37" s="3124"/>
      <c r="K37" s="3125"/>
      <c r="L37" s="3117"/>
      <c r="M37" s="3125"/>
      <c r="N37" s="3117"/>
      <c r="O37" s="3125"/>
    </row>
    <row r="38" spans="1:15" s="2315" customFormat="1">
      <c r="A38" s="3124"/>
      <c r="K38" s="3125"/>
      <c r="L38" s="3117"/>
      <c r="M38" s="3125"/>
      <c r="N38" s="3117"/>
      <c r="O38" s="3125"/>
    </row>
    <row r="39" spans="1:15">
      <c r="E39" s="2315"/>
      <c r="F39" s="2315"/>
      <c r="G39" s="2315"/>
      <c r="H39" s="2315"/>
      <c r="I39" s="2315"/>
      <c r="J39" s="2315"/>
      <c r="K39" s="3125"/>
    </row>
    <row r="40" spans="1:15">
      <c r="E40" s="2315"/>
      <c r="F40" s="2315"/>
      <c r="G40" s="2315"/>
      <c r="H40" s="2315"/>
      <c r="I40" s="2315"/>
      <c r="J40" s="2315"/>
      <c r="K40" s="3125"/>
    </row>
    <row r="41" spans="1:15">
      <c r="E41" s="2315"/>
      <c r="F41" s="2315"/>
      <c r="G41" s="2315"/>
      <c r="H41" s="2315"/>
      <c r="I41" s="2315"/>
      <c r="J41" s="2315"/>
      <c r="K41" s="3125"/>
    </row>
    <row r="42" spans="1:15">
      <c r="E42" s="2315"/>
      <c r="F42" s="2315"/>
      <c r="G42" s="2315"/>
      <c r="H42" s="2315"/>
      <c r="I42" s="2315"/>
      <c r="J42" s="2315"/>
      <c r="K42" s="3125"/>
    </row>
    <row r="43" spans="1:15">
      <c r="E43" s="2315"/>
      <c r="F43" s="2315"/>
      <c r="G43" s="2315"/>
      <c r="H43" s="2315"/>
      <c r="I43" s="2315"/>
      <c r="J43" s="2315"/>
      <c r="K43" s="3125"/>
    </row>
    <row r="44" spans="1:15">
      <c r="E44" s="2315"/>
      <c r="F44" s="2315"/>
      <c r="G44" s="2315"/>
      <c r="H44" s="2315"/>
      <c r="I44" s="2315"/>
      <c r="J44" s="2315"/>
      <c r="K44" s="3125"/>
    </row>
    <row r="45" spans="1:15">
      <c r="E45" s="2315"/>
      <c r="F45" s="2315"/>
      <c r="G45" s="2315"/>
      <c r="H45" s="2315"/>
      <c r="I45" s="2315"/>
      <c r="J45" s="2315"/>
      <c r="K45" s="3125"/>
    </row>
    <row r="46" spans="1:15">
      <c r="E46" s="2315"/>
      <c r="F46" s="2315"/>
      <c r="G46" s="2315"/>
      <c r="H46" s="2315"/>
      <c r="I46" s="2315"/>
      <c r="J46" s="2315"/>
      <c r="K46" s="3125"/>
    </row>
    <row r="47" spans="1:15">
      <c r="E47" s="2315"/>
      <c r="F47" s="2315"/>
      <c r="G47" s="2315"/>
      <c r="H47" s="2315"/>
      <c r="I47" s="2315"/>
      <c r="J47" s="2315"/>
      <c r="K47" s="3125"/>
    </row>
    <row r="48" spans="1:15">
      <c r="E48" s="2315"/>
      <c r="F48" s="2315"/>
      <c r="G48" s="2315"/>
      <c r="H48" s="2315"/>
      <c r="I48" s="2315"/>
      <c r="J48" s="2315"/>
      <c r="K48" s="3125"/>
    </row>
    <row r="49" spans="5:11">
      <c r="E49" s="2315"/>
      <c r="F49" s="2315"/>
      <c r="G49" s="2315"/>
      <c r="H49" s="2315"/>
      <c r="I49" s="2315"/>
      <c r="J49" s="2315"/>
      <c r="K49" s="3125"/>
    </row>
    <row r="50" spans="5:11">
      <c r="E50" s="2315"/>
      <c r="F50" s="2315"/>
      <c r="G50" s="2315"/>
      <c r="H50" s="2315"/>
      <c r="I50" s="2315"/>
      <c r="J50" s="2315"/>
      <c r="K50" s="3125"/>
    </row>
    <row r="51" spans="5:11">
      <c r="E51" s="2315"/>
      <c r="F51" s="2315"/>
      <c r="G51" s="2315"/>
      <c r="H51" s="2315"/>
      <c r="I51" s="2315"/>
      <c r="J51" s="2315"/>
      <c r="K51" s="3125"/>
    </row>
    <row r="52" spans="5:11">
      <c r="E52" s="2315"/>
      <c r="F52" s="2315"/>
      <c r="G52" s="2315"/>
      <c r="H52" s="2315"/>
      <c r="I52" s="2315"/>
      <c r="J52" s="2315"/>
      <c r="K52" s="3125"/>
    </row>
    <row r="53" spans="5:11">
      <c r="E53" s="2315"/>
      <c r="F53" s="2315"/>
      <c r="G53" s="2315"/>
      <c r="H53" s="2315"/>
      <c r="I53" s="2315"/>
      <c r="J53" s="2315"/>
      <c r="K53" s="3125"/>
    </row>
    <row r="54" spans="5:11">
      <c r="E54" s="2315"/>
      <c r="F54" s="2315"/>
      <c r="G54" s="2315"/>
      <c r="H54" s="2315"/>
      <c r="I54" s="2315"/>
      <c r="J54" s="2315"/>
      <c r="K54" s="3125"/>
    </row>
    <row r="55" spans="5:11">
      <c r="E55" s="2315"/>
      <c r="F55" s="2315"/>
      <c r="G55" s="2315"/>
      <c r="H55" s="2315"/>
      <c r="I55" s="2315"/>
      <c r="J55" s="2315"/>
      <c r="K55" s="3125"/>
    </row>
    <row r="56" spans="5:11">
      <c r="E56" s="2315"/>
      <c r="F56" s="2315"/>
      <c r="G56" s="2315"/>
      <c r="H56" s="2315"/>
      <c r="I56" s="2315"/>
      <c r="J56" s="2315"/>
      <c r="K56" s="3125"/>
    </row>
    <row r="57" spans="5:11">
      <c r="E57" s="2315"/>
      <c r="F57" s="2315"/>
      <c r="G57" s="2315"/>
      <c r="H57" s="2315"/>
      <c r="I57" s="2315"/>
      <c r="J57" s="2315"/>
      <c r="K57" s="3125"/>
    </row>
    <row r="58" spans="5:11">
      <c r="E58" s="2315"/>
      <c r="F58" s="2315"/>
      <c r="G58" s="2315"/>
      <c r="H58" s="2315"/>
      <c r="I58" s="2315"/>
      <c r="J58" s="2315"/>
      <c r="K58" s="3125"/>
    </row>
    <row r="59" spans="5:11">
      <c r="E59" s="2315"/>
      <c r="F59" s="2315"/>
      <c r="G59" s="2315"/>
      <c r="H59" s="2315"/>
      <c r="I59" s="2315"/>
      <c r="J59" s="2315"/>
      <c r="K59" s="3125"/>
    </row>
    <row r="60" spans="5:11">
      <c r="E60" s="2315"/>
      <c r="F60" s="2315"/>
      <c r="G60" s="2315"/>
      <c r="H60" s="2315"/>
      <c r="I60" s="2315"/>
      <c r="J60" s="2315"/>
      <c r="K60" s="3125"/>
    </row>
    <row r="61" spans="5:11">
      <c r="E61" s="2315"/>
      <c r="F61" s="2315"/>
      <c r="G61" s="2315"/>
      <c r="H61" s="2315"/>
      <c r="I61" s="2315"/>
      <c r="J61" s="2315"/>
      <c r="K61" s="3125"/>
    </row>
    <row r="62" spans="5:11">
      <c r="E62" s="2315"/>
      <c r="F62" s="2315"/>
      <c r="G62" s="2315"/>
      <c r="H62" s="2315"/>
      <c r="I62" s="2315"/>
      <c r="J62" s="2315"/>
      <c r="K62" s="3125"/>
    </row>
    <row r="63" spans="5:11">
      <c r="E63" s="2315"/>
      <c r="F63" s="2315"/>
      <c r="G63" s="2315"/>
      <c r="H63" s="2315"/>
      <c r="I63" s="2315"/>
      <c r="J63" s="2315"/>
      <c r="K63" s="3125"/>
    </row>
    <row r="64" spans="5:11">
      <c r="E64" s="2315"/>
      <c r="F64" s="2315"/>
      <c r="G64" s="2315"/>
      <c r="H64" s="2315"/>
      <c r="I64" s="2315"/>
      <c r="J64" s="2315"/>
      <c r="K64" s="3125"/>
    </row>
    <row r="65" spans="5:11">
      <c r="E65" s="2315"/>
      <c r="F65" s="2315"/>
      <c r="G65" s="2315"/>
      <c r="H65" s="2315"/>
      <c r="I65" s="2315"/>
      <c r="J65" s="2315"/>
      <c r="K65" s="3125"/>
    </row>
    <row r="66" spans="5:11">
      <c r="H66" s="2315"/>
      <c r="I66" s="2315"/>
      <c r="J66" s="2315"/>
      <c r="K66" s="3125"/>
    </row>
    <row r="67" spans="5:11">
      <c r="H67" s="2315"/>
      <c r="I67" s="2315"/>
      <c r="J67" s="2315"/>
      <c r="K67" s="3125"/>
    </row>
    <row r="68" spans="5:11">
      <c r="H68" s="2315"/>
      <c r="I68" s="2315"/>
      <c r="J68" s="2315"/>
      <c r="K68" s="3125"/>
    </row>
    <row r="69" spans="5:11">
      <c r="H69" s="2315"/>
      <c r="I69" s="2315"/>
      <c r="J69" s="2315"/>
      <c r="K69" s="3125"/>
    </row>
    <row r="70" spans="5:11">
      <c r="H70" s="2315"/>
      <c r="I70" s="2315"/>
      <c r="J70" s="2315"/>
      <c r="K70" s="3125"/>
    </row>
    <row r="71" spans="5:11">
      <c r="H71" s="2315"/>
      <c r="I71" s="2315"/>
      <c r="J71" s="2315"/>
      <c r="K71" s="3125"/>
    </row>
    <row r="72" spans="5:11">
      <c r="H72" s="2315"/>
      <c r="I72" s="2315"/>
      <c r="J72" s="2315"/>
      <c r="K72" s="3125"/>
    </row>
    <row r="73" spans="5:11">
      <c r="H73" s="2315"/>
      <c r="I73" s="2315"/>
      <c r="J73" s="2315"/>
      <c r="K73" s="3125"/>
    </row>
    <row r="74" spans="5:11">
      <c r="H74" s="2315"/>
      <c r="I74" s="2315"/>
      <c r="J74" s="2315"/>
      <c r="K74" s="3125"/>
    </row>
    <row r="75" spans="5:11">
      <c r="H75" s="2315"/>
      <c r="I75" s="2315"/>
      <c r="J75" s="2315"/>
      <c r="K75" s="3125"/>
    </row>
    <row r="76" spans="5:11">
      <c r="H76" s="2315"/>
      <c r="I76" s="2315"/>
      <c r="J76" s="2315"/>
      <c r="K76" s="3125"/>
    </row>
    <row r="77" spans="5:11">
      <c r="H77" s="2315"/>
      <c r="I77" s="2315"/>
      <c r="J77" s="2315"/>
      <c r="K77" s="3125"/>
    </row>
    <row r="78" spans="5:11">
      <c r="H78" s="2315"/>
      <c r="I78" s="2315"/>
      <c r="J78" s="2315"/>
      <c r="K78" s="3125"/>
    </row>
    <row r="79" spans="5:11">
      <c r="H79" s="2315"/>
      <c r="I79" s="2315"/>
      <c r="J79" s="2315"/>
      <c r="K79" s="3125"/>
    </row>
    <row r="80" spans="5:11">
      <c r="H80" s="2315"/>
      <c r="I80" s="2315"/>
      <c r="J80" s="2315"/>
      <c r="K80" s="3125"/>
    </row>
    <row r="81" spans="8:11">
      <c r="H81" s="2315"/>
      <c r="I81" s="2315"/>
      <c r="J81" s="2315"/>
      <c r="K81" s="3125"/>
    </row>
    <row r="82" spans="8:11">
      <c r="H82" s="2315"/>
      <c r="I82" s="2315"/>
      <c r="J82" s="2315"/>
      <c r="K82" s="3125"/>
    </row>
    <row r="83" spans="8:11">
      <c r="H83" s="2315"/>
      <c r="I83" s="2315"/>
      <c r="J83" s="2315"/>
      <c r="K83" s="3125"/>
    </row>
  </sheetData>
  <sheetProtection formatColumns="0" formatRows="0"/>
  <mergeCells count="1">
    <mergeCell ref="B3:J3"/>
  </mergeCells>
  <conditionalFormatting sqref="M7:M12">
    <cfRule type="cellIs" dxfId="20" priority="1" operator="equal">
      <formula>0</formula>
    </cfRule>
  </conditionalFormatting>
  <dataValidations count="1">
    <dataValidation type="custom" allowBlank="1" showErrorMessage="1" errorTitle="Input Error" error="Please enter a numeric value" sqref="E8:F9 E11:F12" xr:uid="{C2D7A8E1-38EE-421E-B957-3E9A0B00CB94}">
      <formula1>ISNUMBER(E8)</formula1>
    </dataValidation>
  </dataValidations>
  <pageMargins left="0.7" right="0.7" top="0.75" bottom="0.75" header="0.3" footer="0.3"/>
  <pageSetup paperSize="8" scale="62" fitToHeight="0" orientation="portrait" r:id="rId1"/>
  <headerFooter>
    <oddHeader>&amp;L&amp;F&amp;CSheet: &amp;A&amp;ROFFICIAL</oddHeader>
    <oddFooter>&amp;LPrinted on: &amp;D at &amp;T&amp;CPage &amp;P of &amp;N&amp;ROfwat</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02A38-994B-442E-9E4C-F54C2EB238D3}">
  <sheetPr codeName="Sheet146"/>
  <dimension ref="A1:AZ75"/>
  <sheetViews>
    <sheetView topLeftCell="A2" zoomScaleNormal="90" workbookViewId="0">
      <selection activeCell="AA20" sqref="AA20"/>
    </sheetView>
  </sheetViews>
  <sheetFormatPr defaultColWidth="9" defaultRowHeight="13.8"/>
  <cols>
    <col min="1" max="1" width="1.19921875" style="1004" customWidth="1"/>
    <col min="2" max="3" width="18.69921875" style="434" customWidth="1"/>
    <col min="4" max="4" width="14.19921875" style="434" customWidth="1"/>
    <col min="5" max="5" width="9" style="434"/>
    <col min="6" max="6" width="3.59765625" style="434" customWidth="1"/>
    <col min="7" max="13" width="9" style="434"/>
    <col min="14" max="14" width="3.69921875" style="434" customWidth="1"/>
    <col min="15" max="21" width="9" style="434"/>
    <col min="22" max="22" width="4.5" style="434" customWidth="1"/>
    <col min="23" max="29" width="9" style="434"/>
    <col min="30" max="30" width="4.09765625" style="434" customWidth="1"/>
    <col min="31" max="31" width="9" style="434"/>
    <col min="32" max="35" width="9" style="434" customWidth="1"/>
    <col min="36" max="37" width="9.19921875" style="434" customWidth="1"/>
    <col min="38" max="39" width="10.19921875" style="434" customWidth="1"/>
    <col min="40" max="41" width="9.19921875" style="434" customWidth="1"/>
    <col min="42" max="43" width="10.19921875" style="434" customWidth="1"/>
    <col min="44" max="44" width="2" style="434" customWidth="1"/>
    <col min="45" max="45" width="9.69921875" style="2514" customWidth="1"/>
    <col min="46" max="46" width="4.19921875" style="434" customWidth="1"/>
    <col min="47" max="47" width="23.19921875" style="434" customWidth="1"/>
    <col min="48" max="48" width="1.69921875" style="1004" customWidth="1"/>
    <col min="49" max="49" width="1.69921875" style="3451" customWidth="1"/>
    <col min="50" max="50" width="19.69921875" style="3452" bestFit="1" customWidth="1"/>
    <col min="51" max="51" width="1.69921875" style="3453" customWidth="1"/>
    <col min="52" max="52" width="1.69921875" style="3452" customWidth="1"/>
    <col min="53" max="53" width="1.19921875" style="434" customWidth="1"/>
    <col min="54" max="16384" width="9" style="434"/>
  </cols>
  <sheetData>
    <row r="1" spans="1:52" s="2470" customFormat="1" ht="23.25" customHeight="1">
      <c r="A1" s="3124" t="s">
        <v>713</v>
      </c>
      <c r="B1" s="2926" t="s">
        <v>5359</v>
      </c>
      <c r="C1" s="2926"/>
      <c r="D1" s="2926"/>
      <c r="E1" s="2468"/>
      <c r="F1" s="2468"/>
      <c r="G1" s="2468"/>
      <c r="H1" s="2468"/>
      <c r="I1" s="2468"/>
      <c r="J1" s="2468"/>
      <c r="K1" s="2468"/>
      <c r="L1" s="2467"/>
      <c r="M1" s="2467"/>
      <c r="N1" s="2467"/>
      <c r="O1" s="2467"/>
      <c r="P1" s="2467"/>
      <c r="Q1" s="2467"/>
      <c r="R1" s="2467"/>
      <c r="S1" s="2467"/>
      <c r="T1" s="2467"/>
      <c r="U1" s="2467"/>
      <c r="V1" s="2467"/>
      <c r="W1" s="2467"/>
      <c r="X1" s="2467"/>
      <c r="Y1" s="2467"/>
      <c r="Z1" s="2467"/>
      <c r="AA1" s="2467"/>
      <c r="AB1" s="2467"/>
      <c r="AC1" s="2467"/>
      <c r="AD1" s="2467"/>
      <c r="AE1" s="2467"/>
      <c r="AF1" s="2467"/>
      <c r="AG1" s="2467"/>
      <c r="AH1" s="2467"/>
      <c r="AI1" s="2467"/>
      <c r="AJ1" s="2467"/>
      <c r="AK1" s="2467"/>
      <c r="AL1" s="2467"/>
      <c r="AM1" s="2467"/>
      <c r="AN1" s="2467"/>
      <c r="AO1" s="2467"/>
      <c r="AP1" s="2467"/>
      <c r="AQ1" s="2467"/>
      <c r="AR1" s="2467"/>
      <c r="AS1" s="2469"/>
      <c r="AT1" s="2467"/>
      <c r="AU1" s="2467"/>
      <c r="AV1" s="3124"/>
      <c r="AW1" s="3451"/>
      <c r="AX1" s="3452"/>
      <c r="AY1" s="3453"/>
      <c r="AZ1" s="3452"/>
    </row>
    <row r="2" spans="1:52" s="2470" customFormat="1" ht="23.25" customHeight="1">
      <c r="A2" s="3124"/>
      <c r="B2" s="5344" t="str">
        <f>SelectCompany!B4</f>
        <v>South Staffordshire Water</v>
      </c>
      <c r="C2" s="5344"/>
      <c r="D2" s="5344"/>
      <c r="E2" s="2468"/>
      <c r="F2" s="2471"/>
      <c r="G2" s="2471"/>
      <c r="H2" s="2471"/>
      <c r="I2" s="2471"/>
      <c r="J2" s="2467"/>
      <c r="K2" s="2467"/>
      <c r="L2" s="2467"/>
      <c r="M2" s="2467"/>
      <c r="N2" s="2467"/>
      <c r="O2" s="2467"/>
      <c r="P2" s="2467"/>
      <c r="Q2" s="2467"/>
      <c r="R2" s="2467"/>
      <c r="S2" s="2467"/>
      <c r="T2" s="2467"/>
      <c r="U2" s="2467"/>
      <c r="V2" s="2467"/>
      <c r="W2" s="2467"/>
      <c r="X2" s="2467"/>
      <c r="Y2" s="2467"/>
      <c r="Z2" s="2467"/>
      <c r="AA2" s="2467"/>
      <c r="AB2" s="2467"/>
      <c r="AC2" s="2467"/>
      <c r="AD2" s="2467"/>
      <c r="AE2" s="2467"/>
      <c r="AF2" s="2467"/>
      <c r="AG2" s="2467"/>
      <c r="AH2" s="2467"/>
      <c r="AI2" s="2467"/>
      <c r="AJ2" s="2467"/>
      <c r="AK2" s="2467"/>
      <c r="AL2" s="2467"/>
      <c r="AM2" s="2467"/>
      <c r="AN2" s="2467"/>
      <c r="AO2" s="2467"/>
      <c r="AP2" s="2467"/>
      <c r="AQ2" s="2467"/>
      <c r="AR2" s="2467"/>
      <c r="AS2" s="2469"/>
      <c r="AT2" s="2467"/>
      <c r="AU2" s="2467"/>
      <c r="AV2" s="3124"/>
      <c r="AW2" s="3451"/>
      <c r="AX2" s="3452"/>
      <c r="AY2" s="3453"/>
      <c r="AZ2" s="3452"/>
    </row>
    <row r="3" spans="1:52" s="2472" customFormat="1" ht="36.75" customHeight="1">
      <c r="A3" s="3124"/>
      <c r="B3" s="5345" t="s">
        <v>5360</v>
      </c>
      <c r="C3" s="5345"/>
      <c r="D3" s="5345"/>
      <c r="E3" s="5345"/>
      <c r="F3" s="5345"/>
      <c r="G3" s="5345"/>
      <c r="H3" s="5345"/>
      <c r="I3" s="5345"/>
      <c r="J3" s="5345"/>
      <c r="K3" s="5345"/>
      <c r="L3" s="5345"/>
      <c r="M3" s="5345"/>
      <c r="N3" s="5345"/>
      <c r="O3" s="5345"/>
      <c r="P3" s="5345"/>
      <c r="Q3" s="5345"/>
      <c r="R3" s="5345"/>
      <c r="S3" s="5345"/>
      <c r="T3" s="5345"/>
      <c r="U3" s="5345"/>
      <c r="V3" s="5345"/>
      <c r="W3" s="5345"/>
      <c r="X3" s="5345"/>
      <c r="Y3" s="5345"/>
      <c r="Z3" s="5345"/>
      <c r="AA3" s="5345"/>
      <c r="AB3" s="5345"/>
      <c r="AC3" s="5345"/>
      <c r="AD3" s="5345"/>
      <c r="AE3" s="5345"/>
      <c r="AF3" s="5345"/>
      <c r="AG3" s="5345"/>
      <c r="AH3" s="5345"/>
      <c r="AI3" s="5345"/>
      <c r="AJ3" s="5345"/>
      <c r="AK3" s="5345"/>
      <c r="AL3" s="5345"/>
      <c r="AM3" s="5345"/>
      <c r="AN3" s="5345"/>
      <c r="AO3" s="5345"/>
      <c r="AP3" s="5345"/>
      <c r="AQ3" s="5345"/>
      <c r="AR3" s="5345"/>
      <c r="AS3" s="5345"/>
      <c r="AT3" s="5345"/>
      <c r="AU3" s="5345"/>
      <c r="AV3" s="3124"/>
      <c r="AW3" s="3451"/>
      <c r="AX3" s="3109" t="s">
        <v>716</v>
      </c>
      <c r="AY3" s="3453"/>
      <c r="AZ3" s="3452"/>
    </row>
    <row r="4" spans="1:52" ht="15.6" thickBot="1">
      <c r="A4" s="3124"/>
      <c r="B4" s="2473"/>
      <c r="C4" s="2473"/>
      <c r="D4" s="2474"/>
      <c r="E4" s="2473"/>
      <c r="F4" s="2473"/>
      <c r="G4" s="4371"/>
      <c r="H4" s="2473"/>
      <c r="I4" s="2473"/>
      <c r="J4" s="2473"/>
      <c r="K4" s="2473"/>
      <c r="L4" s="2473"/>
      <c r="M4" s="2473"/>
      <c r="N4" s="2473"/>
      <c r="O4" s="4371"/>
      <c r="P4" s="2473"/>
      <c r="Q4" s="2473"/>
      <c r="R4" s="2473"/>
      <c r="S4" s="2473"/>
      <c r="T4" s="2473"/>
      <c r="U4" s="2473"/>
      <c r="V4" s="2473"/>
      <c r="W4" s="2473"/>
      <c r="X4" s="2473"/>
      <c r="Y4" s="2473"/>
      <c r="Z4" s="2473"/>
      <c r="AA4" s="2473"/>
      <c r="AB4" s="2473"/>
      <c r="AC4" s="2473"/>
      <c r="AD4" s="2473"/>
      <c r="AE4" s="2473"/>
      <c r="AF4" s="2473"/>
      <c r="AG4" s="2473"/>
      <c r="AH4" s="2473"/>
      <c r="AI4" s="2473"/>
      <c r="AJ4" s="2473"/>
      <c r="AK4" s="2473"/>
      <c r="AL4" s="2473"/>
      <c r="AM4" s="2473"/>
      <c r="AN4" s="2473"/>
      <c r="AO4" s="2473"/>
      <c r="AP4" s="2473"/>
      <c r="AQ4" s="2473"/>
      <c r="AR4" s="2473"/>
      <c r="AS4" s="2474"/>
      <c r="AT4" s="2473"/>
      <c r="AU4" s="2473"/>
      <c r="AV4" s="3124"/>
      <c r="AW4" s="3452"/>
      <c r="AY4" s="4727"/>
    </row>
    <row r="5" spans="1:52" ht="15.75" customHeight="1" thickTop="1">
      <c r="A5" s="3124"/>
      <c r="B5" s="5346" t="s">
        <v>5361</v>
      </c>
      <c r="C5" s="5348" t="s">
        <v>5362</v>
      </c>
      <c r="D5" s="5348" t="s">
        <v>5363</v>
      </c>
      <c r="E5" s="5350" t="s">
        <v>5364</v>
      </c>
      <c r="F5" s="2475"/>
      <c r="G5" s="5352" t="s">
        <v>980</v>
      </c>
      <c r="H5" s="5353"/>
      <c r="I5" s="5354"/>
      <c r="J5" s="5354"/>
      <c r="K5" s="5354"/>
      <c r="L5" s="5354"/>
      <c r="M5" s="5355"/>
      <c r="N5" s="2475"/>
      <c r="O5" s="5352" t="s">
        <v>5365</v>
      </c>
      <c r="P5" s="5353"/>
      <c r="Q5" s="5354"/>
      <c r="R5" s="5354"/>
      <c r="S5" s="5354"/>
      <c r="T5" s="5354"/>
      <c r="U5" s="5355"/>
      <c r="V5" s="2475"/>
      <c r="W5" s="5352" t="s">
        <v>5366</v>
      </c>
      <c r="X5" s="5353"/>
      <c r="Y5" s="5354"/>
      <c r="Z5" s="5354"/>
      <c r="AA5" s="5354"/>
      <c r="AB5" s="5354"/>
      <c r="AC5" s="5355"/>
      <c r="AD5" s="2475"/>
      <c r="AE5" s="5352" t="s">
        <v>5367</v>
      </c>
      <c r="AF5" s="5354"/>
      <c r="AG5" s="5354"/>
      <c r="AH5" s="5354"/>
      <c r="AI5" s="5354"/>
      <c r="AJ5" s="5354"/>
      <c r="AK5" s="5354"/>
      <c r="AL5" s="5354"/>
      <c r="AM5" s="5354"/>
      <c r="AN5" s="5354"/>
      <c r="AO5" s="5354"/>
      <c r="AP5" s="5354"/>
      <c r="AQ5" s="2476"/>
      <c r="AR5" s="2475"/>
      <c r="AS5" s="5341" t="s">
        <v>723</v>
      </c>
      <c r="AT5" s="2475"/>
      <c r="AU5" s="5341" t="s">
        <v>5368</v>
      </c>
      <c r="AV5" s="3124"/>
    </row>
    <row r="6" spans="1:52" ht="62.25" customHeight="1">
      <c r="A6" s="3124" t="s">
        <v>1278</v>
      </c>
      <c r="B6" s="5347"/>
      <c r="C6" s="5349"/>
      <c r="D6" s="5349"/>
      <c r="E6" s="5351"/>
      <c r="F6" s="2475"/>
      <c r="G6" s="4100" t="s">
        <v>5369</v>
      </c>
      <c r="H6" s="4101" t="s">
        <v>1281</v>
      </c>
      <c r="I6" s="4102" t="s">
        <v>1282</v>
      </c>
      <c r="J6" s="4102" t="s">
        <v>1283</v>
      </c>
      <c r="K6" s="4102" t="s">
        <v>1284</v>
      </c>
      <c r="L6" s="4102" t="s">
        <v>1285</v>
      </c>
      <c r="M6" s="4103" t="s">
        <v>5370</v>
      </c>
      <c r="N6" s="4104"/>
      <c r="O6" s="4100" t="s">
        <v>5369</v>
      </c>
      <c r="P6" s="4101" t="s">
        <v>1281</v>
      </c>
      <c r="Q6" s="4102" t="s">
        <v>1282</v>
      </c>
      <c r="R6" s="4102" t="s">
        <v>1283</v>
      </c>
      <c r="S6" s="4102" t="s">
        <v>1284</v>
      </c>
      <c r="T6" s="4102" t="s">
        <v>1285</v>
      </c>
      <c r="U6" s="4103" t="s">
        <v>5370</v>
      </c>
      <c r="V6" s="4104"/>
      <c r="W6" s="4100" t="s">
        <v>5369</v>
      </c>
      <c r="X6" s="4101" t="s">
        <v>1281</v>
      </c>
      <c r="Y6" s="4102" t="s">
        <v>1282</v>
      </c>
      <c r="Z6" s="4102" t="s">
        <v>1283</v>
      </c>
      <c r="AA6" s="4102" t="s">
        <v>1284</v>
      </c>
      <c r="AB6" s="4102" t="s">
        <v>1285</v>
      </c>
      <c r="AC6" s="4103" t="s">
        <v>5370</v>
      </c>
      <c r="AD6" s="4104"/>
      <c r="AE6" s="4105" t="s">
        <v>5371</v>
      </c>
      <c r="AF6" s="4106" t="s">
        <v>5372</v>
      </c>
      <c r="AG6" s="4106" t="s">
        <v>5373</v>
      </c>
      <c r="AH6" s="4106" t="s">
        <v>5374</v>
      </c>
      <c r="AI6" s="4106" t="s">
        <v>5375</v>
      </c>
      <c r="AJ6" s="4107" t="s">
        <v>5376</v>
      </c>
      <c r="AK6" s="4107" t="s">
        <v>5377</v>
      </c>
      <c r="AL6" s="4107" t="s">
        <v>5378</v>
      </c>
      <c r="AM6" s="4107" t="s">
        <v>5379</v>
      </c>
      <c r="AN6" s="4107" t="s">
        <v>5380</v>
      </c>
      <c r="AO6" s="4107" t="s">
        <v>5381</v>
      </c>
      <c r="AP6" s="4107" t="s">
        <v>5382</v>
      </c>
      <c r="AQ6" s="4108" t="s">
        <v>5383</v>
      </c>
      <c r="AR6" s="2475"/>
      <c r="AS6" s="5342"/>
      <c r="AT6" s="2475"/>
      <c r="AU6" s="5342"/>
      <c r="AV6" s="3124"/>
    </row>
    <row r="7" spans="1:52" ht="15" customHeight="1">
      <c r="A7" s="3124"/>
      <c r="B7" s="2477" t="s">
        <v>718</v>
      </c>
      <c r="C7" s="4098" t="s">
        <v>2403</v>
      </c>
      <c r="D7" s="2478" t="s">
        <v>2403</v>
      </c>
      <c r="E7" s="2479" t="s">
        <v>26</v>
      </c>
      <c r="F7" s="2475"/>
      <c r="G7" s="4105" t="s">
        <v>731</v>
      </c>
      <c r="H7" s="4098" t="s">
        <v>731</v>
      </c>
      <c r="I7" s="4106" t="s">
        <v>731</v>
      </c>
      <c r="J7" s="4106" t="s">
        <v>731</v>
      </c>
      <c r="K7" s="4106" t="s">
        <v>731</v>
      </c>
      <c r="L7" s="4106" t="s">
        <v>731</v>
      </c>
      <c r="M7" s="4109" t="s">
        <v>731</v>
      </c>
      <c r="N7" s="4104"/>
      <c r="O7" s="4105" t="s">
        <v>731</v>
      </c>
      <c r="P7" s="4098" t="s">
        <v>731</v>
      </c>
      <c r="Q7" s="4106" t="s">
        <v>731</v>
      </c>
      <c r="R7" s="4106" t="s">
        <v>731</v>
      </c>
      <c r="S7" s="4106" t="s">
        <v>731</v>
      </c>
      <c r="T7" s="4106" t="s">
        <v>731</v>
      </c>
      <c r="U7" s="4109" t="s">
        <v>731</v>
      </c>
      <c r="V7" s="4104"/>
      <c r="W7" s="4105" t="s">
        <v>1848</v>
      </c>
      <c r="X7" s="4098" t="s">
        <v>1848</v>
      </c>
      <c r="Y7" s="4106" t="s">
        <v>1848</v>
      </c>
      <c r="Z7" s="4106" t="s">
        <v>1848</v>
      </c>
      <c r="AA7" s="4106" t="s">
        <v>1848</v>
      </c>
      <c r="AB7" s="4106" t="s">
        <v>1848</v>
      </c>
      <c r="AC7" s="4109" t="s">
        <v>1848</v>
      </c>
      <c r="AD7" s="4104"/>
      <c r="AE7" s="4105" t="s">
        <v>4969</v>
      </c>
      <c r="AF7" s="4106" t="s">
        <v>5384</v>
      </c>
      <c r="AG7" s="4106" t="s">
        <v>2403</v>
      </c>
      <c r="AH7" s="4106" t="s">
        <v>4966</v>
      </c>
      <c r="AI7" s="4106" t="s">
        <v>5385</v>
      </c>
      <c r="AJ7" s="4110" t="s">
        <v>1575</v>
      </c>
      <c r="AK7" s="4110" t="s">
        <v>4969</v>
      </c>
      <c r="AL7" s="4110" t="s">
        <v>1575</v>
      </c>
      <c r="AM7" s="4110" t="s">
        <v>4969</v>
      </c>
      <c r="AN7" s="4110" t="s">
        <v>1575</v>
      </c>
      <c r="AO7" s="4110" t="s">
        <v>4969</v>
      </c>
      <c r="AP7" s="4110" t="s">
        <v>1575</v>
      </c>
      <c r="AQ7" s="4111" t="s">
        <v>4969</v>
      </c>
      <c r="AR7" s="2475"/>
      <c r="AS7" s="5342"/>
      <c r="AT7" s="2475"/>
      <c r="AU7" s="5342"/>
      <c r="AV7" s="3124"/>
    </row>
    <row r="8" spans="1:52" ht="15.6" thickBot="1">
      <c r="A8" s="3124"/>
      <c r="B8" s="2480" t="s">
        <v>719</v>
      </c>
      <c r="C8" s="4099">
        <v>0</v>
      </c>
      <c r="D8" s="2481">
        <v>0</v>
      </c>
      <c r="E8" s="2482">
        <v>0</v>
      </c>
      <c r="F8" s="2475"/>
      <c r="G8" s="4112">
        <v>2</v>
      </c>
      <c r="H8" s="4099">
        <v>3</v>
      </c>
      <c r="I8" s="4113">
        <v>3</v>
      </c>
      <c r="J8" s="4113">
        <v>3</v>
      </c>
      <c r="K8" s="4113">
        <v>3</v>
      </c>
      <c r="L8" s="4113">
        <v>3</v>
      </c>
      <c r="M8" s="4114">
        <v>3</v>
      </c>
      <c r="N8" s="4104"/>
      <c r="O8" s="4112">
        <v>2</v>
      </c>
      <c r="P8" s="4099">
        <v>3</v>
      </c>
      <c r="Q8" s="4113">
        <v>3</v>
      </c>
      <c r="R8" s="4113">
        <v>3</v>
      </c>
      <c r="S8" s="4113">
        <v>3</v>
      </c>
      <c r="T8" s="4113">
        <v>3</v>
      </c>
      <c r="U8" s="4114">
        <v>3</v>
      </c>
      <c r="V8" s="4104"/>
      <c r="W8" s="4112">
        <v>2</v>
      </c>
      <c r="X8" s="4099">
        <v>2</v>
      </c>
      <c r="Y8" s="4113">
        <v>2</v>
      </c>
      <c r="Z8" s="4113">
        <v>2</v>
      </c>
      <c r="AA8" s="4113">
        <v>2</v>
      </c>
      <c r="AB8" s="4113">
        <v>2</v>
      </c>
      <c r="AC8" s="4114">
        <v>2</v>
      </c>
      <c r="AD8" s="4104"/>
      <c r="AE8" s="4112">
        <v>1</v>
      </c>
      <c r="AF8" s="4113">
        <v>1</v>
      </c>
      <c r="AG8" s="4113">
        <v>0</v>
      </c>
      <c r="AH8" s="4113">
        <v>0</v>
      </c>
      <c r="AI8" s="4113">
        <v>3</v>
      </c>
      <c r="AJ8" s="4115">
        <v>0</v>
      </c>
      <c r="AK8" s="4115">
        <v>1</v>
      </c>
      <c r="AL8" s="4115">
        <v>0</v>
      </c>
      <c r="AM8" s="4115">
        <v>1</v>
      </c>
      <c r="AN8" s="4115">
        <v>0</v>
      </c>
      <c r="AO8" s="4115">
        <v>1</v>
      </c>
      <c r="AP8" s="4115">
        <v>0</v>
      </c>
      <c r="AQ8" s="4116">
        <v>1</v>
      </c>
      <c r="AR8" s="2475"/>
      <c r="AS8" s="5343"/>
      <c r="AT8" s="2475"/>
      <c r="AU8" s="5343"/>
      <c r="AV8" s="3124"/>
    </row>
    <row r="9" spans="1:52" ht="15.75" customHeight="1" thickTop="1" thickBot="1">
      <c r="A9" s="3124" t="s">
        <v>729</v>
      </c>
      <c r="B9" s="2433"/>
      <c r="C9" s="2433"/>
      <c r="D9" s="2433"/>
      <c r="E9" s="2433"/>
      <c r="F9" s="2433"/>
      <c r="G9" s="2433"/>
      <c r="H9" s="2433"/>
      <c r="I9" s="2433"/>
      <c r="J9" s="2433"/>
      <c r="K9" s="2433"/>
      <c r="L9" s="2433"/>
      <c r="M9" s="2433"/>
      <c r="N9" s="2433"/>
      <c r="O9" s="2433"/>
      <c r="P9" s="2433"/>
      <c r="Q9" s="2433"/>
      <c r="R9" s="2433"/>
      <c r="S9" s="2433"/>
      <c r="T9" s="2433"/>
      <c r="U9" s="2433"/>
      <c r="V9" s="2433"/>
      <c r="W9" s="2433"/>
      <c r="X9" s="2433"/>
      <c r="Y9" s="2433"/>
      <c r="Z9" s="2433"/>
      <c r="AA9" s="2433"/>
      <c r="AB9" s="2433"/>
      <c r="AC9" s="2433"/>
      <c r="AD9" s="2433"/>
      <c r="AE9" s="2433"/>
      <c r="AF9" s="2433"/>
      <c r="AG9" s="2433"/>
      <c r="AH9" s="2433"/>
      <c r="AI9" s="2433"/>
      <c r="AJ9" s="2433"/>
      <c r="AK9" s="2433"/>
      <c r="AL9" s="2433"/>
      <c r="AM9" s="2433"/>
      <c r="AN9" s="2433"/>
      <c r="AO9" s="2433"/>
      <c r="AP9" s="2433"/>
      <c r="AQ9" s="2433"/>
      <c r="AR9" s="2433"/>
      <c r="AS9" s="2483"/>
      <c r="AT9" s="2433"/>
      <c r="AU9" s="4371"/>
      <c r="AV9" s="3124"/>
    </row>
    <row r="10" spans="1:52" ht="16.2" thickTop="1" thickBot="1">
      <c r="A10" s="3124"/>
      <c r="B10" s="2484" t="s">
        <v>5386</v>
      </c>
      <c r="C10" s="2413"/>
      <c r="D10" s="2485"/>
      <c r="E10" s="2485"/>
      <c r="F10" s="2433"/>
      <c r="G10" s="2485"/>
      <c r="H10" s="2485"/>
      <c r="I10" s="2485"/>
      <c r="J10" s="2485"/>
      <c r="K10" s="2485"/>
      <c r="L10" s="2433"/>
      <c r="M10" s="2433"/>
      <c r="N10" s="2433"/>
      <c r="O10" s="2433"/>
      <c r="P10" s="2433"/>
      <c r="Q10" s="2433"/>
      <c r="R10" s="2433"/>
      <c r="S10" s="2433"/>
      <c r="T10" s="2433"/>
      <c r="U10" s="2433"/>
      <c r="V10" s="2433"/>
      <c r="W10" s="2433"/>
      <c r="X10" s="2433"/>
      <c r="Y10" s="2433"/>
      <c r="Z10" s="2433"/>
      <c r="AA10" s="2433"/>
      <c r="AB10" s="2433"/>
      <c r="AC10" s="2433"/>
      <c r="AD10" s="2433"/>
      <c r="AE10" s="2433"/>
      <c r="AF10" s="2433"/>
      <c r="AG10" s="2433"/>
      <c r="AH10" s="2433"/>
      <c r="AI10" s="2433"/>
      <c r="AJ10" s="2433"/>
      <c r="AK10" s="2433"/>
      <c r="AL10" s="2433"/>
      <c r="AM10" s="2433"/>
      <c r="AN10" s="2433"/>
      <c r="AO10" s="2433"/>
      <c r="AP10" s="2433"/>
      <c r="AQ10" s="2433"/>
      <c r="AR10" s="2433"/>
      <c r="AS10" s="2483"/>
      <c r="AT10" s="2433"/>
      <c r="AU10" s="2433"/>
      <c r="AV10" s="3124"/>
      <c r="AX10" s="3438">
        <f t="shared" ref="AX10:AX41" si="0">IF( COUNTBLANK(E10:AQ10) = AY10, 0, rngIncomplete )</f>
        <v>0</v>
      </c>
      <c r="AY10" s="1003">
        <v>39</v>
      </c>
    </row>
    <row r="11" spans="1:52" ht="30.6" thickTop="1">
      <c r="A11" s="3124"/>
      <c r="B11" s="2486" t="s">
        <v>10114</v>
      </c>
      <c r="C11" s="2487" t="s">
        <v>10115</v>
      </c>
      <c r="D11" s="4117"/>
      <c r="E11" s="2488" t="s">
        <v>10116</v>
      </c>
      <c r="F11" s="2433"/>
      <c r="G11" s="2489"/>
      <c r="H11" s="2490">
        <v>7.4999999999999997E-2</v>
      </c>
      <c r="I11" s="2491"/>
      <c r="J11" s="2491"/>
      <c r="K11" s="2491"/>
      <c r="L11" s="2491"/>
      <c r="M11" s="2488"/>
      <c r="N11" s="2433"/>
      <c r="O11" s="2489"/>
      <c r="P11" s="2490">
        <v>0.13900000000000001</v>
      </c>
      <c r="Q11" s="2491"/>
      <c r="R11" s="2491"/>
      <c r="S11" s="2491"/>
      <c r="T11" s="2491"/>
      <c r="U11" s="2488"/>
      <c r="V11" s="2433"/>
      <c r="W11" s="2489"/>
      <c r="X11" s="2490">
        <v>0.17</v>
      </c>
      <c r="Y11" s="2491"/>
      <c r="Z11" s="2491"/>
      <c r="AA11" s="2491"/>
      <c r="AB11" s="2491"/>
      <c r="AC11" s="2488"/>
      <c r="AD11" s="2433"/>
      <c r="AE11" s="2489"/>
      <c r="AF11" s="2491"/>
      <c r="AG11" s="2491"/>
      <c r="AH11" s="2491"/>
      <c r="AI11" s="2491"/>
      <c r="AJ11" s="2491"/>
      <c r="AK11" s="2491"/>
      <c r="AL11" s="2491"/>
      <c r="AM11" s="2491"/>
      <c r="AN11" s="2491"/>
      <c r="AO11" s="2491"/>
      <c r="AP11" s="2491"/>
      <c r="AQ11" s="2488"/>
      <c r="AR11" s="2433"/>
      <c r="AS11" s="2492" t="s">
        <v>5387</v>
      </c>
      <c r="AT11" s="2433"/>
      <c r="AU11" s="2493"/>
      <c r="AV11" s="3124"/>
      <c r="AX11" s="3438" t="str">
        <f t="shared" si="0"/>
        <v>Please complete all cells in row</v>
      </c>
      <c r="AY11" s="3453">
        <v>4</v>
      </c>
    </row>
    <row r="12" spans="1:52" ht="30">
      <c r="A12" s="3124"/>
      <c r="B12" s="2495" t="s">
        <v>10117</v>
      </c>
      <c r="C12" s="2496" t="s">
        <v>10115</v>
      </c>
      <c r="D12" s="4118"/>
      <c r="E12" s="2497" t="s">
        <v>10116</v>
      </c>
      <c r="F12" s="2433"/>
      <c r="G12" s="2498"/>
      <c r="H12" s="2499">
        <v>2.3E-2</v>
      </c>
      <c r="I12" s="2500"/>
      <c r="J12" s="2500"/>
      <c r="K12" s="2500"/>
      <c r="L12" s="2500"/>
      <c r="M12" s="2497"/>
      <c r="N12" s="2433"/>
      <c r="O12" s="2498"/>
      <c r="P12" s="2499">
        <v>0.1</v>
      </c>
      <c r="Q12" s="2500"/>
      <c r="R12" s="2500"/>
      <c r="S12" s="2500"/>
      <c r="T12" s="2500"/>
      <c r="U12" s="2497"/>
      <c r="V12" s="2433"/>
      <c r="W12" s="2498"/>
      <c r="X12" s="2499">
        <v>0.03</v>
      </c>
      <c r="Y12" s="2500"/>
      <c r="Z12" s="2500"/>
      <c r="AA12" s="2500"/>
      <c r="AB12" s="2500"/>
      <c r="AC12" s="2497"/>
      <c r="AD12" s="2433"/>
      <c r="AE12" s="2498"/>
      <c r="AF12" s="2500"/>
      <c r="AG12" s="2500"/>
      <c r="AH12" s="2500"/>
      <c r="AI12" s="2500"/>
      <c r="AJ12" s="2500"/>
      <c r="AK12" s="2500"/>
      <c r="AL12" s="2500"/>
      <c r="AM12" s="2500"/>
      <c r="AN12" s="2500"/>
      <c r="AO12" s="2500"/>
      <c r="AP12" s="2500"/>
      <c r="AQ12" s="2497"/>
      <c r="AR12" s="2433"/>
      <c r="AS12" s="2501" t="s">
        <v>5388</v>
      </c>
      <c r="AT12" s="2433"/>
      <c r="AU12" s="2502"/>
      <c r="AV12" s="3124"/>
      <c r="AX12" s="3438" t="str">
        <f t="shared" si="0"/>
        <v>Please complete all cells in row</v>
      </c>
      <c r="AY12" s="3453">
        <v>4</v>
      </c>
    </row>
    <row r="13" spans="1:52" ht="15" customHeight="1">
      <c r="A13" s="3124"/>
      <c r="B13" s="2495" t="s">
        <v>10118</v>
      </c>
      <c r="C13" s="2496" t="s">
        <v>10119</v>
      </c>
      <c r="D13" s="2503"/>
      <c r="E13" s="2497" t="s">
        <v>10116</v>
      </c>
      <c r="F13" s="2433"/>
      <c r="G13" s="2498"/>
      <c r="H13" s="2499">
        <v>8.4000000000000005E-2</v>
      </c>
      <c r="I13" s="2500"/>
      <c r="J13" s="2500"/>
      <c r="K13" s="2500"/>
      <c r="L13" s="2500"/>
      <c r="M13" s="2497"/>
      <c r="N13" s="2433"/>
      <c r="O13" s="2498"/>
      <c r="P13" s="2499">
        <v>7.0999999999999994E-2</v>
      </c>
      <c r="Q13" s="2500"/>
      <c r="R13" s="2500"/>
      <c r="S13" s="2500"/>
      <c r="T13" s="2500"/>
      <c r="U13" s="2497"/>
      <c r="V13" s="2433"/>
      <c r="W13" s="2498"/>
      <c r="X13" s="2499">
        <v>0.28999999999999998</v>
      </c>
      <c r="Y13" s="2500"/>
      <c r="Z13" s="2500"/>
      <c r="AA13" s="2500"/>
      <c r="AB13" s="2500"/>
      <c r="AC13" s="2497"/>
      <c r="AD13" s="2433"/>
      <c r="AE13" s="2498"/>
      <c r="AF13" s="2500"/>
      <c r="AG13" s="2500"/>
      <c r="AH13" s="2500"/>
      <c r="AI13" s="2500"/>
      <c r="AJ13" s="2500"/>
      <c r="AK13" s="2500"/>
      <c r="AL13" s="2500"/>
      <c r="AM13" s="2500"/>
      <c r="AN13" s="2500"/>
      <c r="AO13" s="2500"/>
      <c r="AP13" s="2500"/>
      <c r="AQ13" s="2497"/>
      <c r="AR13" s="2433"/>
      <c r="AS13" s="2501" t="s">
        <v>5389</v>
      </c>
      <c r="AT13" s="2433"/>
      <c r="AU13" s="2502"/>
      <c r="AV13" s="3124"/>
      <c r="AX13" s="3438" t="str">
        <f t="shared" si="0"/>
        <v>Please complete all cells in row</v>
      </c>
      <c r="AY13" s="3453">
        <v>4</v>
      </c>
    </row>
    <row r="14" spans="1:52" ht="15" customHeight="1">
      <c r="A14" s="3124"/>
      <c r="B14" s="2495" t="s">
        <v>10120</v>
      </c>
      <c r="C14" s="2496" t="s">
        <v>10119</v>
      </c>
      <c r="D14" s="2503"/>
      <c r="E14" s="2497" t="s">
        <v>10116</v>
      </c>
      <c r="F14" s="2433"/>
      <c r="G14" s="2498"/>
      <c r="H14" s="2499" t="s">
        <v>10132</v>
      </c>
      <c r="I14" s="2500"/>
      <c r="J14" s="2500"/>
      <c r="K14" s="2500"/>
      <c r="L14" s="2500"/>
      <c r="M14" s="2497"/>
      <c r="N14" s="2433"/>
      <c r="O14" s="2498"/>
      <c r="P14" s="2499" t="s">
        <v>10132</v>
      </c>
      <c r="Q14" s="2500"/>
      <c r="R14" s="2500"/>
      <c r="S14" s="2500"/>
      <c r="T14" s="2500"/>
      <c r="U14" s="2497"/>
      <c r="V14" s="2433"/>
      <c r="W14" s="2498"/>
      <c r="X14" s="2499">
        <v>0.25</v>
      </c>
      <c r="Y14" s="2500"/>
      <c r="Z14" s="2500"/>
      <c r="AA14" s="2500"/>
      <c r="AB14" s="2500"/>
      <c r="AC14" s="2497"/>
      <c r="AD14" s="2433"/>
      <c r="AE14" s="2498"/>
      <c r="AF14" s="2500"/>
      <c r="AG14" s="2500"/>
      <c r="AH14" s="2500"/>
      <c r="AI14" s="2500"/>
      <c r="AJ14" s="2500"/>
      <c r="AK14" s="2500"/>
      <c r="AL14" s="2500"/>
      <c r="AM14" s="2500"/>
      <c r="AN14" s="2500"/>
      <c r="AO14" s="2500"/>
      <c r="AP14" s="2500"/>
      <c r="AQ14" s="2497"/>
      <c r="AR14" s="2433"/>
      <c r="AS14" s="2501" t="s">
        <v>5390</v>
      </c>
      <c r="AT14" s="2433"/>
      <c r="AU14" s="2502"/>
      <c r="AV14" s="3124"/>
      <c r="AX14" s="3438" t="str">
        <f t="shared" si="0"/>
        <v>Please complete all cells in row</v>
      </c>
      <c r="AY14" s="3453">
        <v>4</v>
      </c>
    </row>
    <row r="15" spans="1:52" ht="15" customHeight="1">
      <c r="A15" s="3124"/>
      <c r="B15" s="2495" t="s">
        <v>10121</v>
      </c>
      <c r="C15" s="2496" t="s">
        <v>10122</v>
      </c>
      <c r="D15" s="2503"/>
      <c r="E15" s="2497" t="s">
        <v>10116</v>
      </c>
      <c r="F15" s="2433"/>
      <c r="G15" s="2498"/>
      <c r="H15" s="2499">
        <v>0</v>
      </c>
      <c r="I15" s="2500"/>
      <c r="J15" s="2500"/>
      <c r="K15" s="2500"/>
      <c r="L15" s="2500"/>
      <c r="M15" s="2497"/>
      <c r="N15" s="2433"/>
      <c r="O15" s="2498"/>
      <c r="P15" s="2499">
        <v>0</v>
      </c>
      <c r="Q15" s="2500"/>
      <c r="R15" s="2500"/>
      <c r="S15" s="2500"/>
      <c r="T15" s="2500"/>
      <c r="U15" s="2497"/>
      <c r="V15" s="2433"/>
      <c r="W15" s="2498"/>
      <c r="X15" s="2499">
        <v>0.28000000000000003</v>
      </c>
      <c r="Y15" s="2500"/>
      <c r="Z15" s="2500"/>
      <c r="AA15" s="2500"/>
      <c r="AB15" s="2500"/>
      <c r="AC15" s="2497"/>
      <c r="AD15" s="2433"/>
      <c r="AE15" s="2498"/>
      <c r="AF15" s="2500"/>
      <c r="AG15" s="2500"/>
      <c r="AH15" s="2500"/>
      <c r="AI15" s="2500"/>
      <c r="AJ15" s="2500"/>
      <c r="AK15" s="2500"/>
      <c r="AL15" s="2500"/>
      <c r="AM15" s="2500"/>
      <c r="AN15" s="2500"/>
      <c r="AO15" s="2500"/>
      <c r="AP15" s="2500"/>
      <c r="AQ15" s="2497"/>
      <c r="AR15" s="2433"/>
      <c r="AS15" s="2501" t="s">
        <v>5391</v>
      </c>
      <c r="AT15" s="2433"/>
      <c r="AU15" s="2502"/>
      <c r="AV15" s="3124"/>
      <c r="AX15" s="3438" t="str">
        <f t="shared" si="0"/>
        <v>Please complete all cells in row</v>
      </c>
      <c r="AY15" s="3453">
        <v>4</v>
      </c>
    </row>
    <row r="16" spans="1:52" ht="15" customHeight="1">
      <c r="A16" s="3124"/>
      <c r="B16" s="2495" t="s">
        <v>10123</v>
      </c>
      <c r="C16" s="2496" t="s">
        <v>10124</v>
      </c>
      <c r="D16" s="2503"/>
      <c r="E16" s="2497" t="s">
        <v>10125</v>
      </c>
      <c r="F16" s="2433"/>
      <c r="G16" s="2498"/>
      <c r="H16" s="2499">
        <v>1.8460000000000001</v>
      </c>
      <c r="I16" s="2500"/>
      <c r="J16" s="2500"/>
      <c r="K16" s="2500"/>
      <c r="L16" s="2500"/>
      <c r="M16" s="2497"/>
      <c r="N16" s="2433"/>
      <c r="O16" s="2498"/>
      <c r="P16" s="2499">
        <v>0</v>
      </c>
      <c r="Q16" s="2500"/>
      <c r="R16" s="2500"/>
      <c r="S16" s="2500"/>
      <c r="T16" s="2500"/>
      <c r="U16" s="2497"/>
      <c r="V16" s="2433"/>
      <c r="W16" s="2498"/>
      <c r="X16" s="2499">
        <v>0</v>
      </c>
      <c r="Y16" s="2500"/>
      <c r="Z16" s="2500"/>
      <c r="AA16" s="2500"/>
      <c r="AB16" s="2500"/>
      <c r="AC16" s="2497"/>
      <c r="AD16" s="2433"/>
      <c r="AE16" s="2498"/>
      <c r="AF16" s="2500"/>
      <c r="AG16" s="2500"/>
      <c r="AH16" s="2500"/>
      <c r="AI16" s="2500"/>
      <c r="AJ16" s="2500"/>
      <c r="AK16" s="2500"/>
      <c r="AL16" s="2500"/>
      <c r="AM16" s="2500"/>
      <c r="AN16" s="2500"/>
      <c r="AO16" s="2500"/>
      <c r="AP16" s="2500"/>
      <c r="AQ16" s="2497"/>
      <c r="AR16" s="2433"/>
      <c r="AS16" s="2501" t="s">
        <v>5392</v>
      </c>
      <c r="AT16" s="2433"/>
      <c r="AU16" s="2502"/>
      <c r="AV16" s="3124"/>
      <c r="AX16" s="3438" t="str">
        <f t="shared" si="0"/>
        <v>Please complete all cells in row</v>
      </c>
      <c r="AY16" s="3453">
        <v>4</v>
      </c>
    </row>
    <row r="17" spans="1:51" ht="15" customHeight="1">
      <c r="A17" s="3124"/>
      <c r="B17" s="2495" t="s">
        <v>10126</v>
      </c>
      <c r="C17" s="2496" t="s">
        <v>10127</v>
      </c>
      <c r="D17" s="2503"/>
      <c r="E17" s="2497" t="s">
        <v>10128</v>
      </c>
      <c r="F17" s="2433"/>
      <c r="G17" s="2498"/>
      <c r="H17" s="2499">
        <v>0</v>
      </c>
      <c r="I17" s="2500"/>
      <c r="J17" s="2500"/>
      <c r="K17" s="2500"/>
      <c r="L17" s="2500"/>
      <c r="M17" s="2497"/>
      <c r="N17" s="2433"/>
      <c r="O17" s="2498"/>
      <c r="P17" s="2499">
        <v>0</v>
      </c>
      <c r="Q17" s="2500"/>
      <c r="R17" s="2500"/>
      <c r="S17" s="2500"/>
      <c r="T17" s="2500"/>
      <c r="U17" s="2497"/>
      <c r="V17" s="2433"/>
      <c r="W17" s="2498"/>
      <c r="X17" s="2499">
        <v>0</v>
      </c>
      <c r="Y17" s="2500"/>
      <c r="Z17" s="2500"/>
      <c r="AA17" s="2500"/>
      <c r="AB17" s="2500"/>
      <c r="AC17" s="2497"/>
      <c r="AD17" s="2433"/>
      <c r="AE17" s="2498"/>
      <c r="AF17" s="2500"/>
      <c r="AG17" s="2500"/>
      <c r="AH17" s="2500"/>
      <c r="AI17" s="2500"/>
      <c r="AJ17" s="2500"/>
      <c r="AK17" s="2500"/>
      <c r="AL17" s="2500"/>
      <c r="AM17" s="2500"/>
      <c r="AN17" s="2500"/>
      <c r="AO17" s="2500"/>
      <c r="AP17" s="2500"/>
      <c r="AQ17" s="2497"/>
      <c r="AR17" s="2433"/>
      <c r="AS17" s="2501" t="s">
        <v>5393</v>
      </c>
      <c r="AT17" s="2433"/>
      <c r="AU17" s="2502"/>
      <c r="AV17" s="3124"/>
      <c r="AX17" s="3438" t="str">
        <f t="shared" si="0"/>
        <v>Please complete all cells in row</v>
      </c>
      <c r="AY17" s="3453">
        <v>4</v>
      </c>
    </row>
    <row r="18" spans="1:51" ht="15" customHeight="1">
      <c r="A18" s="3124"/>
      <c r="B18" s="2495" t="s">
        <v>10129</v>
      </c>
      <c r="C18" s="2496" t="s">
        <v>10130</v>
      </c>
      <c r="D18" s="2503"/>
      <c r="E18" s="2497" t="s">
        <v>10131</v>
      </c>
      <c r="F18" s="2433"/>
      <c r="G18" s="2498"/>
      <c r="H18" s="2499">
        <v>0.223</v>
      </c>
      <c r="I18" s="2500"/>
      <c r="J18" s="2500"/>
      <c r="K18" s="2500"/>
      <c r="L18" s="2500"/>
      <c r="M18" s="2497"/>
      <c r="N18" s="2433"/>
      <c r="O18" s="2498"/>
      <c r="P18" s="2499">
        <v>0</v>
      </c>
      <c r="Q18" s="2500"/>
      <c r="R18" s="2500"/>
      <c r="S18" s="2500"/>
      <c r="T18" s="2500"/>
      <c r="U18" s="2497"/>
      <c r="V18" s="2433"/>
      <c r="W18" s="2498"/>
      <c r="X18" s="2499">
        <v>0</v>
      </c>
      <c r="Y18" s="2500"/>
      <c r="Z18" s="2500"/>
      <c r="AA18" s="2500"/>
      <c r="AB18" s="2500"/>
      <c r="AC18" s="2497"/>
      <c r="AD18" s="2433"/>
      <c r="AE18" s="2498"/>
      <c r="AF18" s="2500"/>
      <c r="AG18" s="2500"/>
      <c r="AH18" s="2500"/>
      <c r="AI18" s="2500"/>
      <c r="AJ18" s="2500"/>
      <c r="AK18" s="2500"/>
      <c r="AL18" s="2500"/>
      <c r="AM18" s="2500"/>
      <c r="AN18" s="2500"/>
      <c r="AO18" s="2500"/>
      <c r="AP18" s="2500"/>
      <c r="AQ18" s="2497"/>
      <c r="AR18" s="2433"/>
      <c r="AS18" s="2501" t="s">
        <v>5394</v>
      </c>
      <c r="AT18" s="2433"/>
      <c r="AU18" s="2502"/>
      <c r="AV18" s="3124"/>
      <c r="AX18" s="3438" t="str">
        <f t="shared" si="0"/>
        <v>Please complete all cells in row</v>
      </c>
      <c r="AY18" s="3453">
        <v>4</v>
      </c>
    </row>
    <row r="19" spans="1:51" ht="15" customHeight="1">
      <c r="A19" s="3124"/>
      <c r="B19" s="2495" t="s">
        <v>5395</v>
      </c>
      <c r="C19" s="2496"/>
      <c r="D19" s="2503"/>
      <c r="E19" s="2497"/>
      <c r="F19" s="2433"/>
      <c r="G19" s="2498"/>
      <c r="H19" s="2499"/>
      <c r="I19" s="2500"/>
      <c r="J19" s="2500"/>
      <c r="K19" s="2500"/>
      <c r="L19" s="2500"/>
      <c r="M19" s="2497"/>
      <c r="N19" s="2433"/>
      <c r="O19" s="2498"/>
      <c r="P19" s="2499"/>
      <c r="Q19" s="2500"/>
      <c r="R19" s="2500"/>
      <c r="S19" s="2500"/>
      <c r="T19" s="2500"/>
      <c r="U19" s="2497"/>
      <c r="V19" s="2433"/>
      <c r="W19" s="2498"/>
      <c r="X19" s="2499"/>
      <c r="Y19" s="2500"/>
      <c r="Z19" s="2500"/>
      <c r="AA19" s="2500"/>
      <c r="AB19" s="2500"/>
      <c r="AC19" s="2497"/>
      <c r="AD19" s="2433"/>
      <c r="AE19" s="2498"/>
      <c r="AF19" s="2500"/>
      <c r="AG19" s="2500"/>
      <c r="AH19" s="2500"/>
      <c r="AI19" s="2500"/>
      <c r="AJ19" s="2500"/>
      <c r="AK19" s="2500"/>
      <c r="AL19" s="2500"/>
      <c r="AM19" s="2500"/>
      <c r="AN19" s="2500"/>
      <c r="AO19" s="2500"/>
      <c r="AP19" s="2500"/>
      <c r="AQ19" s="2497"/>
      <c r="AR19" s="2433"/>
      <c r="AS19" s="2501" t="s">
        <v>5396</v>
      </c>
      <c r="AT19" s="2433"/>
      <c r="AU19" s="2502"/>
      <c r="AV19" s="3124"/>
      <c r="AX19" s="3438" t="str">
        <f t="shared" si="0"/>
        <v>Please complete all cells in row</v>
      </c>
      <c r="AY19" s="3453">
        <v>4</v>
      </c>
    </row>
    <row r="20" spans="1:51" ht="15" customHeight="1">
      <c r="A20" s="3124"/>
      <c r="B20" s="2495" t="s">
        <v>5397</v>
      </c>
      <c r="C20" s="2496"/>
      <c r="D20" s="2503"/>
      <c r="E20" s="2497"/>
      <c r="F20" s="2433"/>
      <c r="G20" s="2498"/>
      <c r="H20" s="2499"/>
      <c r="I20" s="2500"/>
      <c r="J20" s="2500"/>
      <c r="K20" s="2500"/>
      <c r="L20" s="2500"/>
      <c r="M20" s="2497"/>
      <c r="N20" s="2433"/>
      <c r="O20" s="2498"/>
      <c r="P20" s="2499"/>
      <c r="Q20" s="2500"/>
      <c r="R20" s="2500"/>
      <c r="S20" s="2500"/>
      <c r="T20" s="2500"/>
      <c r="U20" s="2497"/>
      <c r="V20" s="2433"/>
      <c r="W20" s="2498"/>
      <c r="X20" s="2499"/>
      <c r="Y20" s="2500"/>
      <c r="Z20" s="2500"/>
      <c r="AA20" s="2500"/>
      <c r="AB20" s="2500"/>
      <c r="AC20" s="2497"/>
      <c r="AD20" s="2433"/>
      <c r="AE20" s="2498"/>
      <c r="AF20" s="2500"/>
      <c r="AG20" s="2500"/>
      <c r="AH20" s="2500"/>
      <c r="AI20" s="2500"/>
      <c r="AJ20" s="2500"/>
      <c r="AK20" s="2500"/>
      <c r="AL20" s="2500"/>
      <c r="AM20" s="2500"/>
      <c r="AN20" s="2500"/>
      <c r="AO20" s="2500"/>
      <c r="AP20" s="2500"/>
      <c r="AQ20" s="2497"/>
      <c r="AR20" s="2433"/>
      <c r="AS20" s="2501" t="s">
        <v>5398</v>
      </c>
      <c r="AT20" s="2433"/>
      <c r="AU20" s="2502"/>
      <c r="AV20" s="3124"/>
      <c r="AX20" s="3438" t="str">
        <f t="shared" si="0"/>
        <v>Please complete all cells in row</v>
      </c>
      <c r="AY20" s="3453">
        <v>4</v>
      </c>
    </row>
    <row r="21" spans="1:51" ht="15" customHeight="1">
      <c r="A21" s="3124"/>
      <c r="B21" s="2495" t="s">
        <v>5399</v>
      </c>
      <c r="C21" s="2496"/>
      <c r="D21" s="2503"/>
      <c r="E21" s="2497"/>
      <c r="F21" s="2433"/>
      <c r="G21" s="2498"/>
      <c r="H21" s="2499"/>
      <c r="I21" s="2500"/>
      <c r="J21" s="2500"/>
      <c r="K21" s="2500"/>
      <c r="L21" s="2500"/>
      <c r="M21" s="2497"/>
      <c r="N21" s="2433"/>
      <c r="O21" s="2498"/>
      <c r="P21" s="2499"/>
      <c r="Q21" s="2500"/>
      <c r="R21" s="2500"/>
      <c r="S21" s="2500"/>
      <c r="T21" s="2500"/>
      <c r="U21" s="2497"/>
      <c r="V21" s="2433"/>
      <c r="W21" s="2498"/>
      <c r="X21" s="2499"/>
      <c r="Y21" s="2500"/>
      <c r="Z21" s="2500"/>
      <c r="AA21" s="2500"/>
      <c r="AB21" s="2500"/>
      <c r="AC21" s="2497"/>
      <c r="AD21" s="2433"/>
      <c r="AE21" s="2498"/>
      <c r="AF21" s="2500"/>
      <c r="AG21" s="2500"/>
      <c r="AH21" s="2500"/>
      <c r="AI21" s="2500"/>
      <c r="AJ21" s="2500"/>
      <c r="AK21" s="2500"/>
      <c r="AL21" s="2500"/>
      <c r="AM21" s="2500"/>
      <c r="AN21" s="2500"/>
      <c r="AO21" s="2500"/>
      <c r="AP21" s="2500"/>
      <c r="AQ21" s="2497"/>
      <c r="AR21" s="2433"/>
      <c r="AS21" s="2501" t="s">
        <v>5400</v>
      </c>
      <c r="AT21" s="2433"/>
      <c r="AU21" s="2502"/>
      <c r="AV21" s="3124"/>
      <c r="AX21" s="3438" t="str">
        <f t="shared" si="0"/>
        <v>Please complete all cells in row</v>
      </c>
      <c r="AY21" s="3453">
        <v>4</v>
      </c>
    </row>
    <row r="22" spans="1:51" ht="15" customHeight="1">
      <c r="A22" s="3124"/>
      <c r="B22" s="2495" t="s">
        <v>5401</v>
      </c>
      <c r="C22" s="2496"/>
      <c r="D22" s="2503"/>
      <c r="E22" s="2497"/>
      <c r="F22" s="2433"/>
      <c r="G22" s="2498"/>
      <c r="H22" s="2499"/>
      <c r="I22" s="2500"/>
      <c r="J22" s="2500"/>
      <c r="K22" s="2500"/>
      <c r="L22" s="2500"/>
      <c r="M22" s="2497"/>
      <c r="N22" s="2433"/>
      <c r="O22" s="2498"/>
      <c r="P22" s="2499"/>
      <c r="Q22" s="2500"/>
      <c r="R22" s="2500"/>
      <c r="S22" s="2500"/>
      <c r="T22" s="2500"/>
      <c r="U22" s="2497"/>
      <c r="V22" s="2433"/>
      <c r="W22" s="2498"/>
      <c r="X22" s="2499"/>
      <c r="Y22" s="2500"/>
      <c r="Z22" s="2500"/>
      <c r="AA22" s="2500"/>
      <c r="AB22" s="2500"/>
      <c r="AC22" s="2497"/>
      <c r="AD22" s="2433"/>
      <c r="AE22" s="2498"/>
      <c r="AF22" s="2500"/>
      <c r="AG22" s="2500"/>
      <c r="AH22" s="2500"/>
      <c r="AI22" s="2500"/>
      <c r="AJ22" s="2500"/>
      <c r="AK22" s="2500"/>
      <c r="AL22" s="2500"/>
      <c r="AM22" s="2500"/>
      <c r="AN22" s="2500"/>
      <c r="AO22" s="2500"/>
      <c r="AP22" s="2500"/>
      <c r="AQ22" s="2497"/>
      <c r="AR22" s="2433"/>
      <c r="AS22" s="2501" t="s">
        <v>5402</v>
      </c>
      <c r="AT22" s="2433"/>
      <c r="AU22" s="2502"/>
      <c r="AV22" s="3124"/>
      <c r="AX22" s="3438" t="str">
        <f t="shared" si="0"/>
        <v>Please complete all cells in row</v>
      </c>
      <c r="AY22" s="3453">
        <v>4</v>
      </c>
    </row>
    <row r="23" spans="1:51" ht="15" customHeight="1">
      <c r="A23" s="3124"/>
      <c r="B23" s="2495" t="s">
        <v>5403</v>
      </c>
      <c r="C23" s="2496"/>
      <c r="D23" s="2503"/>
      <c r="E23" s="2497"/>
      <c r="F23" s="2433"/>
      <c r="G23" s="2498"/>
      <c r="H23" s="2499"/>
      <c r="I23" s="2500"/>
      <c r="J23" s="2500"/>
      <c r="K23" s="2500"/>
      <c r="L23" s="2500"/>
      <c r="M23" s="2497"/>
      <c r="N23" s="2433"/>
      <c r="O23" s="2498"/>
      <c r="P23" s="2499"/>
      <c r="Q23" s="2500"/>
      <c r="R23" s="2500"/>
      <c r="S23" s="2500"/>
      <c r="T23" s="2500"/>
      <c r="U23" s="2497"/>
      <c r="V23" s="2433"/>
      <c r="W23" s="2498"/>
      <c r="X23" s="2499"/>
      <c r="Y23" s="2500"/>
      <c r="Z23" s="2500"/>
      <c r="AA23" s="2500"/>
      <c r="AB23" s="2500"/>
      <c r="AC23" s="2497"/>
      <c r="AD23" s="2433"/>
      <c r="AE23" s="2498"/>
      <c r="AF23" s="2500"/>
      <c r="AG23" s="2500"/>
      <c r="AH23" s="2500"/>
      <c r="AI23" s="2500"/>
      <c r="AJ23" s="2500"/>
      <c r="AK23" s="2500"/>
      <c r="AL23" s="2500"/>
      <c r="AM23" s="2500"/>
      <c r="AN23" s="2500"/>
      <c r="AO23" s="2500"/>
      <c r="AP23" s="2500"/>
      <c r="AQ23" s="2497"/>
      <c r="AR23" s="2433"/>
      <c r="AS23" s="2501" t="s">
        <v>5404</v>
      </c>
      <c r="AT23" s="2433"/>
      <c r="AU23" s="2502"/>
      <c r="AV23" s="3124"/>
      <c r="AX23" s="3438" t="str">
        <f t="shared" si="0"/>
        <v>Please complete all cells in row</v>
      </c>
      <c r="AY23" s="3453">
        <v>4</v>
      </c>
    </row>
    <row r="24" spans="1:51" ht="15" customHeight="1">
      <c r="A24" s="3124"/>
      <c r="B24" s="2495" t="s">
        <v>5405</v>
      </c>
      <c r="C24" s="2496"/>
      <c r="D24" s="2503"/>
      <c r="E24" s="2497"/>
      <c r="F24" s="2433"/>
      <c r="G24" s="2498"/>
      <c r="H24" s="2499"/>
      <c r="I24" s="2500"/>
      <c r="J24" s="2500"/>
      <c r="K24" s="2500"/>
      <c r="L24" s="2500"/>
      <c r="M24" s="2497"/>
      <c r="N24" s="2433"/>
      <c r="O24" s="2498"/>
      <c r="P24" s="2499"/>
      <c r="Q24" s="2500"/>
      <c r="R24" s="2500"/>
      <c r="S24" s="2500"/>
      <c r="T24" s="2500"/>
      <c r="U24" s="2497"/>
      <c r="V24" s="2433"/>
      <c r="W24" s="2498"/>
      <c r="X24" s="2499"/>
      <c r="Y24" s="2500"/>
      <c r="Z24" s="2500"/>
      <c r="AA24" s="2500"/>
      <c r="AB24" s="2500"/>
      <c r="AC24" s="2497"/>
      <c r="AD24" s="2433"/>
      <c r="AE24" s="2498"/>
      <c r="AF24" s="2500"/>
      <c r="AG24" s="2500"/>
      <c r="AH24" s="2500"/>
      <c r="AI24" s="2500"/>
      <c r="AJ24" s="2500"/>
      <c r="AK24" s="2500"/>
      <c r="AL24" s="2500"/>
      <c r="AM24" s="2500"/>
      <c r="AN24" s="2500"/>
      <c r="AO24" s="2500"/>
      <c r="AP24" s="2500"/>
      <c r="AQ24" s="2497"/>
      <c r="AR24" s="2433"/>
      <c r="AS24" s="2501" t="s">
        <v>5406</v>
      </c>
      <c r="AT24" s="2433"/>
      <c r="AU24" s="2502"/>
      <c r="AV24" s="3124"/>
      <c r="AX24" s="3438" t="str">
        <f t="shared" si="0"/>
        <v>Please complete all cells in row</v>
      </c>
      <c r="AY24" s="3453">
        <v>4</v>
      </c>
    </row>
    <row r="25" spans="1:51" ht="15" customHeight="1">
      <c r="A25" s="3124"/>
      <c r="B25" s="2495" t="s">
        <v>5407</v>
      </c>
      <c r="C25" s="2496"/>
      <c r="D25" s="2503"/>
      <c r="E25" s="2497"/>
      <c r="F25" s="2433"/>
      <c r="G25" s="2498"/>
      <c r="H25" s="2499"/>
      <c r="I25" s="2500"/>
      <c r="J25" s="2500"/>
      <c r="K25" s="2500"/>
      <c r="L25" s="2500"/>
      <c r="M25" s="2497"/>
      <c r="N25" s="2433"/>
      <c r="O25" s="2498"/>
      <c r="P25" s="2499"/>
      <c r="Q25" s="2500"/>
      <c r="R25" s="2500"/>
      <c r="S25" s="2500"/>
      <c r="T25" s="2500"/>
      <c r="U25" s="2497"/>
      <c r="V25" s="2433"/>
      <c r="W25" s="2498"/>
      <c r="X25" s="2499"/>
      <c r="Y25" s="2500"/>
      <c r="Z25" s="2500"/>
      <c r="AA25" s="2500"/>
      <c r="AB25" s="2500"/>
      <c r="AC25" s="2497"/>
      <c r="AD25" s="2433"/>
      <c r="AE25" s="2498"/>
      <c r="AF25" s="2500"/>
      <c r="AG25" s="2500"/>
      <c r="AH25" s="2500"/>
      <c r="AI25" s="2500"/>
      <c r="AJ25" s="2500"/>
      <c r="AK25" s="2500"/>
      <c r="AL25" s="2500"/>
      <c r="AM25" s="2500"/>
      <c r="AN25" s="2500"/>
      <c r="AO25" s="2500"/>
      <c r="AP25" s="2500"/>
      <c r="AQ25" s="2497"/>
      <c r="AR25" s="2433"/>
      <c r="AS25" s="2501" t="s">
        <v>5408</v>
      </c>
      <c r="AT25" s="2433"/>
      <c r="AU25" s="2502"/>
      <c r="AV25" s="3124"/>
      <c r="AX25" s="3438" t="str">
        <f t="shared" si="0"/>
        <v>Please complete all cells in row</v>
      </c>
      <c r="AY25" s="3453">
        <v>4</v>
      </c>
    </row>
    <row r="26" spans="1:51" ht="15" customHeight="1">
      <c r="A26" s="3124"/>
      <c r="B26" s="2495" t="s">
        <v>5409</v>
      </c>
      <c r="C26" s="2496"/>
      <c r="D26" s="2503"/>
      <c r="E26" s="2497"/>
      <c r="F26" s="2433"/>
      <c r="G26" s="2498"/>
      <c r="H26" s="2499"/>
      <c r="I26" s="2500"/>
      <c r="J26" s="2500"/>
      <c r="K26" s="2500"/>
      <c r="L26" s="2500"/>
      <c r="M26" s="2497"/>
      <c r="N26" s="2433"/>
      <c r="O26" s="2498"/>
      <c r="P26" s="2499"/>
      <c r="Q26" s="2500"/>
      <c r="R26" s="2500"/>
      <c r="S26" s="2500"/>
      <c r="T26" s="2500"/>
      <c r="U26" s="2497"/>
      <c r="V26" s="2433"/>
      <c r="W26" s="2498"/>
      <c r="X26" s="2499"/>
      <c r="Y26" s="2500"/>
      <c r="Z26" s="2500"/>
      <c r="AA26" s="2500"/>
      <c r="AB26" s="2500"/>
      <c r="AC26" s="2497"/>
      <c r="AD26" s="2433"/>
      <c r="AE26" s="2498"/>
      <c r="AF26" s="2500"/>
      <c r="AG26" s="2500"/>
      <c r="AH26" s="2500"/>
      <c r="AI26" s="2500"/>
      <c r="AJ26" s="2500"/>
      <c r="AK26" s="2500"/>
      <c r="AL26" s="2500"/>
      <c r="AM26" s="2500"/>
      <c r="AN26" s="2500"/>
      <c r="AO26" s="2500"/>
      <c r="AP26" s="2500"/>
      <c r="AQ26" s="2497"/>
      <c r="AR26" s="2433"/>
      <c r="AS26" s="2501" t="s">
        <v>5410</v>
      </c>
      <c r="AT26" s="2433"/>
      <c r="AU26" s="2502"/>
      <c r="AV26" s="3124"/>
      <c r="AX26" s="3438" t="str">
        <f t="shared" si="0"/>
        <v>Please complete all cells in row</v>
      </c>
      <c r="AY26" s="3453">
        <v>4</v>
      </c>
    </row>
    <row r="27" spans="1:51" ht="15" customHeight="1">
      <c r="A27" s="3124"/>
      <c r="B27" s="2495" t="s">
        <v>5411</v>
      </c>
      <c r="C27" s="2496"/>
      <c r="D27" s="2503"/>
      <c r="E27" s="2497"/>
      <c r="F27" s="2433"/>
      <c r="G27" s="2498"/>
      <c r="H27" s="2499"/>
      <c r="I27" s="2500"/>
      <c r="J27" s="2500"/>
      <c r="K27" s="2500"/>
      <c r="L27" s="2500"/>
      <c r="M27" s="2497"/>
      <c r="N27" s="2433"/>
      <c r="O27" s="2498"/>
      <c r="P27" s="2499"/>
      <c r="Q27" s="2500"/>
      <c r="R27" s="2500"/>
      <c r="S27" s="2500"/>
      <c r="T27" s="2500"/>
      <c r="U27" s="2497"/>
      <c r="V27" s="2433"/>
      <c r="W27" s="2498"/>
      <c r="X27" s="2499"/>
      <c r="Y27" s="2500"/>
      <c r="Z27" s="2500"/>
      <c r="AA27" s="2500"/>
      <c r="AB27" s="2500"/>
      <c r="AC27" s="2497"/>
      <c r="AD27" s="2433"/>
      <c r="AE27" s="2498"/>
      <c r="AF27" s="2500"/>
      <c r="AG27" s="2500"/>
      <c r="AH27" s="2500"/>
      <c r="AI27" s="2500"/>
      <c r="AJ27" s="2500"/>
      <c r="AK27" s="2500"/>
      <c r="AL27" s="2500"/>
      <c r="AM27" s="2500"/>
      <c r="AN27" s="2500"/>
      <c r="AO27" s="2500"/>
      <c r="AP27" s="2500"/>
      <c r="AQ27" s="2497"/>
      <c r="AR27" s="2433"/>
      <c r="AS27" s="2501" t="s">
        <v>5412</v>
      </c>
      <c r="AT27" s="2433"/>
      <c r="AU27" s="2502"/>
      <c r="AV27" s="3124"/>
      <c r="AX27" s="3438" t="str">
        <f t="shared" si="0"/>
        <v>Please complete all cells in row</v>
      </c>
      <c r="AY27" s="3453">
        <v>4</v>
      </c>
    </row>
    <row r="28" spans="1:51" ht="15" customHeight="1">
      <c r="A28" s="3124"/>
      <c r="B28" s="2495" t="s">
        <v>5413</v>
      </c>
      <c r="C28" s="2496"/>
      <c r="D28" s="2503"/>
      <c r="E28" s="2497"/>
      <c r="F28" s="2433"/>
      <c r="G28" s="2498"/>
      <c r="H28" s="2499"/>
      <c r="I28" s="2500"/>
      <c r="J28" s="2500"/>
      <c r="K28" s="2500"/>
      <c r="L28" s="2500"/>
      <c r="M28" s="2497"/>
      <c r="N28" s="2433"/>
      <c r="O28" s="2498"/>
      <c r="P28" s="2499"/>
      <c r="Q28" s="2500"/>
      <c r="R28" s="2500"/>
      <c r="S28" s="2500"/>
      <c r="T28" s="2500"/>
      <c r="U28" s="2497"/>
      <c r="V28" s="2433"/>
      <c r="W28" s="2498"/>
      <c r="X28" s="2499"/>
      <c r="Y28" s="2500"/>
      <c r="Z28" s="2500"/>
      <c r="AA28" s="2500"/>
      <c r="AB28" s="2500"/>
      <c r="AC28" s="2497"/>
      <c r="AD28" s="2433"/>
      <c r="AE28" s="2498"/>
      <c r="AF28" s="2500"/>
      <c r="AG28" s="2500"/>
      <c r="AH28" s="2500"/>
      <c r="AI28" s="2500"/>
      <c r="AJ28" s="2500"/>
      <c r="AK28" s="2500"/>
      <c r="AL28" s="2500"/>
      <c r="AM28" s="2500"/>
      <c r="AN28" s="2500"/>
      <c r="AO28" s="2500"/>
      <c r="AP28" s="2500"/>
      <c r="AQ28" s="2497"/>
      <c r="AR28" s="2433"/>
      <c r="AS28" s="2501" t="s">
        <v>5414</v>
      </c>
      <c r="AT28" s="2433"/>
      <c r="AU28" s="2502"/>
      <c r="AV28" s="3124"/>
      <c r="AX28" s="3438" t="str">
        <f t="shared" si="0"/>
        <v>Please complete all cells in row</v>
      </c>
      <c r="AY28" s="3453">
        <v>4</v>
      </c>
    </row>
    <row r="29" spans="1:51" ht="15" customHeight="1">
      <c r="A29" s="3124"/>
      <c r="B29" s="2495" t="s">
        <v>5415</v>
      </c>
      <c r="C29" s="2496"/>
      <c r="D29" s="2503"/>
      <c r="E29" s="2497"/>
      <c r="F29" s="2433"/>
      <c r="G29" s="2498"/>
      <c r="H29" s="2499"/>
      <c r="I29" s="2500"/>
      <c r="J29" s="2500"/>
      <c r="K29" s="2500"/>
      <c r="L29" s="2500"/>
      <c r="M29" s="2497"/>
      <c r="N29" s="2433"/>
      <c r="O29" s="2498"/>
      <c r="P29" s="2499"/>
      <c r="Q29" s="2500"/>
      <c r="R29" s="2500"/>
      <c r="S29" s="2500"/>
      <c r="T29" s="2500"/>
      <c r="U29" s="2497"/>
      <c r="V29" s="2433"/>
      <c r="W29" s="2498"/>
      <c r="X29" s="2499"/>
      <c r="Y29" s="2500"/>
      <c r="Z29" s="2500"/>
      <c r="AA29" s="2500"/>
      <c r="AB29" s="2500"/>
      <c r="AC29" s="2497"/>
      <c r="AD29" s="2433"/>
      <c r="AE29" s="2498"/>
      <c r="AF29" s="2500"/>
      <c r="AG29" s="2500"/>
      <c r="AH29" s="2500"/>
      <c r="AI29" s="2500"/>
      <c r="AJ29" s="2500"/>
      <c r="AK29" s="2500"/>
      <c r="AL29" s="2500"/>
      <c r="AM29" s="2500"/>
      <c r="AN29" s="2500"/>
      <c r="AO29" s="2500"/>
      <c r="AP29" s="2500"/>
      <c r="AQ29" s="2497"/>
      <c r="AR29" s="2433"/>
      <c r="AS29" s="2501" t="s">
        <v>5416</v>
      </c>
      <c r="AT29" s="2433"/>
      <c r="AU29" s="2502"/>
      <c r="AV29" s="3124"/>
      <c r="AX29" s="3438" t="str">
        <f t="shared" si="0"/>
        <v>Please complete all cells in row</v>
      </c>
      <c r="AY29" s="3453">
        <v>4</v>
      </c>
    </row>
    <row r="30" spans="1:51" ht="15" customHeight="1">
      <c r="A30" s="3124"/>
      <c r="B30" s="2495" t="s">
        <v>5417</v>
      </c>
      <c r="C30" s="2496"/>
      <c r="D30" s="2503"/>
      <c r="E30" s="2497"/>
      <c r="F30" s="2433"/>
      <c r="G30" s="2498"/>
      <c r="H30" s="2499"/>
      <c r="I30" s="2500"/>
      <c r="J30" s="2500"/>
      <c r="K30" s="2500"/>
      <c r="L30" s="2500"/>
      <c r="M30" s="2497"/>
      <c r="N30" s="2433"/>
      <c r="O30" s="2498"/>
      <c r="P30" s="2499"/>
      <c r="Q30" s="2500"/>
      <c r="R30" s="2500"/>
      <c r="S30" s="2500"/>
      <c r="T30" s="2500"/>
      <c r="U30" s="2497"/>
      <c r="V30" s="2433"/>
      <c r="W30" s="2498"/>
      <c r="X30" s="2499"/>
      <c r="Y30" s="2500"/>
      <c r="Z30" s="2500"/>
      <c r="AA30" s="2500"/>
      <c r="AB30" s="2500"/>
      <c r="AC30" s="2497"/>
      <c r="AD30" s="2433"/>
      <c r="AE30" s="2498"/>
      <c r="AF30" s="2500"/>
      <c r="AG30" s="2500"/>
      <c r="AH30" s="2500"/>
      <c r="AI30" s="2500"/>
      <c r="AJ30" s="2500"/>
      <c r="AK30" s="2500"/>
      <c r="AL30" s="2500"/>
      <c r="AM30" s="2500"/>
      <c r="AN30" s="2500"/>
      <c r="AO30" s="2500"/>
      <c r="AP30" s="2500"/>
      <c r="AQ30" s="2497"/>
      <c r="AR30" s="2433"/>
      <c r="AS30" s="2501" t="s">
        <v>5418</v>
      </c>
      <c r="AT30" s="2433"/>
      <c r="AU30" s="2502"/>
      <c r="AV30" s="3124"/>
      <c r="AX30" s="3438" t="str">
        <f t="shared" si="0"/>
        <v>Please complete all cells in row</v>
      </c>
      <c r="AY30" s="3453">
        <v>4</v>
      </c>
    </row>
    <row r="31" spans="1:51" ht="15" customHeight="1">
      <c r="A31" s="3124"/>
      <c r="B31" s="2495" t="s">
        <v>5419</v>
      </c>
      <c r="C31" s="2496"/>
      <c r="D31" s="2503"/>
      <c r="E31" s="2497"/>
      <c r="F31" s="2433"/>
      <c r="G31" s="2498"/>
      <c r="H31" s="2499"/>
      <c r="I31" s="2500"/>
      <c r="J31" s="2500"/>
      <c r="K31" s="2500"/>
      <c r="L31" s="2500"/>
      <c r="M31" s="2497"/>
      <c r="N31" s="2433"/>
      <c r="O31" s="2498"/>
      <c r="P31" s="2499"/>
      <c r="Q31" s="2500"/>
      <c r="R31" s="2500"/>
      <c r="S31" s="2500"/>
      <c r="T31" s="2500"/>
      <c r="U31" s="2497"/>
      <c r="V31" s="2433"/>
      <c r="W31" s="2498"/>
      <c r="X31" s="2499"/>
      <c r="Y31" s="2500"/>
      <c r="Z31" s="2500"/>
      <c r="AA31" s="2500"/>
      <c r="AB31" s="2500"/>
      <c r="AC31" s="2497"/>
      <c r="AD31" s="2433"/>
      <c r="AE31" s="2498"/>
      <c r="AF31" s="2500"/>
      <c r="AG31" s="2500"/>
      <c r="AH31" s="2500"/>
      <c r="AI31" s="2500"/>
      <c r="AJ31" s="2500"/>
      <c r="AK31" s="2500"/>
      <c r="AL31" s="2500"/>
      <c r="AM31" s="2500"/>
      <c r="AN31" s="2500"/>
      <c r="AO31" s="2500"/>
      <c r="AP31" s="2500"/>
      <c r="AQ31" s="2497"/>
      <c r="AR31" s="2433"/>
      <c r="AS31" s="2501" t="s">
        <v>5420</v>
      </c>
      <c r="AT31" s="2433"/>
      <c r="AU31" s="2502"/>
      <c r="AV31" s="3124"/>
      <c r="AX31" s="3438" t="str">
        <f t="shared" si="0"/>
        <v>Please complete all cells in row</v>
      </c>
      <c r="AY31" s="3453">
        <v>4</v>
      </c>
    </row>
    <row r="32" spans="1:51" ht="15" customHeight="1">
      <c r="A32" s="3124"/>
      <c r="B32" s="2495" t="s">
        <v>5421</v>
      </c>
      <c r="C32" s="2496"/>
      <c r="D32" s="2503"/>
      <c r="E32" s="2497"/>
      <c r="F32" s="2433"/>
      <c r="G32" s="2498"/>
      <c r="H32" s="2499"/>
      <c r="I32" s="2500"/>
      <c r="J32" s="2500"/>
      <c r="K32" s="2500"/>
      <c r="L32" s="2500"/>
      <c r="M32" s="2497"/>
      <c r="N32" s="2433"/>
      <c r="O32" s="2498"/>
      <c r="P32" s="2499"/>
      <c r="Q32" s="2500"/>
      <c r="R32" s="2500"/>
      <c r="S32" s="2500"/>
      <c r="T32" s="2500"/>
      <c r="U32" s="2497"/>
      <c r="V32" s="2433"/>
      <c r="W32" s="2498"/>
      <c r="X32" s="2499"/>
      <c r="Y32" s="2500"/>
      <c r="Z32" s="2500"/>
      <c r="AA32" s="2500"/>
      <c r="AB32" s="2500"/>
      <c r="AC32" s="2497"/>
      <c r="AD32" s="2433"/>
      <c r="AE32" s="2498"/>
      <c r="AF32" s="2500"/>
      <c r="AG32" s="2500"/>
      <c r="AH32" s="2500"/>
      <c r="AI32" s="2500"/>
      <c r="AJ32" s="2500"/>
      <c r="AK32" s="2500"/>
      <c r="AL32" s="2500"/>
      <c r="AM32" s="2500"/>
      <c r="AN32" s="2500"/>
      <c r="AO32" s="2500"/>
      <c r="AP32" s="2500"/>
      <c r="AQ32" s="2497"/>
      <c r="AR32" s="2433"/>
      <c r="AS32" s="2501" t="s">
        <v>5422</v>
      </c>
      <c r="AT32" s="2433"/>
      <c r="AU32" s="2502"/>
      <c r="AV32" s="3124"/>
      <c r="AX32" s="3438" t="str">
        <f t="shared" si="0"/>
        <v>Please complete all cells in row</v>
      </c>
      <c r="AY32" s="3453">
        <v>4</v>
      </c>
    </row>
    <row r="33" spans="1:51" ht="15" customHeight="1">
      <c r="A33" s="3124"/>
      <c r="B33" s="2495" t="s">
        <v>5423</v>
      </c>
      <c r="C33" s="2496"/>
      <c r="D33" s="2503"/>
      <c r="E33" s="2497"/>
      <c r="F33" s="2433"/>
      <c r="G33" s="2498"/>
      <c r="H33" s="2499"/>
      <c r="I33" s="2500"/>
      <c r="J33" s="2500"/>
      <c r="K33" s="2500"/>
      <c r="L33" s="2500"/>
      <c r="M33" s="2497"/>
      <c r="N33" s="2433"/>
      <c r="O33" s="2498"/>
      <c r="P33" s="2499"/>
      <c r="Q33" s="2500"/>
      <c r="R33" s="2500"/>
      <c r="S33" s="2500"/>
      <c r="T33" s="2500"/>
      <c r="U33" s="2497"/>
      <c r="V33" s="2433"/>
      <c r="W33" s="2498"/>
      <c r="X33" s="2499"/>
      <c r="Y33" s="2500"/>
      <c r="Z33" s="2500"/>
      <c r="AA33" s="2500"/>
      <c r="AB33" s="2500"/>
      <c r="AC33" s="2497"/>
      <c r="AD33" s="2433"/>
      <c r="AE33" s="2498"/>
      <c r="AF33" s="2500"/>
      <c r="AG33" s="2500"/>
      <c r="AH33" s="2500"/>
      <c r="AI33" s="2500"/>
      <c r="AJ33" s="2500"/>
      <c r="AK33" s="2500"/>
      <c r="AL33" s="2500"/>
      <c r="AM33" s="2500"/>
      <c r="AN33" s="2500"/>
      <c r="AO33" s="2500"/>
      <c r="AP33" s="2500"/>
      <c r="AQ33" s="2497"/>
      <c r="AR33" s="2433"/>
      <c r="AS33" s="2501" t="s">
        <v>5424</v>
      </c>
      <c r="AT33" s="2433"/>
      <c r="AU33" s="2502"/>
      <c r="AV33" s="3124"/>
      <c r="AX33" s="3438" t="str">
        <f t="shared" si="0"/>
        <v>Please complete all cells in row</v>
      </c>
      <c r="AY33" s="3453">
        <v>4</v>
      </c>
    </row>
    <row r="34" spans="1:51" ht="15" customHeight="1">
      <c r="A34" s="3124"/>
      <c r="B34" s="2495" t="s">
        <v>5425</v>
      </c>
      <c r="C34" s="2496"/>
      <c r="D34" s="2503"/>
      <c r="E34" s="2497"/>
      <c r="F34" s="2433"/>
      <c r="G34" s="2498"/>
      <c r="H34" s="2499"/>
      <c r="I34" s="2500"/>
      <c r="J34" s="2500"/>
      <c r="K34" s="2500"/>
      <c r="L34" s="2500"/>
      <c r="M34" s="2497"/>
      <c r="N34" s="2433"/>
      <c r="O34" s="2498"/>
      <c r="P34" s="2499"/>
      <c r="Q34" s="2500"/>
      <c r="R34" s="2500"/>
      <c r="S34" s="2500"/>
      <c r="T34" s="2500"/>
      <c r="U34" s="2497"/>
      <c r="V34" s="2433"/>
      <c r="W34" s="2498"/>
      <c r="X34" s="2499"/>
      <c r="Y34" s="2500"/>
      <c r="Z34" s="2500"/>
      <c r="AA34" s="2500"/>
      <c r="AB34" s="2500"/>
      <c r="AC34" s="2497"/>
      <c r="AD34" s="2433"/>
      <c r="AE34" s="2498"/>
      <c r="AF34" s="2500"/>
      <c r="AG34" s="2500"/>
      <c r="AH34" s="2500"/>
      <c r="AI34" s="2500"/>
      <c r="AJ34" s="2500"/>
      <c r="AK34" s="2500"/>
      <c r="AL34" s="2500"/>
      <c r="AM34" s="2500"/>
      <c r="AN34" s="2500"/>
      <c r="AO34" s="2500"/>
      <c r="AP34" s="2500"/>
      <c r="AQ34" s="2497"/>
      <c r="AR34" s="2433"/>
      <c r="AS34" s="2501" t="s">
        <v>5426</v>
      </c>
      <c r="AT34" s="2433"/>
      <c r="AU34" s="2502"/>
      <c r="AV34" s="3124"/>
      <c r="AX34" s="3438" t="str">
        <f t="shared" si="0"/>
        <v>Please complete all cells in row</v>
      </c>
      <c r="AY34" s="3453">
        <v>4</v>
      </c>
    </row>
    <row r="35" spans="1:51" ht="15" customHeight="1">
      <c r="A35" s="3124"/>
      <c r="B35" s="2495" t="s">
        <v>5427</v>
      </c>
      <c r="C35" s="2496"/>
      <c r="D35" s="2503"/>
      <c r="E35" s="2497"/>
      <c r="F35" s="2433"/>
      <c r="G35" s="2498"/>
      <c r="H35" s="2499"/>
      <c r="I35" s="2500"/>
      <c r="J35" s="2500"/>
      <c r="K35" s="2500"/>
      <c r="L35" s="2500"/>
      <c r="M35" s="2497"/>
      <c r="N35" s="2433"/>
      <c r="O35" s="2498"/>
      <c r="P35" s="2499"/>
      <c r="Q35" s="2500"/>
      <c r="R35" s="2500"/>
      <c r="S35" s="2500"/>
      <c r="T35" s="2500"/>
      <c r="U35" s="2497"/>
      <c r="V35" s="2433"/>
      <c r="W35" s="2498"/>
      <c r="X35" s="2499"/>
      <c r="Y35" s="2500"/>
      <c r="Z35" s="2500"/>
      <c r="AA35" s="2500"/>
      <c r="AB35" s="2500"/>
      <c r="AC35" s="2497"/>
      <c r="AD35" s="2433"/>
      <c r="AE35" s="2498"/>
      <c r="AF35" s="2500"/>
      <c r="AG35" s="2500"/>
      <c r="AH35" s="2500"/>
      <c r="AI35" s="2500"/>
      <c r="AJ35" s="2500"/>
      <c r="AK35" s="2500"/>
      <c r="AL35" s="2500"/>
      <c r="AM35" s="2500"/>
      <c r="AN35" s="2500"/>
      <c r="AO35" s="2500"/>
      <c r="AP35" s="2500"/>
      <c r="AQ35" s="2497"/>
      <c r="AR35" s="2433"/>
      <c r="AS35" s="2501" t="s">
        <v>5428</v>
      </c>
      <c r="AT35" s="2433"/>
      <c r="AU35" s="2502"/>
      <c r="AV35" s="3124"/>
      <c r="AX35" s="3438" t="str">
        <f t="shared" si="0"/>
        <v>Please complete all cells in row</v>
      </c>
      <c r="AY35" s="3453">
        <v>4</v>
      </c>
    </row>
    <row r="36" spans="1:51" ht="15" customHeight="1">
      <c r="A36" s="3124"/>
      <c r="B36" s="2495" t="s">
        <v>5429</v>
      </c>
      <c r="C36" s="2496"/>
      <c r="D36" s="2503"/>
      <c r="E36" s="2497"/>
      <c r="F36" s="2433"/>
      <c r="G36" s="2498"/>
      <c r="H36" s="2499"/>
      <c r="I36" s="2500"/>
      <c r="J36" s="2500"/>
      <c r="K36" s="2500"/>
      <c r="L36" s="2500"/>
      <c r="M36" s="2497"/>
      <c r="N36" s="2433"/>
      <c r="O36" s="2498"/>
      <c r="P36" s="2499"/>
      <c r="Q36" s="2500"/>
      <c r="R36" s="2500"/>
      <c r="S36" s="2500"/>
      <c r="T36" s="2500"/>
      <c r="U36" s="2497"/>
      <c r="V36" s="2433"/>
      <c r="W36" s="2498"/>
      <c r="X36" s="2499"/>
      <c r="Y36" s="2500"/>
      <c r="Z36" s="2500"/>
      <c r="AA36" s="2500"/>
      <c r="AB36" s="2500"/>
      <c r="AC36" s="2497"/>
      <c r="AD36" s="2433"/>
      <c r="AE36" s="2498"/>
      <c r="AF36" s="2500"/>
      <c r="AG36" s="2500"/>
      <c r="AH36" s="2500"/>
      <c r="AI36" s="2500"/>
      <c r="AJ36" s="2500"/>
      <c r="AK36" s="2500"/>
      <c r="AL36" s="2500"/>
      <c r="AM36" s="2500"/>
      <c r="AN36" s="2500"/>
      <c r="AO36" s="2500"/>
      <c r="AP36" s="2500"/>
      <c r="AQ36" s="2497"/>
      <c r="AR36" s="2433"/>
      <c r="AS36" s="2501" t="s">
        <v>5430</v>
      </c>
      <c r="AT36" s="2433"/>
      <c r="AU36" s="2502"/>
      <c r="AV36" s="3124"/>
      <c r="AX36" s="3438" t="str">
        <f t="shared" si="0"/>
        <v>Please complete all cells in row</v>
      </c>
      <c r="AY36" s="3453">
        <v>4</v>
      </c>
    </row>
    <row r="37" spans="1:51" ht="15" customHeight="1">
      <c r="A37" s="3124"/>
      <c r="B37" s="2495" t="s">
        <v>5431</v>
      </c>
      <c r="C37" s="2496"/>
      <c r="D37" s="2503"/>
      <c r="E37" s="2497"/>
      <c r="F37" s="2433"/>
      <c r="G37" s="2498"/>
      <c r="H37" s="2499"/>
      <c r="I37" s="2500"/>
      <c r="J37" s="2500"/>
      <c r="K37" s="2500"/>
      <c r="L37" s="2500"/>
      <c r="M37" s="2497"/>
      <c r="N37" s="2433"/>
      <c r="O37" s="2498"/>
      <c r="P37" s="2499"/>
      <c r="Q37" s="2500"/>
      <c r="R37" s="2500"/>
      <c r="S37" s="2500"/>
      <c r="T37" s="2500"/>
      <c r="U37" s="2497"/>
      <c r="V37" s="2433"/>
      <c r="W37" s="2498"/>
      <c r="X37" s="2499"/>
      <c r="Y37" s="2500"/>
      <c r="Z37" s="2500"/>
      <c r="AA37" s="2500"/>
      <c r="AB37" s="2500"/>
      <c r="AC37" s="2497"/>
      <c r="AD37" s="2433"/>
      <c r="AE37" s="2498"/>
      <c r="AF37" s="2500"/>
      <c r="AG37" s="2500"/>
      <c r="AH37" s="2500"/>
      <c r="AI37" s="2500"/>
      <c r="AJ37" s="2500"/>
      <c r="AK37" s="2500"/>
      <c r="AL37" s="2500"/>
      <c r="AM37" s="2500"/>
      <c r="AN37" s="2500"/>
      <c r="AO37" s="2500"/>
      <c r="AP37" s="2500"/>
      <c r="AQ37" s="2497"/>
      <c r="AR37" s="2433"/>
      <c r="AS37" s="2501" t="s">
        <v>5432</v>
      </c>
      <c r="AT37" s="2433"/>
      <c r="AU37" s="2502"/>
      <c r="AV37" s="3124"/>
      <c r="AX37" s="3438" t="str">
        <f t="shared" si="0"/>
        <v>Please complete all cells in row</v>
      </c>
      <c r="AY37" s="3453">
        <v>4</v>
      </c>
    </row>
    <row r="38" spans="1:51" ht="15" customHeight="1">
      <c r="A38" s="3124"/>
      <c r="B38" s="2495" t="s">
        <v>5433</v>
      </c>
      <c r="C38" s="2496"/>
      <c r="D38" s="2503"/>
      <c r="E38" s="2497"/>
      <c r="F38" s="2433"/>
      <c r="G38" s="2498"/>
      <c r="H38" s="2499"/>
      <c r="I38" s="2500"/>
      <c r="J38" s="2500"/>
      <c r="K38" s="2500"/>
      <c r="L38" s="2500"/>
      <c r="M38" s="2497"/>
      <c r="N38" s="2433"/>
      <c r="O38" s="2498"/>
      <c r="P38" s="2499"/>
      <c r="Q38" s="2500"/>
      <c r="R38" s="2500"/>
      <c r="S38" s="2500"/>
      <c r="T38" s="2500"/>
      <c r="U38" s="2497"/>
      <c r="V38" s="2433"/>
      <c r="W38" s="2498"/>
      <c r="X38" s="2499"/>
      <c r="Y38" s="2500"/>
      <c r="Z38" s="2500"/>
      <c r="AA38" s="2500"/>
      <c r="AB38" s="2500"/>
      <c r="AC38" s="2497"/>
      <c r="AD38" s="2433"/>
      <c r="AE38" s="2498"/>
      <c r="AF38" s="2500"/>
      <c r="AG38" s="2500"/>
      <c r="AH38" s="2500"/>
      <c r="AI38" s="2500"/>
      <c r="AJ38" s="2500"/>
      <c r="AK38" s="2500"/>
      <c r="AL38" s="2500"/>
      <c r="AM38" s="2500"/>
      <c r="AN38" s="2500"/>
      <c r="AO38" s="2500"/>
      <c r="AP38" s="2500"/>
      <c r="AQ38" s="2497"/>
      <c r="AR38" s="2433"/>
      <c r="AS38" s="2501" t="s">
        <v>5434</v>
      </c>
      <c r="AT38" s="2433"/>
      <c r="AU38" s="2502"/>
      <c r="AV38" s="3124"/>
      <c r="AX38" s="3438" t="str">
        <f t="shared" si="0"/>
        <v>Please complete all cells in row</v>
      </c>
      <c r="AY38" s="3453">
        <v>4</v>
      </c>
    </row>
    <row r="39" spans="1:51" ht="15" customHeight="1">
      <c r="A39" s="3124"/>
      <c r="B39" s="2495" t="s">
        <v>5435</v>
      </c>
      <c r="C39" s="2496"/>
      <c r="D39" s="2503"/>
      <c r="E39" s="2497"/>
      <c r="F39" s="2433"/>
      <c r="G39" s="2498"/>
      <c r="H39" s="2499"/>
      <c r="I39" s="2500"/>
      <c r="J39" s="2500"/>
      <c r="K39" s="2500"/>
      <c r="L39" s="2500"/>
      <c r="M39" s="2497"/>
      <c r="N39" s="2433"/>
      <c r="O39" s="2498"/>
      <c r="P39" s="2499"/>
      <c r="Q39" s="2500"/>
      <c r="R39" s="2500"/>
      <c r="S39" s="2500"/>
      <c r="T39" s="2500"/>
      <c r="U39" s="2497"/>
      <c r="V39" s="2433"/>
      <c r="W39" s="2498"/>
      <c r="X39" s="2499"/>
      <c r="Y39" s="2500"/>
      <c r="Z39" s="2500"/>
      <c r="AA39" s="2500"/>
      <c r="AB39" s="2500"/>
      <c r="AC39" s="2497"/>
      <c r="AD39" s="2433"/>
      <c r="AE39" s="2498"/>
      <c r="AF39" s="2500"/>
      <c r="AG39" s="2500"/>
      <c r="AH39" s="2500"/>
      <c r="AI39" s="2500"/>
      <c r="AJ39" s="2500"/>
      <c r="AK39" s="2500"/>
      <c r="AL39" s="2500"/>
      <c r="AM39" s="2500"/>
      <c r="AN39" s="2500"/>
      <c r="AO39" s="2500"/>
      <c r="AP39" s="2500"/>
      <c r="AQ39" s="2497"/>
      <c r="AR39" s="2433"/>
      <c r="AS39" s="2501" t="s">
        <v>5436</v>
      </c>
      <c r="AT39" s="2433"/>
      <c r="AU39" s="2502"/>
      <c r="AV39" s="3124"/>
      <c r="AX39" s="3438" t="str">
        <f t="shared" si="0"/>
        <v>Please complete all cells in row</v>
      </c>
      <c r="AY39" s="3453">
        <v>4</v>
      </c>
    </row>
    <row r="40" spans="1:51" ht="15" customHeight="1">
      <c r="A40" s="3124"/>
      <c r="B40" s="2495" t="s">
        <v>5437</v>
      </c>
      <c r="C40" s="2496"/>
      <c r="D40" s="2503"/>
      <c r="E40" s="2497"/>
      <c r="F40" s="2433"/>
      <c r="G40" s="2498"/>
      <c r="H40" s="2499"/>
      <c r="I40" s="2500"/>
      <c r="J40" s="2500"/>
      <c r="K40" s="2500"/>
      <c r="L40" s="2500"/>
      <c r="M40" s="2497"/>
      <c r="N40" s="2433"/>
      <c r="O40" s="2498"/>
      <c r="P40" s="2499"/>
      <c r="Q40" s="2500"/>
      <c r="R40" s="2500"/>
      <c r="S40" s="2500"/>
      <c r="T40" s="2500"/>
      <c r="U40" s="2497"/>
      <c r="V40" s="2433"/>
      <c r="W40" s="2498"/>
      <c r="X40" s="2499"/>
      <c r="Y40" s="2500"/>
      <c r="Z40" s="2500"/>
      <c r="AA40" s="2500"/>
      <c r="AB40" s="2500"/>
      <c r="AC40" s="2497"/>
      <c r="AD40" s="2433"/>
      <c r="AE40" s="2498"/>
      <c r="AF40" s="2500"/>
      <c r="AG40" s="2500"/>
      <c r="AH40" s="2500"/>
      <c r="AI40" s="2500"/>
      <c r="AJ40" s="2500"/>
      <c r="AK40" s="2500"/>
      <c r="AL40" s="2500"/>
      <c r="AM40" s="2500"/>
      <c r="AN40" s="2500"/>
      <c r="AO40" s="2500"/>
      <c r="AP40" s="2500"/>
      <c r="AQ40" s="2497"/>
      <c r="AR40" s="2433"/>
      <c r="AS40" s="2501" t="s">
        <v>5438</v>
      </c>
      <c r="AT40" s="2433"/>
      <c r="AU40" s="2502"/>
      <c r="AV40" s="3124"/>
      <c r="AX40" s="3438" t="str">
        <f t="shared" si="0"/>
        <v>Please complete all cells in row</v>
      </c>
      <c r="AY40" s="3453">
        <v>4</v>
      </c>
    </row>
    <row r="41" spans="1:51" ht="15" customHeight="1">
      <c r="A41" s="3124"/>
      <c r="B41" s="2495" t="s">
        <v>5439</v>
      </c>
      <c r="C41" s="2496"/>
      <c r="D41" s="2503"/>
      <c r="E41" s="2497"/>
      <c r="F41" s="2433"/>
      <c r="G41" s="2498"/>
      <c r="H41" s="2499"/>
      <c r="I41" s="2500"/>
      <c r="J41" s="2500"/>
      <c r="K41" s="2500"/>
      <c r="L41" s="2500"/>
      <c r="M41" s="2497"/>
      <c r="N41" s="2433"/>
      <c r="O41" s="2498"/>
      <c r="P41" s="2499"/>
      <c r="Q41" s="2500"/>
      <c r="R41" s="2500"/>
      <c r="S41" s="2500"/>
      <c r="T41" s="2500"/>
      <c r="U41" s="2497"/>
      <c r="V41" s="2433"/>
      <c r="W41" s="2498"/>
      <c r="X41" s="2499"/>
      <c r="Y41" s="2500"/>
      <c r="Z41" s="2500"/>
      <c r="AA41" s="2500"/>
      <c r="AB41" s="2500"/>
      <c r="AC41" s="2497"/>
      <c r="AD41" s="2433"/>
      <c r="AE41" s="2498"/>
      <c r="AF41" s="2500"/>
      <c r="AG41" s="2500"/>
      <c r="AH41" s="2500"/>
      <c r="AI41" s="2500"/>
      <c r="AJ41" s="2500"/>
      <c r="AK41" s="2500"/>
      <c r="AL41" s="2500"/>
      <c r="AM41" s="2500"/>
      <c r="AN41" s="2500"/>
      <c r="AO41" s="2500"/>
      <c r="AP41" s="2500"/>
      <c r="AQ41" s="2497"/>
      <c r="AR41" s="2433"/>
      <c r="AS41" s="2501" t="s">
        <v>5440</v>
      </c>
      <c r="AT41" s="2433"/>
      <c r="AU41" s="2502"/>
      <c r="AV41" s="3124"/>
      <c r="AX41" s="3438" t="str">
        <f t="shared" si="0"/>
        <v>Please complete all cells in row</v>
      </c>
      <c r="AY41" s="3453">
        <v>4</v>
      </c>
    </row>
    <row r="42" spans="1:51" ht="15" customHeight="1">
      <c r="A42" s="3124"/>
      <c r="B42" s="2495" t="s">
        <v>5441</v>
      </c>
      <c r="C42" s="2496"/>
      <c r="D42" s="2503"/>
      <c r="E42" s="2497"/>
      <c r="F42" s="2433"/>
      <c r="G42" s="2498"/>
      <c r="H42" s="2499"/>
      <c r="I42" s="2500"/>
      <c r="J42" s="2500"/>
      <c r="K42" s="2500"/>
      <c r="L42" s="2500"/>
      <c r="M42" s="2497"/>
      <c r="N42" s="2433"/>
      <c r="O42" s="2498"/>
      <c r="P42" s="2499"/>
      <c r="Q42" s="2500"/>
      <c r="R42" s="2500"/>
      <c r="S42" s="2500"/>
      <c r="T42" s="2500"/>
      <c r="U42" s="2497"/>
      <c r="V42" s="2433"/>
      <c r="W42" s="2498"/>
      <c r="X42" s="2499"/>
      <c r="Y42" s="2500"/>
      <c r="Z42" s="2500"/>
      <c r="AA42" s="2500"/>
      <c r="AB42" s="2500"/>
      <c r="AC42" s="2497"/>
      <c r="AD42" s="2433"/>
      <c r="AE42" s="2498"/>
      <c r="AF42" s="2500"/>
      <c r="AG42" s="2500"/>
      <c r="AH42" s="2500"/>
      <c r="AI42" s="2500"/>
      <c r="AJ42" s="2500"/>
      <c r="AK42" s="2500"/>
      <c r="AL42" s="2500"/>
      <c r="AM42" s="2500"/>
      <c r="AN42" s="2500"/>
      <c r="AO42" s="2500"/>
      <c r="AP42" s="2500"/>
      <c r="AQ42" s="2497"/>
      <c r="AR42" s="2433"/>
      <c r="AS42" s="2501" t="s">
        <v>5442</v>
      </c>
      <c r="AT42" s="2433"/>
      <c r="AU42" s="2502"/>
      <c r="AV42" s="3124"/>
      <c r="AX42" s="3438" t="str">
        <f t="shared" ref="AX42:AX61" si="1">IF( COUNTBLANK(E42:AQ42) = AY42, 0, rngIncomplete )</f>
        <v>Please complete all cells in row</v>
      </c>
      <c r="AY42" s="3453">
        <v>4</v>
      </c>
    </row>
    <row r="43" spans="1:51" ht="15" customHeight="1">
      <c r="A43" s="3124"/>
      <c r="B43" s="2495" t="s">
        <v>5443</v>
      </c>
      <c r="C43" s="2496"/>
      <c r="D43" s="2503"/>
      <c r="E43" s="2497"/>
      <c r="F43" s="2433"/>
      <c r="G43" s="2498"/>
      <c r="H43" s="2499"/>
      <c r="I43" s="2500"/>
      <c r="J43" s="2500"/>
      <c r="K43" s="2500"/>
      <c r="L43" s="2500"/>
      <c r="M43" s="2497"/>
      <c r="N43" s="2433"/>
      <c r="O43" s="2498"/>
      <c r="P43" s="2499"/>
      <c r="Q43" s="2500"/>
      <c r="R43" s="2500"/>
      <c r="S43" s="2500"/>
      <c r="T43" s="2500"/>
      <c r="U43" s="2497"/>
      <c r="V43" s="2433"/>
      <c r="W43" s="2498"/>
      <c r="X43" s="2499"/>
      <c r="Y43" s="2500"/>
      <c r="Z43" s="2500"/>
      <c r="AA43" s="2500"/>
      <c r="AB43" s="2500"/>
      <c r="AC43" s="2497"/>
      <c r="AD43" s="2433"/>
      <c r="AE43" s="2498"/>
      <c r="AF43" s="2500"/>
      <c r="AG43" s="2500"/>
      <c r="AH43" s="2500"/>
      <c r="AI43" s="2500"/>
      <c r="AJ43" s="2500"/>
      <c r="AK43" s="2500"/>
      <c r="AL43" s="2500"/>
      <c r="AM43" s="2500"/>
      <c r="AN43" s="2500"/>
      <c r="AO43" s="2500"/>
      <c r="AP43" s="2500"/>
      <c r="AQ43" s="2497"/>
      <c r="AR43" s="2433"/>
      <c r="AS43" s="2501" t="s">
        <v>5444</v>
      </c>
      <c r="AT43" s="2433"/>
      <c r="AU43" s="2502"/>
      <c r="AV43" s="3124"/>
      <c r="AX43" s="3438" t="str">
        <f t="shared" si="1"/>
        <v>Please complete all cells in row</v>
      </c>
      <c r="AY43" s="3453">
        <v>4</v>
      </c>
    </row>
    <row r="44" spans="1:51" ht="15" customHeight="1">
      <c r="A44" s="3124"/>
      <c r="B44" s="2495" t="s">
        <v>5445</v>
      </c>
      <c r="C44" s="2496"/>
      <c r="D44" s="2503"/>
      <c r="E44" s="2497"/>
      <c r="F44" s="2433"/>
      <c r="G44" s="2498"/>
      <c r="H44" s="2499"/>
      <c r="I44" s="2500"/>
      <c r="J44" s="2500"/>
      <c r="K44" s="2500"/>
      <c r="L44" s="2500"/>
      <c r="M44" s="2497"/>
      <c r="N44" s="2433"/>
      <c r="O44" s="2498"/>
      <c r="P44" s="2499"/>
      <c r="Q44" s="2500"/>
      <c r="R44" s="2500"/>
      <c r="S44" s="2500"/>
      <c r="T44" s="2500"/>
      <c r="U44" s="2497"/>
      <c r="V44" s="2433"/>
      <c r="W44" s="2498"/>
      <c r="X44" s="2499"/>
      <c r="Y44" s="2500"/>
      <c r="Z44" s="2500"/>
      <c r="AA44" s="2500"/>
      <c r="AB44" s="2500"/>
      <c r="AC44" s="2497"/>
      <c r="AD44" s="2433"/>
      <c r="AE44" s="2498"/>
      <c r="AF44" s="2500"/>
      <c r="AG44" s="2500"/>
      <c r="AH44" s="2500"/>
      <c r="AI44" s="2500"/>
      <c r="AJ44" s="2500"/>
      <c r="AK44" s="2500"/>
      <c r="AL44" s="2500"/>
      <c r="AM44" s="2500"/>
      <c r="AN44" s="2500"/>
      <c r="AO44" s="2500"/>
      <c r="AP44" s="2500"/>
      <c r="AQ44" s="2497"/>
      <c r="AR44" s="2433"/>
      <c r="AS44" s="2501" t="s">
        <v>5446</v>
      </c>
      <c r="AT44" s="2433"/>
      <c r="AU44" s="2502"/>
      <c r="AV44" s="3124"/>
      <c r="AX44" s="3438" t="str">
        <f t="shared" si="1"/>
        <v>Please complete all cells in row</v>
      </c>
      <c r="AY44" s="3453">
        <v>4</v>
      </c>
    </row>
    <row r="45" spans="1:51" ht="15" customHeight="1">
      <c r="A45" s="3124"/>
      <c r="B45" s="2495" t="s">
        <v>5447</v>
      </c>
      <c r="C45" s="2496"/>
      <c r="D45" s="2503"/>
      <c r="E45" s="2497"/>
      <c r="F45" s="2433"/>
      <c r="G45" s="2498"/>
      <c r="H45" s="2499"/>
      <c r="I45" s="2500"/>
      <c r="J45" s="2500"/>
      <c r="K45" s="2500"/>
      <c r="L45" s="2500"/>
      <c r="M45" s="2497"/>
      <c r="N45" s="2433"/>
      <c r="O45" s="2498"/>
      <c r="P45" s="2499"/>
      <c r="Q45" s="2500"/>
      <c r="R45" s="2500"/>
      <c r="S45" s="2500"/>
      <c r="T45" s="2500"/>
      <c r="U45" s="2497"/>
      <c r="V45" s="2433"/>
      <c r="W45" s="2498"/>
      <c r="X45" s="2499"/>
      <c r="Y45" s="2500"/>
      <c r="Z45" s="2500"/>
      <c r="AA45" s="2500"/>
      <c r="AB45" s="2500"/>
      <c r="AC45" s="2497"/>
      <c r="AD45" s="2433"/>
      <c r="AE45" s="2498"/>
      <c r="AF45" s="2500"/>
      <c r="AG45" s="2500"/>
      <c r="AH45" s="2500"/>
      <c r="AI45" s="2500"/>
      <c r="AJ45" s="2500"/>
      <c r="AK45" s="2500"/>
      <c r="AL45" s="2500"/>
      <c r="AM45" s="2500"/>
      <c r="AN45" s="2500"/>
      <c r="AO45" s="2500"/>
      <c r="AP45" s="2500"/>
      <c r="AQ45" s="2497"/>
      <c r="AR45" s="2433"/>
      <c r="AS45" s="2501" t="s">
        <v>5448</v>
      </c>
      <c r="AT45" s="2433"/>
      <c r="AU45" s="2502"/>
      <c r="AV45" s="3124"/>
      <c r="AX45" s="3438" t="str">
        <f t="shared" si="1"/>
        <v>Please complete all cells in row</v>
      </c>
      <c r="AY45" s="3453">
        <v>4</v>
      </c>
    </row>
    <row r="46" spans="1:51" ht="15" customHeight="1">
      <c r="A46" s="3124"/>
      <c r="B46" s="2495" t="s">
        <v>5449</v>
      </c>
      <c r="C46" s="2496"/>
      <c r="D46" s="2503"/>
      <c r="E46" s="2497"/>
      <c r="F46" s="2433"/>
      <c r="G46" s="2498"/>
      <c r="H46" s="2499"/>
      <c r="I46" s="2500"/>
      <c r="J46" s="2500"/>
      <c r="K46" s="2500"/>
      <c r="L46" s="2500"/>
      <c r="M46" s="2497"/>
      <c r="N46" s="2433"/>
      <c r="O46" s="2498"/>
      <c r="P46" s="2499"/>
      <c r="Q46" s="2500"/>
      <c r="R46" s="2500"/>
      <c r="S46" s="2500"/>
      <c r="T46" s="2500"/>
      <c r="U46" s="2497"/>
      <c r="V46" s="2433"/>
      <c r="W46" s="2498"/>
      <c r="X46" s="2499"/>
      <c r="Y46" s="2500"/>
      <c r="Z46" s="2500"/>
      <c r="AA46" s="2500"/>
      <c r="AB46" s="2500"/>
      <c r="AC46" s="2497"/>
      <c r="AD46" s="2433"/>
      <c r="AE46" s="2498"/>
      <c r="AF46" s="2500"/>
      <c r="AG46" s="2500"/>
      <c r="AH46" s="2500"/>
      <c r="AI46" s="2500"/>
      <c r="AJ46" s="2500"/>
      <c r="AK46" s="2500"/>
      <c r="AL46" s="2500"/>
      <c r="AM46" s="2500"/>
      <c r="AN46" s="2500"/>
      <c r="AO46" s="2500"/>
      <c r="AP46" s="2500"/>
      <c r="AQ46" s="2497"/>
      <c r="AR46" s="2433"/>
      <c r="AS46" s="2501" t="s">
        <v>5450</v>
      </c>
      <c r="AT46" s="2433"/>
      <c r="AU46" s="2502"/>
      <c r="AV46" s="3124"/>
      <c r="AX46" s="3438" t="str">
        <f t="shared" si="1"/>
        <v>Please complete all cells in row</v>
      </c>
      <c r="AY46" s="3453">
        <v>4</v>
      </c>
    </row>
    <row r="47" spans="1:51" ht="15" customHeight="1">
      <c r="A47" s="3124"/>
      <c r="B47" s="2495" t="s">
        <v>5451</v>
      </c>
      <c r="C47" s="2496"/>
      <c r="D47" s="2503"/>
      <c r="E47" s="2497"/>
      <c r="F47" s="2433"/>
      <c r="G47" s="2498"/>
      <c r="H47" s="2499"/>
      <c r="I47" s="2500"/>
      <c r="J47" s="2500"/>
      <c r="K47" s="2500"/>
      <c r="L47" s="2500"/>
      <c r="M47" s="2497"/>
      <c r="N47" s="2433"/>
      <c r="O47" s="2498"/>
      <c r="P47" s="2499"/>
      <c r="Q47" s="2500"/>
      <c r="R47" s="2500"/>
      <c r="S47" s="2500"/>
      <c r="T47" s="2500"/>
      <c r="U47" s="2497"/>
      <c r="V47" s="2433"/>
      <c r="W47" s="2498"/>
      <c r="X47" s="2499"/>
      <c r="Y47" s="2500"/>
      <c r="Z47" s="2500"/>
      <c r="AA47" s="2500"/>
      <c r="AB47" s="2500"/>
      <c r="AC47" s="2497"/>
      <c r="AD47" s="2433"/>
      <c r="AE47" s="2498"/>
      <c r="AF47" s="2500"/>
      <c r="AG47" s="2500"/>
      <c r="AH47" s="2500"/>
      <c r="AI47" s="2500"/>
      <c r="AJ47" s="2500"/>
      <c r="AK47" s="2500"/>
      <c r="AL47" s="2500"/>
      <c r="AM47" s="2500"/>
      <c r="AN47" s="2500"/>
      <c r="AO47" s="2500"/>
      <c r="AP47" s="2500"/>
      <c r="AQ47" s="2497"/>
      <c r="AR47" s="2433"/>
      <c r="AS47" s="2501" t="s">
        <v>5452</v>
      </c>
      <c r="AT47" s="2433"/>
      <c r="AU47" s="2502"/>
      <c r="AV47" s="3124"/>
      <c r="AX47" s="3438" t="str">
        <f t="shared" si="1"/>
        <v>Please complete all cells in row</v>
      </c>
      <c r="AY47" s="3453">
        <v>4</v>
      </c>
    </row>
    <row r="48" spans="1:51" ht="15" customHeight="1">
      <c r="A48" s="3124"/>
      <c r="B48" s="2495" t="s">
        <v>5453</v>
      </c>
      <c r="C48" s="2496"/>
      <c r="D48" s="2503"/>
      <c r="E48" s="2497"/>
      <c r="F48" s="2433"/>
      <c r="G48" s="2498"/>
      <c r="H48" s="2499"/>
      <c r="I48" s="2500"/>
      <c r="J48" s="2500"/>
      <c r="K48" s="2500"/>
      <c r="L48" s="2500"/>
      <c r="M48" s="2497"/>
      <c r="N48" s="2433"/>
      <c r="O48" s="2498"/>
      <c r="P48" s="2499"/>
      <c r="Q48" s="2500"/>
      <c r="R48" s="2500"/>
      <c r="S48" s="2500"/>
      <c r="T48" s="2500"/>
      <c r="U48" s="2497"/>
      <c r="V48" s="2433"/>
      <c r="W48" s="2498"/>
      <c r="X48" s="2499"/>
      <c r="Y48" s="2500"/>
      <c r="Z48" s="2500"/>
      <c r="AA48" s="2500"/>
      <c r="AB48" s="2500"/>
      <c r="AC48" s="2497"/>
      <c r="AD48" s="2433"/>
      <c r="AE48" s="2498"/>
      <c r="AF48" s="2500"/>
      <c r="AG48" s="2500"/>
      <c r="AH48" s="2500"/>
      <c r="AI48" s="2500"/>
      <c r="AJ48" s="2500"/>
      <c r="AK48" s="2500"/>
      <c r="AL48" s="2500"/>
      <c r="AM48" s="2500"/>
      <c r="AN48" s="2500"/>
      <c r="AO48" s="2500"/>
      <c r="AP48" s="2500"/>
      <c r="AQ48" s="2497"/>
      <c r="AR48" s="2433"/>
      <c r="AS48" s="2501" t="s">
        <v>5454</v>
      </c>
      <c r="AT48" s="2433"/>
      <c r="AU48" s="2502"/>
      <c r="AV48" s="3124"/>
      <c r="AX48" s="3438" t="str">
        <f t="shared" si="1"/>
        <v>Please complete all cells in row</v>
      </c>
      <c r="AY48" s="3453">
        <v>4</v>
      </c>
    </row>
    <row r="49" spans="1:51" ht="15" customHeight="1">
      <c r="A49" s="3124"/>
      <c r="B49" s="2495" t="s">
        <v>5455</v>
      </c>
      <c r="C49" s="2496"/>
      <c r="D49" s="2503"/>
      <c r="E49" s="2497"/>
      <c r="F49" s="2433"/>
      <c r="G49" s="2498"/>
      <c r="H49" s="2499"/>
      <c r="I49" s="2500"/>
      <c r="J49" s="2500"/>
      <c r="K49" s="2500"/>
      <c r="L49" s="2500"/>
      <c r="M49" s="2497"/>
      <c r="N49" s="2433"/>
      <c r="O49" s="2498"/>
      <c r="P49" s="2499"/>
      <c r="Q49" s="2500"/>
      <c r="R49" s="2500"/>
      <c r="S49" s="2500"/>
      <c r="T49" s="2500"/>
      <c r="U49" s="2497"/>
      <c r="V49" s="2433"/>
      <c r="W49" s="2498"/>
      <c r="X49" s="2499"/>
      <c r="Y49" s="2500"/>
      <c r="Z49" s="2500"/>
      <c r="AA49" s="2500"/>
      <c r="AB49" s="2500"/>
      <c r="AC49" s="2497"/>
      <c r="AD49" s="2433"/>
      <c r="AE49" s="2498"/>
      <c r="AF49" s="2500"/>
      <c r="AG49" s="2500"/>
      <c r="AH49" s="2500"/>
      <c r="AI49" s="2500"/>
      <c r="AJ49" s="2500"/>
      <c r="AK49" s="2500"/>
      <c r="AL49" s="2500"/>
      <c r="AM49" s="2500"/>
      <c r="AN49" s="2500"/>
      <c r="AO49" s="2500"/>
      <c r="AP49" s="2500"/>
      <c r="AQ49" s="2497"/>
      <c r="AR49" s="2433"/>
      <c r="AS49" s="2501" t="s">
        <v>5456</v>
      </c>
      <c r="AT49" s="2433"/>
      <c r="AU49" s="2502"/>
      <c r="AV49" s="3124"/>
      <c r="AX49" s="3438" t="str">
        <f t="shared" si="1"/>
        <v>Please complete all cells in row</v>
      </c>
      <c r="AY49" s="3453">
        <v>4</v>
      </c>
    </row>
    <row r="50" spans="1:51" ht="15" customHeight="1">
      <c r="A50" s="3124"/>
      <c r="B50" s="2495" t="s">
        <v>5457</v>
      </c>
      <c r="C50" s="2496"/>
      <c r="D50" s="2503"/>
      <c r="E50" s="2497"/>
      <c r="F50" s="2433"/>
      <c r="G50" s="2498"/>
      <c r="H50" s="2499"/>
      <c r="I50" s="2500"/>
      <c r="J50" s="2500"/>
      <c r="K50" s="2500"/>
      <c r="L50" s="2500"/>
      <c r="M50" s="2497"/>
      <c r="N50" s="2433"/>
      <c r="O50" s="2498"/>
      <c r="P50" s="2499"/>
      <c r="Q50" s="2500"/>
      <c r="R50" s="2500"/>
      <c r="S50" s="2500"/>
      <c r="T50" s="2500"/>
      <c r="U50" s="2497"/>
      <c r="V50" s="2433"/>
      <c r="W50" s="2498"/>
      <c r="X50" s="2499"/>
      <c r="Y50" s="2500"/>
      <c r="Z50" s="2500"/>
      <c r="AA50" s="2500"/>
      <c r="AB50" s="2500"/>
      <c r="AC50" s="2497"/>
      <c r="AD50" s="2433"/>
      <c r="AE50" s="2498"/>
      <c r="AF50" s="2500"/>
      <c r="AG50" s="2500"/>
      <c r="AH50" s="2500"/>
      <c r="AI50" s="2500"/>
      <c r="AJ50" s="2500"/>
      <c r="AK50" s="2500"/>
      <c r="AL50" s="2500"/>
      <c r="AM50" s="2500"/>
      <c r="AN50" s="2500"/>
      <c r="AO50" s="2500"/>
      <c r="AP50" s="2500"/>
      <c r="AQ50" s="2497"/>
      <c r="AR50" s="2433"/>
      <c r="AS50" s="2501" t="s">
        <v>5458</v>
      </c>
      <c r="AT50" s="2433"/>
      <c r="AU50" s="2502"/>
      <c r="AV50" s="3124"/>
      <c r="AX50" s="3438" t="str">
        <f t="shared" si="1"/>
        <v>Please complete all cells in row</v>
      </c>
      <c r="AY50" s="3453">
        <v>4</v>
      </c>
    </row>
    <row r="51" spans="1:51" ht="15" customHeight="1">
      <c r="A51" s="3124"/>
      <c r="B51" s="2495" t="s">
        <v>5459</v>
      </c>
      <c r="C51" s="2496"/>
      <c r="D51" s="2503"/>
      <c r="E51" s="2497"/>
      <c r="F51" s="2433"/>
      <c r="G51" s="2498"/>
      <c r="H51" s="2499"/>
      <c r="I51" s="2500"/>
      <c r="J51" s="2500"/>
      <c r="K51" s="2500"/>
      <c r="L51" s="2500"/>
      <c r="M51" s="2497"/>
      <c r="N51" s="2433"/>
      <c r="O51" s="2498"/>
      <c r="P51" s="2499"/>
      <c r="Q51" s="2500"/>
      <c r="R51" s="2500"/>
      <c r="S51" s="2500"/>
      <c r="T51" s="2500"/>
      <c r="U51" s="2497"/>
      <c r="V51" s="2433"/>
      <c r="W51" s="2498"/>
      <c r="X51" s="2499"/>
      <c r="Y51" s="2500"/>
      <c r="Z51" s="2500"/>
      <c r="AA51" s="2500"/>
      <c r="AB51" s="2500"/>
      <c r="AC51" s="2497"/>
      <c r="AD51" s="2433"/>
      <c r="AE51" s="2498"/>
      <c r="AF51" s="2500"/>
      <c r="AG51" s="2500"/>
      <c r="AH51" s="2500"/>
      <c r="AI51" s="2500"/>
      <c r="AJ51" s="2500"/>
      <c r="AK51" s="2500"/>
      <c r="AL51" s="2500"/>
      <c r="AM51" s="2500"/>
      <c r="AN51" s="2500"/>
      <c r="AO51" s="2500"/>
      <c r="AP51" s="2500"/>
      <c r="AQ51" s="2497"/>
      <c r="AR51" s="2433"/>
      <c r="AS51" s="2501" t="s">
        <v>5460</v>
      </c>
      <c r="AT51" s="2433"/>
      <c r="AU51" s="2502"/>
      <c r="AV51" s="3124"/>
      <c r="AX51" s="3438" t="str">
        <f t="shared" si="1"/>
        <v>Please complete all cells in row</v>
      </c>
      <c r="AY51" s="3453">
        <v>4</v>
      </c>
    </row>
    <row r="52" spans="1:51" ht="15" customHeight="1">
      <c r="A52" s="3124"/>
      <c r="B52" s="2495" t="s">
        <v>5461</v>
      </c>
      <c r="C52" s="2496"/>
      <c r="D52" s="2503"/>
      <c r="E52" s="2497"/>
      <c r="F52" s="2433"/>
      <c r="G52" s="2498"/>
      <c r="H52" s="2499"/>
      <c r="I52" s="2500"/>
      <c r="J52" s="2500"/>
      <c r="K52" s="2500"/>
      <c r="L52" s="2500"/>
      <c r="M52" s="2497"/>
      <c r="N52" s="2433"/>
      <c r="O52" s="2498"/>
      <c r="P52" s="2499"/>
      <c r="Q52" s="2500"/>
      <c r="R52" s="2500"/>
      <c r="S52" s="2500"/>
      <c r="T52" s="2500"/>
      <c r="U52" s="2497"/>
      <c r="V52" s="2433"/>
      <c r="W52" s="2498"/>
      <c r="X52" s="2499"/>
      <c r="Y52" s="2500"/>
      <c r="Z52" s="2500"/>
      <c r="AA52" s="2500"/>
      <c r="AB52" s="2500"/>
      <c r="AC52" s="2497"/>
      <c r="AD52" s="2433"/>
      <c r="AE52" s="2498"/>
      <c r="AF52" s="2500"/>
      <c r="AG52" s="2500"/>
      <c r="AH52" s="2500"/>
      <c r="AI52" s="2500"/>
      <c r="AJ52" s="2500"/>
      <c r="AK52" s="2500"/>
      <c r="AL52" s="2500"/>
      <c r="AM52" s="2500"/>
      <c r="AN52" s="2500"/>
      <c r="AO52" s="2500"/>
      <c r="AP52" s="2500"/>
      <c r="AQ52" s="2497"/>
      <c r="AR52" s="2433"/>
      <c r="AS52" s="2501" t="s">
        <v>5462</v>
      </c>
      <c r="AT52" s="2433"/>
      <c r="AU52" s="2502"/>
      <c r="AV52" s="3124"/>
      <c r="AX52" s="3438" t="str">
        <f t="shared" si="1"/>
        <v>Please complete all cells in row</v>
      </c>
      <c r="AY52" s="3453">
        <v>4</v>
      </c>
    </row>
    <row r="53" spans="1:51" ht="15" customHeight="1">
      <c r="A53" s="3124"/>
      <c r="B53" s="2495" t="s">
        <v>5463</v>
      </c>
      <c r="C53" s="2496"/>
      <c r="D53" s="2503"/>
      <c r="E53" s="2497"/>
      <c r="F53" s="2433"/>
      <c r="G53" s="2498"/>
      <c r="H53" s="2499"/>
      <c r="I53" s="2500"/>
      <c r="J53" s="2500"/>
      <c r="K53" s="2500"/>
      <c r="L53" s="2500"/>
      <c r="M53" s="2497"/>
      <c r="N53" s="2433"/>
      <c r="O53" s="2498"/>
      <c r="P53" s="2499"/>
      <c r="Q53" s="2500"/>
      <c r="R53" s="2500"/>
      <c r="S53" s="2500"/>
      <c r="T53" s="2500"/>
      <c r="U53" s="2497"/>
      <c r="V53" s="2433"/>
      <c r="W53" s="2498"/>
      <c r="X53" s="2499"/>
      <c r="Y53" s="2500"/>
      <c r="Z53" s="2500"/>
      <c r="AA53" s="2500"/>
      <c r="AB53" s="2500"/>
      <c r="AC53" s="2497"/>
      <c r="AD53" s="2433"/>
      <c r="AE53" s="2498"/>
      <c r="AF53" s="2500"/>
      <c r="AG53" s="2500"/>
      <c r="AH53" s="2500"/>
      <c r="AI53" s="2500"/>
      <c r="AJ53" s="2500"/>
      <c r="AK53" s="2500"/>
      <c r="AL53" s="2500"/>
      <c r="AM53" s="2500"/>
      <c r="AN53" s="2500"/>
      <c r="AO53" s="2500"/>
      <c r="AP53" s="2500"/>
      <c r="AQ53" s="2497"/>
      <c r="AR53" s="2433"/>
      <c r="AS53" s="2501" t="s">
        <v>5464</v>
      </c>
      <c r="AT53" s="2433"/>
      <c r="AU53" s="2502"/>
      <c r="AV53" s="3124"/>
      <c r="AX53" s="3438" t="str">
        <f t="shared" si="1"/>
        <v>Please complete all cells in row</v>
      </c>
      <c r="AY53" s="3453">
        <v>4</v>
      </c>
    </row>
    <row r="54" spans="1:51" ht="15" customHeight="1">
      <c r="A54" s="3124"/>
      <c r="B54" s="2495" t="s">
        <v>5465</v>
      </c>
      <c r="C54" s="2496"/>
      <c r="D54" s="2503"/>
      <c r="E54" s="2497"/>
      <c r="F54" s="2433"/>
      <c r="G54" s="2498"/>
      <c r="H54" s="2499"/>
      <c r="I54" s="2500"/>
      <c r="J54" s="2500"/>
      <c r="K54" s="2500"/>
      <c r="L54" s="2500"/>
      <c r="M54" s="2497"/>
      <c r="N54" s="2433"/>
      <c r="O54" s="2498"/>
      <c r="P54" s="2499"/>
      <c r="Q54" s="2500"/>
      <c r="R54" s="2500"/>
      <c r="S54" s="2500"/>
      <c r="T54" s="2500"/>
      <c r="U54" s="2497"/>
      <c r="V54" s="2433"/>
      <c r="W54" s="2498"/>
      <c r="X54" s="2499"/>
      <c r="Y54" s="2500"/>
      <c r="Z54" s="2500"/>
      <c r="AA54" s="2500"/>
      <c r="AB54" s="2500"/>
      <c r="AC54" s="2497"/>
      <c r="AD54" s="2433"/>
      <c r="AE54" s="2498"/>
      <c r="AF54" s="2500"/>
      <c r="AG54" s="2500"/>
      <c r="AH54" s="2500"/>
      <c r="AI54" s="2500"/>
      <c r="AJ54" s="2500"/>
      <c r="AK54" s="2500"/>
      <c r="AL54" s="2500"/>
      <c r="AM54" s="2500"/>
      <c r="AN54" s="2500"/>
      <c r="AO54" s="2500"/>
      <c r="AP54" s="2500"/>
      <c r="AQ54" s="2497"/>
      <c r="AR54" s="2433"/>
      <c r="AS54" s="2501" t="s">
        <v>5466</v>
      </c>
      <c r="AT54" s="2433"/>
      <c r="AU54" s="2502"/>
      <c r="AV54" s="3124"/>
      <c r="AX54" s="3438" t="str">
        <f t="shared" si="1"/>
        <v>Please complete all cells in row</v>
      </c>
      <c r="AY54" s="3453">
        <v>4</v>
      </c>
    </row>
    <row r="55" spans="1:51" ht="15" customHeight="1">
      <c r="A55" s="3124"/>
      <c r="B55" s="2495" t="s">
        <v>5467</v>
      </c>
      <c r="C55" s="2496"/>
      <c r="D55" s="2503"/>
      <c r="E55" s="2497"/>
      <c r="F55" s="2433"/>
      <c r="G55" s="2498"/>
      <c r="H55" s="2499"/>
      <c r="I55" s="2500"/>
      <c r="J55" s="2500"/>
      <c r="K55" s="2500"/>
      <c r="L55" s="2500"/>
      <c r="M55" s="2497"/>
      <c r="N55" s="2433"/>
      <c r="O55" s="2498"/>
      <c r="P55" s="2499"/>
      <c r="Q55" s="2500"/>
      <c r="R55" s="2500"/>
      <c r="S55" s="2500"/>
      <c r="T55" s="2500"/>
      <c r="U55" s="2497"/>
      <c r="V55" s="2433"/>
      <c r="W55" s="2498"/>
      <c r="X55" s="2499"/>
      <c r="Y55" s="2500"/>
      <c r="Z55" s="2500"/>
      <c r="AA55" s="2500"/>
      <c r="AB55" s="2500"/>
      <c r="AC55" s="2497"/>
      <c r="AD55" s="2433"/>
      <c r="AE55" s="2498"/>
      <c r="AF55" s="2500"/>
      <c r="AG55" s="2500"/>
      <c r="AH55" s="2500"/>
      <c r="AI55" s="2500"/>
      <c r="AJ55" s="2500"/>
      <c r="AK55" s="2500"/>
      <c r="AL55" s="2500"/>
      <c r="AM55" s="2500"/>
      <c r="AN55" s="2500"/>
      <c r="AO55" s="2500"/>
      <c r="AP55" s="2500"/>
      <c r="AQ55" s="2497"/>
      <c r="AR55" s="2433"/>
      <c r="AS55" s="2501" t="s">
        <v>5468</v>
      </c>
      <c r="AT55" s="2433"/>
      <c r="AU55" s="2502"/>
      <c r="AV55" s="3124"/>
      <c r="AX55" s="3438" t="str">
        <f t="shared" si="1"/>
        <v>Please complete all cells in row</v>
      </c>
      <c r="AY55" s="3453">
        <v>4</v>
      </c>
    </row>
    <row r="56" spans="1:51" ht="15" customHeight="1">
      <c r="A56" s="3124"/>
      <c r="B56" s="2495" t="s">
        <v>5469</v>
      </c>
      <c r="C56" s="2496"/>
      <c r="D56" s="2503"/>
      <c r="E56" s="2497"/>
      <c r="F56" s="2433"/>
      <c r="G56" s="2498"/>
      <c r="H56" s="2499"/>
      <c r="I56" s="2500"/>
      <c r="J56" s="2500"/>
      <c r="K56" s="2500"/>
      <c r="L56" s="2500"/>
      <c r="M56" s="2497"/>
      <c r="N56" s="2433"/>
      <c r="O56" s="2498"/>
      <c r="P56" s="2499"/>
      <c r="Q56" s="2500"/>
      <c r="R56" s="2500"/>
      <c r="S56" s="2500"/>
      <c r="T56" s="2500"/>
      <c r="U56" s="2497"/>
      <c r="V56" s="2433"/>
      <c r="W56" s="2498"/>
      <c r="X56" s="2499"/>
      <c r="Y56" s="2500"/>
      <c r="Z56" s="2500"/>
      <c r="AA56" s="2500"/>
      <c r="AB56" s="2500"/>
      <c r="AC56" s="2497"/>
      <c r="AD56" s="2433"/>
      <c r="AE56" s="2498"/>
      <c r="AF56" s="2500"/>
      <c r="AG56" s="2500"/>
      <c r="AH56" s="2500"/>
      <c r="AI56" s="2500"/>
      <c r="AJ56" s="2500"/>
      <c r="AK56" s="2500"/>
      <c r="AL56" s="2500"/>
      <c r="AM56" s="2500"/>
      <c r="AN56" s="2500"/>
      <c r="AO56" s="2500"/>
      <c r="AP56" s="2500"/>
      <c r="AQ56" s="2497"/>
      <c r="AR56" s="2433"/>
      <c r="AS56" s="2501" t="s">
        <v>5470</v>
      </c>
      <c r="AT56" s="2433"/>
      <c r="AU56" s="2502"/>
      <c r="AV56" s="3124"/>
      <c r="AX56" s="3438" t="str">
        <f t="shared" si="1"/>
        <v>Please complete all cells in row</v>
      </c>
      <c r="AY56" s="3453">
        <v>4</v>
      </c>
    </row>
    <row r="57" spans="1:51" ht="15" customHeight="1">
      <c r="A57" s="3124"/>
      <c r="B57" s="2495" t="s">
        <v>5471</v>
      </c>
      <c r="C57" s="2496"/>
      <c r="D57" s="2503"/>
      <c r="E57" s="2497"/>
      <c r="F57" s="2433"/>
      <c r="G57" s="2498"/>
      <c r="H57" s="2499"/>
      <c r="I57" s="2500"/>
      <c r="J57" s="2500"/>
      <c r="K57" s="2500"/>
      <c r="L57" s="2500"/>
      <c r="M57" s="2497"/>
      <c r="N57" s="2433"/>
      <c r="O57" s="2498"/>
      <c r="P57" s="2499"/>
      <c r="Q57" s="2500"/>
      <c r="R57" s="2500"/>
      <c r="S57" s="2500"/>
      <c r="T57" s="2500"/>
      <c r="U57" s="2497"/>
      <c r="V57" s="2433"/>
      <c r="W57" s="2498"/>
      <c r="X57" s="2499"/>
      <c r="Y57" s="2500"/>
      <c r="Z57" s="2500"/>
      <c r="AA57" s="2500"/>
      <c r="AB57" s="2500"/>
      <c r="AC57" s="2497"/>
      <c r="AD57" s="2433"/>
      <c r="AE57" s="2498"/>
      <c r="AF57" s="2500"/>
      <c r="AG57" s="2500"/>
      <c r="AH57" s="2500"/>
      <c r="AI57" s="2500"/>
      <c r="AJ57" s="2500"/>
      <c r="AK57" s="2500"/>
      <c r="AL57" s="2500"/>
      <c r="AM57" s="2500"/>
      <c r="AN57" s="2500"/>
      <c r="AO57" s="2500"/>
      <c r="AP57" s="2500"/>
      <c r="AQ57" s="2497"/>
      <c r="AR57" s="2433"/>
      <c r="AS57" s="2501" t="s">
        <v>5472</v>
      </c>
      <c r="AT57" s="2433"/>
      <c r="AU57" s="2502"/>
      <c r="AV57" s="3124"/>
      <c r="AX57" s="3438" t="str">
        <f t="shared" si="1"/>
        <v>Please complete all cells in row</v>
      </c>
      <c r="AY57" s="3453">
        <v>4</v>
      </c>
    </row>
    <row r="58" spans="1:51" ht="15" customHeight="1">
      <c r="A58" s="3124"/>
      <c r="B58" s="2495" t="s">
        <v>5473</v>
      </c>
      <c r="C58" s="2496"/>
      <c r="D58" s="2503"/>
      <c r="E58" s="2497"/>
      <c r="F58" s="2433"/>
      <c r="G58" s="2498"/>
      <c r="H58" s="2499"/>
      <c r="I58" s="2500"/>
      <c r="J58" s="2500"/>
      <c r="K58" s="2500"/>
      <c r="L58" s="2500"/>
      <c r="M58" s="2497"/>
      <c r="N58" s="2433"/>
      <c r="O58" s="2498"/>
      <c r="P58" s="2499"/>
      <c r="Q58" s="2500"/>
      <c r="R58" s="2500"/>
      <c r="S58" s="2500"/>
      <c r="T58" s="2500"/>
      <c r="U58" s="2497"/>
      <c r="V58" s="2433"/>
      <c r="W58" s="2498"/>
      <c r="X58" s="2499"/>
      <c r="Y58" s="2500"/>
      <c r="Z58" s="2500"/>
      <c r="AA58" s="2500"/>
      <c r="AB58" s="2500"/>
      <c r="AC58" s="2497"/>
      <c r="AD58" s="2433"/>
      <c r="AE58" s="2498"/>
      <c r="AF58" s="2500"/>
      <c r="AG58" s="2500"/>
      <c r="AH58" s="2500"/>
      <c r="AI58" s="2500"/>
      <c r="AJ58" s="2500"/>
      <c r="AK58" s="2500"/>
      <c r="AL58" s="2500"/>
      <c r="AM58" s="2500"/>
      <c r="AN58" s="2500"/>
      <c r="AO58" s="2500"/>
      <c r="AP58" s="2500"/>
      <c r="AQ58" s="2497"/>
      <c r="AR58" s="2433"/>
      <c r="AS58" s="2501" t="s">
        <v>5474</v>
      </c>
      <c r="AT58" s="2433"/>
      <c r="AU58" s="2502"/>
      <c r="AV58" s="3124"/>
      <c r="AX58" s="3438" t="str">
        <f t="shared" si="1"/>
        <v>Please complete all cells in row</v>
      </c>
      <c r="AY58" s="3453">
        <v>4</v>
      </c>
    </row>
    <row r="59" spans="1:51" ht="15" customHeight="1">
      <c r="A59" s="3124"/>
      <c r="B59" s="2495" t="s">
        <v>5475</v>
      </c>
      <c r="C59" s="2496"/>
      <c r="D59" s="2503"/>
      <c r="E59" s="2497"/>
      <c r="F59" s="2433"/>
      <c r="G59" s="2498"/>
      <c r="H59" s="2499"/>
      <c r="I59" s="2500"/>
      <c r="J59" s="2500"/>
      <c r="K59" s="2500"/>
      <c r="L59" s="2500"/>
      <c r="M59" s="2497"/>
      <c r="N59" s="2433"/>
      <c r="O59" s="2498"/>
      <c r="P59" s="2499"/>
      <c r="Q59" s="2500"/>
      <c r="R59" s="2500"/>
      <c r="S59" s="2500"/>
      <c r="T59" s="2500"/>
      <c r="U59" s="2497"/>
      <c r="V59" s="2433"/>
      <c r="W59" s="2498"/>
      <c r="X59" s="2499"/>
      <c r="Y59" s="2500"/>
      <c r="Z59" s="2500"/>
      <c r="AA59" s="2500"/>
      <c r="AB59" s="2500"/>
      <c r="AC59" s="2497"/>
      <c r="AD59" s="2433"/>
      <c r="AE59" s="2498"/>
      <c r="AF59" s="2500"/>
      <c r="AG59" s="2500"/>
      <c r="AH59" s="2500"/>
      <c r="AI59" s="2500"/>
      <c r="AJ59" s="2500"/>
      <c r="AK59" s="2500"/>
      <c r="AL59" s="2500"/>
      <c r="AM59" s="2500"/>
      <c r="AN59" s="2500"/>
      <c r="AO59" s="2500"/>
      <c r="AP59" s="2500"/>
      <c r="AQ59" s="2497"/>
      <c r="AR59" s="2433"/>
      <c r="AS59" s="2501" t="s">
        <v>5476</v>
      </c>
      <c r="AT59" s="2433"/>
      <c r="AU59" s="2502"/>
      <c r="AV59" s="3124"/>
      <c r="AX59" s="3438" t="str">
        <f t="shared" si="1"/>
        <v>Please complete all cells in row</v>
      </c>
      <c r="AY59" s="3453">
        <v>4</v>
      </c>
    </row>
    <row r="60" spans="1:51" ht="15" customHeight="1">
      <c r="A60" s="3124"/>
      <c r="B60" s="2495" t="s">
        <v>5477</v>
      </c>
      <c r="C60" s="2496"/>
      <c r="D60" s="2503"/>
      <c r="E60" s="2497"/>
      <c r="F60" s="2433"/>
      <c r="G60" s="2498"/>
      <c r="H60" s="2499"/>
      <c r="I60" s="2500"/>
      <c r="J60" s="2500"/>
      <c r="K60" s="2500"/>
      <c r="L60" s="2500"/>
      <c r="M60" s="2497"/>
      <c r="N60" s="2433"/>
      <c r="O60" s="2498"/>
      <c r="P60" s="2499"/>
      <c r="Q60" s="2500"/>
      <c r="R60" s="2500"/>
      <c r="S60" s="2500"/>
      <c r="T60" s="2500"/>
      <c r="U60" s="2497"/>
      <c r="V60" s="2433"/>
      <c r="W60" s="2498"/>
      <c r="X60" s="2499"/>
      <c r="Y60" s="2500"/>
      <c r="Z60" s="2500"/>
      <c r="AA60" s="2500"/>
      <c r="AB60" s="2500"/>
      <c r="AC60" s="2497"/>
      <c r="AD60" s="2433"/>
      <c r="AE60" s="2498"/>
      <c r="AF60" s="2500"/>
      <c r="AG60" s="2500"/>
      <c r="AH60" s="2500"/>
      <c r="AI60" s="2500"/>
      <c r="AJ60" s="2500"/>
      <c r="AK60" s="2500"/>
      <c r="AL60" s="2500"/>
      <c r="AM60" s="2500"/>
      <c r="AN60" s="2500"/>
      <c r="AO60" s="2500"/>
      <c r="AP60" s="2500"/>
      <c r="AQ60" s="2497"/>
      <c r="AR60" s="2433"/>
      <c r="AS60" s="2501" t="s">
        <v>5478</v>
      </c>
      <c r="AT60" s="2433"/>
      <c r="AU60" s="2502"/>
      <c r="AV60" s="3124"/>
      <c r="AX60" s="3438" t="str">
        <f t="shared" si="1"/>
        <v>Please complete all cells in row</v>
      </c>
      <c r="AY60" s="3453">
        <v>4</v>
      </c>
    </row>
    <row r="61" spans="1:51" ht="15.6" thickBot="1">
      <c r="A61" s="3124"/>
      <c r="B61" s="2504" t="s">
        <v>858</v>
      </c>
      <c r="C61" s="2505"/>
      <c r="D61" s="2506"/>
      <c r="E61" s="3260"/>
      <c r="F61" s="2433"/>
      <c r="G61" s="2507">
        <f>IFERROR(SUM(G11:G60),0)</f>
        <v>0</v>
      </c>
      <c r="H61" s="2508">
        <f t="shared" ref="H61:M61" si="2">IFERROR(SUM(H11:H60),0)</f>
        <v>2.2509999999999999</v>
      </c>
      <c r="I61" s="2509">
        <f t="shared" si="2"/>
        <v>0</v>
      </c>
      <c r="J61" s="2509">
        <f t="shared" si="2"/>
        <v>0</v>
      </c>
      <c r="K61" s="2509">
        <f t="shared" si="2"/>
        <v>0</v>
      </c>
      <c r="L61" s="2509">
        <f t="shared" si="2"/>
        <v>0</v>
      </c>
      <c r="M61" s="2510">
        <f t="shared" si="2"/>
        <v>0</v>
      </c>
      <c r="N61" s="2433"/>
      <c r="O61" s="2507">
        <f t="shared" ref="O61" si="3">IFERROR(SUM(O11:O60),0)</f>
        <v>0</v>
      </c>
      <c r="P61" s="2508">
        <f t="shared" ref="P61" si="4">IFERROR(SUM(P11:P60),0)</f>
        <v>0.31</v>
      </c>
      <c r="Q61" s="2509">
        <f t="shared" ref="Q61" si="5">IFERROR(SUM(Q11:Q60),0)</f>
        <v>0</v>
      </c>
      <c r="R61" s="2509">
        <f t="shared" ref="R61" si="6">IFERROR(SUM(R11:R60),0)</f>
        <v>0</v>
      </c>
      <c r="S61" s="2509">
        <f t="shared" ref="S61" si="7">IFERROR(SUM(S11:S60),0)</f>
        <v>0</v>
      </c>
      <c r="T61" s="2509">
        <f t="shared" ref="T61" si="8">IFERROR(SUM(T11:T60),0)</f>
        <v>0</v>
      </c>
      <c r="U61" s="2510">
        <f t="shared" ref="U61" si="9">IFERROR(SUM(U11:U60),0)</f>
        <v>0</v>
      </c>
      <c r="V61" s="2433"/>
      <c r="W61" s="2507">
        <f t="shared" ref="W61" si="10">IFERROR(SUM(W11:W60),0)</f>
        <v>0</v>
      </c>
      <c r="X61" s="2508">
        <f t="shared" ref="X61" si="11">IFERROR(SUM(X11:X60),0)</f>
        <v>1.02</v>
      </c>
      <c r="Y61" s="2509">
        <f t="shared" ref="Y61" si="12">IFERROR(SUM(Y11:Y60),0)</f>
        <v>0</v>
      </c>
      <c r="Z61" s="2509">
        <f t="shared" ref="Z61" si="13">IFERROR(SUM(Z11:Z60),0)</f>
        <v>0</v>
      </c>
      <c r="AA61" s="2509">
        <f t="shared" ref="AA61" si="14">IFERROR(SUM(AA11:AA60),0)</f>
        <v>0</v>
      </c>
      <c r="AB61" s="2509">
        <f t="shared" ref="AB61" si="15">IFERROR(SUM(AB11:AB60),0)</f>
        <v>0</v>
      </c>
      <c r="AC61" s="2510">
        <f t="shared" ref="AC61:AE61" si="16">IFERROR(SUM(AC11:AC60),0)</f>
        <v>0</v>
      </c>
      <c r="AD61" s="2433"/>
      <c r="AE61" s="2507">
        <f t="shared" si="16"/>
        <v>0</v>
      </c>
      <c r="AF61" s="2511"/>
      <c r="AG61" s="2511"/>
      <c r="AH61" s="2509">
        <f t="shared" ref="AH61" si="17">IFERROR(SUM(AH11:AH60),0)</f>
        <v>0</v>
      </c>
      <c r="AI61" s="2509">
        <f t="shared" ref="AI61" si="18">IFERROR(SUM(AI11:AI60),0)</f>
        <v>0</v>
      </c>
      <c r="AJ61" s="2509">
        <f t="shared" ref="AJ61" si="19">IFERROR(SUM(AJ11:AJ60),0)</f>
        <v>0</v>
      </c>
      <c r="AK61" s="2509">
        <f t="shared" ref="AK61" si="20">IFERROR(SUM(AK11:AK60),0)</f>
        <v>0</v>
      </c>
      <c r="AL61" s="2509">
        <f t="shared" ref="AL61" si="21">IFERROR(SUM(AL11:AL60),0)</f>
        <v>0</v>
      </c>
      <c r="AM61" s="2509">
        <f t="shared" ref="AM61" si="22">IFERROR(SUM(AM11:AM60),0)</f>
        <v>0</v>
      </c>
      <c r="AN61" s="2509">
        <f t="shared" ref="AN61" si="23">IFERROR(SUM(AN11:AN60),0)</f>
        <v>0</v>
      </c>
      <c r="AO61" s="2509">
        <f t="shared" ref="AO61" si="24">IFERROR(SUM(AO11:AO60),0)</f>
        <v>0</v>
      </c>
      <c r="AP61" s="2509">
        <f t="shared" ref="AP61" si="25">IFERROR(SUM(AP11:AP60),0)</f>
        <v>0</v>
      </c>
      <c r="AQ61" s="2510">
        <f t="shared" ref="AQ61" si="26">IFERROR(SUM(AQ11:AQ60),0)</f>
        <v>0</v>
      </c>
      <c r="AR61" s="2433"/>
      <c r="AS61" s="2512" t="s">
        <v>5479</v>
      </c>
      <c r="AT61" s="2433"/>
      <c r="AU61" s="2513"/>
      <c r="AV61" s="3124"/>
      <c r="AX61" s="3438">
        <f t="shared" si="1"/>
        <v>0</v>
      </c>
      <c r="AY61" s="3453">
        <v>7</v>
      </c>
    </row>
    <row r="62" spans="1:51" ht="14.4" thickTop="1">
      <c r="A62" s="3124"/>
      <c r="B62" s="2494"/>
      <c r="C62" s="2494"/>
      <c r="D62" s="2473"/>
      <c r="E62" s="2473"/>
      <c r="F62" s="2473"/>
      <c r="G62" s="2494"/>
      <c r="H62" s="2494"/>
      <c r="I62" s="2494"/>
      <c r="J62" s="2494"/>
      <c r="K62" s="2494"/>
      <c r="L62" s="2494"/>
      <c r="M62" s="2494"/>
      <c r="N62" s="2473"/>
      <c r="O62" s="2494"/>
      <c r="P62" s="2494"/>
      <c r="Q62" s="2494"/>
      <c r="R62" s="2494"/>
      <c r="S62" s="2494"/>
      <c r="T62" s="2494"/>
      <c r="U62" s="2494"/>
      <c r="V62" s="2473"/>
      <c r="W62" s="2494"/>
      <c r="X62" s="2494"/>
      <c r="Y62" s="2494"/>
      <c r="Z62" s="2494"/>
      <c r="AA62" s="2494"/>
      <c r="AB62" s="2494"/>
      <c r="AC62" s="2494"/>
      <c r="AD62" s="2473"/>
      <c r="AE62" s="2494"/>
      <c r="AF62" s="2473"/>
      <c r="AG62" s="2473"/>
      <c r="AH62" s="2473"/>
      <c r="AI62" s="2473"/>
      <c r="AJ62" s="2473"/>
      <c r="AK62" s="2473"/>
      <c r="AL62" s="2473"/>
      <c r="AM62" s="2473"/>
      <c r="AN62" s="2473"/>
      <c r="AO62" s="2473"/>
      <c r="AP62" s="2473"/>
      <c r="AQ62" s="2473"/>
      <c r="AR62" s="2473"/>
      <c r="AS62" s="2474"/>
      <c r="AT62" s="2473"/>
      <c r="AU62" s="2494"/>
      <c r="AV62" s="3124" t="s">
        <v>775</v>
      </c>
    </row>
    <row r="63" spans="1:51">
      <c r="A63" s="3124"/>
      <c r="B63" s="2473"/>
      <c r="C63" s="2473"/>
      <c r="D63" s="2473"/>
      <c r="E63" s="2473"/>
      <c r="F63" s="2473"/>
      <c r="G63" s="2473"/>
      <c r="H63" s="2473"/>
      <c r="I63" s="2473"/>
      <c r="J63" s="2473"/>
      <c r="K63" s="2473"/>
      <c r="L63" s="2473"/>
      <c r="M63" s="2473"/>
      <c r="N63" s="2473"/>
      <c r="O63" s="2473"/>
      <c r="P63" s="2473"/>
      <c r="Q63" s="2473"/>
      <c r="R63" s="2473"/>
      <c r="S63" s="2473"/>
      <c r="T63" s="2473"/>
      <c r="U63" s="2473"/>
      <c r="V63" s="2473"/>
      <c r="W63" s="2473"/>
      <c r="X63" s="2473"/>
      <c r="Y63" s="2473"/>
      <c r="Z63" s="2473"/>
      <c r="AA63" s="2473"/>
      <c r="AB63" s="2473"/>
      <c r="AC63" s="2473"/>
      <c r="AD63" s="2473"/>
      <c r="AE63" s="2473"/>
      <c r="AF63" s="2473"/>
      <c r="AG63" s="2473"/>
      <c r="AH63" s="2473"/>
      <c r="AI63" s="2473"/>
      <c r="AJ63" s="2473"/>
      <c r="AK63" s="2473"/>
      <c r="AL63" s="2473"/>
      <c r="AM63" s="2473"/>
      <c r="AN63" s="2473"/>
      <c r="AO63" s="2473"/>
      <c r="AP63" s="2473"/>
      <c r="AQ63" s="2473"/>
      <c r="AR63" s="2473"/>
      <c r="AS63" s="2474"/>
      <c r="AT63" s="2473"/>
      <c r="AU63" s="2473"/>
      <c r="AV63" s="3124"/>
    </row>
    <row r="64" spans="1:51">
      <c r="A64" s="3124"/>
      <c r="B64" s="2473"/>
      <c r="C64" s="2473"/>
      <c r="D64" s="2473"/>
      <c r="E64" s="2473"/>
      <c r="F64" s="2473"/>
      <c r="G64" s="2473"/>
      <c r="H64" s="2473"/>
      <c r="I64" s="2473"/>
      <c r="J64" s="2473"/>
      <c r="K64" s="2473"/>
      <c r="L64" s="2473"/>
      <c r="M64" s="2473"/>
      <c r="N64" s="2473"/>
      <c r="O64" s="2473"/>
      <c r="P64" s="2473"/>
      <c r="Q64" s="2473"/>
      <c r="R64" s="2473"/>
      <c r="S64" s="2473"/>
      <c r="T64" s="2473"/>
      <c r="U64" s="2473"/>
      <c r="V64" s="2473"/>
      <c r="W64" s="2473"/>
      <c r="X64" s="2473"/>
      <c r="Y64" s="2473"/>
      <c r="Z64" s="2473"/>
      <c r="AA64" s="2473"/>
      <c r="AB64" s="2473"/>
      <c r="AC64" s="2473"/>
      <c r="AD64" s="2473"/>
      <c r="AE64" s="2473"/>
      <c r="AF64" s="2473"/>
      <c r="AG64" s="2473"/>
      <c r="AH64" s="2473"/>
      <c r="AI64" s="2473"/>
      <c r="AJ64" s="2473"/>
      <c r="AK64" s="2473"/>
      <c r="AL64" s="2473"/>
      <c r="AM64" s="2473"/>
      <c r="AN64" s="2473"/>
      <c r="AO64" s="2473"/>
      <c r="AP64" s="2473"/>
      <c r="AQ64" s="2473"/>
      <c r="AR64" s="2473"/>
      <c r="AS64" s="2474"/>
      <c r="AT64" s="2473"/>
      <c r="AU64" s="2473"/>
      <c r="AV64" s="3124"/>
    </row>
    <row r="65" spans="1:48">
      <c r="A65" s="3124"/>
      <c r="B65" s="2473"/>
      <c r="C65" s="2473"/>
      <c r="D65" s="2473"/>
      <c r="E65" s="2473"/>
      <c r="F65" s="2473"/>
      <c r="G65" s="2473"/>
      <c r="H65" s="2473"/>
      <c r="I65" s="2473"/>
      <c r="J65" s="2473"/>
      <c r="K65" s="2473"/>
      <c r="L65" s="2473"/>
      <c r="M65" s="2473"/>
      <c r="N65" s="2473"/>
      <c r="O65" s="2473"/>
      <c r="P65" s="2473"/>
      <c r="Q65" s="2473"/>
      <c r="R65" s="2473"/>
      <c r="S65" s="2473"/>
      <c r="T65" s="2473"/>
      <c r="U65" s="2473"/>
      <c r="V65" s="2473"/>
      <c r="W65" s="2473"/>
      <c r="X65" s="2473"/>
      <c r="Y65" s="2473"/>
      <c r="Z65" s="2473"/>
      <c r="AA65" s="2473"/>
      <c r="AB65" s="2473"/>
      <c r="AC65" s="2473"/>
      <c r="AD65" s="2473"/>
      <c r="AE65" s="2473"/>
      <c r="AF65" s="2473"/>
      <c r="AG65" s="2473"/>
      <c r="AH65" s="2473"/>
      <c r="AI65" s="2473"/>
      <c r="AJ65" s="2473"/>
      <c r="AK65" s="2473"/>
      <c r="AL65" s="2473"/>
      <c r="AM65" s="2473"/>
      <c r="AN65" s="2473"/>
      <c r="AO65" s="2473"/>
      <c r="AP65" s="2473"/>
      <c r="AQ65" s="2473"/>
      <c r="AR65" s="2473"/>
      <c r="AS65" s="2474"/>
      <c r="AT65" s="2473"/>
      <c r="AU65" s="2473"/>
      <c r="AV65" s="3124"/>
    </row>
    <row r="66" spans="1:48">
      <c r="A66" s="3124"/>
      <c r="B66" s="2473"/>
      <c r="C66" s="2473"/>
      <c r="D66" s="2473"/>
      <c r="E66" s="2473"/>
      <c r="F66" s="2473"/>
      <c r="G66" s="2473"/>
      <c r="H66" s="2473"/>
      <c r="I66" s="2473"/>
      <c r="J66" s="2473"/>
      <c r="K66" s="2473"/>
      <c r="L66" s="2473"/>
      <c r="M66" s="2473"/>
      <c r="N66" s="2473"/>
      <c r="O66" s="2473"/>
      <c r="P66" s="2473"/>
      <c r="Q66" s="2473"/>
      <c r="R66" s="2473"/>
      <c r="S66" s="2473"/>
      <c r="T66" s="2473"/>
      <c r="U66" s="2473"/>
      <c r="V66" s="2473"/>
      <c r="W66" s="2473"/>
      <c r="X66" s="2473"/>
      <c r="Y66" s="2473"/>
      <c r="Z66" s="2473"/>
      <c r="AA66" s="2473"/>
      <c r="AB66" s="2473"/>
      <c r="AC66" s="2473"/>
      <c r="AD66" s="2473"/>
      <c r="AE66" s="2473"/>
      <c r="AF66" s="2473"/>
      <c r="AG66" s="2473"/>
      <c r="AH66" s="2473"/>
      <c r="AI66" s="2473"/>
      <c r="AJ66" s="2473"/>
      <c r="AK66" s="2473"/>
      <c r="AL66" s="2473"/>
      <c r="AM66" s="2473"/>
      <c r="AN66" s="2473"/>
      <c r="AO66" s="2473"/>
      <c r="AP66" s="2473"/>
      <c r="AQ66" s="2473"/>
      <c r="AR66" s="2473"/>
      <c r="AS66" s="2474"/>
      <c r="AT66" s="2473"/>
      <c r="AU66" s="2473"/>
      <c r="AV66" s="3124"/>
    </row>
    <row r="67" spans="1:48">
      <c r="A67" s="3124"/>
      <c r="B67" s="2473"/>
      <c r="C67" s="2473"/>
      <c r="D67" s="2473"/>
      <c r="E67" s="2473"/>
      <c r="F67" s="2473"/>
      <c r="G67" s="2473"/>
      <c r="H67" s="2473"/>
      <c r="I67" s="2473"/>
      <c r="J67" s="2473"/>
      <c r="K67" s="2473"/>
      <c r="L67" s="2473"/>
      <c r="M67" s="2473"/>
      <c r="N67" s="2473"/>
      <c r="O67" s="2473"/>
      <c r="P67" s="2473"/>
      <c r="Q67" s="2473"/>
      <c r="R67" s="2473"/>
      <c r="S67" s="2473"/>
      <c r="T67" s="2473"/>
      <c r="U67" s="2473"/>
      <c r="V67" s="2473"/>
      <c r="W67" s="2473"/>
      <c r="X67" s="2473"/>
      <c r="Y67" s="2473"/>
      <c r="Z67" s="2473"/>
      <c r="AA67" s="2473"/>
      <c r="AB67" s="2473"/>
      <c r="AC67" s="2473"/>
      <c r="AD67" s="2473"/>
      <c r="AE67" s="2473"/>
      <c r="AF67" s="2473"/>
      <c r="AG67" s="2473"/>
      <c r="AH67" s="2473"/>
      <c r="AI67" s="2473"/>
      <c r="AJ67" s="2473"/>
      <c r="AK67" s="2473"/>
      <c r="AL67" s="2473"/>
      <c r="AM67" s="2473"/>
      <c r="AN67" s="2473"/>
      <c r="AO67" s="2473"/>
      <c r="AP67" s="2473"/>
      <c r="AQ67" s="2473"/>
      <c r="AR67" s="2473"/>
      <c r="AS67" s="2474"/>
      <c r="AT67" s="2473"/>
      <c r="AU67" s="2473"/>
      <c r="AV67" s="3124"/>
    </row>
    <row r="68" spans="1:48">
      <c r="A68" s="3124"/>
      <c r="B68" s="2473"/>
      <c r="C68" s="2473"/>
      <c r="D68" s="2473"/>
      <c r="E68" s="2473"/>
      <c r="F68" s="2473"/>
      <c r="G68" s="2473"/>
      <c r="H68" s="2473"/>
      <c r="I68" s="2473"/>
      <c r="J68" s="2473"/>
      <c r="K68" s="2473"/>
      <c r="L68" s="2473"/>
      <c r="M68" s="2473"/>
      <c r="N68" s="2473"/>
      <c r="O68" s="2473"/>
      <c r="P68" s="2473"/>
      <c r="Q68" s="2473"/>
      <c r="R68" s="2473"/>
      <c r="S68" s="2473"/>
      <c r="T68" s="2473"/>
      <c r="U68" s="2473"/>
      <c r="V68" s="2473"/>
      <c r="W68" s="2473"/>
      <c r="X68" s="2473"/>
      <c r="Y68" s="2473"/>
      <c r="Z68" s="2473"/>
      <c r="AA68" s="2473"/>
      <c r="AB68" s="2473"/>
      <c r="AC68" s="2473"/>
      <c r="AD68" s="2473"/>
      <c r="AE68" s="2473"/>
      <c r="AF68" s="2473"/>
      <c r="AG68" s="2473"/>
      <c r="AH68" s="2473"/>
      <c r="AI68" s="2473"/>
      <c r="AJ68" s="2473"/>
      <c r="AK68" s="2473"/>
      <c r="AL68" s="2473"/>
      <c r="AM68" s="2473"/>
      <c r="AN68" s="2473"/>
      <c r="AO68" s="2473"/>
      <c r="AP68" s="2473"/>
      <c r="AQ68" s="2473"/>
      <c r="AR68" s="2473"/>
      <c r="AS68" s="2474"/>
      <c r="AT68" s="2473"/>
      <c r="AU68" s="2473"/>
      <c r="AV68" s="3124"/>
    </row>
    <row r="69" spans="1:48">
      <c r="A69" s="3124"/>
      <c r="B69" s="2473"/>
      <c r="C69" s="2473"/>
      <c r="D69" s="2473"/>
      <c r="E69" s="2473"/>
      <c r="F69" s="2473"/>
      <c r="G69" s="2473"/>
      <c r="H69" s="2473"/>
      <c r="I69" s="2473"/>
      <c r="J69" s="2473"/>
      <c r="K69" s="2473"/>
      <c r="L69" s="2473"/>
      <c r="M69" s="2473"/>
      <c r="N69" s="2473"/>
      <c r="O69" s="2473"/>
      <c r="P69" s="2473"/>
      <c r="Q69" s="2473"/>
      <c r="R69" s="2473"/>
      <c r="S69" s="2473"/>
      <c r="T69" s="2473"/>
      <c r="U69" s="2473"/>
      <c r="V69" s="2473"/>
      <c r="W69" s="2473"/>
      <c r="X69" s="2473"/>
      <c r="Y69" s="2473"/>
      <c r="Z69" s="2473"/>
      <c r="AA69" s="2473"/>
      <c r="AB69" s="2473"/>
      <c r="AC69" s="2473"/>
      <c r="AD69" s="2473"/>
      <c r="AE69" s="2473"/>
      <c r="AF69" s="2473"/>
      <c r="AG69" s="2473"/>
      <c r="AH69" s="2473"/>
      <c r="AI69" s="2473"/>
      <c r="AJ69" s="2473"/>
      <c r="AK69" s="2473"/>
      <c r="AL69" s="2473"/>
      <c r="AM69" s="2473"/>
      <c r="AN69" s="2473"/>
      <c r="AO69" s="2473"/>
      <c r="AP69" s="2473"/>
      <c r="AQ69" s="2473"/>
      <c r="AR69" s="2473"/>
      <c r="AS69" s="2474"/>
      <c r="AT69" s="2473"/>
      <c r="AU69" s="2473"/>
      <c r="AV69" s="3124"/>
    </row>
    <row r="70" spans="1:48">
      <c r="A70" s="3124"/>
      <c r="B70" s="2473"/>
      <c r="C70" s="2473"/>
      <c r="D70" s="2473"/>
      <c r="E70" s="2473"/>
      <c r="F70" s="2473"/>
      <c r="G70" s="2473"/>
      <c r="H70" s="2473"/>
      <c r="I70" s="2473"/>
      <c r="J70" s="2473"/>
      <c r="K70" s="2473"/>
      <c r="L70" s="2473"/>
      <c r="M70" s="2473"/>
      <c r="N70" s="2473"/>
      <c r="O70" s="2473"/>
      <c r="P70" s="2473"/>
      <c r="Q70" s="2473"/>
      <c r="R70" s="2473"/>
      <c r="S70" s="2473"/>
      <c r="T70" s="2473"/>
      <c r="U70" s="2473"/>
      <c r="V70" s="2473"/>
      <c r="W70" s="2473"/>
      <c r="X70" s="2473"/>
      <c r="Y70" s="2473"/>
      <c r="Z70" s="2473"/>
      <c r="AA70" s="2473"/>
      <c r="AB70" s="2473"/>
      <c r="AC70" s="2473"/>
      <c r="AD70" s="2473"/>
      <c r="AE70" s="2473"/>
      <c r="AF70" s="2473"/>
      <c r="AG70" s="2473"/>
      <c r="AH70" s="2473"/>
      <c r="AI70" s="2473"/>
      <c r="AJ70" s="2473"/>
      <c r="AK70" s="2473"/>
      <c r="AL70" s="2473"/>
      <c r="AM70" s="2473"/>
      <c r="AN70" s="2473"/>
      <c r="AO70" s="2473"/>
      <c r="AP70" s="2473"/>
      <c r="AQ70" s="2473"/>
      <c r="AR70" s="2473"/>
      <c r="AS70" s="2474"/>
      <c r="AT70" s="2473"/>
      <c r="AU70" s="2473"/>
      <c r="AV70" s="3124"/>
    </row>
    <row r="71" spans="1:48">
      <c r="A71" s="3124"/>
      <c r="B71" s="2473"/>
      <c r="C71" s="2473"/>
      <c r="D71" s="2473"/>
      <c r="E71" s="2473"/>
      <c r="F71" s="2473"/>
      <c r="G71" s="2473"/>
      <c r="H71" s="2473"/>
      <c r="I71" s="2473"/>
      <c r="J71" s="2473"/>
      <c r="K71" s="2473"/>
      <c r="L71" s="2473"/>
      <c r="M71" s="2473"/>
      <c r="N71" s="2473"/>
      <c r="O71" s="2473"/>
      <c r="P71" s="2473"/>
      <c r="Q71" s="2473"/>
      <c r="R71" s="2473"/>
      <c r="S71" s="2473"/>
      <c r="T71" s="2473"/>
      <c r="U71" s="2473"/>
      <c r="V71" s="2473"/>
      <c r="W71" s="2473"/>
      <c r="X71" s="2473"/>
      <c r="Y71" s="2473"/>
      <c r="Z71" s="2473"/>
      <c r="AA71" s="2473"/>
      <c r="AB71" s="2473"/>
      <c r="AC71" s="2473"/>
      <c r="AD71" s="2473"/>
      <c r="AE71" s="2473"/>
      <c r="AF71" s="2473"/>
      <c r="AG71" s="2473"/>
      <c r="AH71" s="2473"/>
      <c r="AI71" s="2473"/>
      <c r="AJ71" s="2473"/>
      <c r="AK71" s="2473"/>
      <c r="AL71" s="2473"/>
      <c r="AM71" s="2473"/>
      <c r="AN71" s="2473"/>
      <c r="AO71" s="2473"/>
      <c r="AP71" s="2473"/>
      <c r="AQ71" s="2473"/>
      <c r="AR71" s="2473"/>
      <c r="AS71" s="2474"/>
      <c r="AT71" s="2473"/>
      <c r="AU71" s="2473"/>
      <c r="AV71" s="3124"/>
    </row>
    <row r="72" spans="1:48">
      <c r="A72" s="3124"/>
      <c r="B72" s="2473"/>
      <c r="C72" s="2473"/>
      <c r="D72" s="2473"/>
      <c r="E72" s="2473"/>
      <c r="F72" s="2473"/>
      <c r="G72" s="2473"/>
      <c r="H72" s="2473"/>
      <c r="I72" s="2473"/>
      <c r="J72" s="2473"/>
      <c r="K72" s="2473"/>
      <c r="L72" s="2473"/>
      <c r="M72" s="2473"/>
      <c r="N72" s="2473"/>
      <c r="O72" s="2473"/>
      <c r="P72" s="2473"/>
      <c r="Q72" s="2473"/>
      <c r="R72" s="2473"/>
      <c r="S72" s="2473"/>
      <c r="T72" s="2473"/>
      <c r="U72" s="2473"/>
      <c r="V72" s="2473"/>
      <c r="W72" s="2473"/>
      <c r="X72" s="2473"/>
      <c r="Y72" s="2473"/>
      <c r="Z72" s="2473"/>
      <c r="AA72" s="2473"/>
      <c r="AB72" s="2473"/>
      <c r="AC72" s="2473"/>
      <c r="AD72" s="2473"/>
      <c r="AE72" s="2473"/>
      <c r="AF72" s="2473"/>
      <c r="AG72" s="2473"/>
      <c r="AH72" s="2473"/>
      <c r="AI72" s="2473"/>
      <c r="AJ72" s="2473"/>
      <c r="AK72" s="2473"/>
      <c r="AL72" s="2473"/>
      <c r="AM72" s="2473"/>
      <c r="AN72" s="2473"/>
      <c r="AO72" s="2473"/>
      <c r="AP72" s="2473"/>
      <c r="AQ72" s="2473"/>
      <c r="AR72" s="2473"/>
      <c r="AS72" s="2474"/>
      <c r="AT72" s="2473"/>
      <c r="AU72" s="2473"/>
      <c r="AV72" s="3124"/>
    </row>
    <row r="73" spans="1:48">
      <c r="A73" s="3124"/>
      <c r="B73" s="2473"/>
      <c r="C73" s="2473"/>
      <c r="D73" s="2473"/>
      <c r="E73" s="2473"/>
      <c r="F73" s="2473"/>
      <c r="G73" s="2473"/>
      <c r="H73" s="2473"/>
      <c r="I73" s="2473"/>
      <c r="J73" s="2473"/>
      <c r="K73" s="2473"/>
      <c r="L73" s="2473"/>
      <c r="M73" s="2473"/>
      <c r="N73" s="2473"/>
      <c r="O73" s="2473"/>
      <c r="P73" s="2473"/>
      <c r="Q73" s="2473"/>
      <c r="R73" s="2473"/>
      <c r="S73" s="2473"/>
      <c r="T73" s="2473"/>
      <c r="U73" s="2473"/>
      <c r="V73" s="2473"/>
      <c r="W73" s="2473"/>
      <c r="X73" s="2473"/>
      <c r="Y73" s="2473"/>
      <c r="Z73" s="2473"/>
      <c r="AA73" s="2473"/>
      <c r="AB73" s="2473"/>
      <c r="AC73" s="2473"/>
      <c r="AD73" s="2473"/>
      <c r="AE73" s="2473"/>
      <c r="AF73" s="2473"/>
      <c r="AG73" s="2473"/>
      <c r="AH73" s="2473"/>
      <c r="AI73" s="2473"/>
      <c r="AJ73" s="2473"/>
      <c r="AK73" s="2473"/>
      <c r="AL73" s="2473"/>
      <c r="AM73" s="2473"/>
      <c r="AN73" s="2473"/>
      <c r="AO73" s="2473"/>
      <c r="AP73" s="2473"/>
      <c r="AQ73" s="2473"/>
      <c r="AR73" s="2473"/>
      <c r="AS73" s="2474"/>
      <c r="AT73" s="2473"/>
      <c r="AU73" s="2473"/>
      <c r="AV73" s="3124"/>
    </row>
    <row r="74" spans="1:48">
      <c r="A74" s="3124"/>
      <c r="B74" s="2473"/>
      <c r="C74" s="2473"/>
      <c r="D74" s="2473"/>
      <c r="E74" s="2473"/>
      <c r="F74" s="2473"/>
      <c r="G74" s="2473"/>
      <c r="H74" s="2473"/>
      <c r="I74" s="2473"/>
      <c r="J74" s="2473"/>
      <c r="K74" s="2473"/>
      <c r="L74" s="2473"/>
      <c r="M74" s="2473"/>
      <c r="N74" s="2473"/>
      <c r="O74" s="2473"/>
      <c r="P74" s="2473"/>
      <c r="Q74" s="2473"/>
      <c r="R74" s="2473"/>
      <c r="S74" s="2473"/>
      <c r="T74" s="2473"/>
      <c r="U74" s="2473"/>
      <c r="V74" s="2473"/>
      <c r="W74" s="2473"/>
      <c r="X74" s="2473"/>
      <c r="Y74" s="2473"/>
      <c r="Z74" s="2473"/>
      <c r="AA74" s="2473"/>
      <c r="AB74" s="2473"/>
      <c r="AC74" s="2473"/>
      <c r="AD74" s="2473"/>
      <c r="AE74" s="2473"/>
      <c r="AF74" s="2473"/>
      <c r="AG74" s="2473"/>
      <c r="AH74" s="2473"/>
      <c r="AI74" s="2473"/>
      <c r="AJ74" s="2473"/>
      <c r="AK74" s="2473"/>
      <c r="AL74" s="2473"/>
      <c r="AM74" s="2473"/>
      <c r="AN74" s="2473"/>
      <c r="AO74" s="2473"/>
      <c r="AP74" s="2473"/>
      <c r="AQ74" s="2473"/>
      <c r="AR74" s="2473"/>
      <c r="AS74" s="2474"/>
      <c r="AT74" s="2473"/>
      <c r="AU74" s="2473"/>
      <c r="AV74" s="3124"/>
    </row>
    <row r="75" spans="1:48">
      <c r="A75" s="3124"/>
      <c r="B75" s="2473"/>
      <c r="C75" s="2473"/>
      <c r="D75" s="2473"/>
      <c r="E75" s="2473"/>
      <c r="F75" s="2473"/>
      <c r="G75" s="2473"/>
      <c r="H75" s="2473"/>
      <c r="I75" s="2473"/>
      <c r="J75" s="2473"/>
      <c r="K75" s="2473"/>
      <c r="L75" s="2473"/>
      <c r="M75" s="2473"/>
      <c r="N75" s="2473"/>
      <c r="O75" s="2473"/>
      <c r="P75" s="2473"/>
      <c r="Q75" s="2473"/>
      <c r="R75" s="2473"/>
      <c r="S75" s="2473"/>
      <c r="T75" s="2473"/>
      <c r="U75" s="2473"/>
      <c r="V75" s="2473"/>
      <c r="W75" s="2473"/>
      <c r="X75" s="2473"/>
      <c r="Y75" s="2473"/>
      <c r="Z75" s="2473"/>
      <c r="AA75" s="2473"/>
      <c r="AB75" s="2473"/>
      <c r="AC75" s="2473"/>
      <c r="AD75" s="2473"/>
      <c r="AE75" s="2473"/>
      <c r="AF75" s="2473"/>
      <c r="AG75" s="2473"/>
      <c r="AH75" s="2473"/>
      <c r="AI75" s="2473"/>
      <c r="AJ75" s="2473"/>
      <c r="AK75" s="2473"/>
      <c r="AL75" s="2473"/>
      <c r="AM75" s="2473"/>
      <c r="AN75" s="2473"/>
      <c r="AO75" s="2473"/>
      <c r="AP75" s="2473"/>
      <c r="AQ75" s="2473"/>
      <c r="AR75" s="2473"/>
      <c r="AS75" s="2474"/>
      <c r="AT75" s="2473"/>
      <c r="AU75" s="2473"/>
      <c r="AV75" s="3124"/>
    </row>
  </sheetData>
  <mergeCells count="12">
    <mergeCell ref="AU5:AU8"/>
    <mergeCell ref="B2:D2"/>
    <mergeCell ref="B3:AU3"/>
    <mergeCell ref="B5:B6"/>
    <mergeCell ref="D5:D6"/>
    <mergeCell ref="E5:E6"/>
    <mergeCell ref="G5:M5"/>
    <mergeCell ref="O5:U5"/>
    <mergeCell ref="W5:AC5"/>
    <mergeCell ref="AE5:AP5"/>
    <mergeCell ref="AS5:AS8"/>
    <mergeCell ref="C5:C6"/>
  </mergeCells>
  <conditionalFormatting sqref="AX10:AX61">
    <cfRule type="cellIs" dxfId="19" priority="1" operator="equal">
      <formula>0</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E3EACAD6-76E2-411E-A693-C87C4F231F6A}">
          <x14:formula1>
            <xm:f>Lists!$Y$6:$Y$10</xm:f>
          </x14:formula1>
          <xm:sqref>D11:D60</xm:sqref>
        </x14:dataValidation>
      </x14:dataValidations>
    </ext>
  </extLst>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0DA7D-B54B-4509-B413-33205FF629E9}">
  <sheetPr codeName="Sheet55">
    <tabColor theme="1"/>
    <pageSetUpPr fitToPage="1"/>
  </sheetPr>
  <dimension ref="A1"/>
  <sheetViews>
    <sheetView workbookViewId="0"/>
  </sheetViews>
  <sheetFormatPr defaultColWidth="9" defaultRowHeight="13.8"/>
  <cols>
    <col min="1" max="1" width="1.19921875" style="980" customWidth="1"/>
  </cols>
  <sheetData>
    <row r="1" spans="1:1">
      <c r="A1" s="980" t="s">
        <v>713</v>
      </c>
    </row>
  </sheetData>
  <sheetProtection formatColumns="0" formatRows="0"/>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332B5-BA94-4C59-BC3D-485DB1516CE0}">
  <sheetPr codeName="Sheet56">
    <pageSetUpPr fitToPage="1"/>
  </sheetPr>
  <dimension ref="A1:P30"/>
  <sheetViews>
    <sheetView workbookViewId="0"/>
  </sheetViews>
  <sheetFormatPr defaultColWidth="9" defaultRowHeight="15.6"/>
  <cols>
    <col min="1" max="1" width="1.19921875" style="979" customWidth="1"/>
    <col min="2" max="2" width="75.69921875" style="64" bestFit="1" customWidth="1"/>
    <col min="3" max="3" width="5.5" style="64" bestFit="1" customWidth="1"/>
    <col min="4" max="4" width="7.19921875" style="64" customWidth="1"/>
    <col min="5" max="5" width="10.19921875" style="441" customWidth="1"/>
    <col min="6" max="6" width="1.59765625" style="64" customWidth="1"/>
    <col min="7" max="7" width="10.19921875" style="64" bestFit="1" customWidth="1"/>
    <col min="8" max="8" width="1.59765625" style="85" customWidth="1"/>
    <col min="9" max="9" width="31.09765625" style="85" bestFit="1" customWidth="1"/>
    <col min="10" max="10" width="1.69921875" style="3419" customWidth="1"/>
    <col min="11" max="11" width="1.69921875" style="994" customWidth="1"/>
    <col min="12" max="12" width="20.19921875" style="3002" bestFit="1" customWidth="1"/>
    <col min="13" max="13" width="1.69921875" style="994" customWidth="1"/>
    <col min="14" max="15" width="1.69921875" style="3002" customWidth="1"/>
    <col min="16" max="16384" width="9" style="64"/>
  </cols>
  <sheetData>
    <row r="1" spans="1:16" s="165" customFormat="1" ht="23.25" customHeight="1">
      <c r="A1" s="3153" t="s">
        <v>713</v>
      </c>
      <c r="B1" s="423" t="s">
        <v>5486</v>
      </c>
      <c r="C1" s="423"/>
      <c r="D1" s="423"/>
      <c r="E1" s="423"/>
      <c r="F1" s="423"/>
      <c r="G1" s="423"/>
      <c r="H1" s="256"/>
      <c r="I1" s="256"/>
      <c r="J1" s="3462"/>
      <c r="K1" s="994"/>
      <c r="L1" s="3002"/>
      <c r="M1" s="994"/>
      <c r="N1" s="3459"/>
      <c r="O1" s="3459"/>
      <c r="P1" s="59"/>
    </row>
    <row r="2" spans="1:16" s="165" customFormat="1" ht="23.25" customHeight="1">
      <c r="A2" s="3153"/>
      <c r="B2" s="423" t="str">
        <f>SelectCompany!B4</f>
        <v>South Staffordshire Water</v>
      </c>
      <c r="C2" s="227"/>
      <c r="D2" s="227"/>
      <c r="E2" s="227"/>
      <c r="F2" s="227"/>
      <c r="G2" s="435"/>
      <c r="H2" s="256"/>
      <c r="I2" s="256"/>
      <c r="J2" s="3462"/>
      <c r="K2" s="994"/>
      <c r="L2" s="3002"/>
      <c r="M2" s="994"/>
      <c r="N2" s="3459"/>
      <c r="O2" s="3459"/>
      <c r="P2" s="59"/>
    </row>
    <row r="3" spans="1:16" ht="36.75" customHeight="1">
      <c r="B3" s="5145" t="s">
        <v>9975</v>
      </c>
      <c r="C3" s="5145"/>
      <c r="D3" s="5145"/>
      <c r="E3" s="5145"/>
      <c r="F3" s="5145"/>
      <c r="G3" s="5145"/>
      <c r="H3" s="5145"/>
      <c r="I3" s="5145"/>
      <c r="L3" s="3460" t="s">
        <v>716</v>
      </c>
      <c r="M3" s="994" t="s">
        <v>4520</v>
      </c>
      <c r="P3" s="59"/>
    </row>
    <row r="4" spans="1:16" ht="15" customHeight="1" thickBot="1">
      <c r="B4" s="283"/>
      <c r="C4" s="283"/>
      <c r="D4" s="283"/>
      <c r="E4" s="283"/>
      <c r="F4" s="356"/>
      <c r="G4" s="436"/>
      <c r="P4" s="59"/>
    </row>
    <row r="5" spans="1:16" s="55" customFormat="1" ht="46.2" thickTop="1" thickBot="1">
      <c r="A5" s="979" t="s">
        <v>725</v>
      </c>
      <c r="B5" s="197" t="s">
        <v>717</v>
      </c>
      <c r="C5" s="198" t="s">
        <v>718</v>
      </c>
      <c r="D5" s="198" t="s">
        <v>719</v>
      </c>
      <c r="E5" s="199" t="s">
        <v>1426</v>
      </c>
      <c r="F5" s="298"/>
      <c r="G5" s="201" t="s">
        <v>723</v>
      </c>
      <c r="I5" s="201" t="s">
        <v>724</v>
      </c>
      <c r="J5" s="3002"/>
      <c r="K5" s="994"/>
      <c r="L5" s="3002"/>
      <c r="M5" s="994"/>
      <c r="N5" s="3002"/>
      <c r="O5" s="3002"/>
      <c r="P5" s="59"/>
    </row>
    <row r="6" spans="1:16" s="55" customFormat="1" ht="15.75" customHeight="1" thickTop="1" thickBot="1">
      <c r="A6" s="3143" t="s">
        <v>729</v>
      </c>
      <c r="C6" s="182"/>
      <c r="D6" s="182"/>
      <c r="E6" s="136"/>
      <c r="F6" s="46"/>
      <c r="G6" s="256"/>
      <c r="J6" s="3002"/>
      <c r="K6" s="994"/>
      <c r="L6" s="3438">
        <f t="shared" ref="L6:L25" si="0">IF( COUNTBLANK(E6 )= M6, 0, rngIncomplete )</f>
        <v>0</v>
      </c>
      <c r="M6" s="994">
        <v>1</v>
      </c>
      <c r="N6" s="3002"/>
      <c r="O6" s="3002"/>
      <c r="P6" s="59"/>
    </row>
    <row r="7" spans="1:16" s="55" customFormat="1" ht="15.75" customHeight="1" thickTop="1" thickBot="1">
      <c r="A7" s="979"/>
      <c r="B7" s="168" t="s">
        <v>5487</v>
      </c>
      <c r="C7" s="78"/>
      <c r="D7" s="78"/>
      <c r="E7" s="213"/>
      <c r="F7" s="46"/>
      <c r="G7" s="256"/>
      <c r="J7" s="3002"/>
      <c r="K7" s="994"/>
      <c r="L7" s="3438">
        <f t="shared" si="0"/>
        <v>0</v>
      </c>
      <c r="M7" s="994">
        <v>1</v>
      </c>
      <c r="N7" s="3002"/>
      <c r="O7" s="3002"/>
      <c r="P7" s="59"/>
    </row>
    <row r="8" spans="1:16" s="55" customFormat="1" ht="15.75" customHeight="1" thickTop="1">
      <c r="A8" s="3143"/>
      <c r="B8" s="202" t="s">
        <v>5488</v>
      </c>
      <c r="C8" s="96" t="s">
        <v>1216</v>
      </c>
      <c r="D8" s="96">
        <v>3</v>
      </c>
      <c r="E8" s="293"/>
      <c r="F8" s="46"/>
      <c r="G8" s="412" t="s">
        <v>5489</v>
      </c>
      <c r="I8" s="100"/>
      <c r="J8" s="3002"/>
      <c r="K8" s="994"/>
      <c r="L8" s="3438" t="str">
        <f t="shared" si="0"/>
        <v>Please complete all cells in row</v>
      </c>
      <c r="M8" s="994">
        <v>0</v>
      </c>
      <c r="N8" s="3002"/>
      <c r="O8" s="3002"/>
      <c r="P8" s="59"/>
    </row>
    <row r="9" spans="1:16" s="55" customFormat="1" ht="15.75" customHeight="1">
      <c r="A9" s="979"/>
      <c r="B9" s="205" t="s">
        <v>5490</v>
      </c>
      <c r="C9" s="102" t="s">
        <v>1216</v>
      </c>
      <c r="D9" s="102">
        <v>3</v>
      </c>
      <c r="E9" s="177"/>
      <c r="F9" s="46"/>
      <c r="G9" s="413" t="s">
        <v>5491</v>
      </c>
      <c r="I9" s="106"/>
      <c r="J9" s="3002"/>
      <c r="K9" s="994"/>
      <c r="L9" s="3438" t="str">
        <f t="shared" si="0"/>
        <v>Please complete all cells in row</v>
      </c>
      <c r="M9" s="994">
        <v>0</v>
      </c>
      <c r="N9" s="3002"/>
      <c r="O9" s="3002"/>
      <c r="P9" s="59"/>
    </row>
    <row r="10" spans="1:16" s="55" customFormat="1" ht="15.75" customHeight="1">
      <c r="A10" s="979"/>
      <c r="B10" s="205" t="s">
        <v>5492</v>
      </c>
      <c r="C10" s="102" t="s">
        <v>1216</v>
      </c>
      <c r="D10" s="102">
        <v>3</v>
      </c>
      <c r="E10" s="177"/>
      <c r="F10" s="46"/>
      <c r="G10" s="413" t="s">
        <v>5493</v>
      </c>
      <c r="I10" s="106"/>
      <c r="J10" s="3002"/>
      <c r="K10" s="994"/>
      <c r="L10" s="3438" t="str">
        <f t="shared" si="0"/>
        <v>Please complete all cells in row</v>
      </c>
      <c r="M10" s="994">
        <v>0</v>
      </c>
      <c r="N10" s="3002"/>
      <c r="O10" s="3002"/>
      <c r="P10" s="59"/>
    </row>
    <row r="11" spans="1:16" s="55" customFormat="1" ht="15.75" customHeight="1">
      <c r="A11" s="979"/>
      <c r="B11" s="205" t="s">
        <v>5494</v>
      </c>
      <c r="C11" s="102" t="s">
        <v>1216</v>
      </c>
      <c r="D11" s="102">
        <v>3</v>
      </c>
      <c r="E11" s="177"/>
      <c r="F11" s="46"/>
      <c r="G11" s="413" t="s">
        <v>5495</v>
      </c>
      <c r="I11" s="106"/>
      <c r="J11" s="3002"/>
      <c r="K11" s="994"/>
      <c r="L11" s="3438" t="str">
        <f t="shared" si="0"/>
        <v>Please complete all cells in row</v>
      </c>
      <c r="M11" s="994">
        <v>0</v>
      </c>
      <c r="N11" s="3002"/>
      <c r="O11" s="3002"/>
      <c r="P11" s="59"/>
    </row>
    <row r="12" spans="1:16" s="55" customFormat="1" ht="15.75" customHeight="1">
      <c r="A12" s="979"/>
      <c r="B12" s="205" t="s">
        <v>5496</v>
      </c>
      <c r="C12" s="102" t="s">
        <v>1216</v>
      </c>
      <c r="D12" s="102">
        <v>3</v>
      </c>
      <c r="E12" s="177"/>
      <c r="F12" s="46"/>
      <c r="G12" s="413" t="s">
        <v>5497</v>
      </c>
      <c r="I12" s="106"/>
      <c r="J12" s="3002"/>
      <c r="K12" s="994"/>
      <c r="L12" s="3438" t="str">
        <f t="shared" si="0"/>
        <v>Please complete all cells in row</v>
      </c>
      <c r="M12" s="994">
        <v>0</v>
      </c>
      <c r="N12" s="3002"/>
      <c r="O12" s="3002"/>
      <c r="P12" s="59"/>
    </row>
    <row r="13" spans="1:16" s="55" customFormat="1" ht="15.75" customHeight="1">
      <c r="A13" s="979"/>
      <c r="B13" s="205" t="s">
        <v>5498</v>
      </c>
      <c r="C13" s="102" t="s">
        <v>1216</v>
      </c>
      <c r="D13" s="102">
        <v>3</v>
      </c>
      <c r="E13" s="177"/>
      <c r="F13" s="46"/>
      <c r="G13" s="413" t="s">
        <v>5499</v>
      </c>
      <c r="I13" s="106"/>
      <c r="J13" s="3002"/>
      <c r="K13" s="994"/>
      <c r="L13" s="3438" t="str">
        <f t="shared" si="0"/>
        <v>Please complete all cells in row</v>
      </c>
      <c r="M13" s="994">
        <v>0</v>
      </c>
      <c r="N13" s="3002"/>
      <c r="O13" s="3002"/>
      <c r="P13" s="59"/>
    </row>
    <row r="14" spans="1:16" s="55" customFormat="1" ht="15.75" customHeight="1" thickBot="1">
      <c r="A14" s="3143"/>
      <c r="B14" s="206" t="s">
        <v>5500</v>
      </c>
      <c r="C14" s="139" t="s">
        <v>1216</v>
      </c>
      <c r="D14" s="139">
        <v>3</v>
      </c>
      <c r="E14" s="113">
        <f>IFERROR(SUM(E8:E13),0)</f>
        <v>0</v>
      </c>
      <c r="F14" s="46"/>
      <c r="G14" s="414" t="s">
        <v>5501</v>
      </c>
      <c r="I14" s="116"/>
      <c r="J14" s="3002"/>
      <c r="K14" s="994"/>
      <c r="L14" s="3461">
        <f t="shared" si="0"/>
        <v>0</v>
      </c>
      <c r="M14" s="994">
        <v>0</v>
      </c>
      <c r="N14" s="3002"/>
      <c r="O14" s="3002"/>
      <c r="P14" s="59"/>
    </row>
    <row r="15" spans="1:16" s="55" customFormat="1" ht="15.75" customHeight="1" thickTop="1" thickBot="1">
      <c r="A15" s="979"/>
      <c r="B15" s="432"/>
      <c r="C15" s="437"/>
      <c r="D15" s="437"/>
      <c r="E15" s="149"/>
      <c r="F15" s="46"/>
      <c r="G15" s="252"/>
      <c r="J15" s="3002"/>
      <c r="K15" s="994"/>
      <c r="L15" s="3461">
        <f t="shared" si="0"/>
        <v>0</v>
      </c>
      <c r="M15" s="994">
        <v>1</v>
      </c>
      <c r="N15" s="3002"/>
      <c r="O15" s="3002"/>
      <c r="P15" s="59"/>
    </row>
    <row r="16" spans="1:16" s="55" customFormat="1" ht="15.75" customHeight="1" thickTop="1" thickBot="1">
      <c r="A16" s="979"/>
      <c r="B16" s="168" t="s">
        <v>5502</v>
      </c>
      <c r="C16" s="438"/>
      <c r="D16" s="438"/>
      <c r="E16" s="124"/>
      <c r="F16" s="46"/>
      <c r="G16" s="256"/>
      <c r="J16" s="3002"/>
      <c r="K16" s="994"/>
      <c r="L16" s="3461">
        <f t="shared" si="0"/>
        <v>0</v>
      </c>
      <c r="M16" s="994">
        <v>1</v>
      </c>
      <c r="N16" s="3002"/>
      <c r="O16" s="3002"/>
      <c r="P16" s="59"/>
    </row>
    <row r="17" spans="1:16" s="55" customFormat="1" ht="15.75" customHeight="1" thickTop="1">
      <c r="A17" s="3143"/>
      <c r="B17" s="202" t="s">
        <v>5503</v>
      </c>
      <c r="C17" s="96" t="s">
        <v>1216</v>
      </c>
      <c r="D17" s="96">
        <v>3</v>
      </c>
      <c r="E17" s="439">
        <f>IFERROR('7B'!CG22,0)</f>
        <v>0</v>
      </c>
      <c r="F17" s="46"/>
      <c r="G17" s="412" t="s">
        <v>5504</v>
      </c>
      <c r="I17" s="100"/>
      <c r="J17" s="3002"/>
      <c r="K17" s="994"/>
      <c r="L17" s="3461">
        <f t="shared" si="0"/>
        <v>0</v>
      </c>
      <c r="M17" s="994">
        <v>0</v>
      </c>
      <c r="N17" s="3002"/>
      <c r="O17" s="3002"/>
      <c r="P17" s="59"/>
    </row>
    <row r="18" spans="1:16" s="55" customFormat="1" ht="15.75" customHeight="1">
      <c r="A18" s="979"/>
      <c r="B18" s="205" t="s">
        <v>5505</v>
      </c>
      <c r="C18" s="102" t="s">
        <v>1216</v>
      </c>
      <c r="D18" s="102">
        <v>3</v>
      </c>
      <c r="E18" s="174">
        <f>IFERROR('7B'!CG23,0)</f>
        <v>0</v>
      </c>
      <c r="F18" s="46"/>
      <c r="G18" s="413" t="s">
        <v>5506</v>
      </c>
      <c r="I18" s="106"/>
      <c r="J18" s="3002"/>
      <c r="K18" s="994"/>
      <c r="L18" s="3461">
        <f t="shared" si="0"/>
        <v>0</v>
      </c>
      <c r="M18" s="994">
        <v>0</v>
      </c>
      <c r="N18" s="3002"/>
      <c r="O18" s="3002"/>
      <c r="P18" s="59"/>
    </row>
    <row r="19" spans="1:16" s="55" customFormat="1" ht="15.75" customHeight="1">
      <c r="A19" s="979"/>
      <c r="B19" s="205" t="s">
        <v>5507</v>
      </c>
      <c r="C19" s="102" t="s">
        <v>1216</v>
      </c>
      <c r="D19" s="102">
        <v>3</v>
      </c>
      <c r="E19" s="765">
        <f>IFERROR('7B'!CG24,0)</f>
        <v>0</v>
      </c>
      <c r="F19" s="46"/>
      <c r="G19" s="413" t="s">
        <v>5508</v>
      </c>
      <c r="I19" s="106"/>
      <c r="J19" s="3002"/>
      <c r="K19" s="994"/>
      <c r="L19" s="3461">
        <f t="shared" si="0"/>
        <v>0</v>
      </c>
      <c r="M19" s="994">
        <v>0</v>
      </c>
      <c r="N19" s="3002"/>
      <c r="O19" s="3002"/>
      <c r="P19" s="59"/>
    </row>
    <row r="20" spans="1:16" s="55" customFormat="1" ht="15.75" customHeight="1">
      <c r="A20" s="979"/>
      <c r="B20" s="205" t="s">
        <v>5509</v>
      </c>
      <c r="C20" s="102" t="s">
        <v>1216</v>
      </c>
      <c r="D20" s="102">
        <v>3</v>
      </c>
      <c r="E20" s="174">
        <f>IFERROR('7B'!CG25,0)</f>
        <v>0</v>
      </c>
      <c r="F20" s="46"/>
      <c r="G20" s="413" t="s">
        <v>5510</v>
      </c>
      <c r="I20" s="106"/>
      <c r="J20" s="3002"/>
      <c r="K20" s="994"/>
      <c r="L20" s="3461">
        <f t="shared" si="0"/>
        <v>0</v>
      </c>
      <c r="M20" s="994">
        <v>0</v>
      </c>
      <c r="N20" s="3002"/>
      <c r="O20" s="3002"/>
      <c r="P20" s="59"/>
    </row>
    <row r="21" spans="1:16" s="55" customFormat="1" ht="15.75" customHeight="1">
      <c r="A21" s="979"/>
      <c r="B21" s="205" t="s">
        <v>5511</v>
      </c>
      <c r="C21" s="102" t="s">
        <v>1216</v>
      </c>
      <c r="D21" s="102">
        <v>3</v>
      </c>
      <c r="E21" s="174">
        <f>IFERROR('7B'!CG26,0)</f>
        <v>0</v>
      </c>
      <c r="F21" s="46"/>
      <c r="G21" s="413" t="s">
        <v>5512</v>
      </c>
      <c r="I21" s="106"/>
      <c r="J21" s="3002"/>
      <c r="K21" s="994"/>
      <c r="L21" s="3461">
        <f t="shared" si="0"/>
        <v>0</v>
      </c>
      <c r="M21" s="994">
        <v>0</v>
      </c>
      <c r="N21" s="3002"/>
      <c r="O21" s="3002"/>
      <c r="P21" s="59"/>
    </row>
    <row r="22" spans="1:16" s="55" customFormat="1" ht="15.75" customHeight="1" thickBot="1">
      <c r="A22" s="3143"/>
      <c r="B22" s="206" t="s">
        <v>5513</v>
      </c>
      <c r="C22" s="139" t="s">
        <v>1216</v>
      </c>
      <c r="D22" s="139">
        <v>3</v>
      </c>
      <c r="E22" s="440">
        <f>IFERROR('7B'!CG27,0)</f>
        <v>0</v>
      </c>
      <c r="F22" s="46"/>
      <c r="G22" s="414" t="s">
        <v>5514</v>
      </c>
      <c r="I22" s="116"/>
      <c r="J22" s="3002"/>
      <c r="K22" s="994"/>
      <c r="L22" s="3461">
        <f t="shared" si="0"/>
        <v>0</v>
      </c>
      <c r="M22" s="994">
        <v>0</v>
      </c>
      <c r="N22" s="3002"/>
      <c r="O22" s="3002"/>
      <c r="P22" s="59"/>
    </row>
    <row r="23" spans="1:16" s="55" customFormat="1" ht="15.75" customHeight="1" thickTop="1" thickBot="1">
      <c r="A23" s="979"/>
      <c r="B23" s="432"/>
      <c r="C23" s="432"/>
      <c r="D23" s="432"/>
      <c r="E23" s="149"/>
      <c r="F23" s="46"/>
      <c r="G23" s="252"/>
      <c r="J23" s="3002"/>
      <c r="K23" s="994"/>
      <c r="L23" s="3461">
        <f t="shared" si="0"/>
        <v>0</v>
      </c>
      <c r="M23" s="994">
        <v>1</v>
      </c>
      <c r="N23" s="3002"/>
      <c r="O23" s="3002"/>
    </row>
    <row r="24" spans="1:16" s="55" customFormat="1" ht="15.75" customHeight="1" thickTop="1" thickBot="1">
      <c r="A24" s="979"/>
      <c r="B24" s="168" t="s">
        <v>5515</v>
      </c>
      <c r="C24" s="78"/>
      <c r="D24" s="78"/>
      <c r="E24" s="124"/>
      <c r="F24" s="46"/>
      <c r="G24" s="256"/>
      <c r="J24" s="3002"/>
      <c r="K24" s="994"/>
      <c r="L24" s="3461">
        <f t="shared" si="0"/>
        <v>0</v>
      </c>
      <c r="M24" s="994">
        <v>1</v>
      </c>
      <c r="N24" s="3002"/>
      <c r="O24" s="3002"/>
    </row>
    <row r="25" spans="1:16" ht="15.75" customHeight="1" thickTop="1" thickBot="1">
      <c r="A25" s="3143"/>
      <c r="B25" s="207" t="s">
        <v>5516</v>
      </c>
      <c r="C25" s="152" t="s">
        <v>1216</v>
      </c>
      <c r="D25" s="152">
        <v>3</v>
      </c>
      <c r="E25" s="208">
        <f>IFERROR(E14+E22,0)</f>
        <v>0</v>
      </c>
      <c r="F25" s="46"/>
      <c r="G25" s="415" t="s">
        <v>5517</v>
      </c>
      <c r="H25" s="55"/>
      <c r="I25" s="156"/>
      <c r="J25" s="3002"/>
      <c r="L25" s="3461">
        <f t="shared" si="0"/>
        <v>0</v>
      </c>
      <c r="M25" s="994">
        <v>0</v>
      </c>
    </row>
    <row r="26" spans="1:16" ht="16.2" thickTop="1">
      <c r="B26" s="55"/>
      <c r="C26" s="55"/>
      <c r="D26" s="55"/>
      <c r="E26" s="284"/>
      <c r="F26" s="55"/>
      <c r="G26" s="55"/>
      <c r="J26" s="980" t="s">
        <v>775</v>
      </c>
    </row>
    <row r="27" spans="1:16">
      <c r="B27" s="55"/>
      <c r="C27" s="55"/>
      <c r="D27" s="55"/>
      <c r="E27" s="284"/>
      <c r="F27" s="55"/>
      <c r="G27" s="55"/>
    </row>
    <row r="28" spans="1:16">
      <c r="B28" s="55"/>
      <c r="C28" s="55"/>
      <c r="D28" s="55"/>
      <c r="E28" s="284"/>
      <c r="F28" s="55"/>
      <c r="G28" s="55"/>
    </row>
    <row r="29" spans="1:16">
      <c r="B29" s="55"/>
      <c r="C29" s="55"/>
      <c r="D29" s="55"/>
      <c r="E29" s="284"/>
      <c r="F29" s="55"/>
      <c r="G29" s="55"/>
    </row>
    <row r="30" spans="1:16">
      <c r="B30" s="55"/>
      <c r="C30" s="55"/>
      <c r="D30" s="55"/>
      <c r="E30" s="284"/>
      <c r="F30" s="55"/>
      <c r="G30" s="55"/>
    </row>
  </sheetData>
  <sheetProtection formatColumns="0" formatRows="0"/>
  <mergeCells count="1">
    <mergeCell ref="B3:I3"/>
  </mergeCells>
  <conditionalFormatting sqref="L6:L25">
    <cfRule type="cellIs" dxfId="18" priority="1" operator="equal">
      <formula>0</formula>
    </cfRule>
  </conditionalFormatting>
  <dataValidations disablePrompts="1" count="1">
    <dataValidation type="custom" allowBlank="1" showErrorMessage="1" errorTitle="Input Error" error="Please input a numeric value." sqref="E8:E13" xr:uid="{5BC54D2E-ACEA-421E-9832-D3FA48E3DABA}">
      <formula1>ISNUMBER(E8)</formula1>
    </dataValidation>
  </dataValidations>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6A2FF-8F45-4B19-A5B7-076B6948B597}">
  <sheetPr codeName="Sheet57">
    <pageSetUpPr fitToPage="1"/>
  </sheetPr>
  <dimension ref="A1:FS49"/>
  <sheetViews>
    <sheetView zoomScaleNormal="100" workbookViewId="0"/>
  </sheetViews>
  <sheetFormatPr defaultColWidth="9.09765625" defaultRowHeight="15.6"/>
  <cols>
    <col min="1" max="1" width="1.19921875" style="979" customWidth="1"/>
    <col min="2" max="2" width="46" style="64" bestFit="1" customWidth="1"/>
    <col min="3" max="3" width="10.09765625" style="64" bestFit="1" customWidth="1"/>
    <col min="4" max="4" width="7.09765625" style="64" customWidth="1"/>
    <col min="5" max="85" width="12.59765625" style="64" customWidth="1"/>
    <col min="86" max="86" width="1.59765625" style="64" customWidth="1"/>
    <col min="87" max="87" width="12.59765625" style="85" customWidth="1"/>
    <col min="88" max="88" width="1.59765625" style="64" customWidth="1"/>
    <col min="89" max="89" width="33.59765625" style="64" customWidth="1"/>
    <col min="90" max="91" width="1.69921875" style="3002" customWidth="1"/>
    <col min="92" max="92" width="19.69921875" style="3002" customWidth="1"/>
    <col min="93" max="94" width="1.69921875" style="3002" customWidth="1"/>
    <col min="95" max="174" width="1.19921875" style="3002" customWidth="1"/>
    <col min="175" max="175" width="1.69921875" style="3002" customWidth="1"/>
    <col min="176" max="16384" width="9.09765625" style="64"/>
  </cols>
  <sheetData>
    <row r="1" spans="1:175" s="84" customFormat="1" ht="23.25" customHeight="1">
      <c r="A1" s="3137" t="s">
        <v>713</v>
      </c>
      <c r="B1" s="423" t="s">
        <v>5518</v>
      </c>
      <c r="C1" s="423"/>
      <c r="D1" s="423"/>
      <c r="E1" s="423"/>
      <c r="F1" s="423"/>
      <c r="G1" s="423"/>
      <c r="H1" s="423"/>
      <c r="I1" s="423"/>
      <c r="J1" s="423"/>
      <c r="K1" s="423"/>
      <c r="L1" s="423"/>
      <c r="M1" s="423"/>
      <c r="N1" s="423"/>
      <c r="O1" s="423"/>
      <c r="P1" s="423"/>
      <c r="Q1" s="423"/>
      <c r="R1" s="423"/>
      <c r="S1" s="423"/>
      <c r="T1" s="423"/>
      <c r="U1" s="423"/>
      <c r="V1" s="423"/>
      <c r="W1" s="423"/>
      <c r="X1" s="423"/>
      <c r="Y1" s="423"/>
      <c r="Z1" s="423"/>
      <c r="AA1" s="423"/>
      <c r="AB1" s="423"/>
      <c r="AC1" s="423"/>
      <c r="AD1" s="423"/>
      <c r="AE1" s="423"/>
      <c r="AF1" s="423"/>
      <c r="AG1" s="423"/>
      <c r="AH1" s="423"/>
      <c r="AI1" s="423"/>
      <c r="AJ1" s="423"/>
      <c r="AK1" s="423"/>
      <c r="AL1" s="423"/>
      <c r="AM1" s="423"/>
      <c r="AN1" s="423"/>
      <c r="AO1" s="423"/>
      <c r="AP1" s="423"/>
      <c r="AQ1" s="423"/>
      <c r="AR1" s="423"/>
      <c r="AS1" s="423"/>
      <c r="AT1" s="423"/>
      <c r="AU1" s="423"/>
      <c r="AV1" s="423"/>
      <c r="AW1" s="423"/>
      <c r="AX1" s="423"/>
      <c r="AY1" s="423"/>
      <c r="AZ1" s="423"/>
      <c r="BA1" s="423"/>
      <c r="BB1" s="423"/>
      <c r="BC1" s="423"/>
      <c r="BD1" s="423"/>
      <c r="BE1" s="423"/>
      <c r="BF1" s="423"/>
      <c r="BG1" s="423"/>
      <c r="BH1" s="423"/>
      <c r="BI1" s="423"/>
      <c r="BJ1" s="423"/>
      <c r="BK1" s="423"/>
      <c r="BL1" s="423"/>
      <c r="BM1" s="423"/>
      <c r="BN1" s="423"/>
      <c r="BO1" s="423"/>
      <c r="BP1" s="423"/>
      <c r="BQ1" s="423"/>
      <c r="BR1" s="423"/>
      <c r="BS1" s="423"/>
      <c r="BT1" s="423"/>
      <c r="BU1" s="423"/>
      <c r="BV1" s="423"/>
      <c r="BW1" s="423"/>
      <c r="BX1" s="423"/>
      <c r="BY1" s="423"/>
      <c r="BZ1" s="423"/>
      <c r="CA1" s="423"/>
      <c r="CB1" s="423"/>
      <c r="CC1" s="423"/>
      <c r="CD1" s="423"/>
      <c r="CE1" s="423"/>
      <c r="CF1" s="423"/>
      <c r="CG1" s="423"/>
      <c r="CI1" s="85"/>
      <c r="CL1" s="3419"/>
      <c r="CM1" s="3458"/>
      <c r="CN1" s="3002"/>
      <c r="CO1" s="3458"/>
      <c r="CP1" s="3002"/>
      <c r="CQ1" s="3419"/>
      <c r="CR1" s="3419"/>
      <c r="CS1" s="3419"/>
      <c r="CT1" s="3419"/>
      <c r="CU1" s="3419"/>
      <c r="CV1" s="3419"/>
      <c r="CW1" s="3419"/>
      <c r="CX1" s="3419"/>
      <c r="CY1" s="3419"/>
      <c r="CZ1" s="3419"/>
      <c r="DA1" s="3419"/>
      <c r="DB1" s="3419"/>
      <c r="DC1" s="3419"/>
      <c r="DD1" s="3419"/>
      <c r="DE1" s="3419"/>
      <c r="DF1" s="3419"/>
      <c r="DG1" s="3419"/>
      <c r="DH1" s="3419"/>
      <c r="DI1" s="3419"/>
      <c r="DJ1" s="3419"/>
      <c r="DK1" s="3419"/>
      <c r="DL1" s="3419"/>
      <c r="DM1" s="3419"/>
      <c r="DN1" s="3419"/>
      <c r="DO1" s="3419"/>
      <c r="DP1" s="3419"/>
      <c r="DQ1" s="3419"/>
      <c r="DR1" s="3419"/>
      <c r="DS1" s="3419"/>
      <c r="DT1" s="3419"/>
      <c r="DU1" s="3419"/>
      <c r="DV1" s="3419"/>
      <c r="DW1" s="3419"/>
      <c r="DX1" s="3419"/>
      <c r="DY1" s="3419"/>
      <c r="DZ1" s="3419"/>
      <c r="EA1" s="3419"/>
      <c r="EB1" s="3419"/>
      <c r="EC1" s="3419"/>
      <c r="ED1" s="3419"/>
      <c r="EE1" s="3419"/>
      <c r="EF1" s="3419"/>
      <c r="EG1" s="3419"/>
      <c r="EH1" s="3419"/>
      <c r="EI1" s="3419"/>
      <c r="EJ1" s="3419"/>
      <c r="EK1" s="3419"/>
      <c r="EL1" s="3419"/>
      <c r="EM1" s="3419"/>
      <c r="EN1" s="3419"/>
      <c r="EO1" s="3419"/>
      <c r="EP1" s="3419"/>
      <c r="EQ1" s="3419"/>
      <c r="ER1" s="3419"/>
      <c r="ES1" s="3419"/>
      <c r="ET1" s="3419"/>
      <c r="EU1" s="3419"/>
      <c r="EV1" s="3419"/>
      <c r="EW1" s="3419"/>
      <c r="EX1" s="3419"/>
      <c r="EY1" s="3419"/>
      <c r="EZ1" s="3419"/>
      <c r="FA1" s="3419"/>
      <c r="FB1" s="3419"/>
      <c r="FC1" s="3419"/>
      <c r="FD1" s="3419"/>
      <c r="FE1" s="3419"/>
      <c r="FF1" s="3419"/>
      <c r="FG1" s="3419"/>
      <c r="FH1" s="3419"/>
      <c r="FI1" s="3419"/>
      <c r="FJ1" s="3419"/>
      <c r="FK1" s="3419"/>
      <c r="FL1" s="3419"/>
      <c r="FM1" s="3419"/>
      <c r="FN1" s="3419"/>
      <c r="FO1" s="3419"/>
      <c r="FP1" s="3419"/>
      <c r="FQ1" s="3419"/>
      <c r="FR1" s="3419"/>
      <c r="FS1" s="3419"/>
    </row>
    <row r="2" spans="1:175" s="84" customFormat="1" ht="23.25" customHeight="1">
      <c r="A2" s="3137"/>
      <c r="B2" s="423" t="str">
        <f>SelectCompany!B4</f>
        <v>South Staffordshire Water</v>
      </c>
      <c r="C2" s="227"/>
      <c r="D2" s="227"/>
      <c r="E2" s="227"/>
      <c r="F2" s="227"/>
      <c r="G2" s="227"/>
      <c r="H2" s="227"/>
      <c r="I2" s="227"/>
      <c r="J2" s="227"/>
      <c r="K2" s="227"/>
      <c r="L2" s="227"/>
      <c r="M2" s="227"/>
      <c r="N2" s="227"/>
      <c r="O2" s="227"/>
      <c r="P2" s="227"/>
      <c r="Q2" s="227"/>
      <c r="R2" s="227"/>
      <c r="S2" s="227"/>
      <c r="T2" s="227"/>
      <c r="U2" s="227"/>
      <c r="V2" s="227"/>
      <c r="W2" s="227"/>
      <c r="X2" s="227"/>
      <c r="Y2" s="227"/>
      <c r="Z2" s="227"/>
      <c r="AA2" s="227"/>
      <c r="AB2" s="227"/>
      <c r="AC2" s="227"/>
      <c r="AD2" s="227"/>
      <c r="AE2" s="227"/>
      <c r="AF2" s="227"/>
      <c r="AG2" s="227"/>
      <c r="AH2" s="227"/>
      <c r="AI2" s="227"/>
      <c r="AJ2" s="227"/>
      <c r="AK2" s="227"/>
      <c r="AL2" s="227"/>
      <c r="AM2" s="227"/>
      <c r="AN2" s="227"/>
      <c r="AO2" s="227"/>
      <c r="AP2" s="227"/>
      <c r="AQ2" s="227"/>
      <c r="AR2" s="227"/>
      <c r="AS2" s="227"/>
      <c r="AT2" s="227"/>
      <c r="AU2" s="227"/>
      <c r="AV2" s="227"/>
      <c r="AW2" s="227"/>
      <c r="AX2" s="227"/>
      <c r="AY2" s="227"/>
      <c r="AZ2" s="227"/>
      <c r="BA2" s="227"/>
      <c r="BB2" s="227"/>
      <c r="BC2" s="227"/>
      <c r="BD2" s="227"/>
      <c r="BE2" s="227"/>
      <c r="BF2" s="227"/>
      <c r="BG2" s="227"/>
      <c r="BH2" s="227"/>
      <c r="BI2" s="227"/>
      <c r="BJ2" s="227"/>
      <c r="BK2" s="227"/>
      <c r="BL2" s="227"/>
      <c r="BM2" s="227"/>
      <c r="BN2" s="227"/>
      <c r="BO2" s="227"/>
      <c r="BP2" s="227"/>
      <c r="BQ2" s="227"/>
      <c r="BR2" s="227"/>
      <c r="BS2" s="227"/>
      <c r="BT2" s="227"/>
      <c r="BU2" s="227"/>
      <c r="BV2" s="227"/>
      <c r="BW2" s="227"/>
      <c r="BX2" s="227"/>
      <c r="BY2" s="227"/>
      <c r="BZ2" s="227"/>
      <c r="CA2" s="227"/>
      <c r="CB2" s="227"/>
      <c r="CC2" s="227"/>
      <c r="CD2" s="227"/>
      <c r="CE2" s="227"/>
      <c r="CF2" s="227"/>
      <c r="CG2" s="227"/>
      <c r="CI2" s="85"/>
      <c r="CL2" s="3419"/>
      <c r="CM2" s="3458"/>
      <c r="CN2" s="3466"/>
      <c r="CO2" s="3458"/>
      <c r="CP2" s="3002"/>
      <c r="CQ2" s="3419"/>
      <c r="CR2" s="3419"/>
      <c r="CS2" s="3419"/>
      <c r="CT2" s="3419"/>
      <c r="CU2" s="3419"/>
      <c r="CV2" s="3419"/>
      <c r="CW2" s="3419"/>
      <c r="CX2" s="3419"/>
      <c r="CY2" s="3419"/>
      <c r="CZ2" s="3419"/>
      <c r="DA2" s="3419"/>
      <c r="DB2" s="3419"/>
      <c r="DC2" s="3419"/>
      <c r="DD2" s="3419"/>
      <c r="DE2" s="3419"/>
      <c r="DF2" s="3419"/>
      <c r="DG2" s="3419"/>
      <c r="DH2" s="3419"/>
      <c r="DI2" s="3419"/>
      <c r="DJ2" s="3419"/>
      <c r="DK2" s="3419"/>
      <c r="DL2" s="3419"/>
      <c r="DM2" s="3419"/>
      <c r="DN2" s="3419"/>
      <c r="DO2" s="3419"/>
      <c r="DP2" s="3419"/>
      <c r="DQ2" s="3419"/>
      <c r="DR2" s="3419"/>
      <c r="DS2" s="3419"/>
      <c r="DT2" s="3419"/>
      <c r="DU2" s="3419"/>
      <c r="DV2" s="3419"/>
      <c r="DW2" s="3419"/>
      <c r="DX2" s="3419"/>
      <c r="DY2" s="3419"/>
      <c r="DZ2" s="3419"/>
      <c r="EA2" s="3419"/>
      <c r="EB2" s="3419"/>
      <c r="EC2" s="3419"/>
      <c r="ED2" s="3419"/>
      <c r="EE2" s="3419"/>
      <c r="EF2" s="3419"/>
      <c r="EG2" s="3419"/>
      <c r="EH2" s="3419"/>
      <c r="EI2" s="3419"/>
      <c r="EJ2" s="3419"/>
      <c r="EK2" s="3419"/>
      <c r="EL2" s="3419"/>
      <c r="EM2" s="3419"/>
      <c r="EN2" s="3419"/>
      <c r="EO2" s="3419"/>
      <c r="EP2" s="3419"/>
      <c r="EQ2" s="3419"/>
      <c r="ER2" s="3419"/>
      <c r="ES2" s="3419"/>
      <c r="ET2" s="3419"/>
      <c r="EU2" s="3419"/>
      <c r="EV2" s="3419"/>
      <c r="EW2" s="3419"/>
      <c r="EX2" s="3419"/>
      <c r="EY2" s="3419"/>
      <c r="EZ2" s="3419"/>
      <c r="FA2" s="3419"/>
      <c r="FB2" s="3419"/>
      <c r="FC2" s="3419"/>
      <c r="FD2" s="3419"/>
      <c r="FE2" s="3419"/>
      <c r="FF2" s="3419"/>
      <c r="FG2" s="3419"/>
      <c r="FH2" s="3419"/>
      <c r="FI2" s="3419"/>
      <c r="FJ2" s="3419"/>
      <c r="FK2" s="3419"/>
      <c r="FL2" s="3419"/>
      <c r="FM2" s="3419"/>
      <c r="FN2" s="3419"/>
      <c r="FO2" s="3419"/>
      <c r="FP2" s="3419"/>
      <c r="FQ2" s="3419"/>
      <c r="FR2" s="3419"/>
      <c r="FS2" s="3419"/>
    </row>
    <row r="3" spans="1:175" s="442" customFormat="1" ht="36.75" customHeight="1">
      <c r="A3" s="3137"/>
      <c r="B3" s="5359" t="s">
        <v>9976</v>
      </c>
      <c r="C3" s="5359"/>
      <c r="D3" s="5359"/>
      <c r="E3" s="5359"/>
      <c r="F3" s="5359"/>
      <c r="G3" s="5359"/>
      <c r="H3" s="5359"/>
      <c r="I3" s="5359"/>
      <c r="J3" s="5359"/>
      <c r="K3" s="5359"/>
      <c r="L3" s="5359"/>
      <c r="M3" s="5359"/>
      <c r="N3" s="5359"/>
      <c r="O3" s="5359"/>
      <c r="P3" s="5359"/>
      <c r="Q3" s="5359"/>
      <c r="R3" s="5359"/>
      <c r="S3" s="5359"/>
      <c r="T3" s="5359"/>
      <c r="U3" s="646"/>
      <c r="V3" s="646"/>
      <c r="W3" s="646"/>
      <c r="X3" s="646"/>
      <c r="Y3" s="646"/>
      <c r="Z3" s="646"/>
      <c r="AA3" s="646"/>
      <c r="AB3" s="646"/>
      <c r="AC3" s="646"/>
      <c r="AD3" s="646"/>
      <c r="AE3" s="646"/>
      <c r="AF3" s="646"/>
      <c r="AG3" s="646"/>
      <c r="AH3" s="646"/>
      <c r="AI3" s="646"/>
      <c r="AJ3" s="646"/>
      <c r="AK3" s="646"/>
      <c r="AL3" s="646"/>
      <c r="AM3" s="646"/>
      <c r="AN3" s="646"/>
      <c r="AO3" s="646"/>
      <c r="AP3" s="646"/>
      <c r="AQ3" s="646"/>
      <c r="AR3" s="646"/>
      <c r="AS3" s="646"/>
      <c r="AT3" s="646"/>
      <c r="AU3" s="646"/>
      <c r="AV3" s="646"/>
      <c r="AW3" s="646"/>
      <c r="AX3" s="646"/>
      <c r="AY3" s="646"/>
      <c r="AZ3" s="646"/>
      <c r="BA3" s="646"/>
      <c r="BB3" s="646"/>
      <c r="BC3" s="646"/>
      <c r="BD3" s="646"/>
      <c r="BE3" s="646"/>
      <c r="BF3" s="646"/>
      <c r="BG3" s="646"/>
      <c r="BH3" s="646"/>
      <c r="BI3" s="646"/>
      <c r="BJ3" s="646"/>
      <c r="BK3" s="646"/>
      <c r="BL3" s="646"/>
      <c r="BM3" s="646"/>
      <c r="BN3" s="646"/>
      <c r="BO3" s="646"/>
      <c r="BP3" s="646"/>
      <c r="BQ3" s="646"/>
      <c r="BR3" s="646"/>
      <c r="BS3" s="646"/>
      <c r="BT3" s="646"/>
      <c r="BU3" s="646"/>
      <c r="BV3" s="646"/>
      <c r="BW3" s="646"/>
      <c r="BX3" s="646"/>
      <c r="BY3" s="646"/>
      <c r="BZ3" s="646"/>
      <c r="CA3" s="646"/>
      <c r="CB3" s="646"/>
      <c r="CC3" s="646"/>
      <c r="CD3" s="646"/>
      <c r="CE3" s="646"/>
      <c r="CF3" s="646"/>
      <c r="CG3" s="646"/>
      <c r="CH3" s="646"/>
      <c r="CI3" s="646"/>
      <c r="CJ3" s="646"/>
      <c r="CK3" s="646"/>
      <c r="CL3" s="3464"/>
      <c r="CM3" s="3458"/>
      <c r="CN3" s="3460" t="s">
        <v>716</v>
      </c>
      <c r="CO3" s="1003" t="s">
        <v>4520</v>
      </c>
      <c r="CP3" s="3002"/>
      <c r="CQ3" s="5360"/>
      <c r="CR3" s="5360"/>
      <c r="CS3" s="5360"/>
      <c r="CT3" s="5360"/>
      <c r="CU3" s="5360"/>
      <c r="CV3" s="5360"/>
      <c r="CW3" s="5360"/>
      <c r="CX3" s="5360"/>
      <c r="CY3" s="5360"/>
      <c r="CZ3" s="5360"/>
      <c r="DA3" s="5360"/>
      <c r="DB3" s="5360"/>
      <c r="DC3" s="5360"/>
      <c r="DD3" s="5360"/>
      <c r="DE3" s="5360"/>
      <c r="DF3" s="5360"/>
      <c r="DG3" s="5360"/>
      <c r="DH3" s="5360"/>
      <c r="DI3" s="5360"/>
      <c r="DJ3" s="5360"/>
      <c r="DK3" s="5360"/>
      <c r="DL3" s="5360"/>
      <c r="DM3" s="5360"/>
      <c r="DN3" s="5360"/>
      <c r="DO3" s="5360"/>
      <c r="DP3" s="5360"/>
      <c r="DQ3" s="5360"/>
      <c r="DR3" s="5360"/>
      <c r="DS3" s="5360"/>
      <c r="DT3" s="5360"/>
      <c r="DU3" s="5360"/>
      <c r="DV3" s="5360"/>
      <c r="DW3" s="5360"/>
      <c r="DX3" s="5360"/>
      <c r="DY3" s="5360"/>
      <c r="DZ3" s="5360"/>
      <c r="EA3" s="5360"/>
      <c r="EB3" s="5360"/>
      <c r="EC3" s="5360"/>
      <c r="ED3" s="5360"/>
      <c r="EE3" s="5360"/>
      <c r="EF3" s="5360"/>
      <c r="EG3" s="5360"/>
      <c r="EH3" s="5360"/>
      <c r="EI3" s="5360"/>
      <c r="EJ3" s="5360"/>
      <c r="EK3" s="5360"/>
      <c r="EL3" s="5360"/>
      <c r="EM3" s="5360"/>
      <c r="EN3" s="5360"/>
      <c r="EO3" s="5360"/>
      <c r="EP3" s="5360"/>
      <c r="EQ3" s="5360"/>
      <c r="ER3" s="5360"/>
      <c r="ES3" s="5360"/>
      <c r="ET3" s="5360"/>
      <c r="EU3" s="5360"/>
      <c r="EV3" s="5360"/>
      <c r="EW3" s="5360"/>
      <c r="EX3" s="5360"/>
      <c r="EY3" s="5360"/>
      <c r="EZ3" s="5360"/>
      <c r="FA3" s="5360"/>
      <c r="FB3" s="5360"/>
      <c r="FC3" s="5360"/>
      <c r="FD3" s="5360"/>
      <c r="FE3" s="5360"/>
      <c r="FF3" s="5360"/>
      <c r="FG3" s="5360"/>
      <c r="FH3" s="5360"/>
      <c r="FI3" s="5360"/>
      <c r="FJ3" s="5360"/>
      <c r="FK3" s="5360"/>
      <c r="FL3" s="5360"/>
      <c r="FM3" s="5360"/>
      <c r="FN3" s="5360"/>
      <c r="FO3" s="5360"/>
      <c r="FP3" s="5360"/>
      <c r="FQ3" s="5360"/>
      <c r="FR3" s="5360"/>
      <c r="FS3" s="3464"/>
    </row>
    <row r="4" spans="1:175" ht="17.399999999999999" thickBot="1">
      <c r="B4" s="443"/>
      <c r="C4" s="443"/>
      <c r="D4" s="443"/>
      <c r="E4" s="443"/>
      <c r="F4" s="443"/>
      <c r="G4" s="443"/>
      <c r="H4" s="443"/>
      <c r="I4" s="443"/>
      <c r="J4" s="443"/>
      <c r="K4" s="443"/>
      <c r="L4" s="443"/>
      <c r="M4" s="443"/>
      <c r="N4" s="443"/>
      <c r="O4" s="443"/>
      <c r="P4" s="443"/>
      <c r="Q4" s="443"/>
      <c r="R4" s="443"/>
      <c r="S4" s="443"/>
      <c r="T4" s="443"/>
      <c r="U4" s="443"/>
      <c r="V4" s="443"/>
      <c r="W4" s="443"/>
      <c r="X4" s="443"/>
      <c r="Y4" s="443"/>
      <c r="Z4" s="443"/>
      <c r="AA4" s="443"/>
      <c r="AB4" s="443"/>
      <c r="AC4" s="443"/>
      <c r="AD4" s="443"/>
      <c r="AE4" s="443"/>
      <c r="AF4" s="443"/>
      <c r="AG4" s="443"/>
      <c r="AH4" s="443"/>
      <c r="AI4" s="443"/>
      <c r="AJ4" s="443"/>
      <c r="AK4" s="443"/>
      <c r="AL4" s="443"/>
      <c r="AM4" s="443"/>
      <c r="AN4" s="443"/>
      <c r="AO4" s="443"/>
      <c r="AP4" s="443"/>
      <c r="AQ4" s="443"/>
      <c r="AR4" s="443"/>
      <c r="AS4" s="443"/>
      <c r="AT4" s="443"/>
      <c r="AU4" s="443"/>
      <c r="AV4" s="443"/>
      <c r="AW4" s="443"/>
      <c r="AX4" s="443"/>
      <c r="AY4" s="443"/>
      <c r="AZ4" s="443"/>
      <c r="BA4" s="443"/>
      <c r="BB4" s="443"/>
      <c r="BC4" s="443"/>
      <c r="BD4" s="443"/>
      <c r="BE4" s="443"/>
      <c r="BF4" s="443"/>
      <c r="BG4" s="443"/>
      <c r="BH4" s="443"/>
      <c r="BI4" s="443"/>
      <c r="BJ4" s="443"/>
      <c r="BK4" s="443"/>
      <c r="BL4" s="443"/>
      <c r="BM4" s="443"/>
      <c r="BN4" s="443"/>
      <c r="BO4" s="443"/>
      <c r="BP4" s="443"/>
      <c r="BQ4" s="443"/>
      <c r="BR4" s="443"/>
      <c r="BS4" s="443"/>
      <c r="BT4" s="443"/>
      <c r="BU4" s="443"/>
      <c r="BV4" s="443"/>
      <c r="BW4" s="443"/>
      <c r="BX4" s="443"/>
      <c r="BY4" s="443"/>
      <c r="BZ4" s="443"/>
      <c r="CA4" s="443"/>
      <c r="CB4" s="443"/>
      <c r="CC4" s="443"/>
      <c r="CD4" s="443"/>
      <c r="CE4" s="443"/>
      <c r="CM4" s="3458"/>
      <c r="CO4" s="3458"/>
    </row>
    <row r="5" spans="1:175" s="55" customFormat="1" ht="46.2" thickTop="1" thickBot="1">
      <c r="A5" s="979" t="s">
        <v>725</v>
      </c>
      <c r="B5" s="197" t="s">
        <v>717</v>
      </c>
      <c r="C5" s="198" t="s">
        <v>718</v>
      </c>
      <c r="D5" s="198" t="s">
        <v>719</v>
      </c>
      <c r="E5" s="198" t="s">
        <v>32</v>
      </c>
      <c r="F5" s="198" t="s">
        <v>56</v>
      </c>
      <c r="G5" s="198" t="s">
        <v>77</v>
      </c>
      <c r="H5" s="198" t="s">
        <v>99</v>
      </c>
      <c r="I5" s="198" t="s">
        <v>119</v>
      </c>
      <c r="J5" s="198" t="s">
        <v>139</v>
      </c>
      <c r="K5" s="198" t="s">
        <v>157</v>
      </c>
      <c r="L5" s="198" t="s">
        <v>175</v>
      </c>
      <c r="M5" s="198" t="s">
        <v>192</v>
      </c>
      <c r="N5" s="198" t="s">
        <v>208</v>
      </c>
      <c r="O5" s="198" t="s">
        <v>224</v>
      </c>
      <c r="P5" s="198" t="s">
        <v>240</v>
      </c>
      <c r="Q5" s="198" t="s">
        <v>255</v>
      </c>
      <c r="R5" s="198" t="s">
        <v>268</v>
      </c>
      <c r="S5" s="198" t="s">
        <v>282</v>
      </c>
      <c r="T5" s="198" t="s">
        <v>295</v>
      </c>
      <c r="U5" s="198" t="s">
        <v>308</v>
      </c>
      <c r="V5" s="198" t="s">
        <v>321</v>
      </c>
      <c r="W5" s="198" t="s">
        <v>334</v>
      </c>
      <c r="X5" s="198" t="s">
        <v>347</v>
      </c>
      <c r="Y5" s="198" t="s">
        <v>358</v>
      </c>
      <c r="Z5" s="198" t="s">
        <v>368</v>
      </c>
      <c r="AA5" s="198" t="s">
        <v>378</v>
      </c>
      <c r="AB5" s="198" t="s">
        <v>389</v>
      </c>
      <c r="AC5" s="198" t="s">
        <v>399</v>
      </c>
      <c r="AD5" s="198" t="s">
        <v>410</v>
      </c>
      <c r="AE5" s="198" t="s">
        <v>420</v>
      </c>
      <c r="AF5" s="198" t="s">
        <v>430</v>
      </c>
      <c r="AG5" s="198" t="s">
        <v>439</v>
      </c>
      <c r="AH5" s="198" t="s">
        <v>447</v>
      </c>
      <c r="AI5" s="198" t="s">
        <v>454</v>
      </c>
      <c r="AJ5" s="198" t="s">
        <v>461</v>
      </c>
      <c r="AK5" s="198" t="s">
        <v>468</v>
      </c>
      <c r="AL5" s="198" t="s">
        <v>475</v>
      </c>
      <c r="AM5" s="198" t="s">
        <v>482</v>
      </c>
      <c r="AN5" s="198" t="s">
        <v>489</v>
      </c>
      <c r="AO5" s="198" t="s">
        <v>496</v>
      </c>
      <c r="AP5" s="198" t="s">
        <v>503</v>
      </c>
      <c r="AQ5" s="198" t="s">
        <v>510</v>
      </c>
      <c r="AR5" s="198" t="s">
        <v>517</v>
      </c>
      <c r="AS5" s="198" t="s">
        <v>524</v>
      </c>
      <c r="AT5" s="198" t="s">
        <v>531</v>
      </c>
      <c r="AU5" s="198" t="s">
        <v>538</v>
      </c>
      <c r="AV5" s="198" t="s">
        <v>544</v>
      </c>
      <c r="AW5" s="198" t="s">
        <v>550</v>
      </c>
      <c r="AX5" s="198" t="s">
        <v>556</v>
      </c>
      <c r="AY5" s="198" t="s">
        <v>562</v>
      </c>
      <c r="AZ5" s="198" t="s">
        <v>568</v>
      </c>
      <c r="BA5" s="198" t="s">
        <v>574</v>
      </c>
      <c r="BB5" s="198" t="s">
        <v>580</v>
      </c>
      <c r="BC5" s="198" t="s">
        <v>585</v>
      </c>
      <c r="BD5" s="198" t="s">
        <v>590</v>
      </c>
      <c r="BE5" s="198" t="s">
        <v>595</v>
      </c>
      <c r="BF5" s="198" t="s">
        <v>600</v>
      </c>
      <c r="BG5" s="198" t="s">
        <v>605</v>
      </c>
      <c r="BH5" s="198" t="s">
        <v>610</v>
      </c>
      <c r="BI5" s="198" t="s">
        <v>615</v>
      </c>
      <c r="BJ5" s="198" t="s">
        <v>619</v>
      </c>
      <c r="BK5" s="198" t="s">
        <v>622</v>
      </c>
      <c r="BL5" s="198" t="s">
        <v>625</v>
      </c>
      <c r="BM5" s="198" t="s">
        <v>628</v>
      </c>
      <c r="BN5" s="198" t="s">
        <v>631</v>
      </c>
      <c r="BO5" s="198" t="s">
        <v>634</v>
      </c>
      <c r="BP5" s="198" t="s">
        <v>637</v>
      </c>
      <c r="BQ5" s="198" t="s">
        <v>640</v>
      </c>
      <c r="BR5" s="198" t="s">
        <v>643</v>
      </c>
      <c r="BS5" s="198" t="s">
        <v>646</v>
      </c>
      <c r="BT5" s="198" t="s">
        <v>648</v>
      </c>
      <c r="BU5" s="198" t="s">
        <v>650</v>
      </c>
      <c r="BV5" s="198" t="s">
        <v>652</v>
      </c>
      <c r="BW5" s="198" t="s">
        <v>654</v>
      </c>
      <c r="BX5" s="198" t="s">
        <v>656</v>
      </c>
      <c r="BY5" s="198" t="s">
        <v>658</v>
      </c>
      <c r="BZ5" s="198" t="s">
        <v>660</v>
      </c>
      <c r="CA5" s="198" t="s">
        <v>662</v>
      </c>
      <c r="CB5" s="198" t="s">
        <v>664</v>
      </c>
      <c r="CC5" s="198" t="s">
        <v>666</v>
      </c>
      <c r="CD5" s="198" t="s">
        <v>667</v>
      </c>
      <c r="CE5" s="198" t="s">
        <v>668</v>
      </c>
      <c r="CF5" s="198" t="s">
        <v>669</v>
      </c>
      <c r="CG5" s="199" t="s">
        <v>858</v>
      </c>
      <c r="CH5" s="444"/>
      <c r="CI5" s="201" t="s">
        <v>723</v>
      </c>
      <c r="CK5" s="201" t="s">
        <v>724</v>
      </c>
      <c r="CL5" s="3002"/>
      <c r="CM5" s="3458"/>
      <c r="CN5" s="3002"/>
      <c r="CO5" s="3458"/>
      <c r="CP5" s="3002"/>
      <c r="CQ5" s="3002"/>
      <c r="CR5" s="3002"/>
      <c r="CS5" s="3002"/>
      <c r="CT5" s="3002"/>
      <c r="CU5" s="3002"/>
      <c r="CV5" s="3002"/>
      <c r="CW5" s="3002"/>
      <c r="CX5" s="3002"/>
      <c r="CY5" s="3002"/>
      <c r="CZ5" s="3002"/>
      <c r="DA5" s="3002"/>
      <c r="DB5" s="3002"/>
      <c r="DC5" s="3002"/>
      <c r="DD5" s="3002"/>
      <c r="DE5" s="3002"/>
      <c r="DF5" s="3002"/>
      <c r="DG5" s="3002"/>
      <c r="DH5" s="3002"/>
      <c r="DI5" s="3002"/>
      <c r="DJ5" s="3002"/>
      <c r="DK5" s="3002"/>
      <c r="DL5" s="3002"/>
      <c r="DM5" s="3002"/>
      <c r="DN5" s="3002"/>
      <c r="DO5" s="3002"/>
      <c r="DP5" s="3002"/>
      <c r="DQ5" s="3002"/>
      <c r="DR5" s="3002"/>
      <c r="DS5" s="3002"/>
      <c r="DT5" s="3002"/>
      <c r="DU5" s="3002"/>
      <c r="DV5" s="3002"/>
      <c r="DW5" s="3002"/>
      <c r="DX5" s="3002"/>
      <c r="DY5" s="3002"/>
      <c r="DZ5" s="3002"/>
      <c r="EA5" s="3002"/>
      <c r="EB5" s="3002"/>
      <c r="EC5" s="3002"/>
      <c r="ED5" s="3002"/>
      <c r="EE5" s="3002"/>
      <c r="EF5" s="3002"/>
      <c r="EG5" s="3002"/>
      <c r="EH5" s="3002"/>
      <c r="EI5" s="3002"/>
      <c r="EJ5" s="3002"/>
      <c r="EK5" s="3002"/>
      <c r="EL5" s="3002"/>
      <c r="EM5" s="3002"/>
      <c r="EN5" s="3002"/>
      <c r="EO5" s="3002"/>
      <c r="EP5" s="3002"/>
      <c r="EQ5" s="3002"/>
      <c r="ER5" s="3002"/>
      <c r="ES5" s="3002"/>
      <c r="ET5" s="3002"/>
      <c r="EU5" s="3002"/>
      <c r="EV5" s="3002"/>
      <c r="EW5" s="3002"/>
      <c r="EX5" s="3002"/>
      <c r="EY5" s="3002"/>
      <c r="EZ5" s="3002"/>
      <c r="FA5" s="3002"/>
      <c r="FB5" s="3002"/>
      <c r="FC5" s="3002"/>
      <c r="FD5" s="3002"/>
      <c r="FE5" s="3002"/>
      <c r="FF5" s="3002"/>
      <c r="FG5" s="3002"/>
      <c r="FH5" s="3002"/>
      <c r="FI5" s="3002"/>
      <c r="FJ5" s="3002"/>
      <c r="FK5" s="3002"/>
      <c r="FL5" s="3002"/>
      <c r="FM5" s="3002"/>
      <c r="FN5" s="3002"/>
      <c r="FO5" s="3002"/>
      <c r="FP5" s="3002"/>
      <c r="FQ5" s="3002"/>
      <c r="FR5" s="3002"/>
      <c r="FS5" s="3002"/>
    </row>
    <row r="6" spans="1:175" s="55" customFormat="1" ht="15.75" customHeight="1" thickTop="1" thickBot="1">
      <c r="A6" s="3143" t="s">
        <v>729</v>
      </c>
      <c r="C6" s="444"/>
      <c r="D6" s="444"/>
      <c r="E6" s="444"/>
      <c r="F6" s="444"/>
      <c r="G6" s="444"/>
      <c r="H6" s="444"/>
      <c r="I6" s="444"/>
      <c r="J6" s="444"/>
      <c r="K6" s="444"/>
      <c r="L6" s="444"/>
      <c r="M6" s="444"/>
      <c r="N6" s="444"/>
      <c r="O6" s="444"/>
      <c r="P6" s="444"/>
      <c r="Q6" s="444"/>
      <c r="R6" s="444"/>
      <c r="S6" s="444"/>
      <c r="T6" s="444"/>
      <c r="U6" s="444"/>
      <c r="V6" s="444"/>
      <c r="W6" s="444"/>
      <c r="X6" s="444"/>
      <c r="Y6" s="444"/>
      <c r="Z6" s="444"/>
      <c r="AA6" s="444"/>
      <c r="AB6" s="444"/>
      <c r="AC6" s="444"/>
      <c r="AD6" s="444"/>
      <c r="AE6" s="444"/>
      <c r="AF6" s="444"/>
      <c r="AG6" s="444"/>
      <c r="AH6" s="444"/>
      <c r="AI6" s="444"/>
      <c r="AJ6" s="444"/>
      <c r="AK6" s="444"/>
      <c r="AL6" s="444"/>
      <c r="AM6" s="444"/>
      <c r="AN6" s="444"/>
      <c r="AO6" s="444"/>
      <c r="AP6" s="444"/>
      <c r="AQ6" s="444"/>
      <c r="AR6" s="444"/>
      <c r="AS6" s="444"/>
      <c r="AT6" s="444"/>
      <c r="AU6" s="444"/>
      <c r="AV6" s="444"/>
      <c r="AW6" s="444"/>
      <c r="AX6" s="444"/>
      <c r="AY6" s="444"/>
      <c r="AZ6" s="444"/>
      <c r="BA6" s="444"/>
      <c r="BB6" s="444"/>
      <c r="BC6" s="444"/>
      <c r="BD6" s="444"/>
      <c r="BE6" s="444"/>
      <c r="BF6" s="444"/>
      <c r="BG6" s="444"/>
      <c r="BH6" s="444"/>
      <c r="BI6" s="444"/>
      <c r="BJ6" s="444"/>
      <c r="BK6" s="444"/>
      <c r="BL6" s="444"/>
      <c r="BM6" s="444"/>
      <c r="BN6" s="444"/>
      <c r="BO6" s="444"/>
      <c r="BP6" s="444"/>
      <c r="BQ6" s="444"/>
      <c r="BR6" s="444"/>
      <c r="BS6" s="444"/>
      <c r="BT6" s="444"/>
      <c r="BU6" s="444"/>
      <c r="BV6" s="444"/>
      <c r="BW6" s="444"/>
      <c r="BX6" s="444"/>
      <c r="BY6" s="444"/>
      <c r="BZ6" s="444"/>
      <c r="CA6" s="444"/>
      <c r="CB6" s="444"/>
      <c r="CC6" s="444"/>
      <c r="CD6" s="444"/>
      <c r="CE6" s="444"/>
      <c r="CF6" s="444"/>
      <c r="CG6" s="444"/>
      <c r="CH6" s="444"/>
      <c r="CI6" s="85"/>
      <c r="CL6" s="3002"/>
      <c r="CM6" s="3458"/>
      <c r="CN6" s="3438">
        <f t="shared" ref="CN6:CN27" si="0">IF( COUNTBLANK(E6:CG6) = CO6, 0, rngIncomplete )</f>
        <v>0</v>
      </c>
      <c r="CO6" s="1003">
        <v>81</v>
      </c>
      <c r="CP6" s="3002"/>
      <c r="CQ6" s="3002"/>
      <c r="CR6" s="3002"/>
      <c r="CS6" s="3002"/>
      <c r="CT6" s="3002"/>
      <c r="CU6" s="3002"/>
      <c r="CV6" s="3002"/>
      <c r="CW6" s="3002"/>
      <c r="CX6" s="3002"/>
      <c r="CY6" s="3002"/>
      <c r="CZ6" s="3002"/>
      <c r="DA6" s="3002"/>
      <c r="DB6" s="3002"/>
      <c r="DC6" s="3002"/>
      <c r="DD6" s="3002"/>
      <c r="DE6" s="3002"/>
      <c r="DF6" s="3002"/>
      <c r="DG6" s="3002"/>
      <c r="DH6" s="3002"/>
      <c r="DI6" s="3002"/>
      <c r="DJ6" s="3002"/>
      <c r="DK6" s="3002"/>
      <c r="DL6" s="3002"/>
      <c r="DM6" s="3002"/>
      <c r="DN6" s="3002"/>
      <c r="DO6" s="3002"/>
      <c r="DP6" s="3002"/>
      <c r="DQ6" s="3002"/>
      <c r="DR6" s="3002"/>
      <c r="DS6" s="3002"/>
      <c r="DT6" s="3002"/>
      <c r="DU6" s="3002"/>
      <c r="DV6" s="3002"/>
      <c r="DW6" s="3002"/>
      <c r="DX6" s="3002"/>
      <c r="DY6" s="3002"/>
      <c r="DZ6" s="3002"/>
      <c r="EA6" s="3002"/>
      <c r="EB6" s="3002"/>
      <c r="EC6" s="3002"/>
      <c r="ED6" s="3002"/>
      <c r="EE6" s="3002"/>
      <c r="EF6" s="3002"/>
      <c r="EG6" s="3002"/>
      <c r="EH6" s="3002"/>
      <c r="EI6" s="3002"/>
      <c r="EJ6" s="3002"/>
      <c r="EK6" s="3002"/>
      <c r="EL6" s="3002"/>
      <c r="EM6" s="3002"/>
      <c r="EN6" s="3002"/>
      <c r="EO6" s="3002"/>
      <c r="EP6" s="3002"/>
      <c r="EQ6" s="3002"/>
      <c r="ER6" s="3002"/>
      <c r="ES6" s="3002"/>
      <c r="ET6" s="3002"/>
      <c r="EU6" s="3002"/>
      <c r="EV6" s="3002"/>
      <c r="EW6" s="3002"/>
      <c r="EX6" s="3002"/>
      <c r="EY6" s="3002"/>
      <c r="EZ6" s="3002"/>
      <c r="FA6" s="3002"/>
      <c r="FB6" s="3002"/>
      <c r="FC6" s="3002"/>
      <c r="FD6" s="3002"/>
      <c r="FE6" s="3002"/>
      <c r="FF6" s="3002"/>
      <c r="FG6" s="3002"/>
      <c r="FH6" s="3002"/>
      <c r="FI6" s="3002"/>
      <c r="FJ6" s="3002"/>
      <c r="FK6" s="3002"/>
      <c r="FL6" s="3002"/>
      <c r="FM6" s="3002"/>
      <c r="FN6" s="3002"/>
      <c r="FO6" s="3002"/>
      <c r="FP6" s="3002"/>
      <c r="FQ6" s="3002"/>
      <c r="FR6" s="3002"/>
      <c r="FS6" s="3002"/>
    </row>
    <row r="7" spans="1:175" s="55" customFormat="1" ht="15.75" customHeight="1" thickTop="1" thickBot="1">
      <c r="A7" s="979"/>
      <c r="B7" s="168" t="s">
        <v>5519</v>
      </c>
      <c r="C7" s="213"/>
      <c r="D7" s="213"/>
      <c r="E7" s="406"/>
      <c r="F7" s="406"/>
      <c r="G7" s="406"/>
      <c r="H7" s="406"/>
      <c r="I7" s="406"/>
      <c r="J7" s="406"/>
      <c r="K7" s="406"/>
      <c r="L7" s="406"/>
      <c r="M7" s="406"/>
      <c r="N7" s="406"/>
      <c r="O7" s="406"/>
      <c r="P7" s="406"/>
      <c r="Q7" s="406"/>
      <c r="R7" s="406"/>
      <c r="S7" s="406"/>
      <c r="T7" s="406"/>
      <c r="U7" s="406"/>
      <c r="V7" s="406"/>
      <c r="W7" s="406"/>
      <c r="X7" s="406"/>
      <c r="Y7" s="406"/>
      <c r="Z7" s="406"/>
      <c r="AA7" s="406"/>
      <c r="AB7" s="406"/>
      <c r="AC7" s="406"/>
      <c r="AD7" s="406"/>
      <c r="AE7" s="406"/>
      <c r="AF7" s="406"/>
      <c r="AG7" s="406"/>
      <c r="AH7" s="406"/>
      <c r="AI7" s="406"/>
      <c r="AJ7" s="406"/>
      <c r="AK7" s="406"/>
      <c r="AL7" s="406"/>
      <c r="AM7" s="406"/>
      <c r="AN7" s="406"/>
      <c r="AO7" s="406"/>
      <c r="AP7" s="406"/>
      <c r="AQ7" s="406"/>
      <c r="AR7" s="406"/>
      <c r="AS7" s="406"/>
      <c r="AT7" s="406"/>
      <c r="AU7" s="406"/>
      <c r="AV7" s="406"/>
      <c r="AW7" s="406"/>
      <c r="AX7" s="406"/>
      <c r="AY7" s="406"/>
      <c r="AZ7" s="406"/>
      <c r="BA7" s="406"/>
      <c r="BB7" s="406"/>
      <c r="BC7" s="406"/>
      <c r="BD7" s="406"/>
      <c r="BE7" s="406"/>
      <c r="BF7" s="406"/>
      <c r="BG7" s="406"/>
      <c r="BH7" s="406"/>
      <c r="BI7" s="406"/>
      <c r="BJ7" s="406"/>
      <c r="BK7" s="406"/>
      <c r="BL7" s="406"/>
      <c r="BM7" s="406"/>
      <c r="BN7" s="406"/>
      <c r="BO7" s="406"/>
      <c r="BP7" s="406"/>
      <c r="BQ7" s="406"/>
      <c r="BR7" s="406"/>
      <c r="BS7" s="406"/>
      <c r="BT7" s="406"/>
      <c r="BU7" s="406"/>
      <c r="BV7" s="406"/>
      <c r="BW7" s="406"/>
      <c r="BX7" s="406"/>
      <c r="BY7" s="406"/>
      <c r="BZ7" s="406"/>
      <c r="CA7" s="406"/>
      <c r="CB7" s="406"/>
      <c r="CC7" s="406"/>
      <c r="CD7" s="406"/>
      <c r="CE7" s="406"/>
      <c r="CF7" s="406"/>
      <c r="CG7" s="406"/>
      <c r="CI7" s="85"/>
      <c r="CL7" s="3002"/>
      <c r="CM7" s="3458"/>
      <c r="CN7" s="3438">
        <f t="shared" si="0"/>
        <v>0</v>
      </c>
      <c r="CO7" s="1003">
        <v>81</v>
      </c>
      <c r="CP7" s="3002"/>
      <c r="CQ7" s="3002"/>
      <c r="CR7" s="3002"/>
      <c r="CS7" s="3002"/>
      <c r="CT7" s="3002"/>
      <c r="CU7" s="3002"/>
      <c r="CV7" s="3002"/>
      <c r="CW7" s="3002"/>
      <c r="CX7" s="3002"/>
      <c r="CY7" s="3002"/>
      <c r="CZ7" s="3002"/>
      <c r="DA7" s="3002"/>
      <c r="DB7" s="3002"/>
      <c r="DC7" s="3002"/>
      <c r="DD7" s="3002"/>
      <c r="DE7" s="3002"/>
      <c r="DF7" s="3002"/>
      <c r="DG7" s="3002"/>
      <c r="DH7" s="3002"/>
      <c r="DI7" s="3002"/>
      <c r="DJ7" s="3002"/>
      <c r="DK7" s="3002"/>
      <c r="DL7" s="3002"/>
      <c r="DM7" s="3002"/>
      <c r="DN7" s="3002"/>
      <c r="DO7" s="3002"/>
      <c r="DP7" s="3002"/>
      <c r="DQ7" s="3002"/>
      <c r="DR7" s="3002"/>
      <c r="DS7" s="3002"/>
      <c r="DT7" s="3002"/>
      <c r="DU7" s="3002"/>
      <c r="DV7" s="3002"/>
      <c r="DW7" s="3002"/>
      <c r="DX7" s="3002"/>
      <c r="DY7" s="3002"/>
      <c r="DZ7" s="3002"/>
      <c r="EA7" s="3002"/>
      <c r="EB7" s="3002"/>
      <c r="EC7" s="3002"/>
      <c r="ED7" s="3002"/>
      <c r="EE7" s="3002"/>
      <c r="EF7" s="3002"/>
      <c r="EG7" s="3002"/>
      <c r="EH7" s="3002"/>
      <c r="EI7" s="3002"/>
      <c r="EJ7" s="3002"/>
      <c r="EK7" s="3002"/>
      <c r="EL7" s="3002"/>
      <c r="EM7" s="3002"/>
      <c r="EN7" s="3002"/>
      <c r="EO7" s="3002"/>
      <c r="EP7" s="3002"/>
      <c r="EQ7" s="3002"/>
      <c r="ER7" s="3002"/>
      <c r="ES7" s="3002"/>
      <c r="ET7" s="3002"/>
      <c r="EU7" s="3002"/>
      <c r="EV7" s="3002"/>
      <c r="EW7" s="3002"/>
      <c r="EX7" s="3002"/>
      <c r="EY7" s="3002"/>
      <c r="EZ7" s="3002"/>
      <c r="FA7" s="3002"/>
      <c r="FB7" s="3002"/>
      <c r="FC7" s="3002"/>
      <c r="FD7" s="3002"/>
      <c r="FE7" s="3002"/>
      <c r="FF7" s="3002"/>
      <c r="FG7" s="3002"/>
      <c r="FH7" s="3002"/>
      <c r="FI7" s="3002"/>
      <c r="FJ7" s="3002"/>
      <c r="FK7" s="3002"/>
      <c r="FL7" s="3002"/>
      <c r="FM7" s="3002"/>
      <c r="FN7" s="3002"/>
      <c r="FO7" s="3002"/>
      <c r="FP7" s="3002"/>
      <c r="FQ7" s="3002"/>
      <c r="FR7" s="3002"/>
      <c r="FS7" s="3002"/>
    </row>
    <row r="8" spans="1:175" s="55" customFormat="1" ht="15.75" customHeight="1" thickTop="1">
      <c r="A8" s="3143"/>
      <c r="B8" s="202" t="s">
        <v>5520</v>
      </c>
      <c r="C8" s="96" t="s">
        <v>5521</v>
      </c>
      <c r="D8" s="96">
        <v>0</v>
      </c>
      <c r="E8" s="522"/>
      <c r="F8" s="522"/>
      <c r="G8" s="522"/>
      <c r="H8" s="522"/>
      <c r="I8" s="522"/>
      <c r="J8" s="522"/>
      <c r="K8" s="522"/>
      <c r="L8" s="522"/>
      <c r="M8" s="522"/>
      <c r="N8" s="522"/>
      <c r="O8" s="522"/>
      <c r="P8" s="522"/>
      <c r="Q8" s="522"/>
      <c r="R8" s="522"/>
      <c r="S8" s="522"/>
      <c r="T8" s="522"/>
      <c r="U8" s="522"/>
      <c r="V8" s="522"/>
      <c r="W8" s="522"/>
      <c r="X8" s="522"/>
      <c r="Y8" s="522"/>
      <c r="Z8" s="522"/>
      <c r="AA8" s="522"/>
      <c r="AB8" s="522"/>
      <c r="AC8" s="522"/>
      <c r="AD8" s="522"/>
      <c r="AE8" s="522"/>
      <c r="AF8" s="522"/>
      <c r="AG8" s="522"/>
      <c r="AH8" s="522"/>
      <c r="AI8" s="522"/>
      <c r="AJ8" s="522"/>
      <c r="AK8" s="522"/>
      <c r="AL8" s="522"/>
      <c r="AM8" s="522"/>
      <c r="AN8" s="522"/>
      <c r="AO8" s="522"/>
      <c r="AP8" s="522"/>
      <c r="AQ8" s="522"/>
      <c r="AR8" s="522"/>
      <c r="AS8" s="522"/>
      <c r="AT8" s="522"/>
      <c r="AU8" s="522"/>
      <c r="AV8" s="522"/>
      <c r="AW8" s="522"/>
      <c r="AX8" s="522"/>
      <c r="AY8" s="522"/>
      <c r="AZ8" s="522"/>
      <c r="BA8" s="522"/>
      <c r="BB8" s="522"/>
      <c r="BC8" s="522"/>
      <c r="BD8" s="522"/>
      <c r="BE8" s="522"/>
      <c r="BF8" s="522"/>
      <c r="BG8" s="522"/>
      <c r="BH8" s="522"/>
      <c r="BI8" s="522"/>
      <c r="BJ8" s="522"/>
      <c r="BK8" s="522"/>
      <c r="BL8" s="522"/>
      <c r="BM8" s="522"/>
      <c r="BN8" s="522"/>
      <c r="BO8" s="522"/>
      <c r="BP8" s="522"/>
      <c r="BQ8" s="522"/>
      <c r="BR8" s="522"/>
      <c r="BS8" s="522"/>
      <c r="BT8" s="522"/>
      <c r="BU8" s="522"/>
      <c r="BV8" s="522"/>
      <c r="BW8" s="522"/>
      <c r="BX8" s="522"/>
      <c r="BY8" s="522"/>
      <c r="BZ8" s="522"/>
      <c r="CA8" s="522"/>
      <c r="CB8" s="522"/>
      <c r="CC8" s="522"/>
      <c r="CD8" s="522"/>
      <c r="CE8" s="522"/>
      <c r="CF8" s="522"/>
      <c r="CG8" s="816"/>
      <c r="CH8" s="85"/>
      <c r="CI8" s="5356" t="s">
        <v>5522</v>
      </c>
      <c r="CK8" s="445"/>
      <c r="CL8" s="3002"/>
      <c r="CM8" s="3458"/>
      <c r="CN8" s="3438" t="str">
        <f t="shared" si="0"/>
        <v>Please complete all cells in row</v>
      </c>
      <c r="CO8" s="1003">
        <v>1</v>
      </c>
      <c r="CP8" s="3002"/>
      <c r="CQ8" s="3465"/>
      <c r="CR8" s="3002"/>
      <c r="CS8" s="3002"/>
      <c r="CT8" s="3002"/>
      <c r="CU8" s="3002"/>
      <c r="CV8" s="3002"/>
      <c r="CW8" s="3002"/>
      <c r="CX8" s="3002"/>
      <c r="CY8" s="3002"/>
      <c r="CZ8" s="3002"/>
      <c r="DA8" s="3002"/>
      <c r="DB8" s="3002"/>
      <c r="DC8" s="3002"/>
      <c r="DD8" s="3002"/>
      <c r="DE8" s="3002"/>
      <c r="DF8" s="3002"/>
      <c r="DG8" s="3002"/>
      <c r="DH8" s="3002"/>
      <c r="DI8" s="3002"/>
      <c r="DJ8" s="3002"/>
      <c r="DK8" s="3002"/>
      <c r="DL8" s="3002"/>
      <c r="DM8" s="3002"/>
      <c r="DN8" s="3002"/>
      <c r="DO8" s="3002"/>
      <c r="DP8" s="3002"/>
      <c r="DQ8" s="3002"/>
      <c r="DR8" s="3002"/>
      <c r="DS8" s="3002"/>
      <c r="DT8" s="3002"/>
      <c r="DU8" s="3002"/>
      <c r="DV8" s="3002"/>
      <c r="DW8" s="3002"/>
      <c r="DX8" s="3002"/>
      <c r="DY8" s="3002"/>
      <c r="DZ8" s="3002"/>
      <c r="EA8" s="3002"/>
      <c r="EB8" s="3002"/>
      <c r="EC8" s="3002"/>
      <c r="ED8" s="3002"/>
      <c r="EE8" s="3002"/>
      <c r="EF8" s="3002"/>
      <c r="EG8" s="3002"/>
      <c r="EH8" s="3002"/>
      <c r="EI8" s="3002"/>
      <c r="EJ8" s="3002"/>
      <c r="EK8" s="3002"/>
      <c r="EL8" s="3002"/>
      <c r="EM8" s="3002"/>
      <c r="EN8" s="3002"/>
      <c r="EO8" s="3002"/>
      <c r="EP8" s="3002"/>
      <c r="EQ8" s="3002"/>
      <c r="ER8" s="3002"/>
      <c r="ES8" s="3002"/>
      <c r="ET8" s="3002"/>
      <c r="EU8" s="3002"/>
      <c r="EV8" s="3002"/>
      <c r="EW8" s="3002"/>
      <c r="EX8" s="3002"/>
      <c r="EY8" s="3002"/>
      <c r="EZ8" s="3002"/>
      <c r="FA8" s="3002"/>
      <c r="FB8" s="3002"/>
      <c r="FC8" s="3002"/>
      <c r="FD8" s="3002"/>
      <c r="FE8" s="3002"/>
      <c r="FF8" s="3002"/>
      <c r="FG8" s="3002"/>
      <c r="FH8" s="3002"/>
      <c r="FI8" s="3002"/>
      <c r="FJ8" s="3002"/>
      <c r="FK8" s="3002"/>
      <c r="FL8" s="3002"/>
      <c r="FM8" s="3002"/>
      <c r="FN8" s="3002"/>
      <c r="FO8" s="3002"/>
      <c r="FP8" s="3002"/>
      <c r="FQ8" s="3002"/>
      <c r="FR8" s="3002"/>
      <c r="FS8" s="3002"/>
    </row>
    <row r="9" spans="1:175" s="55" customFormat="1" ht="15.75" customHeight="1">
      <c r="A9" s="979"/>
      <c r="B9" s="578" t="s">
        <v>5523</v>
      </c>
      <c r="C9" s="579" t="s">
        <v>5521</v>
      </c>
      <c r="D9" s="579">
        <v>0</v>
      </c>
      <c r="E9" s="3752"/>
      <c r="F9" s="814"/>
      <c r="G9" s="814"/>
      <c r="H9" s="814"/>
      <c r="I9" s="814"/>
      <c r="J9" s="814"/>
      <c r="K9" s="814"/>
      <c r="L9" s="814"/>
      <c r="M9" s="814"/>
      <c r="N9" s="814"/>
      <c r="O9" s="814"/>
      <c r="P9" s="814"/>
      <c r="Q9" s="814"/>
      <c r="R9" s="814"/>
      <c r="S9" s="814"/>
      <c r="T9" s="814"/>
      <c r="U9" s="814"/>
      <c r="V9" s="814"/>
      <c r="W9" s="814"/>
      <c r="X9" s="814"/>
      <c r="Y9" s="814"/>
      <c r="Z9" s="814"/>
      <c r="AA9" s="814"/>
      <c r="AB9" s="814"/>
      <c r="AC9" s="814"/>
      <c r="AD9" s="814"/>
      <c r="AE9" s="814"/>
      <c r="AF9" s="814"/>
      <c r="AG9" s="814"/>
      <c r="AH9" s="814"/>
      <c r="AI9" s="814"/>
      <c r="AJ9" s="814"/>
      <c r="AK9" s="814"/>
      <c r="AL9" s="814"/>
      <c r="AM9" s="814"/>
      <c r="AN9" s="814"/>
      <c r="AO9" s="814"/>
      <c r="AP9" s="814"/>
      <c r="AQ9" s="814"/>
      <c r="AR9" s="814"/>
      <c r="AS9" s="814"/>
      <c r="AT9" s="814"/>
      <c r="AU9" s="814"/>
      <c r="AV9" s="814"/>
      <c r="AW9" s="814"/>
      <c r="AX9" s="814"/>
      <c r="AY9" s="814"/>
      <c r="AZ9" s="814"/>
      <c r="BA9" s="814"/>
      <c r="BB9" s="814"/>
      <c r="BC9" s="814"/>
      <c r="BD9" s="814"/>
      <c r="BE9" s="814"/>
      <c r="BF9" s="814"/>
      <c r="BG9" s="814"/>
      <c r="BH9" s="814"/>
      <c r="BI9" s="814"/>
      <c r="BJ9" s="814"/>
      <c r="BK9" s="814"/>
      <c r="BL9" s="814"/>
      <c r="BM9" s="814"/>
      <c r="BN9" s="814"/>
      <c r="BO9" s="814"/>
      <c r="BP9" s="814"/>
      <c r="BQ9" s="814"/>
      <c r="BR9" s="814"/>
      <c r="BS9" s="814"/>
      <c r="BT9" s="814"/>
      <c r="BU9" s="814"/>
      <c r="BV9" s="814"/>
      <c r="BW9" s="814"/>
      <c r="BX9" s="814"/>
      <c r="BY9" s="814"/>
      <c r="BZ9" s="814"/>
      <c r="CA9" s="814"/>
      <c r="CB9" s="814"/>
      <c r="CC9" s="814"/>
      <c r="CD9" s="814"/>
      <c r="CE9" s="814"/>
      <c r="CF9" s="814"/>
      <c r="CG9" s="815"/>
      <c r="CH9" s="85"/>
      <c r="CI9" s="5357"/>
      <c r="CK9" s="580"/>
      <c r="CL9" s="3002"/>
      <c r="CM9" s="3458"/>
      <c r="CN9" s="3438">
        <f t="shared" si="0"/>
        <v>0</v>
      </c>
      <c r="CO9" s="1003">
        <v>81</v>
      </c>
      <c r="CP9" s="3002"/>
      <c r="CQ9" s="3002"/>
      <c r="CR9" s="3002"/>
      <c r="CS9" s="3002"/>
      <c r="CT9" s="3002"/>
      <c r="CU9" s="3002"/>
      <c r="CV9" s="3002"/>
      <c r="CW9" s="3002"/>
      <c r="CX9" s="3002"/>
      <c r="CY9" s="3002"/>
      <c r="CZ9" s="3002"/>
      <c r="DA9" s="3002"/>
      <c r="DB9" s="3002"/>
      <c r="DC9" s="3002"/>
      <c r="DD9" s="3002"/>
      <c r="DE9" s="3002"/>
      <c r="DF9" s="3002"/>
      <c r="DG9" s="3002"/>
      <c r="DH9" s="3002"/>
      <c r="DI9" s="3002"/>
      <c r="DJ9" s="3002"/>
      <c r="DK9" s="3002"/>
      <c r="DL9" s="3002"/>
      <c r="DM9" s="3002"/>
      <c r="DN9" s="3002"/>
      <c r="DO9" s="3002"/>
      <c r="DP9" s="3002"/>
      <c r="DQ9" s="3002"/>
      <c r="DR9" s="3002"/>
      <c r="DS9" s="3002"/>
      <c r="DT9" s="3002"/>
      <c r="DU9" s="3002"/>
      <c r="DV9" s="3002"/>
      <c r="DW9" s="3002"/>
      <c r="DX9" s="3002"/>
      <c r="DY9" s="3002"/>
      <c r="DZ9" s="3002"/>
      <c r="EA9" s="3002"/>
      <c r="EB9" s="3002"/>
      <c r="EC9" s="3002"/>
      <c r="ED9" s="3002"/>
      <c r="EE9" s="3002"/>
      <c r="EF9" s="3002"/>
      <c r="EG9" s="3002"/>
      <c r="EH9" s="3002"/>
      <c r="EI9" s="3002"/>
      <c r="EJ9" s="3002"/>
      <c r="EK9" s="3002"/>
      <c r="EL9" s="3002"/>
      <c r="EM9" s="3002"/>
      <c r="EN9" s="3002"/>
      <c r="EO9" s="3002"/>
      <c r="EP9" s="3002"/>
      <c r="EQ9" s="3002"/>
      <c r="ER9" s="3002"/>
      <c r="ES9" s="3002"/>
      <c r="ET9" s="3002"/>
      <c r="EU9" s="3002"/>
      <c r="EV9" s="3002"/>
      <c r="EW9" s="3002"/>
      <c r="EX9" s="3002"/>
      <c r="EY9" s="3002"/>
      <c r="EZ9" s="3002"/>
      <c r="FA9" s="3002"/>
      <c r="FB9" s="3002"/>
      <c r="FC9" s="3002"/>
      <c r="FD9" s="3002"/>
      <c r="FE9" s="3002"/>
      <c r="FF9" s="3002"/>
      <c r="FG9" s="3002"/>
      <c r="FH9" s="3002"/>
      <c r="FI9" s="3002"/>
      <c r="FJ9" s="3002"/>
      <c r="FK9" s="3002"/>
      <c r="FL9" s="3002"/>
      <c r="FM9" s="3002"/>
      <c r="FN9" s="3002"/>
      <c r="FO9" s="3002"/>
      <c r="FP9" s="3002"/>
      <c r="FQ9" s="3002"/>
      <c r="FR9" s="3002"/>
      <c r="FS9" s="3002"/>
    </row>
    <row r="10" spans="1:175" s="55" customFormat="1" ht="15.75" customHeight="1">
      <c r="A10" s="979"/>
      <c r="B10" s="578" t="s">
        <v>5524</v>
      </c>
      <c r="C10" s="579" t="s">
        <v>5521</v>
      </c>
      <c r="D10" s="3751">
        <v>0</v>
      </c>
      <c r="E10" s="3927" t="str">
        <f>IFERROR(IF(IF(E8="Other (Specify Below)",E9,E8)=0,"",IF(E8="Other (Specify Below)",E9,E8)),"")</f>
        <v/>
      </c>
      <c r="F10" s="3927" t="str">
        <f t="shared" ref="F10:BQ10" si="1">IFERROR(IF(IF(F8="Other (Specify Below)",F9,F8)=0,"",IF(F8="Other (Specify Below)",F9,F8)),"")</f>
        <v/>
      </c>
      <c r="G10" s="3927" t="str">
        <f t="shared" si="1"/>
        <v/>
      </c>
      <c r="H10" s="3927" t="str">
        <f t="shared" si="1"/>
        <v/>
      </c>
      <c r="I10" s="3927" t="str">
        <f t="shared" si="1"/>
        <v/>
      </c>
      <c r="J10" s="3927" t="str">
        <f t="shared" si="1"/>
        <v/>
      </c>
      <c r="K10" s="3927" t="str">
        <f t="shared" si="1"/>
        <v/>
      </c>
      <c r="L10" s="3927" t="str">
        <f t="shared" si="1"/>
        <v/>
      </c>
      <c r="M10" s="3927" t="str">
        <f t="shared" si="1"/>
        <v/>
      </c>
      <c r="N10" s="3927" t="str">
        <f t="shared" si="1"/>
        <v/>
      </c>
      <c r="O10" s="3927" t="str">
        <f t="shared" si="1"/>
        <v/>
      </c>
      <c r="P10" s="3927" t="str">
        <f t="shared" si="1"/>
        <v/>
      </c>
      <c r="Q10" s="3927" t="str">
        <f t="shared" si="1"/>
        <v/>
      </c>
      <c r="R10" s="3927" t="str">
        <f t="shared" si="1"/>
        <v/>
      </c>
      <c r="S10" s="3927" t="str">
        <f t="shared" si="1"/>
        <v/>
      </c>
      <c r="T10" s="3927" t="str">
        <f t="shared" si="1"/>
        <v/>
      </c>
      <c r="U10" s="3927" t="str">
        <f t="shared" si="1"/>
        <v/>
      </c>
      <c r="V10" s="3927" t="str">
        <f t="shared" si="1"/>
        <v/>
      </c>
      <c r="W10" s="3927" t="str">
        <f t="shared" si="1"/>
        <v/>
      </c>
      <c r="X10" s="3927" t="str">
        <f t="shared" si="1"/>
        <v/>
      </c>
      <c r="Y10" s="3927" t="str">
        <f t="shared" si="1"/>
        <v/>
      </c>
      <c r="Z10" s="3927" t="str">
        <f t="shared" si="1"/>
        <v/>
      </c>
      <c r="AA10" s="3927" t="str">
        <f t="shared" si="1"/>
        <v/>
      </c>
      <c r="AB10" s="3927" t="str">
        <f t="shared" si="1"/>
        <v/>
      </c>
      <c r="AC10" s="3927" t="str">
        <f t="shared" si="1"/>
        <v/>
      </c>
      <c r="AD10" s="3927" t="str">
        <f t="shared" si="1"/>
        <v/>
      </c>
      <c r="AE10" s="3927" t="str">
        <f t="shared" si="1"/>
        <v/>
      </c>
      <c r="AF10" s="3927" t="str">
        <f t="shared" si="1"/>
        <v/>
      </c>
      <c r="AG10" s="3927" t="str">
        <f t="shared" si="1"/>
        <v/>
      </c>
      <c r="AH10" s="3927" t="str">
        <f t="shared" si="1"/>
        <v/>
      </c>
      <c r="AI10" s="3927" t="str">
        <f t="shared" si="1"/>
        <v/>
      </c>
      <c r="AJ10" s="3927" t="str">
        <f t="shared" si="1"/>
        <v/>
      </c>
      <c r="AK10" s="3927" t="str">
        <f t="shared" si="1"/>
        <v/>
      </c>
      <c r="AL10" s="3927" t="str">
        <f t="shared" si="1"/>
        <v/>
      </c>
      <c r="AM10" s="3927" t="str">
        <f t="shared" si="1"/>
        <v/>
      </c>
      <c r="AN10" s="3927" t="str">
        <f t="shared" si="1"/>
        <v/>
      </c>
      <c r="AO10" s="3927" t="str">
        <f t="shared" si="1"/>
        <v/>
      </c>
      <c r="AP10" s="3927" t="str">
        <f t="shared" si="1"/>
        <v/>
      </c>
      <c r="AQ10" s="3927" t="str">
        <f t="shared" si="1"/>
        <v/>
      </c>
      <c r="AR10" s="3927" t="str">
        <f t="shared" si="1"/>
        <v/>
      </c>
      <c r="AS10" s="3927" t="str">
        <f t="shared" si="1"/>
        <v/>
      </c>
      <c r="AT10" s="3927" t="str">
        <f t="shared" si="1"/>
        <v/>
      </c>
      <c r="AU10" s="3927" t="str">
        <f t="shared" si="1"/>
        <v/>
      </c>
      <c r="AV10" s="3927" t="str">
        <f t="shared" si="1"/>
        <v/>
      </c>
      <c r="AW10" s="3927" t="str">
        <f t="shared" si="1"/>
        <v/>
      </c>
      <c r="AX10" s="3927" t="str">
        <f t="shared" si="1"/>
        <v/>
      </c>
      <c r="AY10" s="3927" t="str">
        <f t="shared" si="1"/>
        <v/>
      </c>
      <c r="AZ10" s="3927" t="str">
        <f t="shared" si="1"/>
        <v/>
      </c>
      <c r="BA10" s="3927" t="str">
        <f t="shared" si="1"/>
        <v/>
      </c>
      <c r="BB10" s="3927" t="str">
        <f t="shared" si="1"/>
        <v/>
      </c>
      <c r="BC10" s="3927" t="str">
        <f t="shared" si="1"/>
        <v/>
      </c>
      <c r="BD10" s="3927" t="str">
        <f t="shared" si="1"/>
        <v/>
      </c>
      <c r="BE10" s="3927" t="str">
        <f t="shared" si="1"/>
        <v/>
      </c>
      <c r="BF10" s="3927" t="str">
        <f t="shared" si="1"/>
        <v/>
      </c>
      <c r="BG10" s="3927" t="str">
        <f t="shared" si="1"/>
        <v/>
      </c>
      <c r="BH10" s="3927" t="str">
        <f t="shared" si="1"/>
        <v/>
      </c>
      <c r="BI10" s="3927" t="str">
        <f t="shared" si="1"/>
        <v/>
      </c>
      <c r="BJ10" s="3927" t="str">
        <f t="shared" si="1"/>
        <v/>
      </c>
      <c r="BK10" s="3927" t="str">
        <f t="shared" si="1"/>
        <v/>
      </c>
      <c r="BL10" s="3927" t="str">
        <f t="shared" si="1"/>
        <v/>
      </c>
      <c r="BM10" s="3927" t="str">
        <f t="shared" si="1"/>
        <v/>
      </c>
      <c r="BN10" s="3927" t="str">
        <f t="shared" si="1"/>
        <v/>
      </c>
      <c r="BO10" s="3927" t="str">
        <f t="shared" si="1"/>
        <v/>
      </c>
      <c r="BP10" s="3927" t="str">
        <f t="shared" si="1"/>
        <v/>
      </c>
      <c r="BQ10" s="3927" t="str">
        <f t="shared" si="1"/>
        <v/>
      </c>
      <c r="BR10" s="3927" t="str">
        <f t="shared" ref="BR10:CF10" si="2">IFERROR(IF(IF(BR8="Other (Specify Below)",BR9,BR8)=0,"",IF(BR8="Other (Specify Below)",BR9,BR8)),"")</f>
        <v/>
      </c>
      <c r="BS10" s="3927" t="str">
        <f t="shared" si="2"/>
        <v/>
      </c>
      <c r="BT10" s="3927" t="str">
        <f t="shared" si="2"/>
        <v/>
      </c>
      <c r="BU10" s="3927" t="str">
        <f t="shared" si="2"/>
        <v/>
      </c>
      <c r="BV10" s="3927" t="str">
        <f t="shared" si="2"/>
        <v/>
      </c>
      <c r="BW10" s="3927" t="str">
        <f t="shared" si="2"/>
        <v/>
      </c>
      <c r="BX10" s="3927" t="str">
        <f t="shared" si="2"/>
        <v/>
      </c>
      <c r="BY10" s="3927" t="str">
        <f t="shared" si="2"/>
        <v/>
      </c>
      <c r="BZ10" s="3927" t="str">
        <f t="shared" si="2"/>
        <v/>
      </c>
      <c r="CA10" s="3927" t="str">
        <f t="shared" si="2"/>
        <v/>
      </c>
      <c r="CB10" s="3927" t="str">
        <f t="shared" si="2"/>
        <v/>
      </c>
      <c r="CC10" s="3927" t="str">
        <f t="shared" si="2"/>
        <v/>
      </c>
      <c r="CD10" s="3927" t="str">
        <f t="shared" si="2"/>
        <v/>
      </c>
      <c r="CE10" s="3927" t="str">
        <f t="shared" si="2"/>
        <v/>
      </c>
      <c r="CF10" s="3927" t="str">
        <f t="shared" si="2"/>
        <v/>
      </c>
      <c r="CG10" s="815"/>
      <c r="CH10" s="85"/>
      <c r="CI10" s="5358"/>
      <c r="CK10" s="580"/>
      <c r="CL10" s="3002"/>
      <c r="CM10" s="3458"/>
      <c r="CN10" s="3438" t="str">
        <f t="shared" si="0"/>
        <v>Please complete all cells in row</v>
      </c>
      <c r="CO10" s="1003">
        <v>1</v>
      </c>
      <c r="CP10" s="3002"/>
      <c r="CQ10" s="3002"/>
      <c r="CR10" s="3002"/>
      <c r="CS10" s="3002"/>
      <c r="CT10" s="3002"/>
      <c r="CU10" s="3002"/>
      <c r="CV10" s="3002"/>
      <c r="CW10" s="3002"/>
      <c r="CX10" s="3002"/>
      <c r="CY10" s="3002"/>
      <c r="CZ10" s="3002"/>
      <c r="DA10" s="3002"/>
      <c r="DB10" s="3002"/>
      <c r="DC10" s="3002"/>
      <c r="DD10" s="3002"/>
      <c r="DE10" s="3002"/>
      <c r="DF10" s="3002"/>
      <c r="DG10" s="3002"/>
      <c r="DH10" s="3002"/>
      <c r="DI10" s="3002"/>
      <c r="DJ10" s="3002"/>
      <c r="DK10" s="3002"/>
      <c r="DL10" s="3002"/>
      <c r="DM10" s="3002"/>
      <c r="DN10" s="3002"/>
      <c r="DO10" s="3002"/>
      <c r="DP10" s="3002"/>
      <c r="DQ10" s="3002"/>
      <c r="DR10" s="3002"/>
      <c r="DS10" s="3002"/>
      <c r="DT10" s="3002"/>
      <c r="DU10" s="3002"/>
      <c r="DV10" s="3002"/>
      <c r="DW10" s="3002"/>
      <c r="DX10" s="3002"/>
      <c r="DY10" s="3002"/>
      <c r="DZ10" s="3002"/>
      <c r="EA10" s="3002"/>
      <c r="EB10" s="3002"/>
      <c r="EC10" s="3002"/>
      <c r="ED10" s="3002"/>
      <c r="EE10" s="3002"/>
      <c r="EF10" s="3002"/>
      <c r="EG10" s="3002"/>
      <c r="EH10" s="3002"/>
      <c r="EI10" s="3002"/>
      <c r="EJ10" s="3002"/>
      <c r="EK10" s="3002"/>
      <c r="EL10" s="3002"/>
      <c r="EM10" s="3002"/>
      <c r="EN10" s="3002"/>
      <c r="EO10" s="3002"/>
      <c r="EP10" s="3002"/>
      <c r="EQ10" s="3002"/>
      <c r="ER10" s="3002"/>
      <c r="ES10" s="3002"/>
      <c r="ET10" s="3002"/>
      <c r="EU10" s="3002"/>
      <c r="EV10" s="3002"/>
      <c r="EW10" s="3002"/>
      <c r="EX10" s="3002"/>
      <c r="EY10" s="3002"/>
      <c r="EZ10" s="3002"/>
      <c r="FA10" s="3002"/>
      <c r="FB10" s="3002"/>
      <c r="FC10" s="3002"/>
      <c r="FD10" s="3002"/>
      <c r="FE10" s="3002"/>
      <c r="FF10" s="3002"/>
      <c r="FG10" s="3002"/>
      <c r="FH10" s="3002"/>
      <c r="FI10" s="3002"/>
      <c r="FJ10" s="3002"/>
      <c r="FK10" s="3002"/>
      <c r="FL10" s="3002"/>
      <c r="FM10" s="3002"/>
      <c r="FN10" s="3002"/>
      <c r="FO10" s="3002"/>
      <c r="FP10" s="3002"/>
      <c r="FQ10" s="3002"/>
      <c r="FR10" s="3002"/>
      <c r="FS10" s="3002"/>
    </row>
    <row r="11" spans="1:175" s="55" customFormat="1" ht="15.75" customHeight="1">
      <c r="A11" s="979"/>
      <c r="B11" s="205" t="s">
        <v>17</v>
      </c>
      <c r="C11" s="102" t="s">
        <v>5521</v>
      </c>
      <c r="D11" s="102">
        <v>0</v>
      </c>
      <c r="E11" s="3753"/>
      <c r="F11" s="515"/>
      <c r="G11" s="515"/>
      <c r="H11" s="515"/>
      <c r="I11" s="515"/>
      <c r="J11" s="515"/>
      <c r="K11" s="515"/>
      <c r="L11" s="515"/>
      <c r="M11" s="515"/>
      <c r="N11" s="515"/>
      <c r="O11" s="515"/>
      <c r="P11" s="515"/>
      <c r="Q11" s="515"/>
      <c r="R11" s="515"/>
      <c r="S11" s="515"/>
      <c r="T11" s="515"/>
      <c r="U11" s="515"/>
      <c r="V11" s="515"/>
      <c r="W11" s="515"/>
      <c r="X11" s="515"/>
      <c r="Y11" s="515"/>
      <c r="Z11" s="515"/>
      <c r="AA11" s="515"/>
      <c r="AB11" s="515"/>
      <c r="AC11" s="515"/>
      <c r="AD11" s="515"/>
      <c r="AE11" s="515"/>
      <c r="AF11" s="515"/>
      <c r="AG11" s="515"/>
      <c r="AH11" s="515"/>
      <c r="AI11" s="515"/>
      <c r="AJ11" s="515"/>
      <c r="AK11" s="515"/>
      <c r="AL11" s="515"/>
      <c r="AM11" s="515"/>
      <c r="AN11" s="515"/>
      <c r="AO11" s="515"/>
      <c r="AP11" s="515"/>
      <c r="AQ11" s="515"/>
      <c r="AR11" s="515"/>
      <c r="AS11" s="515"/>
      <c r="AT11" s="515"/>
      <c r="AU11" s="515"/>
      <c r="AV11" s="515"/>
      <c r="AW11" s="515"/>
      <c r="AX11" s="515"/>
      <c r="AY11" s="515"/>
      <c r="AZ11" s="515"/>
      <c r="BA11" s="515"/>
      <c r="BB11" s="515"/>
      <c r="BC11" s="515"/>
      <c r="BD11" s="515"/>
      <c r="BE11" s="515"/>
      <c r="BF11" s="515"/>
      <c r="BG11" s="515"/>
      <c r="BH11" s="515"/>
      <c r="BI11" s="515"/>
      <c r="BJ11" s="515"/>
      <c r="BK11" s="515"/>
      <c r="BL11" s="515"/>
      <c r="BM11" s="515"/>
      <c r="BN11" s="515"/>
      <c r="BO11" s="515"/>
      <c r="BP11" s="515"/>
      <c r="BQ11" s="515"/>
      <c r="BR11" s="515"/>
      <c r="BS11" s="515"/>
      <c r="BT11" s="515"/>
      <c r="BU11" s="515"/>
      <c r="BV11" s="515"/>
      <c r="BW11" s="515"/>
      <c r="BX11" s="515"/>
      <c r="BY11" s="515"/>
      <c r="BZ11" s="515"/>
      <c r="CA11" s="515"/>
      <c r="CB11" s="515"/>
      <c r="CC11" s="515"/>
      <c r="CD11" s="515"/>
      <c r="CE11" s="515"/>
      <c r="CF11" s="515"/>
      <c r="CG11" s="817"/>
      <c r="CH11" s="85"/>
      <c r="CI11" s="413" t="s">
        <v>5525</v>
      </c>
      <c r="CK11" s="330"/>
      <c r="CL11" s="3002"/>
      <c r="CM11" s="3458"/>
      <c r="CN11" s="3438" t="str">
        <f t="shared" si="0"/>
        <v>Please complete all cells in row</v>
      </c>
      <c r="CO11" s="1003">
        <v>1</v>
      </c>
      <c r="CP11" s="3002"/>
      <c r="CQ11" s="3002"/>
      <c r="CR11" s="3002"/>
      <c r="CS11" s="3002"/>
      <c r="CT11" s="3002"/>
      <c r="CU11" s="3002"/>
      <c r="CV11" s="3002"/>
      <c r="CW11" s="3002"/>
      <c r="CX11" s="3002"/>
      <c r="CY11" s="3002"/>
      <c r="CZ11" s="3002"/>
      <c r="DA11" s="3002"/>
      <c r="DB11" s="3002"/>
      <c r="DC11" s="3002"/>
      <c r="DD11" s="3002"/>
      <c r="DE11" s="3002"/>
      <c r="DF11" s="3002"/>
      <c r="DG11" s="3002"/>
      <c r="DH11" s="3002"/>
      <c r="DI11" s="3002"/>
      <c r="DJ11" s="3002"/>
      <c r="DK11" s="3002"/>
      <c r="DL11" s="3002"/>
      <c r="DM11" s="3002"/>
      <c r="DN11" s="3002"/>
      <c r="DO11" s="3002"/>
      <c r="DP11" s="3002"/>
      <c r="DQ11" s="3002"/>
      <c r="DR11" s="3002"/>
      <c r="DS11" s="3002"/>
      <c r="DT11" s="3002"/>
      <c r="DU11" s="3002"/>
      <c r="DV11" s="3002"/>
      <c r="DW11" s="3002"/>
      <c r="DX11" s="3002"/>
      <c r="DY11" s="3002"/>
      <c r="DZ11" s="3002"/>
      <c r="EA11" s="3002"/>
      <c r="EB11" s="3002"/>
      <c r="EC11" s="3002"/>
      <c r="ED11" s="3002"/>
      <c r="EE11" s="3002"/>
      <c r="EF11" s="3002"/>
      <c r="EG11" s="3002"/>
      <c r="EH11" s="3002"/>
      <c r="EI11" s="3002"/>
      <c r="EJ11" s="3002"/>
      <c r="EK11" s="3002"/>
      <c r="EL11" s="3002"/>
      <c r="EM11" s="3002"/>
      <c r="EN11" s="3002"/>
      <c r="EO11" s="3002"/>
      <c r="EP11" s="3002"/>
      <c r="EQ11" s="3002"/>
      <c r="ER11" s="3002"/>
      <c r="ES11" s="3002"/>
      <c r="ET11" s="3002"/>
      <c r="EU11" s="3002"/>
      <c r="EV11" s="3002"/>
      <c r="EW11" s="3002"/>
      <c r="EX11" s="3002"/>
      <c r="EY11" s="3002"/>
      <c r="EZ11" s="3002"/>
      <c r="FA11" s="3002"/>
      <c r="FB11" s="3002"/>
      <c r="FC11" s="3002"/>
      <c r="FD11" s="3002"/>
      <c r="FE11" s="3002"/>
      <c r="FF11" s="3002"/>
      <c r="FG11" s="3002"/>
      <c r="FH11" s="3002"/>
      <c r="FI11" s="3002"/>
      <c r="FJ11" s="3002"/>
      <c r="FK11" s="3002"/>
      <c r="FL11" s="3002"/>
      <c r="FM11" s="3002"/>
      <c r="FN11" s="3002"/>
      <c r="FO11" s="3002"/>
      <c r="FP11" s="3002"/>
      <c r="FQ11" s="3002"/>
      <c r="FR11" s="3002"/>
      <c r="FS11" s="3002"/>
    </row>
    <row r="12" spans="1:175" s="55" customFormat="1" ht="15.75" customHeight="1">
      <c r="A12" s="979"/>
      <c r="B12" s="205" t="s">
        <v>5526</v>
      </c>
      <c r="C12" s="102" t="s">
        <v>1216</v>
      </c>
      <c r="D12" s="102">
        <v>2</v>
      </c>
      <c r="E12" s="524"/>
      <c r="F12" s="524"/>
      <c r="G12" s="524"/>
      <c r="H12" s="524"/>
      <c r="I12" s="524"/>
      <c r="J12" s="524"/>
      <c r="K12" s="524"/>
      <c r="L12" s="524"/>
      <c r="M12" s="524"/>
      <c r="N12" s="524"/>
      <c r="O12" s="524"/>
      <c r="P12" s="524"/>
      <c r="Q12" s="524"/>
      <c r="R12" s="524"/>
      <c r="S12" s="524"/>
      <c r="T12" s="524"/>
      <c r="U12" s="524"/>
      <c r="V12" s="524"/>
      <c r="W12" s="524"/>
      <c r="X12" s="524"/>
      <c r="Y12" s="524"/>
      <c r="Z12" s="524"/>
      <c r="AA12" s="524"/>
      <c r="AB12" s="524"/>
      <c r="AC12" s="524"/>
      <c r="AD12" s="524"/>
      <c r="AE12" s="524"/>
      <c r="AF12" s="524"/>
      <c r="AG12" s="524"/>
      <c r="AH12" s="524"/>
      <c r="AI12" s="524"/>
      <c r="AJ12" s="524"/>
      <c r="AK12" s="524"/>
      <c r="AL12" s="524"/>
      <c r="AM12" s="524"/>
      <c r="AN12" s="524"/>
      <c r="AO12" s="524"/>
      <c r="AP12" s="524"/>
      <c r="AQ12" s="524"/>
      <c r="AR12" s="524"/>
      <c r="AS12" s="524"/>
      <c r="AT12" s="524"/>
      <c r="AU12" s="524"/>
      <c r="AV12" s="524"/>
      <c r="AW12" s="524"/>
      <c r="AX12" s="524"/>
      <c r="AY12" s="524"/>
      <c r="AZ12" s="524"/>
      <c r="BA12" s="524"/>
      <c r="BB12" s="524"/>
      <c r="BC12" s="524"/>
      <c r="BD12" s="524"/>
      <c r="BE12" s="524"/>
      <c r="BF12" s="524"/>
      <c r="BG12" s="524"/>
      <c r="BH12" s="524"/>
      <c r="BI12" s="524"/>
      <c r="BJ12" s="524"/>
      <c r="BK12" s="524"/>
      <c r="BL12" s="524"/>
      <c r="BM12" s="524"/>
      <c r="BN12" s="524"/>
      <c r="BO12" s="524"/>
      <c r="BP12" s="524"/>
      <c r="BQ12" s="524"/>
      <c r="BR12" s="524"/>
      <c r="BS12" s="524"/>
      <c r="BT12" s="524"/>
      <c r="BU12" s="524"/>
      <c r="BV12" s="524"/>
      <c r="BW12" s="524"/>
      <c r="BX12" s="524"/>
      <c r="BY12" s="524"/>
      <c r="BZ12" s="524"/>
      <c r="CA12" s="524"/>
      <c r="CB12" s="524"/>
      <c r="CC12" s="524"/>
      <c r="CD12" s="524"/>
      <c r="CE12" s="524"/>
      <c r="CF12" s="524"/>
      <c r="CG12" s="818"/>
      <c r="CH12" s="85"/>
      <c r="CI12" s="413" t="s">
        <v>5527</v>
      </c>
      <c r="CK12" s="330"/>
      <c r="CL12" s="3002"/>
      <c r="CM12" s="3458"/>
      <c r="CN12" s="3438" t="str">
        <f t="shared" si="0"/>
        <v>Please complete all cells in row</v>
      </c>
      <c r="CO12" s="1003">
        <v>1</v>
      </c>
      <c r="CP12" s="3002"/>
      <c r="CQ12" s="3002"/>
      <c r="CR12" s="3002"/>
      <c r="CS12" s="3002"/>
      <c r="CT12" s="3002"/>
      <c r="CU12" s="3002"/>
      <c r="CV12" s="3002"/>
      <c r="CW12" s="3002"/>
      <c r="CX12" s="3002"/>
      <c r="CY12" s="3002"/>
      <c r="CZ12" s="3002"/>
      <c r="DA12" s="3002"/>
      <c r="DB12" s="3002"/>
      <c r="DC12" s="3002"/>
      <c r="DD12" s="3002"/>
      <c r="DE12" s="3002"/>
      <c r="DF12" s="3002"/>
      <c r="DG12" s="3002"/>
      <c r="DH12" s="3002"/>
      <c r="DI12" s="3002"/>
      <c r="DJ12" s="3002"/>
      <c r="DK12" s="3002"/>
      <c r="DL12" s="3002"/>
      <c r="DM12" s="3002"/>
      <c r="DN12" s="3002"/>
      <c r="DO12" s="3002"/>
      <c r="DP12" s="3002"/>
      <c r="DQ12" s="3002"/>
      <c r="DR12" s="3002"/>
      <c r="DS12" s="3002"/>
      <c r="DT12" s="3002"/>
      <c r="DU12" s="3002"/>
      <c r="DV12" s="3002"/>
      <c r="DW12" s="3002"/>
      <c r="DX12" s="3002"/>
      <c r="DY12" s="3002"/>
      <c r="DZ12" s="3002"/>
      <c r="EA12" s="3002"/>
      <c r="EB12" s="3002"/>
      <c r="EC12" s="3002"/>
      <c r="ED12" s="3002"/>
      <c r="EE12" s="3002"/>
      <c r="EF12" s="3002"/>
      <c r="EG12" s="3002"/>
      <c r="EH12" s="3002"/>
      <c r="EI12" s="3002"/>
      <c r="EJ12" s="3002"/>
      <c r="EK12" s="3002"/>
      <c r="EL12" s="3002"/>
      <c r="EM12" s="3002"/>
      <c r="EN12" s="3002"/>
      <c r="EO12" s="3002"/>
      <c r="EP12" s="3002"/>
      <c r="EQ12" s="3002"/>
      <c r="ER12" s="3002"/>
      <c r="ES12" s="3002"/>
      <c r="ET12" s="3002"/>
      <c r="EU12" s="3002"/>
      <c r="EV12" s="3002"/>
      <c r="EW12" s="3002"/>
      <c r="EX12" s="3002"/>
      <c r="EY12" s="3002"/>
      <c r="EZ12" s="3002"/>
      <c r="FA12" s="3002"/>
      <c r="FB12" s="3002"/>
      <c r="FC12" s="3002"/>
      <c r="FD12" s="3002"/>
      <c r="FE12" s="3002"/>
      <c r="FF12" s="3002"/>
      <c r="FG12" s="3002"/>
      <c r="FH12" s="3002"/>
      <c r="FI12" s="3002"/>
      <c r="FJ12" s="3002"/>
      <c r="FK12" s="3002"/>
      <c r="FL12" s="3002"/>
      <c r="FM12" s="3002"/>
      <c r="FN12" s="3002"/>
      <c r="FO12" s="3002"/>
      <c r="FP12" s="3002"/>
      <c r="FQ12" s="3002"/>
      <c r="FR12" s="3002"/>
      <c r="FS12" s="3002"/>
    </row>
    <row r="13" spans="1:175" s="55" customFormat="1" ht="15.75" customHeight="1">
      <c r="A13" s="979"/>
      <c r="B13" s="205" t="s">
        <v>5528</v>
      </c>
      <c r="C13" s="102" t="s">
        <v>5529</v>
      </c>
      <c r="D13" s="102">
        <v>2</v>
      </c>
      <c r="E13" s="524"/>
      <c r="F13" s="524"/>
      <c r="G13" s="524"/>
      <c r="H13" s="524"/>
      <c r="I13" s="524"/>
      <c r="J13" s="524"/>
      <c r="K13" s="524"/>
      <c r="L13" s="524"/>
      <c r="M13" s="524"/>
      <c r="N13" s="524"/>
      <c r="O13" s="524"/>
      <c r="P13" s="524"/>
      <c r="Q13" s="524"/>
      <c r="R13" s="524"/>
      <c r="S13" s="524"/>
      <c r="T13" s="524"/>
      <c r="U13" s="524"/>
      <c r="V13" s="524"/>
      <c r="W13" s="524"/>
      <c r="X13" s="524"/>
      <c r="Y13" s="524"/>
      <c r="Z13" s="524"/>
      <c r="AA13" s="524"/>
      <c r="AB13" s="524"/>
      <c r="AC13" s="524"/>
      <c r="AD13" s="524"/>
      <c r="AE13" s="524"/>
      <c r="AF13" s="524"/>
      <c r="AG13" s="524"/>
      <c r="AH13" s="524"/>
      <c r="AI13" s="524"/>
      <c r="AJ13" s="524"/>
      <c r="AK13" s="524"/>
      <c r="AL13" s="524"/>
      <c r="AM13" s="524"/>
      <c r="AN13" s="524"/>
      <c r="AO13" s="524"/>
      <c r="AP13" s="524"/>
      <c r="AQ13" s="524"/>
      <c r="AR13" s="524"/>
      <c r="AS13" s="524"/>
      <c r="AT13" s="524"/>
      <c r="AU13" s="524"/>
      <c r="AV13" s="524"/>
      <c r="AW13" s="524"/>
      <c r="AX13" s="524"/>
      <c r="AY13" s="524"/>
      <c r="AZ13" s="524"/>
      <c r="BA13" s="524"/>
      <c r="BB13" s="524"/>
      <c r="BC13" s="524"/>
      <c r="BD13" s="524"/>
      <c r="BE13" s="524"/>
      <c r="BF13" s="524"/>
      <c r="BG13" s="524"/>
      <c r="BH13" s="524"/>
      <c r="BI13" s="524"/>
      <c r="BJ13" s="524"/>
      <c r="BK13" s="524"/>
      <c r="BL13" s="524"/>
      <c r="BM13" s="524"/>
      <c r="BN13" s="524"/>
      <c r="BO13" s="524"/>
      <c r="BP13" s="524"/>
      <c r="BQ13" s="524"/>
      <c r="BR13" s="524"/>
      <c r="BS13" s="524"/>
      <c r="BT13" s="524"/>
      <c r="BU13" s="524"/>
      <c r="BV13" s="524"/>
      <c r="BW13" s="524"/>
      <c r="BX13" s="524"/>
      <c r="BY13" s="524"/>
      <c r="BZ13" s="524"/>
      <c r="CA13" s="524"/>
      <c r="CB13" s="524"/>
      <c r="CC13" s="524"/>
      <c r="CD13" s="524"/>
      <c r="CE13" s="524"/>
      <c r="CF13" s="524"/>
      <c r="CG13" s="819"/>
      <c r="CH13" s="85"/>
      <c r="CI13" s="413" t="s">
        <v>5530</v>
      </c>
      <c r="CK13" s="330"/>
      <c r="CL13" s="3002"/>
      <c r="CM13" s="3458"/>
      <c r="CN13" s="3438" t="str">
        <f t="shared" si="0"/>
        <v>Please complete all cells in row</v>
      </c>
      <c r="CO13" s="1003">
        <v>1</v>
      </c>
      <c r="CP13" s="3002"/>
      <c r="CQ13" s="3002"/>
      <c r="CR13" s="3002"/>
      <c r="CS13" s="3002"/>
      <c r="CT13" s="3002"/>
      <c r="CU13" s="3002"/>
      <c r="CV13" s="3002"/>
      <c r="CW13" s="3002"/>
      <c r="CX13" s="3002"/>
      <c r="CY13" s="3002"/>
      <c r="CZ13" s="3002"/>
      <c r="DA13" s="3002"/>
      <c r="DB13" s="3002"/>
      <c r="DC13" s="3002"/>
      <c r="DD13" s="3002"/>
      <c r="DE13" s="3002"/>
      <c r="DF13" s="3002"/>
      <c r="DG13" s="3002"/>
      <c r="DH13" s="3002"/>
      <c r="DI13" s="3002"/>
      <c r="DJ13" s="3002"/>
      <c r="DK13" s="3002"/>
      <c r="DL13" s="3002"/>
      <c r="DM13" s="3002"/>
      <c r="DN13" s="3002"/>
      <c r="DO13" s="3002"/>
      <c r="DP13" s="3002"/>
      <c r="DQ13" s="3002"/>
      <c r="DR13" s="3002"/>
      <c r="DS13" s="3002"/>
      <c r="DT13" s="3002"/>
      <c r="DU13" s="3002"/>
      <c r="DV13" s="3002"/>
      <c r="DW13" s="3002"/>
      <c r="DX13" s="3002"/>
      <c r="DY13" s="3002"/>
      <c r="DZ13" s="3002"/>
      <c r="EA13" s="3002"/>
      <c r="EB13" s="3002"/>
      <c r="EC13" s="3002"/>
      <c r="ED13" s="3002"/>
      <c r="EE13" s="3002"/>
      <c r="EF13" s="3002"/>
      <c r="EG13" s="3002"/>
      <c r="EH13" s="3002"/>
      <c r="EI13" s="3002"/>
      <c r="EJ13" s="3002"/>
      <c r="EK13" s="3002"/>
      <c r="EL13" s="3002"/>
      <c r="EM13" s="3002"/>
      <c r="EN13" s="3002"/>
      <c r="EO13" s="3002"/>
      <c r="EP13" s="3002"/>
      <c r="EQ13" s="3002"/>
      <c r="ER13" s="3002"/>
      <c r="ES13" s="3002"/>
      <c r="ET13" s="3002"/>
      <c r="EU13" s="3002"/>
      <c r="EV13" s="3002"/>
      <c r="EW13" s="3002"/>
      <c r="EX13" s="3002"/>
      <c r="EY13" s="3002"/>
      <c r="EZ13" s="3002"/>
      <c r="FA13" s="3002"/>
      <c r="FB13" s="3002"/>
      <c r="FC13" s="3002"/>
      <c r="FD13" s="3002"/>
      <c r="FE13" s="3002"/>
      <c r="FF13" s="3002"/>
      <c r="FG13" s="3002"/>
      <c r="FH13" s="3002"/>
      <c r="FI13" s="3002"/>
      <c r="FJ13" s="3002"/>
      <c r="FK13" s="3002"/>
      <c r="FL13" s="3002"/>
      <c r="FM13" s="3002"/>
      <c r="FN13" s="3002"/>
      <c r="FO13" s="3002"/>
      <c r="FP13" s="3002"/>
      <c r="FQ13" s="3002"/>
      <c r="FR13" s="3002"/>
      <c r="FS13" s="3002"/>
    </row>
    <row r="14" spans="1:175" s="55" customFormat="1" ht="15.75" customHeight="1">
      <c r="A14" s="979"/>
      <c r="B14" s="205" t="s">
        <v>5531</v>
      </c>
      <c r="C14" s="102" t="s">
        <v>5529</v>
      </c>
      <c r="D14" s="102">
        <v>2</v>
      </c>
      <c r="E14" s="524"/>
      <c r="F14" s="524"/>
      <c r="G14" s="524"/>
      <c r="H14" s="524"/>
      <c r="I14" s="524"/>
      <c r="J14" s="524"/>
      <c r="K14" s="524"/>
      <c r="L14" s="524"/>
      <c r="M14" s="524"/>
      <c r="N14" s="524"/>
      <c r="O14" s="524"/>
      <c r="P14" s="524"/>
      <c r="Q14" s="524"/>
      <c r="R14" s="524"/>
      <c r="S14" s="524"/>
      <c r="T14" s="524"/>
      <c r="U14" s="524"/>
      <c r="V14" s="524"/>
      <c r="W14" s="524"/>
      <c r="X14" s="524"/>
      <c r="Y14" s="524"/>
      <c r="Z14" s="524"/>
      <c r="AA14" s="524"/>
      <c r="AB14" s="524"/>
      <c r="AC14" s="524"/>
      <c r="AD14" s="524"/>
      <c r="AE14" s="524"/>
      <c r="AF14" s="524"/>
      <c r="AG14" s="524"/>
      <c r="AH14" s="524"/>
      <c r="AI14" s="524"/>
      <c r="AJ14" s="524"/>
      <c r="AK14" s="524"/>
      <c r="AL14" s="524"/>
      <c r="AM14" s="524"/>
      <c r="AN14" s="524"/>
      <c r="AO14" s="524"/>
      <c r="AP14" s="524"/>
      <c r="AQ14" s="524"/>
      <c r="AR14" s="524"/>
      <c r="AS14" s="524"/>
      <c r="AT14" s="524"/>
      <c r="AU14" s="524"/>
      <c r="AV14" s="524"/>
      <c r="AW14" s="524"/>
      <c r="AX14" s="524"/>
      <c r="AY14" s="524"/>
      <c r="AZ14" s="524"/>
      <c r="BA14" s="524"/>
      <c r="BB14" s="524"/>
      <c r="BC14" s="524"/>
      <c r="BD14" s="524"/>
      <c r="BE14" s="524"/>
      <c r="BF14" s="524"/>
      <c r="BG14" s="524"/>
      <c r="BH14" s="524"/>
      <c r="BI14" s="524"/>
      <c r="BJ14" s="524"/>
      <c r="BK14" s="524"/>
      <c r="BL14" s="524"/>
      <c r="BM14" s="524"/>
      <c r="BN14" s="524"/>
      <c r="BO14" s="524"/>
      <c r="BP14" s="524"/>
      <c r="BQ14" s="524"/>
      <c r="BR14" s="524"/>
      <c r="BS14" s="524"/>
      <c r="BT14" s="524"/>
      <c r="BU14" s="524"/>
      <c r="BV14" s="524"/>
      <c r="BW14" s="524"/>
      <c r="BX14" s="524"/>
      <c r="BY14" s="524"/>
      <c r="BZ14" s="524"/>
      <c r="CA14" s="524"/>
      <c r="CB14" s="524"/>
      <c r="CC14" s="524"/>
      <c r="CD14" s="524"/>
      <c r="CE14" s="524"/>
      <c r="CF14" s="524"/>
      <c r="CG14" s="819"/>
      <c r="CH14" s="85"/>
      <c r="CI14" s="413" t="s">
        <v>5532</v>
      </c>
      <c r="CK14" s="330"/>
      <c r="CL14" s="3002"/>
      <c r="CM14" s="3458"/>
      <c r="CN14" s="3438" t="str">
        <f t="shared" si="0"/>
        <v>Please complete all cells in row</v>
      </c>
      <c r="CO14" s="1003">
        <v>1</v>
      </c>
      <c r="CP14" s="3002"/>
      <c r="CQ14" s="3002"/>
      <c r="CR14" s="3002"/>
      <c r="CS14" s="3002"/>
      <c r="CT14" s="3002"/>
      <c r="CU14" s="3002"/>
      <c r="CV14" s="3002"/>
      <c r="CW14" s="3002"/>
      <c r="CX14" s="3002"/>
      <c r="CY14" s="3002"/>
      <c r="CZ14" s="3002"/>
      <c r="DA14" s="3002"/>
      <c r="DB14" s="3002"/>
      <c r="DC14" s="3002"/>
      <c r="DD14" s="3002"/>
      <c r="DE14" s="3002"/>
      <c r="DF14" s="3002"/>
      <c r="DG14" s="3002"/>
      <c r="DH14" s="3002"/>
      <c r="DI14" s="3002"/>
      <c r="DJ14" s="3002"/>
      <c r="DK14" s="3002"/>
      <c r="DL14" s="3002"/>
      <c r="DM14" s="3002"/>
      <c r="DN14" s="3002"/>
      <c r="DO14" s="3002"/>
      <c r="DP14" s="3002"/>
      <c r="DQ14" s="3002"/>
      <c r="DR14" s="3002"/>
      <c r="DS14" s="3002"/>
      <c r="DT14" s="3002"/>
      <c r="DU14" s="3002"/>
      <c r="DV14" s="3002"/>
      <c r="DW14" s="3002"/>
      <c r="DX14" s="3002"/>
      <c r="DY14" s="3002"/>
      <c r="DZ14" s="3002"/>
      <c r="EA14" s="3002"/>
      <c r="EB14" s="3002"/>
      <c r="EC14" s="3002"/>
      <c r="ED14" s="3002"/>
      <c r="EE14" s="3002"/>
      <c r="EF14" s="3002"/>
      <c r="EG14" s="3002"/>
      <c r="EH14" s="3002"/>
      <c r="EI14" s="3002"/>
      <c r="EJ14" s="3002"/>
      <c r="EK14" s="3002"/>
      <c r="EL14" s="3002"/>
      <c r="EM14" s="3002"/>
      <c r="EN14" s="3002"/>
      <c r="EO14" s="3002"/>
      <c r="EP14" s="3002"/>
      <c r="EQ14" s="3002"/>
      <c r="ER14" s="3002"/>
      <c r="ES14" s="3002"/>
      <c r="ET14" s="3002"/>
      <c r="EU14" s="3002"/>
      <c r="EV14" s="3002"/>
      <c r="EW14" s="3002"/>
      <c r="EX14" s="3002"/>
      <c r="EY14" s="3002"/>
      <c r="EZ14" s="3002"/>
      <c r="FA14" s="3002"/>
      <c r="FB14" s="3002"/>
      <c r="FC14" s="3002"/>
      <c r="FD14" s="3002"/>
      <c r="FE14" s="3002"/>
      <c r="FF14" s="3002"/>
      <c r="FG14" s="3002"/>
      <c r="FH14" s="3002"/>
      <c r="FI14" s="3002"/>
      <c r="FJ14" s="3002"/>
      <c r="FK14" s="3002"/>
      <c r="FL14" s="3002"/>
      <c r="FM14" s="3002"/>
      <c r="FN14" s="3002"/>
      <c r="FO14" s="3002"/>
      <c r="FP14" s="3002"/>
      <c r="FQ14" s="3002"/>
      <c r="FR14" s="3002"/>
      <c r="FS14" s="3002"/>
    </row>
    <row r="15" spans="1:175" s="55" customFormat="1" ht="15.75" customHeight="1">
      <c r="A15" s="979"/>
      <c r="B15" s="205" t="s">
        <v>5533</v>
      </c>
      <c r="C15" s="102" t="s">
        <v>5529</v>
      </c>
      <c r="D15" s="102">
        <v>2</v>
      </c>
      <c r="E15" s="524"/>
      <c r="F15" s="524"/>
      <c r="G15" s="524"/>
      <c r="H15" s="524"/>
      <c r="I15" s="524"/>
      <c r="J15" s="524"/>
      <c r="K15" s="524"/>
      <c r="L15" s="524"/>
      <c r="M15" s="524"/>
      <c r="N15" s="524"/>
      <c r="O15" s="524"/>
      <c r="P15" s="524"/>
      <c r="Q15" s="524"/>
      <c r="R15" s="524"/>
      <c r="S15" s="524"/>
      <c r="T15" s="524"/>
      <c r="U15" s="524"/>
      <c r="V15" s="524"/>
      <c r="W15" s="524"/>
      <c r="X15" s="524"/>
      <c r="Y15" s="524"/>
      <c r="Z15" s="524"/>
      <c r="AA15" s="524"/>
      <c r="AB15" s="524"/>
      <c r="AC15" s="524"/>
      <c r="AD15" s="524"/>
      <c r="AE15" s="524"/>
      <c r="AF15" s="524"/>
      <c r="AG15" s="524"/>
      <c r="AH15" s="524"/>
      <c r="AI15" s="524"/>
      <c r="AJ15" s="524"/>
      <c r="AK15" s="524"/>
      <c r="AL15" s="524"/>
      <c r="AM15" s="524"/>
      <c r="AN15" s="524"/>
      <c r="AO15" s="524"/>
      <c r="AP15" s="524"/>
      <c r="AQ15" s="524"/>
      <c r="AR15" s="524"/>
      <c r="AS15" s="524"/>
      <c r="AT15" s="524"/>
      <c r="AU15" s="524"/>
      <c r="AV15" s="524"/>
      <c r="AW15" s="524"/>
      <c r="AX15" s="524"/>
      <c r="AY15" s="524"/>
      <c r="AZ15" s="524"/>
      <c r="BA15" s="524"/>
      <c r="BB15" s="524"/>
      <c r="BC15" s="524"/>
      <c r="BD15" s="524"/>
      <c r="BE15" s="524"/>
      <c r="BF15" s="524"/>
      <c r="BG15" s="524"/>
      <c r="BH15" s="524"/>
      <c r="BI15" s="524"/>
      <c r="BJ15" s="524"/>
      <c r="BK15" s="524"/>
      <c r="BL15" s="524"/>
      <c r="BM15" s="524"/>
      <c r="BN15" s="524"/>
      <c r="BO15" s="524"/>
      <c r="BP15" s="524"/>
      <c r="BQ15" s="524"/>
      <c r="BR15" s="524"/>
      <c r="BS15" s="524"/>
      <c r="BT15" s="524"/>
      <c r="BU15" s="524"/>
      <c r="BV15" s="524"/>
      <c r="BW15" s="524"/>
      <c r="BX15" s="524"/>
      <c r="BY15" s="524"/>
      <c r="BZ15" s="524"/>
      <c r="CA15" s="524"/>
      <c r="CB15" s="524"/>
      <c r="CC15" s="524"/>
      <c r="CD15" s="524"/>
      <c r="CE15" s="524"/>
      <c r="CF15" s="524"/>
      <c r="CG15" s="819"/>
      <c r="CH15" s="85"/>
      <c r="CI15" s="413" t="s">
        <v>5534</v>
      </c>
      <c r="CK15" s="330"/>
      <c r="CL15" s="3002"/>
      <c r="CM15" s="3458"/>
      <c r="CN15" s="3438" t="str">
        <f t="shared" si="0"/>
        <v>Please complete all cells in row</v>
      </c>
      <c r="CO15" s="1003">
        <v>1</v>
      </c>
      <c r="CP15" s="3002"/>
      <c r="CQ15" s="3002"/>
      <c r="CR15" s="3002"/>
      <c r="CS15" s="3002"/>
      <c r="CT15" s="3002"/>
      <c r="CU15" s="3002"/>
      <c r="CV15" s="3002"/>
      <c r="CW15" s="3002"/>
      <c r="CX15" s="3002"/>
      <c r="CY15" s="3002"/>
      <c r="CZ15" s="3002"/>
      <c r="DA15" s="3002"/>
      <c r="DB15" s="3002"/>
      <c r="DC15" s="3002"/>
      <c r="DD15" s="3002"/>
      <c r="DE15" s="3002"/>
      <c r="DF15" s="3002"/>
      <c r="DG15" s="3002"/>
      <c r="DH15" s="3002"/>
      <c r="DI15" s="3002"/>
      <c r="DJ15" s="3002"/>
      <c r="DK15" s="3002"/>
      <c r="DL15" s="3002"/>
      <c r="DM15" s="3002"/>
      <c r="DN15" s="3002"/>
      <c r="DO15" s="3002"/>
      <c r="DP15" s="3002"/>
      <c r="DQ15" s="3002"/>
      <c r="DR15" s="3002"/>
      <c r="DS15" s="3002"/>
      <c r="DT15" s="3002"/>
      <c r="DU15" s="3002"/>
      <c r="DV15" s="3002"/>
      <c r="DW15" s="3002"/>
      <c r="DX15" s="3002"/>
      <c r="DY15" s="3002"/>
      <c r="DZ15" s="3002"/>
      <c r="EA15" s="3002"/>
      <c r="EB15" s="3002"/>
      <c r="EC15" s="3002"/>
      <c r="ED15" s="3002"/>
      <c r="EE15" s="3002"/>
      <c r="EF15" s="3002"/>
      <c r="EG15" s="3002"/>
      <c r="EH15" s="3002"/>
      <c r="EI15" s="3002"/>
      <c r="EJ15" s="3002"/>
      <c r="EK15" s="3002"/>
      <c r="EL15" s="3002"/>
      <c r="EM15" s="3002"/>
      <c r="EN15" s="3002"/>
      <c r="EO15" s="3002"/>
      <c r="EP15" s="3002"/>
      <c r="EQ15" s="3002"/>
      <c r="ER15" s="3002"/>
      <c r="ES15" s="3002"/>
      <c r="ET15" s="3002"/>
      <c r="EU15" s="3002"/>
      <c r="EV15" s="3002"/>
      <c r="EW15" s="3002"/>
      <c r="EX15" s="3002"/>
      <c r="EY15" s="3002"/>
      <c r="EZ15" s="3002"/>
      <c r="FA15" s="3002"/>
      <c r="FB15" s="3002"/>
      <c r="FC15" s="3002"/>
      <c r="FD15" s="3002"/>
      <c r="FE15" s="3002"/>
      <c r="FF15" s="3002"/>
      <c r="FG15" s="3002"/>
      <c r="FH15" s="3002"/>
      <c r="FI15" s="3002"/>
      <c r="FJ15" s="3002"/>
      <c r="FK15" s="3002"/>
      <c r="FL15" s="3002"/>
      <c r="FM15" s="3002"/>
      <c r="FN15" s="3002"/>
      <c r="FO15" s="3002"/>
      <c r="FP15" s="3002"/>
      <c r="FQ15" s="3002"/>
      <c r="FR15" s="3002"/>
      <c r="FS15" s="3002"/>
    </row>
    <row r="16" spans="1:175" s="55" customFormat="1" ht="15.75" customHeight="1">
      <c r="A16" s="979"/>
      <c r="B16" s="205" t="s">
        <v>5535</v>
      </c>
      <c r="C16" s="102" t="s">
        <v>5529</v>
      </c>
      <c r="D16" s="102">
        <v>2</v>
      </c>
      <c r="E16" s="524"/>
      <c r="F16" s="524"/>
      <c r="G16" s="524"/>
      <c r="H16" s="524"/>
      <c r="I16" s="524"/>
      <c r="J16" s="524"/>
      <c r="K16" s="524"/>
      <c r="L16" s="524"/>
      <c r="M16" s="524"/>
      <c r="N16" s="524"/>
      <c r="O16" s="524"/>
      <c r="P16" s="524"/>
      <c r="Q16" s="524"/>
      <c r="R16" s="524"/>
      <c r="S16" s="524"/>
      <c r="T16" s="524"/>
      <c r="U16" s="524"/>
      <c r="V16" s="524"/>
      <c r="W16" s="524"/>
      <c r="X16" s="524"/>
      <c r="Y16" s="524"/>
      <c r="Z16" s="524"/>
      <c r="AA16" s="524"/>
      <c r="AB16" s="524"/>
      <c r="AC16" s="524"/>
      <c r="AD16" s="524"/>
      <c r="AE16" s="524"/>
      <c r="AF16" s="524"/>
      <c r="AG16" s="524"/>
      <c r="AH16" s="524"/>
      <c r="AI16" s="524"/>
      <c r="AJ16" s="524"/>
      <c r="AK16" s="524"/>
      <c r="AL16" s="524"/>
      <c r="AM16" s="524"/>
      <c r="AN16" s="524"/>
      <c r="AO16" s="524"/>
      <c r="AP16" s="524"/>
      <c r="AQ16" s="524"/>
      <c r="AR16" s="524"/>
      <c r="AS16" s="524"/>
      <c r="AT16" s="524"/>
      <c r="AU16" s="524"/>
      <c r="AV16" s="524"/>
      <c r="AW16" s="524"/>
      <c r="AX16" s="524"/>
      <c r="AY16" s="524"/>
      <c r="AZ16" s="524"/>
      <c r="BA16" s="524"/>
      <c r="BB16" s="524"/>
      <c r="BC16" s="524"/>
      <c r="BD16" s="524"/>
      <c r="BE16" s="524"/>
      <c r="BF16" s="524"/>
      <c r="BG16" s="524"/>
      <c r="BH16" s="524"/>
      <c r="BI16" s="524"/>
      <c r="BJ16" s="524"/>
      <c r="BK16" s="524"/>
      <c r="BL16" s="524"/>
      <c r="BM16" s="524"/>
      <c r="BN16" s="524"/>
      <c r="BO16" s="524"/>
      <c r="BP16" s="524"/>
      <c r="BQ16" s="524"/>
      <c r="BR16" s="524"/>
      <c r="BS16" s="524"/>
      <c r="BT16" s="524"/>
      <c r="BU16" s="524"/>
      <c r="BV16" s="524"/>
      <c r="BW16" s="524"/>
      <c r="BX16" s="524"/>
      <c r="BY16" s="524"/>
      <c r="BZ16" s="524"/>
      <c r="CA16" s="524"/>
      <c r="CB16" s="524"/>
      <c r="CC16" s="524"/>
      <c r="CD16" s="524"/>
      <c r="CE16" s="524"/>
      <c r="CF16" s="524"/>
      <c r="CG16" s="819"/>
      <c r="CH16" s="85"/>
      <c r="CI16" s="413" t="s">
        <v>5536</v>
      </c>
      <c r="CK16" s="330"/>
      <c r="CL16" s="3002"/>
      <c r="CM16" s="3458"/>
      <c r="CN16" s="3438" t="str">
        <f t="shared" si="0"/>
        <v>Please complete all cells in row</v>
      </c>
      <c r="CO16" s="1003">
        <v>1</v>
      </c>
      <c r="CP16" s="3002"/>
      <c r="CQ16" s="3002"/>
      <c r="CR16" s="3002"/>
      <c r="CS16" s="3002"/>
      <c r="CT16" s="3002"/>
      <c r="CU16" s="3002"/>
      <c r="CV16" s="3002"/>
      <c r="CW16" s="3002"/>
      <c r="CX16" s="3002"/>
      <c r="CY16" s="3002"/>
      <c r="CZ16" s="3002"/>
      <c r="DA16" s="3002"/>
      <c r="DB16" s="3002"/>
      <c r="DC16" s="3002"/>
      <c r="DD16" s="3002"/>
      <c r="DE16" s="3002"/>
      <c r="DF16" s="3002"/>
      <c r="DG16" s="3002"/>
      <c r="DH16" s="3002"/>
      <c r="DI16" s="3002"/>
      <c r="DJ16" s="3002"/>
      <c r="DK16" s="3002"/>
      <c r="DL16" s="3002"/>
      <c r="DM16" s="3002"/>
      <c r="DN16" s="3002"/>
      <c r="DO16" s="3002"/>
      <c r="DP16" s="3002"/>
      <c r="DQ16" s="3002"/>
      <c r="DR16" s="3002"/>
      <c r="DS16" s="3002"/>
      <c r="DT16" s="3002"/>
      <c r="DU16" s="3002"/>
      <c r="DV16" s="3002"/>
      <c r="DW16" s="3002"/>
      <c r="DX16" s="3002"/>
      <c r="DY16" s="3002"/>
      <c r="DZ16" s="3002"/>
      <c r="EA16" s="3002"/>
      <c r="EB16" s="3002"/>
      <c r="EC16" s="3002"/>
      <c r="ED16" s="3002"/>
      <c r="EE16" s="3002"/>
      <c r="EF16" s="3002"/>
      <c r="EG16" s="3002"/>
      <c r="EH16" s="3002"/>
      <c r="EI16" s="3002"/>
      <c r="EJ16" s="3002"/>
      <c r="EK16" s="3002"/>
      <c r="EL16" s="3002"/>
      <c r="EM16" s="3002"/>
      <c r="EN16" s="3002"/>
      <c r="EO16" s="3002"/>
      <c r="EP16" s="3002"/>
      <c r="EQ16" s="3002"/>
      <c r="ER16" s="3002"/>
      <c r="ES16" s="3002"/>
      <c r="ET16" s="3002"/>
      <c r="EU16" s="3002"/>
      <c r="EV16" s="3002"/>
      <c r="EW16" s="3002"/>
      <c r="EX16" s="3002"/>
      <c r="EY16" s="3002"/>
      <c r="EZ16" s="3002"/>
      <c r="FA16" s="3002"/>
      <c r="FB16" s="3002"/>
      <c r="FC16" s="3002"/>
      <c r="FD16" s="3002"/>
      <c r="FE16" s="3002"/>
      <c r="FF16" s="3002"/>
      <c r="FG16" s="3002"/>
      <c r="FH16" s="3002"/>
      <c r="FI16" s="3002"/>
      <c r="FJ16" s="3002"/>
      <c r="FK16" s="3002"/>
      <c r="FL16" s="3002"/>
      <c r="FM16" s="3002"/>
      <c r="FN16" s="3002"/>
      <c r="FO16" s="3002"/>
      <c r="FP16" s="3002"/>
      <c r="FQ16" s="3002"/>
      <c r="FR16" s="3002"/>
      <c r="FS16" s="3002"/>
    </row>
    <row r="17" spans="1:175" s="55" customFormat="1" ht="15.75" customHeight="1">
      <c r="A17" s="979"/>
      <c r="B17" s="205" t="s">
        <v>5537</v>
      </c>
      <c r="C17" s="102" t="s">
        <v>5538</v>
      </c>
      <c r="D17" s="102">
        <v>2</v>
      </c>
      <c r="E17" s="524"/>
      <c r="F17" s="524"/>
      <c r="G17" s="524"/>
      <c r="H17" s="524"/>
      <c r="I17" s="524"/>
      <c r="J17" s="524"/>
      <c r="K17" s="524"/>
      <c r="L17" s="524"/>
      <c r="M17" s="524"/>
      <c r="N17" s="524"/>
      <c r="O17" s="524"/>
      <c r="P17" s="524"/>
      <c r="Q17" s="524"/>
      <c r="R17" s="524"/>
      <c r="S17" s="524"/>
      <c r="T17" s="524"/>
      <c r="U17" s="524"/>
      <c r="V17" s="524"/>
      <c r="W17" s="524"/>
      <c r="X17" s="524"/>
      <c r="Y17" s="524"/>
      <c r="Z17" s="524"/>
      <c r="AA17" s="524"/>
      <c r="AB17" s="524"/>
      <c r="AC17" s="524"/>
      <c r="AD17" s="524"/>
      <c r="AE17" s="524"/>
      <c r="AF17" s="524"/>
      <c r="AG17" s="524"/>
      <c r="AH17" s="524"/>
      <c r="AI17" s="524"/>
      <c r="AJ17" s="524"/>
      <c r="AK17" s="524"/>
      <c r="AL17" s="524"/>
      <c r="AM17" s="524"/>
      <c r="AN17" s="524"/>
      <c r="AO17" s="524"/>
      <c r="AP17" s="524"/>
      <c r="AQ17" s="524"/>
      <c r="AR17" s="524"/>
      <c r="AS17" s="524"/>
      <c r="AT17" s="524"/>
      <c r="AU17" s="524"/>
      <c r="AV17" s="524"/>
      <c r="AW17" s="524"/>
      <c r="AX17" s="524"/>
      <c r="AY17" s="524"/>
      <c r="AZ17" s="524"/>
      <c r="BA17" s="524"/>
      <c r="BB17" s="524"/>
      <c r="BC17" s="524"/>
      <c r="BD17" s="524"/>
      <c r="BE17" s="524"/>
      <c r="BF17" s="524"/>
      <c r="BG17" s="524"/>
      <c r="BH17" s="524"/>
      <c r="BI17" s="524"/>
      <c r="BJ17" s="524"/>
      <c r="BK17" s="524"/>
      <c r="BL17" s="524"/>
      <c r="BM17" s="524"/>
      <c r="BN17" s="524"/>
      <c r="BO17" s="524"/>
      <c r="BP17" s="524"/>
      <c r="BQ17" s="524"/>
      <c r="BR17" s="524"/>
      <c r="BS17" s="524"/>
      <c r="BT17" s="524"/>
      <c r="BU17" s="524"/>
      <c r="BV17" s="524"/>
      <c r="BW17" s="524"/>
      <c r="BX17" s="524"/>
      <c r="BY17" s="524"/>
      <c r="BZ17" s="524"/>
      <c r="CA17" s="524"/>
      <c r="CB17" s="524"/>
      <c r="CC17" s="524"/>
      <c r="CD17" s="524"/>
      <c r="CE17" s="524"/>
      <c r="CF17" s="524"/>
      <c r="CG17" s="819"/>
      <c r="CH17" s="85"/>
      <c r="CI17" s="413" t="s">
        <v>5539</v>
      </c>
      <c r="CK17" s="330"/>
      <c r="CL17" s="3002"/>
      <c r="CM17" s="3458"/>
      <c r="CN17" s="3438" t="str">
        <f t="shared" si="0"/>
        <v>Please complete all cells in row</v>
      </c>
      <c r="CO17" s="1003">
        <v>1</v>
      </c>
      <c r="CP17" s="3002"/>
      <c r="CQ17" s="3002"/>
      <c r="CR17" s="3002"/>
      <c r="CS17" s="3002"/>
      <c r="CT17" s="3002"/>
      <c r="CU17" s="3002"/>
      <c r="CV17" s="3002"/>
      <c r="CW17" s="3002"/>
      <c r="CX17" s="3002"/>
      <c r="CY17" s="3002"/>
      <c r="CZ17" s="3002"/>
      <c r="DA17" s="3002"/>
      <c r="DB17" s="3002"/>
      <c r="DC17" s="3002"/>
      <c r="DD17" s="3002"/>
      <c r="DE17" s="3002"/>
      <c r="DF17" s="3002"/>
      <c r="DG17" s="3002"/>
      <c r="DH17" s="3002"/>
      <c r="DI17" s="3002"/>
      <c r="DJ17" s="3002"/>
      <c r="DK17" s="3002"/>
      <c r="DL17" s="3002"/>
      <c r="DM17" s="3002"/>
      <c r="DN17" s="3002"/>
      <c r="DO17" s="3002"/>
      <c r="DP17" s="3002"/>
      <c r="DQ17" s="3002"/>
      <c r="DR17" s="3002"/>
      <c r="DS17" s="3002"/>
      <c r="DT17" s="3002"/>
      <c r="DU17" s="3002"/>
      <c r="DV17" s="3002"/>
      <c r="DW17" s="3002"/>
      <c r="DX17" s="3002"/>
      <c r="DY17" s="3002"/>
      <c r="DZ17" s="3002"/>
      <c r="EA17" s="3002"/>
      <c r="EB17" s="3002"/>
      <c r="EC17" s="3002"/>
      <c r="ED17" s="3002"/>
      <c r="EE17" s="3002"/>
      <c r="EF17" s="3002"/>
      <c r="EG17" s="3002"/>
      <c r="EH17" s="3002"/>
      <c r="EI17" s="3002"/>
      <c r="EJ17" s="3002"/>
      <c r="EK17" s="3002"/>
      <c r="EL17" s="3002"/>
      <c r="EM17" s="3002"/>
      <c r="EN17" s="3002"/>
      <c r="EO17" s="3002"/>
      <c r="EP17" s="3002"/>
      <c r="EQ17" s="3002"/>
      <c r="ER17" s="3002"/>
      <c r="ES17" s="3002"/>
      <c r="ET17" s="3002"/>
      <c r="EU17" s="3002"/>
      <c r="EV17" s="3002"/>
      <c r="EW17" s="3002"/>
      <c r="EX17" s="3002"/>
      <c r="EY17" s="3002"/>
      <c r="EZ17" s="3002"/>
      <c r="FA17" s="3002"/>
      <c r="FB17" s="3002"/>
      <c r="FC17" s="3002"/>
      <c r="FD17" s="3002"/>
      <c r="FE17" s="3002"/>
      <c r="FF17" s="3002"/>
      <c r="FG17" s="3002"/>
      <c r="FH17" s="3002"/>
      <c r="FI17" s="3002"/>
      <c r="FJ17" s="3002"/>
      <c r="FK17" s="3002"/>
      <c r="FL17" s="3002"/>
      <c r="FM17" s="3002"/>
      <c r="FN17" s="3002"/>
      <c r="FO17" s="3002"/>
      <c r="FP17" s="3002"/>
      <c r="FQ17" s="3002"/>
      <c r="FR17" s="3002"/>
      <c r="FS17" s="3002"/>
    </row>
    <row r="18" spans="1:175" s="55" customFormat="1" ht="15.75" customHeight="1">
      <c r="A18" s="979"/>
      <c r="B18" s="205" t="s">
        <v>5540</v>
      </c>
      <c r="C18" s="102" t="s">
        <v>5541</v>
      </c>
      <c r="D18" s="102">
        <v>0</v>
      </c>
      <c r="E18" s="3927">
        <f>IFERROR(E12*0.06*1000,0)</f>
        <v>0</v>
      </c>
      <c r="F18" s="3927">
        <f t="shared" ref="F18:BQ18" si="3">IFERROR(F12*0.06*1000,0)</f>
        <v>0</v>
      </c>
      <c r="G18" s="3927">
        <f t="shared" si="3"/>
        <v>0</v>
      </c>
      <c r="H18" s="3927">
        <f t="shared" si="3"/>
        <v>0</v>
      </c>
      <c r="I18" s="3927">
        <f t="shared" si="3"/>
        <v>0</v>
      </c>
      <c r="J18" s="3927">
        <f t="shared" si="3"/>
        <v>0</v>
      </c>
      <c r="K18" s="3927">
        <f t="shared" si="3"/>
        <v>0</v>
      </c>
      <c r="L18" s="3927">
        <f t="shared" si="3"/>
        <v>0</v>
      </c>
      <c r="M18" s="3927">
        <f t="shared" si="3"/>
        <v>0</v>
      </c>
      <c r="N18" s="3927">
        <f t="shared" si="3"/>
        <v>0</v>
      </c>
      <c r="O18" s="3927">
        <f t="shared" si="3"/>
        <v>0</v>
      </c>
      <c r="P18" s="3927">
        <f t="shared" si="3"/>
        <v>0</v>
      </c>
      <c r="Q18" s="3927">
        <f t="shared" si="3"/>
        <v>0</v>
      </c>
      <c r="R18" s="3927">
        <f t="shared" si="3"/>
        <v>0</v>
      </c>
      <c r="S18" s="3927">
        <f t="shared" si="3"/>
        <v>0</v>
      </c>
      <c r="T18" s="3927">
        <f t="shared" si="3"/>
        <v>0</v>
      </c>
      <c r="U18" s="3927">
        <f t="shared" si="3"/>
        <v>0</v>
      </c>
      <c r="V18" s="3927">
        <f t="shared" si="3"/>
        <v>0</v>
      </c>
      <c r="W18" s="3927">
        <f t="shared" si="3"/>
        <v>0</v>
      </c>
      <c r="X18" s="3927">
        <f t="shared" si="3"/>
        <v>0</v>
      </c>
      <c r="Y18" s="3927">
        <f t="shared" si="3"/>
        <v>0</v>
      </c>
      <c r="Z18" s="3927">
        <f t="shared" si="3"/>
        <v>0</v>
      </c>
      <c r="AA18" s="3927">
        <f t="shared" si="3"/>
        <v>0</v>
      </c>
      <c r="AB18" s="3927">
        <f t="shared" si="3"/>
        <v>0</v>
      </c>
      <c r="AC18" s="3927">
        <f t="shared" si="3"/>
        <v>0</v>
      </c>
      <c r="AD18" s="3927">
        <f t="shared" si="3"/>
        <v>0</v>
      </c>
      <c r="AE18" s="3927">
        <f t="shared" si="3"/>
        <v>0</v>
      </c>
      <c r="AF18" s="3927">
        <f t="shared" si="3"/>
        <v>0</v>
      </c>
      <c r="AG18" s="3927">
        <f t="shared" si="3"/>
        <v>0</v>
      </c>
      <c r="AH18" s="3927">
        <f t="shared" si="3"/>
        <v>0</v>
      </c>
      <c r="AI18" s="3927">
        <f t="shared" si="3"/>
        <v>0</v>
      </c>
      <c r="AJ18" s="3927">
        <f t="shared" si="3"/>
        <v>0</v>
      </c>
      <c r="AK18" s="3927">
        <f t="shared" si="3"/>
        <v>0</v>
      </c>
      <c r="AL18" s="3927">
        <f t="shared" si="3"/>
        <v>0</v>
      </c>
      <c r="AM18" s="3927">
        <f t="shared" si="3"/>
        <v>0</v>
      </c>
      <c r="AN18" s="3927">
        <f t="shared" si="3"/>
        <v>0</v>
      </c>
      <c r="AO18" s="3927">
        <f t="shared" si="3"/>
        <v>0</v>
      </c>
      <c r="AP18" s="3927">
        <f t="shared" si="3"/>
        <v>0</v>
      </c>
      <c r="AQ18" s="3927">
        <f t="shared" si="3"/>
        <v>0</v>
      </c>
      <c r="AR18" s="3927">
        <f t="shared" si="3"/>
        <v>0</v>
      </c>
      <c r="AS18" s="3927">
        <f t="shared" si="3"/>
        <v>0</v>
      </c>
      <c r="AT18" s="3927">
        <f t="shared" si="3"/>
        <v>0</v>
      </c>
      <c r="AU18" s="3927">
        <f t="shared" si="3"/>
        <v>0</v>
      </c>
      <c r="AV18" s="3927">
        <f t="shared" si="3"/>
        <v>0</v>
      </c>
      <c r="AW18" s="3927">
        <f t="shared" si="3"/>
        <v>0</v>
      </c>
      <c r="AX18" s="3927">
        <f t="shared" si="3"/>
        <v>0</v>
      </c>
      <c r="AY18" s="3927">
        <f t="shared" si="3"/>
        <v>0</v>
      </c>
      <c r="AZ18" s="3927">
        <f t="shared" si="3"/>
        <v>0</v>
      </c>
      <c r="BA18" s="3927">
        <f t="shared" si="3"/>
        <v>0</v>
      </c>
      <c r="BB18" s="3927">
        <f t="shared" si="3"/>
        <v>0</v>
      </c>
      <c r="BC18" s="3927">
        <f t="shared" si="3"/>
        <v>0</v>
      </c>
      <c r="BD18" s="3927">
        <f t="shared" si="3"/>
        <v>0</v>
      </c>
      <c r="BE18" s="3927">
        <f t="shared" si="3"/>
        <v>0</v>
      </c>
      <c r="BF18" s="3927">
        <f t="shared" si="3"/>
        <v>0</v>
      </c>
      <c r="BG18" s="3927">
        <f t="shared" si="3"/>
        <v>0</v>
      </c>
      <c r="BH18" s="3927">
        <f t="shared" si="3"/>
        <v>0</v>
      </c>
      <c r="BI18" s="3927">
        <f t="shared" si="3"/>
        <v>0</v>
      </c>
      <c r="BJ18" s="3927">
        <f t="shared" si="3"/>
        <v>0</v>
      </c>
      <c r="BK18" s="3927">
        <f t="shared" si="3"/>
        <v>0</v>
      </c>
      <c r="BL18" s="3927">
        <f t="shared" si="3"/>
        <v>0</v>
      </c>
      <c r="BM18" s="3927">
        <f t="shared" si="3"/>
        <v>0</v>
      </c>
      <c r="BN18" s="3927">
        <f t="shared" si="3"/>
        <v>0</v>
      </c>
      <c r="BO18" s="3927">
        <f t="shared" si="3"/>
        <v>0</v>
      </c>
      <c r="BP18" s="3927">
        <f t="shared" si="3"/>
        <v>0</v>
      </c>
      <c r="BQ18" s="3927">
        <f t="shared" si="3"/>
        <v>0</v>
      </c>
      <c r="BR18" s="3927">
        <f t="shared" ref="BR18:CF18" si="4">IFERROR(BR12*0.06*1000,0)</f>
        <v>0</v>
      </c>
      <c r="BS18" s="3927">
        <f t="shared" si="4"/>
        <v>0</v>
      </c>
      <c r="BT18" s="3927">
        <f t="shared" si="4"/>
        <v>0</v>
      </c>
      <c r="BU18" s="3927">
        <f t="shared" si="4"/>
        <v>0</v>
      </c>
      <c r="BV18" s="3927">
        <f t="shared" si="4"/>
        <v>0</v>
      </c>
      <c r="BW18" s="3927">
        <f t="shared" si="4"/>
        <v>0</v>
      </c>
      <c r="BX18" s="3927">
        <f t="shared" si="4"/>
        <v>0</v>
      </c>
      <c r="BY18" s="3927">
        <f t="shared" si="4"/>
        <v>0</v>
      </c>
      <c r="BZ18" s="3927">
        <f t="shared" si="4"/>
        <v>0</v>
      </c>
      <c r="CA18" s="3927">
        <f t="shared" si="4"/>
        <v>0</v>
      </c>
      <c r="CB18" s="3927">
        <f t="shared" si="4"/>
        <v>0</v>
      </c>
      <c r="CC18" s="3927">
        <f t="shared" si="4"/>
        <v>0</v>
      </c>
      <c r="CD18" s="3927">
        <f t="shared" si="4"/>
        <v>0</v>
      </c>
      <c r="CE18" s="3927">
        <f t="shared" si="4"/>
        <v>0</v>
      </c>
      <c r="CF18" s="3927">
        <f t="shared" si="4"/>
        <v>0</v>
      </c>
      <c r="CG18" s="819"/>
      <c r="CH18" s="40"/>
      <c r="CI18" s="413" t="s">
        <v>5542</v>
      </c>
      <c r="CJ18" s="40"/>
      <c r="CK18" s="446"/>
      <c r="CL18" s="3194"/>
      <c r="CM18" s="3458"/>
      <c r="CN18" s="3461">
        <f t="shared" si="0"/>
        <v>0</v>
      </c>
      <c r="CO18" s="1003">
        <v>1</v>
      </c>
      <c r="CP18" s="3002"/>
      <c r="CQ18" s="3002"/>
      <c r="CR18" s="3002"/>
      <c r="CS18" s="3002"/>
      <c r="CT18" s="3002"/>
      <c r="CU18" s="3002"/>
      <c r="CV18" s="3002"/>
      <c r="CW18" s="3002"/>
      <c r="CX18" s="3002"/>
      <c r="CY18" s="3002"/>
      <c r="CZ18" s="3002"/>
      <c r="DA18" s="3002"/>
      <c r="DB18" s="3002"/>
      <c r="DC18" s="3002"/>
      <c r="DD18" s="3002"/>
      <c r="DE18" s="3002"/>
      <c r="DF18" s="3002"/>
      <c r="DG18" s="3002"/>
      <c r="DH18" s="3002"/>
      <c r="DI18" s="3002"/>
      <c r="DJ18" s="3002"/>
      <c r="DK18" s="3002"/>
      <c r="DL18" s="3002"/>
      <c r="DM18" s="3002"/>
      <c r="DN18" s="3002"/>
      <c r="DO18" s="3002"/>
      <c r="DP18" s="3002"/>
      <c r="DQ18" s="3002"/>
      <c r="DR18" s="3002"/>
      <c r="DS18" s="3002"/>
      <c r="DT18" s="3002"/>
      <c r="DU18" s="3002"/>
      <c r="DV18" s="3002"/>
      <c r="DW18" s="3002"/>
      <c r="DX18" s="3002"/>
      <c r="DY18" s="3002"/>
      <c r="DZ18" s="3002"/>
      <c r="EA18" s="3002"/>
      <c r="EB18" s="3002"/>
      <c r="EC18" s="3002"/>
      <c r="ED18" s="3002"/>
      <c r="EE18" s="3002"/>
      <c r="EF18" s="3002"/>
      <c r="EG18" s="3002"/>
      <c r="EH18" s="3002"/>
      <c r="EI18" s="3002"/>
      <c r="EJ18" s="3002"/>
      <c r="EK18" s="3002"/>
      <c r="EL18" s="3002"/>
      <c r="EM18" s="3002"/>
      <c r="EN18" s="3002"/>
      <c r="EO18" s="3002"/>
      <c r="EP18" s="3002"/>
      <c r="EQ18" s="3002"/>
      <c r="ER18" s="3002"/>
      <c r="ES18" s="3002"/>
      <c r="ET18" s="3002"/>
      <c r="EU18" s="3002"/>
      <c r="EV18" s="3002"/>
      <c r="EW18" s="3002"/>
      <c r="EX18" s="3002"/>
      <c r="EY18" s="3002"/>
      <c r="EZ18" s="3002"/>
      <c r="FA18" s="3002"/>
      <c r="FB18" s="3002"/>
      <c r="FC18" s="3002"/>
      <c r="FD18" s="3002"/>
      <c r="FE18" s="3002"/>
      <c r="FF18" s="3002"/>
      <c r="FG18" s="3002"/>
      <c r="FH18" s="3002"/>
      <c r="FI18" s="3002"/>
      <c r="FJ18" s="3002"/>
      <c r="FK18" s="3002"/>
      <c r="FL18" s="3002"/>
      <c r="FM18" s="3002"/>
      <c r="FN18" s="3002"/>
      <c r="FO18" s="3002"/>
      <c r="FP18" s="3002"/>
      <c r="FQ18" s="3002"/>
      <c r="FR18" s="3002"/>
      <c r="FS18" s="3002"/>
    </row>
    <row r="19" spans="1:175" s="55" customFormat="1" ht="15.75" customHeight="1" thickBot="1">
      <c r="A19" s="3143"/>
      <c r="B19" s="206" t="s">
        <v>5543</v>
      </c>
      <c r="C19" s="139" t="s">
        <v>5544</v>
      </c>
      <c r="D19" s="139">
        <v>0</v>
      </c>
      <c r="E19" s="517"/>
      <c r="F19" s="517"/>
      <c r="G19" s="517"/>
      <c r="H19" s="517"/>
      <c r="I19" s="517"/>
      <c r="J19" s="517"/>
      <c r="K19" s="517"/>
      <c r="L19" s="517"/>
      <c r="M19" s="517"/>
      <c r="N19" s="517"/>
      <c r="O19" s="517"/>
      <c r="P19" s="517"/>
      <c r="Q19" s="517"/>
      <c r="R19" s="517"/>
      <c r="S19" s="517"/>
      <c r="T19" s="517"/>
      <c r="U19" s="517"/>
      <c r="V19" s="517"/>
      <c r="W19" s="517"/>
      <c r="X19" s="517"/>
      <c r="Y19" s="517"/>
      <c r="Z19" s="517"/>
      <c r="AA19" s="517"/>
      <c r="AB19" s="517"/>
      <c r="AC19" s="517"/>
      <c r="AD19" s="517"/>
      <c r="AE19" s="517"/>
      <c r="AF19" s="517"/>
      <c r="AG19" s="517"/>
      <c r="AH19" s="517"/>
      <c r="AI19" s="517"/>
      <c r="AJ19" s="517"/>
      <c r="AK19" s="517"/>
      <c r="AL19" s="517"/>
      <c r="AM19" s="517"/>
      <c r="AN19" s="517"/>
      <c r="AO19" s="517"/>
      <c r="AP19" s="517"/>
      <c r="AQ19" s="517"/>
      <c r="AR19" s="517"/>
      <c r="AS19" s="517"/>
      <c r="AT19" s="517"/>
      <c r="AU19" s="517"/>
      <c r="AV19" s="517"/>
      <c r="AW19" s="517"/>
      <c r="AX19" s="517"/>
      <c r="AY19" s="517"/>
      <c r="AZ19" s="517"/>
      <c r="BA19" s="517"/>
      <c r="BB19" s="517"/>
      <c r="BC19" s="517"/>
      <c r="BD19" s="517"/>
      <c r="BE19" s="517"/>
      <c r="BF19" s="517"/>
      <c r="BG19" s="517"/>
      <c r="BH19" s="517"/>
      <c r="BI19" s="517"/>
      <c r="BJ19" s="517"/>
      <c r="BK19" s="517"/>
      <c r="BL19" s="517"/>
      <c r="BM19" s="517"/>
      <c r="BN19" s="517"/>
      <c r="BO19" s="517"/>
      <c r="BP19" s="517"/>
      <c r="BQ19" s="517"/>
      <c r="BR19" s="517"/>
      <c r="BS19" s="517"/>
      <c r="BT19" s="517"/>
      <c r="BU19" s="517"/>
      <c r="BV19" s="517"/>
      <c r="BW19" s="517"/>
      <c r="BX19" s="517"/>
      <c r="BY19" s="517"/>
      <c r="BZ19" s="517"/>
      <c r="CA19" s="517"/>
      <c r="CB19" s="517"/>
      <c r="CC19" s="517"/>
      <c r="CD19" s="517"/>
      <c r="CE19" s="517"/>
      <c r="CF19" s="517"/>
      <c r="CG19" s="820"/>
      <c r="CH19" s="85"/>
      <c r="CI19" s="414" t="s">
        <v>5545</v>
      </c>
      <c r="CK19" s="447"/>
      <c r="CL19" s="3002"/>
      <c r="CM19" s="3458"/>
      <c r="CN19" s="3438" t="str">
        <f t="shared" si="0"/>
        <v>Please complete all cells in row</v>
      </c>
      <c r="CO19" s="1003">
        <v>1</v>
      </c>
      <c r="CP19" s="3002"/>
      <c r="CQ19" s="3002"/>
      <c r="CR19" s="3002"/>
      <c r="CS19" s="3002"/>
      <c r="CT19" s="3002"/>
      <c r="CU19" s="3002"/>
      <c r="CV19" s="3002"/>
      <c r="CW19" s="3002"/>
      <c r="CX19" s="3002"/>
      <c r="CY19" s="3002"/>
      <c r="CZ19" s="3002"/>
      <c r="DA19" s="3002"/>
      <c r="DB19" s="3002"/>
      <c r="DC19" s="3002"/>
      <c r="DD19" s="3002"/>
      <c r="DE19" s="3002"/>
      <c r="DF19" s="3002"/>
      <c r="DG19" s="3002"/>
      <c r="DH19" s="3002"/>
      <c r="DI19" s="3002"/>
      <c r="DJ19" s="3002"/>
      <c r="DK19" s="3002"/>
      <c r="DL19" s="3002"/>
      <c r="DM19" s="3002"/>
      <c r="DN19" s="3002"/>
      <c r="DO19" s="3002"/>
      <c r="DP19" s="3002"/>
      <c r="DQ19" s="3002"/>
      <c r="DR19" s="3002"/>
      <c r="DS19" s="3002"/>
      <c r="DT19" s="3002"/>
      <c r="DU19" s="3002"/>
      <c r="DV19" s="3002"/>
      <c r="DW19" s="3002"/>
      <c r="DX19" s="3002"/>
      <c r="DY19" s="3002"/>
      <c r="DZ19" s="3002"/>
      <c r="EA19" s="3002"/>
      <c r="EB19" s="3002"/>
      <c r="EC19" s="3002"/>
      <c r="ED19" s="3002"/>
      <c r="EE19" s="3002"/>
      <c r="EF19" s="3002"/>
      <c r="EG19" s="3002"/>
      <c r="EH19" s="3002"/>
      <c r="EI19" s="3002"/>
      <c r="EJ19" s="3002"/>
      <c r="EK19" s="3002"/>
      <c r="EL19" s="3002"/>
      <c r="EM19" s="3002"/>
      <c r="EN19" s="3002"/>
      <c r="EO19" s="3002"/>
      <c r="EP19" s="3002"/>
      <c r="EQ19" s="3002"/>
      <c r="ER19" s="3002"/>
      <c r="ES19" s="3002"/>
      <c r="ET19" s="3002"/>
      <c r="EU19" s="3002"/>
      <c r="EV19" s="3002"/>
      <c r="EW19" s="3002"/>
      <c r="EX19" s="3002"/>
      <c r="EY19" s="3002"/>
      <c r="EZ19" s="3002"/>
      <c r="FA19" s="3002"/>
      <c r="FB19" s="3002"/>
      <c r="FC19" s="3002"/>
      <c r="FD19" s="3002"/>
      <c r="FE19" s="3002"/>
      <c r="FF19" s="3002"/>
      <c r="FG19" s="3002"/>
      <c r="FH19" s="3002"/>
      <c r="FI19" s="3002"/>
      <c r="FJ19" s="3002"/>
      <c r="FK19" s="3002"/>
      <c r="FL19" s="3002"/>
      <c r="FM19" s="3002"/>
      <c r="FN19" s="3002"/>
      <c r="FO19" s="3002"/>
      <c r="FP19" s="3002"/>
      <c r="FQ19" s="3002"/>
      <c r="FR19" s="3002"/>
      <c r="FS19" s="3002"/>
    </row>
    <row r="20" spans="1:175" s="55" customFormat="1" ht="15.75" customHeight="1" thickTop="1" thickBot="1">
      <c r="A20" s="979"/>
      <c r="B20" s="448"/>
      <c r="C20" s="449"/>
      <c r="D20" s="449"/>
      <c r="E20" s="518"/>
      <c r="F20" s="518"/>
      <c r="G20" s="519"/>
      <c r="H20" s="519"/>
      <c r="I20" s="519"/>
      <c r="J20" s="519"/>
      <c r="K20" s="519"/>
      <c r="L20" s="519"/>
      <c r="M20" s="519"/>
      <c r="N20" s="519"/>
      <c r="O20" s="519"/>
      <c r="P20" s="519"/>
      <c r="Q20" s="519"/>
      <c r="R20" s="519"/>
      <c r="S20" s="519"/>
      <c r="T20" s="519"/>
      <c r="U20" s="519"/>
      <c r="V20" s="519"/>
      <c r="W20" s="519"/>
      <c r="X20" s="519"/>
      <c r="Y20" s="519"/>
      <c r="Z20" s="519"/>
      <c r="AA20" s="519"/>
      <c r="AB20" s="519"/>
      <c r="AC20" s="519"/>
      <c r="AD20" s="519"/>
      <c r="AE20" s="519"/>
      <c r="AF20" s="519"/>
      <c r="AG20" s="519"/>
      <c r="AH20" s="519"/>
      <c r="AI20" s="519"/>
      <c r="AJ20" s="519"/>
      <c r="AK20" s="519"/>
      <c r="AL20" s="519"/>
      <c r="AM20" s="519"/>
      <c r="AN20" s="519"/>
      <c r="AO20" s="519"/>
      <c r="AP20" s="519"/>
      <c r="AQ20" s="519"/>
      <c r="AR20" s="519"/>
      <c r="AS20" s="519"/>
      <c r="AT20" s="519"/>
      <c r="AU20" s="519"/>
      <c r="AV20" s="519"/>
      <c r="AW20" s="519"/>
      <c r="AX20" s="519"/>
      <c r="AY20" s="519"/>
      <c r="AZ20" s="519"/>
      <c r="BA20" s="519"/>
      <c r="BB20" s="519"/>
      <c r="BC20" s="519"/>
      <c r="BD20" s="519"/>
      <c r="BE20" s="519"/>
      <c r="BF20" s="519"/>
      <c r="BG20" s="519"/>
      <c r="BH20" s="519"/>
      <c r="BI20" s="519"/>
      <c r="BJ20" s="519"/>
      <c r="BK20" s="519"/>
      <c r="BL20" s="519"/>
      <c r="BM20" s="519"/>
      <c r="BN20" s="519"/>
      <c r="BO20" s="519"/>
      <c r="BP20" s="519"/>
      <c r="BQ20" s="519"/>
      <c r="BR20" s="519"/>
      <c r="BS20" s="519"/>
      <c r="BT20" s="519"/>
      <c r="BU20" s="519"/>
      <c r="BV20" s="519"/>
      <c r="BW20" s="519"/>
      <c r="BX20" s="519"/>
      <c r="BY20" s="519"/>
      <c r="BZ20" s="519"/>
      <c r="CA20" s="519"/>
      <c r="CB20" s="519"/>
      <c r="CC20" s="519"/>
      <c r="CD20" s="519"/>
      <c r="CE20" s="519"/>
      <c r="CF20" s="520"/>
      <c r="CG20" s="521"/>
      <c r="CH20" s="85"/>
      <c r="CL20" s="3002"/>
      <c r="CM20" s="3458"/>
      <c r="CN20" s="3461">
        <f t="shared" si="0"/>
        <v>0</v>
      </c>
      <c r="CO20" s="1003">
        <v>81</v>
      </c>
      <c r="CP20" s="3002"/>
      <c r="CQ20" s="3002"/>
      <c r="CR20" s="3002"/>
      <c r="CS20" s="3002"/>
      <c r="CT20" s="3002"/>
      <c r="CU20" s="3002"/>
      <c r="CV20" s="3002"/>
      <c r="CW20" s="3002"/>
      <c r="CX20" s="3002"/>
      <c r="CY20" s="3002"/>
      <c r="CZ20" s="3002"/>
      <c r="DA20" s="3002"/>
      <c r="DB20" s="3002"/>
      <c r="DC20" s="3002"/>
      <c r="DD20" s="3002"/>
      <c r="DE20" s="3002"/>
      <c r="DF20" s="3002"/>
      <c r="DG20" s="3002"/>
      <c r="DH20" s="3002"/>
      <c r="DI20" s="3002"/>
      <c r="DJ20" s="3002"/>
      <c r="DK20" s="3002"/>
      <c r="DL20" s="3002"/>
      <c r="DM20" s="3002"/>
      <c r="DN20" s="3002"/>
      <c r="DO20" s="3002"/>
      <c r="DP20" s="3002"/>
      <c r="DQ20" s="3002"/>
      <c r="DR20" s="3002"/>
      <c r="DS20" s="3002"/>
      <c r="DT20" s="3002"/>
      <c r="DU20" s="3002"/>
      <c r="DV20" s="3002"/>
      <c r="DW20" s="3002"/>
      <c r="DX20" s="3002"/>
      <c r="DY20" s="3002"/>
      <c r="DZ20" s="3002"/>
      <c r="EA20" s="3002"/>
      <c r="EB20" s="3002"/>
      <c r="EC20" s="3002"/>
      <c r="ED20" s="3002"/>
      <c r="EE20" s="3002"/>
      <c r="EF20" s="3002"/>
      <c r="EG20" s="3002"/>
      <c r="EH20" s="3002"/>
      <c r="EI20" s="3002"/>
      <c r="EJ20" s="3002"/>
      <c r="EK20" s="3002"/>
      <c r="EL20" s="3002"/>
      <c r="EM20" s="3002"/>
      <c r="EN20" s="3002"/>
      <c r="EO20" s="3002"/>
      <c r="EP20" s="3002"/>
      <c r="EQ20" s="3002"/>
      <c r="ER20" s="3002"/>
      <c r="ES20" s="3002"/>
      <c r="ET20" s="3002"/>
      <c r="EU20" s="3002"/>
      <c r="EV20" s="3002"/>
      <c r="EW20" s="3002"/>
      <c r="EX20" s="3002"/>
      <c r="EY20" s="3002"/>
      <c r="EZ20" s="3002"/>
      <c r="FA20" s="3002"/>
      <c r="FB20" s="3002"/>
      <c r="FC20" s="3002"/>
      <c r="FD20" s="3002"/>
      <c r="FE20" s="3002"/>
      <c r="FF20" s="3002"/>
      <c r="FG20" s="3002"/>
      <c r="FH20" s="3002"/>
      <c r="FI20" s="3002"/>
      <c r="FJ20" s="3002"/>
      <c r="FK20" s="3002"/>
      <c r="FL20" s="3002"/>
      <c r="FM20" s="3002"/>
      <c r="FN20" s="3002"/>
      <c r="FO20" s="3002"/>
      <c r="FP20" s="3002"/>
      <c r="FQ20" s="3002"/>
      <c r="FR20" s="3002"/>
      <c r="FS20" s="3002"/>
    </row>
    <row r="21" spans="1:175" s="55" customFormat="1" ht="15.75" customHeight="1" thickTop="1" thickBot="1">
      <c r="A21" s="979"/>
      <c r="B21" s="168" t="s">
        <v>5546</v>
      </c>
      <c r="C21" s="213"/>
      <c r="D21" s="213"/>
      <c r="E21" s="518"/>
      <c r="F21" s="518"/>
      <c r="G21" s="519"/>
      <c r="H21" s="519"/>
      <c r="I21" s="519"/>
      <c r="J21" s="519"/>
      <c r="K21" s="519"/>
      <c r="L21" s="519"/>
      <c r="M21" s="519"/>
      <c r="N21" s="519"/>
      <c r="O21" s="519"/>
      <c r="P21" s="519"/>
      <c r="Q21" s="519"/>
      <c r="R21" s="519"/>
      <c r="S21" s="519"/>
      <c r="T21" s="519"/>
      <c r="U21" s="519"/>
      <c r="V21" s="519"/>
      <c r="W21" s="519"/>
      <c r="X21" s="519"/>
      <c r="Y21" s="519"/>
      <c r="Z21" s="519"/>
      <c r="AA21" s="519"/>
      <c r="AB21" s="519"/>
      <c r="AC21" s="519"/>
      <c r="AD21" s="519"/>
      <c r="AE21" s="519"/>
      <c r="AF21" s="519"/>
      <c r="AG21" s="519"/>
      <c r="AH21" s="519"/>
      <c r="AI21" s="519"/>
      <c r="AJ21" s="519"/>
      <c r="AK21" s="519"/>
      <c r="AL21" s="519"/>
      <c r="AM21" s="519"/>
      <c r="AN21" s="519"/>
      <c r="AO21" s="519"/>
      <c r="AP21" s="519"/>
      <c r="AQ21" s="519"/>
      <c r="AR21" s="519"/>
      <c r="AS21" s="519"/>
      <c r="AT21" s="519"/>
      <c r="AU21" s="519"/>
      <c r="AV21" s="519"/>
      <c r="AW21" s="519"/>
      <c r="AX21" s="519"/>
      <c r="AY21" s="519"/>
      <c r="AZ21" s="519"/>
      <c r="BA21" s="519"/>
      <c r="BB21" s="519"/>
      <c r="BC21" s="519"/>
      <c r="BD21" s="519"/>
      <c r="BE21" s="519"/>
      <c r="BF21" s="519"/>
      <c r="BG21" s="519"/>
      <c r="BH21" s="519"/>
      <c r="BI21" s="519"/>
      <c r="BJ21" s="519"/>
      <c r="BK21" s="519"/>
      <c r="BL21" s="519"/>
      <c r="BM21" s="519"/>
      <c r="BN21" s="519"/>
      <c r="BO21" s="519"/>
      <c r="BP21" s="519"/>
      <c r="BQ21" s="519"/>
      <c r="BR21" s="519"/>
      <c r="BS21" s="519"/>
      <c r="BT21" s="519"/>
      <c r="BU21" s="519"/>
      <c r="BV21" s="519"/>
      <c r="BW21" s="519"/>
      <c r="BX21" s="519"/>
      <c r="BY21" s="519"/>
      <c r="BZ21" s="519"/>
      <c r="CA21" s="519"/>
      <c r="CB21" s="519"/>
      <c r="CC21" s="519"/>
      <c r="CD21" s="519"/>
      <c r="CE21" s="519"/>
      <c r="CF21" s="520"/>
      <c r="CG21" s="521"/>
      <c r="CH21" s="85"/>
      <c r="CI21" s="85"/>
      <c r="CK21" s="385"/>
      <c r="CL21" s="3002"/>
      <c r="CM21" s="3458"/>
      <c r="CN21" s="3461">
        <f t="shared" si="0"/>
        <v>0</v>
      </c>
      <c r="CO21" s="1003">
        <v>81</v>
      </c>
      <c r="CP21" s="3002"/>
      <c r="CQ21" s="3002"/>
      <c r="CR21" s="3002"/>
      <c r="CS21" s="3002"/>
      <c r="CT21" s="3002"/>
      <c r="CU21" s="3002"/>
      <c r="CV21" s="3002"/>
      <c r="CW21" s="3002"/>
      <c r="CX21" s="3002"/>
      <c r="CY21" s="3002"/>
      <c r="CZ21" s="3002"/>
      <c r="DA21" s="3002"/>
      <c r="DB21" s="3002"/>
      <c r="DC21" s="3002"/>
      <c r="DD21" s="3002"/>
      <c r="DE21" s="3002"/>
      <c r="DF21" s="3002"/>
      <c r="DG21" s="3002"/>
      <c r="DH21" s="3002"/>
      <c r="DI21" s="3002"/>
      <c r="DJ21" s="3002"/>
      <c r="DK21" s="3002"/>
      <c r="DL21" s="3002"/>
      <c r="DM21" s="3002"/>
      <c r="DN21" s="3002"/>
      <c r="DO21" s="3002"/>
      <c r="DP21" s="3002"/>
      <c r="DQ21" s="3002"/>
      <c r="DR21" s="3002"/>
      <c r="DS21" s="3002"/>
      <c r="DT21" s="3002"/>
      <c r="DU21" s="3002"/>
      <c r="DV21" s="3002"/>
      <c r="DW21" s="3002"/>
      <c r="DX21" s="3002"/>
      <c r="DY21" s="3002"/>
      <c r="DZ21" s="3002"/>
      <c r="EA21" s="3002"/>
      <c r="EB21" s="3002"/>
      <c r="EC21" s="3002"/>
      <c r="ED21" s="3002"/>
      <c r="EE21" s="3002"/>
      <c r="EF21" s="3002"/>
      <c r="EG21" s="3002"/>
      <c r="EH21" s="3002"/>
      <c r="EI21" s="3002"/>
      <c r="EJ21" s="3002"/>
      <c r="EK21" s="3002"/>
      <c r="EL21" s="3002"/>
      <c r="EM21" s="3002"/>
      <c r="EN21" s="3002"/>
      <c r="EO21" s="3002"/>
      <c r="EP21" s="3002"/>
      <c r="EQ21" s="3002"/>
      <c r="ER21" s="3002"/>
      <c r="ES21" s="3002"/>
      <c r="ET21" s="3002"/>
      <c r="EU21" s="3002"/>
      <c r="EV21" s="3002"/>
      <c r="EW21" s="3002"/>
      <c r="EX21" s="3002"/>
      <c r="EY21" s="3002"/>
      <c r="EZ21" s="3002"/>
      <c r="FA21" s="3002"/>
      <c r="FB21" s="3002"/>
      <c r="FC21" s="3002"/>
      <c r="FD21" s="3002"/>
      <c r="FE21" s="3002"/>
      <c r="FF21" s="3002"/>
      <c r="FG21" s="3002"/>
      <c r="FH21" s="3002"/>
      <c r="FI21" s="3002"/>
      <c r="FJ21" s="3002"/>
      <c r="FK21" s="3002"/>
      <c r="FL21" s="3002"/>
      <c r="FM21" s="3002"/>
      <c r="FN21" s="3002"/>
      <c r="FO21" s="3002"/>
      <c r="FP21" s="3002"/>
      <c r="FQ21" s="3002"/>
      <c r="FR21" s="3002"/>
      <c r="FS21" s="3002"/>
    </row>
    <row r="22" spans="1:175" s="55" customFormat="1" ht="15.75" customHeight="1" thickTop="1">
      <c r="A22" s="3143"/>
      <c r="B22" s="202" t="s">
        <v>5547</v>
      </c>
      <c r="C22" s="96" t="s">
        <v>5548</v>
      </c>
      <c r="D22" s="96">
        <v>0</v>
      </c>
      <c r="E22" s="522"/>
      <c r="F22" s="522"/>
      <c r="G22" s="522"/>
      <c r="H22" s="522"/>
      <c r="I22" s="522"/>
      <c r="J22" s="522"/>
      <c r="K22" s="522"/>
      <c r="L22" s="522"/>
      <c r="M22" s="522"/>
      <c r="N22" s="522"/>
      <c r="O22" s="522"/>
      <c r="P22" s="522"/>
      <c r="Q22" s="522"/>
      <c r="R22" s="522"/>
      <c r="S22" s="522"/>
      <c r="T22" s="522"/>
      <c r="U22" s="522"/>
      <c r="V22" s="522"/>
      <c r="W22" s="522"/>
      <c r="X22" s="522"/>
      <c r="Y22" s="522"/>
      <c r="Z22" s="522"/>
      <c r="AA22" s="522"/>
      <c r="AB22" s="522"/>
      <c r="AC22" s="522"/>
      <c r="AD22" s="522"/>
      <c r="AE22" s="522"/>
      <c r="AF22" s="522"/>
      <c r="AG22" s="522"/>
      <c r="AH22" s="522"/>
      <c r="AI22" s="522"/>
      <c r="AJ22" s="522"/>
      <c r="AK22" s="522"/>
      <c r="AL22" s="522"/>
      <c r="AM22" s="522"/>
      <c r="AN22" s="522"/>
      <c r="AO22" s="522"/>
      <c r="AP22" s="522"/>
      <c r="AQ22" s="522"/>
      <c r="AR22" s="522"/>
      <c r="AS22" s="522"/>
      <c r="AT22" s="522"/>
      <c r="AU22" s="522"/>
      <c r="AV22" s="522"/>
      <c r="AW22" s="522"/>
      <c r="AX22" s="522"/>
      <c r="AY22" s="522"/>
      <c r="AZ22" s="522"/>
      <c r="BA22" s="522"/>
      <c r="BB22" s="522"/>
      <c r="BC22" s="522"/>
      <c r="BD22" s="522"/>
      <c r="BE22" s="522"/>
      <c r="BF22" s="522"/>
      <c r="BG22" s="522"/>
      <c r="BH22" s="522"/>
      <c r="BI22" s="522"/>
      <c r="BJ22" s="522"/>
      <c r="BK22" s="522"/>
      <c r="BL22" s="522"/>
      <c r="BM22" s="522"/>
      <c r="BN22" s="522"/>
      <c r="BO22" s="522"/>
      <c r="BP22" s="522"/>
      <c r="BQ22" s="522"/>
      <c r="BR22" s="522"/>
      <c r="BS22" s="522"/>
      <c r="BT22" s="522"/>
      <c r="BU22" s="522"/>
      <c r="BV22" s="522"/>
      <c r="BW22" s="522"/>
      <c r="BX22" s="522"/>
      <c r="BY22" s="522"/>
      <c r="BZ22" s="522"/>
      <c r="CA22" s="522"/>
      <c r="CB22" s="522"/>
      <c r="CC22" s="522"/>
      <c r="CD22" s="522"/>
      <c r="CE22" s="522"/>
      <c r="CF22" s="522"/>
      <c r="CG22" s="3754">
        <f t="shared" ref="CG22:CG27" si="5">IFERROR(SUM(E22:CF22),0)</f>
        <v>0</v>
      </c>
      <c r="CH22" s="40"/>
      <c r="CI22" s="412" t="s">
        <v>5549</v>
      </c>
      <c r="CK22" s="333"/>
      <c r="CL22" s="3002"/>
      <c r="CM22" s="3458"/>
      <c r="CN22" s="3438" t="str">
        <f t="shared" si="0"/>
        <v>Please complete all cells in row</v>
      </c>
      <c r="CO22" s="1003">
        <v>0</v>
      </c>
      <c r="CP22" s="3002"/>
      <c r="CQ22" s="3002"/>
      <c r="CR22" s="3002"/>
      <c r="CS22" s="3002"/>
      <c r="CT22" s="3002"/>
      <c r="CU22" s="3002"/>
      <c r="CV22" s="3002"/>
      <c r="CW22" s="3002"/>
      <c r="CX22" s="3002"/>
      <c r="CY22" s="3002"/>
      <c r="CZ22" s="3002"/>
      <c r="DA22" s="3002"/>
      <c r="DB22" s="3002"/>
      <c r="DC22" s="3002"/>
      <c r="DD22" s="3002"/>
      <c r="DE22" s="3002"/>
      <c r="DF22" s="3002"/>
      <c r="DG22" s="3002"/>
      <c r="DH22" s="3002"/>
      <c r="DI22" s="3002"/>
      <c r="DJ22" s="3002"/>
      <c r="DK22" s="3002"/>
      <c r="DL22" s="3002"/>
      <c r="DM22" s="3002"/>
      <c r="DN22" s="3002"/>
      <c r="DO22" s="3002"/>
      <c r="DP22" s="3002"/>
      <c r="DQ22" s="3002"/>
      <c r="DR22" s="3002"/>
      <c r="DS22" s="3002"/>
      <c r="DT22" s="3002"/>
      <c r="DU22" s="3002"/>
      <c r="DV22" s="3002"/>
      <c r="DW22" s="3002"/>
      <c r="DX22" s="3002"/>
      <c r="DY22" s="3002"/>
      <c r="DZ22" s="3002"/>
      <c r="EA22" s="3002"/>
      <c r="EB22" s="3002"/>
      <c r="EC22" s="3002"/>
      <c r="ED22" s="3002"/>
      <c r="EE22" s="3002"/>
      <c r="EF22" s="3002"/>
      <c r="EG22" s="3002"/>
      <c r="EH22" s="3002"/>
      <c r="EI22" s="3002"/>
      <c r="EJ22" s="3002"/>
      <c r="EK22" s="3002"/>
      <c r="EL22" s="3002"/>
      <c r="EM22" s="3002"/>
      <c r="EN22" s="3002"/>
      <c r="EO22" s="3002"/>
      <c r="EP22" s="3002"/>
      <c r="EQ22" s="3002"/>
      <c r="ER22" s="3002"/>
      <c r="ES22" s="3002"/>
      <c r="ET22" s="3002"/>
      <c r="EU22" s="3002"/>
      <c r="EV22" s="3002"/>
      <c r="EW22" s="3002"/>
      <c r="EX22" s="3002"/>
      <c r="EY22" s="3002"/>
      <c r="EZ22" s="3002"/>
      <c r="FA22" s="3002"/>
      <c r="FB22" s="3002"/>
      <c r="FC22" s="3002"/>
      <c r="FD22" s="3002"/>
      <c r="FE22" s="3002"/>
      <c r="FF22" s="3002"/>
      <c r="FG22" s="3002"/>
      <c r="FH22" s="3002"/>
      <c r="FI22" s="3002"/>
      <c r="FJ22" s="3002"/>
      <c r="FK22" s="3002"/>
      <c r="FL22" s="3002"/>
      <c r="FM22" s="3002"/>
      <c r="FN22" s="3002"/>
      <c r="FO22" s="3002"/>
      <c r="FP22" s="3002"/>
      <c r="FQ22" s="3002"/>
      <c r="FR22" s="3002"/>
      <c r="FS22" s="3002"/>
    </row>
    <row r="23" spans="1:175" s="55" customFormat="1" ht="15.75" customHeight="1">
      <c r="A23" s="979"/>
      <c r="B23" s="205" t="s">
        <v>5550</v>
      </c>
      <c r="C23" s="102" t="s">
        <v>5548</v>
      </c>
      <c r="D23" s="102">
        <v>0</v>
      </c>
      <c r="E23" s="515"/>
      <c r="F23" s="515"/>
      <c r="G23" s="515"/>
      <c r="H23" s="515"/>
      <c r="I23" s="515"/>
      <c r="J23" s="515"/>
      <c r="K23" s="515"/>
      <c r="L23" s="515"/>
      <c r="M23" s="515"/>
      <c r="N23" s="515"/>
      <c r="O23" s="515"/>
      <c r="P23" s="515"/>
      <c r="Q23" s="515"/>
      <c r="R23" s="515"/>
      <c r="S23" s="515"/>
      <c r="T23" s="515"/>
      <c r="U23" s="515"/>
      <c r="V23" s="515"/>
      <c r="W23" s="515"/>
      <c r="X23" s="515"/>
      <c r="Y23" s="515"/>
      <c r="Z23" s="515"/>
      <c r="AA23" s="515"/>
      <c r="AB23" s="515"/>
      <c r="AC23" s="515"/>
      <c r="AD23" s="515"/>
      <c r="AE23" s="515"/>
      <c r="AF23" s="515"/>
      <c r="AG23" s="515"/>
      <c r="AH23" s="515"/>
      <c r="AI23" s="515"/>
      <c r="AJ23" s="515"/>
      <c r="AK23" s="515"/>
      <c r="AL23" s="515"/>
      <c r="AM23" s="515"/>
      <c r="AN23" s="515"/>
      <c r="AO23" s="515"/>
      <c r="AP23" s="515"/>
      <c r="AQ23" s="515"/>
      <c r="AR23" s="515"/>
      <c r="AS23" s="515"/>
      <c r="AT23" s="515"/>
      <c r="AU23" s="515"/>
      <c r="AV23" s="515"/>
      <c r="AW23" s="515"/>
      <c r="AX23" s="515"/>
      <c r="AY23" s="515"/>
      <c r="AZ23" s="515"/>
      <c r="BA23" s="515"/>
      <c r="BB23" s="515"/>
      <c r="BC23" s="515"/>
      <c r="BD23" s="515"/>
      <c r="BE23" s="515"/>
      <c r="BF23" s="515"/>
      <c r="BG23" s="515"/>
      <c r="BH23" s="515"/>
      <c r="BI23" s="515"/>
      <c r="BJ23" s="515"/>
      <c r="BK23" s="515"/>
      <c r="BL23" s="515"/>
      <c r="BM23" s="515"/>
      <c r="BN23" s="515"/>
      <c r="BO23" s="515"/>
      <c r="BP23" s="515"/>
      <c r="BQ23" s="515"/>
      <c r="BR23" s="515"/>
      <c r="BS23" s="515"/>
      <c r="BT23" s="515"/>
      <c r="BU23" s="515"/>
      <c r="BV23" s="515"/>
      <c r="BW23" s="515"/>
      <c r="BX23" s="515"/>
      <c r="BY23" s="515"/>
      <c r="BZ23" s="515"/>
      <c r="CA23" s="515"/>
      <c r="CB23" s="515"/>
      <c r="CC23" s="515"/>
      <c r="CD23" s="515"/>
      <c r="CE23" s="515"/>
      <c r="CF23" s="515"/>
      <c r="CG23" s="3755">
        <f t="shared" si="5"/>
        <v>0</v>
      </c>
      <c r="CH23" s="40"/>
      <c r="CI23" s="413" t="s">
        <v>5551</v>
      </c>
      <c r="CK23" s="330"/>
      <c r="CL23" s="3002"/>
      <c r="CM23" s="3458"/>
      <c r="CN23" s="3438" t="str">
        <f t="shared" si="0"/>
        <v>Please complete all cells in row</v>
      </c>
      <c r="CO23" s="1003">
        <v>0</v>
      </c>
      <c r="CP23" s="3002"/>
      <c r="CQ23" s="3002"/>
      <c r="CR23" s="3002"/>
      <c r="CS23" s="3002"/>
      <c r="CT23" s="3002"/>
      <c r="CU23" s="3002"/>
      <c r="CV23" s="3002"/>
      <c r="CW23" s="3002"/>
      <c r="CX23" s="3002"/>
      <c r="CY23" s="3002"/>
      <c r="CZ23" s="3002"/>
      <c r="DA23" s="3002"/>
      <c r="DB23" s="3002"/>
      <c r="DC23" s="3002"/>
      <c r="DD23" s="3002"/>
      <c r="DE23" s="3002"/>
      <c r="DF23" s="3002"/>
      <c r="DG23" s="3002"/>
      <c r="DH23" s="3002"/>
      <c r="DI23" s="3002"/>
      <c r="DJ23" s="3002"/>
      <c r="DK23" s="3002"/>
      <c r="DL23" s="3002"/>
      <c r="DM23" s="3002"/>
      <c r="DN23" s="3002"/>
      <c r="DO23" s="3002"/>
      <c r="DP23" s="3002"/>
      <c r="DQ23" s="3002"/>
      <c r="DR23" s="3002"/>
      <c r="DS23" s="3002"/>
      <c r="DT23" s="3002"/>
      <c r="DU23" s="3002"/>
      <c r="DV23" s="3002"/>
      <c r="DW23" s="3002"/>
      <c r="DX23" s="3002"/>
      <c r="DY23" s="3002"/>
      <c r="DZ23" s="3002"/>
      <c r="EA23" s="3002"/>
      <c r="EB23" s="3002"/>
      <c r="EC23" s="3002"/>
      <c r="ED23" s="3002"/>
      <c r="EE23" s="3002"/>
      <c r="EF23" s="3002"/>
      <c r="EG23" s="3002"/>
      <c r="EH23" s="3002"/>
      <c r="EI23" s="3002"/>
      <c r="EJ23" s="3002"/>
      <c r="EK23" s="3002"/>
      <c r="EL23" s="3002"/>
      <c r="EM23" s="3002"/>
      <c r="EN23" s="3002"/>
      <c r="EO23" s="3002"/>
      <c r="EP23" s="3002"/>
      <c r="EQ23" s="3002"/>
      <c r="ER23" s="3002"/>
      <c r="ES23" s="3002"/>
      <c r="ET23" s="3002"/>
      <c r="EU23" s="3002"/>
      <c r="EV23" s="3002"/>
      <c r="EW23" s="3002"/>
      <c r="EX23" s="3002"/>
      <c r="EY23" s="3002"/>
      <c r="EZ23" s="3002"/>
      <c r="FA23" s="3002"/>
      <c r="FB23" s="3002"/>
      <c r="FC23" s="3002"/>
      <c r="FD23" s="3002"/>
      <c r="FE23" s="3002"/>
      <c r="FF23" s="3002"/>
      <c r="FG23" s="3002"/>
      <c r="FH23" s="3002"/>
      <c r="FI23" s="3002"/>
      <c r="FJ23" s="3002"/>
      <c r="FK23" s="3002"/>
      <c r="FL23" s="3002"/>
      <c r="FM23" s="3002"/>
      <c r="FN23" s="3002"/>
      <c r="FO23" s="3002"/>
      <c r="FP23" s="3002"/>
      <c r="FQ23" s="3002"/>
      <c r="FR23" s="3002"/>
      <c r="FS23" s="3002"/>
    </row>
    <row r="24" spans="1:175" s="55" customFormat="1" ht="15.75" customHeight="1">
      <c r="A24" s="979"/>
      <c r="B24" s="205" t="s">
        <v>5552</v>
      </c>
      <c r="C24" s="102" t="s">
        <v>5548</v>
      </c>
      <c r="D24" s="102">
        <v>0</v>
      </c>
      <c r="E24" s="515"/>
      <c r="F24" s="515"/>
      <c r="G24" s="515"/>
      <c r="H24" s="515"/>
      <c r="I24" s="515"/>
      <c r="J24" s="515"/>
      <c r="K24" s="515"/>
      <c r="L24" s="515"/>
      <c r="M24" s="515"/>
      <c r="N24" s="515"/>
      <c r="O24" s="515"/>
      <c r="P24" s="515"/>
      <c r="Q24" s="515"/>
      <c r="R24" s="515"/>
      <c r="S24" s="515"/>
      <c r="T24" s="515"/>
      <c r="U24" s="515"/>
      <c r="V24" s="515"/>
      <c r="W24" s="515"/>
      <c r="X24" s="515"/>
      <c r="Y24" s="515"/>
      <c r="Z24" s="515"/>
      <c r="AA24" s="515"/>
      <c r="AB24" s="515"/>
      <c r="AC24" s="515"/>
      <c r="AD24" s="515"/>
      <c r="AE24" s="515"/>
      <c r="AF24" s="515"/>
      <c r="AG24" s="515"/>
      <c r="AH24" s="515"/>
      <c r="AI24" s="515"/>
      <c r="AJ24" s="515"/>
      <c r="AK24" s="515"/>
      <c r="AL24" s="515"/>
      <c r="AM24" s="515"/>
      <c r="AN24" s="515"/>
      <c r="AO24" s="515"/>
      <c r="AP24" s="515"/>
      <c r="AQ24" s="515"/>
      <c r="AR24" s="515"/>
      <c r="AS24" s="515"/>
      <c r="AT24" s="515"/>
      <c r="AU24" s="515"/>
      <c r="AV24" s="515"/>
      <c r="AW24" s="515"/>
      <c r="AX24" s="515"/>
      <c r="AY24" s="515"/>
      <c r="AZ24" s="515"/>
      <c r="BA24" s="515"/>
      <c r="BB24" s="515"/>
      <c r="BC24" s="515"/>
      <c r="BD24" s="515"/>
      <c r="BE24" s="515"/>
      <c r="BF24" s="515"/>
      <c r="BG24" s="515"/>
      <c r="BH24" s="515"/>
      <c r="BI24" s="515"/>
      <c r="BJ24" s="515"/>
      <c r="BK24" s="515"/>
      <c r="BL24" s="515"/>
      <c r="BM24" s="515"/>
      <c r="BN24" s="515"/>
      <c r="BO24" s="515"/>
      <c r="BP24" s="515"/>
      <c r="BQ24" s="515"/>
      <c r="BR24" s="515"/>
      <c r="BS24" s="515"/>
      <c r="BT24" s="515"/>
      <c r="BU24" s="515"/>
      <c r="BV24" s="515"/>
      <c r="BW24" s="515"/>
      <c r="BX24" s="515"/>
      <c r="BY24" s="515"/>
      <c r="BZ24" s="515"/>
      <c r="CA24" s="515"/>
      <c r="CB24" s="515"/>
      <c r="CC24" s="515"/>
      <c r="CD24" s="515"/>
      <c r="CE24" s="515"/>
      <c r="CF24" s="515"/>
      <c r="CG24" s="3755">
        <f t="shared" si="5"/>
        <v>0</v>
      </c>
      <c r="CH24" s="40"/>
      <c r="CI24" s="413" t="s">
        <v>5553</v>
      </c>
      <c r="CK24" s="330"/>
      <c r="CL24" s="3002"/>
      <c r="CM24" s="3458"/>
      <c r="CN24" s="3438" t="str">
        <f t="shared" si="0"/>
        <v>Please complete all cells in row</v>
      </c>
      <c r="CO24" s="1003">
        <v>0</v>
      </c>
      <c r="CP24" s="3002"/>
      <c r="CQ24" s="3002"/>
      <c r="CR24" s="3002"/>
      <c r="CS24" s="3002"/>
      <c r="CT24" s="3002"/>
      <c r="CU24" s="3002"/>
      <c r="CV24" s="3002"/>
      <c r="CW24" s="3002"/>
      <c r="CX24" s="3002"/>
      <c r="CY24" s="3002"/>
      <c r="CZ24" s="3002"/>
      <c r="DA24" s="3002"/>
      <c r="DB24" s="3002"/>
      <c r="DC24" s="3002"/>
      <c r="DD24" s="3002"/>
      <c r="DE24" s="3002"/>
      <c r="DF24" s="3002"/>
      <c r="DG24" s="3002"/>
      <c r="DH24" s="3002"/>
      <c r="DI24" s="3002"/>
      <c r="DJ24" s="3002"/>
      <c r="DK24" s="3002"/>
      <c r="DL24" s="3002"/>
      <c r="DM24" s="3002"/>
      <c r="DN24" s="3002"/>
      <c r="DO24" s="3002"/>
      <c r="DP24" s="3002"/>
      <c r="DQ24" s="3002"/>
      <c r="DR24" s="3002"/>
      <c r="DS24" s="3002"/>
      <c r="DT24" s="3002"/>
      <c r="DU24" s="3002"/>
      <c r="DV24" s="3002"/>
      <c r="DW24" s="3002"/>
      <c r="DX24" s="3002"/>
      <c r="DY24" s="3002"/>
      <c r="DZ24" s="3002"/>
      <c r="EA24" s="3002"/>
      <c r="EB24" s="3002"/>
      <c r="EC24" s="3002"/>
      <c r="ED24" s="3002"/>
      <c r="EE24" s="3002"/>
      <c r="EF24" s="3002"/>
      <c r="EG24" s="3002"/>
      <c r="EH24" s="3002"/>
      <c r="EI24" s="3002"/>
      <c r="EJ24" s="3002"/>
      <c r="EK24" s="3002"/>
      <c r="EL24" s="3002"/>
      <c r="EM24" s="3002"/>
      <c r="EN24" s="3002"/>
      <c r="EO24" s="3002"/>
      <c r="EP24" s="3002"/>
      <c r="EQ24" s="3002"/>
      <c r="ER24" s="3002"/>
      <c r="ES24" s="3002"/>
      <c r="ET24" s="3002"/>
      <c r="EU24" s="3002"/>
      <c r="EV24" s="3002"/>
      <c r="EW24" s="3002"/>
      <c r="EX24" s="3002"/>
      <c r="EY24" s="3002"/>
      <c r="EZ24" s="3002"/>
      <c r="FA24" s="3002"/>
      <c r="FB24" s="3002"/>
      <c r="FC24" s="3002"/>
      <c r="FD24" s="3002"/>
      <c r="FE24" s="3002"/>
      <c r="FF24" s="3002"/>
      <c r="FG24" s="3002"/>
      <c r="FH24" s="3002"/>
      <c r="FI24" s="3002"/>
      <c r="FJ24" s="3002"/>
      <c r="FK24" s="3002"/>
      <c r="FL24" s="3002"/>
      <c r="FM24" s="3002"/>
      <c r="FN24" s="3002"/>
      <c r="FO24" s="3002"/>
      <c r="FP24" s="3002"/>
      <c r="FQ24" s="3002"/>
      <c r="FR24" s="3002"/>
      <c r="FS24" s="3002"/>
    </row>
    <row r="25" spans="1:175" s="55" customFormat="1" ht="15.75" customHeight="1">
      <c r="A25" s="979"/>
      <c r="B25" s="205" t="s">
        <v>5554</v>
      </c>
      <c r="C25" s="102" t="s">
        <v>5548</v>
      </c>
      <c r="D25" s="102">
        <v>0</v>
      </c>
      <c r="E25" s="3927">
        <f t="shared" ref="E25:BP25" si="6">IFERROR(SUM(E22:E24),0)</f>
        <v>0</v>
      </c>
      <c r="F25" s="3927">
        <f t="shared" si="6"/>
        <v>0</v>
      </c>
      <c r="G25" s="3927">
        <f t="shared" si="6"/>
        <v>0</v>
      </c>
      <c r="H25" s="3927">
        <f t="shared" si="6"/>
        <v>0</v>
      </c>
      <c r="I25" s="3927">
        <f t="shared" si="6"/>
        <v>0</v>
      </c>
      <c r="J25" s="3927">
        <f t="shared" si="6"/>
        <v>0</v>
      </c>
      <c r="K25" s="3927">
        <f t="shared" si="6"/>
        <v>0</v>
      </c>
      <c r="L25" s="3927">
        <f t="shared" si="6"/>
        <v>0</v>
      </c>
      <c r="M25" s="3927">
        <f t="shared" si="6"/>
        <v>0</v>
      </c>
      <c r="N25" s="3927">
        <f t="shared" si="6"/>
        <v>0</v>
      </c>
      <c r="O25" s="3927">
        <f t="shared" si="6"/>
        <v>0</v>
      </c>
      <c r="P25" s="3927">
        <f t="shared" si="6"/>
        <v>0</v>
      </c>
      <c r="Q25" s="3927">
        <f t="shared" si="6"/>
        <v>0</v>
      </c>
      <c r="R25" s="3927">
        <f t="shared" si="6"/>
        <v>0</v>
      </c>
      <c r="S25" s="3927">
        <f t="shared" si="6"/>
        <v>0</v>
      </c>
      <c r="T25" s="3927">
        <f t="shared" si="6"/>
        <v>0</v>
      </c>
      <c r="U25" s="3927">
        <f t="shared" si="6"/>
        <v>0</v>
      </c>
      <c r="V25" s="3927">
        <f t="shared" si="6"/>
        <v>0</v>
      </c>
      <c r="W25" s="3927">
        <f t="shared" si="6"/>
        <v>0</v>
      </c>
      <c r="X25" s="3927">
        <f t="shared" si="6"/>
        <v>0</v>
      </c>
      <c r="Y25" s="3927">
        <f t="shared" si="6"/>
        <v>0</v>
      </c>
      <c r="Z25" s="3927">
        <f t="shared" si="6"/>
        <v>0</v>
      </c>
      <c r="AA25" s="3927">
        <f t="shared" si="6"/>
        <v>0</v>
      </c>
      <c r="AB25" s="3927">
        <f t="shared" si="6"/>
        <v>0</v>
      </c>
      <c r="AC25" s="3927">
        <f t="shared" si="6"/>
        <v>0</v>
      </c>
      <c r="AD25" s="3927">
        <f t="shared" si="6"/>
        <v>0</v>
      </c>
      <c r="AE25" s="3927">
        <f t="shared" si="6"/>
        <v>0</v>
      </c>
      <c r="AF25" s="3927">
        <f t="shared" si="6"/>
        <v>0</v>
      </c>
      <c r="AG25" s="3927">
        <f t="shared" si="6"/>
        <v>0</v>
      </c>
      <c r="AH25" s="3927">
        <f t="shared" si="6"/>
        <v>0</v>
      </c>
      <c r="AI25" s="3927">
        <f t="shared" si="6"/>
        <v>0</v>
      </c>
      <c r="AJ25" s="3927">
        <f t="shared" si="6"/>
        <v>0</v>
      </c>
      <c r="AK25" s="3927">
        <f t="shared" si="6"/>
        <v>0</v>
      </c>
      <c r="AL25" s="3927">
        <f t="shared" si="6"/>
        <v>0</v>
      </c>
      <c r="AM25" s="3927">
        <f t="shared" si="6"/>
        <v>0</v>
      </c>
      <c r="AN25" s="3927">
        <f t="shared" si="6"/>
        <v>0</v>
      </c>
      <c r="AO25" s="3927">
        <f t="shared" si="6"/>
        <v>0</v>
      </c>
      <c r="AP25" s="3927">
        <f t="shared" si="6"/>
        <v>0</v>
      </c>
      <c r="AQ25" s="3927">
        <f t="shared" si="6"/>
        <v>0</v>
      </c>
      <c r="AR25" s="3927">
        <f t="shared" si="6"/>
        <v>0</v>
      </c>
      <c r="AS25" s="3927">
        <f t="shared" si="6"/>
        <v>0</v>
      </c>
      <c r="AT25" s="3927">
        <f t="shared" si="6"/>
        <v>0</v>
      </c>
      <c r="AU25" s="3927">
        <f t="shared" si="6"/>
        <v>0</v>
      </c>
      <c r="AV25" s="3927">
        <f t="shared" si="6"/>
        <v>0</v>
      </c>
      <c r="AW25" s="3927">
        <f t="shared" si="6"/>
        <v>0</v>
      </c>
      <c r="AX25" s="3927">
        <f t="shared" si="6"/>
        <v>0</v>
      </c>
      <c r="AY25" s="3927">
        <f t="shared" si="6"/>
        <v>0</v>
      </c>
      <c r="AZ25" s="3927">
        <f t="shared" si="6"/>
        <v>0</v>
      </c>
      <c r="BA25" s="3927">
        <f t="shared" si="6"/>
        <v>0</v>
      </c>
      <c r="BB25" s="3927">
        <f t="shared" si="6"/>
        <v>0</v>
      </c>
      <c r="BC25" s="3927">
        <f t="shared" si="6"/>
        <v>0</v>
      </c>
      <c r="BD25" s="3927">
        <f t="shared" si="6"/>
        <v>0</v>
      </c>
      <c r="BE25" s="3927">
        <f t="shared" si="6"/>
        <v>0</v>
      </c>
      <c r="BF25" s="3927">
        <f t="shared" si="6"/>
        <v>0</v>
      </c>
      <c r="BG25" s="3927">
        <f t="shared" si="6"/>
        <v>0</v>
      </c>
      <c r="BH25" s="3927">
        <f t="shared" si="6"/>
        <v>0</v>
      </c>
      <c r="BI25" s="3927">
        <f t="shared" si="6"/>
        <v>0</v>
      </c>
      <c r="BJ25" s="3927">
        <f t="shared" si="6"/>
        <v>0</v>
      </c>
      <c r="BK25" s="3927">
        <f t="shared" si="6"/>
        <v>0</v>
      </c>
      <c r="BL25" s="3927">
        <f t="shared" si="6"/>
        <v>0</v>
      </c>
      <c r="BM25" s="3927">
        <f t="shared" si="6"/>
        <v>0</v>
      </c>
      <c r="BN25" s="3927">
        <f t="shared" si="6"/>
        <v>0</v>
      </c>
      <c r="BO25" s="3927">
        <f t="shared" si="6"/>
        <v>0</v>
      </c>
      <c r="BP25" s="3927">
        <f t="shared" si="6"/>
        <v>0</v>
      </c>
      <c r="BQ25" s="3927">
        <f t="shared" ref="BQ25:CF25" si="7">IFERROR(SUM(BQ22:BQ24),0)</f>
        <v>0</v>
      </c>
      <c r="BR25" s="3927">
        <f t="shared" si="7"/>
        <v>0</v>
      </c>
      <c r="BS25" s="3927">
        <f t="shared" si="7"/>
        <v>0</v>
      </c>
      <c r="BT25" s="3927">
        <f t="shared" si="7"/>
        <v>0</v>
      </c>
      <c r="BU25" s="3927">
        <f t="shared" si="7"/>
        <v>0</v>
      </c>
      <c r="BV25" s="3927">
        <f t="shared" si="7"/>
        <v>0</v>
      </c>
      <c r="BW25" s="3927">
        <f t="shared" si="7"/>
        <v>0</v>
      </c>
      <c r="BX25" s="3927">
        <f t="shared" si="7"/>
        <v>0</v>
      </c>
      <c r="BY25" s="3927">
        <f t="shared" si="7"/>
        <v>0</v>
      </c>
      <c r="BZ25" s="3927">
        <f t="shared" si="7"/>
        <v>0</v>
      </c>
      <c r="CA25" s="3927">
        <f t="shared" si="7"/>
        <v>0</v>
      </c>
      <c r="CB25" s="3927">
        <f t="shared" si="7"/>
        <v>0</v>
      </c>
      <c r="CC25" s="3927">
        <f t="shared" si="7"/>
        <v>0</v>
      </c>
      <c r="CD25" s="3927">
        <f t="shared" si="7"/>
        <v>0</v>
      </c>
      <c r="CE25" s="3927">
        <f t="shared" si="7"/>
        <v>0</v>
      </c>
      <c r="CF25" s="3927">
        <f t="shared" si="7"/>
        <v>0</v>
      </c>
      <c r="CG25" s="3755">
        <f t="shared" si="5"/>
        <v>0</v>
      </c>
      <c r="CH25" s="40"/>
      <c r="CI25" s="413" t="s">
        <v>5555</v>
      </c>
      <c r="CK25" s="330"/>
      <c r="CL25" s="3002"/>
      <c r="CM25" s="3458"/>
      <c r="CN25" s="3461">
        <f t="shared" si="0"/>
        <v>0</v>
      </c>
      <c r="CO25" s="1003">
        <v>0</v>
      </c>
      <c r="CP25" s="3002"/>
      <c r="CQ25" s="3002"/>
      <c r="CR25" s="3002"/>
      <c r="CS25" s="3002"/>
      <c r="CT25" s="3002"/>
      <c r="CU25" s="3002"/>
      <c r="CV25" s="3002"/>
      <c r="CW25" s="3002"/>
      <c r="CX25" s="3002"/>
      <c r="CY25" s="3002"/>
      <c r="CZ25" s="3002"/>
      <c r="DA25" s="3002"/>
      <c r="DB25" s="3002"/>
      <c r="DC25" s="3002"/>
      <c r="DD25" s="3002"/>
      <c r="DE25" s="3002"/>
      <c r="DF25" s="3002"/>
      <c r="DG25" s="3002"/>
      <c r="DH25" s="3002"/>
      <c r="DI25" s="3002"/>
      <c r="DJ25" s="3002"/>
      <c r="DK25" s="3002"/>
      <c r="DL25" s="3002"/>
      <c r="DM25" s="3002"/>
      <c r="DN25" s="3002"/>
      <c r="DO25" s="3002"/>
      <c r="DP25" s="3002"/>
      <c r="DQ25" s="3002"/>
      <c r="DR25" s="3002"/>
      <c r="DS25" s="3002"/>
      <c r="DT25" s="3002"/>
      <c r="DU25" s="3002"/>
      <c r="DV25" s="3002"/>
      <c r="DW25" s="3002"/>
      <c r="DX25" s="3002"/>
      <c r="DY25" s="3002"/>
      <c r="DZ25" s="3002"/>
      <c r="EA25" s="3002"/>
      <c r="EB25" s="3002"/>
      <c r="EC25" s="3002"/>
      <c r="ED25" s="3002"/>
      <c r="EE25" s="3002"/>
      <c r="EF25" s="3002"/>
      <c r="EG25" s="3002"/>
      <c r="EH25" s="3002"/>
      <c r="EI25" s="3002"/>
      <c r="EJ25" s="3002"/>
      <c r="EK25" s="3002"/>
      <c r="EL25" s="3002"/>
      <c r="EM25" s="3002"/>
      <c r="EN25" s="3002"/>
      <c r="EO25" s="3002"/>
      <c r="EP25" s="3002"/>
      <c r="EQ25" s="3002"/>
      <c r="ER25" s="3002"/>
      <c r="ES25" s="3002"/>
      <c r="ET25" s="3002"/>
      <c r="EU25" s="3002"/>
      <c r="EV25" s="3002"/>
      <c r="EW25" s="3002"/>
      <c r="EX25" s="3002"/>
      <c r="EY25" s="3002"/>
      <c r="EZ25" s="3002"/>
      <c r="FA25" s="3002"/>
      <c r="FB25" s="3002"/>
      <c r="FC25" s="3002"/>
      <c r="FD25" s="3002"/>
      <c r="FE25" s="3002"/>
      <c r="FF25" s="3002"/>
      <c r="FG25" s="3002"/>
      <c r="FH25" s="3002"/>
      <c r="FI25" s="3002"/>
      <c r="FJ25" s="3002"/>
      <c r="FK25" s="3002"/>
      <c r="FL25" s="3002"/>
      <c r="FM25" s="3002"/>
      <c r="FN25" s="3002"/>
      <c r="FO25" s="3002"/>
      <c r="FP25" s="3002"/>
      <c r="FQ25" s="3002"/>
      <c r="FR25" s="3002"/>
      <c r="FS25" s="3002"/>
    </row>
    <row r="26" spans="1:175" s="55" customFormat="1" ht="15.75" customHeight="1">
      <c r="A26" s="979"/>
      <c r="B26" s="205" t="s">
        <v>5556</v>
      </c>
      <c r="C26" s="102" t="s">
        <v>5548</v>
      </c>
      <c r="D26" s="102">
        <v>0</v>
      </c>
      <c r="E26" s="515"/>
      <c r="F26" s="515"/>
      <c r="G26" s="515"/>
      <c r="H26" s="515"/>
      <c r="I26" s="515"/>
      <c r="J26" s="515"/>
      <c r="K26" s="515"/>
      <c r="L26" s="515"/>
      <c r="M26" s="515"/>
      <c r="N26" s="515"/>
      <c r="O26" s="515"/>
      <c r="P26" s="515"/>
      <c r="Q26" s="515"/>
      <c r="R26" s="515"/>
      <c r="S26" s="515"/>
      <c r="T26" s="515"/>
      <c r="U26" s="515"/>
      <c r="V26" s="515"/>
      <c r="W26" s="515"/>
      <c r="X26" s="515"/>
      <c r="Y26" s="515"/>
      <c r="Z26" s="515"/>
      <c r="AA26" s="515"/>
      <c r="AB26" s="515"/>
      <c r="AC26" s="515"/>
      <c r="AD26" s="515"/>
      <c r="AE26" s="515"/>
      <c r="AF26" s="515"/>
      <c r="AG26" s="515"/>
      <c r="AH26" s="515"/>
      <c r="AI26" s="515"/>
      <c r="AJ26" s="515"/>
      <c r="AK26" s="515"/>
      <c r="AL26" s="515"/>
      <c r="AM26" s="515"/>
      <c r="AN26" s="515"/>
      <c r="AO26" s="515"/>
      <c r="AP26" s="515"/>
      <c r="AQ26" s="515"/>
      <c r="AR26" s="515"/>
      <c r="AS26" s="515"/>
      <c r="AT26" s="515"/>
      <c r="AU26" s="515"/>
      <c r="AV26" s="515"/>
      <c r="AW26" s="515"/>
      <c r="AX26" s="515"/>
      <c r="AY26" s="515"/>
      <c r="AZ26" s="515"/>
      <c r="BA26" s="515"/>
      <c r="BB26" s="515"/>
      <c r="BC26" s="515"/>
      <c r="BD26" s="515"/>
      <c r="BE26" s="515"/>
      <c r="BF26" s="515"/>
      <c r="BG26" s="515"/>
      <c r="BH26" s="515"/>
      <c r="BI26" s="515"/>
      <c r="BJ26" s="515"/>
      <c r="BK26" s="515"/>
      <c r="BL26" s="515"/>
      <c r="BM26" s="515"/>
      <c r="BN26" s="515"/>
      <c r="BO26" s="515"/>
      <c r="BP26" s="515"/>
      <c r="BQ26" s="515"/>
      <c r="BR26" s="515"/>
      <c r="BS26" s="515"/>
      <c r="BT26" s="515"/>
      <c r="BU26" s="515"/>
      <c r="BV26" s="515"/>
      <c r="BW26" s="515"/>
      <c r="BX26" s="515"/>
      <c r="BY26" s="515"/>
      <c r="BZ26" s="515"/>
      <c r="CA26" s="515"/>
      <c r="CB26" s="515"/>
      <c r="CC26" s="515"/>
      <c r="CD26" s="515"/>
      <c r="CE26" s="515"/>
      <c r="CF26" s="515"/>
      <c r="CG26" s="3755">
        <f t="shared" si="5"/>
        <v>0</v>
      </c>
      <c r="CH26" s="40"/>
      <c r="CI26" s="413" t="s">
        <v>5557</v>
      </c>
      <c r="CK26" s="330"/>
      <c r="CL26" s="3002"/>
      <c r="CM26" s="3458"/>
      <c r="CN26" s="3438" t="str">
        <f t="shared" si="0"/>
        <v>Please complete all cells in row</v>
      </c>
      <c r="CO26" s="1003">
        <v>0</v>
      </c>
      <c r="CP26" s="3002"/>
      <c r="CQ26" s="3002"/>
      <c r="CR26" s="3002"/>
      <c r="CS26" s="3002"/>
      <c r="CT26" s="3002"/>
      <c r="CU26" s="3002"/>
      <c r="CV26" s="3002"/>
      <c r="CW26" s="3002"/>
      <c r="CX26" s="3002"/>
      <c r="CY26" s="3002"/>
      <c r="CZ26" s="3002"/>
      <c r="DA26" s="3002"/>
      <c r="DB26" s="3002"/>
      <c r="DC26" s="3002"/>
      <c r="DD26" s="3002"/>
      <c r="DE26" s="3002"/>
      <c r="DF26" s="3002"/>
      <c r="DG26" s="3002"/>
      <c r="DH26" s="3002"/>
      <c r="DI26" s="3002"/>
      <c r="DJ26" s="3002"/>
      <c r="DK26" s="3002"/>
      <c r="DL26" s="3002"/>
      <c r="DM26" s="3002"/>
      <c r="DN26" s="3002"/>
      <c r="DO26" s="3002"/>
      <c r="DP26" s="3002"/>
      <c r="DQ26" s="3002"/>
      <c r="DR26" s="3002"/>
      <c r="DS26" s="3002"/>
      <c r="DT26" s="3002"/>
      <c r="DU26" s="3002"/>
      <c r="DV26" s="3002"/>
      <c r="DW26" s="3002"/>
      <c r="DX26" s="3002"/>
      <c r="DY26" s="3002"/>
      <c r="DZ26" s="3002"/>
      <c r="EA26" s="3002"/>
      <c r="EB26" s="3002"/>
      <c r="EC26" s="3002"/>
      <c r="ED26" s="3002"/>
      <c r="EE26" s="3002"/>
      <c r="EF26" s="3002"/>
      <c r="EG26" s="3002"/>
      <c r="EH26" s="3002"/>
      <c r="EI26" s="3002"/>
      <c r="EJ26" s="3002"/>
      <c r="EK26" s="3002"/>
      <c r="EL26" s="3002"/>
      <c r="EM26" s="3002"/>
      <c r="EN26" s="3002"/>
      <c r="EO26" s="3002"/>
      <c r="EP26" s="3002"/>
      <c r="EQ26" s="3002"/>
      <c r="ER26" s="3002"/>
      <c r="ES26" s="3002"/>
      <c r="ET26" s="3002"/>
      <c r="EU26" s="3002"/>
      <c r="EV26" s="3002"/>
      <c r="EW26" s="3002"/>
      <c r="EX26" s="3002"/>
      <c r="EY26" s="3002"/>
      <c r="EZ26" s="3002"/>
      <c r="FA26" s="3002"/>
      <c r="FB26" s="3002"/>
      <c r="FC26" s="3002"/>
      <c r="FD26" s="3002"/>
      <c r="FE26" s="3002"/>
      <c r="FF26" s="3002"/>
      <c r="FG26" s="3002"/>
      <c r="FH26" s="3002"/>
      <c r="FI26" s="3002"/>
      <c r="FJ26" s="3002"/>
      <c r="FK26" s="3002"/>
      <c r="FL26" s="3002"/>
      <c r="FM26" s="3002"/>
      <c r="FN26" s="3002"/>
      <c r="FO26" s="3002"/>
      <c r="FP26" s="3002"/>
      <c r="FQ26" s="3002"/>
      <c r="FR26" s="3002"/>
      <c r="FS26" s="3002"/>
    </row>
    <row r="27" spans="1:175" s="55" customFormat="1" ht="15.75" customHeight="1" thickBot="1">
      <c r="A27" s="3143"/>
      <c r="B27" s="206" t="s">
        <v>5558</v>
      </c>
      <c r="C27" s="139" t="s">
        <v>5548</v>
      </c>
      <c r="D27" s="139">
        <v>0</v>
      </c>
      <c r="E27" s="3927">
        <f t="shared" ref="E27:BP27" si="8">IFERROR(SUM(E25:E26),0)</f>
        <v>0</v>
      </c>
      <c r="F27" s="3927">
        <f t="shared" si="8"/>
        <v>0</v>
      </c>
      <c r="G27" s="3927">
        <f t="shared" si="8"/>
        <v>0</v>
      </c>
      <c r="H27" s="3927">
        <f t="shared" si="8"/>
        <v>0</v>
      </c>
      <c r="I27" s="3927">
        <f t="shared" si="8"/>
        <v>0</v>
      </c>
      <c r="J27" s="3927">
        <f t="shared" si="8"/>
        <v>0</v>
      </c>
      <c r="K27" s="3927">
        <f t="shared" si="8"/>
        <v>0</v>
      </c>
      <c r="L27" s="3927">
        <f t="shared" si="8"/>
        <v>0</v>
      </c>
      <c r="M27" s="3927">
        <f t="shared" si="8"/>
        <v>0</v>
      </c>
      <c r="N27" s="3927">
        <f t="shared" si="8"/>
        <v>0</v>
      </c>
      <c r="O27" s="3927">
        <f t="shared" si="8"/>
        <v>0</v>
      </c>
      <c r="P27" s="3927">
        <f t="shared" si="8"/>
        <v>0</v>
      </c>
      <c r="Q27" s="3927">
        <f t="shared" si="8"/>
        <v>0</v>
      </c>
      <c r="R27" s="3927">
        <f t="shared" si="8"/>
        <v>0</v>
      </c>
      <c r="S27" s="3927">
        <f t="shared" si="8"/>
        <v>0</v>
      </c>
      <c r="T27" s="3927">
        <f t="shared" si="8"/>
        <v>0</v>
      </c>
      <c r="U27" s="3927">
        <f t="shared" si="8"/>
        <v>0</v>
      </c>
      <c r="V27" s="3927">
        <f t="shared" si="8"/>
        <v>0</v>
      </c>
      <c r="W27" s="3927">
        <f t="shared" si="8"/>
        <v>0</v>
      </c>
      <c r="X27" s="3927">
        <f t="shared" si="8"/>
        <v>0</v>
      </c>
      <c r="Y27" s="3927">
        <f t="shared" si="8"/>
        <v>0</v>
      </c>
      <c r="Z27" s="3927">
        <f t="shared" si="8"/>
        <v>0</v>
      </c>
      <c r="AA27" s="3927">
        <f t="shared" si="8"/>
        <v>0</v>
      </c>
      <c r="AB27" s="3927">
        <f t="shared" si="8"/>
        <v>0</v>
      </c>
      <c r="AC27" s="3927">
        <f t="shared" si="8"/>
        <v>0</v>
      </c>
      <c r="AD27" s="3927">
        <f t="shared" si="8"/>
        <v>0</v>
      </c>
      <c r="AE27" s="3927">
        <f t="shared" si="8"/>
        <v>0</v>
      </c>
      <c r="AF27" s="3927">
        <f t="shared" si="8"/>
        <v>0</v>
      </c>
      <c r="AG27" s="3927">
        <f t="shared" si="8"/>
        <v>0</v>
      </c>
      <c r="AH27" s="3927">
        <f t="shared" si="8"/>
        <v>0</v>
      </c>
      <c r="AI27" s="3927">
        <f t="shared" si="8"/>
        <v>0</v>
      </c>
      <c r="AJ27" s="3927">
        <f t="shared" si="8"/>
        <v>0</v>
      </c>
      <c r="AK27" s="3927">
        <f t="shared" si="8"/>
        <v>0</v>
      </c>
      <c r="AL27" s="3927">
        <f t="shared" si="8"/>
        <v>0</v>
      </c>
      <c r="AM27" s="3927">
        <f t="shared" si="8"/>
        <v>0</v>
      </c>
      <c r="AN27" s="3927">
        <f t="shared" si="8"/>
        <v>0</v>
      </c>
      <c r="AO27" s="3927">
        <f t="shared" si="8"/>
        <v>0</v>
      </c>
      <c r="AP27" s="3927">
        <f t="shared" si="8"/>
        <v>0</v>
      </c>
      <c r="AQ27" s="3927">
        <f t="shared" si="8"/>
        <v>0</v>
      </c>
      <c r="AR27" s="3927">
        <f t="shared" si="8"/>
        <v>0</v>
      </c>
      <c r="AS27" s="3927">
        <f t="shared" si="8"/>
        <v>0</v>
      </c>
      <c r="AT27" s="3927">
        <f t="shared" si="8"/>
        <v>0</v>
      </c>
      <c r="AU27" s="3927">
        <f t="shared" si="8"/>
        <v>0</v>
      </c>
      <c r="AV27" s="3927">
        <f t="shared" si="8"/>
        <v>0</v>
      </c>
      <c r="AW27" s="3927">
        <f t="shared" si="8"/>
        <v>0</v>
      </c>
      <c r="AX27" s="3927">
        <f t="shared" si="8"/>
        <v>0</v>
      </c>
      <c r="AY27" s="3927">
        <f t="shared" si="8"/>
        <v>0</v>
      </c>
      <c r="AZ27" s="3927">
        <f t="shared" si="8"/>
        <v>0</v>
      </c>
      <c r="BA27" s="3927">
        <f t="shared" si="8"/>
        <v>0</v>
      </c>
      <c r="BB27" s="3927">
        <f t="shared" si="8"/>
        <v>0</v>
      </c>
      <c r="BC27" s="3927">
        <f t="shared" si="8"/>
        <v>0</v>
      </c>
      <c r="BD27" s="3927">
        <f t="shared" si="8"/>
        <v>0</v>
      </c>
      <c r="BE27" s="3927">
        <f t="shared" si="8"/>
        <v>0</v>
      </c>
      <c r="BF27" s="3927">
        <f t="shared" si="8"/>
        <v>0</v>
      </c>
      <c r="BG27" s="3927">
        <f t="shared" si="8"/>
        <v>0</v>
      </c>
      <c r="BH27" s="3927">
        <f t="shared" si="8"/>
        <v>0</v>
      </c>
      <c r="BI27" s="3927">
        <f t="shared" si="8"/>
        <v>0</v>
      </c>
      <c r="BJ27" s="3927">
        <f t="shared" si="8"/>
        <v>0</v>
      </c>
      <c r="BK27" s="3927">
        <f t="shared" si="8"/>
        <v>0</v>
      </c>
      <c r="BL27" s="3927">
        <f t="shared" si="8"/>
        <v>0</v>
      </c>
      <c r="BM27" s="3927">
        <f t="shared" si="8"/>
        <v>0</v>
      </c>
      <c r="BN27" s="3927">
        <f t="shared" si="8"/>
        <v>0</v>
      </c>
      <c r="BO27" s="3927">
        <f t="shared" si="8"/>
        <v>0</v>
      </c>
      <c r="BP27" s="3927">
        <f t="shared" si="8"/>
        <v>0</v>
      </c>
      <c r="BQ27" s="3927">
        <f t="shared" ref="BQ27:CF27" si="9">IFERROR(SUM(BQ25:BQ26),0)</f>
        <v>0</v>
      </c>
      <c r="BR27" s="3927">
        <f t="shared" si="9"/>
        <v>0</v>
      </c>
      <c r="BS27" s="3927">
        <f t="shared" si="9"/>
        <v>0</v>
      </c>
      <c r="BT27" s="3927">
        <f t="shared" si="9"/>
        <v>0</v>
      </c>
      <c r="BU27" s="3927">
        <f t="shared" si="9"/>
        <v>0</v>
      </c>
      <c r="BV27" s="3927">
        <f t="shared" si="9"/>
        <v>0</v>
      </c>
      <c r="BW27" s="3927">
        <f t="shared" si="9"/>
        <v>0</v>
      </c>
      <c r="BX27" s="3927">
        <f t="shared" si="9"/>
        <v>0</v>
      </c>
      <c r="BY27" s="3927">
        <f t="shared" si="9"/>
        <v>0</v>
      </c>
      <c r="BZ27" s="3927">
        <f t="shared" si="9"/>
        <v>0</v>
      </c>
      <c r="CA27" s="3927">
        <f t="shared" si="9"/>
        <v>0</v>
      </c>
      <c r="CB27" s="3927">
        <f t="shared" si="9"/>
        <v>0</v>
      </c>
      <c r="CC27" s="3927">
        <f t="shared" si="9"/>
        <v>0</v>
      </c>
      <c r="CD27" s="3927">
        <f t="shared" si="9"/>
        <v>0</v>
      </c>
      <c r="CE27" s="3927">
        <f t="shared" si="9"/>
        <v>0</v>
      </c>
      <c r="CF27" s="3927">
        <f t="shared" si="9"/>
        <v>0</v>
      </c>
      <c r="CG27" s="3756">
        <f t="shared" si="5"/>
        <v>0</v>
      </c>
      <c r="CH27" s="40"/>
      <c r="CI27" s="414" t="s">
        <v>5559</v>
      </c>
      <c r="CK27" s="447"/>
      <c r="CL27" s="3002"/>
      <c r="CM27" s="3458"/>
      <c r="CN27" s="3461">
        <f t="shared" si="0"/>
        <v>0</v>
      </c>
      <c r="CO27" s="1003">
        <v>0</v>
      </c>
      <c r="CP27" s="3002"/>
      <c r="CQ27" s="3002"/>
      <c r="CR27" s="3002"/>
      <c r="CS27" s="3002"/>
      <c r="CT27" s="3002"/>
      <c r="CU27" s="3002"/>
      <c r="CV27" s="3002"/>
      <c r="CW27" s="3002"/>
      <c r="CX27" s="3002"/>
      <c r="CY27" s="3002"/>
      <c r="CZ27" s="3002"/>
      <c r="DA27" s="3002"/>
      <c r="DB27" s="3002"/>
      <c r="DC27" s="3002"/>
      <c r="DD27" s="3002"/>
      <c r="DE27" s="3002"/>
      <c r="DF27" s="3002"/>
      <c r="DG27" s="3002"/>
      <c r="DH27" s="3002"/>
      <c r="DI27" s="3002"/>
      <c r="DJ27" s="3002"/>
      <c r="DK27" s="3002"/>
      <c r="DL27" s="3002"/>
      <c r="DM27" s="3002"/>
      <c r="DN27" s="3002"/>
      <c r="DO27" s="3002"/>
      <c r="DP27" s="3002"/>
      <c r="DQ27" s="3002"/>
      <c r="DR27" s="3002"/>
      <c r="DS27" s="3002"/>
      <c r="DT27" s="3002"/>
      <c r="DU27" s="3002"/>
      <c r="DV27" s="3002"/>
      <c r="DW27" s="3002"/>
      <c r="DX27" s="3002"/>
      <c r="DY27" s="3002"/>
      <c r="DZ27" s="3002"/>
      <c r="EA27" s="3002"/>
      <c r="EB27" s="3002"/>
      <c r="EC27" s="3002"/>
      <c r="ED27" s="3002"/>
      <c r="EE27" s="3002"/>
      <c r="EF27" s="3002"/>
      <c r="EG27" s="3002"/>
      <c r="EH27" s="3002"/>
      <c r="EI27" s="3002"/>
      <c r="EJ27" s="3002"/>
      <c r="EK27" s="3002"/>
      <c r="EL27" s="3002"/>
      <c r="EM27" s="3002"/>
      <c r="EN27" s="3002"/>
      <c r="EO27" s="3002"/>
      <c r="EP27" s="3002"/>
      <c r="EQ27" s="3002"/>
      <c r="ER27" s="3002"/>
      <c r="ES27" s="3002"/>
      <c r="ET27" s="3002"/>
      <c r="EU27" s="3002"/>
      <c r="EV27" s="3002"/>
      <c r="EW27" s="3002"/>
      <c r="EX27" s="3002"/>
      <c r="EY27" s="3002"/>
      <c r="EZ27" s="3002"/>
      <c r="FA27" s="3002"/>
      <c r="FB27" s="3002"/>
      <c r="FC27" s="3002"/>
      <c r="FD27" s="3002"/>
      <c r="FE27" s="3002"/>
      <c r="FF27" s="3002"/>
      <c r="FG27" s="3002"/>
      <c r="FH27" s="3002"/>
      <c r="FI27" s="3002"/>
      <c r="FJ27" s="3002"/>
      <c r="FK27" s="3002"/>
      <c r="FL27" s="3002"/>
      <c r="FM27" s="3002"/>
      <c r="FN27" s="3002"/>
      <c r="FO27" s="3002"/>
      <c r="FP27" s="3002"/>
      <c r="FQ27" s="3002"/>
      <c r="FR27" s="3002"/>
      <c r="FS27" s="3002"/>
    </row>
    <row r="28" spans="1:175" s="55" customFormat="1" ht="15.75" customHeight="1" thickTop="1">
      <c r="A28" s="979"/>
      <c r="B28" s="448"/>
      <c r="C28" s="404"/>
      <c r="D28" s="404"/>
      <c r="E28" s="40"/>
      <c r="F28" s="40"/>
      <c r="G28" s="40"/>
      <c r="H28" s="40"/>
      <c r="I28" s="40"/>
      <c r="J28" s="40"/>
      <c r="K28" s="40"/>
      <c r="L28" s="40"/>
      <c r="M28" s="40"/>
      <c r="N28" s="40"/>
      <c r="O28" s="40"/>
      <c r="P28" s="40"/>
      <c r="Q28" s="40"/>
      <c r="R28" s="40"/>
      <c r="S28" s="40"/>
      <c r="T28" s="40"/>
      <c r="U28" s="40"/>
      <c r="V28" s="40"/>
      <c r="W28" s="40"/>
      <c r="X28" s="40"/>
      <c r="Y28" s="40"/>
      <c r="Z28" s="40"/>
      <c r="AA28" s="40"/>
      <c r="AB28" s="40"/>
      <c r="AC28" s="40"/>
      <c r="AD28" s="40"/>
      <c r="AE28" s="40"/>
      <c r="AF28" s="40"/>
      <c r="AG28" s="40"/>
      <c r="AH28" s="40"/>
      <c r="AI28" s="40"/>
      <c r="AJ28" s="40"/>
      <c r="AK28" s="40"/>
      <c r="AL28" s="40"/>
      <c r="AM28" s="40"/>
      <c r="AN28" s="40"/>
      <c r="AO28" s="40"/>
      <c r="AP28" s="40"/>
      <c r="AQ28" s="40"/>
      <c r="AR28" s="40"/>
      <c r="AS28" s="40"/>
      <c r="AT28" s="40"/>
      <c r="AU28" s="40"/>
      <c r="AV28" s="40"/>
      <c r="AW28" s="40"/>
      <c r="AX28" s="40"/>
      <c r="AY28" s="40"/>
      <c r="AZ28" s="40"/>
      <c r="BA28" s="40"/>
      <c r="BB28" s="40"/>
      <c r="BC28" s="40"/>
      <c r="BD28" s="40"/>
      <c r="BE28" s="40"/>
      <c r="BF28" s="40"/>
      <c r="BG28" s="40"/>
      <c r="BH28" s="40"/>
      <c r="BI28" s="40"/>
      <c r="BJ28" s="40"/>
      <c r="BK28" s="40"/>
      <c r="BL28" s="40"/>
      <c r="BM28" s="40"/>
      <c r="BN28" s="40"/>
      <c r="BO28" s="40"/>
      <c r="BP28" s="40"/>
      <c r="BQ28" s="40"/>
      <c r="BR28" s="40"/>
      <c r="BS28" s="40"/>
      <c r="BT28" s="40"/>
      <c r="BU28" s="40"/>
      <c r="BV28" s="40"/>
      <c r="BW28" s="40"/>
      <c r="BX28" s="40"/>
      <c r="BY28" s="40"/>
      <c r="BZ28" s="40"/>
      <c r="CA28" s="40"/>
      <c r="CB28" s="40"/>
      <c r="CC28" s="40"/>
      <c r="CD28" s="40"/>
      <c r="CE28" s="40"/>
      <c r="CF28" s="40"/>
      <c r="CG28" s="40"/>
      <c r="CH28" s="85"/>
      <c r="CI28" s="85"/>
      <c r="CL28" s="980" t="s">
        <v>775</v>
      </c>
      <c r="CM28" s="3002"/>
      <c r="CN28" s="3002"/>
      <c r="CO28" s="3002"/>
      <c r="CP28" s="3002"/>
      <c r="CQ28" s="3002"/>
      <c r="CR28" s="3002"/>
      <c r="CS28" s="3002"/>
      <c r="CT28" s="3002"/>
      <c r="CU28" s="3002"/>
      <c r="CV28" s="3002"/>
      <c r="CW28" s="3002"/>
      <c r="CX28" s="3002"/>
      <c r="CY28" s="3002"/>
      <c r="CZ28" s="3002"/>
      <c r="DA28" s="3002"/>
      <c r="DB28" s="3002"/>
      <c r="DC28" s="3002"/>
      <c r="DD28" s="3002"/>
      <c r="DE28" s="3002"/>
      <c r="DF28" s="3002"/>
      <c r="DG28" s="3002"/>
      <c r="DH28" s="3002"/>
      <c r="DI28" s="3002"/>
      <c r="DJ28" s="3002"/>
      <c r="DK28" s="3002"/>
      <c r="DL28" s="3002"/>
      <c r="DM28" s="3002"/>
      <c r="DN28" s="3002"/>
      <c r="DO28" s="3002"/>
      <c r="DP28" s="3002"/>
      <c r="DQ28" s="3002"/>
      <c r="DR28" s="3002"/>
      <c r="DS28" s="3002"/>
      <c r="DT28" s="3002"/>
      <c r="DU28" s="3002"/>
      <c r="DV28" s="3002"/>
      <c r="DW28" s="3002"/>
      <c r="DX28" s="3002"/>
      <c r="DY28" s="3002"/>
      <c r="DZ28" s="3002"/>
      <c r="EA28" s="3002"/>
      <c r="EB28" s="3002"/>
      <c r="EC28" s="3002"/>
      <c r="ED28" s="3002"/>
      <c r="EE28" s="3002"/>
      <c r="EF28" s="3002"/>
      <c r="EG28" s="3002"/>
      <c r="EH28" s="3002"/>
      <c r="EI28" s="3002"/>
      <c r="EJ28" s="3002"/>
      <c r="EK28" s="3002"/>
      <c r="EL28" s="3002"/>
      <c r="EM28" s="3002"/>
      <c r="EN28" s="3002"/>
      <c r="EO28" s="3002"/>
      <c r="EP28" s="3002"/>
      <c r="EQ28" s="3002"/>
      <c r="ER28" s="3002"/>
      <c r="ES28" s="3002"/>
      <c r="ET28" s="3002"/>
      <c r="EU28" s="3002"/>
      <c r="EV28" s="3002"/>
      <c r="EW28" s="3002"/>
      <c r="EX28" s="3002"/>
      <c r="EY28" s="3002"/>
      <c r="EZ28" s="3002"/>
      <c r="FA28" s="3002"/>
      <c r="FB28" s="3002"/>
      <c r="FC28" s="3002"/>
      <c r="FD28" s="3002"/>
      <c r="FE28" s="3002"/>
      <c r="FF28" s="3002"/>
      <c r="FG28" s="3002"/>
      <c r="FH28" s="3002"/>
      <c r="FI28" s="3002"/>
      <c r="FJ28" s="3002"/>
      <c r="FK28" s="3002"/>
      <c r="FL28" s="3002"/>
      <c r="FM28" s="3002"/>
      <c r="FN28" s="3002"/>
      <c r="FO28" s="3002"/>
      <c r="FP28" s="3002"/>
      <c r="FQ28" s="3002"/>
      <c r="FR28" s="3002"/>
      <c r="FS28" s="3002"/>
    </row>
    <row r="29" spans="1:175" s="55" customFormat="1" ht="15.75" customHeight="1">
      <c r="A29" s="979"/>
      <c r="B29" s="450"/>
      <c r="C29" s="57"/>
      <c r="D29" s="57"/>
      <c r="E29" s="40"/>
      <c r="F29" s="40"/>
      <c r="G29" s="40"/>
      <c r="H29" s="40"/>
      <c r="I29" s="40"/>
      <c r="J29" s="40"/>
      <c r="K29" s="40"/>
      <c r="L29" s="40"/>
      <c r="M29" s="40"/>
      <c r="N29" s="40"/>
      <c r="O29" s="40"/>
      <c r="P29" s="40"/>
      <c r="Q29" s="40"/>
      <c r="R29" s="40"/>
      <c r="S29" s="40"/>
      <c r="T29" s="40"/>
      <c r="U29" s="40"/>
      <c r="V29" s="40"/>
      <c r="W29" s="40"/>
      <c r="X29" s="40"/>
      <c r="Y29" s="40"/>
      <c r="Z29" s="40"/>
      <c r="AA29" s="40"/>
      <c r="AB29" s="40"/>
      <c r="AC29" s="40"/>
      <c r="AD29" s="40"/>
      <c r="AE29" s="40"/>
      <c r="AF29" s="40"/>
      <c r="AG29" s="40"/>
      <c r="AH29" s="40"/>
      <c r="AI29" s="40"/>
      <c r="AJ29" s="40"/>
      <c r="AK29" s="40"/>
      <c r="AL29" s="40"/>
      <c r="AM29" s="40"/>
      <c r="AN29" s="40"/>
      <c r="AO29" s="40"/>
      <c r="AP29" s="40"/>
      <c r="AQ29" s="40"/>
      <c r="AR29" s="40"/>
      <c r="AS29" s="40"/>
      <c r="AT29" s="40"/>
      <c r="AU29" s="40"/>
      <c r="AV29" s="40"/>
      <c r="AW29" s="40"/>
      <c r="AX29" s="40"/>
      <c r="AY29" s="40"/>
      <c r="AZ29" s="40"/>
      <c r="BA29" s="40"/>
      <c r="BB29" s="40"/>
      <c r="BC29" s="40"/>
      <c r="BD29" s="40"/>
      <c r="BE29" s="40"/>
      <c r="BF29" s="40"/>
      <c r="BG29" s="40"/>
      <c r="BH29" s="40"/>
      <c r="BI29" s="40"/>
      <c r="BJ29" s="40"/>
      <c r="BK29" s="40"/>
      <c r="BL29" s="40"/>
      <c r="BM29" s="40"/>
      <c r="BN29" s="40"/>
      <c r="BO29" s="40"/>
      <c r="BP29" s="40"/>
      <c r="BQ29" s="40"/>
      <c r="BR29" s="40"/>
      <c r="BS29" s="40"/>
      <c r="BT29" s="40"/>
      <c r="BU29" s="40"/>
      <c r="BV29" s="40"/>
      <c r="BW29" s="40"/>
      <c r="BX29" s="40"/>
      <c r="BY29" s="40"/>
      <c r="BZ29" s="40"/>
      <c r="CA29" s="40"/>
      <c r="CB29" s="40"/>
      <c r="CC29" s="40"/>
      <c r="CD29" s="40"/>
      <c r="CE29" s="40"/>
      <c r="CF29" s="85"/>
      <c r="CG29" s="634"/>
      <c r="CH29" s="85"/>
      <c r="CI29" s="85"/>
      <c r="CL29" s="3002"/>
      <c r="CM29" s="3002"/>
      <c r="CN29" s="3002"/>
      <c r="CO29" s="3002"/>
      <c r="CP29" s="3002"/>
      <c r="CQ29" s="3002"/>
      <c r="CR29" s="3002"/>
      <c r="CS29" s="3002"/>
      <c r="CT29" s="3002"/>
      <c r="CU29" s="3002"/>
      <c r="CV29" s="3002"/>
      <c r="CW29" s="3002"/>
      <c r="CX29" s="3002"/>
      <c r="CY29" s="3002"/>
      <c r="CZ29" s="3002"/>
      <c r="DA29" s="3002"/>
      <c r="DB29" s="3002"/>
      <c r="DC29" s="3002"/>
      <c r="DD29" s="3002"/>
      <c r="DE29" s="3002"/>
      <c r="DF29" s="3002"/>
      <c r="DG29" s="3002"/>
      <c r="DH29" s="3002"/>
      <c r="DI29" s="3002"/>
      <c r="DJ29" s="3002"/>
      <c r="DK29" s="3002"/>
      <c r="DL29" s="3002"/>
      <c r="DM29" s="3002"/>
      <c r="DN29" s="3002"/>
      <c r="DO29" s="3002"/>
      <c r="DP29" s="3002"/>
      <c r="DQ29" s="3002"/>
      <c r="DR29" s="3002"/>
      <c r="DS29" s="3002"/>
      <c r="DT29" s="3002"/>
      <c r="DU29" s="3002"/>
      <c r="DV29" s="3002"/>
      <c r="DW29" s="3002"/>
      <c r="DX29" s="3002"/>
      <c r="DY29" s="3002"/>
      <c r="DZ29" s="3002"/>
      <c r="EA29" s="3002"/>
      <c r="EB29" s="3002"/>
      <c r="EC29" s="3002"/>
      <c r="ED29" s="3002"/>
      <c r="EE29" s="3002"/>
      <c r="EF29" s="3002"/>
      <c r="EG29" s="3002"/>
      <c r="EH29" s="3002"/>
      <c r="EI29" s="3002"/>
      <c r="EJ29" s="3002"/>
      <c r="EK29" s="3002"/>
      <c r="EL29" s="3002"/>
      <c r="EM29" s="3002"/>
      <c r="EN29" s="3002"/>
      <c r="EO29" s="3002"/>
      <c r="EP29" s="3002"/>
      <c r="EQ29" s="3002"/>
      <c r="ER29" s="3002"/>
      <c r="ES29" s="3002"/>
      <c r="ET29" s="3002"/>
      <c r="EU29" s="3002"/>
      <c r="EV29" s="3002"/>
      <c r="EW29" s="3002"/>
      <c r="EX29" s="3002"/>
      <c r="EY29" s="3002"/>
      <c r="EZ29" s="3002"/>
      <c r="FA29" s="3002"/>
      <c r="FB29" s="3002"/>
      <c r="FC29" s="3002"/>
      <c r="FD29" s="3002"/>
      <c r="FE29" s="3002"/>
      <c r="FF29" s="3002"/>
      <c r="FG29" s="3002"/>
      <c r="FH29" s="3002"/>
      <c r="FI29" s="3002"/>
      <c r="FJ29" s="3002"/>
      <c r="FK29" s="3002"/>
      <c r="FL29" s="3002"/>
      <c r="FM29" s="3002"/>
      <c r="FN29" s="3002"/>
      <c r="FO29" s="3002"/>
      <c r="FP29" s="3002"/>
      <c r="FQ29" s="3002"/>
      <c r="FR29" s="3002"/>
      <c r="FS29" s="3002"/>
    </row>
    <row r="30" spans="1:175">
      <c r="B30" s="55"/>
      <c r="C30" s="55"/>
      <c r="D30" s="55"/>
      <c r="E30" s="55"/>
      <c r="F30" s="55"/>
      <c r="G30" s="55"/>
      <c r="H30" s="55"/>
      <c r="I30" s="55"/>
      <c r="J30" s="55"/>
      <c r="K30" s="55"/>
      <c r="L30" s="55"/>
      <c r="M30" s="55"/>
      <c r="N30" s="55"/>
      <c r="O30" s="55"/>
      <c r="P30" s="55"/>
      <c r="Q30" s="55"/>
      <c r="R30" s="55"/>
      <c r="S30" s="55"/>
      <c r="T30" s="55"/>
      <c r="U30" s="55"/>
      <c r="V30" s="55"/>
      <c r="W30" s="55"/>
      <c r="X30" s="55"/>
      <c r="Y30" s="55"/>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55"/>
      <c r="BZ30" s="55"/>
      <c r="CA30" s="55"/>
      <c r="CB30" s="55"/>
      <c r="CC30" s="55"/>
      <c r="CD30" s="55"/>
      <c r="CE30" s="55"/>
      <c r="CF30" s="55"/>
      <c r="CG30" s="55"/>
      <c r="CH30" s="55"/>
      <c r="CJ30" s="55"/>
      <c r="CK30" s="55"/>
    </row>
    <row r="31" spans="1:175">
      <c r="B31" s="55"/>
      <c r="C31" s="55"/>
      <c r="D31" s="55"/>
      <c r="E31" s="451"/>
      <c r="F31" s="451"/>
      <c r="G31" s="451"/>
      <c r="H31" s="451"/>
      <c r="I31" s="451"/>
      <c r="J31" s="451"/>
      <c r="K31" s="451"/>
      <c r="L31" s="451"/>
      <c r="M31" s="451"/>
      <c r="N31" s="451"/>
      <c r="O31" s="451"/>
      <c r="P31" s="451"/>
      <c r="Q31" s="451"/>
      <c r="R31" s="451"/>
      <c r="S31" s="451"/>
      <c r="T31" s="451"/>
      <c r="U31" s="451"/>
      <c r="V31" s="451"/>
      <c r="W31" s="451"/>
      <c r="X31" s="451"/>
      <c r="Y31" s="451"/>
      <c r="Z31" s="451"/>
      <c r="AA31" s="451"/>
      <c r="AB31" s="451"/>
      <c r="AC31" s="451"/>
      <c r="AD31" s="451"/>
      <c r="AE31" s="451"/>
      <c r="AF31" s="451"/>
      <c r="AG31" s="451"/>
      <c r="AH31" s="451"/>
      <c r="AI31" s="451"/>
      <c r="AJ31" s="451"/>
      <c r="AK31" s="451"/>
      <c r="AL31" s="451"/>
      <c r="AM31" s="451"/>
      <c r="AN31" s="451"/>
      <c r="AO31" s="451"/>
      <c r="AP31" s="451"/>
      <c r="AQ31" s="451"/>
      <c r="AR31" s="451"/>
      <c r="AS31" s="451"/>
      <c r="AT31" s="451"/>
      <c r="AU31" s="451"/>
      <c r="AV31" s="451"/>
      <c r="AW31" s="451"/>
      <c r="AX31" s="451"/>
      <c r="AY31" s="451"/>
      <c r="AZ31" s="451"/>
      <c r="BA31" s="451"/>
      <c r="BB31" s="451"/>
      <c r="BC31" s="451"/>
      <c r="BD31" s="451"/>
      <c r="BE31" s="451"/>
      <c r="BF31" s="451"/>
      <c r="BG31" s="451"/>
      <c r="BH31" s="451"/>
      <c r="BI31" s="451"/>
      <c r="BJ31" s="451"/>
      <c r="BK31" s="451"/>
      <c r="BL31" s="451"/>
      <c r="BM31" s="451"/>
      <c r="BN31" s="451"/>
      <c r="BO31" s="451"/>
      <c r="BP31" s="451"/>
      <c r="BQ31" s="451"/>
      <c r="BR31" s="451"/>
      <c r="BS31" s="451"/>
      <c r="BT31" s="451"/>
      <c r="BU31" s="451"/>
      <c r="BV31" s="451"/>
      <c r="BW31" s="451"/>
      <c r="BX31" s="451"/>
      <c r="BY31" s="451"/>
      <c r="BZ31" s="451"/>
      <c r="CA31" s="451"/>
      <c r="CB31" s="451"/>
      <c r="CC31" s="451"/>
      <c r="CD31" s="451"/>
      <c r="CE31" s="451"/>
      <c r="CF31" s="451"/>
      <c r="CG31" s="55"/>
      <c r="CH31" s="55"/>
      <c r="CJ31" s="55"/>
      <c r="CK31" s="55"/>
    </row>
    <row r="32" spans="1:175">
      <c r="B32" s="55"/>
      <c r="C32" s="55"/>
      <c r="D32" s="55"/>
      <c r="E32" s="55"/>
      <c r="F32" s="55"/>
      <c r="G32" s="55"/>
      <c r="H32" s="55"/>
      <c r="I32" s="55"/>
      <c r="J32" s="55"/>
      <c r="K32" s="55"/>
      <c r="L32" s="55"/>
      <c r="M32" s="55"/>
      <c r="N32" s="55"/>
      <c r="O32" s="55"/>
      <c r="P32" s="55"/>
      <c r="Q32" s="55"/>
      <c r="R32" s="55"/>
      <c r="S32" s="55"/>
      <c r="T32" s="55"/>
      <c r="U32" s="55"/>
      <c r="V32" s="55"/>
      <c r="W32" s="55"/>
      <c r="X32" s="55"/>
      <c r="Y32" s="55"/>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5"/>
      <c r="BM32" s="55"/>
      <c r="BN32" s="55"/>
      <c r="BO32" s="55"/>
      <c r="BP32" s="55"/>
      <c r="BQ32" s="55"/>
      <c r="BR32" s="55"/>
      <c r="BS32" s="55"/>
      <c r="BT32" s="55"/>
      <c r="BU32" s="55"/>
      <c r="BV32" s="55"/>
      <c r="BW32" s="55"/>
      <c r="BX32" s="55"/>
      <c r="BY32" s="55"/>
      <c r="BZ32" s="55"/>
      <c r="CA32" s="55"/>
      <c r="CB32" s="55"/>
      <c r="CC32" s="55"/>
      <c r="CD32" s="55"/>
      <c r="CE32" s="55"/>
      <c r="CF32" s="55"/>
      <c r="CG32" s="55"/>
      <c r="CH32" s="55"/>
      <c r="CJ32" s="55"/>
      <c r="CK32" s="55"/>
    </row>
    <row r="33" spans="2:89">
      <c r="B33" s="55"/>
      <c r="C33" s="55"/>
      <c r="D33" s="55"/>
      <c r="E33" s="55"/>
      <c r="F33" s="55"/>
      <c r="G33" s="55"/>
      <c r="H33" s="55"/>
      <c r="I33" s="55"/>
      <c r="J33" s="55"/>
      <c r="K33" s="55"/>
      <c r="L33" s="55"/>
      <c r="M33" s="55"/>
      <c r="N33" s="55"/>
      <c r="O33" s="55"/>
      <c r="P33" s="55"/>
      <c r="Q33" s="55"/>
      <c r="R33" s="55"/>
      <c r="S33" s="55"/>
      <c r="T33" s="55"/>
      <c r="U33" s="55"/>
      <c r="V33" s="55"/>
      <c r="W33" s="55"/>
      <c r="X33" s="55"/>
      <c r="Y33" s="55"/>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55"/>
      <c r="BG33" s="55"/>
      <c r="BH33" s="55"/>
      <c r="BI33" s="55"/>
      <c r="BJ33" s="55"/>
      <c r="BK33" s="55"/>
      <c r="BL33" s="55"/>
      <c r="BM33" s="55"/>
      <c r="BN33" s="55"/>
      <c r="BO33" s="55"/>
      <c r="BP33" s="55"/>
      <c r="BQ33" s="55"/>
      <c r="BR33" s="55"/>
      <c r="BS33" s="55"/>
      <c r="BT33" s="55"/>
      <c r="BU33" s="55"/>
      <c r="BV33" s="55"/>
      <c r="BW33" s="55"/>
      <c r="BX33" s="55"/>
      <c r="BY33" s="55"/>
      <c r="BZ33" s="55"/>
      <c r="CA33" s="55"/>
      <c r="CB33" s="55"/>
      <c r="CC33" s="55"/>
      <c r="CD33" s="55"/>
      <c r="CE33" s="55"/>
      <c r="CF33" s="55"/>
      <c r="CG33" s="55"/>
      <c r="CH33" s="55"/>
      <c r="CJ33" s="55"/>
      <c r="CK33" s="55"/>
    </row>
    <row r="34" spans="2:89">
      <c r="B34" s="55"/>
      <c r="C34" s="55"/>
      <c r="D34" s="55"/>
      <c r="E34" s="55"/>
      <c r="F34" s="55"/>
      <c r="G34" s="55"/>
      <c r="H34" s="55"/>
      <c r="I34" s="55"/>
      <c r="J34" s="55"/>
      <c r="K34" s="55"/>
      <c r="L34" s="55"/>
      <c r="M34" s="55"/>
      <c r="N34" s="55"/>
      <c r="O34" s="55"/>
      <c r="P34" s="55"/>
      <c r="Q34" s="55"/>
      <c r="R34" s="55"/>
      <c r="S34" s="55"/>
      <c r="T34" s="55"/>
      <c r="U34" s="55"/>
      <c r="V34" s="55"/>
      <c r="W34" s="55"/>
      <c r="X34" s="55"/>
      <c r="Y34" s="55"/>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55"/>
      <c r="CB34" s="55"/>
      <c r="CC34" s="55"/>
      <c r="CD34" s="55"/>
      <c r="CE34" s="55"/>
      <c r="CF34" s="55"/>
      <c r="CG34" s="55"/>
      <c r="CH34" s="55"/>
      <c r="CJ34" s="55"/>
      <c r="CK34" s="55"/>
    </row>
    <row r="35" spans="2:89">
      <c r="B35" s="55"/>
      <c r="C35" s="55"/>
      <c r="D35" s="55"/>
      <c r="E35" s="55"/>
      <c r="F35" s="55"/>
      <c r="G35" s="55"/>
      <c r="H35" s="55"/>
      <c r="I35" s="55"/>
      <c r="J35" s="55"/>
      <c r="K35" s="55"/>
      <c r="L35" s="55"/>
      <c r="M35" s="55"/>
      <c r="N35" s="55"/>
      <c r="O35" s="55"/>
      <c r="P35" s="55"/>
      <c r="Q35" s="55"/>
      <c r="R35" s="55"/>
      <c r="S35" s="55"/>
      <c r="T35" s="55"/>
      <c r="U35" s="55"/>
      <c r="V35" s="55"/>
      <c r="W35" s="55"/>
      <c r="X35" s="55"/>
      <c r="Y35" s="55"/>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5"/>
      <c r="BQ35" s="55"/>
      <c r="BR35" s="55"/>
      <c r="BS35" s="55"/>
      <c r="BT35" s="55"/>
      <c r="BU35" s="55"/>
      <c r="BV35" s="55"/>
      <c r="BW35" s="55"/>
      <c r="BX35" s="55"/>
      <c r="BY35" s="55"/>
      <c r="BZ35" s="55"/>
      <c r="CA35" s="55"/>
      <c r="CB35" s="55"/>
      <c r="CC35" s="55"/>
      <c r="CD35" s="55"/>
      <c r="CE35" s="55"/>
      <c r="CF35" s="55"/>
      <c r="CG35" s="55"/>
      <c r="CH35" s="55"/>
      <c r="CJ35" s="55"/>
      <c r="CK35" s="55"/>
    </row>
    <row r="36" spans="2:89">
      <c r="B36" s="55"/>
      <c r="C36" s="55"/>
      <c r="D36" s="55"/>
      <c r="E36" s="55"/>
      <c r="F36" s="55"/>
      <c r="G36" s="55"/>
      <c r="H36" s="55"/>
      <c r="I36" s="55"/>
      <c r="J36" s="55"/>
      <c r="K36" s="55"/>
      <c r="L36" s="55"/>
      <c r="M36" s="55"/>
      <c r="N36" s="55"/>
      <c r="O36" s="55"/>
      <c r="P36" s="55"/>
      <c r="Q36" s="55"/>
      <c r="R36" s="55"/>
      <c r="S36" s="55"/>
      <c r="T36" s="55"/>
      <c r="U36" s="55"/>
      <c r="V36" s="55"/>
      <c r="W36" s="55"/>
      <c r="X36" s="55"/>
      <c r="Y36" s="55"/>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5"/>
      <c r="CC36" s="55"/>
      <c r="CD36" s="55"/>
      <c r="CE36" s="55"/>
      <c r="CF36" s="55"/>
      <c r="CG36" s="55"/>
      <c r="CH36" s="55"/>
      <c r="CJ36" s="55"/>
      <c r="CK36" s="55"/>
    </row>
    <row r="37" spans="2:89">
      <c r="B37" s="55"/>
      <c r="C37" s="55"/>
      <c r="D37" s="55"/>
      <c r="E37" s="55"/>
      <c r="F37" s="55"/>
      <c r="G37" s="55"/>
      <c r="H37" s="55"/>
      <c r="I37" s="55"/>
      <c r="J37" s="55"/>
      <c r="K37" s="55"/>
      <c r="L37" s="55"/>
      <c r="M37" s="55"/>
      <c r="N37" s="55"/>
      <c r="O37" s="55"/>
      <c r="P37" s="55"/>
      <c r="Q37" s="55"/>
      <c r="R37" s="55"/>
      <c r="S37" s="55"/>
      <c r="T37" s="55"/>
      <c r="U37" s="55"/>
      <c r="V37" s="55"/>
      <c r="W37" s="55"/>
      <c r="X37" s="55"/>
      <c r="Y37" s="55"/>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5"/>
      <c r="BQ37" s="55"/>
      <c r="BR37" s="55"/>
      <c r="BS37" s="55"/>
      <c r="BT37" s="55"/>
      <c r="BU37" s="55"/>
      <c r="BV37" s="55"/>
      <c r="BW37" s="55"/>
      <c r="BX37" s="55"/>
      <c r="BY37" s="55"/>
      <c r="BZ37" s="55"/>
      <c r="CA37" s="55"/>
      <c r="CB37" s="55"/>
      <c r="CC37" s="55"/>
      <c r="CD37" s="55"/>
      <c r="CE37" s="55"/>
      <c r="CF37" s="55"/>
      <c r="CG37" s="55"/>
      <c r="CH37" s="55"/>
      <c r="CJ37" s="55"/>
      <c r="CK37" s="55"/>
    </row>
    <row r="38" spans="2:89">
      <c r="B38" s="55"/>
      <c r="C38" s="55"/>
      <c r="D38" s="55"/>
      <c r="E38" s="55"/>
      <c r="F38" s="55"/>
      <c r="G38" s="55"/>
      <c r="H38" s="55"/>
      <c r="I38" s="55"/>
      <c r="J38" s="55"/>
      <c r="K38" s="55"/>
      <c r="L38" s="55"/>
      <c r="M38" s="55"/>
      <c r="N38" s="55"/>
      <c r="O38" s="55"/>
      <c r="P38" s="55"/>
      <c r="Q38" s="55"/>
      <c r="R38" s="55"/>
      <c r="S38" s="55"/>
      <c r="T38" s="55"/>
      <c r="U38" s="55"/>
      <c r="V38" s="55"/>
      <c r="W38" s="55"/>
      <c r="X38" s="55"/>
      <c r="Y38" s="55"/>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5"/>
      <c r="BQ38" s="55"/>
      <c r="BR38" s="55"/>
      <c r="BS38" s="55"/>
      <c r="BT38" s="55"/>
      <c r="BU38" s="55"/>
      <c r="BV38" s="55"/>
      <c r="BW38" s="55"/>
      <c r="BX38" s="55"/>
      <c r="BY38" s="55"/>
      <c r="BZ38" s="55"/>
      <c r="CA38" s="55"/>
      <c r="CB38" s="55"/>
      <c r="CC38" s="55"/>
      <c r="CD38" s="55"/>
      <c r="CE38" s="55"/>
      <c r="CF38" s="55"/>
      <c r="CG38" s="55"/>
      <c r="CH38" s="55"/>
      <c r="CJ38" s="55"/>
      <c r="CK38" s="55"/>
    </row>
    <row r="39" spans="2:89">
      <c r="B39" s="55"/>
      <c r="C39" s="55"/>
      <c r="D39" s="55"/>
      <c r="E39" s="55"/>
      <c r="F39" s="55"/>
      <c r="G39" s="55"/>
      <c r="H39" s="55"/>
      <c r="I39" s="55"/>
      <c r="J39" s="55"/>
      <c r="K39" s="55"/>
      <c r="L39" s="55"/>
      <c r="M39" s="55"/>
      <c r="N39" s="55"/>
      <c r="O39" s="55"/>
      <c r="P39" s="55"/>
      <c r="Q39" s="55"/>
      <c r="R39" s="55"/>
      <c r="S39" s="55"/>
      <c r="T39" s="55"/>
      <c r="U39" s="55"/>
      <c r="V39" s="55"/>
      <c r="W39" s="55"/>
      <c r="X39" s="55"/>
      <c r="Y39" s="55"/>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5"/>
      <c r="BQ39" s="55"/>
      <c r="BR39" s="55"/>
      <c r="BS39" s="55"/>
      <c r="BT39" s="55"/>
      <c r="BU39" s="55"/>
      <c r="BV39" s="55"/>
      <c r="BW39" s="55"/>
      <c r="BX39" s="55"/>
      <c r="BY39" s="55"/>
      <c r="BZ39" s="55"/>
      <c r="CA39" s="55"/>
      <c r="CB39" s="55"/>
      <c r="CC39" s="55"/>
      <c r="CD39" s="55"/>
      <c r="CE39" s="55"/>
      <c r="CF39" s="55"/>
      <c r="CG39" s="55"/>
      <c r="CH39" s="55"/>
      <c r="CJ39" s="55"/>
      <c r="CK39" s="55"/>
    </row>
    <row r="40" spans="2:89">
      <c r="B40" s="55"/>
      <c r="C40" s="55"/>
      <c r="D40" s="55"/>
      <c r="E40" s="55"/>
      <c r="F40" s="55"/>
      <c r="G40" s="55"/>
      <c r="H40" s="55"/>
      <c r="I40" s="55"/>
      <c r="J40" s="55"/>
      <c r="K40" s="55"/>
      <c r="L40" s="55"/>
      <c r="M40" s="55"/>
      <c r="N40" s="55"/>
      <c r="O40" s="55"/>
      <c r="P40" s="55"/>
      <c r="Q40" s="55"/>
      <c r="R40" s="55"/>
      <c r="S40" s="55"/>
      <c r="T40" s="55"/>
      <c r="U40" s="55"/>
      <c r="V40" s="55"/>
      <c r="W40" s="55"/>
      <c r="X40" s="55"/>
      <c r="Y40" s="55"/>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55"/>
      <c r="BR40" s="55"/>
      <c r="BS40" s="55"/>
      <c r="BT40" s="55"/>
      <c r="BU40" s="55"/>
      <c r="BV40" s="55"/>
      <c r="BW40" s="55"/>
      <c r="BX40" s="55"/>
      <c r="BY40" s="55"/>
      <c r="BZ40" s="55"/>
      <c r="CA40" s="55"/>
      <c r="CB40" s="55"/>
      <c r="CC40" s="55"/>
      <c r="CD40" s="55"/>
      <c r="CE40" s="55"/>
      <c r="CF40" s="55"/>
      <c r="CG40" s="55"/>
      <c r="CH40" s="55"/>
      <c r="CJ40" s="55"/>
      <c r="CK40" s="55"/>
    </row>
    <row r="41" spans="2:89">
      <c r="B41" s="55"/>
      <c r="C41" s="55"/>
      <c r="D41" s="55"/>
      <c r="E41" s="55"/>
      <c r="F41" s="55"/>
      <c r="G41" s="55"/>
      <c r="H41" s="55"/>
      <c r="I41" s="55"/>
      <c r="J41" s="55"/>
      <c r="K41" s="55"/>
      <c r="L41" s="55"/>
      <c r="M41" s="55"/>
      <c r="N41" s="55"/>
      <c r="O41" s="55"/>
      <c r="P41" s="55"/>
      <c r="Q41" s="55"/>
      <c r="R41" s="55"/>
      <c r="S41" s="55"/>
      <c r="T41" s="55"/>
      <c r="U41" s="55"/>
      <c r="V41" s="55"/>
      <c r="W41" s="55"/>
      <c r="X41" s="55"/>
      <c r="Y41" s="55"/>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5"/>
      <c r="BR41" s="55"/>
      <c r="BS41" s="55"/>
      <c r="BT41" s="55"/>
      <c r="BU41" s="55"/>
      <c r="BV41" s="55"/>
      <c r="BW41" s="55"/>
      <c r="BX41" s="55"/>
      <c r="BY41" s="55"/>
      <c r="BZ41" s="55"/>
      <c r="CA41" s="55"/>
      <c r="CB41" s="55"/>
      <c r="CC41" s="55"/>
      <c r="CD41" s="55"/>
      <c r="CE41" s="55"/>
      <c r="CF41" s="55"/>
      <c r="CG41" s="55"/>
      <c r="CH41" s="55"/>
      <c r="CJ41" s="55"/>
      <c r="CK41" s="55"/>
    </row>
    <row r="42" spans="2:89">
      <c r="B42" s="55"/>
      <c r="C42" s="55"/>
      <c r="D42" s="55"/>
      <c r="E42" s="55"/>
      <c r="F42" s="55"/>
      <c r="G42" s="55"/>
      <c r="H42" s="55"/>
      <c r="I42" s="55"/>
      <c r="J42" s="55"/>
      <c r="K42" s="55"/>
      <c r="L42" s="55"/>
      <c r="M42" s="55"/>
      <c r="N42" s="55"/>
      <c r="O42" s="55"/>
      <c r="P42" s="55"/>
      <c r="Q42" s="55"/>
      <c r="R42" s="55"/>
      <c r="S42" s="55"/>
      <c r="T42" s="55"/>
      <c r="U42" s="55"/>
      <c r="V42" s="55"/>
      <c r="W42" s="55"/>
      <c r="X42" s="55"/>
      <c r="Y42" s="55"/>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J42" s="55"/>
      <c r="CK42" s="55"/>
    </row>
    <row r="43" spans="2:89">
      <c r="B43" s="55"/>
      <c r="C43" s="55"/>
      <c r="D43" s="55"/>
      <c r="E43" s="55"/>
      <c r="F43" s="55"/>
      <c r="G43" s="55"/>
      <c r="H43" s="55"/>
      <c r="I43" s="55"/>
      <c r="J43" s="55"/>
      <c r="K43" s="55"/>
      <c r="L43" s="55"/>
      <c r="M43" s="55"/>
      <c r="N43" s="55"/>
      <c r="O43" s="55"/>
      <c r="P43" s="55"/>
      <c r="Q43" s="55"/>
      <c r="R43" s="55"/>
      <c r="S43" s="55"/>
      <c r="T43" s="55"/>
      <c r="U43" s="55"/>
      <c r="V43" s="55"/>
      <c r="W43" s="55"/>
      <c r="X43" s="55"/>
      <c r="Y43" s="55"/>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c r="BZ43" s="55"/>
      <c r="CA43" s="55"/>
      <c r="CB43" s="55"/>
      <c r="CC43" s="55"/>
      <c r="CD43" s="55"/>
      <c r="CE43" s="55"/>
      <c r="CF43" s="55"/>
      <c r="CG43" s="55"/>
      <c r="CH43" s="55"/>
      <c r="CJ43" s="55"/>
      <c r="CK43" s="55"/>
    </row>
    <row r="44" spans="2:89">
      <c r="B44" s="55"/>
      <c r="C44" s="55"/>
      <c r="D44" s="55"/>
      <c r="E44" s="55"/>
      <c r="F44" s="55"/>
      <c r="G44" s="55"/>
      <c r="H44" s="55"/>
      <c r="I44" s="55"/>
      <c r="J44" s="55"/>
      <c r="K44" s="55"/>
      <c r="L44" s="55"/>
      <c r="M44" s="55"/>
      <c r="N44" s="55"/>
      <c r="O44" s="55"/>
      <c r="P44" s="55"/>
      <c r="Q44" s="55"/>
      <c r="R44" s="55"/>
      <c r="S44" s="55"/>
      <c r="T44" s="55"/>
      <c r="U44" s="55"/>
      <c r="V44" s="55"/>
      <c r="W44" s="55"/>
      <c r="X44" s="55"/>
      <c r="Y44" s="55"/>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5"/>
      <c r="CA44" s="55"/>
      <c r="CB44" s="55"/>
      <c r="CC44" s="55"/>
      <c r="CD44" s="55"/>
      <c r="CE44" s="55"/>
      <c r="CF44" s="55"/>
      <c r="CG44" s="55"/>
      <c r="CH44" s="55"/>
      <c r="CJ44" s="55"/>
      <c r="CK44" s="55"/>
    </row>
    <row r="45" spans="2:89">
      <c r="B45" s="55"/>
      <c r="C45" s="55"/>
      <c r="D45" s="55"/>
      <c r="E45" s="55"/>
      <c r="F45" s="55"/>
      <c r="G45" s="55"/>
      <c r="H45" s="55"/>
      <c r="I45" s="55"/>
      <c r="J45" s="55"/>
      <c r="K45" s="55"/>
      <c r="L45" s="55"/>
      <c r="M45" s="55"/>
      <c r="N45" s="55"/>
      <c r="O45" s="55"/>
      <c r="P45" s="55"/>
      <c r="Q45" s="55"/>
      <c r="R45" s="55"/>
      <c r="S45" s="55"/>
      <c r="T45" s="55"/>
      <c r="U45" s="55"/>
      <c r="V45" s="55"/>
      <c r="W45" s="55"/>
      <c r="X45" s="55"/>
      <c r="Y45" s="55"/>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5"/>
      <c r="BP45" s="55"/>
      <c r="BQ45" s="55"/>
      <c r="BR45" s="55"/>
      <c r="BS45" s="55"/>
      <c r="BT45" s="55"/>
      <c r="BU45" s="55"/>
      <c r="BV45" s="55"/>
      <c r="BW45" s="55"/>
      <c r="BX45" s="55"/>
      <c r="BY45" s="55"/>
      <c r="BZ45" s="55"/>
      <c r="CA45" s="55"/>
      <c r="CB45" s="55"/>
      <c r="CC45" s="55"/>
      <c r="CD45" s="55"/>
      <c r="CE45" s="55"/>
      <c r="CF45" s="55"/>
      <c r="CG45" s="55"/>
      <c r="CH45" s="55"/>
      <c r="CJ45" s="55"/>
      <c r="CK45" s="55"/>
    </row>
    <row r="46" spans="2:89">
      <c r="B46" s="55"/>
      <c r="C46" s="55"/>
      <c r="D46" s="55"/>
      <c r="E46" s="55"/>
      <c r="F46" s="55"/>
      <c r="G46" s="55"/>
      <c r="H46" s="55"/>
      <c r="I46" s="55"/>
      <c r="J46" s="55"/>
      <c r="K46" s="55"/>
      <c r="L46" s="55"/>
      <c r="M46" s="55"/>
      <c r="N46" s="55"/>
      <c r="O46" s="55"/>
      <c r="P46" s="55"/>
      <c r="Q46" s="55"/>
      <c r="R46" s="55"/>
      <c r="S46" s="55"/>
      <c r="T46" s="55"/>
      <c r="U46" s="55"/>
      <c r="V46" s="55"/>
      <c r="W46" s="55"/>
      <c r="X46" s="55"/>
      <c r="Y46" s="55"/>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5"/>
      <c r="BQ46" s="55"/>
      <c r="BR46" s="55"/>
      <c r="BS46" s="55"/>
      <c r="BT46" s="55"/>
      <c r="BU46" s="55"/>
      <c r="BV46" s="55"/>
      <c r="BW46" s="55"/>
      <c r="BX46" s="55"/>
      <c r="BY46" s="55"/>
      <c r="BZ46" s="55"/>
      <c r="CA46" s="55"/>
      <c r="CB46" s="55"/>
      <c r="CC46" s="55"/>
      <c r="CD46" s="55"/>
      <c r="CE46" s="55"/>
      <c r="CF46" s="55"/>
      <c r="CG46" s="55"/>
      <c r="CH46" s="55"/>
      <c r="CJ46" s="55"/>
      <c r="CK46" s="55"/>
    </row>
    <row r="47" spans="2:89">
      <c r="B47" s="55"/>
      <c r="C47" s="55"/>
      <c r="D47" s="55"/>
      <c r="E47" s="55"/>
      <c r="F47" s="55"/>
      <c r="G47" s="55"/>
      <c r="H47" s="55"/>
      <c r="I47" s="55"/>
      <c r="J47" s="55"/>
      <c r="K47" s="55"/>
      <c r="L47" s="55"/>
      <c r="M47" s="55"/>
      <c r="N47" s="55"/>
      <c r="O47" s="55"/>
      <c r="P47" s="55"/>
      <c r="Q47" s="55"/>
      <c r="R47" s="55"/>
      <c r="S47" s="55"/>
      <c r="T47" s="55"/>
      <c r="U47" s="55"/>
      <c r="V47" s="55"/>
      <c r="W47" s="55"/>
      <c r="X47" s="55"/>
      <c r="Y47" s="55"/>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5"/>
      <c r="BQ47" s="55"/>
      <c r="BR47" s="55"/>
      <c r="BS47" s="55"/>
      <c r="BT47" s="55"/>
      <c r="BU47" s="55"/>
      <c r="BV47" s="55"/>
      <c r="BW47" s="55"/>
      <c r="BX47" s="55"/>
      <c r="BY47" s="55"/>
      <c r="BZ47" s="55"/>
      <c r="CA47" s="55"/>
      <c r="CB47" s="55"/>
      <c r="CC47" s="55"/>
      <c r="CD47" s="55"/>
      <c r="CE47" s="55"/>
      <c r="CF47" s="55"/>
      <c r="CG47" s="55"/>
      <c r="CH47" s="55"/>
      <c r="CJ47" s="55"/>
      <c r="CK47" s="55"/>
    </row>
    <row r="48" spans="2:89">
      <c r="B48" s="55"/>
      <c r="C48" s="55"/>
      <c r="D48" s="55"/>
      <c r="E48" s="55"/>
      <c r="F48" s="55"/>
      <c r="G48" s="55"/>
      <c r="H48" s="55"/>
      <c r="I48" s="55"/>
      <c r="J48" s="55"/>
      <c r="K48" s="55"/>
      <c r="L48" s="55"/>
      <c r="M48" s="55"/>
      <c r="N48" s="55"/>
      <c r="O48" s="55"/>
      <c r="P48" s="55"/>
      <c r="Q48" s="55"/>
      <c r="R48" s="55"/>
      <c r="S48" s="55"/>
      <c r="T48" s="55"/>
      <c r="U48" s="55"/>
      <c r="V48" s="55"/>
      <c r="W48" s="55"/>
      <c r="X48" s="55"/>
      <c r="Y48" s="55"/>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5"/>
      <c r="BR48" s="55"/>
      <c r="BS48" s="55"/>
      <c r="BT48" s="55"/>
      <c r="BU48" s="55"/>
      <c r="BV48" s="55"/>
      <c r="BW48" s="55"/>
      <c r="BX48" s="55"/>
      <c r="BY48" s="55"/>
      <c r="BZ48" s="55"/>
      <c r="CA48" s="55"/>
      <c r="CB48" s="55"/>
      <c r="CC48" s="55"/>
      <c r="CD48" s="55"/>
      <c r="CE48" s="55"/>
      <c r="CF48" s="55"/>
      <c r="CG48" s="55"/>
      <c r="CH48" s="55"/>
      <c r="CJ48" s="55"/>
      <c r="CK48" s="55"/>
    </row>
    <row r="49" spans="2:89">
      <c r="B49" s="55"/>
      <c r="C49" s="55"/>
      <c r="D49" s="55"/>
      <c r="E49" s="55"/>
      <c r="F49" s="55"/>
      <c r="G49" s="55"/>
      <c r="H49" s="55"/>
      <c r="I49" s="55"/>
      <c r="J49" s="55"/>
      <c r="K49" s="55"/>
      <c r="L49" s="55"/>
      <c r="M49" s="55"/>
      <c r="N49" s="55"/>
      <c r="O49" s="55"/>
      <c r="P49" s="55"/>
      <c r="Q49" s="55"/>
      <c r="R49" s="55"/>
      <c r="S49" s="55"/>
      <c r="T49" s="55"/>
      <c r="U49" s="55"/>
      <c r="V49" s="55"/>
      <c r="W49" s="55"/>
      <c r="X49" s="55"/>
      <c r="Y49" s="55"/>
      <c r="Z49" s="55"/>
      <c r="AA49" s="55"/>
      <c r="AB49" s="55"/>
      <c r="AC49" s="55"/>
      <c r="AD49" s="55"/>
      <c r="AE49" s="55"/>
      <c r="AF49" s="55"/>
      <c r="AG49" s="55"/>
      <c r="AH49" s="55"/>
      <c r="AI49" s="55"/>
      <c r="AJ49" s="55"/>
      <c r="AK49" s="55"/>
      <c r="AL49" s="55"/>
      <c r="AM49" s="55"/>
      <c r="AN49" s="55"/>
      <c r="AO49" s="55"/>
      <c r="AP49" s="55"/>
      <c r="AQ49" s="55"/>
      <c r="AR49" s="55"/>
      <c r="AS49" s="55"/>
      <c r="AT49" s="55"/>
      <c r="AU49" s="55"/>
      <c r="AV49" s="55"/>
      <c r="AW49" s="55"/>
      <c r="AX49" s="55"/>
      <c r="AY49" s="55"/>
      <c r="AZ49" s="55"/>
      <c r="BA49" s="55"/>
      <c r="BB49" s="55"/>
      <c r="BC49" s="55"/>
      <c r="BD49" s="55"/>
      <c r="BE49" s="55"/>
      <c r="BF49" s="55"/>
      <c r="BG49" s="55"/>
      <c r="BH49" s="55"/>
      <c r="BI49" s="55"/>
      <c r="BJ49" s="55"/>
      <c r="BK49" s="55"/>
      <c r="BL49" s="55"/>
      <c r="BM49" s="55"/>
      <c r="BN49" s="55"/>
      <c r="BO49" s="55"/>
      <c r="BP49" s="55"/>
      <c r="BQ49" s="55"/>
      <c r="BR49" s="55"/>
      <c r="BS49" s="55"/>
      <c r="BT49" s="55"/>
      <c r="BU49" s="55"/>
      <c r="BV49" s="55"/>
      <c r="BW49" s="55"/>
      <c r="BX49" s="55"/>
      <c r="BY49" s="55"/>
      <c r="BZ49" s="55"/>
      <c r="CA49" s="55"/>
      <c r="CB49" s="55"/>
      <c r="CC49" s="55"/>
      <c r="CD49" s="55"/>
      <c r="CE49" s="55"/>
      <c r="CF49" s="55"/>
      <c r="CG49" s="55"/>
      <c r="CH49" s="55"/>
      <c r="CJ49" s="55"/>
      <c r="CK49" s="55"/>
    </row>
  </sheetData>
  <sheetProtection formatColumns="0" formatRows="0"/>
  <mergeCells count="3">
    <mergeCell ref="CI8:CI10"/>
    <mergeCell ref="B3:T3"/>
    <mergeCell ref="CQ3:FR3"/>
  </mergeCells>
  <conditionalFormatting sqref="E9:CF9">
    <cfRule type="expression" dxfId="17" priority="2">
      <formula>E8&lt;&gt;"Other (Specify Below)"</formula>
    </cfRule>
  </conditionalFormatting>
  <conditionalFormatting sqref="CN6:CN27">
    <cfRule type="cellIs" dxfId="16" priority="7" operator="equal">
      <formula>0</formula>
    </cfRule>
  </conditionalFormatting>
  <dataValidations count="2">
    <dataValidation type="custom" allowBlank="1" showErrorMessage="1" errorTitle="Input Error" error="Please enter a numeric value." sqref="E22:CF24 E19:CG19 E26:CF26 E12:CF17" xr:uid="{9039D72C-A868-4D45-BE0F-88C988C7A9AE}">
      <formula1>ISNUMBER(E12)</formula1>
    </dataValidation>
    <dataValidation type="list" allowBlank="1" showInputMessage="1" showErrorMessage="1" sqref="E11:CF11" xr:uid="{E4D126E7-FDCE-496B-90D9-3C1E2066E2F7}">
      <formula1>Classification_of_treatment_works</formula1>
    </dataValidation>
  </dataValidations>
  <pageMargins left="0.7" right="0.7" top="0.75" bottom="0.75" header="0.3" footer="0.3"/>
  <pageSetup paperSize="8" scale="10" fitToHeight="0" orientation="portrait" r:id="rId1"/>
  <headerFooter>
    <oddHeader>&amp;L&amp;F&amp;CSheet: &amp;A&amp;ROFFICIAL</oddHeader>
    <oddFooter>&amp;LPrinted on: &amp;D at &amp;T&amp;CPage &amp;P of &amp;N&amp;ROfwat</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79EC3B2B-091C-41D0-8081-B03A7D69519E}">
          <x14:formula1>
            <xm:f>INDIRECT(SUBSTITUTE(SelectCompany!$B$4," ","_"))</xm:f>
          </x14:formula1>
          <xm:sqref>E8:CF8</xm:sqref>
        </x14:dataValidation>
      </x14:dataValidations>
    </ext>
  </extLst>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95A4A3-46B8-44D6-BBA7-C6D0B65E5F1F}">
  <sheetPr codeName="Sheet58">
    <pageSetUpPr fitToPage="1"/>
  </sheetPr>
  <dimension ref="A1:O52"/>
  <sheetViews>
    <sheetView workbookViewId="0"/>
  </sheetViews>
  <sheetFormatPr defaultColWidth="9" defaultRowHeight="13.8"/>
  <cols>
    <col min="1" max="1" width="1.19921875" style="979" customWidth="1"/>
    <col min="2" max="2" width="72.59765625" style="59" customWidth="1"/>
    <col min="3" max="3" width="5.5" style="59" bestFit="1" customWidth="1"/>
    <col min="4" max="4" width="4.69921875" style="59" bestFit="1" customWidth="1"/>
    <col min="5" max="5" width="12.69921875" style="59" bestFit="1" customWidth="1"/>
    <col min="6" max="6" width="2.09765625" style="59" customWidth="1"/>
    <col min="7" max="7" width="9.5" style="59" bestFit="1" customWidth="1"/>
    <col min="8" max="8" width="1.59765625" style="59" customWidth="1"/>
    <col min="9" max="9" width="29.69921875" style="59" customWidth="1"/>
    <col min="10" max="10" width="1.69921875" style="3002" customWidth="1"/>
    <col min="11" max="11" width="1.69921875" style="3005" customWidth="1"/>
    <col min="12" max="12" width="19.69921875" style="3002" customWidth="1"/>
    <col min="13" max="13" width="1.69921875" style="994" customWidth="1"/>
    <col min="14" max="15" width="1.69921875" style="3002" customWidth="1"/>
    <col min="16" max="16384" width="9" style="59"/>
  </cols>
  <sheetData>
    <row r="1" spans="1:13" ht="23.25" customHeight="1">
      <c r="A1" s="979" t="s">
        <v>713</v>
      </c>
      <c r="B1" s="423" t="s">
        <v>5560</v>
      </c>
      <c r="C1" s="423"/>
      <c r="D1" s="423"/>
      <c r="E1" s="423"/>
      <c r="F1" s="423"/>
      <c r="G1" s="85"/>
    </row>
    <row r="2" spans="1:13" ht="23.25" customHeight="1">
      <c r="B2" s="423" t="str">
        <f>SelectCompany!B4</f>
        <v>South Staffordshire Water</v>
      </c>
      <c r="C2" s="227"/>
      <c r="D2" s="227"/>
      <c r="E2" s="227"/>
      <c r="F2" s="227"/>
      <c r="G2" s="85"/>
    </row>
    <row r="3" spans="1:13" ht="36.75" customHeight="1">
      <c r="B3" s="5145" t="s">
        <v>9977</v>
      </c>
      <c r="C3" s="5145"/>
      <c r="D3" s="5145"/>
      <c r="E3" s="5145"/>
      <c r="F3" s="5145"/>
      <c r="G3" s="5145"/>
      <c r="H3" s="5145"/>
      <c r="I3" s="5145"/>
      <c r="L3" s="3460" t="s">
        <v>716</v>
      </c>
      <c r="M3" s="994" t="s">
        <v>4520</v>
      </c>
    </row>
    <row r="4" spans="1:13" ht="18" customHeight="1" thickBot="1">
      <c r="B4" s="283"/>
      <c r="C4" s="283"/>
      <c r="D4" s="283"/>
      <c r="E4" s="283"/>
      <c r="F4" s="326"/>
      <c r="G4" s="85"/>
    </row>
    <row r="5" spans="1:13" ht="56.25" customHeight="1" thickTop="1" thickBot="1">
      <c r="A5" s="979" t="s">
        <v>725</v>
      </c>
      <c r="B5" s="197" t="s">
        <v>717</v>
      </c>
      <c r="C5" s="198" t="s">
        <v>718</v>
      </c>
      <c r="D5" s="198" t="s">
        <v>719</v>
      </c>
      <c r="E5" s="199" t="s">
        <v>4923</v>
      </c>
      <c r="F5" s="298"/>
      <c r="G5" s="201" t="s">
        <v>723</v>
      </c>
      <c r="H5" s="78"/>
      <c r="I5" s="201" t="s">
        <v>724</v>
      </c>
    </row>
    <row r="6" spans="1:13" ht="15.75" customHeight="1" thickTop="1" thickBot="1">
      <c r="A6" s="3143" t="s">
        <v>729</v>
      </c>
      <c r="C6" s="40"/>
      <c r="D6" s="40"/>
      <c r="E6" s="336"/>
      <c r="F6" s="55"/>
      <c r="G6" s="85"/>
      <c r="H6" s="78"/>
      <c r="I6" s="78"/>
      <c r="L6" s="3438">
        <f t="shared" ref="L6:L51" si="0">IF( COUNTBLANK(E6) = M6, 0, rngIncomplete )</f>
        <v>0</v>
      </c>
      <c r="M6" s="994">
        <v>1</v>
      </c>
    </row>
    <row r="7" spans="1:13" ht="15.75" customHeight="1" thickTop="1" thickBot="1">
      <c r="B7" s="168" t="s">
        <v>5561</v>
      </c>
      <c r="C7" s="213"/>
      <c r="D7" s="213"/>
      <c r="E7" s="213"/>
      <c r="F7" s="429"/>
      <c r="G7" s="252"/>
      <c r="H7" s="78"/>
      <c r="I7" s="78"/>
      <c r="L7" s="3438">
        <f t="shared" si="0"/>
        <v>0</v>
      </c>
      <c r="M7" s="994">
        <v>1</v>
      </c>
    </row>
    <row r="8" spans="1:13" ht="15.75" customHeight="1" thickTop="1">
      <c r="A8" s="3143"/>
      <c r="B8" s="202" t="s">
        <v>5562</v>
      </c>
      <c r="C8" s="96" t="s">
        <v>890</v>
      </c>
      <c r="D8" s="96">
        <v>0</v>
      </c>
      <c r="E8" s="525"/>
      <c r="F8" s="429"/>
      <c r="G8" s="98" t="s">
        <v>5563</v>
      </c>
      <c r="H8" s="78"/>
      <c r="I8" s="424"/>
      <c r="L8" s="3438" t="str">
        <f t="shared" si="0"/>
        <v>Please complete all cells in row</v>
      </c>
      <c r="M8" s="994">
        <v>0</v>
      </c>
    </row>
    <row r="9" spans="1:13" ht="15.75" customHeight="1">
      <c r="B9" s="205" t="s">
        <v>5564</v>
      </c>
      <c r="C9" s="102" t="s">
        <v>890</v>
      </c>
      <c r="D9" s="102">
        <v>0</v>
      </c>
      <c r="E9" s="453"/>
      <c r="F9" s="429"/>
      <c r="G9" s="105" t="s">
        <v>5565</v>
      </c>
      <c r="H9" s="78"/>
      <c r="I9" s="426"/>
      <c r="L9" s="3438" t="str">
        <f t="shared" si="0"/>
        <v>Please complete all cells in row</v>
      </c>
      <c r="M9" s="994">
        <v>0</v>
      </c>
    </row>
    <row r="10" spans="1:13" ht="15.75" customHeight="1">
      <c r="B10" s="205" t="s">
        <v>5566</v>
      </c>
      <c r="C10" s="102" t="s">
        <v>4966</v>
      </c>
      <c r="D10" s="102">
        <v>0</v>
      </c>
      <c r="E10" s="453"/>
      <c r="F10" s="429"/>
      <c r="G10" s="105" t="s">
        <v>5567</v>
      </c>
      <c r="H10" s="78"/>
      <c r="I10" s="426"/>
      <c r="L10" s="3438" t="str">
        <f t="shared" si="0"/>
        <v>Please complete all cells in row</v>
      </c>
      <c r="M10" s="994">
        <v>0</v>
      </c>
    </row>
    <row r="11" spans="1:13" ht="15.75" customHeight="1">
      <c r="B11" s="205" t="s">
        <v>5568</v>
      </c>
      <c r="C11" s="102" t="s">
        <v>890</v>
      </c>
      <c r="D11" s="102">
        <v>0</v>
      </c>
      <c r="E11" s="453"/>
      <c r="F11" s="429"/>
      <c r="G11" s="105" t="s">
        <v>5569</v>
      </c>
      <c r="H11" s="78"/>
      <c r="I11" s="452"/>
      <c r="L11" s="3438" t="str">
        <f t="shared" si="0"/>
        <v>Please complete all cells in row</v>
      </c>
      <c r="M11" s="994">
        <v>0</v>
      </c>
    </row>
    <row r="12" spans="1:13" ht="15.75" customHeight="1">
      <c r="B12" s="205" t="s">
        <v>5570</v>
      </c>
      <c r="C12" s="102" t="s">
        <v>890</v>
      </c>
      <c r="D12" s="102">
        <v>0</v>
      </c>
      <c r="E12" s="453"/>
      <c r="F12" s="429"/>
      <c r="G12" s="105" t="s">
        <v>5571</v>
      </c>
      <c r="H12" s="78"/>
      <c r="I12" s="426"/>
      <c r="L12" s="3438" t="str">
        <f t="shared" si="0"/>
        <v>Please complete all cells in row</v>
      </c>
      <c r="M12" s="994">
        <v>0</v>
      </c>
    </row>
    <row r="13" spans="1:13" ht="15.75" customHeight="1">
      <c r="B13" s="205" t="s">
        <v>5572</v>
      </c>
      <c r="C13" s="102" t="s">
        <v>890</v>
      </c>
      <c r="D13" s="102">
        <v>0</v>
      </c>
      <c r="E13" s="453"/>
      <c r="F13" s="429"/>
      <c r="G13" s="105" t="s">
        <v>5573</v>
      </c>
      <c r="H13" s="78"/>
      <c r="I13" s="426"/>
      <c r="L13" s="3438" t="str">
        <f t="shared" si="0"/>
        <v>Please complete all cells in row</v>
      </c>
      <c r="M13" s="994">
        <v>0</v>
      </c>
    </row>
    <row r="14" spans="1:13" ht="15.75" customHeight="1">
      <c r="B14" s="205" t="s">
        <v>5574</v>
      </c>
      <c r="C14" s="102" t="s">
        <v>890</v>
      </c>
      <c r="D14" s="102">
        <v>0</v>
      </c>
      <c r="E14" s="453"/>
      <c r="F14" s="429"/>
      <c r="G14" s="105" t="s">
        <v>5575</v>
      </c>
      <c r="H14" s="78"/>
      <c r="I14" s="426"/>
      <c r="L14" s="3438" t="str">
        <f t="shared" si="0"/>
        <v>Please complete all cells in row</v>
      </c>
      <c r="M14" s="994">
        <v>0</v>
      </c>
    </row>
    <row r="15" spans="1:13" ht="15.75" customHeight="1">
      <c r="B15" s="205" t="s">
        <v>5576</v>
      </c>
      <c r="C15" s="102" t="s">
        <v>890</v>
      </c>
      <c r="D15" s="102">
        <v>0</v>
      </c>
      <c r="E15" s="453"/>
      <c r="F15" s="429"/>
      <c r="G15" s="105" t="s">
        <v>5577</v>
      </c>
      <c r="H15" s="78"/>
      <c r="I15" s="454"/>
      <c r="L15" s="3438" t="str">
        <f t="shared" si="0"/>
        <v>Please complete all cells in row</v>
      </c>
      <c r="M15" s="994">
        <v>0</v>
      </c>
    </row>
    <row r="16" spans="1:13" ht="15.75" customHeight="1">
      <c r="B16" s="322" t="s">
        <v>5578</v>
      </c>
      <c r="C16" s="102" t="s">
        <v>890</v>
      </c>
      <c r="D16" s="102">
        <v>0</v>
      </c>
      <c r="E16" s="453"/>
      <c r="F16" s="429"/>
      <c r="G16" s="105" t="s">
        <v>5579</v>
      </c>
      <c r="H16" s="78"/>
      <c r="I16" s="426"/>
      <c r="L16" s="3438" t="str">
        <f t="shared" si="0"/>
        <v>Please complete all cells in row</v>
      </c>
      <c r="M16" s="994">
        <v>0</v>
      </c>
    </row>
    <row r="17" spans="1:13" ht="15.75" customHeight="1">
      <c r="B17" s="205" t="s">
        <v>5580</v>
      </c>
      <c r="C17" s="102" t="s">
        <v>890</v>
      </c>
      <c r="D17" s="102">
        <v>0</v>
      </c>
      <c r="E17" s="453"/>
      <c r="F17" s="429"/>
      <c r="G17" s="105" t="s">
        <v>5581</v>
      </c>
      <c r="H17" s="78"/>
      <c r="I17" s="426"/>
      <c r="L17" s="3438" t="str">
        <f t="shared" si="0"/>
        <v>Please complete all cells in row</v>
      </c>
      <c r="M17" s="994">
        <v>0</v>
      </c>
    </row>
    <row r="18" spans="1:13" ht="15.75" customHeight="1">
      <c r="B18" s="205" t="s">
        <v>5582</v>
      </c>
      <c r="C18" s="102" t="s">
        <v>4969</v>
      </c>
      <c r="D18" s="102">
        <v>0</v>
      </c>
      <c r="E18" s="453"/>
      <c r="F18" s="429"/>
      <c r="G18" s="105" t="s">
        <v>5583</v>
      </c>
      <c r="H18" s="78"/>
      <c r="I18" s="426"/>
      <c r="L18" s="3438" t="str">
        <f t="shared" si="0"/>
        <v>Please complete all cells in row</v>
      </c>
      <c r="M18" s="994">
        <v>0</v>
      </c>
    </row>
    <row r="19" spans="1:13" ht="15.75" customHeight="1">
      <c r="B19" s="205" t="s">
        <v>5584</v>
      </c>
      <c r="C19" s="102" t="s">
        <v>5585</v>
      </c>
      <c r="D19" s="102">
        <v>2</v>
      </c>
      <c r="E19" s="455"/>
      <c r="F19" s="429"/>
      <c r="G19" s="105" t="s">
        <v>5586</v>
      </c>
      <c r="H19" s="78"/>
      <c r="I19" s="426"/>
      <c r="L19" s="3438" t="str">
        <f t="shared" si="0"/>
        <v>Please complete all cells in row</v>
      </c>
      <c r="M19" s="994">
        <v>0</v>
      </c>
    </row>
    <row r="20" spans="1:13" ht="15.75" customHeight="1">
      <c r="B20" s="205" t="s">
        <v>5587</v>
      </c>
      <c r="C20" s="102" t="s">
        <v>5585</v>
      </c>
      <c r="D20" s="102">
        <v>2</v>
      </c>
      <c r="E20" s="455"/>
      <c r="F20" s="429"/>
      <c r="G20" s="105" t="s">
        <v>5588</v>
      </c>
      <c r="H20" s="78"/>
      <c r="I20" s="452"/>
      <c r="L20" s="3438" t="str">
        <f t="shared" si="0"/>
        <v>Please complete all cells in row</v>
      </c>
      <c r="M20" s="994">
        <v>0</v>
      </c>
    </row>
    <row r="21" spans="1:13" ht="15.75" customHeight="1">
      <c r="B21" s="205" t="s">
        <v>5589</v>
      </c>
      <c r="C21" s="102" t="s">
        <v>4969</v>
      </c>
      <c r="D21" s="102">
        <v>0</v>
      </c>
      <c r="E21" s="453"/>
      <c r="F21" s="429"/>
      <c r="G21" s="105" t="s">
        <v>5590</v>
      </c>
      <c r="H21" s="78"/>
      <c r="I21" s="426"/>
      <c r="L21" s="3438" t="str">
        <f t="shared" si="0"/>
        <v>Please complete all cells in row</v>
      </c>
      <c r="M21" s="994">
        <v>0</v>
      </c>
    </row>
    <row r="22" spans="1:13" ht="15.75" customHeight="1">
      <c r="B22" s="205" t="s">
        <v>5591</v>
      </c>
      <c r="C22" s="102" t="s">
        <v>4969</v>
      </c>
      <c r="D22" s="102">
        <v>0</v>
      </c>
      <c r="E22" s="453"/>
      <c r="F22" s="429"/>
      <c r="G22" s="105" t="s">
        <v>5592</v>
      </c>
      <c r="H22" s="78"/>
      <c r="I22" s="426"/>
      <c r="L22" s="3438" t="str">
        <f t="shared" si="0"/>
        <v>Please complete all cells in row</v>
      </c>
      <c r="M22" s="994">
        <v>0</v>
      </c>
    </row>
    <row r="23" spans="1:13" ht="15.75" customHeight="1">
      <c r="B23" s="205" t="s">
        <v>5593</v>
      </c>
      <c r="C23" s="102" t="s">
        <v>4969</v>
      </c>
      <c r="D23" s="102">
        <v>0</v>
      </c>
      <c r="E23" s="453"/>
      <c r="F23" s="429"/>
      <c r="G23" s="105" t="s">
        <v>5594</v>
      </c>
      <c r="H23" s="78"/>
      <c r="I23" s="426"/>
      <c r="L23" s="3438" t="str">
        <f t="shared" si="0"/>
        <v>Please complete all cells in row</v>
      </c>
      <c r="M23" s="994">
        <v>0</v>
      </c>
    </row>
    <row r="24" spans="1:13" ht="15.75" customHeight="1">
      <c r="B24" s="205" t="s">
        <v>5595</v>
      </c>
      <c r="C24" s="102" t="s">
        <v>4969</v>
      </c>
      <c r="D24" s="102">
        <v>0</v>
      </c>
      <c r="E24" s="453"/>
      <c r="F24" s="429"/>
      <c r="G24" s="105" t="s">
        <v>5596</v>
      </c>
      <c r="H24" s="78"/>
      <c r="I24" s="426"/>
      <c r="L24" s="3438" t="str">
        <f t="shared" si="0"/>
        <v>Please complete all cells in row</v>
      </c>
      <c r="M24" s="994">
        <v>0</v>
      </c>
    </row>
    <row r="25" spans="1:13" ht="15.75" customHeight="1">
      <c r="B25" s="205" t="s">
        <v>5597</v>
      </c>
      <c r="C25" s="102" t="s">
        <v>4969</v>
      </c>
      <c r="D25" s="102">
        <v>0</v>
      </c>
      <c r="E25" s="453"/>
      <c r="F25" s="429"/>
      <c r="G25" s="105" t="s">
        <v>5598</v>
      </c>
      <c r="H25" s="78"/>
      <c r="I25" s="426"/>
      <c r="L25" s="3438" t="str">
        <f t="shared" si="0"/>
        <v>Please complete all cells in row</v>
      </c>
      <c r="M25" s="994">
        <v>0</v>
      </c>
    </row>
    <row r="26" spans="1:13" ht="15.75" customHeight="1">
      <c r="B26" s="205" t="s">
        <v>5599</v>
      </c>
      <c r="C26" s="102" t="s">
        <v>4969</v>
      </c>
      <c r="D26" s="102">
        <v>0</v>
      </c>
      <c r="E26" s="453"/>
      <c r="F26" s="429"/>
      <c r="G26" s="105" t="s">
        <v>5600</v>
      </c>
      <c r="H26" s="78"/>
      <c r="I26" s="426"/>
      <c r="L26" s="3438" t="str">
        <f t="shared" si="0"/>
        <v>Please complete all cells in row</v>
      </c>
      <c r="M26" s="994">
        <v>0</v>
      </c>
    </row>
    <row r="27" spans="1:13" ht="15.75" customHeight="1">
      <c r="B27" s="205" t="s">
        <v>5601</v>
      </c>
      <c r="C27" s="102" t="s">
        <v>4969</v>
      </c>
      <c r="D27" s="102">
        <v>0</v>
      </c>
      <c r="E27" s="453"/>
      <c r="F27" s="429"/>
      <c r="G27" s="105" t="s">
        <v>5602</v>
      </c>
      <c r="H27" s="78"/>
      <c r="I27" s="426"/>
      <c r="L27" s="3438" t="str">
        <f t="shared" si="0"/>
        <v>Please complete all cells in row</v>
      </c>
      <c r="M27" s="994">
        <v>0</v>
      </c>
    </row>
    <row r="28" spans="1:13" ht="15.75" customHeight="1">
      <c r="B28" s="205" t="s">
        <v>5603</v>
      </c>
      <c r="C28" s="102" t="s">
        <v>4969</v>
      </c>
      <c r="D28" s="102">
        <v>0</v>
      </c>
      <c r="E28" s="764">
        <f>IFERROR(SUM(E23:E27),0)</f>
        <v>0</v>
      </c>
      <c r="F28" s="429"/>
      <c r="G28" s="105" t="s">
        <v>5604</v>
      </c>
      <c r="H28" s="78"/>
      <c r="I28" s="426"/>
      <c r="L28" s="3461">
        <f t="shared" si="0"/>
        <v>0</v>
      </c>
      <c r="M28" s="994">
        <v>0</v>
      </c>
    </row>
    <row r="29" spans="1:13" ht="15.75" customHeight="1" thickBot="1">
      <c r="A29" s="3143"/>
      <c r="B29" s="206" t="s">
        <v>5605</v>
      </c>
      <c r="C29" s="139" t="s">
        <v>4969</v>
      </c>
      <c r="D29" s="139">
        <v>0</v>
      </c>
      <c r="E29" s="527"/>
      <c r="F29" s="429"/>
      <c r="G29" s="140" t="s">
        <v>5606</v>
      </c>
      <c r="H29" s="78"/>
      <c r="I29" s="427"/>
      <c r="L29" s="3438" t="str">
        <f t="shared" si="0"/>
        <v>Please complete all cells in row</v>
      </c>
      <c r="M29" s="994">
        <v>0</v>
      </c>
    </row>
    <row r="30" spans="1:13" ht="16.8" thickTop="1" thickBot="1">
      <c r="B30" s="432"/>
      <c r="C30" s="456"/>
      <c r="D30" s="456"/>
      <c r="E30" s="136"/>
      <c r="F30" s="46"/>
      <c r="G30" s="85"/>
      <c r="H30" s="78"/>
      <c r="I30" s="78"/>
      <c r="L30" s="3461">
        <f t="shared" si="0"/>
        <v>0</v>
      </c>
      <c r="M30" s="994">
        <v>1</v>
      </c>
    </row>
    <row r="31" spans="1:13" ht="16.2" thickTop="1" thickBot="1">
      <c r="B31" s="168" t="s">
        <v>5607</v>
      </c>
      <c r="C31" s="78"/>
      <c r="D31" s="78"/>
      <c r="E31" s="78"/>
      <c r="F31" s="78"/>
      <c r="G31" s="78"/>
      <c r="H31" s="78"/>
      <c r="I31" s="78"/>
      <c r="L31" s="3461">
        <f t="shared" si="0"/>
        <v>0</v>
      </c>
      <c r="M31" s="994">
        <v>1</v>
      </c>
    </row>
    <row r="32" spans="1:13" ht="15.6" thickTop="1">
      <c r="A32" s="3143"/>
      <c r="B32" s="205" t="s">
        <v>5608</v>
      </c>
      <c r="C32" s="96" t="s">
        <v>890</v>
      </c>
      <c r="D32" s="96">
        <v>0</v>
      </c>
      <c r="E32" s="525"/>
      <c r="F32" s="78"/>
      <c r="G32" s="98" t="s">
        <v>5609</v>
      </c>
      <c r="H32" s="78"/>
      <c r="I32" s="424"/>
      <c r="L32" s="3461" t="str">
        <f t="shared" si="0"/>
        <v>Please complete all cells in row</v>
      </c>
      <c r="M32" s="994">
        <v>0</v>
      </c>
    </row>
    <row r="33" spans="1:13" ht="15">
      <c r="B33" s="205" t="s">
        <v>5610</v>
      </c>
      <c r="C33" s="102" t="s">
        <v>890</v>
      </c>
      <c r="D33" s="102">
        <v>0</v>
      </c>
      <c r="E33" s="453"/>
      <c r="F33" s="78"/>
      <c r="G33" s="105" t="s">
        <v>5611</v>
      </c>
      <c r="H33" s="78"/>
      <c r="I33" s="426"/>
      <c r="L33" s="3461" t="str">
        <f t="shared" si="0"/>
        <v>Please complete all cells in row</v>
      </c>
      <c r="M33" s="994">
        <v>0</v>
      </c>
    </row>
    <row r="34" spans="1:13" ht="15">
      <c r="B34" s="205" t="s">
        <v>5612</v>
      </c>
      <c r="C34" s="102" t="s">
        <v>890</v>
      </c>
      <c r="D34" s="102">
        <v>0</v>
      </c>
      <c r="E34" s="453"/>
      <c r="F34" s="78"/>
      <c r="G34" s="780" t="s">
        <v>5613</v>
      </c>
      <c r="H34" s="78"/>
      <c r="I34" s="426"/>
      <c r="L34" s="3461" t="str">
        <f t="shared" si="0"/>
        <v>Please complete all cells in row</v>
      </c>
      <c r="M34" s="994">
        <v>0</v>
      </c>
    </row>
    <row r="35" spans="1:13" ht="15">
      <c r="B35" s="711" t="s">
        <v>5614</v>
      </c>
      <c r="C35" s="102" t="s">
        <v>890</v>
      </c>
      <c r="D35" s="102">
        <v>0</v>
      </c>
      <c r="E35" s="784"/>
      <c r="F35" s="78"/>
      <c r="G35" s="780" t="s">
        <v>5615</v>
      </c>
      <c r="H35" s="78"/>
      <c r="I35" s="452"/>
      <c r="L35" s="3461" t="str">
        <f t="shared" si="0"/>
        <v>Please complete all cells in row</v>
      </c>
      <c r="M35" s="994">
        <v>0</v>
      </c>
    </row>
    <row r="36" spans="1:13" ht="30">
      <c r="B36" s="711" t="s">
        <v>5616</v>
      </c>
      <c r="C36" s="102" t="s">
        <v>890</v>
      </c>
      <c r="D36" s="102">
        <v>0</v>
      </c>
      <c r="E36" s="784"/>
      <c r="F36" s="78"/>
      <c r="G36" s="780" t="s">
        <v>5617</v>
      </c>
      <c r="H36" s="78"/>
      <c r="I36" s="452"/>
      <c r="L36" s="3461" t="str">
        <f t="shared" si="0"/>
        <v>Please complete all cells in row</v>
      </c>
      <c r="M36" s="994">
        <v>0</v>
      </c>
    </row>
    <row r="37" spans="1:13" ht="30">
      <c r="B37" s="205" t="s">
        <v>5618</v>
      </c>
      <c r="C37" s="102" t="s">
        <v>890</v>
      </c>
      <c r="D37" s="102">
        <v>0</v>
      </c>
      <c r="E37" s="764">
        <f>IFERROR(SUM(E32:E36),0)</f>
        <v>0</v>
      </c>
      <c r="F37" s="78"/>
      <c r="G37" s="780" t="s">
        <v>5619</v>
      </c>
      <c r="H37" s="78"/>
      <c r="I37" s="426"/>
      <c r="L37" s="3461">
        <f t="shared" si="0"/>
        <v>0</v>
      </c>
      <c r="M37" s="994">
        <v>0</v>
      </c>
    </row>
    <row r="38" spans="1:13" ht="30">
      <c r="B38" s="205" t="s">
        <v>5620</v>
      </c>
      <c r="C38" s="102" t="s">
        <v>890</v>
      </c>
      <c r="D38" s="102">
        <v>0</v>
      </c>
      <c r="E38" s="453"/>
      <c r="F38" s="78"/>
      <c r="G38" s="780" t="s">
        <v>5621</v>
      </c>
      <c r="H38" s="78"/>
      <c r="I38" s="426"/>
      <c r="L38" s="3461" t="str">
        <f t="shared" si="0"/>
        <v>Please complete all cells in row</v>
      </c>
      <c r="M38" s="994">
        <v>0</v>
      </c>
    </row>
    <row r="39" spans="1:13" ht="30">
      <c r="B39" s="205" t="s">
        <v>5622</v>
      </c>
      <c r="C39" s="102" t="s">
        <v>890</v>
      </c>
      <c r="D39" s="102">
        <v>0</v>
      </c>
      <c r="E39" s="453"/>
      <c r="G39" s="780" t="s">
        <v>5623</v>
      </c>
      <c r="I39" s="426"/>
      <c r="L39" s="3461" t="str">
        <f t="shared" si="0"/>
        <v>Please complete all cells in row</v>
      </c>
      <c r="M39" s="994">
        <v>0</v>
      </c>
    </row>
    <row r="40" spans="1:13" ht="30">
      <c r="B40" s="205" t="s">
        <v>5624</v>
      </c>
      <c r="C40" s="102" t="s">
        <v>874</v>
      </c>
      <c r="D40" s="102">
        <v>2</v>
      </c>
      <c r="E40" s="785"/>
      <c r="G40" s="105" t="s">
        <v>5625</v>
      </c>
      <c r="I40" s="426"/>
      <c r="L40" s="3461" t="str">
        <f t="shared" si="0"/>
        <v>Please complete all cells in row</v>
      </c>
      <c r="M40" s="994">
        <v>0</v>
      </c>
    </row>
    <row r="41" spans="1:13" ht="16.2" thickBot="1">
      <c r="A41" s="3143"/>
      <c r="B41" s="206" t="s">
        <v>5626</v>
      </c>
      <c r="C41" s="139" t="s">
        <v>890</v>
      </c>
      <c r="D41" s="139">
        <v>0</v>
      </c>
      <c r="E41" s="527"/>
      <c r="F41" s="429"/>
      <c r="G41" s="140" t="s">
        <v>5627</v>
      </c>
      <c r="I41" s="427"/>
      <c r="L41" s="3461" t="str">
        <f t="shared" si="0"/>
        <v>Please complete all cells in row</v>
      </c>
      <c r="M41" s="994">
        <v>0</v>
      </c>
    </row>
    <row r="42" spans="1:13" ht="16.2" thickTop="1" thickBot="1">
      <c r="B42" s="78"/>
      <c r="C42" s="78"/>
      <c r="D42" s="78"/>
      <c r="E42" s="78"/>
      <c r="F42" s="78"/>
      <c r="G42" s="78"/>
      <c r="H42" s="78"/>
      <c r="I42" s="78"/>
      <c r="L42" s="3461">
        <f t="shared" si="0"/>
        <v>0</v>
      </c>
      <c r="M42" s="994">
        <v>1</v>
      </c>
    </row>
    <row r="43" spans="1:13" ht="16.2" thickTop="1" thickBot="1">
      <c r="B43" s="168" t="s">
        <v>5628</v>
      </c>
      <c r="L43" s="3461">
        <f t="shared" si="0"/>
        <v>0</v>
      </c>
      <c r="M43" s="994">
        <v>1</v>
      </c>
    </row>
    <row r="44" spans="1:13" ht="15.6" thickTop="1">
      <c r="A44" s="3143"/>
      <c r="B44" s="205" t="s">
        <v>5629</v>
      </c>
      <c r="C44" s="96" t="s">
        <v>890</v>
      </c>
      <c r="D44" s="96">
        <v>0</v>
      </c>
      <c r="E44" s="525"/>
      <c r="G44" s="98" t="s">
        <v>5630</v>
      </c>
      <c r="I44" s="424"/>
      <c r="L44" s="3461" t="str">
        <f t="shared" si="0"/>
        <v>Please complete all cells in row</v>
      </c>
      <c r="M44" s="994">
        <v>0</v>
      </c>
    </row>
    <row r="45" spans="1:13" ht="15">
      <c r="B45" s="205" t="s">
        <v>5631</v>
      </c>
      <c r="C45" s="102" t="s">
        <v>890</v>
      </c>
      <c r="D45" s="102">
        <v>0</v>
      </c>
      <c r="E45" s="453"/>
      <c r="G45" s="105" t="s">
        <v>5632</v>
      </c>
      <c r="I45" s="426"/>
      <c r="L45" s="3461" t="str">
        <f t="shared" si="0"/>
        <v>Please complete all cells in row</v>
      </c>
      <c r="M45" s="994">
        <v>0</v>
      </c>
    </row>
    <row r="46" spans="1:13" ht="15">
      <c r="B46" s="205" t="s">
        <v>5633</v>
      </c>
      <c r="C46" s="102" t="s">
        <v>890</v>
      </c>
      <c r="D46" s="102">
        <v>0</v>
      </c>
      <c r="E46" s="453"/>
      <c r="G46" s="105" t="s">
        <v>5634</v>
      </c>
      <c r="I46" s="426"/>
      <c r="L46" s="3461" t="str">
        <f t="shared" si="0"/>
        <v>Please complete all cells in row</v>
      </c>
      <c r="M46" s="994">
        <v>0</v>
      </c>
    </row>
    <row r="47" spans="1:13" ht="15">
      <c r="B47" s="205" t="s">
        <v>5635</v>
      </c>
      <c r="C47" s="102" t="s">
        <v>890</v>
      </c>
      <c r="D47" s="102">
        <v>0</v>
      </c>
      <c r="E47" s="764">
        <f>IFERROR(SUM(E44:E46),0)</f>
        <v>0</v>
      </c>
      <c r="G47" s="105" t="s">
        <v>5636</v>
      </c>
      <c r="I47" s="452"/>
      <c r="L47" s="3461">
        <f t="shared" si="0"/>
        <v>0</v>
      </c>
      <c r="M47" s="994">
        <v>0</v>
      </c>
    </row>
    <row r="48" spans="1:13" ht="30">
      <c r="B48" s="205" t="s">
        <v>5637</v>
      </c>
      <c r="C48" s="102" t="s">
        <v>890</v>
      </c>
      <c r="D48" s="102">
        <v>0</v>
      </c>
      <c r="E48" s="453"/>
      <c r="G48" s="105" t="s">
        <v>5638</v>
      </c>
      <c r="I48" s="426"/>
      <c r="L48" s="3461" t="str">
        <f t="shared" si="0"/>
        <v>Please complete all cells in row</v>
      </c>
      <c r="M48" s="994">
        <v>0</v>
      </c>
    </row>
    <row r="49" spans="1:13" ht="30">
      <c r="B49" s="205" t="s">
        <v>5639</v>
      </c>
      <c r="C49" s="102" t="s">
        <v>890</v>
      </c>
      <c r="D49" s="102">
        <v>0</v>
      </c>
      <c r="E49" s="453"/>
      <c r="G49" s="105" t="s">
        <v>5640</v>
      </c>
      <c r="I49" s="426"/>
      <c r="L49" s="3461" t="str">
        <f t="shared" si="0"/>
        <v>Please complete all cells in row</v>
      </c>
      <c r="M49" s="994">
        <v>0</v>
      </c>
    </row>
    <row r="50" spans="1:13" ht="30">
      <c r="B50" s="205" t="s">
        <v>5641</v>
      </c>
      <c r="C50" s="102" t="s">
        <v>874</v>
      </c>
      <c r="D50" s="102">
        <v>2</v>
      </c>
      <c r="E50" s="785"/>
      <c r="G50" s="105" t="s">
        <v>5642</v>
      </c>
      <c r="I50" s="426"/>
      <c r="L50" s="3461" t="str">
        <f t="shared" si="0"/>
        <v>Please complete all cells in row</v>
      </c>
      <c r="M50" s="994">
        <v>0</v>
      </c>
    </row>
    <row r="51" spans="1:13" ht="16.2" thickBot="1">
      <c r="A51" s="3143"/>
      <c r="B51" s="206" t="s">
        <v>5643</v>
      </c>
      <c r="C51" s="139" t="s">
        <v>890</v>
      </c>
      <c r="D51" s="139">
        <v>0</v>
      </c>
      <c r="E51" s="527"/>
      <c r="F51" s="429"/>
      <c r="G51" s="140" t="s">
        <v>5644</v>
      </c>
      <c r="I51" s="427"/>
      <c r="L51" s="3461" t="str">
        <f t="shared" si="0"/>
        <v>Please complete all cells in row</v>
      </c>
      <c r="M51" s="994">
        <v>0</v>
      </c>
    </row>
    <row r="52" spans="1:13" ht="14.4" thickTop="1">
      <c r="J52" s="980" t="s">
        <v>775</v>
      </c>
    </row>
  </sheetData>
  <sheetProtection formatColumns="0" formatRows="0"/>
  <mergeCells count="1">
    <mergeCell ref="B3:I3"/>
  </mergeCells>
  <phoneticPr fontId="35" type="noConversion"/>
  <conditionalFormatting sqref="L6:L51">
    <cfRule type="cellIs" dxfId="15" priority="3" operator="equal">
      <formula>0</formula>
    </cfRule>
  </conditionalFormatting>
  <dataValidations disablePrompts="1" count="1">
    <dataValidation type="custom" allowBlank="1" showErrorMessage="1" errorTitle="Input Error" error="Please input a numeric value." sqref="E29 E12:E27 E8:E9" xr:uid="{265F2EC7-477E-430E-98E4-C9D6F993186C}">
      <formula1>ISNUMBER(E8)</formula1>
    </dataValidation>
  </dataValidations>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DD1ED-9FD6-45CF-89EC-B98ED9A333C2}">
  <sheetPr codeName="Sheet59">
    <pageSetUpPr fitToPage="1"/>
  </sheetPr>
  <dimension ref="A1:AN42"/>
  <sheetViews>
    <sheetView workbookViewId="0"/>
  </sheetViews>
  <sheetFormatPr defaultColWidth="9" defaultRowHeight="13.8"/>
  <cols>
    <col min="1" max="1" width="1.19921875" style="979" customWidth="1"/>
    <col min="2" max="2" width="87.59765625" style="59" bestFit="1" customWidth="1"/>
    <col min="3" max="3" width="17.69921875" style="59" customWidth="1"/>
    <col min="4" max="4" width="6.69921875" style="59" customWidth="1"/>
    <col min="5" max="5" width="8.69921875" style="59" bestFit="1" customWidth="1"/>
    <col min="6" max="6" width="9.69921875" style="59" bestFit="1" customWidth="1"/>
    <col min="7" max="7" width="10.19921875" style="59" bestFit="1" customWidth="1"/>
    <col min="8" max="11" width="3.69921875" style="59" bestFit="1" customWidth="1"/>
    <col min="12" max="12" width="10.69921875" style="59" customWidth="1"/>
    <col min="13" max="13" width="1.59765625" style="59" customWidth="1"/>
    <col min="14" max="14" width="10.09765625" style="59" bestFit="1" customWidth="1"/>
    <col min="15" max="15" width="15.09765625" style="59" bestFit="1" customWidth="1"/>
    <col min="16" max="16" width="7.19921875" style="59" bestFit="1" customWidth="1"/>
    <col min="17" max="17" width="9.69921875" style="59" bestFit="1" customWidth="1"/>
    <col min="18" max="18" width="11" style="59" customWidth="1"/>
    <col min="19" max="19" width="8.19921875" style="59" bestFit="1" customWidth="1"/>
    <col min="20" max="20" width="14.5" style="59" bestFit="1" customWidth="1"/>
    <col min="21" max="21" width="15.59765625" style="59" bestFit="1" customWidth="1"/>
    <col min="22" max="22" width="8.19921875" style="59" bestFit="1" customWidth="1"/>
    <col min="23" max="23" width="9.69921875" style="59" bestFit="1" customWidth="1"/>
    <col min="24" max="24" width="10.69921875" style="59" customWidth="1"/>
    <col min="25" max="25" width="8.19921875" style="59" bestFit="1" customWidth="1"/>
    <col min="26" max="26" width="13.19921875" style="59" bestFit="1" customWidth="1"/>
    <col min="27" max="27" width="14.5" style="59" bestFit="1" customWidth="1"/>
    <col min="28" max="28" width="8.09765625" style="59" bestFit="1" customWidth="1"/>
    <col min="29" max="29" width="9.69921875" style="59" bestFit="1" customWidth="1"/>
    <col min="30" max="30" width="10.69921875" style="59" customWidth="1"/>
    <col min="31" max="31" width="1.59765625" style="59" customWidth="1"/>
    <col min="32" max="32" width="13.19921875" style="59" customWidth="1"/>
    <col min="33" max="33" width="1.59765625" style="59" customWidth="1"/>
    <col min="34" max="34" width="29.5" style="59" bestFit="1" customWidth="1"/>
    <col min="35" max="35" width="1.69921875" style="3002" customWidth="1"/>
    <col min="36" max="36" width="1.69921875" style="3005" customWidth="1"/>
    <col min="37" max="37" width="19.69921875" style="3002" bestFit="1" customWidth="1"/>
    <col min="38" max="38" width="1.69921875" style="994" customWidth="1"/>
    <col min="39" max="40" width="1.69921875" style="3002" customWidth="1"/>
    <col min="41" max="16384" width="9" style="59"/>
  </cols>
  <sheetData>
    <row r="1" spans="1:40" ht="23.25" customHeight="1">
      <c r="A1" s="979" t="s">
        <v>713</v>
      </c>
      <c r="B1" s="423" t="s">
        <v>5645</v>
      </c>
      <c r="C1" s="423"/>
      <c r="D1" s="423"/>
      <c r="E1" s="423"/>
      <c r="F1" s="423"/>
      <c r="G1" s="423"/>
      <c r="H1" s="423"/>
      <c r="I1" s="423"/>
      <c r="J1" s="423"/>
      <c r="K1" s="423"/>
      <c r="L1" s="423"/>
      <c r="M1" s="423"/>
      <c r="N1" s="423"/>
      <c r="O1" s="423"/>
      <c r="P1" s="423"/>
      <c r="Q1" s="423"/>
      <c r="R1" s="423"/>
      <c r="S1" s="423"/>
      <c r="T1" s="423"/>
      <c r="U1" s="423"/>
      <c r="V1" s="423"/>
      <c r="W1" s="423"/>
      <c r="X1" s="423"/>
      <c r="Y1" s="423"/>
      <c r="Z1" s="423"/>
      <c r="AA1" s="301"/>
    </row>
    <row r="2" spans="1:40" ht="23.25" customHeight="1">
      <c r="B2" s="423" t="str">
        <f>SelectCompany!B4</f>
        <v>South Staffordshire Water</v>
      </c>
      <c r="C2" s="227"/>
      <c r="D2" s="227"/>
      <c r="E2" s="227"/>
      <c r="F2" s="227"/>
      <c r="G2" s="227"/>
      <c r="H2" s="227"/>
      <c r="I2" s="227"/>
      <c r="J2" s="227"/>
      <c r="K2" s="227"/>
      <c r="L2" s="227"/>
      <c r="M2" s="227"/>
      <c r="N2" s="227"/>
      <c r="O2" s="227"/>
      <c r="P2" s="227"/>
      <c r="Q2" s="227"/>
      <c r="R2" s="227"/>
      <c r="S2" s="227"/>
      <c r="T2" s="227"/>
      <c r="U2" s="227"/>
      <c r="V2" s="227"/>
      <c r="W2" s="227"/>
      <c r="X2" s="227"/>
      <c r="Y2" s="227"/>
      <c r="Z2" s="227"/>
    </row>
    <row r="3" spans="1:40" s="4091" customFormat="1" ht="36.75" customHeight="1">
      <c r="A3" s="4090"/>
      <c r="B3" s="5145" t="s">
        <v>9978</v>
      </c>
      <c r="C3" s="5145"/>
      <c r="D3" s="5145"/>
      <c r="E3" s="5145"/>
      <c r="F3" s="5145"/>
      <c r="G3" s="5145"/>
      <c r="H3" s="5145"/>
      <c r="I3" s="5145"/>
      <c r="J3" s="5145"/>
      <c r="K3" s="5145"/>
      <c r="L3" s="5145"/>
      <c r="M3" s="5145"/>
      <c r="N3" s="5145"/>
      <c r="O3" s="5145"/>
      <c r="P3" s="5145"/>
      <c r="Q3" s="5145"/>
      <c r="R3" s="5145"/>
      <c r="S3" s="5145"/>
      <c r="T3" s="5145"/>
      <c r="U3" s="5145"/>
      <c r="V3" s="5145"/>
      <c r="W3" s="5145"/>
      <c r="X3" s="5145"/>
      <c r="Y3" s="5145"/>
      <c r="Z3" s="5145"/>
      <c r="AA3" s="5145"/>
      <c r="AB3" s="5145"/>
      <c r="AC3" s="5145"/>
      <c r="AD3" s="5145"/>
      <c r="AE3" s="5145"/>
      <c r="AF3" s="5145"/>
      <c r="AG3" s="5145"/>
      <c r="AH3" s="5145"/>
      <c r="AJ3" s="4092"/>
      <c r="AK3" s="4093" t="s">
        <v>716</v>
      </c>
      <c r="AL3" s="4094"/>
      <c r="AN3" s="4095"/>
    </row>
    <row r="4" spans="1:40" ht="17.25" customHeight="1" thickBot="1">
      <c r="B4" s="283"/>
      <c r="C4" s="283"/>
      <c r="D4" s="283"/>
      <c r="E4" s="283"/>
      <c r="F4" s="283"/>
      <c r="G4" s="283"/>
      <c r="H4" s="283"/>
      <c r="I4" s="283"/>
      <c r="J4" s="283"/>
      <c r="K4" s="283"/>
      <c r="L4" s="283"/>
      <c r="M4" s="283"/>
      <c r="N4" s="283"/>
      <c r="O4" s="283"/>
      <c r="P4" s="283"/>
      <c r="Q4" s="283"/>
      <c r="R4" s="283"/>
      <c r="S4" s="283"/>
      <c r="T4" s="283"/>
      <c r="U4" s="283"/>
      <c r="V4" s="283"/>
      <c r="W4" s="283"/>
      <c r="X4" s="283"/>
      <c r="Y4" s="283"/>
      <c r="Z4" s="283"/>
    </row>
    <row r="5" spans="1:40" ht="15" customHeight="1" thickTop="1">
      <c r="B5" s="5016" t="s">
        <v>717</v>
      </c>
      <c r="C5" s="5007" t="s">
        <v>718</v>
      </c>
      <c r="D5" s="5007" t="s">
        <v>719</v>
      </c>
      <c r="E5" s="5007" t="s">
        <v>5646</v>
      </c>
      <c r="F5" s="5007"/>
      <c r="G5" s="5007"/>
      <c r="H5" s="5007"/>
      <c r="I5" s="5007"/>
      <c r="J5" s="5007"/>
      <c r="K5" s="5007"/>
      <c r="L5" s="5009"/>
      <c r="M5" s="457"/>
      <c r="N5" s="5016" t="s">
        <v>5647</v>
      </c>
      <c r="O5" s="5007"/>
      <c r="P5" s="5007"/>
      <c r="Q5" s="5007"/>
      <c r="R5" s="5007"/>
      <c r="S5" s="5007"/>
      <c r="T5" s="5007"/>
      <c r="U5" s="5007"/>
      <c r="V5" s="5007"/>
      <c r="W5" s="5007"/>
      <c r="X5" s="5007"/>
      <c r="Y5" s="5007"/>
      <c r="Z5" s="5007"/>
      <c r="AA5" s="5007"/>
      <c r="AB5" s="5007"/>
      <c r="AC5" s="5007"/>
      <c r="AD5" s="5009"/>
      <c r="AE5" s="78"/>
      <c r="AF5" s="5077" t="s">
        <v>723</v>
      </c>
      <c r="AG5" s="78"/>
      <c r="AH5" s="5077" t="s">
        <v>724</v>
      </c>
    </row>
    <row r="6" spans="1:40" ht="15" customHeight="1">
      <c r="B6" s="5118"/>
      <c r="C6" s="5194"/>
      <c r="D6" s="5194"/>
      <c r="E6" s="5194" t="s">
        <v>5648</v>
      </c>
      <c r="F6" s="5194" t="s">
        <v>5649</v>
      </c>
      <c r="G6" s="5194"/>
      <c r="H6" s="5194" t="s">
        <v>5650</v>
      </c>
      <c r="I6" s="5194"/>
      <c r="J6" s="5194"/>
      <c r="K6" s="5194"/>
      <c r="L6" s="5195" t="s">
        <v>858</v>
      </c>
      <c r="M6" s="457"/>
      <c r="N6" s="5118" t="s">
        <v>5651</v>
      </c>
      <c r="O6" s="5194"/>
      <c r="P6" s="5194"/>
      <c r="Q6" s="5194"/>
      <c r="R6" s="5194"/>
      <c r="S6" s="5361" t="s">
        <v>5652</v>
      </c>
      <c r="T6" s="5194"/>
      <c r="U6" s="5194"/>
      <c r="V6" s="5194"/>
      <c r="W6" s="5194"/>
      <c r="X6" s="5194"/>
      <c r="Y6" s="5194" t="s">
        <v>5653</v>
      </c>
      <c r="Z6" s="5194"/>
      <c r="AA6" s="5194"/>
      <c r="AB6" s="5194"/>
      <c r="AC6" s="5194"/>
      <c r="AD6" s="5195"/>
      <c r="AE6" s="78"/>
      <c r="AF6" s="5078"/>
      <c r="AG6" s="78"/>
      <c r="AH6" s="5078"/>
    </row>
    <row r="7" spans="1:40" ht="105" customHeight="1" thickBot="1">
      <c r="A7" s="979" t="s">
        <v>725</v>
      </c>
      <c r="B7" s="5017"/>
      <c r="C7" s="5008"/>
      <c r="D7" s="5008"/>
      <c r="E7" s="5008"/>
      <c r="F7" s="92" t="s">
        <v>5654</v>
      </c>
      <c r="G7" s="92" t="s">
        <v>5655</v>
      </c>
      <c r="H7" s="92" t="s">
        <v>5656</v>
      </c>
      <c r="I7" s="92" t="s">
        <v>5657</v>
      </c>
      <c r="J7" s="92" t="s">
        <v>5658</v>
      </c>
      <c r="K7" s="92" t="s">
        <v>5659</v>
      </c>
      <c r="L7" s="5010"/>
      <c r="M7" s="458"/>
      <c r="N7" s="193" t="s">
        <v>5660</v>
      </c>
      <c r="O7" s="92" t="s">
        <v>5661</v>
      </c>
      <c r="P7" s="92" t="s">
        <v>5662</v>
      </c>
      <c r="Q7" s="92" t="s">
        <v>5663</v>
      </c>
      <c r="R7" s="92" t="s">
        <v>858</v>
      </c>
      <c r="S7" s="92" t="s">
        <v>5664</v>
      </c>
      <c r="T7" s="92" t="s">
        <v>5665</v>
      </c>
      <c r="U7" s="92" t="s">
        <v>5666</v>
      </c>
      <c r="V7" s="92" t="s">
        <v>5667</v>
      </c>
      <c r="W7" s="92" t="s">
        <v>5663</v>
      </c>
      <c r="X7" s="92" t="s">
        <v>858</v>
      </c>
      <c r="Y7" s="92" t="s">
        <v>5668</v>
      </c>
      <c r="Z7" s="92" t="s">
        <v>5669</v>
      </c>
      <c r="AA7" s="92" t="s">
        <v>5670</v>
      </c>
      <c r="AB7" s="92" t="s">
        <v>5671</v>
      </c>
      <c r="AC7" s="92" t="s">
        <v>5663</v>
      </c>
      <c r="AD7" s="279" t="s">
        <v>858</v>
      </c>
      <c r="AE7" s="78"/>
      <c r="AF7" s="5079"/>
      <c r="AG7" s="78"/>
      <c r="AH7" s="5079"/>
    </row>
    <row r="8" spans="1:40" ht="15.75" customHeight="1" thickTop="1" thickBot="1">
      <c r="A8" s="3143" t="s">
        <v>729</v>
      </c>
      <c r="C8" s="459"/>
      <c r="D8" s="459"/>
      <c r="E8" s="460"/>
      <c r="F8" s="461"/>
      <c r="G8" s="461"/>
      <c r="H8" s="461"/>
      <c r="I8" s="461"/>
      <c r="J8" s="461"/>
      <c r="K8" s="461"/>
      <c r="L8" s="460"/>
      <c r="M8" s="458"/>
      <c r="N8" s="461"/>
      <c r="O8" s="461"/>
      <c r="P8" s="461"/>
      <c r="Q8" s="461"/>
      <c r="R8" s="461"/>
      <c r="S8" s="461"/>
      <c r="T8" s="461"/>
      <c r="U8" s="461"/>
      <c r="V8" s="461"/>
      <c r="W8" s="461"/>
      <c r="X8" s="461"/>
      <c r="Y8" s="461"/>
      <c r="Z8" s="461"/>
      <c r="AA8" s="78"/>
      <c r="AB8" s="78"/>
      <c r="AC8" s="78"/>
      <c r="AD8" s="78"/>
      <c r="AE8" s="78"/>
      <c r="AF8" s="78"/>
      <c r="AG8" s="78"/>
      <c r="AH8" s="78"/>
      <c r="AK8" s="3438">
        <f t="shared" ref="AK8:AK35" si="0">IF( COUNTBLANK(E8:AD8) = AL8, 0, rngIncomplete )</f>
        <v>0</v>
      </c>
      <c r="AL8" s="994">
        <v>26</v>
      </c>
    </row>
    <row r="9" spans="1:40" ht="15.75" customHeight="1" thickTop="1" thickBot="1">
      <c r="B9" s="168" t="s">
        <v>5672</v>
      </c>
      <c r="C9" s="213"/>
      <c r="D9" s="213"/>
      <c r="E9" s="48"/>
      <c r="F9" s="48"/>
      <c r="G9" s="48"/>
      <c r="H9" s="48"/>
      <c r="I9" s="48"/>
      <c r="J9" s="48"/>
      <c r="K9" s="48"/>
      <c r="L9" s="48"/>
      <c r="M9" s="48"/>
      <c r="N9" s="48"/>
      <c r="O9" s="48"/>
      <c r="P9" s="48"/>
      <c r="Q9" s="48"/>
      <c r="R9" s="48"/>
      <c r="S9" s="48"/>
      <c r="T9" s="48"/>
      <c r="U9" s="48"/>
      <c r="V9" s="48"/>
      <c r="W9" s="48"/>
      <c r="X9" s="48"/>
      <c r="Y9" s="48"/>
      <c r="Z9" s="48"/>
      <c r="AA9" s="78"/>
      <c r="AB9" s="78"/>
      <c r="AC9" s="78"/>
      <c r="AD9" s="78"/>
      <c r="AE9" s="78"/>
      <c r="AF9" s="78"/>
      <c r="AG9" s="78"/>
      <c r="AH9" s="78"/>
      <c r="AK9" s="3438">
        <f t="shared" si="0"/>
        <v>0</v>
      </c>
      <c r="AL9" s="994">
        <v>26</v>
      </c>
    </row>
    <row r="10" spans="1:40" ht="15.75" customHeight="1" thickTop="1">
      <c r="A10" s="3143"/>
      <c r="B10" s="202" t="s">
        <v>5673</v>
      </c>
      <c r="C10" s="96" t="s">
        <v>5674</v>
      </c>
      <c r="D10" s="96">
        <v>0</v>
      </c>
      <c r="E10" s="522"/>
      <c r="F10" s="522"/>
      <c r="G10" s="522"/>
      <c r="H10" s="522"/>
      <c r="I10" s="522"/>
      <c r="J10" s="522"/>
      <c r="K10" s="522"/>
      <c r="L10" s="528">
        <f>IFERROR(SUM(E10:K10),0)</f>
        <v>0</v>
      </c>
      <c r="M10" s="529"/>
      <c r="N10" s="530"/>
      <c r="O10" s="522"/>
      <c r="P10" s="522"/>
      <c r="Q10" s="522"/>
      <c r="R10" s="531">
        <f>IFERROR(SUM(N10:Q10),0)</f>
        <v>0</v>
      </c>
      <c r="S10" s="522"/>
      <c r="T10" s="522"/>
      <c r="U10" s="522"/>
      <c r="V10" s="522"/>
      <c r="W10" s="522"/>
      <c r="X10" s="531">
        <f>IFERROR(SUM(S10:W10),0)</f>
        <v>0</v>
      </c>
      <c r="Y10" s="522"/>
      <c r="Z10" s="522"/>
      <c r="AA10" s="522"/>
      <c r="AB10" s="522"/>
      <c r="AC10" s="522"/>
      <c r="AD10" s="528">
        <f t="shared" ref="AD10:AD15" si="1">IFERROR(SUM(Y10:AC10),0)</f>
        <v>0</v>
      </c>
      <c r="AE10" s="78"/>
      <c r="AF10" s="98" t="s">
        <v>5675</v>
      </c>
      <c r="AG10" s="78"/>
      <c r="AH10" s="424"/>
      <c r="AK10" s="3438" t="str">
        <f t="shared" si="0"/>
        <v>Please complete all cells in row</v>
      </c>
      <c r="AL10" s="994">
        <v>1</v>
      </c>
    </row>
    <row r="11" spans="1:40" ht="15.75" customHeight="1">
      <c r="B11" s="205" t="s">
        <v>5676</v>
      </c>
      <c r="C11" s="102" t="s">
        <v>5674</v>
      </c>
      <c r="D11" s="102">
        <v>0</v>
      </c>
      <c r="E11" s="515"/>
      <c r="F11" s="515"/>
      <c r="G11" s="515"/>
      <c r="H11" s="515"/>
      <c r="I11" s="515"/>
      <c r="J11" s="515"/>
      <c r="K11" s="515"/>
      <c r="L11" s="526">
        <f t="shared" ref="L11:L16" si="2">IFERROR(SUM(E11:K11),0)</f>
        <v>0</v>
      </c>
      <c r="M11" s="529"/>
      <c r="N11" s="532"/>
      <c r="O11" s="515"/>
      <c r="P11" s="515"/>
      <c r="Q11" s="515"/>
      <c r="R11" s="516">
        <f t="shared" ref="R11:R15" si="3">IFERROR(SUM(N11:Q11),0)</f>
        <v>0</v>
      </c>
      <c r="S11" s="515"/>
      <c r="T11" s="515"/>
      <c r="U11" s="515"/>
      <c r="V11" s="515"/>
      <c r="W11" s="515"/>
      <c r="X11" s="516">
        <f t="shared" ref="X11:X16" si="4">IFERROR(SUM(S11:W11),0)</f>
        <v>0</v>
      </c>
      <c r="Y11" s="515"/>
      <c r="Z11" s="515"/>
      <c r="AA11" s="515"/>
      <c r="AB11" s="515"/>
      <c r="AC11" s="515"/>
      <c r="AD11" s="526">
        <f t="shared" si="1"/>
        <v>0</v>
      </c>
      <c r="AE11" s="78"/>
      <c r="AF11" s="105" t="s">
        <v>5677</v>
      </c>
      <c r="AG11" s="78"/>
      <c r="AH11" s="426"/>
      <c r="AK11" s="3438" t="str">
        <f t="shared" si="0"/>
        <v>Please complete all cells in row</v>
      </c>
      <c r="AL11" s="994">
        <v>1</v>
      </c>
    </row>
    <row r="12" spans="1:40" ht="15.75" customHeight="1">
      <c r="B12" s="205" t="s">
        <v>5678</v>
      </c>
      <c r="C12" s="102" t="s">
        <v>5674</v>
      </c>
      <c r="D12" s="102">
        <v>0</v>
      </c>
      <c r="E12" s="515"/>
      <c r="F12" s="515"/>
      <c r="G12" s="515"/>
      <c r="H12" s="515"/>
      <c r="I12" s="515"/>
      <c r="J12" s="515"/>
      <c r="K12" s="515"/>
      <c r="L12" s="526">
        <f t="shared" si="2"/>
        <v>0</v>
      </c>
      <c r="M12" s="529"/>
      <c r="N12" s="532"/>
      <c r="O12" s="515"/>
      <c r="P12" s="515"/>
      <c r="Q12" s="515"/>
      <c r="R12" s="516">
        <f t="shared" si="3"/>
        <v>0</v>
      </c>
      <c r="S12" s="515"/>
      <c r="T12" s="515"/>
      <c r="U12" s="515"/>
      <c r="V12" s="515"/>
      <c r="W12" s="515"/>
      <c r="X12" s="516">
        <f t="shared" si="4"/>
        <v>0</v>
      </c>
      <c r="Y12" s="515"/>
      <c r="Z12" s="515"/>
      <c r="AA12" s="515"/>
      <c r="AB12" s="515"/>
      <c r="AC12" s="515"/>
      <c r="AD12" s="526">
        <f t="shared" si="1"/>
        <v>0</v>
      </c>
      <c r="AE12" s="78"/>
      <c r="AF12" s="105" t="s">
        <v>5679</v>
      </c>
      <c r="AG12" s="78"/>
      <c r="AH12" s="426"/>
      <c r="AK12" s="3438" t="str">
        <f t="shared" si="0"/>
        <v>Please complete all cells in row</v>
      </c>
      <c r="AL12" s="994">
        <v>1</v>
      </c>
    </row>
    <row r="13" spans="1:40" ht="15.75" customHeight="1">
      <c r="B13" s="205" t="s">
        <v>5680</v>
      </c>
      <c r="C13" s="102" t="s">
        <v>5674</v>
      </c>
      <c r="D13" s="102">
        <v>0</v>
      </c>
      <c r="E13" s="515"/>
      <c r="F13" s="515"/>
      <c r="G13" s="515"/>
      <c r="H13" s="515"/>
      <c r="I13" s="515"/>
      <c r="J13" s="515"/>
      <c r="K13" s="515"/>
      <c r="L13" s="526">
        <f t="shared" si="2"/>
        <v>0</v>
      </c>
      <c r="M13" s="533"/>
      <c r="N13" s="532"/>
      <c r="O13" s="515"/>
      <c r="P13" s="515"/>
      <c r="Q13" s="515"/>
      <c r="R13" s="516">
        <f t="shared" si="3"/>
        <v>0</v>
      </c>
      <c r="S13" s="515"/>
      <c r="T13" s="515"/>
      <c r="U13" s="515"/>
      <c r="V13" s="515"/>
      <c r="W13" s="515"/>
      <c r="X13" s="516">
        <f t="shared" si="4"/>
        <v>0</v>
      </c>
      <c r="Y13" s="515"/>
      <c r="Z13" s="515"/>
      <c r="AA13" s="515"/>
      <c r="AB13" s="515"/>
      <c r="AC13" s="515"/>
      <c r="AD13" s="526">
        <f t="shared" si="1"/>
        <v>0</v>
      </c>
      <c r="AE13" s="78"/>
      <c r="AF13" s="105" t="s">
        <v>5681</v>
      </c>
      <c r="AG13" s="78"/>
      <c r="AH13" s="426"/>
      <c r="AK13" s="3438" t="str">
        <f t="shared" si="0"/>
        <v>Please complete all cells in row</v>
      </c>
      <c r="AL13" s="994">
        <v>1</v>
      </c>
    </row>
    <row r="14" spans="1:40" ht="15.75" customHeight="1">
      <c r="B14" s="205" t="s">
        <v>5682</v>
      </c>
      <c r="C14" s="102" t="s">
        <v>5674</v>
      </c>
      <c r="D14" s="102">
        <v>0</v>
      </c>
      <c r="E14" s="515"/>
      <c r="F14" s="515"/>
      <c r="G14" s="515"/>
      <c r="H14" s="515"/>
      <c r="I14" s="515"/>
      <c r="J14" s="515"/>
      <c r="K14" s="515"/>
      <c r="L14" s="526">
        <f t="shared" si="2"/>
        <v>0</v>
      </c>
      <c r="M14" s="529"/>
      <c r="N14" s="532"/>
      <c r="O14" s="515"/>
      <c r="P14" s="515"/>
      <c r="Q14" s="515"/>
      <c r="R14" s="516">
        <f t="shared" si="3"/>
        <v>0</v>
      </c>
      <c r="S14" s="515"/>
      <c r="T14" s="515"/>
      <c r="U14" s="515"/>
      <c r="V14" s="515"/>
      <c r="W14" s="515"/>
      <c r="X14" s="516">
        <f t="shared" si="4"/>
        <v>0</v>
      </c>
      <c r="Y14" s="515"/>
      <c r="Z14" s="515"/>
      <c r="AA14" s="515"/>
      <c r="AB14" s="515"/>
      <c r="AC14" s="515"/>
      <c r="AD14" s="526">
        <f t="shared" si="1"/>
        <v>0</v>
      </c>
      <c r="AE14" s="78"/>
      <c r="AF14" s="105" t="s">
        <v>5683</v>
      </c>
      <c r="AG14" s="78"/>
      <c r="AH14" s="426"/>
      <c r="AK14" s="3438" t="str">
        <f t="shared" si="0"/>
        <v>Please complete all cells in row</v>
      </c>
      <c r="AL14" s="994">
        <v>1</v>
      </c>
    </row>
    <row r="15" spans="1:40" ht="15.75" customHeight="1">
      <c r="B15" s="205" t="s">
        <v>5684</v>
      </c>
      <c r="C15" s="102" t="s">
        <v>5674</v>
      </c>
      <c r="D15" s="102">
        <v>0</v>
      </c>
      <c r="E15" s="515"/>
      <c r="F15" s="515"/>
      <c r="G15" s="515"/>
      <c r="H15" s="515"/>
      <c r="I15" s="515"/>
      <c r="J15" s="515"/>
      <c r="K15" s="515"/>
      <c r="L15" s="526">
        <f t="shared" si="2"/>
        <v>0</v>
      </c>
      <c r="M15" s="529"/>
      <c r="N15" s="532"/>
      <c r="O15" s="515"/>
      <c r="P15" s="515"/>
      <c r="Q15" s="515"/>
      <c r="R15" s="516">
        <f t="shared" si="3"/>
        <v>0</v>
      </c>
      <c r="S15" s="515"/>
      <c r="T15" s="515"/>
      <c r="U15" s="515"/>
      <c r="V15" s="515"/>
      <c r="W15" s="515"/>
      <c r="X15" s="516">
        <f>IFERROR(SUM(S15:W15),0)</f>
        <v>0</v>
      </c>
      <c r="Y15" s="515"/>
      <c r="Z15" s="515"/>
      <c r="AA15" s="515"/>
      <c r="AB15" s="515"/>
      <c r="AC15" s="515"/>
      <c r="AD15" s="526">
        <f t="shared" si="1"/>
        <v>0</v>
      </c>
      <c r="AE15" s="78"/>
      <c r="AF15" s="105" t="s">
        <v>5685</v>
      </c>
      <c r="AG15" s="78"/>
      <c r="AH15" s="426"/>
      <c r="AK15" s="3438" t="str">
        <f t="shared" si="0"/>
        <v>Please complete all cells in row</v>
      </c>
      <c r="AL15" s="994">
        <v>1</v>
      </c>
    </row>
    <row r="16" spans="1:40" ht="15.75" customHeight="1">
      <c r="B16" s="205" t="s">
        <v>5686</v>
      </c>
      <c r="C16" s="102" t="s">
        <v>5674</v>
      </c>
      <c r="D16" s="102">
        <v>0</v>
      </c>
      <c r="E16" s="516">
        <f>IFERROR(SUM(E10:E15),0)</f>
        <v>0</v>
      </c>
      <c r="F16" s="516">
        <f t="shared" ref="F16:K16" si="5">IFERROR(SUM(F10:F15),0)</f>
        <v>0</v>
      </c>
      <c r="G16" s="516">
        <f t="shared" si="5"/>
        <v>0</v>
      </c>
      <c r="H16" s="516">
        <f t="shared" si="5"/>
        <v>0</v>
      </c>
      <c r="I16" s="516">
        <f t="shared" si="5"/>
        <v>0</v>
      </c>
      <c r="J16" s="516">
        <f t="shared" si="5"/>
        <v>0</v>
      </c>
      <c r="K16" s="516">
        <f t="shared" si="5"/>
        <v>0</v>
      </c>
      <c r="L16" s="526">
        <f t="shared" si="2"/>
        <v>0</v>
      </c>
      <c r="M16" s="534"/>
      <c r="N16" s="535">
        <f t="shared" ref="N16:P16" si="6">IFERROR(SUM(N10:N15),0)</f>
        <v>0</v>
      </c>
      <c r="O16" s="516">
        <f t="shared" si="6"/>
        <v>0</v>
      </c>
      <c r="P16" s="516">
        <f t="shared" si="6"/>
        <v>0</v>
      </c>
      <c r="Q16" s="516">
        <f>IFERROR(SUM(Q10:Q15),0)</f>
        <v>0</v>
      </c>
      <c r="R16" s="516">
        <f>IFERROR(SUM(N16:Q16),0)</f>
        <v>0</v>
      </c>
      <c r="S16" s="516">
        <f t="shared" ref="S16:W16" si="7">IFERROR(SUM(S10:S15),0)</f>
        <v>0</v>
      </c>
      <c r="T16" s="516">
        <f t="shared" si="7"/>
        <v>0</v>
      </c>
      <c r="U16" s="516">
        <f t="shared" si="7"/>
        <v>0</v>
      </c>
      <c r="V16" s="516">
        <f t="shared" si="7"/>
        <v>0</v>
      </c>
      <c r="W16" s="516">
        <f t="shared" si="7"/>
        <v>0</v>
      </c>
      <c r="X16" s="516">
        <f t="shared" si="4"/>
        <v>0</v>
      </c>
      <c r="Y16" s="516">
        <f>IFERROR(SUM(Y10:Y15),0)</f>
        <v>0</v>
      </c>
      <c r="Z16" s="516">
        <f t="shared" ref="Z16:AC16" si="8">IFERROR(SUM(Z10:Z15),0)</f>
        <v>0</v>
      </c>
      <c r="AA16" s="516">
        <f t="shared" si="8"/>
        <v>0</v>
      </c>
      <c r="AB16" s="516">
        <f t="shared" si="8"/>
        <v>0</v>
      </c>
      <c r="AC16" s="516">
        <f t="shared" si="8"/>
        <v>0</v>
      </c>
      <c r="AD16" s="526">
        <f>IFERROR(SUM(Y16:AC16),0)</f>
        <v>0</v>
      </c>
      <c r="AE16" s="78"/>
      <c r="AF16" s="105" t="s">
        <v>5687</v>
      </c>
      <c r="AG16" s="78"/>
      <c r="AH16" s="426"/>
      <c r="AK16" s="3438">
        <f t="shared" si="0"/>
        <v>0</v>
      </c>
      <c r="AL16" s="994">
        <v>1</v>
      </c>
    </row>
    <row r="17" spans="1:38" ht="15.75" customHeight="1" thickBot="1">
      <c r="A17" s="3143"/>
      <c r="B17" s="206" t="s">
        <v>5688</v>
      </c>
      <c r="C17" s="139" t="s">
        <v>5674</v>
      </c>
      <c r="D17" s="139">
        <v>0</v>
      </c>
      <c r="E17" s="536"/>
      <c r="F17" s="536"/>
      <c r="G17" s="536"/>
      <c r="H17" s="536"/>
      <c r="I17" s="536"/>
      <c r="J17" s="536"/>
      <c r="K17" s="536"/>
      <c r="L17" s="527"/>
      <c r="M17" s="537"/>
      <c r="N17" s="821"/>
      <c r="O17" s="536"/>
      <c r="P17" s="536"/>
      <c r="Q17" s="536"/>
      <c r="R17" s="536"/>
      <c r="S17" s="536"/>
      <c r="T17" s="536"/>
      <c r="U17" s="536"/>
      <c r="V17" s="536"/>
      <c r="W17" s="536"/>
      <c r="X17" s="536"/>
      <c r="Y17" s="536"/>
      <c r="Z17" s="536"/>
      <c r="AA17" s="822"/>
      <c r="AB17" s="822"/>
      <c r="AC17" s="822"/>
      <c r="AD17" s="823"/>
      <c r="AE17" s="78"/>
      <c r="AF17" s="140" t="s">
        <v>5689</v>
      </c>
      <c r="AG17" s="78"/>
      <c r="AH17" s="427"/>
      <c r="AK17" s="3438" t="str">
        <f t="shared" si="0"/>
        <v>Please complete all cells in row</v>
      </c>
      <c r="AL17" s="994">
        <v>25</v>
      </c>
    </row>
    <row r="18" spans="1:38" ht="15.75" customHeight="1" thickTop="1" thickBot="1">
      <c r="B18" s="405"/>
      <c r="C18" s="48"/>
      <c r="D18" s="48"/>
      <c r="E18" s="537"/>
      <c r="F18" s="537"/>
      <c r="G18" s="537"/>
      <c r="H18" s="537"/>
      <c r="I18" s="537"/>
      <c r="J18" s="537"/>
      <c r="K18" s="537"/>
      <c r="L18" s="534"/>
      <c r="M18" s="537"/>
      <c r="N18" s="538"/>
      <c r="O18" s="538"/>
      <c r="P18" s="538"/>
      <c r="Q18" s="538"/>
      <c r="R18" s="538"/>
      <c r="S18" s="538"/>
      <c r="T18" s="538"/>
      <c r="U18" s="538"/>
      <c r="V18" s="538"/>
      <c r="W18" s="538"/>
      <c r="X18" s="538"/>
      <c r="Y18" s="538"/>
      <c r="Z18" s="538"/>
      <c r="AA18" s="539"/>
      <c r="AB18" s="539"/>
      <c r="AC18" s="539"/>
      <c r="AD18" s="539"/>
      <c r="AE18" s="78"/>
      <c r="AF18" s="78"/>
      <c r="AG18" s="78"/>
      <c r="AH18" s="78"/>
      <c r="AK18" s="3438">
        <f t="shared" si="0"/>
        <v>0</v>
      </c>
      <c r="AL18" s="994">
        <v>26</v>
      </c>
    </row>
    <row r="19" spans="1:38" ht="15.75" customHeight="1" thickTop="1" thickBot="1">
      <c r="B19" s="168" t="s">
        <v>5690</v>
      </c>
      <c r="C19" s="213"/>
      <c r="D19" s="213"/>
      <c r="E19" s="529"/>
      <c r="F19" s="529"/>
      <c r="G19" s="529"/>
      <c r="H19" s="529"/>
      <c r="I19" s="529"/>
      <c r="J19" s="529"/>
      <c r="K19" s="529"/>
      <c r="L19" s="529"/>
      <c r="M19" s="529"/>
      <c r="N19" s="529"/>
      <c r="O19" s="529"/>
      <c r="P19" s="529"/>
      <c r="Q19" s="529"/>
      <c r="R19" s="529"/>
      <c r="S19" s="529"/>
      <c r="T19" s="529"/>
      <c r="U19" s="529"/>
      <c r="V19" s="529"/>
      <c r="W19" s="529"/>
      <c r="X19" s="529"/>
      <c r="Y19" s="529"/>
      <c r="Z19" s="529"/>
      <c r="AA19" s="539"/>
      <c r="AB19" s="539"/>
      <c r="AC19" s="539"/>
      <c r="AD19" s="539"/>
      <c r="AE19" s="78"/>
      <c r="AF19" s="78"/>
      <c r="AG19" s="78"/>
      <c r="AH19" s="78"/>
      <c r="AK19" s="3438">
        <f t="shared" si="0"/>
        <v>0</v>
      </c>
      <c r="AL19" s="994">
        <v>26</v>
      </c>
    </row>
    <row r="20" spans="1:38" ht="15.75" customHeight="1" thickTop="1">
      <c r="A20" s="3143"/>
      <c r="B20" s="202" t="s">
        <v>5691</v>
      </c>
      <c r="C20" s="96" t="s">
        <v>890</v>
      </c>
      <c r="D20" s="96">
        <v>0</v>
      </c>
      <c r="E20" s="522"/>
      <c r="F20" s="522"/>
      <c r="G20" s="522"/>
      <c r="H20" s="522"/>
      <c r="I20" s="522"/>
      <c r="J20" s="522"/>
      <c r="K20" s="522"/>
      <c r="L20" s="528">
        <f t="shared" ref="L20:L25" si="9">IFERROR(SUM(E20:K20),0)</f>
        <v>0</v>
      </c>
      <c r="M20" s="529"/>
      <c r="N20" s="530"/>
      <c r="O20" s="522"/>
      <c r="P20" s="522"/>
      <c r="Q20" s="522"/>
      <c r="R20" s="531">
        <f t="shared" ref="R20:R25" si="10">IFERROR(SUM(N20:Q20),0)</f>
        <v>0</v>
      </c>
      <c r="S20" s="522"/>
      <c r="T20" s="522"/>
      <c r="U20" s="522"/>
      <c r="V20" s="522"/>
      <c r="W20" s="522"/>
      <c r="X20" s="531">
        <f t="shared" ref="X20:X26" si="11">IFERROR(SUM(S20:W20),0)</f>
        <v>0</v>
      </c>
      <c r="Y20" s="522"/>
      <c r="Z20" s="522"/>
      <c r="AA20" s="522"/>
      <c r="AB20" s="522"/>
      <c r="AC20" s="522"/>
      <c r="AD20" s="528">
        <f t="shared" ref="AD20:AD26" si="12">IFERROR(SUM(Y20:AC20),0)</f>
        <v>0</v>
      </c>
      <c r="AE20" s="78"/>
      <c r="AF20" s="98" t="s">
        <v>5692</v>
      </c>
      <c r="AG20" s="78"/>
      <c r="AH20" s="424"/>
      <c r="AK20" s="3438" t="str">
        <f t="shared" si="0"/>
        <v>Please complete all cells in row</v>
      </c>
      <c r="AL20" s="994">
        <v>1</v>
      </c>
    </row>
    <row r="21" spans="1:38" ht="15.75" customHeight="1">
      <c r="B21" s="205" t="s">
        <v>5693</v>
      </c>
      <c r="C21" s="102" t="s">
        <v>890</v>
      </c>
      <c r="D21" s="102">
        <v>0</v>
      </c>
      <c r="E21" s="515"/>
      <c r="F21" s="515"/>
      <c r="G21" s="515"/>
      <c r="H21" s="515"/>
      <c r="I21" s="515"/>
      <c r="J21" s="515"/>
      <c r="K21" s="515"/>
      <c r="L21" s="526">
        <f t="shared" si="9"/>
        <v>0</v>
      </c>
      <c r="M21" s="529"/>
      <c r="N21" s="532"/>
      <c r="O21" s="515"/>
      <c r="P21" s="515"/>
      <c r="Q21" s="515"/>
      <c r="R21" s="516">
        <f t="shared" si="10"/>
        <v>0</v>
      </c>
      <c r="S21" s="515"/>
      <c r="T21" s="515"/>
      <c r="U21" s="515"/>
      <c r="V21" s="515"/>
      <c r="W21" s="515"/>
      <c r="X21" s="516">
        <f t="shared" si="11"/>
        <v>0</v>
      </c>
      <c r="Y21" s="515"/>
      <c r="Z21" s="515"/>
      <c r="AA21" s="515"/>
      <c r="AB21" s="515"/>
      <c r="AC21" s="515"/>
      <c r="AD21" s="526">
        <f t="shared" si="12"/>
        <v>0</v>
      </c>
      <c r="AE21" s="78"/>
      <c r="AF21" s="105" t="s">
        <v>5694</v>
      </c>
      <c r="AG21" s="78"/>
      <c r="AH21" s="426"/>
      <c r="AK21" s="3438" t="str">
        <f t="shared" si="0"/>
        <v>Please complete all cells in row</v>
      </c>
      <c r="AL21" s="994">
        <v>1</v>
      </c>
    </row>
    <row r="22" spans="1:38" ht="15.75" customHeight="1">
      <c r="B22" s="205" t="s">
        <v>5695</v>
      </c>
      <c r="C22" s="102" t="s">
        <v>890</v>
      </c>
      <c r="D22" s="102">
        <v>0</v>
      </c>
      <c r="E22" s="515"/>
      <c r="F22" s="515"/>
      <c r="G22" s="515"/>
      <c r="H22" s="515"/>
      <c r="I22" s="515"/>
      <c r="J22" s="515"/>
      <c r="K22" s="515"/>
      <c r="L22" s="526">
        <f t="shared" si="9"/>
        <v>0</v>
      </c>
      <c r="M22" s="529"/>
      <c r="N22" s="532"/>
      <c r="O22" s="515"/>
      <c r="P22" s="515"/>
      <c r="Q22" s="515"/>
      <c r="R22" s="516">
        <f t="shared" si="10"/>
        <v>0</v>
      </c>
      <c r="S22" s="515"/>
      <c r="T22" s="515"/>
      <c r="U22" s="515"/>
      <c r="V22" s="515"/>
      <c r="W22" s="515"/>
      <c r="X22" s="516">
        <f t="shared" si="11"/>
        <v>0</v>
      </c>
      <c r="Y22" s="515"/>
      <c r="Z22" s="515"/>
      <c r="AA22" s="515"/>
      <c r="AB22" s="515"/>
      <c r="AC22" s="515"/>
      <c r="AD22" s="526">
        <f t="shared" si="12"/>
        <v>0</v>
      </c>
      <c r="AE22" s="78"/>
      <c r="AF22" s="105" t="s">
        <v>5696</v>
      </c>
      <c r="AG22" s="78"/>
      <c r="AH22" s="426"/>
      <c r="AK22" s="3438" t="str">
        <f t="shared" si="0"/>
        <v>Please complete all cells in row</v>
      </c>
      <c r="AL22" s="994">
        <v>1</v>
      </c>
    </row>
    <row r="23" spans="1:38" ht="15.75" customHeight="1">
      <c r="B23" s="205" t="s">
        <v>5697</v>
      </c>
      <c r="C23" s="102" t="s">
        <v>890</v>
      </c>
      <c r="D23" s="102">
        <v>0</v>
      </c>
      <c r="E23" s="515"/>
      <c r="F23" s="515"/>
      <c r="G23" s="515"/>
      <c r="H23" s="515"/>
      <c r="I23" s="515"/>
      <c r="J23" s="515"/>
      <c r="K23" s="515"/>
      <c r="L23" s="526">
        <f t="shared" si="9"/>
        <v>0</v>
      </c>
      <c r="M23" s="533"/>
      <c r="N23" s="532"/>
      <c r="O23" s="515"/>
      <c r="P23" s="515"/>
      <c r="Q23" s="515"/>
      <c r="R23" s="516">
        <f t="shared" si="10"/>
        <v>0</v>
      </c>
      <c r="S23" s="515"/>
      <c r="T23" s="515"/>
      <c r="U23" s="515"/>
      <c r="V23" s="515"/>
      <c r="W23" s="515"/>
      <c r="X23" s="516">
        <f>IFERROR(SUM(S23:W23),0)</f>
        <v>0</v>
      </c>
      <c r="Y23" s="515"/>
      <c r="Z23" s="515"/>
      <c r="AA23" s="515"/>
      <c r="AB23" s="515"/>
      <c r="AC23" s="515"/>
      <c r="AD23" s="526">
        <f t="shared" si="12"/>
        <v>0</v>
      </c>
      <c r="AE23" s="78"/>
      <c r="AF23" s="105" t="s">
        <v>5698</v>
      </c>
      <c r="AG23" s="78"/>
      <c r="AH23" s="426"/>
      <c r="AK23" s="3438" t="str">
        <f t="shared" si="0"/>
        <v>Please complete all cells in row</v>
      </c>
      <c r="AL23" s="994">
        <v>1</v>
      </c>
    </row>
    <row r="24" spans="1:38" ht="15.75" customHeight="1">
      <c r="B24" s="205" t="s">
        <v>5699</v>
      </c>
      <c r="C24" s="102" t="s">
        <v>890</v>
      </c>
      <c r="D24" s="102">
        <v>0</v>
      </c>
      <c r="E24" s="515"/>
      <c r="F24" s="515"/>
      <c r="G24" s="515"/>
      <c r="H24" s="515"/>
      <c r="I24" s="515"/>
      <c r="J24" s="515"/>
      <c r="K24" s="515"/>
      <c r="L24" s="526">
        <f t="shared" si="9"/>
        <v>0</v>
      </c>
      <c r="M24" s="529"/>
      <c r="N24" s="532"/>
      <c r="O24" s="515"/>
      <c r="P24" s="515"/>
      <c r="Q24" s="515"/>
      <c r="R24" s="516">
        <f t="shared" si="10"/>
        <v>0</v>
      </c>
      <c r="S24" s="515"/>
      <c r="T24" s="515"/>
      <c r="U24" s="515"/>
      <c r="V24" s="515"/>
      <c r="W24" s="515"/>
      <c r="X24" s="516">
        <f t="shared" si="11"/>
        <v>0</v>
      </c>
      <c r="Y24" s="515"/>
      <c r="Z24" s="515"/>
      <c r="AA24" s="515"/>
      <c r="AB24" s="515"/>
      <c r="AC24" s="515"/>
      <c r="AD24" s="526">
        <f t="shared" si="12"/>
        <v>0</v>
      </c>
      <c r="AE24" s="78"/>
      <c r="AF24" s="105" t="s">
        <v>5700</v>
      </c>
      <c r="AG24" s="78"/>
      <c r="AH24" s="426"/>
      <c r="AK24" s="3438" t="str">
        <f t="shared" si="0"/>
        <v>Please complete all cells in row</v>
      </c>
      <c r="AL24" s="994">
        <v>1</v>
      </c>
    </row>
    <row r="25" spans="1:38" ht="15.75" customHeight="1">
      <c r="B25" s="205" t="s">
        <v>5701</v>
      </c>
      <c r="C25" s="102" t="s">
        <v>890</v>
      </c>
      <c r="D25" s="102">
        <v>0</v>
      </c>
      <c r="E25" s="515"/>
      <c r="F25" s="515"/>
      <c r="G25" s="515"/>
      <c r="H25" s="515"/>
      <c r="I25" s="515"/>
      <c r="J25" s="515"/>
      <c r="K25" s="515"/>
      <c r="L25" s="526">
        <f t="shared" si="9"/>
        <v>0</v>
      </c>
      <c r="M25" s="529"/>
      <c r="N25" s="532"/>
      <c r="O25" s="515"/>
      <c r="P25" s="515"/>
      <c r="Q25" s="515"/>
      <c r="R25" s="516">
        <f t="shared" si="10"/>
        <v>0</v>
      </c>
      <c r="S25" s="515"/>
      <c r="T25" s="515"/>
      <c r="U25" s="515"/>
      <c r="V25" s="515"/>
      <c r="W25" s="515"/>
      <c r="X25" s="516">
        <f t="shared" si="11"/>
        <v>0</v>
      </c>
      <c r="Y25" s="515"/>
      <c r="Z25" s="515"/>
      <c r="AA25" s="515"/>
      <c r="AB25" s="515"/>
      <c r="AC25" s="515"/>
      <c r="AD25" s="526">
        <f t="shared" si="12"/>
        <v>0</v>
      </c>
      <c r="AE25" s="78"/>
      <c r="AF25" s="105" t="s">
        <v>5702</v>
      </c>
      <c r="AG25" s="78"/>
      <c r="AH25" s="426"/>
      <c r="AK25" s="3438" t="str">
        <f t="shared" si="0"/>
        <v>Please complete all cells in row</v>
      </c>
      <c r="AL25" s="994">
        <v>1</v>
      </c>
    </row>
    <row r="26" spans="1:38" ht="15.75" customHeight="1" thickBot="1">
      <c r="A26" s="3143"/>
      <c r="B26" s="206" t="s">
        <v>5703</v>
      </c>
      <c r="C26" s="139" t="s">
        <v>890</v>
      </c>
      <c r="D26" s="139">
        <v>0</v>
      </c>
      <c r="E26" s="523">
        <f t="shared" ref="E26:J26" si="13">IFERROR(SUM(E20:E25),0)</f>
        <v>0</v>
      </c>
      <c r="F26" s="523">
        <f t="shared" si="13"/>
        <v>0</v>
      </c>
      <c r="G26" s="523">
        <f t="shared" si="13"/>
        <v>0</v>
      </c>
      <c r="H26" s="523">
        <f t="shared" si="13"/>
        <v>0</v>
      </c>
      <c r="I26" s="523">
        <f t="shared" si="13"/>
        <v>0</v>
      </c>
      <c r="J26" s="523">
        <f t="shared" si="13"/>
        <v>0</v>
      </c>
      <c r="K26" s="523">
        <f>IFERROR(SUM(K20:K25),0)</f>
        <v>0</v>
      </c>
      <c r="L26" s="540">
        <f>IFERROR(SUM(E26:K26),0)</f>
        <v>0</v>
      </c>
      <c r="M26" s="534"/>
      <c r="N26" s="541">
        <f t="shared" ref="N26:P26" si="14">IFERROR(SUM(N20:N25),0)</f>
        <v>0</v>
      </c>
      <c r="O26" s="523">
        <f t="shared" si="14"/>
        <v>0</v>
      </c>
      <c r="P26" s="523">
        <f t="shared" si="14"/>
        <v>0</v>
      </c>
      <c r="Q26" s="523">
        <f>IFERROR(SUM(Q20:Q25),0)</f>
        <v>0</v>
      </c>
      <c r="R26" s="523">
        <f>IFERROR(SUM(N26:Q26),0)</f>
        <v>0</v>
      </c>
      <c r="S26" s="523">
        <f t="shared" ref="S26:W26" si="15">IFERROR(SUM(S20:S25),0)</f>
        <v>0</v>
      </c>
      <c r="T26" s="523">
        <f t="shared" si="15"/>
        <v>0</v>
      </c>
      <c r="U26" s="523">
        <f t="shared" si="15"/>
        <v>0</v>
      </c>
      <c r="V26" s="523">
        <f t="shared" si="15"/>
        <v>0</v>
      </c>
      <c r="W26" s="523">
        <f t="shared" si="15"/>
        <v>0</v>
      </c>
      <c r="X26" s="523">
        <f t="shared" si="11"/>
        <v>0</v>
      </c>
      <c r="Y26" s="523">
        <f t="shared" ref="Y26:AB26" si="16">IFERROR(SUM(Y20:Y25),0)</f>
        <v>0</v>
      </c>
      <c r="Z26" s="523">
        <f t="shared" si="16"/>
        <v>0</v>
      </c>
      <c r="AA26" s="523">
        <f t="shared" si="16"/>
        <v>0</v>
      </c>
      <c r="AB26" s="523">
        <f t="shared" si="16"/>
        <v>0</v>
      </c>
      <c r="AC26" s="523">
        <f>IFERROR(SUM(AC20:AC25),0)</f>
        <v>0</v>
      </c>
      <c r="AD26" s="540">
        <f t="shared" si="12"/>
        <v>0</v>
      </c>
      <c r="AE26" s="78"/>
      <c r="AF26" s="140" t="s">
        <v>5704</v>
      </c>
      <c r="AG26" s="78"/>
      <c r="AH26" s="427"/>
      <c r="AK26" s="3438">
        <f t="shared" si="0"/>
        <v>0</v>
      </c>
      <c r="AL26" s="994">
        <v>1</v>
      </c>
    </row>
    <row r="27" spans="1:38" ht="15.75" customHeight="1" thickTop="1" thickBot="1">
      <c r="B27" s="405"/>
      <c r="C27" s="48"/>
      <c r="D27" s="48"/>
      <c r="E27" s="47"/>
      <c r="F27" s="47"/>
      <c r="G27" s="47"/>
      <c r="H27" s="47"/>
      <c r="I27" s="47"/>
      <c r="J27" s="47"/>
      <c r="K27" s="47"/>
      <c r="L27" s="47"/>
      <c r="M27" s="47"/>
      <c r="N27" s="47"/>
      <c r="O27" s="47"/>
      <c r="P27" s="47"/>
      <c r="Q27" s="47"/>
      <c r="R27" s="47"/>
      <c r="S27" s="47"/>
      <c r="T27" s="47"/>
      <c r="U27" s="47"/>
      <c r="V27" s="47"/>
      <c r="W27" s="47"/>
      <c r="X27" s="47"/>
      <c r="Y27" s="47"/>
      <c r="Z27" s="47"/>
      <c r="AA27" s="78"/>
      <c r="AB27" s="78"/>
      <c r="AC27" s="78"/>
      <c r="AD27" s="78"/>
      <c r="AE27" s="78"/>
      <c r="AF27" s="78"/>
      <c r="AG27" s="78"/>
      <c r="AH27" s="78"/>
      <c r="AK27" s="3438">
        <f t="shared" si="0"/>
        <v>0</v>
      </c>
      <c r="AL27" s="994">
        <v>26</v>
      </c>
    </row>
    <row r="28" spans="1:38" ht="15.75" customHeight="1" thickTop="1" thickBot="1">
      <c r="B28" s="168" t="s">
        <v>5705</v>
      </c>
      <c r="C28" s="213"/>
      <c r="D28" s="213"/>
      <c r="E28" s="48"/>
      <c r="F28" s="48"/>
      <c r="G28" s="48"/>
      <c r="H28" s="48"/>
      <c r="I28" s="48"/>
      <c r="J28" s="48"/>
      <c r="K28" s="48"/>
      <c r="L28" s="48"/>
      <c r="M28" s="48"/>
      <c r="N28" s="48"/>
      <c r="O28" s="48"/>
      <c r="P28" s="48"/>
      <c r="Q28" s="48"/>
      <c r="R28" s="48"/>
      <c r="S28" s="48"/>
      <c r="T28" s="48"/>
      <c r="U28" s="48"/>
      <c r="V28" s="48"/>
      <c r="W28" s="48"/>
      <c r="X28" s="48"/>
      <c r="Y28" s="48"/>
      <c r="Z28" s="48"/>
      <c r="AA28" s="78"/>
      <c r="AB28" s="78"/>
      <c r="AC28" s="78"/>
      <c r="AD28" s="78"/>
      <c r="AE28" s="78"/>
      <c r="AF28" s="78"/>
      <c r="AG28" s="78"/>
      <c r="AH28" s="78"/>
      <c r="AK28" s="3438">
        <f t="shared" si="0"/>
        <v>0</v>
      </c>
      <c r="AL28" s="994">
        <v>26</v>
      </c>
    </row>
    <row r="29" spans="1:38" ht="15.75" customHeight="1" thickTop="1">
      <c r="A29" s="3143"/>
      <c r="B29" s="202" t="s">
        <v>5706</v>
      </c>
      <c r="C29" s="96" t="s">
        <v>1216</v>
      </c>
      <c r="D29" s="96">
        <v>3</v>
      </c>
      <c r="E29" s="285"/>
      <c r="F29" s="713"/>
      <c r="G29" s="713"/>
      <c r="H29" s="713"/>
      <c r="I29" s="713"/>
      <c r="J29" s="713"/>
      <c r="K29" s="713"/>
      <c r="L29" s="714"/>
      <c r="M29" s="48"/>
      <c r="N29" s="712"/>
      <c r="O29" s="713"/>
      <c r="P29" s="713"/>
      <c r="Q29" s="713"/>
      <c r="R29" s="713"/>
      <c r="S29" s="713"/>
      <c r="T29" s="713"/>
      <c r="U29" s="713"/>
      <c r="V29" s="713"/>
      <c r="W29" s="713"/>
      <c r="X29" s="713"/>
      <c r="Y29" s="713"/>
      <c r="Z29" s="713"/>
      <c r="AA29" s="721"/>
      <c r="AB29" s="721"/>
      <c r="AC29" s="721"/>
      <c r="AD29" s="722"/>
      <c r="AE29" s="78"/>
      <c r="AF29" s="98" t="s">
        <v>5707</v>
      </c>
      <c r="AG29" s="78"/>
      <c r="AH29" s="424"/>
      <c r="AK29" s="3438" t="str">
        <f t="shared" si="0"/>
        <v>Please complete all cells in row</v>
      </c>
      <c r="AL29" s="994">
        <v>25</v>
      </c>
    </row>
    <row r="30" spans="1:38" ht="15.75" customHeight="1">
      <c r="B30" s="205" t="s">
        <v>5708</v>
      </c>
      <c r="C30" s="102" t="s">
        <v>1216</v>
      </c>
      <c r="D30" s="102">
        <v>3</v>
      </c>
      <c r="E30" s="287"/>
      <c r="F30" s="716"/>
      <c r="G30" s="716"/>
      <c r="H30" s="716"/>
      <c r="I30" s="716"/>
      <c r="J30" s="716"/>
      <c r="K30" s="716"/>
      <c r="L30" s="717"/>
      <c r="M30" s="48"/>
      <c r="N30" s="715"/>
      <c r="O30" s="716"/>
      <c r="P30" s="716"/>
      <c r="Q30" s="716"/>
      <c r="R30" s="716"/>
      <c r="S30" s="716"/>
      <c r="T30" s="716"/>
      <c r="U30" s="716"/>
      <c r="V30" s="716"/>
      <c r="W30" s="716"/>
      <c r="X30" s="716"/>
      <c r="Y30" s="716"/>
      <c r="Z30" s="716"/>
      <c r="AA30" s="723"/>
      <c r="AB30" s="723"/>
      <c r="AC30" s="723"/>
      <c r="AD30" s="724"/>
      <c r="AE30" s="78"/>
      <c r="AF30" s="105" t="s">
        <v>5709</v>
      </c>
      <c r="AG30" s="78"/>
      <c r="AH30" s="426"/>
      <c r="AK30" s="3438" t="str">
        <f t="shared" si="0"/>
        <v>Please complete all cells in row</v>
      </c>
      <c r="AL30" s="994">
        <v>25</v>
      </c>
    </row>
    <row r="31" spans="1:38" ht="15.75" customHeight="1">
      <c r="B31" s="205" t="s">
        <v>5710</v>
      </c>
      <c r="C31" s="102" t="s">
        <v>1216</v>
      </c>
      <c r="D31" s="102">
        <v>3</v>
      </c>
      <c r="E31" s="287"/>
      <c r="F31" s="716"/>
      <c r="G31" s="716"/>
      <c r="H31" s="716"/>
      <c r="I31" s="716"/>
      <c r="J31" s="716"/>
      <c r="K31" s="716"/>
      <c r="L31" s="717"/>
      <c r="M31" s="48"/>
      <c r="N31" s="715"/>
      <c r="O31" s="716"/>
      <c r="P31" s="716"/>
      <c r="Q31" s="716"/>
      <c r="R31" s="716"/>
      <c r="S31" s="716"/>
      <c r="T31" s="716"/>
      <c r="U31" s="716"/>
      <c r="V31" s="716"/>
      <c r="W31" s="716"/>
      <c r="X31" s="716"/>
      <c r="Y31" s="716"/>
      <c r="Z31" s="716"/>
      <c r="AA31" s="723"/>
      <c r="AB31" s="723"/>
      <c r="AC31" s="723"/>
      <c r="AD31" s="724"/>
      <c r="AE31" s="78"/>
      <c r="AF31" s="105" t="s">
        <v>5711</v>
      </c>
      <c r="AG31" s="78"/>
      <c r="AH31" s="426"/>
      <c r="AK31" s="3438" t="str">
        <f t="shared" si="0"/>
        <v>Please complete all cells in row</v>
      </c>
      <c r="AL31" s="994">
        <v>25</v>
      </c>
    </row>
    <row r="32" spans="1:38" ht="15.75" customHeight="1">
      <c r="B32" s="205" t="s">
        <v>5712</v>
      </c>
      <c r="C32" s="102" t="s">
        <v>1216</v>
      </c>
      <c r="D32" s="102">
        <v>3</v>
      </c>
      <c r="E32" s="287"/>
      <c r="F32" s="716"/>
      <c r="G32" s="716"/>
      <c r="H32" s="716"/>
      <c r="I32" s="716"/>
      <c r="J32" s="716"/>
      <c r="K32" s="716"/>
      <c r="L32" s="717"/>
      <c r="M32" s="48"/>
      <c r="N32" s="715"/>
      <c r="O32" s="716"/>
      <c r="P32" s="716"/>
      <c r="Q32" s="716"/>
      <c r="R32" s="716"/>
      <c r="S32" s="716"/>
      <c r="T32" s="716"/>
      <c r="U32" s="716"/>
      <c r="V32" s="716"/>
      <c r="W32" s="716"/>
      <c r="X32" s="716"/>
      <c r="Y32" s="716"/>
      <c r="Z32" s="716"/>
      <c r="AA32" s="723"/>
      <c r="AB32" s="723"/>
      <c r="AC32" s="723"/>
      <c r="AD32" s="724"/>
      <c r="AE32" s="78"/>
      <c r="AF32" s="105" t="s">
        <v>5713</v>
      </c>
      <c r="AG32" s="78"/>
      <c r="AH32" s="426"/>
      <c r="AK32" s="3438" t="str">
        <f t="shared" si="0"/>
        <v>Please complete all cells in row</v>
      </c>
      <c r="AL32" s="994">
        <v>25</v>
      </c>
    </row>
    <row r="33" spans="1:38" ht="33" customHeight="1">
      <c r="B33" s="322" t="s">
        <v>5714</v>
      </c>
      <c r="C33" s="102" t="s">
        <v>1216</v>
      </c>
      <c r="D33" s="102">
        <v>3</v>
      </c>
      <c r="E33" s="287"/>
      <c r="F33" s="716"/>
      <c r="G33" s="716"/>
      <c r="H33" s="716"/>
      <c r="I33" s="716"/>
      <c r="J33" s="716"/>
      <c r="K33" s="716"/>
      <c r="L33" s="717"/>
      <c r="M33" s="48"/>
      <c r="N33" s="715"/>
      <c r="O33" s="716"/>
      <c r="P33" s="716"/>
      <c r="Q33" s="716"/>
      <c r="R33" s="716"/>
      <c r="S33" s="716"/>
      <c r="T33" s="716"/>
      <c r="U33" s="716"/>
      <c r="V33" s="716"/>
      <c r="W33" s="716"/>
      <c r="X33" s="716"/>
      <c r="Y33" s="716"/>
      <c r="Z33" s="716"/>
      <c r="AA33" s="723"/>
      <c r="AB33" s="723"/>
      <c r="AC33" s="723"/>
      <c r="AD33" s="724"/>
      <c r="AE33" s="78"/>
      <c r="AF33" s="105" t="s">
        <v>5715</v>
      </c>
      <c r="AG33" s="78"/>
      <c r="AH33" s="426"/>
      <c r="AK33" s="3438" t="str">
        <f t="shared" si="0"/>
        <v>Please complete all cells in row</v>
      </c>
      <c r="AL33" s="994">
        <v>25</v>
      </c>
    </row>
    <row r="34" spans="1:38" ht="15.75" customHeight="1">
      <c r="B34" s="322" t="s">
        <v>5716</v>
      </c>
      <c r="C34" s="102" t="s">
        <v>1216</v>
      </c>
      <c r="D34" s="102">
        <v>3</v>
      </c>
      <c r="E34" s="287"/>
      <c r="F34" s="716"/>
      <c r="G34" s="716"/>
      <c r="H34" s="716"/>
      <c r="I34" s="716"/>
      <c r="J34" s="716"/>
      <c r="K34" s="716"/>
      <c r="L34" s="717"/>
      <c r="M34" s="48"/>
      <c r="N34" s="715"/>
      <c r="O34" s="716"/>
      <c r="P34" s="716"/>
      <c r="Q34" s="716"/>
      <c r="R34" s="716"/>
      <c r="S34" s="716"/>
      <c r="T34" s="716"/>
      <c r="U34" s="716"/>
      <c r="V34" s="716"/>
      <c r="W34" s="716"/>
      <c r="X34" s="716"/>
      <c r="Y34" s="716"/>
      <c r="Z34" s="716"/>
      <c r="AA34" s="723"/>
      <c r="AB34" s="723"/>
      <c r="AC34" s="723"/>
      <c r="AD34" s="724"/>
      <c r="AE34" s="78"/>
      <c r="AF34" s="105" t="s">
        <v>5717</v>
      </c>
      <c r="AG34" s="78"/>
      <c r="AH34" s="426"/>
      <c r="AK34" s="3438" t="str">
        <f t="shared" si="0"/>
        <v>Please complete all cells in row</v>
      </c>
      <c r="AL34" s="994">
        <v>25</v>
      </c>
    </row>
    <row r="35" spans="1:38" ht="35.25" customHeight="1" thickBot="1">
      <c r="A35" s="3143"/>
      <c r="B35" s="203" t="s">
        <v>5718</v>
      </c>
      <c r="C35" s="139" t="s">
        <v>1216</v>
      </c>
      <c r="D35" s="139">
        <v>3</v>
      </c>
      <c r="E35" s="513"/>
      <c r="F35" s="719"/>
      <c r="G35" s="719"/>
      <c r="H35" s="719"/>
      <c r="I35" s="719"/>
      <c r="J35" s="719"/>
      <c r="K35" s="719"/>
      <c r="L35" s="720"/>
      <c r="M35" s="48"/>
      <c r="N35" s="718"/>
      <c r="O35" s="719"/>
      <c r="P35" s="719"/>
      <c r="Q35" s="719"/>
      <c r="R35" s="719"/>
      <c r="S35" s="719"/>
      <c r="T35" s="719"/>
      <c r="U35" s="719"/>
      <c r="V35" s="719"/>
      <c r="W35" s="719"/>
      <c r="X35" s="719"/>
      <c r="Y35" s="719"/>
      <c r="Z35" s="719"/>
      <c r="AA35" s="725"/>
      <c r="AB35" s="725"/>
      <c r="AC35" s="725"/>
      <c r="AD35" s="726"/>
      <c r="AE35" s="78"/>
      <c r="AF35" s="140" t="s">
        <v>5719</v>
      </c>
      <c r="AG35" s="78"/>
      <c r="AH35" s="427"/>
      <c r="AK35" s="3438" t="str">
        <f t="shared" si="0"/>
        <v>Please complete all cells in row</v>
      </c>
      <c r="AL35" s="994">
        <v>25</v>
      </c>
    </row>
    <row r="36" spans="1:38" ht="9" customHeight="1" thickTop="1">
      <c r="B36" s="303"/>
      <c r="C36" s="336"/>
      <c r="D36" s="336"/>
      <c r="E36" s="336"/>
      <c r="F36" s="78"/>
      <c r="G36" s="78"/>
      <c r="H36" s="78"/>
      <c r="I36" s="78"/>
      <c r="J36" s="78"/>
      <c r="K36" s="78"/>
      <c r="L36" s="78"/>
      <c r="M36" s="78"/>
      <c r="N36" s="78"/>
      <c r="O36" s="78"/>
      <c r="P36" s="78"/>
      <c r="Q36" s="78"/>
      <c r="R36" s="78"/>
      <c r="S36" s="78"/>
      <c r="T36" s="78"/>
      <c r="U36" s="78"/>
      <c r="V36" s="78"/>
      <c r="W36" s="78"/>
      <c r="X36" s="78"/>
      <c r="Y36" s="78"/>
      <c r="Z36" s="78"/>
      <c r="AA36" s="78"/>
      <c r="AB36" s="78"/>
      <c r="AC36" s="78"/>
      <c r="AD36" s="78"/>
      <c r="AE36" s="78"/>
      <c r="AF36" s="78"/>
      <c r="AG36" s="78"/>
      <c r="AH36" s="78"/>
      <c r="AI36" s="980" t="s">
        <v>775</v>
      </c>
    </row>
    <row r="37" spans="1:38" ht="15">
      <c r="B37" s="57"/>
      <c r="C37" s="48"/>
      <c r="D37" s="48"/>
      <c r="E37" s="48"/>
      <c r="F37" s="78"/>
      <c r="G37" s="78"/>
      <c r="H37" s="78"/>
      <c r="I37" s="78"/>
      <c r="J37" s="78"/>
      <c r="K37" s="78"/>
      <c r="L37" s="78"/>
      <c r="M37" s="78"/>
      <c r="N37" s="78"/>
      <c r="O37" s="78"/>
      <c r="P37" s="78"/>
      <c r="Q37" s="78"/>
      <c r="R37" s="78"/>
      <c r="S37" s="78"/>
      <c r="T37" s="78"/>
      <c r="U37" s="78"/>
      <c r="V37" s="78"/>
      <c r="W37" s="78"/>
      <c r="X37" s="78"/>
      <c r="Y37" s="78"/>
      <c r="Z37" s="78"/>
      <c r="AA37" s="78"/>
      <c r="AB37" s="78"/>
      <c r="AC37" s="78"/>
      <c r="AD37" s="78"/>
      <c r="AE37" s="78"/>
      <c r="AF37" s="78"/>
      <c r="AG37" s="78"/>
    </row>
    <row r="38" spans="1:38" ht="15">
      <c r="B38" s="78"/>
      <c r="C38" s="78"/>
      <c r="D38" s="78"/>
      <c r="E38" s="78"/>
      <c r="F38" s="78"/>
      <c r="G38" s="78"/>
      <c r="H38" s="78"/>
      <c r="I38" s="78"/>
      <c r="J38" s="78"/>
      <c r="K38" s="78"/>
      <c r="L38" s="78"/>
      <c r="M38" s="78"/>
      <c r="N38" s="78"/>
      <c r="O38" s="78"/>
      <c r="P38" s="78"/>
      <c r="Q38" s="78"/>
      <c r="R38" s="78"/>
      <c r="S38" s="78"/>
      <c r="T38" s="78"/>
      <c r="U38" s="78"/>
      <c r="V38" s="78"/>
      <c r="W38" s="78"/>
      <c r="X38" s="78"/>
      <c r="Y38" s="78"/>
      <c r="Z38" s="78"/>
      <c r="AA38" s="78"/>
      <c r="AB38" s="78"/>
      <c r="AC38" s="78"/>
      <c r="AD38" s="78"/>
      <c r="AE38" s="78"/>
      <c r="AF38" s="78"/>
      <c r="AG38" s="78"/>
      <c r="AH38" s="78"/>
    </row>
    <row r="39" spans="1:38" ht="15">
      <c r="B39" s="78"/>
      <c r="C39" s="78"/>
      <c r="D39" s="78"/>
      <c r="E39" s="78"/>
      <c r="F39" s="78"/>
      <c r="G39" s="78"/>
      <c r="H39" s="78"/>
      <c r="I39" s="78"/>
      <c r="J39" s="78"/>
      <c r="K39" s="78"/>
      <c r="L39" s="78"/>
      <c r="M39" s="78"/>
      <c r="N39" s="78"/>
      <c r="O39" s="78"/>
      <c r="P39" s="78"/>
      <c r="Q39" s="78"/>
      <c r="R39" s="78"/>
      <c r="S39" s="78"/>
      <c r="T39" s="78"/>
      <c r="U39" s="78"/>
      <c r="V39" s="78"/>
      <c r="W39" s="78"/>
      <c r="X39" s="78"/>
      <c r="Y39" s="78"/>
      <c r="Z39" s="78"/>
      <c r="AA39" s="78"/>
      <c r="AB39" s="78"/>
      <c r="AC39" s="78"/>
      <c r="AD39" s="78"/>
      <c r="AE39" s="78"/>
      <c r="AF39" s="78"/>
      <c r="AG39" s="78"/>
      <c r="AH39" s="78"/>
    </row>
    <row r="40" spans="1:38" ht="15">
      <c r="B40" s="78"/>
      <c r="C40" s="78"/>
      <c r="D40" s="78"/>
      <c r="E40" s="78"/>
      <c r="F40" s="78"/>
      <c r="G40" s="78"/>
      <c r="H40" s="78"/>
      <c r="I40" s="78"/>
      <c r="J40" s="78"/>
      <c r="K40" s="78"/>
      <c r="L40" s="78"/>
      <c r="M40" s="78"/>
      <c r="N40" s="78"/>
      <c r="O40" s="78"/>
      <c r="P40" s="78"/>
      <c r="Q40" s="78"/>
      <c r="R40" s="78"/>
      <c r="S40" s="78"/>
      <c r="T40" s="78"/>
      <c r="U40" s="78"/>
      <c r="V40" s="78"/>
      <c r="W40" s="78"/>
      <c r="X40" s="78"/>
      <c r="Y40" s="78"/>
      <c r="Z40" s="78"/>
      <c r="AA40" s="78"/>
      <c r="AB40" s="78"/>
      <c r="AC40" s="78"/>
      <c r="AD40" s="78"/>
      <c r="AE40" s="78"/>
      <c r="AF40" s="78"/>
      <c r="AG40" s="78"/>
      <c r="AH40" s="78"/>
    </row>
    <row r="41" spans="1:38" ht="15">
      <c r="B41" s="78"/>
      <c r="C41" s="78"/>
      <c r="D41" s="78"/>
      <c r="E41" s="78"/>
      <c r="F41" s="78"/>
      <c r="G41" s="78"/>
      <c r="H41" s="78"/>
      <c r="I41" s="78"/>
      <c r="J41" s="78"/>
      <c r="K41" s="78"/>
      <c r="L41" s="78"/>
      <c r="M41" s="78"/>
      <c r="N41" s="78"/>
      <c r="O41" s="78"/>
      <c r="P41" s="78"/>
      <c r="Q41" s="78"/>
      <c r="R41" s="78"/>
      <c r="S41" s="78"/>
      <c r="T41" s="78"/>
      <c r="U41" s="78"/>
      <c r="V41" s="78"/>
      <c r="W41" s="78"/>
      <c r="X41" s="78"/>
      <c r="Y41" s="78"/>
      <c r="Z41" s="78"/>
      <c r="AA41" s="78"/>
      <c r="AB41" s="78"/>
      <c r="AC41" s="78"/>
      <c r="AD41" s="78"/>
      <c r="AE41" s="78"/>
      <c r="AF41" s="78"/>
      <c r="AG41" s="78"/>
      <c r="AH41" s="78"/>
    </row>
    <row r="42" spans="1:38" ht="15">
      <c r="B42" s="78"/>
      <c r="C42" s="78"/>
      <c r="D42" s="78"/>
      <c r="E42" s="78"/>
      <c r="F42" s="78"/>
      <c r="G42" s="78"/>
      <c r="H42" s="78"/>
      <c r="I42" s="78"/>
      <c r="J42" s="78"/>
      <c r="K42" s="78"/>
      <c r="L42" s="78"/>
      <c r="M42" s="78"/>
      <c r="N42" s="78"/>
      <c r="O42" s="78"/>
      <c r="P42" s="78"/>
      <c r="Q42" s="78"/>
      <c r="R42" s="78"/>
      <c r="S42" s="78"/>
      <c r="T42" s="78"/>
      <c r="U42" s="78"/>
      <c r="V42" s="78"/>
      <c r="W42" s="78"/>
      <c r="X42" s="78"/>
      <c r="Y42" s="78"/>
      <c r="Z42" s="78"/>
      <c r="AA42" s="78"/>
      <c r="AB42" s="78"/>
      <c r="AC42" s="78"/>
      <c r="AD42" s="78"/>
      <c r="AE42" s="78"/>
      <c r="AF42" s="78"/>
      <c r="AG42" s="78"/>
      <c r="AH42" s="78"/>
    </row>
  </sheetData>
  <sheetProtection formatColumns="0" formatRows="0"/>
  <mergeCells count="15">
    <mergeCell ref="N6:R6"/>
    <mergeCell ref="S6:X6"/>
    <mergeCell ref="Y6:AD6"/>
    <mergeCell ref="B3:AH3"/>
    <mergeCell ref="B5:B7"/>
    <mergeCell ref="C5:C7"/>
    <mergeCell ref="D5:D7"/>
    <mergeCell ref="E5:L5"/>
    <mergeCell ref="N5:AD5"/>
    <mergeCell ref="AF5:AF7"/>
    <mergeCell ref="AH5:AH7"/>
    <mergeCell ref="E6:E7"/>
    <mergeCell ref="F6:G6"/>
    <mergeCell ref="H6:K6"/>
    <mergeCell ref="L6:L7"/>
  </mergeCells>
  <conditionalFormatting sqref="AK8:AK35">
    <cfRule type="cellIs" dxfId="14" priority="6" operator="equal">
      <formula>0</formula>
    </cfRule>
  </conditionalFormatting>
  <dataValidations disablePrompts="1" count="1">
    <dataValidation type="custom" allowBlank="1" showErrorMessage="1" errorTitle="Input Error" error="Please enter a numeric value." sqref="E10:K15 N10:Q15 S10:W15 Y10:AC15 E20:K25 L17 N20:Q25 S20:W25 Y20:AC25 E29:E35" xr:uid="{7C9FCBD0-70FC-407B-9868-96382E42990B}">
      <formula1>ISNUMBER(E10)</formula1>
    </dataValidation>
  </dataValidations>
  <pageMargins left="0.7" right="0.7" top="0.75" bottom="0.75" header="0.3" footer="0.3"/>
  <pageSetup paperSize="8" scale="32" fitToHeight="0" orientation="portrait" r:id="rId1"/>
  <headerFooter>
    <oddHeader>&amp;L&amp;F&amp;CSheet: &amp;A&amp;ROFFICIAL</oddHeader>
    <oddFooter>&amp;LPrinted on: &amp;D at &amp;T&amp;CPage &amp;P of &amp;N&amp;ROfwat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C300D-28E6-4FD1-B6C0-CCD8D8C78B89}">
  <sheetPr codeName="Sheet8">
    <pageSetUpPr fitToPage="1"/>
  </sheetPr>
  <dimension ref="A1:R53"/>
  <sheetViews>
    <sheetView topLeftCell="A22" workbookViewId="0">
      <selection activeCell="B46" sqref="B46"/>
    </sheetView>
  </sheetViews>
  <sheetFormatPr defaultColWidth="9.09765625" defaultRowHeight="13.8"/>
  <cols>
    <col min="1" max="1" width="1.19921875" style="979" customWidth="1"/>
    <col min="2" max="2" width="38.5" style="64" customWidth="1"/>
    <col min="3" max="3" width="5.5" style="64" bestFit="1" customWidth="1"/>
    <col min="4" max="4" width="4.69921875" style="64" bestFit="1" customWidth="1"/>
    <col min="5" max="5" width="18.19921875" style="64" customWidth="1"/>
    <col min="6" max="6" width="19.69921875" style="64" customWidth="1"/>
    <col min="7" max="7" width="9.69921875" style="64" bestFit="1" customWidth="1"/>
    <col min="8" max="8" width="11.69921875" style="64" bestFit="1" customWidth="1"/>
    <col min="9" max="9" width="23.09765625" style="144" bestFit="1" customWidth="1"/>
    <col min="10" max="10" width="1.59765625" style="64" customWidth="1"/>
    <col min="11" max="11" width="15.69921875" style="64" bestFit="1" customWidth="1"/>
    <col min="12" max="12" width="1.59765625" style="64" customWidth="1"/>
    <col min="13" max="13" width="28.5" style="64" bestFit="1" customWidth="1"/>
    <col min="14" max="14" width="1.19921875" style="3009" customWidth="1"/>
    <col min="15" max="15" width="1.69921875" style="3013" customWidth="1"/>
    <col min="16" max="16" width="19.69921875" style="3009" bestFit="1" customWidth="1"/>
    <col min="17" max="17" width="1.69921875" style="2984" customWidth="1"/>
    <col min="18" max="18" width="1.59765625" style="3009" customWidth="1"/>
    <col min="19" max="19" width="1.5" style="64" customWidth="1"/>
    <col min="20" max="16384" width="9.09765625" style="64"/>
  </cols>
  <sheetData>
    <row r="1" spans="1:18" s="84" customFormat="1" ht="22.8">
      <c r="A1" s="3137" t="s">
        <v>713</v>
      </c>
      <c r="B1" s="4999" t="s">
        <v>786</v>
      </c>
      <c r="C1" s="4999"/>
      <c r="D1" s="4999"/>
      <c r="E1" s="4999"/>
      <c r="F1" s="4999"/>
      <c r="G1" s="4999"/>
      <c r="H1" s="4999"/>
      <c r="I1" s="132"/>
      <c r="N1" s="3016"/>
      <c r="O1" s="3012"/>
      <c r="P1" s="3016"/>
      <c r="Q1" s="2984"/>
      <c r="R1" s="3016"/>
    </row>
    <row r="2" spans="1:18" s="84" customFormat="1" ht="22.8">
      <c r="A2" s="3137"/>
      <c r="B2" s="4999" t="str">
        <f>SelectCompany!B4</f>
        <v>South Staffordshire Water</v>
      </c>
      <c r="C2" s="4999"/>
      <c r="D2" s="4999"/>
      <c r="E2" s="4999"/>
      <c r="F2" s="4999"/>
      <c r="G2" s="4999"/>
      <c r="H2" s="4999"/>
      <c r="I2" s="132"/>
      <c r="N2" s="3016"/>
      <c r="O2" s="3012"/>
      <c r="P2" s="3016"/>
      <c r="Q2" s="2984"/>
      <c r="R2" s="3016"/>
    </row>
    <row r="3" spans="1:18" s="87" customFormat="1" ht="36.75" customHeight="1">
      <c r="A3" s="3137"/>
      <c r="B3" s="5000" t="s">
        <v>787</v>
      </c>
      <c r="C3" s="5001"/>
      <c r="D3" s="5001"/>
      <c r="E3" s="5001"/>
      <c r="F3" s="5001"/>
      <c r="G3" s="5001"/>
      <c r="H3" s="5001"/>
      <c r="I3" s="5001"/>
      <c r="J3" s="5001"/>
      <c r="K3" s="5001"/>
      <c r="L3" s="5001"/>
      <c r="M3" s="5001"/>
      <c r="N3" s="3016"/>
      <c r="O3" s="3012"/>
      <c r="P3" s="3187" t="s">
        <v>716</v>
      </c>
      <c r="Q3" s="2984"/>
      <c r="R3" s="3016"/>
    </row>
    <row r="4" spans="1:18" ht="16.2" thickBot="1">
      <c r="B4" s="88"/>
      <c r="C4" s="88"/>
      <c r="D4" s="88"/>
      <c r="E4" s="5015"/>
      <c r="F4" s="5015"/>
      <c r="G4" s="5015"/>
      <c r="H4" s="5015"/>
      <c r="I4" s="133"/>
    </row>
    <row r="5" spans="1:18" ht="15.6" thickTop="1">
      <c r="B5" s="5016" t="s">
        <v>717</v>
      </c>
      <c r="C5" s="5005" t="s">
        <v>718</v>
      </c>
      <c r="D5" s="5005" t="s">
        <v>719</v>
      </c>
      <c r="E5" s="5007" t="s">
        <v>720</v>
      </c>
      <c r="F5" s="5007" t="s">
        <v>721</v>
      </c>
      <c r="G5" s="5007"/>
      <c r="H5" s="5007"/>
      <c r="I5" s="5009" t="s">
        <v>722</v>
      </c>
      <c r="J5" s="55"/>
      <c r="K5" s="4997" t="s">
        <v>723</v>
      </c>
      <c r="L5" s="55"/>
      <c r="M5" s="4997" t="s">
        <v>724</v>
      </c>
    </row>
    <row r="6" spans="1:18" ht="45.6" thickBot="1">
      <c r="A6" s="979" t="s">
        <v>725</v>
      </c>
      <c r="B6" s="5017"/>
      <c r="C6" s="5006"/>
      <c r="D6" s="5006"/>
      <c r="E6" s="5008"/>
      <c r="F6" s="92" t="s">
        <v>726</v>
      </c>
      <c r="G6" s="92" t="s">
        <v>727</v>
      </c>
      <c r="H6" s="92" t="s">
        <v>728</v>
      </c>
      <c r="I6" s="5010"/>
      <c r="J6" s="55"/>
      <c r="K6" s="4998"/>
      <c r="L6" s="55"/>
      <c r="M6" s="4998"/>
    </row>
    <row r="7" spans="1:18" ht="16.8" thickTop="1" thickBot="1">
      <c r="A7" s="979" t="s">
        <v>729</v>
      </c>
      <c r="C7" s="135"/>
      <c r="D7" s="135"/>
      <c r="E7" s="40"/>
      <c r="F7" s="40"/>
      <c r="G7" s="40"/>
      <c r="H7" s="40"/>
      <c r="I7" s="136"/>
      <c r="J7" s="55"/>
      <c r="K7" s="55"/>
      <c r="L7" s="55"/>
      <c r="M7" s="55"/>
      <c r="P7" s="101">
        <f t="shared" ref="P7:P52" si="0">IF(COUNTBLANK(E7:I7)=Q7, 0, rngIncomplete )</f>
        <v>0</v>
      </c>
      <c r="Q7" s="993">
        <v>5</v>
      </c>
    </row>
    <row r="8" spans="1:18" ht="16.2" thickTop="1" thickBot="1">
      <c r="B8" s="3526" t="s">
        <v>788</v>
      </c>
      <c r="C8" s="145"/>
      <c r="D8" s="145"/>
      <c r="E8" s="40"/>
      <c r="F8" s="40"/>
      <c r="G8" s="40"/>
      <c r="H8" s="40"/>
      <c r="I8" s="136"/>
      <c r="J8" s="55"/>
      <c r="K8" s="53"/>
      <c r="L8" s="55"/>
      <c r="M8" s="55"/>
      <c r="P8" s="101">
        <f t="shared" si="0"/>
        <v>0</v>
      </c>
      <c r="Q8" s="993">
        <v>5</v>
      </c>
    </row>
    <row r="9" spans="1:18" ht="15.75" customHeight="1" thickTop="1">
      <c r="B9" s="171" t="s">
        <v>789</v>
      </c>
      <c r="C9" s="96" t="s">
        <v>731</v>
      </c>
      <c r="D9" s="96">
        <v>3</v>
      </c>
      <c r="E9" s="97">
        <v>734.68700000000001</v>
      </c>
      <c r="F9" s="97">
        <v>0</v>
      </c>
      <c r="G9" s="97">
        <v>0.79700000000000004</v>
      </c>
      <c r="H9" s="588">
        <f>IFERROR(F9-G9,0)</f>
        <v>-0.79700000000000004</v>
      </c>
      <c r="I9" s="601">
        <f>IFERROR(E9+H9,0)</f>
        <v>733.89</v>
      </c>
      <c r="J9" s="55"/>
      <c r="K9" s="98" t="s">
        <v>790</v>
      </c>
      <c r="L9" s="55"/>
      <c r="M9" s="100"/>
      <c r="P9" s="101">
        <f t="shared" si="0"/>
        <v>0</v>
      </c>
      <c r="Q9" s="993">
        <v>0</v>
      </c>
    </row>
    <row r="10" spans="1:18" ht="15.75" customHeight="1">
      <c r="B10" s="322" t="s">
        <v>791</v>
      </c>
      <c r="C10" s="128" t="s">
        <v>731</v>
      </c>
      <c r="D10" s="128">
        <v>3</v>
      </c>
      <c r="E10" s="103">
        <v>27.318000000000001</v>
      </c>
      <c r="F10" s="103">
        <v>0</v>
      </c>
      <c r="G10" s="103">
        <v>0</v>
      </c>
      <c r="H10" s="592">
        <f>IFERROR(F10-G10,0)</f>
        <v>0</v>
      </c>
      <c r="I10" s="591">
        <f t="shared" ref="I10:I15" si="1">IFERROR(E10+H10,0)</f>
        <v>27.318000000000001</v>
      </c>
      <c r="J10" s="55"/>
      <c r="K10" s="105" t="s">
        <v>792</v>
      </c>
      <c r="L10" s="55"/>
      <c r="M10" s="106"/>
      <c r="P10" s="101">
        <f t="shared" si="0"/>
        <v>0</v>
      </c>
      <c r="Q10" s="993">
        <v>0</v>
      </c>
    </row>
    <row r="11" spans="1:18" ht="15.75" customHeight="1">
      <c r="B11" s="137" t="s">
        <v>793</v>
      </c>
      <c r="C11" s="102" t="s">
        <v>731</v>
      </c>
      <c r="D11" s="102">
        <v>3</v>
      </c>
      <c r="E11" s="103">
        <v>0</v>
      </c>
      <c r="F11" s="103">
        <v>0</v>
      </c>
      <c r="G11" s="103">
        <v>0</v>
      </c>
      <c r="H11" s="592">
        <f t="shared" ref="H11:H15" si="2">IFERROR(F11-G11,0)</f>
        <v>0</v>
      </c>
      <c r="I11" s="591">
        <f t="shared" si="1"/>
        <v>0</v>
      </c>
      <c r="J11" s="55"/>
      <c r="K11" s="105" t="s">
        <v>794</v>
      </c>
      <c r="L11" s="55"/>
      <c r="M11" s="106"/>
      <c r="P11" s="101">
        <f t="shared" si="0"/>
        <v>0</v>
      </c>
      <c r="Q11" s="993">
        <v>0</v>
      </c>
    </row>
    <row r="12" spans="1:18" ht="15.75" customHeight="1">
      <c r="B12" s="205" t="s">
        <v>795</v>
      </c>
      <c r="C12" s="102" t="s">
        <v>731</v>
      </c>
      <c r="D12" s="102">
        <v>3</v>
      </c>
      <c r="E12" s="103">
        <v>0</v>
      </c>
      <c r="F12" s="103">
        <v>0</v>
      </c>
      <c r="G12" s="103">
        <v>0</v>
      </c>
      <c r="H12" s="592">
        <f t="shared" si="2"/>
        <v>0</v>
      </c>
      <c r="I12" s="591">
        <f t="shared" si="1"/>
        <v>0</v>
      </c>
      <c r="J12" s="55"/>
      <c r="K12" s="105" t="s">
        <v>796</v>
      </c>
      <c r="L12" s="55"/>
      <c r="M12" s="106"/>
      <c r="P12" s="101">
        <f t="shared" si="0"/>
        <v>0</v>
      </c>
      <c r="Q12" s="993">
        <v>0</v>
      </c>
    </row>
    <row r="13" spans="1:18" ht="15.75" customHeight="1">
      <c r="B13" s="176" t="s">
        <v>797</v>
      </c>
      <c r="C13" s="102" t="s">
        <v>731</v>
      </c>
      <c r="D13" s="102">
        <v>3</v>
      </c>
      <c r="E13" s="103">
        <v>0</v>
      </c>
      <c r="F13" s="103">
        <v>0</v>
      </c>
      <c r="G13" s="103">
        <v>0</v>
      </c>
      <c r="H13" s="592">
        <f t="shared" si="2"/>
        <v>0</v>
      </c>
      <c r="I13" s="591">
        <f t="shared" si="1"/>
        <v>0</v>
      </c>
      <c r="J13" s="55"/>
      <c r="K13" s="105" t="s">
        <v>798</v>
      </c>
      <c r="L13" s="55"/>
      <c r="M13" s="106"/>
      <c r="P13" s="101">
        <f t="shared" si="0"/>
        <v>0</v>
      </c>
      <c r="Q13" s="993">
        <v>0</v>
      </c>
    </row>
    <row r="14" spans="1:18" ht="15.75" customHeight="1">
      <c r="B14" s="322" t="s">
        <v>799</v>
      </c>
      <c r="C14" s="128" t="s">
        <v>731</v>
      </c>
      <c r="D14" s="128">
        <v>3</v>
      </c>
      <c r="E14" s="103">
        <v>0</v>
      </c>
      <c r="F14" s="103">
        <v>0</v>
      </c>
      <c r="G14" s="103">
        <v>0</v>
      </c>
      <c r="H14" s="592">
        <f t="shared" si="2"/>
        <v>0</v>
      </c>
      <c r="I14" s="591">
        <f t="shared" si="1"/>
        <v>0</v>
      </c>
      <c r="J14" s="55"/>
      <c r="K14" s="105" t="s">
        <v>800</v>
      </c>
      <c r="L14" s="55"/>
      <c r="M14" s="106"/>
      <c r="P14" s="101">
        <f t="shared" si="0"/>
        <v>0</v>
      </c>
      <c r="Q14" s="993">
        <v>0</v>
      </c>
    </row>
    <row r="15" spans="1:18" ht="15.75" customHeight="1" thickBot="1">
      <c r="B15" s="975" t="s">
        <v>801</v>
      </c>
      <c r="C15" s="146" t="s">
        <v>731</v>
      </c>
      <c r="D15" s="146">
        <v>3</v>
      </c>
      <c r="E15" s="594">
        <f>IFERROR(SUM(E9:E14),0)</f>
        <v>762.005</v>
      </c>
      <c r="F15" s="594">
        <f>IFERROR(SUM(F9:F14),0)</f>
        <v>0</v>
      </c>
      <c r="G15" s="594">
        <f>IFERROR(SUM(G9:G14),0)</f>
        <v>0.79700000000000004</v>
      </c>
      <c r="H15" s="594">
        <f t="shared" si="2"/>
        <v>-0.79700000000000004</v>
      </c>
      <c r="I15" s="587">
        <f t="shared" si="1"/>
        <v>761.20799999999997</v>
      </c>
      <c r="J15" s="55"/>
      <c r="K15" s="140" t="s">
        <v>802</v>
      </c>
      <c r="L15" s="55"/>
      <c r="M15" s="116"/>
      <c r="P15" s="101">
        <f t="shared" si="0"/>
        <v>0</v>
      </c>
      <c r="Q15" s="993">
        <v>0</v>
      </c>
    </row>
    <row r="16" spans="1:18" ht="15.75" customHeight="1" thickTop="1" thickBot="1">
      <c r="B16" s="147"/>
      <c r="C16" s="147"/>
      <c r="D16" s="147"/>
      <c r="E16" s="602"/>
      <c r="F16" s="602"/>
      <c r="G16" s="602"/>
      <c r="H16" s="602"/>
      <c r="I16" s="603"/>
      <c r="J16" s="55"/>
      <c r="K16" s="150"/>
      <c r="L16" s="55"/>
      <c r="M16" s="55"/>
      <c r="P16" s="101">
        <f t="shared" si="0"/>
        <v>0</v>
      </c>
      <c r="Q16" s="993">
        <v>5</v>
      </c>
    </row>
    <row r="17" spans="2:17" ht="15.75" customHeight="1" thickTop="1" thickBot="1">
      <c r="B17" s="3526" t="s">
        <v>803</v>
      </c>
      <c r="C17" s="145"/>
      <c r="D17" s="145"/>
      <c r="E17" s="602"/>
      <c r="F17" s="602"/>
      <c r="G17" s="602"/>
      <c r="H17" s="602"/>
      <c r="I17" s="603"/>
      <c r="J17" s="55"/>
      <c r="K17" s="53"/>
      <c r="L17" s="55"/>
      <c r="M17" s="55"/>
      <c r="P17" s="101">
        <f t="shared" si="0"/>
        <v>0</v>
      </c>
      <c r="Q17" s="993">
        <v>5</v>
      </c>
    </row>
    <row r="18" spans="2:17" ht="15.75" customHeight="1" thickTop="1">
      <c r="B18" s="171" t="s">
        <v>804</v>
      </c>
      <c r="C18" s="96" t="s">
        <v>731</v>
      </c>
      <c r="D18" s="96">
        <v>3</v>
      </c>
      <c r="E18" s="97">
        <v>4.5759999999999996</v>
      </c>
      <c r="F18" s="97">
        <v>0</v>
      </c>
      <c r="G18" s="97">
        <v>0.03</v>
      </c>
      <c r="H18" s="588">
        <f t="shared" ref="H18:H22" si="3">IFERROR(F18-G18,0)</f>
        <v>-0.03</v>
      </c>
      <c r="I18" s="601">
        <f t="shared" ref="I18:I22" si="4">IFERROR(E18+H18,0)</f>
        <v>4.5459999999999994</v>
      </c>
      <c r="J18" s="55"/>
      <c r="K18" s="98" t="s">
        <v>805</v>
      </c>
      <c r="L18" s="55"/>
      <c r="M18" s="100"/>
      <c r="P18" s="101">
        <f t="shared" si="0"/>
        <v>0</v>
      </c>
      <c r="Q18" s="993">
        <v>0</v>
      </c>
    </row>
    <row r="19" spans="2:17" ht="15.75" customHeight="1">
      <c r="B19" s="322" t="s">
        <v>806</v>
      </c>
      <c r="C19" s="128" t="s">
        <v>731</v>
      </c>
      <c r="D19" s="128">
        <v>3</v>
      </c>
      <c r="E19" s="103">
        <v>78.418000000000006</v>
      </c>
      <c r="F19" s="103">
        <v>16.532</v>
      </c>
      <c r="G19" s="103">
        <v>29.170999999999999</v>
      </c>
      <c r="H19" s="592">
        <f t="shared" si="3"/>
        <v>-12.638999999999999</v>
      </c>
      <c r="I19" s="591">
        <f t="shared" si="4"/>
        <v>65.779000000000011</v>
      </c>
      <c r="J19" s="55"/>
      <c r="K19" s="105" t="s">
        <v>807</v>
      </c>
      <c r="L19" s="55"/>
      <c r="M19" s="106"/>
      <c r="P19" s="101">
        <f t="shared" si="0"/>
        <v>0</v>
      </c>
      <c r="Q19" s="993">
        <v>0</v>
      </c>
    </row>
    <row r="20" spans="2:17" ht="15.75" customHeight="1">
      <c r="B20" s="137" t="s">
        <v>797</v>
      </c>
      <c r="C20" s="107" t="s">
        <v>731</v>
      </c>
      <c r="D20" s="107">
        <v>3</v>
      </c>
      <c r="E20" s="103">
        <v>0</v>
      </c>
      <c r="F20" s="103">
        <v>0</v>
      </c>
      <c r="G20" s="103">
        <v>0</v>
      </c>
      <c r="H20" s="592">
        <f t="shared" si="3"/>
        <v>0</v>
      </c>
      <c r="I20" s="591">
        <f t="shared" si="4"/>
        <v>0</v>
      </c>
      <c r="J20" s="55"/>
      <c r="K20" s="105" t="s">
        <v>808</v>
      </c>
      <c r="L20" s="55"/>
      <c r="M20" s="106"/>
      <c r="P20" s="101">
        <f t="shared" si="0"/>
        <v>0</v>
      </c>
      <c r="Q20" s="993">
        <v>0</v>
      </c>
    </row>
    <row r="21" spans="2:17" ht="15.75" customHeight="1">
      <c r="B21" s="205" t="s">
        <v>809</v>
      </c>
      <c r="C21" s="102" t="s">
        <v>731</v>
      </c>
      <c r="D21" s="102">
        <v>3</v>
      </c>
      <c r="E21" s="103">
        <v>23.494</v>
      </c>
      <c r="F21" s="103">
        <v>0</v>
      </c>
      <c r="G21" s="103">
        <v>1.48</v>
      </c>
      <c r="H21" s="592">
        <f t="shared" si="3"/>
        <v>-1.48</v>
      </c>
      <c r="I21" s="591">
        <f t="shared" si="4"/>
        <v>22.013999999999999</v>
      </c>
      <c r="J21" s="55"/>
      <c r="K21" s="105" t="s">
        <v>810</v>
      </c>
      <c r="L21" s="55"/>
      <c r="M21" s="106"/>
      <c r="P21" s="101">
        <f t="shared" si="0"/>
        <v>0</v>
      </c>
      <c r="Q21" s="993">
        <v>0</v>
      </c>
    </row>
    <row r="22" spans="2:17" ht="15.75" customHeight="1" thickBot="1">
      <c r="B22" s="178" t="s">
        <v>811</v>
      </c>
      <c r="C22" s="139" t="s">
        <v>731</v>
      </c>
      <c r="D22" s="139">
        <v>3</v>
      </c>
      <c r="E22" s="594">
        <f>IFERROR(SUM(E18:E21),0)</f>
        <v>106.488</v>
      </c>
      <c r="F22" s="594">
        <f>IFERROR(SUM(F18:F21),0)</f>
        <v>16.532</v>
      </c>
      <c r="G22" s="594">
        <f>IFERROR(SUM(G18:G21),0)</f>
        <v>30.681000000000001</v>
      </c>
      <c r="H22" s="594">
        <f t="shared" si="3"/>
        <v>-14.149000000000001</v>
      </c>
      <c r="I22" s="587">
        <f t="shared" si="4"/>
        <v>92.338999999999999</v>
      </c>
      <c r="J22" s="55"/>
      <c r="K22" s="140" t="s">
        <v>812</v>
      </c>
      <c r="L22" s="55"/>
      <c r="M22" s="116"/>
      <c r="P22" s="101">
        <f t="shared" si="0"/>
        <v>0</v>
      </c>
      <c r="Q22" s="993">
        <v>0</v>
      </c>
    </row>
    <row r="23" spans="2:17" ht="15.75" customHeight="1" thickTop="1" thickBot="1">
      <c r="B23" s="151"/>
      <c r="C23" s="151"/>
      <c r="D23" s="151"/>
      <c r="E23" s="602"/>
      <c r="F23" s="602"/>
      <c r="G23" s="602"/>
      <c r="H23" s="602"/>
      <c r="I23" s="603"/>
      <c r="J23" s="55"/>
      <c r="K23" s="150"/>
      <c r="L23" s="55"/>
      <c r="M23" s="55"/>
      <c r="P23" s="101">
        <f t="shared" si="0"/>
        <v>0</v>
      </c>
      <c r="Q23" s="993">
        <v>5</v>
      </c>
    </row>
    <row r="24" spans="2:17" ht="15.75" customHeight="1" thickTop="1" thickBot="1">
      <c r="B24" s="3526" t="s">
        <v>813</v>
      </c>
      <c r="C24" s="145"/>
      <c r="D24" s="145"/>
      <c r="E24" s="602"/>
      <c r="F24" s="602"/>
      <c r="G24" s="602"/>
      <c r="H24" s="602"/>
      <c r="I24" s="603"/>
      <c r="J24" s="55"/>
      <c r="K24" s="53"/>
      <c r="L24" s="55"/>
      <c r="M24" s="55"/>
      <c r="P24" s="101">
        <f t="shared" si="0"/>
        <v>0</v>
      </c>
      <c r="Q24" s="993">
        <v>5</v>
      </c>
    </row>
    <row r="25" spans="2:17" ht="15.75" customHeight="1" thickTop="1">
      <c r="B25" s="171" t="s">
        <v>814</v>
      </c>
      <c r="C25" s="96" t="s">
        <v>731</v>
      </c>
      <c r="D25" s="96">
        <v>3</v>
      </c>
      <c r="E25" s="97">
        <v>-90.621729999999999</v>
      </c>
      <c r="F25" s="97">
        <v>-13.317729999999997</v>
      </c>
      <c r="G25" s="97">
        <v>-22.004000000000001</v>
      </c>
      <c r="H25" s="588">
        <f t="shared" ref="H25:H31" si="5">IFERROR(F25-G25,0)</f>
        <v>8.6862700000000039</v>
      </c>
      <c r="I25" s="601">
        <f t="shared" ref="I25:I31" si="6">IFERROR(E25+H25,0)</f>
        <v>-81.935459999999992</v>
      </c>
      <c r="J25" s="55"/>
      <c r="K25" s="98" t="s">
        <v>815</v>
      </c>
      <c r="L25" s="55"/>
      <c r="M25" s="100"/>
      <c r="P25" s="101">
        <f t="shared" si="0"/>
        <v>0</v>
      </c>
      <c r="Q25" s="993">
        <v>0</v>
      </c>
    </row>
    <row r="26" spans="2:17" ht="15.75" customHeight="1">
      <c r="B26" s="322" t="s">
        <v>816</v>
      </c>
      <c r="C26" s="128" t="s">
        <v>731</v>
      </c>
      <c r="D26" s="128">
        <v>3</v>
      </c>
      <c r="E26" s="103">
        <v>-18.620270000000001</v>
      </c>
      <c r="F26" s="103">
        <v>0</v>
      </c>
      <c r="G26" s="103">
        <v>0</v>
      </c>
      <c r="H26" s="592">
        <f t="shared" si="5"/>
        <v>0</v>
      </c>
      <c r="I26" s="591">
        <f t="shared" si="6"/>
        <v>-18.620270000000001</v>
      </c>
      <c r="J26" s="55"/>
      <c r="K26" s="105" t="s">
        <v>817</v>
      </c>
      <c r="L26" s="55"/>
      <c r="M26" s="106"/>
      <c r="P26" s="101">
        <f t="shared" si="0"/>
        <v>0</v>
      </c>
      <c r="Q26" s="993">
        <v>0</v>
      </c>
    </row>
    <row r="27" spans="2:17" ht="15.75" customHeight="1">
      <c r="B27" s="137" t="s">
        <v>818</v>
      </c>
      <c r="C27" s="107" t="s">
        <v>731</v>
      </c>
      <c r="D27" s="107">
        <v>3</v>
      </c>
      <c r="E27" s="103">
        <v>0</v>
      </c>
      <c r="F27" s="103">
        <v>0</v>
      </c>
      <c r="G27" s="103">
        <v>0</v>
      </c>
      <c r="H27" s="592">
        <f t="shared" si="5"/>
        <v>0</v>
      </c>
      <c r="I27" s="591">
        <f t="shared" si="6"/>
        <v>0</v>
      </c>
      <c r="J27" s="55"/>
      <c r="K27" s="105" t="s">
        <v>819</v>
      </c>
      <c r="L27" s="55"/>
      <c r="M27" s="106"/>
      <c r="P27" s="101">
        <f t="shared" si="0"/>
        <v>0</v>
      </c>
      <c r="Q27" s="993">
        <v>0</v>
      </c>
    </row>
    <row r="28" spans="2:17" ht="15.75" customHeight="1">
      <c r="B28" s="205" t="s">
        <v>797</v>
      </c>
      <c r="C28" s="102" t="s">
        <v>731</v>
      </c>
      <c r="D28" s="102">
        <v>3</v>
      </c>
      <c r="E28" s="103">
        <v>0</v>
      </c>
      <c r="F28" s="103">
        <v>0</v>
      </c>
      <c r="G28" s="103">
        <v>0</v>
      </c>
      <c r="H28" s="592">
        <f t="shared" si="5"/>
        <v>0</v>
      </c>
      <c r="I28" s="591">
        <f t="shared" si="6"/>
        <v>0</v>
      </c>
      <c r="J28" s="55"/>
      <c r="K28" s="105" t="s">
        <v>820</v>
      </c>
      <c r="L28" s="55"/>
      <c r="M28" s="106"/>
      <c r="P28" s="101">
        <f t="shared" si="0"/>
        <v>0</v>
      </c>
      <c r="Q28" s="993">
        <v>0</v>
      </c>
    </row>
    <row r="29" spans="2:17" ht="15.75" customHeight="1">
      <c r="B29" s="176" t="s">
        <v>821</v>
      </c>
      <c r="C29" s="102" t="s">
        <v>731</v>
      </c>
      <c r="D29" s="102">
        <v>3</v>
      </c>
      <c r="E29" s="103">
        <v>0</v>
      </c>
      <c r="F29" s="103">
        <v>-0.72599999999999998</v>
      </c>
      <c r="G29" s="103">
        <v>0</v>
      </c>
      <c r="H29" s="592">
        <f t="shared" si="5"/>
        <v>-0.72599999999999998</v>
      </c>
      <c r="I29" s="591">
        <f t="shared" si="6"/>
        <v>-0.72599999999999998</v>
      </c>
      <c r="J29" s="55"/>
      <c r="K29" s="105" t="s">
        <v>822</v>
      </c>
      <c r="L29" s="55"/>
      <c r="M29" s="106"/>
      <c r="P29" s="101">
        <f t="shared" si="0"/>
        <v>0</v>
      </c>
      <c r="Q29" s="993">
        <v>0</v>
      </c>
    </row>
    <row r="30" spans="2:17" ht="15.75" customHeight="1">
      <c r="B30" s="176" t="s">
        <v>823</v>
      </c>
      <c r="C30" s="102" t="s">
        <v>731</v>
      </c>
      <c r="D30" s="102">
        <v>3</v>
      </c>
      <c r="E30" s="103">
        <v>0</v>
      </c>
      <c r="F30" s="103">
        <v>0</v>
      </c>
      <c r="G30" s="103">
        <v>0</v>
      </c>
      <c r="H30" s="592">
        <f t="shared" si="5"/>
        <v>0</v>
      </c>
      <c r="I30" s="591">
        <f t="shared" si="6"/>
        <v>0</v>
      </c>
      <c r="J30" s="55"/>
      <c r="K30" s="105" t="s">
        <v>824</v>
      </c>
      <c r="L30" s="55"/>
      <c r="M30" s="106"/>
      <c r="P30" s="101">
        <f t="shared" si="0"/>
        <v>0</v>
      </c>
      <c r="Q30" s="993">
        <v>0</v>
      </c>
    </row>
    <row r="31" spans="2:17" ht="15.75" customHeight="1" thickBot="1">
      <c r="B31" s="203" t="s">
        <v>825</v>
      </c>
      <c r="C31" s="131" t="s">
        <v>731</v>
      </c>
      <c r="D31" s="131">
        <v>3</v>
      </c>
      <c r="E31" s="594">
        <f>IFERROR(SUM(E25:E30),0)</f>
        <v>-109.242</v>
      </c>
      <c r="F31" s="594">
        <f>IFERROR(SUM(F25:F30),0)</f>
        <v>-14.043729999999996</v>
      </c>
      <c r="G31" s="594">
        <f>IFERROR(SUM(G25:G30),0)</f>
        <v>-22.004000000000001</v>
      </c>
      <c r="H31" s="594">
        <f t="shared" si="5"/>
        <v>7.9602700000000048</v>
      </c>
      <c r="I31" s="587">
        <f t="shared" si="6"/>
        <v>-101.28173</v>
      </c>
      <c r="J31" s="55"/>
      <c r="K31" s="140" t="s">
        <v>826</v>
      </c>
      <c r="L31" s="55"/>
      <c r="M31" s="116"/>
      <c r="P31" s="101">
        <f t="shared" si="0"/>
        <v>0</v>
      </c>
      <c r="Q31" s="993">
        <v>0</v>
      </c>
    </row>
    <row r="32" spans="2:17" ht="15.75" customHeight="1" thickTop="1" thickBot="1">
      <c r="B32" s="151"/>
      <c r="C32" s="151"/>
      <c r="D32" s="151"/>
      <c r="E32" s="602"/>
      <c r="F32" s="602"/>
      <c r="G32" s="602"/>
      <c r="H32" s="602"/>
      <c r="I32" s="603"/>
      <c r="J32" s="55"/>
      <c r="K32" s="150"/>
      <c r="L32" s="55"/>
      <c r="M32" s="55"/>
      <c r="P32" s="101">
        <f t="shared" si="0"/>
        <v>0</v>
      </c>
      <c r="Q32" s="993">
        <v>5</v>
      </c>
    </row>
    <row r="33" spans="2:17" ht="15.75" customHeight="1" thickTop="1" thickBot="1">
      <c r="B33" s="185" t="s">
        <v>827</v>
      </c>
      <c r="C33" s="152" t="s">
        <v>731</v>
      </c>
      <c r="D33" s="152">
        <v>3</v>
      </c>
      <c r="E33" s="153">
        <f xml:space="preserve"> IFERROR(E22 + E31,0)</f>
        <v>-2.7540000000000049</v>
      </c>
      <c r="F33" s="153">
        <f xml:space="preserve"> IFERROR(F22 + F31,0)</f>
        <v>2.4882700000000035</v>
      </c>
      <c r="G33" s="153">
        <f xml:space="preserve"> IFERROR(G22 + G31,0)</f>
        <v>8.6769999999999996</v>
      </c>
      <c r="H33" s="153">
        <f>IFERROR(F33-G33,0)</f>
        <v>-6.1887299999999961</v>
      </c>
      <c r="I33" s="154">
        <f>IFERROR(E33+H33,0)</f>
        <v>-8.942730000000001</v>
      </c>
      <c r="J33" s="55"/>
      <c r="K33" s="155" t="s">
        <v>828</v>
      </c>
      <c r="L33" s="55"/>
      <c r="M33" s="156"/>
      <c r="P33" s="101">
        <f t="shared" si="0"/>
        <v>0</v>
      </c>
      <c r="Q33" s="993">
        <v>0</v>
      </c>
    </row>
    <row r="34" spans="2:17" ht="15.75" customHeight="1" thickTop="1" thickBot="1">
      <c r="B34" s="157"/>
      <c r="C34" s="88"/>
      <c r="D34" s="88"/>
      <c r="E34" s="602"/>
      <c r="F34" s="602"/>
      <c r="G34" s="602"/>
      <c r="H34" s="602"/>
      <c r="I34" s="603"/>
      <c r="J34" s="55"/>
      <c r="K34" s="150"/>
      <c r="L34" s="55"/>
      <c r="M34" s="55"/>
      <c r="P34" s="101">
        <f t="shared" si="0"/>
        <v>0</v>
      </c>
      <c r="Q34" s="993">
        <v>5</v>
      </c>
    </row>
    <row r="35" spans="2:17" ht="15.75" customHeight="1" thickTop="1" thickBot="1">
      <c r="B35" s="3526" t="s">
        <v>829</v>
      </c>
      <c r="C35" s="145"/>
      <c r="D35" s="145"/>
      <c r="E35" s="602"/>
      <c r="F35" s="602"/>
      <c r="G35" s="602"/>
      <c r="H35" s="602"/>
      <c r="I35" s="603"/>
      <c r="J35" s="55"/>
      <c r="K35" s="53"/>
      <c r="L35" s="55"/>
      <c r="M35" s="55"/>
      <c r="P35" s="101">
        <f t="shared" si="0"/>
        <v>0</v>
      </c>
      <c r="Q35" s="993">
        <v>5</v>
      </c>
    </row>
    <row r="36" spans="2:17" ht="15.75" customHeight="1" thickTop="1">
      <c r="B36" s="171" t="s">
        <v>814</v>
      </c>
      <c r="C36" s="96" t="s">
        <v>731</v>
      </c>
      <c r="D36" s="96">
        <v>3</v>
      </c>
      <c r="E36" s="97">
        <v>-9.2560000000000002</v>
      </c>
      <c r="F36" s="97">
        <v>0</v>
      </c>
      <c r="G36" s="97">
        <v>0</v>
      </c>
      <c r="H36" s="588">
        <f t="shared" ref="H36:H45" si="7">IFERROR(F36-G36,0)</f>
        <v>0</v>
      </c>
      <c r="I36" s="601">
        <f t="shared" ref="I36:I45" si="8">IFERROR(E36+H36,0)</f>
        <v>-9.2560000000000002</v>
      </c>
      <c r="J36" s="55"/>
      <c r="K36" s="98" t="s">
        <v>830</v>
      </c>
      <c r="L36" s="55"/>
      <c r="M36" s="100"/>
      <c r="P36" s="101">
        <f t="shared" si="0"/>
        <v>0</v>
      </c>
      <c r="Q36" s="993">
        <v>0</v>
      </c>
    </row>
    <row r="37" spans="2:17" ht="15.75" customHeight="1">
      <c r="B37" s="322" t="s">
        <v>818</v>
      </c>
      <c r="C37" s="128" t="s">
        <v>731</v>
      </c>
      <c r="D37" s="128">
        <v>3</v>
      </c>
      <c r="E37" s="103">
        <v>-424.74</v>
      </c>
      <c r="F37" s="103">
        <v>0</v>
      </c>
      <c r="G37" s="103">
        <v>0</v>
      </c>
      <c r="H37" s="592">
        <f t="shared" si="7"/>
        <v>0</v>
      </c>
      <c r="I37" s="591">
        <f t="shared" si="8"/>
        <v>-424.74</v>
      </c>
      <c r="J37" s="55"/>
      <c r="K37" s="105" t="s">
        <v>831</v>
      </c>
      <c r="L37" s="55"/>
      <c r="M37" s="106"/>
      <c r="P37" s="101">
        <f t="shared" si="0"/>
        <v>0</v>
      </c>
      <c r="Q37" s="993">
        <v>0</v>
      </c>
    </row>
    <row r="38" spans="2:17" ht="15.75" customHeight="1">
      <c r="B38" s="137" t="s">
        <v>797</v>
      </c>
      <c r="C38" s="107" t="s">
        <v>731</v>
      </c>
      <c r="D38" s="107">
        <v>3</v>
      </c>
      <c r="E38" s="103">
        <v>0</v>
      </c>
      <c r="F38" s="103">
        <v>0</v>
      </c>
      <c r="G38" s="103">
        <v>0</v>
      </c>
      <c r="H38" s="592">
        <f t="shared" si="7"/>
        <v>0</v>
      </c>
      <c r="I38" s="591">
        <f t="shared" si="8"/>
        <v>0</v>
      </c>
      <c r="J38" s="55"/>
      <c r="K38" s="105" t="s">
        <v>832</v>
      </c>
      <c r="L38" s="55"/>
      <c r="M38" s="106"/>
      <c r="P38" s="101">
        <f t="shared" si="0"/>
        <v>0</v>
      </c>
      <c r="Q38" s="993">
        <v>0</v>
      </c>
    </row>
    <row r="39" spans="2:17" ht="15.75" customHeight="1">
      <c r="B39" s="205" t="s">
        <v>833</v>
      </c>
      <c r="C39" s="102" t="s">
        <v>731</v>
      </c>
      <c r="D39" s="102">
        <v>3</v>
      </c>
      <c r="E39" s="103">
        <v>0</v>
      </c>
      <c r="F39" s="103">
        <v>0</v>
      </c>
      <c r="G39" s="103">
        <v>0</v>
      </c>
      <c r="H39" s="592">
        <f t="shared" si="7"/>
        <v>0</v>
      </c>
      <c r="I39" s="591">
        <f t="shared" si="8"/>
        <v>0</v>
      </c>
      <c r="J39" s="55"/>
      <c r="K39" s="105" t="s">
        <v>834</v>
      </c>
      <c r="L39" s="55"/>
      <c r="M39" s="106"/>
      <c r="P39" s="101">
        <f t="shared" si="0"/>
        <v>0</v>
      </c>
      <c r="Q39" s="993">
        <v>0</v>
      </c>
    </row>
    <row r="40" spans="2:17" ht="15.75" customHeight="1">
      <c r="B40" s="176" t="s">
        <v>823</v>
      </c>
      <c r="C40" s="102" t="s">
        <v>731</v>
      </c>
      <c r="D40" s="102">
        <v>3</v>
      </c>
      <c r="E40" s="103">
        <v>-2.2999999999999998</v>
      </c>
      <c r="F40" s="103">
        <v>0</v>
      </c>
      <c r="G40" s="103">
        <v>0</v>
      </c>
      <c r="H40" s="592">
        <f t="shared" si="7"/>
        <v>0</v>
      </c>
      <c r="I40" s="591">
        <f t="shared" si="8"/>
        <v>-2.2999999999999998</v>
      </c>
      <c r="J40" s="55"/>
      <c r="K40" s="105" t="s">
        <v>835</v>
      </c>
      <c r="L40" s="55"/>
      <c r="M40" s="106"/>
      <c r="P40" s="101">
        <f t="shared" si="0"/>
        <v>0</v>
      </c>
      <c r="Q40" s="993">
        <v>0</v>
      </c>
    </row>
    <row r="41" spans="2:17" ht="15.75" customHeight="1">
      <c r="B41" s="176" t="s">
        <v>836</v>
      </c>
      <c r="C41" s="102" t="s">
        <v>731</v>
      </c>
      <c r="D41" s="102">
        <v>3</v>
      </c>
      <c r="E41" s="103">
        <v>-199.227</v>
      </c>
      <c r="F41" s="103">
        <v>0</v>
      </c>
      <c r="G41" s="103">
        <v>-6.0000000000000001E-3</v>
      </c>
      <c r="H41" s="592">
        <f t="shared" si="7"/>
        <v>6.0000000000000001E-3</v>
      </c>
      <c r="I41" s="591">
        <f t="shared" si="8"/>
        <v>-199.221</v>
      </c>
      <c r="J41" s="55"/>
      <c r="K41" s="105" t="s">
        <v>837</v>
      </c>
      <c r="L41" s="55"/>
      <c r="M41" s="106"/>
      <c r="P41" s="101">
        <f t="shared" si="0"/>
        <v>0</v>
      </c>
      <c r="Q41" s="993">
        <v>0</v>
      </c>
    </row>
    <row r="42" spans="2:17" ht="15.75" customHeight="1">
      <c r="B42" s="322" t="s">
        <v>838</v>
      </c>
      <c r="C42" s="128" t="s">
        <v>731</v>
      </c>
      <c r="D42" s="128">
        <v>3</v>
      </c>
      <c r="E42" s="103">
        <v>0</v>
      </c>
      <c r="F42" s="103">
        <v>0</v>
      </c>
      <c r="G42" s="103">
        <v>0</v>
      </c>
      <c r="H42" s="592">
        <f t="shared" si="7"/>
        <v>0</v>
      </c>
      <c r="I42" s="591">
        <f t="shared" si="8"/>
        <v>0</v>
      </c>
      <c r="J42" s="55"/>
      <c r="K42" s="105" t="s">
        <v>839</v>
      </c>
      <c r="L42" s="55"/>
      <c r="M42" s="106"/>
      <c r="P42" s="101">
        <f t="shared" si="0"/>
        <v>0</v>
      </c>
      <c r="Q42" s="993">
        <v>0</v>
      </c>
    </row>
    <row r="43" spans="2:17" ht="15.75" customHeight="1">
      <c r="B43" s="137" t="s">
        <v>840</v>
      </c>
      <c r="C43" s="107" t="s">
        <v>731</v>
      </c>
      <c r="D43" s="107">
        <v>3</v>
      </c>
      <c r="E43" s="103">
        <v>0</v>
      </c>
      <c r="F43" s="103">
        <v>0</v>
      </c>
      <c r="G43" s="103">
        <v>0</v>
      </c>
      <c r="H43" s="592">
        <f t="shared" si="7"/>
        <v>0</v>
      </c>
      <c r="I43" s="591">
        <f t="shared" si="8"/>
        <v>0</v>
      </c>
      <c r="J43" s="55"/>
      <c r="K43" s="105" t="s">
        <v>841</v>
      </c>
      <c r="L43" s="55"/>
      <c r="M43" s="106"/>
      <c r="P43" s="101">
        <f t="shared" si="0"/>
        <v>0</v>
      </c>
      <c r="Q43" s="993">
        <v>0</v>
      </c>
    </row>
    <row r="44" spans="2:17" ht="15.75" customHeight="1">
      <c r="B44" s="205" t="s">
        <v>755</v>
      </c>
      <c r="C44" s="102" t="s">
        <v>731</v>
      </c>
      <c r="D44" s="102">
        <v>3</v>
      </c>
      <c r="E44" s="103">
        <v>-66.430000000000007</v>
      </c>
      <c r="F44" s="103">
        <v>0</v>
      </c>
      <c r="G44" s="103">
        <v>0</v>
      </c>
      <c r="H44" s="592">
        <f t="shared" si="7"/>
        <v>0</v>
      </c>
      <c r="I44" s="591">
        <f t="shared" si="8"/>
        <v>-66.430000000000007</v>
      </c>
      <c r="J44" s="55"/>
      <c r="K44" s="105" t="s">
        <v>842</v>
      </c>
      <c r="L44" s="55"/>
      <c r="M44" s="106"/>
      <c r="P44" s="101">
        <f t="shared" si="0"/>
        <v>0</v>
      </c>
      <c r="Q44" s="993">
        <v>0</v>
      </c>
    </row>
    <row r="45" spans="2:17" ht="15.75" customHeight="1" thickBot="1">
      <c r="B45" s="178" t="s">
        <v>843</v>
      </c>
      <c r="C45" s="139" t="s">
        <v>731</v>
      </c>
      <c r="D45" s="139">
        <v>3</v>
      </c>
      <c r="E45" s="594">
        <f>IFERROR(SUM(E36:E44),0)</f>
        <v>-701.95299999999997</v>
      </c>
      <c r="F45" s="594">
        <f>IFERROR(SUM(F36:F44),0)</f>
        <v>0</v>
      </c>
      <c r="G45" s="594">
        <f>IFERROR(SUM(G36:G44),0)</f>
        <v>-6.0000000000000001E-3</v>
      </c>
      <c r="H45" s="594">
        <f t="shared" si="7"/>
        <v>6.0000000000000001E-3</v>
      </c>
      <c r="I45" s="587">
        <f t="shared" si="8"/>
        <v>-701.947</v>
      </c>
      <c r="J45" s="55"/>
      <c r="K45" s="140" t="s">
        <v>844</v>
      </c>
      <c r="L45" s="55"/>
      <c r="M45" s="116"/>
      <c r="P45" s="101">
        <f t="shared" si="0"/>
        <v>0</v>
      </c>
      <c r="Q45" s="993">
        <v>0</v>
      </c>
    </row>
    <row r="46" spans="2:17" ht="15.75" customHeight="1" thickTop="1" thickBot="1">
      <c r="B46" s="157"/>
      <c r="C46" s="158"/>
      <c r="D46" s="158"/>
      <c r="E46" s="603"/>
      <c r="F46" s="603"/>
      <c r="G46" s="603"/>
      <c r="H46" s="603"/>
      <c r="I46" s="603"/>
      <c r="J46" s="46"/>
      <c r="K46" s="159"/>
      <c r="L46" s="55"/>
      <c r="M46" s="55"/>
      <c r="P46" s="101">
        <f t="shared" si="0"/>
        <v>0</v>
      </c>
      <c r="Q46" s="993">
        <v>5</v>
      </c>
    </row>
    <row r="47" spans="2:17" ht="15.75" customHeight="1" thickTop="1" thickBot="1">
      <c r="B47" s="185" t="s">
        <v>845</v>
      </c>
      <c r="C47" s="152" t="s">
        <v>731</v>
      </c>
      <c r="D47" s="152">
        <v>3</v>
      </c>
      <c r="E47" s="153">
        <f>IFERROR(E15 + E33 + E45,0)</f>
        <v>57.298000000000002</v>
      </c>
      <c r="F47" s="153">
        <f>IFERROR(F15 + F33 + F45,0)</f>
        <v>2.4882700000000035</v>
      </c>
      <c r="G47" s="153">
        <f>IFERROR(G15 + G33 + G45,0)</f>
        <v>9.468</v>
      </c>
      <c r="H47" s="153">
        <f t="shared" ref="H47" si="9">IFERROR(F47-G47,0)</f>
        <v>-6.9797299999999964</v>
      </c>
      <c r="I47" s="154">
        <f t="shared" ref="I47" si="10">IFERROR(E47+H47,0)</f>
        <v>50.318270000000005</v>
      </c>
      <c r="J47" s="55"/>
      <c r="K47" s="155" t="s">
        <v>846</v>
      </c>
      <c r="L47" s="55"/>
      <c r="M47" s="156"/>
      <c r="P47" s="101">
        <f t="shared" si="0"/>
        <v>0</v>
      </c>
      <c r="Q47" s="993">
        <v>0</v>
      </c>
    </row>
    <row r="48" spans="2:17" ht="15.75" customHeight="1" thickTop="1" thickBot="1">
      <c r="B48" s="160"/>
      <c r="C48" s="160"/>
      <c r="D48" s="160"/>
      <c r="E48" s="603"/>
      <c r="F48" s="603"/>
      <c r="G48" s="603"/>
      <c r="H48" s="603"/>
      <c r="I48" s="603"/>
      <c r="J48" s="46"/>
      <c r="K48" s="159"/>
      <c r="L48" s="55"/>
      <c r="M48" s="55"/>
      <c r="P48" s="101">
        <f t="shared" si="0"/>
        <v>0</v>
      </c>
      <c r="Q48" s="993">
        <v>5</v>
      </c>
    </row>
    <row r="49" spans="2:17" ht="15.75" customHeight="1" thickTop="1" thickBot="1">
      <c r="B49" s="3526" t="s">
        <v>847</v>
      </c>
      <c r="C49" s="145"/>
      <c r="D49" s="145"/>
      <c r="E49" s="603"/>
      <c r="F49" s="603"/>
      <c r="G49" s="603"/>
      <c r="H49" s="603"/>
      <c r="I49" s="603"/>
      <c r="J49" s="46"/>
      <c r="K49" s="119"/>
      <c r="L49" s="55"/>
      <c r="M49" s="55"/>
      <c r="P49" s="101">
        <f t="shared" si="0"/>
        <v>0</v>
      </c>
      <c r="Q49" s="993">
        <v>5</v>
      </c>
    </row>
    <row r="50" spans="2:17" ht="15.75" customHeight="1" thickTop="1">
      <c r="B50" s="171" t="s">
        <v>848</v>
      </c>
      <c r="C50" s="96" t="s">
        <v>731</v>
      </c>
      <c r="D50" s="96">
        <v>3</v>
      </c>
      <c r="E50" s="97">
        <v>2.1230000000000002</v>
      </c>
      <c r="F50" s="97">
        <v>0</v>
      </c>
      <c r="G50" s="97">
        <v>0</v>
      </c>
      <c r="H50" s="588">
        <f t="shared" ref="H50:H52" si="11">IFERROR(F50-G50,0)</f>
        <v>0</v>
      </c>
      <c r="I50" s="601">
        <f t="shared" ref="I50:I51" si="12">IFERROR(E50+H50,0)</f>
        <v>2.1230000000000002</v>
      </c>
      <c r="J50" s="55"/>
      <c r="K50" s="98" t="s">
        <v>849</v>
      </c>
      <c r="L50" s="55"/>
      <c r="M50" s="100"/>
      <c r="P50" s="101">
        <f t="shared" si="0"/>
        <v>0</v>
      </c>
      <c r="Q50" s="993">
        <v>0</v>
      </c>
    </row>
    <row r="51" spans="2:17" ht="15.75" customHeight="1">
      <c r="B51" s="322" t="s">
        <v>850</v>
      </c>
      <c r="C51" s="128" t="s">
        <v>731</v>
      </c>
      <c r="D51" s="128">
        <v>3</v>
      </c>
      <c r="E51" s="103">
        <v>55.174999999999997</v>
      </c>
      <c r="F51" s="103">
        <v>2.488</v>
      </c>
      <c r="G51" s="103">
        <v>9.468</v>
      </c>
      <c r="H51" s="592">
        <f t="shared" si="11"/>
        <v>-6.98</v>
      </c>
      <c r="I51" s="591">
        <f t="shared" si="12"/>
        <v>48.194999999999993</v>
      </c>
      <c r="J51" s="55"/>
      <c r="K51" s="105" t="s">
        <v>851</v>
      </c>
      <c r="L51" s="55"/>
      <c r="M51" s="106"/>
      <c r="P51" s="101">
        <f t="shared" si="0"/>
        <v>0</v>
      </c>
      <c r="Q51" s="993">
        <v>0</v>
      </c>
    </row>
    <row r="52" spans="2:17" ht="15.75" customHeight="1" thickBot="1">
      <c r="B52" s="975" t="s">
        <v>852</v>
      </c>
      <c r="C52" s="146" t="s">
        <v>731</v>
      </c>
      <c r="D52" s="146">
        <v>3</v>
      </c>
      <c r="E52" s="594">
        <f>IFERROR(SUM(E50:E51),0)</f>
        <v>57.297999999999995</v>
      </c>
      <c r="F52" s="594">
        <f>IFERROR(SUM(F50:F51),0)</f>
        <v>2.488</v>
      </c>
      <c r="G52" s="594">
        <f>IFERROR(SUM(G50:G51),0)</f>
        <v>9.468</v>
      </c>
      <c r="H52" s="594">
        <f t="shared" si="11"/>
        <v>-6.98</v>
      </c>
      <c r="I52" s="587">
        <f>IFERROR(E52+H52,0)</f>
        <v>50.317999999999998</v>
      </c>
      <c r="J52" s="55"/>
      <c r="K52" s="140" t="s">
        <v>853</v>
      </c>
      <c r="L52" s="55"/>
      <c r="M52" s="116"/>
      <c r="P52" s="101">
        <f t="shared" si="0"/>
        <v>0</v>
      </c>
      <c r="Q52" s="993">
        <v>0</v>
      </c>
    </row>
    <row r="53" spans="2:17" ht="15.6" thickTop="1">
      <c r="B53" s="55"/>
      <c r="C53" s="55"/>
      <c r="D53" s="55"/>
      <c r="E53" s="55"/>
      <c r="F53" s="55"/>
      <c r="G53" s="55"/>
      <c r="H53" s="55"/>
      <c r="I53" s="46"/>
      <c r="J53" s="55"/>
      <c r="K53" s="53"/>
      <c r="L53" s="55"/>
      <c r="N53" s="977" t="s">
        <v>775</v>
      </c>
    </row>
  </sheetData>
  <sheetProtection formatColumns="0" formatRows="0"/>
  <mergeCells count="12">
    <mergeCell ref="I5:I6"/>
    <mergeCell ref="K5:K6"/>
    <mergeCell ref="M5:M6"/>
    <mergeCell ref="B1:H1"/>
    <mergeCell ref="B2:H2"/>
    <mergeCell ref="B3:M3"/>
    <mergeCell ref="E4:H4"/>
    <mergeCell ref="B5:B6"/>
    <mergeCell ref="C5:C6"/>
    <mergeCell ref="D5:D6"/>
    <mergeCell ref="E5:E6"/>
    <mergeCell ref="F5:H5"/>
  </mergeCells>
  <conditionalFormatting sqref="P7:P52">
    <cfRule type="cellIs" dxfId="131" priority="1" operator="equal">
      <formula>0</formula>
    </cfRule>
  </conditionalFormatting>
  <dataValidations count="1">
    <dataValidation type="custom" allowBlank="1" showErrorMessage="1" errorTitle="Input Error" error="Please input a numeric value, in units of £m's." sqref="E25:G30 E36:G44 E18:G21 E9:G14 E50:G51" xr:uid="{451BAD6A-9F02-4C22-BB2D-5360D849EE13}">
      <formula1>ISNUMBER(E9)</formula1>
    </dataValidation>
  </dataValidations>
  <pageMargins left="0.7" right="0.7" top="0.75" bottom="0.75" header="0.3" footer="0.3"/>
  <pageSetup paperSize="8" scale="73" orientation="portrait" r:id="rId1"/>
  <headerFooter>
    <oddHeader>&amp;L&amp;F&amp;CSheet: &amp;A&amp;ROFFICIAL</oddHeader>
    <oddFooter>&amp;LPrinted on: &amp;D at &amp;T&amp;CPage &amp;P of &amp;N&amp;ROfwat</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273D2-13FD-4A51-9A0F-127625DEE261}">
  <sheetPr codeName="Sheet150">
    <pageSetUpPr fitToPage="1"/>
  </sheetPr>
  <dimension ref="A1:XEM86"/>
  <sheetViews>
    <sheetView showGridLines="0" workbookViewId="0"/>
  </sheetViews>
  <sheetFormatPr defaultColWidth="9" defaultRowHeight="13.8"/>
  <cols>
    <col min="1" max="1" width="1.19921875" style="3127" customWidth="1"/>
    <col min="2" max="2" width="93.69921875" style="2549" customWidth="1"/>
    <col min="3" max="3" width="6.5" style="2549" customWidth="1"/>
    <col min="4" max="4" width="4.69921875" style="2549" customWidth="1"/>
    <col min="5" max="5" width="9.69921875" style="2549" customWidth="1"/>
    <col min="6" max="6" width="10.19921875" style="2549" customWidth="1"/>
    <col min="7" max="7" width="10" style="2549" customWidth="1"/>
    <col min="8" max="8" width="10.69921875" style="2549" customWidth="1"/>
    <col min="9" max="9" width="9.69921875" style="2549" customWidth="1"/>
    <col min="10" max="10" width="3.19921875" style="2549" customWidth="1"/>
    <col min="11" max="11" width="10" style="2549" customWidth="1"/>
    <col min="12" max="12" width="1.5" style="2549" customWidth="1"/>
    <col min="13" max="13" width="17.5" style="2549" customWidth="1"/>
    <col min="14" max="14" width="1.69921875" style="3467" customWidth="1"/>
    <col min="15" max="15" width="1.69921875" style="3469" customWidth="1"/>
    <col min="16" max="16" width="19.69921875" style="3467" bestFit="1" customWidth="1"/>
    <col min="17" max="17" width="1.69921875" style="994" customWidth="1"/>
    <col min="18" max="19" width="1.69921875" style="3467" customWidth="1"/>
    <col min="20" max="16384" width="9" style="2549"/>
  </cols>
  <sheetData>
    <row r="1" spans="1:17" ht="23.25" customHeight="1">
      <c r="A1" s="3127" t="s">
        <v>713</v>
      </c>
      <c r="B1" s="1210" t="s">
        <v>5720</v>
      </c>
      <c r="C1" s="1210"/>
      <c r="D1" s="1210"/>
      <c r="E1" s="1210"/>
      <c r="F1" s="1210"/>
      <c r="G1" s="1210"/>
      <c r="H1" s="1210"/>
      <c r="I1" s="1210"/>
      <c r="J1" s="1210"/>
      <c r="K1" s="920"/>
    </row>
    <row r="2" spans="1:17" ht="23.25" customHeight="1">
      <c r="B2" s="1210" t="str">
        <f>SelectCompany!B4</f>
        <v>South Staffordshire Water</v>
      </c>
      <c r="C2" s="2551"/>
      <c r="D2" s="2551"/>
      <c r="E2" s="2551"/>
      <c r="F2" s="2551"/>
      <c r="G2" s="2551"/>
      <c r="H2" s="2551"/>
      <c r="I2" s="2551"/>
      <c r="J2" s="2551"/>
      <c r="K2" s="920"/>
    </row>
    <row r="3" spans="1:17" ht="36.75" customHeight="1">
      <c r="B3" s="4967" t="s">
        <v>9979</v>
      </c>
      <c r="C3" s="4967"/>
      <c r="D3" s="4967"/>
      <c r="E3" s="4967"/>
      <c r="F3" s="4967"/>
      <c r="G3" s="4967"/>
      <c r="H3" s="4967"/>
      <c r="I3" s="4967"/>
      <c r="J3" s="4967"/>
      <c r="K3" s="4967"/>
      <c r="L3" s="4967"/>
      <c r="M3" s="4967"/>
      <c r="P3" s="3470" t="s">
        <v>716</v>
      </c>
    </row>
    <row r="4" spans="1:17" ht="23.4" thickBot="1">
      <c r="B4" s="2552"/>
      <c r="C4" s="2552"/>
      <c r="D4" s="2552"/>
      <c r="E4" s="2552"/>
      <c r="F4" s="2552"/>
      <c r="G4" s="2552"/>
      <c r="H4" s="2552"/>
      <c r="I4" s="2552"/>
      <c r="J4" s="2552"/>
      <c r="K4" s="920"/>
    </row>
    <row r="5" spans="1:17" ht="71.25" customHeight="1" thickTop="1" thickBot="1">
      <c r="A5" s="3127" t="s">
        <v>725</v>
      </c>
      <c r="B5" s="2554" t="s">
        <v>717</v>
      </c>
      <c r="C5" s="2555" t="s">
        <v>718</v>
      </c>
      <c r="D5" s="2555" t="s">
        <v>719</v>
      </c>
      <c r="E5" s="2556" t="s">
        <v>4923</v>
      </c>
      <c r="F5" s="2557"/>
      <c r="G5" s="2557"/>
      <c r="H5" s="2557"/>
      <c r="I5" s="2557"/>
      <c r="J5" s="2557"/>
      <c r="K5" s="2558" t="s">
        <v>723</v>
      </c>
      <c r="L5" s="2553"/>
      <c r="M5" s="2558" t="s">
        <v>724</v>
      </c>
    </row>
    <row r="6" spans="1:17" ht="16.8" thickTop="1" thickBot="1">
      <c r="A6" s="3127" t="s">
        <v>729</v>
      </c>
      <c r="B6" s="2559"/>
      <c r="C6" s="2560"/>
      <c r="D6" s="2560"/>
      <c r="E6" s="2561"/>
      <c r="F6" s="2561"/>
      <c r="G6" s="2561"/>
      <c r="H6" s="2561"/>
      <c r="I6" s="2561"/>
      <c r="J6" s="2561"/>
      <c r="K6" s="920"/>
      <c r="L6" s="2553"/>
      <c r="M6" s="2553"/>
    </row>
    <row r="7" spans="1:17" ht="15.75" customHeight="1" thickTop="1" thickBot="1">
      <c r="B7" s="2562" t="s">
        <v>986</v>
      </c>
      <c r="C7" s="2557"/>
      <c r="D7" s="2557"/>
      <c r="E7" s="2557"/>
      <c r="F7" s="2557"/>
      <c r="G7" s="2557"/>
      <c r="H7" s="2557"/>
      <c r="I7" s="2557"/>
      <c r="J7" s="2557"/>
      <c r="K7" s="929"/>
      <c r="L7" s="2553"/>
      <c r="M7" s="2553"/>
      <c r="P7" s="3438">
        <f t="shared" ref="P7:P34" si="0">IF( COUNTBLANK(E7:I7) = Q7, 0, rngIncomplete )</f>
        <v>0</v>
      </c>
      <c r="Q7" s="994">
        <v>5</v>
      </c>
    </row>
    <row r="8" spans="1:17" ht="15" customHeight="1" thickTop="1">
      <c r="B8" s="2563" t="s">
        <v>5721</v>
      </c>
      <c r="C8" s="2564" t="s">
        <v>5722</v>
      </c>
      <c r="D8" s="2564">
        <v>0</v>
      </c>
      <c r="E8" s="2565"/>
      <c r="F8" s="2550"/>
      <c r="G8" s="2550"/>
      <c r="H8" s="2550"/>
      <c r="I8" s="2550"/>
      <c r="J8" s="2550"/>
      <c r="K8" s="2566" t="s">
        <v>5723</v>
      </c>
      <c r="L8" s="2553"/>
      <c r="M8" s="2567"/>
      <c r="P8" s="3438" t="str">
        <f t="shared" si="0"/>
        <v>Please complete all cells in row</v>
      </c>
      <c r="Q8" s="994">
        <v>4</v>
      </c>
    </row>
    <row r="9" spans="1:17" ht="15" customHeight="1" thickBot="1">
      <c r="B9" s="2568" t="s">
        <v>5724</v>
      </c>
      <c r="C9" s="2569" t="s">
        <v>890</v>
      </c>
      <c r="D9" s="2569">
        <v>0</v>
      </c>
      <c r="E9" s="2570"/>
      <c r="F9" s="2550"/>
      <c r="G9" s="2550"/>
      <c r="H9" s="2550"/>
      <c r="I9" s="2550"/>
      <c r="J9" s="2550"/>
      <c r="K9" s="2571" t="s">
        <v>5725</v>
      </c>
      <c r="L9" s="2553"/>
      <c r="M9" s="2572"/>
      <c r="P9" s="3438" t="str">
        <f t="shared" si="0"/>
        <v>Please complete all cells in row</v>
      </c>
      <c r="Q9" s="994">
        <v>4</v>
      </c>
    </row>
    <row r="10" spans="1:17" ht="15" customHeight="1" thickTop="1" thickBot="1">
      <c r="B10" s="2559"/>
      <c r="C10" s="2560"/>
      <c r="D10" s="2560"/>
      <c r="E10" s="2561"/>
      <c r="F10" s="2561"/>
      <c r="G10" s="2561"/>
      <c r="H10" s="2561"/>
      <c r="I10" s="2561"/>
      <c r="J10" s="2561"/>
      <c r="K10" s="2561"/>
      <c r="L10" s="2553"/>
      <c r="M10" s="2553"/>
      <c r="P10" s="3438">
        <f t="shared" si="0"/>
        <v>0</v>
      </c>
      <c r="Q10" s="994">
        <v>5</v>
      </c>
    </row>
    <row r="11" spans="1:17" ht="15" customHeight="1" thickTop="1" thickBot="1">
      <c r="B11" s="2562" t="s">
        <v>5726</v>
      </c>
      <c r="C11" s="2557"/>
      <c r="D11" s="2557"/>
      <c r="E11" s="2557"/>
      <c r="F11" s="2557"/>
      <c r="G11" s="2557"/>
      <c r="H11" s="2557"/>
      <c r="I11" s="2557"/>
      <c r="J11" s="2557"/>
      <c r="K11" s="2557"/>
      <c r="L11" s="2553"/>
      <c r="M11" s="2553"/>
      <c r="P11" s="3438">
        <f t="shared" si="0"/>
        <v>0</v>
      </c>
      <c r="Q11" s="994">
        <v>5</v>
      </c>
    </row>
    <row r="12" spans="1:17" ht="15" customHeight="1" thickTop="1">
      <c r="B12" s="2573" t="s">
        <v>5727</v>
      </c>
      <c r="C12" s="2574" t="s">
        <v>4975</v>
      </c>
      <c r="D12" s="2574">
        <v>3</v>
      </c>
      <c r="E12" s="2575"/>
      <c r="F12" s="2576"/>
      <c r="G12" s="2576"/>
      <c r="H12" s="2576"/>
      <c r="I12" s="2576"/>
      <c r="J12" s="2576"/>
      <c r="K12" s="2566" t="s">
        <v>5728</v>
      </c>
      <c r="L12" s="2553"/>
      <c r="M12" s="2567"/>
      <c r="P12" s="3438" t="str">
        <f t="shared" si="0"/>
        <v>Please complete all cells in row</v>
      </c>
      <c r="Q12" s="994">
        <v>4</v>
      </c>
    </row>
    <row r="13" spans="1:17" ht="15" customHeight="1">
      <c r="B13" s="2577" t="s">
        <v>5729</v>
      </c>
      <c r="C13" s="2578" t="s">
        <v>4975</v>
      </c>
      <c r="D13" s="2578">
        <v>3</v>
      </c>
      <c r="E13" s="2579"/>
      <c r="F13" s="2576"/>
      <c r="G13" s="2576"/>
      <c r="H13" s="2576"/>
      <c r="I13" s="2576"/>
      <c r="J13" s="2576"/>
      <c r="K13" s="2580" t="s">
        <v>5730</v>
      </c>
      <c r="L13" s="2553"/>
      <c r="M13" s="2581"/>
      <c r="P13" s="3438" t="str">
        <f t="shared" si="0"/>
        <v>Please complete all cells in row</v>
      </c>
      <c r="Q13" s="994">
        <v>4</v>
      </c>
    </row>
    <row r="14" spans="1:17" ht="15" customHeight="1" thickBot="1">
      <c r="B14" s="2568" t="s">
        <v>5731</v>
      </c>
      <c r="C14" s="2582" t="s">
        <v>4975</v>
      </c>
      <c r="D14" s="2582">
        <v>3</v>
      </c>
      <c r="E14" s="2583">
        <f>IFERROR(SUM(E12:E13),0)</f>
        <v>0</v>
      </c>
      <c r="F14" s="2584"/>
      <c r="G14" s="2584"/>
      <c r="H14" s="2584"/>
      <c r="I14" s="2584"/>
      <c r="J14" s="2584"/>
      <c r="K14" s="1031" t="s">
        <v>5732</v>
      </c>
      <c r="L14" s="2553"/>
      <c r="M14" s="2572"/>
      <c r="P14" s="3438">
        <f t="shared" si="0"/>
        <v>0</v>
      </c>
      <c r="Q14" s="994">
        <v>4</v>
      </c>
    </row>
    <row r="15" spans="1:17" ht="16.2" thickTop="1" thickBot="1">
      <c r="B15" s="2553"/>
      <c r="C15" s="2553"/>
      <c r="D15" s="2553"/>
      <c r="E15" s="2553"/>
      <c r="F15" s="2553"/>
      <c r="G15" s="2553"/>
      <c r="H15" s="2553"/>
      <c r="I15" s="2553"/>
      <c r="J15" s="2553"/>
      <c r="K15" s="2585"/>
      <c r="L15" s="2553"/>
      <c r="M15" s="2553"/>
      <c r="P15" s="3438">
        <f t="shared" si="0"/>
        <v>0</v>
      </c>
      <c r="Q15" s="994">
        <v>5</v>
      </c>
    </row>
    <row r="16" spans="1:17" ht="15" customHeight="1" thickTop="1" thickBot="1">
      <c r="B16" s="2562" t="s">
        <v>5733</v>
      </c>
      <c r="C16" s="2557"/>
      <c r="D16" s="2557"/>
      <c r="E16" s="2557"/>
      <c r="F16" s="2557"/>
      <c r="G16" s="2557"/>
      <c r="H16" s="2557"/>
      <c r="I16" s="2557"/>
      <c r="J16" s="2557"/>
      <c r="K16" s="2557"/>
      <c r="L16" s="2553"/>
      <c r="M16" s="2553"/>
      <c r="P16" s="3438">
        <f t="shared" si="0"/>
        <v>0</v>
      </c>
      <c r="Q16" s="994">
        <v>5</v>
      </c>
    </row>
    <row r="17" spans="1:19" ht="15" customHeight="1" thickTop="1">
      <c r="B17" s="2586" t="s">
        <v>5734</v>
      </c>
      <c r="C17" s="2564" t="s">
        <v>890</v>
      </c>
      <c r="D17" s="2564">
        <v>0</v>
      </c>
      <c r="E17" s="2565"/>
      <c r="F17" s="2550"/>
      <c r="G17" s="2550"/>
      <c r="H17" s="2550"/>
      <c r="I17" s="2550"/>
      <c r="J17" s="2550"/>
      <c r="K17" s="2566" t="s">
        <v>5735</v>
      </c>
      <c r="L17" s="2553"/>
      <c r="M17" s="2567"/>
      <c r="P17" s="3438" t="str">
        <f t="shared" si="0"/>
        <v>Please complete all cells in row</v>
      </c>
      <c r="Q17" s="994">
        <v>4</v>
      </c>
    </row>
    <row r="18" spans="1:19" ht="15" customHeight="1">
      <c r="B18" s="2577" t="s">
        <v>5736</v>
      </c>
      <c r="C18" s="2578" t="s">
        <v>890</v>
      </c>
      <c r="D18" s="2578">
        <v>0</v>
      </c>
      <c r="E18" s="2579"/>
      <c r="F18" s="2576"/>
      <c r="G18" s="2576"/>
      <c r="H18" s="2576"/>
      <c r="I18" s="2576"/>
      <c r="J18" s="2550"/>
      <c r="K18" s="2580" t="s">
        <v>5737</v>
      </c>
      <c r="L18" s="2553"/>
      <c r="M18" s="2581"/>
      <c r="P18" s="3438" t="str">
        <f t="shared" si="0"/>
        <v>Please complete all cells in row</v>
      </c>
      <c r="Q18" s="994">
        <v>4</v>
      </c>
    </row>
    <row r="19" spans="1:19" ht="15" customHeight="1">
      <c r="B19" s="2577" t="s">
        <v>5738</v>
      </c>
      <c r="C19" s="2578" t="s">
        <v>5739</v>
      </c>
      <c r="D19" s="2578">
        <v>0</v>
      </c>
      <c r="E19" s="2579"/>
      <c r="F19" s="2576"/>
      <c r="G19" s="2576"/>
      <c r="H19" s="2576"/>
      <c r="I19" s="2576"/>
      <c r="J19" s="2576"/>
      <c r="K19" s="2587" t="s">
        <v>5740</v>
      </c>
      <c r="L19" s="2553"/>
      <c r="M19" s="4829"/>
      <c r="P19" s="3438" t="str">
        <f t="shared" si="0"/>
        <v>Please complete all cells in row</v>
      </c>
      <c r="Q19" s="994">
        <v>4</v>
      </c>
    </row>
    <row r="20" spans="1:19" ht="15" customHeight="1">
      <c r="B20" s="4596" t="s">
        <v>5741</v>
      </c>
      <c r="C20" s="2578" t="s">
        <v>890</v>
      </c>
      <c r="D20" s="2578">
        <v>0</v>
      </c>
      <c r="E20" s="2579"/>
      <c r="F20" s="2576"/>
      <c r="G20" s="2576"/>
      <c r="H20" s="2576"/>
      <c r="I20" s="2576"/>
      <c r="J20" s="2576"/>
      <c r="K20" s="2587" t="s">
        <v>5742</v>
      </c>
      <c r="L20" s="2553"/>
      <c r="M20" s="4829"/>
      <c r="P20" s="3438" t="str">
        <f t="shared" si="0"/>
        <v>Please complete all cells in row</v>
      </c>
      <c r="Q20" s="994">
        <v>4</v>
      </c>
    </row>
    <row r="21" spans="1:19" ht="15" customHeight="1">
      <c r="B21" s="4596" t="s">
        <v>5743</v>
      </c>
      <c r="C21" s="2578" t="s">
        <v>5385</v>
      </c>
      <c r="D21" s="2578">
        <v>3</v>
      </c>
      <c r="E21" s="2579"/>
      <c r="F21" s="2576"/>
      <c r="G21" s="2576"/>
      <c r="H21" s="2576"/>
      <c r="I21" s="2576"/>
      <c r="J21" s="2576"/>
      <c r="K21" s="2587" t="s">
        <v>5744</v>
      </c>
      <c r="L21" s="2553"/>
      <c r="M21" s="4829"/>
      <c r="P21" s="3438" t="str">
        <f t="shared" si="0"/>
        <v>Please complete all cells in row</v>
      </c>
      <c r="Q21" s="994">
        <v>4</v>
      </c>
    </row>
    <row r="22" spans="1:19" ht="15" customHeight="1">
      <c r="B22" s="4596" t="s">
        <v>5745</v>
      </c>
      <c r="C22" s="2578" t="s">
        <v>5385</v>
      </c>
      <c r="D22" s="2578">
        <v>3</v>
      </c>
      <c r="E22" s="2579"/>
      <c r="F22" s="2576"/>
      <c r="G22" s="2576"/>
      <c r="H22" s="2576"/>
      <c r="I22" s="2576"/>
      <c r="J22" s="2576"/>
      <c r="K22" s="2587" t="s">
        <v>5746</v>
      </c>
      <c r="L22" s="2553"/>
      <c r="M22" s="4829"/>
      <c r="P22" s="3438" t="str">
        <f t="shared" si="0"/>
        <v>Please complete all cells in row</v>
      </c>
      <c r="Q22" s="994">
        <v>4</v>
      </c>
    </row>
    <row r="23" spans="1:19" ht="15" customHeight="1">
      <c r="B23" s="4596" t="s">
        <v>5747</v>
      </c>
      <c r="C23" s="2578" t="s">
        <v>5385</v>
      </c>
      <c r="D23" s="2578">
        <v>3</v>
      </c>
      <c r="E23" s="2579"/>
      <c r="F23" s="2576"/>
      <c r="G23" s="2576"/>
      <c r="H23" s="2576"/>
      <c r="I23" s="2576"/>
      <c r="J23" s="2576"/>
      <c r="K23" s="2587" t="s">
        <v>5748</v>
      </c>
      <c r="L23" s="2553"/>
      <c r="M23" s="4829"/>
      <c r="P23" s="3438" t="str">
        <f t="shared" si="0"/>
        <v>Please complete all cells in row</v>
      </c>
      <c r="Q23" s="994">
        <v>4</v>
      </c>
    </row>
    <row r="24" spans="1:19" ht="15" customHeight="1">
      <c r="B24" s="4596" t="s">
        <v>5749</v>
      </c>
      <c r="C24" s="2578" t="s">
        <v>890</v>
      </c>
      <c r="D24" s="2578">
        <v>3</v>
      </c>
      <c r="E24" s="2579"/>
      <c r="F24" s="2576"/>
      <c r="G24" s="2576"/>
      <c r="H24" s="2576"/>
      <c r="I24" s="2576"/>
      <c r="J24" s="2576"/>
      <c r="K24" s="2587" t="s">
        <v>5750</v>
      </c>
      <c r="L24" s="2553"/>
      <c r="M24" s="4829"/>
      <c r="P24" s="3438" t="str">
        <f t="shared" si="0"/>
        <v>Please complete all cells in row</v>
      </c>
      <c r="Q24" s="994">
        <v>4</v>
      </c>
    </row>
    <row r="25" spans="1:19" s="2596" customFormat="1" ht="15" customHeight="1">
      <c r="A25" s="4524"/>
      <c r="B25" s="4596" t="s">
        <v>5751</v>
      </c>
      <c r="C25" s="2578" t="s">
        <v>890</v>
      </c>
      <c r="D25" s="2578">
        <v>3</v>
      </c>
      <c r="E25" s="2579"/>
      <c r="F25" s="2576"/>
      <c r="G25" s="2576"/>
      <c r="H25" s="2576"/>
      <c r="I25" s="2576"/>
      <c r="J25" s="2576"/>
      <c r="K25" s="2587" t="s">
        <v>5752</v>
      </c>
      <c r="L25" s="4525"/>
      <c r="M25" s="4829"/>
      <c r="N25" s="4524"/>
      <c r="O25" s="4526"/>
      <c r="P25" s="4527" t="str">
        <f t="shared" ref="P25" si="1">IF( COUNTBLANK(E25:I25) = Q25, 0, rngIncomplete )</f>
        <v>Please complete all cells in row</v>
      </c>
      <c r="Q25" s="994">
        <v>4</v>
      </c>
      <c r="R25" s="4524"/>
      <c r="S25" s="4524"/>
    </row>
    <row r="26" spans="1:19" ht="15" customHeight="1">
      <c r="B26" s="2932" t="s">
        <v>5753</v>
      </c>
      <c r="C26" s="2578" t="s">
        <v>890</v>
      </c>
      <c r="D26" s="2578">
        <v>0</v>
      </c>
      <c r="E26" s="2579"/>
      <c r="F26" s="2576"/>
      <c r="G26" s="2576"/>
      <c r="H26" s="2576"/>
      <c r="I26" s="2576"/>
      <c r="J26" s="2576"/>
      <c r="K26" s="2587" t="s">
        <v>5754</v>
      </c>
      <c r="L26" s="2553"/>
      <c r="M26" s="4828"/>
      <c r="P26" s="3438" t="str">
        <f t="shared" si="0"/>
        <v>Please complete all cells in row</v>
      </c>
      <c r="Q26" s="994">
        <v>4</v>
      </c>
    </row>
    <row r="27" spans="1:19" ht="15" customHeight="1">
      <c r="B27" s="2932" t="s">
        <v>5755</v>
      </c>
      <c r="C27" s="2578" t="s">
        <v>890</v>
      </c>
      <c r="D27" s="2578">
        <v>0</v>
      </c>
      <c r="E27" s="2579"/>
      <c r="F27" s="2576"/>
      <c r="G27" s="2576"/>
      <c r="H27" s="2576"/>
      <c r="I27" s="2576"/>
      <c r="J27" s="2576"/>
      <c r="K27" s="2587" t="s">
        <v>5756</v>
      </c>
      <c r="L27" s="2553"/>
      <c r="M27" s="4828"/>
      <c r="P27" s="3438" t="str">
        <f t="shared" si="0"/>
        <v>Please complete all cells in row</v>
      </c>
      <c r="Q27" s="994">
        <v>4</v>
      </c>
    </row>
    <row r="28" spans="1:19" ht="15" customHeight="1">
      <c r="B28" s="2932" t="s">
        <v>5757</v>
      </c>
      <c r="C28" s="2578" t="s">
        <v>890</v>
      </c>
      <c r="D28" s="2578">
        <v>1</v>
      </c>
      <c r="E28" s="2579"/>
      <c r="F28" s="2576"/>
      <c r="G28" s="2576"/>
      <c r="H28" s="2576"/>
      <c r="I28" s="2576"/>
      <c r="J28" s="2576"/>
      <c r="K28" s="2587" t="s">
        <v>5758</v>
      </c>
      <c r="L28" s="2553"/>
      <c r="M28" s="4829"/>
      <c r="P28" s="3438" t="str">
        <f>IF( COUNTBLANK(E28:I28) = Q28, 0, rngIncomplete )</f>
        <v>Please complete all cells in row</v>
      </c>
      <c r="Q28" s="994">
        <v>4</v>
      </c>
    </row>
    <row r="29" spans="1:19" ht="15" customHeight="1">
      <c r="B29" s="2577" t="s">
        <v>5759</v>
      </c>
      <c r="C29" s="2578" t="s">
        <v>890</v>
      </c>
      <c r="D29" s="2578">
        <v>0</v>
      </c>
      <c r="E29" s="2579"/>
      <c r="F29" s="2576"/>
      <c r="G29" s="2576"/>
      <c r="H29" s="2576"/>
      <c r="I29" s="2576"/>
      <c r="J29" s="2576"/>
      <c r="K29" s="2587" t="s">
        <v>5760</v>
      </c>
      <c r="L29" s="2553"/>
      <c r="M29" s="2581"/>
      <c r="P29" s="3438" t="str">
        <f t="shared" si="0"/>
        <v>Please complete all cells in row</v>
      </c>
      <c r="Q29" s="994">
        <v>4</v>
      </c>
    </row>
    <row r="30" spans="1:19" s="2550" customFormat="1" ht="15" customHeight="1">
      <c r="A30" s="3183"/>
      <c r="B30" s="2577" t="s">
        <v>5761</v>
      </c>
      <c r="C30" s="2578" t="s">
        <v>890</v>
      </c>
      <c r="D30" s="2588">
        <v>0</v>
      </c>
      <c r="E30" s="2589"/>
      <c r="K30" s="2587" t="s">
        <v>5762</v>
      </c>
      <c r="L30" s="2553"/>
      <c r="M30" s="2581"/>
      <c r="N30" s="3467"/>
      <c r="O30" s="3469"/>
      <c r="P30" s="3438" t="str">
        <f t="shared" si="0"/>
        <v>Please complete all cells in row</v>
      </c>
      <c r="Q30" s="994">
        <v>4</v>
      </c>
      <c r="R30" s="3467"/>
      <c r="S30" s="3468"/>
    </row>
    <row r="31" spans="1:19" s="2550" customFormat="1" ht="15" customHeight="1">
      <c r="A31" s="3183"/>
      <c r="B31" s="2932" t="s">
        <v>5763</v>
      </c>
      <c r="C31" s="2588" t="s">
        <v>5764</v>
      </c>
      <c r="D31" s="2588">
        <v>0</v>
      </c>
      <c r="E31" s="2589"/>
      <c r="K31" s="2587" t="s">
        <v>5765</v>
      </c>
      <c r="L31" s="2553"/>
      <c r="M31" s="2581"/>
      <c r="N31" s="3467"/>
      <c r="O31" s="3469"/>
      <c r="P31" s="3438" t="str">
        <f t="shared" si="0"/>
        <v>Please complete all cells in row</v>
      </c>
      <c r="Q31" s="994">
        <v>4</v>
      </c>
      <c r="R31" s="3467"/>
      <c r="S31" s="3468"/>
    </row>
    <row r="32" spans="1:19" s="2550" customFormat="1" ht="15" customHeight="1">
      <c r="A32" s="3183"/>
      <c r="B32" s="2932" t="s">
        <v>5766</v>
      </c>
      <c r="C32" s="2588" t="s">
        <v>890</v>
      </c>
      <c r="D32" s="2588">
        <v>0</v>
      </c>
      <c r="E32" s="2589"/>
      <c r="K32" s="2587" t="s">
        <v>5767</v>
      </c>
      <c r="L32" s="2553"/>
      <c r="M32" s="2581"/>
      <c r="N32" s="3467"/>
      <c r="O32" s="3469"/>
      <c r="P32" s="3438" t="str">
        <f t="shared" si="0"/>
        <v>Please complete all cells in row</v>
      </c>
      <c r="Q32" s="994">
        <v>4</v>
      </c>
      <c r="R32" s="3467"/>
      <c r="S32" s="3468"/>
    </row>
    <row r="33" spans="1:19" s="2550" customFormat="1" ht="15" customHeight="1">
      <c r="A33" s="3183"/>
      <c r="B33" s="2932" t="s">
        <v>5768</v>
      </c>
      <c r="C33" s="2588" t="s">
        <v>890</v>
      </c>
      <c r="D33" s="2588">
        <v>0</v>
      </c>
      <c r="E33" s="2589"/>
      <c r="K33" s="2587" t="s">
        <v>5769</v>
      </c>
      <c r="L33" s="2553"/>
      <c r="M33" s="2581"/>
      <c r="N33" s="3467"/>
      <c r="O33" s="3469"/>
      <c r="P33" s="3438" t="str">
        <f t="shared" si="0"/>
        <v>Please complete all cells in row</v>
      </c>
      <c r="Q33" s="994">
        <v>4</v>
      </c>
      <c r="R33" s="3467"/>
      <c r="S33" s="3468"/>
    </row>
    <row r="34" spans="1:19" s="2550" customFormat="1" ht="15" customHeight="1">
      <c r="A34" s="3183"/>
      <c r="B34" s="2972" t="s">
        <v>5770</v>
      </c>
      <c r="C34" s="2588" t="s">
        <v>890</v>
      </c>
      <c r="D34" s="2588">
        <v>0</v>
      </c>
      <c r="E34" s="2589"/>
      <c r="K34" s="2587" t="s">
        <v>5771</v>
      </c>
      <c r="L34" s="2553"/>
      <c r="M34" s="2581"/>
      <c r="N34" s="3467"/>
      <c r="O34" s="3469"/>
      <c r="P34" s="3438" t="str">
        <f t="shared" si="0"/>
        <v>Please complete all cells in row</v>
      </c>
      <c r="Q34" s="994">
        <v>4</v>
      </c>
      <c r="R34" s="3467"/>
      <c r="S34" s="3468"/>
    </row>
    <row r="35" spans="1:19" s="2550" customFormat="1" ht="15" customHeight="1">
      <c r="A35" s="3183"/>
      <c r="B35" s="2932" t="s">
        <v>5772</v>
      </c>
      <c r="C35" s="2588" t="s">
        <v>890</v>
      </c>
      <c r="D35" s="2588">
        <v>0</v>
      </c>
      <c r="E35" s="2589"/>
      <c r="K35" s="2587" t="s">
        <v>5773</v>
      </c>
      <c r="L35" s="2553"/>
      <c r="M35" s="2581"/>
      <c r="N35" s="3467"/>
      <c r="O35" s="3469"/>
      <c r="P35" s="3438" t="str">
        <f t="shared" ref="P35:P68" si="2">IF( COUNTBLANK(E35:I35) = Q35, 0, rngIncomplete )</f>
        <v>Please complete all cells in row</v>
      </c>
      <c r="Q35" s="994">
        <v>4</v>
      </c>
      <c r="R35" s="3467"/>
      <c r="S35" s="3468"/>
    </row>
    <row r="36" spans="1:19" s="2550" customFormat="1" ht="15" customHeight="1">
      <c r="A36" s="3183"/>
      <c r="B36" s="2932" t="s">
        <v>5774</v>
      </c>
      <c r="C36" s="2588" t="s">
        <v>890</v>
      </c>
      <c r="D36" s="2588">
        <v>0</v>
      </c>
      <c r="E36" s="2589"/>
      <c r="K36" s="2587" t="s">
        <v>5775</v>
      </c>
      <c r="L36" s="2553"/>
      <c r="M36" s="2581"/>
      <c r="N36" s="3467"/>
      <c r="O36" s="3469"/>
      <c r="P36" s="3438" t="str">
        <f t="shared" si="2"/>
        <v>Please complete all cells in row</v>
      </c>
      <c r="Q36" s="994">
        <v>4</v>
      </c>
      <c r="R36" s="3467"/>
      <c r="S36" s="3468"/>
    </row>
    <row r="37" spans="1:19" s="2550" customFormat="1" ht="15" customHeight="1">
      <c r="A37" s="3183"/>
      <c r="B37" s="2932" t="s">
        <v>5776</v>
      </c>
      <c r="C37" s="2588" t="s">
        <v>890</v>
      </c>
      <c r="D37" s="2588">
        <v>0</v>
      </c>
      <c r="E37" s="2589"/>
      <c r="K37" s="2587" t="s">
        <v>5777</v>
      </c>
      <c r="L37" s="2553"/>
      <c r="M37" s="2581"/>
      <c r="N37" s="3467"/>
      <c r="O37" s="3469"/>
      <c r="P37" s="3438" t="str">
        <f t="shared" si="2"/>
        <v>Please complete all cells in row</v>
      </c>
      <c r="Q37" s="994">
        <v>4</v>
      </c>
      <c r="R37" s="3467"/>
      <c r="S37" s="3468"/>
    </row>
    <row r="38" spans="1:19" s="2550" customFormat="1" ht="15" customHeight="1">
      <c r="A38" s="3183"/>
      <c r="B38" s="2932" t="s">
        <v>5778</v>
      </c>
      <c r="C38" s="2588" t="s">
        <v>890</v>
      </c>
      <c r="D38" s="2588">
        <v>0</v>
      </c>
      <c r="E38" s="2589"/>
      <c r="K38" s="2587" t="s">
        <v>5779</v>
      </c>
      <c r="L38" s="2553"/>
      <c r="M38" s="2581"/>
      <c r="N38" s="3467"/>
      <c r="O38" s="3469"/>
      <c r="P38" s="3438" t="str">
        <f t="shared" si="2"/>
        <v>Please complete all cells in row</v>
      </c>
      <c r="Q38" s="994">
        <v>4</v>
      </c>
      <c r="R38" s="3467"/>
      <c r="S38" s="3468"/>
    </row>
    <row r="39" spans="1:19" s="2550" customFormat="1" ht="15" customHeight="1">
      <c r="A39" s="3183"/>
      <c r="B39" s="2932" t="s">
        <v>5780</v>
      </c>
      <c r="C39" s="2588" t="s">
        <v>890</v>
      </c>
      <c r="D39" s="2588">
        <v>0</v>
      </c>
      <c r="E39" s="2589"/>
      <c r="K39" s="2587" t="s">
        <v>5781</v>
      </c>
      <c r="L39" s="2553"/>
      <c r="M39" s="2581"/>
      <c r="N39" s="3467"/>
      <c r="O39" s="3469"/>
      <c r="P39" s="3438" t="str">
        <f t="shared" si="2"/>
        <v>Please complete all cells in row</v>
      </c>
      <c r="Q39" s="994">
        <v>4</v>
      </c>
      <c r="R39" s="3467"/>
      <c r="S39" s="3468"/>
    </row>
    <row r="40" spans="1:19" s="2550" customFormat="1" ht="15" customHeight="1">
      <c r="A40" s="3183"/>
      <c r="B40" s="2932" t="s">
        <v>5782</v>
      </c>
      <c r="C40" s="2588" t="s">
        <v>890</v>
      </c>
      <c r="D40" s="2588">
        <v>0</v>
      </c>
      <c r="E40" s="2589"/>
      <c r="K40" s="2587" t="s">
        <v>5783</v>
      </c>
      <c r="L40" s="2553"/>
      <c r="M40" s="2581"/>
      <c r="N40" s="3467"/>
      <c r="O40" s="3469"/>
      <c r="P40" s="3438" t="str">
        <f t="shared" si="2"/>
        <v>Please complete all cells in row</v>
      </c>
      <c r="Q40" s="994">
        <v>4</v>
      </c>
      <c r="R40" s="3467"/>
      <c r="S40" s="3468"/>
    </row>
    <row r="41" spans="1:19" s="2550" customFormat="1" ht="15" customHeight="1">
      <c r="A41" s="3183"/>
      <c r="B41" s="2932" t="s">
        <v>5784</v>
      </c>
      <c r="C41" s="2588" t="s">
        <v>890</v>
      </c>
      <c r="D41" s="2588">
        <v>0</v>
      </c>
      <c r="E41" s="2589"/>
      <c r="K41" s="2587" t="s">
        <v>5785</v>
      </c>
      <c r="L41" s="2553"/>
      <c r="M41" s="2581"/>
      <c r="N41" s="3467"/>
      <c r="O41" s="3469"/>
      <c r="P41" s="3438" t="str">
        <f t="shared" si="2"/>
        <v>Please complete all cells in row</v>
      </c>
      <c r="Q41" s="994">
        <v>4</v>
      </c>
      <c r="R41" s="3467"/>
      <c r="S41" s="3468"/>
    </row>
    <row r="42" spans="1:19" s="2550" customFormat="1" ht="15" customHeight="1">
      <c r="A42" s="3183"/>
      <c r="B42" s="2932" t="s">
        <v>5786</v>
      </c>
      <c r="C42" s="2588" t="s">
        <v>890</v>
      </c>
      <c r="D42" s="2588">
        <v>0</v>
      </c>
      <c r="E42" s="2589"/>
      <c r="K42" s="2587" t="s">
        <v>5787</v>
      </c>
      <c r="L42" s="2553"/>
      <c r="M42" s="2581"/>
      <c r="N42" s="3467"/>
      <c r="O42" s="3469"/>
      <c r="P42" s="3438" t="str">
        <f t="shared" si="2"/>
        <v>Please complete all cells in row</v>
      </c>
      <c r="Q42" s="994">
        <v>4</v>
      </c>
      <c r="R42" s="3467"/>
      <c r="S42" s="3468"/>
    </row>
    <row r="43" spans="1:19" s="2550" customFormat="1" ht="15" customHeight="1">
      <c r="A43" s="3183"/>
      <c r="B43" s="2932" t="s">
        <v>5788</v>
      </c>
      <c r="C43" s="2588" t="s">
        <v>890</v>
      </c>
      <c r="D43" s="2588">
        <v>0</v>
      </c>
      <c r="E43" s="2589"/>
      <c r="K43" s="2587" t="s">
        <v>5789</v>
      </c>
      <c r="L43" s="2553"/>
      <c r="M43" s="2581"/>
      <c r="N43" s="3467"/>
      <c r="O43" s="3469"/>
      <c r="P43" s="3438" t="str">
        <f t="shared" si="2"/>
        <v>Please complete all cells in row</v>
      </c>
      <c r="Q43" s="994">
        <v>4</v>
      </c>
      <c r="R43" s="3467"/>
      <c r="S43" s="3468"/>
    </row>
    <row r="44" spans="1:19" s="2550" customFormat="1" ht="15" customHeight="1">
      <c r="A44" s="3183"/>
      <c r="B44" s="4603" t="s">
        <v>5790</v>
      </c>
      <c r="C44" s="2588" t="s">
        <v>890</v>
      </c>
      <c r="D44" s="2588">
        <v>0</v>
      </c>
      <c r="E44" s="2589"/>
      <c r="K44" s="2587" t="s">
        <v>5791</v>
      </c>
      <c r="L44" s="2553"/>
      <c r="M44" s="2581"/>
      <c r="N44" s="3467"/>
      <c r="O44" s="3469"/>
      <c r="P44" s="3438" t="str">
        <f t="shared" si="2"/>
        <v>Please complete all cells in row</v>
      </c>
      <c r="Q44" s="994">
        <v>4</v>
      </c>
      <c r="R44" s="3467"/>
      <c r="S44" s="3468"/>
    </row>
    <row r="45" spans="1:19" s="2550" customFormat="1" ht="15" customHeight="1">
      <c r="A45" s="3183"/>
      <c r="B45" s="4603" t="s">
        <v>5792</v>
      </c>
      <c r="C45" s="2588" t="s">
        <v>890</v>
      </c>
      <c r="D45" s="2588">
        <v>0</v>
      </c>
      <c r="E45" s="2589"/>
      <c r="K45" s="2587" t="s">
        <v>5793</v>
      </c>
      <c r="L45" s="2553"/>
      <c r="M45" s="2581"/>
      <c r="N45" s="3467"/>
      <c r="O45" s="3469"/>
      <c r="P45" s="3438" t="str">
        <f t="shared" si="2"/>
        <v>Please complete all cells in row</v>
      </c>
      <c r="Q45" s="994">
        <v>4</v>
      </c>
      <c r="R45" s="3467"/>
      <c r="S45" s="3468"/>
    </row>
    <row r="46" spans="1:19" s="2550" customFormat="1" ht="15" customHeight="1">
      <c r="A46" s="3183"/>
      <c r="B46" s="4603" t="s">
        <v>5794</v>
      </c>
      <c r="C46" s="2588" t="s">
        <v>890</v>
      </c>
      <c r="D46" s="2588">
        <v>0</v>
      </c>
      <c r="E46" s="2589"/>
      <c r="K46" s="2587" t="s">
        <v>5795</v>
      </c>
      <c r="L46" s="2553"/>
      <c r="M46" s="2581"/>
      <c r="N46" s="3467"/>
      <c r="O46" s="3469"/>
      <c r="P46" s="3438" t="str">
        <f t="shared" si="2"/>
        <v>Please complete all cells in row</v>
      </c>
      <c r="Q46" s="994">
        <v>4</v>
      </c>
      <c r="R46" s="3467"/>
      <c r="S46" s="3468"/>
    </row>
    <row r="47" spans="1:19" s="2550" customFormat="1" ht="15" customHeight="1">
      <c r="A47" s="3183"/>
      <c r="B47" s="4603" t="s">
        <v>5796</v>
      </c>
      <c r="C47" s="2588" t="s">
        <v>890</v>
      </c>
      <c r="D47" s="2588">
        <v>0</v>
      </c>
      <c r="E47" s="2589"/>
      <c r="K47" s="2587" t="s">
        <v>5797</v>
      </c>
      <c r="L47" s="2553"/>
      <c r="M47" s="4829"/>
      <c r="N47" s="3467"/>
      <c r="O47" s="3469"/>
      <c r="P47" s="3438" t="str">
        <f t="shared" si="2"/>
        <v>Please complete all cells in row</v>
      </c>
      <c r="Q47" s="994">
        <v>4</v>
      </c>
      <c r="R47" s="3467"/>
      <c r="S47" s="3468"/>
    </row>
    <row r="48" spans="1:19" s="2550" customFormat="1" ht="15" customHeight="1">
      <c r="A48" s="3183"/>
      <c r="B48" s="4603" t="s">
        <v>5798</v>
      </c>
      <c r="C48" s="2588" t="s">
        <v>890</v>
      </c>
      <c r="D48" s="2588">
        <v>0</v>
      </c>
      <c r="E48" s="2589"/>
      <c r="K48" s="2587" t="s">
        <v>5799</v>
      </c>
      <c r="L48" s="2553"/>
      <c r="M48" s="4829"/>
      <c r="N48" s="3467"/>
      <c r="O48" s="3469"/>
      <c r="P48" s="3438" t="str">
        <f>IF( COUNTBLANK(E48:I48) = Q48, 0, rngIncomplete )</f>
        <v>Please complete all cells in row</v>
      </c>
      <c r="Q48" s="994">
        <v>4</v>
      </c>
      <c r="R48" s="3467"/>
      <c r="S48" s="3468"/>
    </row>
    <row r="49" spans="1:19" s="2550" customFormat="1" ht="15" customHeight="1">
      <c r="A49" s="3183"/>
      <c r="B49" s="4603" t="s">
        <v>5800</v>
      </c>
      <c r="C49" s="2588" t="s">
        <v>890</v>
      </c>
      <c r="D49" s="2588">
        <v>0</v>
      </c>
      <c r="E49" s="2589"/>
      <c r="K49" s="2587" t="s">
        <v>5801</v>
      </c>
      <c r="L49" s="2553"/>
      <c r="M49" s="4829"/>
      <c r="N49" s="3467"/>
      <c r="O49" s="3469"/>
      <c r="P49" s="3438" t="str">
        <f>IF( COUNTBLANK(E49:I49) = Q49, 0, rngIncomplete )</f>
        <v>Please complete all cells in row</v>
      </c>
      <c r="Q49" s="994">
        <v>4</v>
      </c>
      <c r="R49" s="3467"/>
      <c r="S49" s="3468"/>
    </row>
    <row r="50" spans="1:19" s="2550" customFormat="1" ht="15" customHeight="1">
      <c r="A50" s="3183"/>
      <c r="B50" s="4603" t="s">
        <v>5802</v>
      </c>
      <c r="C50" s="2588" t="s">
        <v>890</v>
      </c>
      <c r="D50" s="2588">
        <v>0</v>
      </c>
      <c r="E50" s="2589"/>
      <c r="K50" s="2587" t="s">
        <v>5803</v>
      </c>
      <c r="L50" s="2553"/>
      <c r="M50" s="4829"/>
      <c r="N50" s="3467"/>
      <c r="O50" s="3469"/>
      <c r="P50" s="3438" t="str">
        <f>IF( COUNTBLANK(E50:I50) = Q50, 0, rngIncomplete )</f>
        <v>Please complete all cells in row</v>
      </c>
      <c r="Q50" s="994">
        <v>4</v>
      </c>
      <c r="R50" s="3467"/>
      <c r="S50" s="3468"/>
    </row>
    <row r="51" spans="1:19" s="2550" customFormat="1" ht="15" customHeight="1">
      <c r="A51" s="3183"/>
      <c r="B51" s="4603" t="s">
        <v>5804</v>
      </c>
      <c r="C51" s="2588" t="s">
        <v>890</v>
      </c>
      <c r="D51" s="2588">
        <v>0</v>
      </c>
      <c r="E51" s="2589"/>
      <c r="K51" s="2587" t="s">
        <v>5805</v>
      </c>
      <c r="L51" s="2553"/>
      <c r="M51" s="4829"/>
      <c r="N51" s="3467"/>
      <c r="O51" s="3469"/>
      <c r="P51" s="3438" t="str">
        <f>IF( COUNTBLANK(E51:I51) = Q51, 0, rngIncomplete )</f>
        <v>Please complete all cells in row</v>
      </c>
      <c r="Q51" s="994">
        <v>4</v>
      </c>
      <c r="R51" s="3467"/>
      <c r="S51" s="3468"/>
    </row>
    <row r="52" spans="1:19" s="2550" customFormat="1" ht="15" customHeight="1">
      <c r="A52" s="3183"/>
      <c r="B52" s="4603" t="s">
        <v>5807</v>
      </c>
      <c r="C52" s="2588" t="s">
        <v>890</v>
      </c>
      <c r="D52" s="2588">
        <v>0</v>
      </c>
      <c r="E52" s="2589"/>
      <c r="K52" s="2587" t="s">
        <v>5806</v>
      </c>
      <c r="L52" s="2553"/>
      <c r="M52" s="4828"/>
      <c r="N52" s="3467"/>
      <c r="O52" s="3469"/>
      <c r="P52" s="3438" t="str">
        <f t="shared" si="2"/>
        <v>Please complete all cells in row</v>
      </c>
      <c r="Q52" s="994">
        <v>4</v>
      </c>
      <c r="R52" s="3467"/>
      <c r="S52" s="3468"/>
    </row>
    <row r="53" spans="1:19" s="2550" customFormat="1" ht="15" customHeight="1">
      <c r="A53" s="3183"/>
      <c r="B53" s="4603" t="s">
        <v>5809</v>
      </c>
      <c r="C53" s="2588" t="s">
        <v>890</v>
      </c>
      <c r="D53" s="2588">
        <v>0</v>
      </c>
      <c r="E53" s="2589"/>
      <c r="K53" s="2587" t="s">
        <v>5808</v>
      </c>
      <c r="L53" s="2553"/>
      <c r="M53" s="4828"/>
      <c r="N53" s="3467"/>
      <c r="O53" s="3469"/>
      <c r="P53" s="3438" t="str">
        <f t="shared" si="2"/>
        <v>Please complete all cells in row</v>
      </c>
      <c r="Q53" s="994">
        <v>4</v>
      </c>
      <c r="R53" s="3467"/>
      <c r="S53" s="3468"/>
    </row>
    <row r="54" spans="1:19" s="2550" customFormat="1" ht="15" customHeight="1">
      <c r="A54" s="3183"/>
      <c r="B54" s="2973" t="s">
        <v>5811</v>
      </c>
      <c r="C54" s="2588" t="s">
        <v>890</v>
      </c>
      <c r="D54" s="2588">
        <v>0</v>
      </c>
      <c r="E54" s="2589"/>
      <c r="K54" s="2587" t="s">
        <v>5810</v>
      </c>
      <c r="L54" s="2553"/>
      <c r="M54" s="4828"/>
      <c r="N54" s="3467"/>
      <c r="O54" s="3469"/>
      <c r="P54" s="3438" t="str">
        <f t="shared" si="2"/>
        <v>Please complete all cells in row</v>
      </c>
      <c r="Q54" s="994">
        <v>4</v>
      </c>
      <c r="R54" s="3467"/>
      <c r="S54" s="3468"/>
    </row>
    <row r="55" spans="1:19" s="2550" customFormat="1" ht="15" customHeight="1">
      <c r="A55" s="3183"/>
      <c r="B55" s="4379" t="s">
        <v>5813</v>
      </c>
      <c r="C55" s="2588" t="s">
        <v>890</v>
      </c>
      <c r="D55" s="2588">
        <v>0</v>
      </c>
      <c r="E55" s="2589"/>
      <c r="K55" s="2587" t="s">
        <v>5812</v>
      </c>
      <c r="L55" s="2553"/>
      <c r="M55" s="4829"/>
      <c r="N55" s="3467"/>
      <c r="O55" s="3469"/>
      <c r="P55" s="3438" t="str">
        <f t="shared" si="2"/>
        <v>Please complete all cells in row</v>
      </c>
      <c r="Q55" s="994">
        <v>4</v>
      </c>
      <c r="R55" s="3467"/>
      <c r="S55" s="3468"/>
    </row>
    <row r="56" spans="1:19" s="2550" customFormat="1" ht="15" customHeight="1">
      <c r="A56" s="3183"/>
      <c r="B56" s="2932" t="s">
        <v>5815</v>
      </c>
      <c r="C56" s="2588" t="s">
        <v>890</v>
      </c>
      <c r="D56" s="2588">
        <v>0</v>
      </c>
      <c r="E56" s="2589"/>
      <c r="K56" s="2587" t="s">
        <v>5814</v>
      </c>
      <c r="L56" s="2553"/>
      <c r="M56" s="2581"/>
      <c r="N56" s="3467"/>
      <c r="O56" s="3469"/>
      <c r="P56" s="3438" t="str">
        <f t="shared" si="2"/>
        <v>Please complete all cells in row</v>
      </c>
      <c r="Q56" s="994">
        <v>4</v>
      </c>
      <c r="R56" s="3467"/>
      <c r="S56" s="3468"/>
    </row>
    <row r="57" spans="1:19" s="2550" customFormat="1" ht="15" customHeight="1">
      <c r="A57" s="3183"/>
      <c r="B57" s="2932" t="s">
        <v>5817</v>
      </c>
      <c r="C57" s="2588" t="s">
        <v>890</v>
      </c>
      <c r="D57" s="2588">
        <v>0</v>
      </c>
      <c r="E57" s="2589"/>
      <c r="K57" s="2587" t="s">
        <v>5816</v>
      </c>
      <c r="L57" s="2553"/>
      <c r="M57" s="2581"/>
      <c r="N57" s="3467"/>
      <c r="O57" s="3469"/>
      <c r="P57" s="3438" t="str">
        <f t="shared" si="2"/>
        <v>Please complete all cells in row</v>
      </c>
      <c r="Q57" s="994">
        <v>4</v>
      </c>
      <c r="R57" s="3467"/>
      <c r="S57" s="3468"/>
    </row>
    <row r="58" spans="1:19" s="2550" customFormat="1" ht="15" customHeight="1">
      <c r="A58" s="3183"/>
      <c r="B58" s="2932" t="s">
        <v>5819</v>
      </c>
      <c r="C58" s="2588" t="s">
        <v>890</v>
      </c>
      <c r="D58" s="2588">
        <v>0</v>
      </c>
      <c r="E58" s="2589"/>
      <c r="K58" s="2587" t="s">
        <v>5818</v>
      </c>
      <c r="L58" s="2553"/>
      <c r="M58" s="2581"/>
      <c r="N58" s="3467"/>
      <c r="O58" s="3469"/>
      <c r="P58" s="3438" t="str">
        <f t="shared" si="2"/>
        <v>Please complete all cells in row</v>
      </c>
      <c r="Q58" s="994">
        <v>4</v>
      </c>
      <c r="R58" s="3467"/>
      <c r="S58" s="3468"/>
    </row>
    <row r="59" spans="1:19" s="2550" customFormat="1" ht="15" customHeight="1">
      <c r="A59" s="3183"/>
      <c r="B59" s="2932" t="s">
        <v>5821</v>
      </c>
      <c r="C59" s="2588" t="s">
        <v>890</v>
      </c>
      <c r="D59" s="2588">
        <v>0</v>
      </c>
      <c r="E59" s="2589"/>
      <c r="K59" s="2587" t="s">
        <v>5820</v>
      </c>
      <c r="L59" s="2553"/>
      <c r="M59" s="2581"/>
      <c r="N59" s="3467"/>
      <c r="O59" s="3469"/>
      <c r="P59" s="3438" t="str">
        <f t="shared" si="2"/>
        <v>Please complete all cells in row</v>
      </c>
      <c r="Q59" s="994">
        <v>4</v>
      </c>
      <c r="R59" s="3467"/>
      <c r="S59" s="3468"/>
    </row>
    <row r="60" spans="1:19" s="2550" customFormat="1" ht="15" customHeight="1">
      <c r="A60" s="3183"/>
      <c r="B60" s="2932" t="s">
        <v>5823</v>
      </c>
      <c r="C60" s="2588" t="s">
        <v>890</v>
      </c>
      <c r="D60" s="2588">
        <v>0</v>
      </c>
      <c r="E60" s="2589"/>
      <c r="K60" s="2587" t="s">
        <v>5822</v>
      </c>
      <c r="L60" s="2553"/>
      <c r="M60" s="2581"/>
      <c r="N60" s="3467"/>
      <c r="O60" s="3469"/>
      <c r="P60" s="3438" t="str">
        <f t="shared" si="2"/>
        <v>Please complete all cells in row</v>
      </c>
      <c r="Q60" s="994">
        <v>4</v>
      </c>
      <c r="R60" s="3467"/>
      <c r="S60" s="3468"/>
    </row>
    <row r="61" spans="1:19" s="2550" customFormat="1" ht="15" customHeight="1">
      <c r="A61" s="3183"/>
      <c r="B61" s="2932" t="s">
        <v>5825</v>
      </c>
      <c r="C61" s="2588" t="s">
        <v>890</v>
      </c>
      <c r="D61" s="2588">
        <v>0</v>
      </c>
      <c r="E61" s="2589"/>
      <c r="K61" s="2587" t="s">
        <v>5824</v>
      </c>
      <c r="L61" s="2553"/>
      <c r="M61" s="2581"/>
      <c r="N61" s="3467"/>
      <c r="O61" s="3469"/>
      <c r="P61" s="3438" t="str">
        <f t="shared" si="2"/>
        <v>Please complete all cells in row</v>
      </c>
      <c r="Q61" s="994">
        <v>4</v>
      </c>
      <c r="R61" s="3467"/>
      <c r="S61" s="3468"/>
    </row>
    <row r="62" spans="1:19" s="2550" customFormat="1" ht="15" customHeight="1">
      <c r="A62" s="3183"/>
      <c r="B62" s="2932" t="s">
        <v>5827</v>
      </c>
      <c r="C62" s="2588" t="s">
        <v>890</v>
      </c>
      <c r="D62" s="2588">
        <v>0</v>
      </c>
      <c r="E62" s="2589"/>
      <c r="K62" s="2587" t="s">
        <v>5826</v>
      </c>
      <c r="L62" s="2553"/>
      <c r="M62" s="2581"/>
      <c r="N62" s="3467"/>
      <c r="O62" s="3469"/>
      <c r="P62" s="3438" t="str">
        <f t="shared" si="2"/>
        <v>Please complete all cells in row</v>
      </c>
      <c r="Q62" s="994">
        <v>4</v>
      </c>
      <c r="R62" s="3467"/>
      <c r="S62" s="3468"/>
    </row>
    <row r="63" spans="1:19" ht="15" customHeight="1">
      <c r="B63" s="2590" t="s">
        <v>5829</v>
      </c>
      <c r="C63" s="2591" t="s">
        <v>5385</v>
      </c>
      <c r="D63" s="2588">
        <v>0</v>
      </c>
      <c r="E63" s="2589"/>
      <c r="F63" s="2550"/>
      <c r="G63" s="2550"/>
      <c r="H63" s="2550"/>
      <c r="I63" s="2550"/>
      <c r="J63" s="2576"/>
      <c r="K63" s="2587" t="s">
        <v>5828</v>
      </c>
      <c r="L63" s="2553"/>
      <c r="M63" s="2581"/>
      <c r="P63" s="3438" t="str">
        <f t="shared" si="2"/>
        <v>Please complete all cells in row</v>
      </c>
      <c r="Q63" s="994">
        <v>4</v>
      </c>
    </row>
    <row r="64" spans="1:19" ht="15" customHeight="1">
      <c r="B64" s="2590" t="s">
        <v>5831</v>
      </c>
      <c r="C64" s="2591" t="s">
        <v>5385</v>
      </c>
      <c r="D64" s="2588">
        <v>0</v>
      </c>
      <c r="E64" s="2589"/>
      <c r="F64" s="2550"/>
      <c r="G64" s="2550"/>
      <c r="H64" s="2550"/>
      <c r="I64" s="2550"/>
      <c r="J64" s="2576"/>
      <c r="K64" s="2587" t="s">
        <v>5830</v>
      </c>
      <c r="L64" s="2553"/>
      <c r="M64" s="2581"/>
      <c r="P64" s="3438" t="str">
        <f t="shared" si="2"/>
        <v>Please complete all cells in row</v>
      </c>
      <c r="Q64" s="994">
        <v>4</v>
      </c>
    </row>
    <row r="65" spans="1:16367" ht="15" customHeight="1">
      <c r="B65" s="2590" t="s">
        <v>5833</v>
      </c>
      <c r="C65" s="2591" t="s">
        <v>5764</v>
      </c>
      <c r="D65" s="2588">
        <v>0</v>
      </c>
      <c r="E65" s="2589"/>
      <c r="F65" s="2550"/>
      <c r="G65" s="2550"/>
      <c r="H65" s="2550"/>
      <c r="I65" s="2550"/>
      <c r="J65" s="2576"/>
      <c r="K65" s="2587" t="s">
        <v>5832</v>
      </c>
      <c r="L65" s="2553"/>
      <c r="M65" s="2581"/>
      <c r="P65" s="3438" t="str">
        <f t="shared" si="2"/>
        <v>Please complete all cells in row</v>
      </c>
      <c r="Q65" s="994">
        <v>4</v>
      </c>
    </row>
    <row r="66" spans="1:16367" ht="15" customHeight="1">
      <c r="B66" s="2590" t="s">
        <v>5835</v>
      </c>
      <c r="C66" s="2591" t="s">
        <v>890</v>
      </c>
      <c r="D66" s="2588">
        <v>0</v>
      </c>
      <c r="E66" s="2589"/>
      <c r="F66" s="2550"/>
      <c r="G66" s="2550"/>
      <c r="H66" s="2550"/>
      <c r="I66" s="2550"/>
      <c r="J66" s="2576"/>
      <c r="K66" s="2587" t="s">
        <v>5834</v>
      </c>
      <c r="L66" s="2553"/>
      <c r="M66" s="2581"/>
      <c r="P66" s="3438" t="str">
        <f t="shared" si="2"/>
        <v>Please complete all cells in row</v>
      </c>
      <c r="Q66" s="994">
        <v>4</v>
      </c>
    </row>
    <row r="67" spans="1:16367" ht="15" customHeight="1">
      <c r="B67" s="2590" t="s">
        <v>5837</v>
      </c>
      <c r="C67" s="2591" t="s">
        <v>890</v>
      </c>
      <c r="D67" s="2588">
        <v>0</v>
      </c>
      <c r="E67" s="2589"/>
      <c r="F67" s="2550"/>
      <c r="G67" s="2550"/>
      <c r="H67" s="2550"/>
      <c r="I67" s="2550"/>
      <c r="J67" s="2576"/>
      <c r="K67" s="2587" t="s">
        <v>5836</v>
      </c>
      <c r="L67" s="2553"/>
      <c r="M67" s="2581"/>
      <c r="P67" s="3438" t="str">
        <f t="shared" si="2"/>
        <v>Please complete all cells in row</v>
      </c>
      <c r="Q67" s="994">
        <v>4</v>
      </c>
    </row>
    <row r="68" spans="1:16367" ht="15" customHeight="1">
      <c r="B68" s="4598" t="s">
        <v>9800</v>
      </c>
      <c r="C68" s="4599" t="s">
        <v>890</v>
      </c>
      <c r="D68" s="4600">
        <v>0</v>
      </c>
      <c r="E68" s="4597"/>
      <c r="F68" s="2550"/>
      <c r="G68" s="2550"/>
      <c r="H68" s="2550"/>
      <c r="I68" s="2550"/>
      <c r="J68" s="2576"/>
      <c r="K68" s="2587" t="s">
        <v>5838</v>
      </c>
      <c r="L68" s="2553"/>
      <c r="M68" s="4830"/>
      <c r="P68" s="3438" t="str">
        <f t="shared" si="2"/>
        <v>Please complete all cells in row</v>
      </c>
      <c r="Q68" s="994">
        <v>4</v>
      </c>
    </row>
    <row r="69" spans="1:16367" ht="15" customHeight="1" thickBot="1">
      <c r="B69" s="4601" t="s">
        <v>9794</v>
      </c>
      <c r="C69" s="4602" t="s">
        <v>890</v>
      </c>
      <c r="D69" s="2582">
        <v>0</v>
      </c>
      <c r="E69" s="2570"/>
      <c r="F69" s="2550"/>
      <c r="G69" s="2550"/>
      <c r="H69" s="2550"/>
      <c r="I69" s="2550"/>
      <c r="J69" s="2576"/>
      <c r="K69" s="4604" t="s">
        <v>5839</v>
      </c>
      <c r="L69" s="2553"/>
      <c r="M69" s="4831"/>
      <c r="P69" s="3438"/>
    </row>
    <row r="70" spans="1:16367" ht="14.25" customHeight="1" thickTop="1" thickBot="1">
      <c r="K70" s="2592"/>
      <c r="P70" s="3438">
        <f t="shared" ref="P70:P72" si="3">IF( COUNTBLANK(E70:I70) = Q70, 0, rngIncomplete )</f>
        <v>0</v>
      </c>
      <c r="Q70" s="994">
        <v>5</v>
      </c>
    </row>
    <row r="71" spans="1:16367" ht="69.75" customHeight="1" thickTop="1" thickBot="1">
      <c r="A71" s="3127" t="s">
        <v>1332</v>
      </c>
      <c r="B71" s="2593" t="s">
        <v>5247</v>
      </c>
      <c r="E71" s="2744" t="s">
        <v>3046</v>
      </c>
      <c r="F71" s="2745" t="s">
        <v>3047</v>
      </c>
      <c r="G71" s="2745" t="s">
        <v>3048</v>
      </c>
      <c r="H71" s="2746" t="s">
        <v>1012</v>
      </c>
      <c r="I71" s="2747" t="s">
        <v>858</v>
      </c>
      <c r="J71" s="2576"/>
      <c r="K71" s="2592"/>
      <c r="P71" s="3438">
        <f t="shared" si="3"/>
        <v>0</v>
      </c>
      <c r="Q71" s="994">
        <v>0</v>
      </c>
    </row>
    <row r="72" spans="1:16367" s="1646" customFormat="1" ht="19.5" customHeight="1" thickTop="1" thickBot="1">
      <c r="A72" s="3001"/>
      <c r="B72" s="1820" t="s">
        <v>5248</v>
      </c>
      <c r="C72" s="1676" t="s">
        <v>890</v>
      </c>
      <c r="D72" s="1676">
        <v>0</v>
      </c>
      <c r="E72" s="2598"/>
      <c r="F72" s="2598"/>
      <c r="G72" s="2598"/>
      <c r="H72" s="2598"/>
      <c r="I72" s="2597">
        <f>IFERROR(SUM(E72:H72),0)</f>
        <v>0</v>
      </c>
      <c r="J72" s="2576"/>
      <c r="K72" s="2594" t="s">
        <v>5840</v>
      </c>
      <c r="M72" s="2595"/>
      <c r="N72" s="3042"/>
      <c r="O72" s="3043"/>
      <c r="P72" s="3438" t="str">
        <f t="shared" si="3"/>
        <v>Please complete all cells in row</v>
      </c>
      <c r="Q72" s="994">
        <v>0</v>
      </c>
      <c r="R72" s="3042"/>
      <c r="S72" s="3467"/>
      <c r="T72" s="2549"/>
      <c r="U72" s="2549"/>
      <c r="V72" s="2549"/>
      <c r="W72" s="2549"/>
      <c r="X72" s="2549"/>
      <c r="Y72" s="2549"/>
      <c r="Z72" s="2549"/>
      <c r="AA72" s="2549"/>
      <c r="AB72" s="2549"/>
      <c r="AC72" s="2549"/>
      <c r="AD72" s="2549"/>
      <c r="AE72" s="2549"/>
      <c r="AF72" s="2549"/>
      <c r="AG72" s="2549"/>
      <c r="AH72" s="2549"/>
      <c r="AI72" s="2549"/>
      <c r="AJ72" s="2549"/>
      <c r="AK72" s="2549"/>
      <c r="AL72" s="2549"/>
      <c r="AM72" s="2549"/>
      <c r="AN72" s="2549"/>
      <c r="AO72" s="2549"/>
      <c r="AP72" s="2549"/>
      <c r="AQ72" s="2549"/>
      <c r="AR72" s="2549"/>
      <c r="AS72" s="2549"/>
      <c r="AT72" s="2549"/>
      <c r="AU72" s="2549"/>
      <c r="AV72" s="2549"/>
      <c r="AW72" s="2549"/>
      <c r="AX72" s="2549"/>
      <c r="AY72" s="2549"/>
      <c r="AZ72" s="2549"/>
      <c r="BA72" s="2549"/>
      <c r="BB72" s="2549"/>
      <c r="BC72" s="2549"/>
      <c r="BD72" s="2549"/>
      <c r="BE72" s="2549"/>
      <c r="BF72" s="2549"/>
      <c r="BG72" s="2549"/>
      <c r="BH72" s="2549"/>
      <c r="BI72" s="2549"/>
      <c r="BJ72" s="2549"/>
      <c r="BK72" s="2549"/>
      <c r="BL72" s="2549"/>
      <c r="BM72" s="2549"/>
      <c r="BN72" s="2549"/>
      <c r="BO72" s="2549"/>
      <c r="BP72" s="2549"/>
      <c r="BQ72" s="2549"/>
      <c r="BR72" s="2549"/>
      <c r="BS72" s="2549"/>
      <c r="BT72" s="2549"/>
      <c r="BU72" s="2549"/>
      <c r="BV72" s="2549"/>
      <c r="BW72" s="2549"/>
      <c r="BX72" s="2549"/>
      <c r="BY72" s="2549"/>
      <c r="BZ72" s="2549"/>
      <c r="CA72" s="2549"/>
      <c r="CB72" s="2549"/>
      <c r="CC72" s="2549"/>
      <c r="CD72" s="2549"/>
      <c r="CE72" s="2549"/>
      <c r="CF72" s="2549"/>
      <c r="CG72" s="2549"/>
      <c r="CH72" s="2549"/>
      <c r="CI72" s="2549"/>
      <c r="CJ72" s="2549"/>
      <c r="CK72" s="2549"/>
      <c r="CL72" s="2549"/>
      <c r="CM72" s="2549"/>
      <c r="CN72" s="2549"/>
      <c r="CO72" s="2549"/>
      <c r="CP72" s="2549"/>
      <c r="CQ72" s="2549"/>
      <c r="CR72" s="2549"/>
      <c r="CS72" s="2549"/>
      <c r="CT72" s="2549"/>
      <c r="CU72" s="2549"/>
      <c r="CV72" s="2549"/>
      <c r="CW72" s="2549"/>
      <c r="CX72" s="2549"/>
      <c r="CY72" s="2549"/>
      <c r="CZ72" s="2549"/>
      <c r="DA72" s="2549"/>
      <c r="DB72" s="2549"/>
      <c r="DC72" s="2549"/>
      <c r="DD72" s="2549"/>
      <c r="DE72" s="2549"/>
      <c r="DF72" s="2549"/>
      <c r="DG72" s="2549"/>
      <c r="DH72" s="2549"/>
      <c r="DI72" s="2549"/>
      <c r="DJ72" s="2549"/>
      <c r="DK72" s="2549"/>
      <c r="DL72" s="2549"/>
      <c r="DM72" s="2549"/>
      <c r="DN72" s="2549"/>
      <c r="DO72" s="2549"/>
      <c r="DP72" s="2549"/>
      <c r="DQ72" s="2549"/>
      <c r="DR72" s="2549"/>
      <c r="DS72" s="2549"/>
      <c r="DT72" s="2549"/>
      <c r="DU72" s="2549"/>
      <c r="DV72" s="2549"/>
      <c r="DW72" s="2549"/>
      <c r="DX72" s="2549"/>
      <c r="DY72" s="2549"/>
      <c r="DZ72" s="2549"/>
      <c r="EA72" s="2549"/>
      <c r="EB72" s="2549"/>
      <c r="EC72" s="2549"/>
      <c r="ED72" s="2549"/>
      <c r="EE72" s="2549"/>
      <c r="EF72" s="2549"/>
      <c r="EG72" s="2549"/>
      <c r="EH72" s="2549"/>
      <c r="EI72" s="2549"/>
      <c r="EJ72" s="2549"/>
      <c r="EK72" s="2549"/>
      <c r="EL72" s="2549"/>
      <c r="EM72" s="2549"/>
      <c r="EN72" s="2549"/>
      <c r="EO72" s="2549"/>
      <c r="EP72" s="2549"/>
      <c r="EQ72" s="2549"/>
      <c r="ER72" s="2549"/>
      <c r="ES72" s="2549"/>
      <c r="ET72" s="2549"/>
      <c r="EU72" s="2549"/>
      <c r="EV72" s="2549"/>
      <c r="EW72" s="2549"/>
      <c r="EX72" s="2549"/>
      <c r="EY72" s="2549"/>
      <c r="EZ72" s="2549"/>
      <c r="FA72" s="2549"/>
      <c r="FB72" s="2549"/>
      <c r="FC72" s="2549"/>
      <c r="FD72" s="2549"/>
      <c r="FE72" s="2549"/>
      <c r="FF72" s="2549"/>
      <c r="FG72" s="2549"/>
      <c r="FH72" s="2549"/>
      <c r="FI72" s="2549"/>
      <c r="FJ72" s="2549"/>
      <c r="FK72" s="2549"/>
      <c r="FL72" s="2549"/>
      <c r="FM72" s="2549"/>
      <c r="FN72" s="2549"/>
      <c r="FO72" s="2549"/>
      <c r="FP72" s="2549"/>
      <c r="FQ72" s="2549"/>
      <c r="FR72" s="2549"/>
      <c r="FS72" s="2549"/>
      <c r="FT72" s="2549"/>
      <c r="FU72" s="2549"/>
      <c r="FV72" s="2549"/>
      <c r="FW72" s="2549"/>
      <c r="FX72" s="2549"/>
      <c r="FY72" s="2549"/>
      <c r="FZ72" s="2549"/>
      <c r="GA72" s="2549"/>
      <c r="GB72" s="2549"/>
      <c r="GC72" s="2549"/>
      <c r="GD72" s="2549"/>
      <c r="GE72" s="2549"/>
      <c r="GF72" s="2549"/>
      <c r="GG72" s="2549"/>
      <c r="GH72" s="2549"/>
      <c r="GI72" s="2549"/>
      <c r="GJ72" s="2549"/>
      <c r="GK72" s="2549"/>
      <c r="GL72" s="2549"/>
      <c r="GM72" s="2549"/>
      <c r="GN72" s="2549"/>
      <c r="GO72" s="2549"/>
      <c r="GP72" s="2549"/>
      <c r="GQ72" s="2549"/>
      <c r="GR72" s="2549"/>
      <c r="GS72" s="2549"/>
      <c r="GT72" s="2549"/>
      <c r="GU72" s="2549"/>
      <c r="GV72" s="2549"/>
      <c r="GW72" s="2549"/>
      <c r="GX72" s="2549"/>
      <c r="GY72" s="2549"/>
      <c r="GZ72" s="2549"/>
      <c r="HA72" s="2549"/>
      <c r="HB72" s="2549"/>
      <c r="HC72" s="2549"/>
      <c r="HD72" s="2549"/>
      <c r="HE72" s="2549"/>
      <c r="HF72" s="2549"/>
      <c r="HG72" s="2549"/>
      <c r="HH72" s="2549"/>
      <c r="HI72" s="2549"/>
      <c r="HJ72" s="2549"/>
      <c r="HK72" s="2549"/>
      <c r="HL72" s="2549"/>
      <c r="HM72" s="2549"/>
      <c r="HN72" s="2549"/>
      <c r="HO72" s="2549"/>
      <c r="HP72" s="2549"/>
      <c r="HQ72" s="2549"/>
      <c r="HR72" s="2549"/>
      <c r="HS72" s="2549"/>
      <c r="HT72" s="2549"/>
      <c r="HU72" s="2549"/>
      <c r="HV72" s="2549"/>
      <c r="HW72" s="2549"/>
      <c r="HX72" s="2549"/>
      <c r="HY72" s="2549"/>
      <c r="HZ72" s="2549"/>
      <c r="IA72" s="2549"/>
      <c r="IB72" s="2549"/>
      <c r="IC72" s="2549"/>
      <c r="ID72" s="2549"/>
      <c r="IE72" s="2549"/>
      <c r="IF72" s="2549"/>
      <c r="IG72" s="2549"/>
      <c r="IH72" s="2549"/>
      <c r="II72" s="2549"/>
      <c r="IJ72" s="2549"/>
      <c r="IK72" s="2549"/>
      <c r="IL72" s="2549"/>
      <c r="IM72" s="2549"/>
      <c r="IN72" s="2549"/>
      <c r="IO72" s="2549"/>
      <c r="IP72" s="2549"/>
      <c r="IQ72" s="2549"/>
      <c r="IR72" s="2549"/>
      <c r="IS72" s="2549"/>
      <c r="IT72" s="2549"/>
      <c r="IU72" s="2549"/>
      <c r="IV72" s="2549"/>
      <c r="IW72" s="2549"/>
      <c r="IX72" s="2549"/>
      <c r="IY72" s="2549"/>
      <c r="IZ72" s="2549"/>
      <c r="JA72" s="2549"/>
      <c r="JB72" s="2549"/>
      <c r="JC72" s="2549"/>
      <c r="JD72" s="2549"/>
      <c r="JE72" s="2549"/>
      <c r="JF72" s="2549"/>
      <c r="JG72" s="2549"/>
      <c r="JH72" s="2549"/>
      <c r="JI72" s="2549"/>
      <c r="JJ72" s="2549"/>
      <c r="JK72" s="2549"/>
      <c r="JL72" s="2549"/>
      <c r="JM72" s="2549"/>
      <c r="JN72" s="2549"/>
      <c r="JO72" s="2549"/>
      <c r="JP72" s="2549"/>
      <c r="JQ72" s="2549"/>
      <c r="JR72" s="2549"/>
      <c r="JS72" s="2549"/>
      <c r="JT72" s="2549"/>
      <c r="JU72" s="2549"/>
      <c r="JV72" s="2549"/>
      <c r="JW72" s="2549"/>
      <c r="JX72" s="2549"/>
      <c r="JY72" s="2549"/>
      <c r="JZ72" s="2549"/>
      <c r="KA72" s="2549"/>
      <c r="KB72" s="2549"/>
      <c r="KC72" s="2549"/>
      <c r="KD72" s="2549"/>
      <c r="KE72" s="2549"/>
      <c r="KF72" s="2549"/>
      <c r="KG72" s="2549"/>
      <c r="KH72" s="2549"/>
      <c r="KI72" s="2549"/>
      <c r="KJ72" s="2549"/>
      <c r="KK72" s="2549"/>
      <c r="KL72" s="2549"/>
      <c r="KM72" s="2549"/>
      <c r="KN72" s="2549"/>
      <c r="KO72" s="2549"/>
      <c r="KP72" s="2549"/>
      <c r="KQ72" s="2549"/>
      <c r="KR72" s="2549"/>
      <c r="KS72" s="2549"/>
      <c r="KT72" s="2549"/>
      <c r="KU72" s="2549"/>
      <c r="KV72" s="2549"/>
      <c r="KW72" s="2549"/>
      <c r="KX72" s="2549"/>
      <c r="KY72" s="2549"/>
      <c r="KZ72" s="2549"/>
      <c r="LA72" s="2549"/>
      <c r="LB72" s="2549"/>
      <c r="LC72" s="2549"/>
      <c r="LD72" s="2549"/>
      <c r="LE72" s="2549"/>
      <c r="LF72" s="2549"/>
      <c r="LG72" s="2549"/>
      <c r="LH72" s="2549"/>
      <c r="LI72" s="2549"/>
      <c r="LJ72" s="2549"/>
      <c r="LK72" s="2549"/>
      <c r="LL72" s="2549"/>
      <c r="LM72" s="2549"/>
      <c r="LN72" s="2549"/>
      <c r="LO72" s="2549"/>
      <c r="LP72" s="2549"/>
      <c r="LQ72" s="2549"/>
      <c r="LR72" s="2549"/>
      <c r="LS72" s="2549"/>
      <c r="LT72" s="2549"/>
      <c r="LU72" s="2549"/>
      <c r="LV72" s="2549"/>
      <c r="LW72" s="2549"/>
      <c r="LX72" s="2549"/>
      <c r="LY72" s="2549"/>
      <c r="LZ72" s="2549"/>
      <c r="MA72" s="2549"/>
      <c r="MB72" s="2549"/>
      <c r="MC72" s="2549"/>
      <c r="MD72" s="2549"/>
      <c r="ME72" s="2549"/>
      <c r="MF72" s="2549"/>
      <c r="MG72" s="2549"/>
      <c r="MH72" s="2549"/>
      <c r="MI72" s="2549"/>
      <c r="MJ72" s="2549"/>
      <c r="MK72" s="2549"/>
      <c r="ML72" s="2549"/>
      <c r="MM72" s="2549"/>
      <c r="MN72" s="2549"/>
      <c r="MO72" s="2549"/>
      <c r="MP72" s="2549"/>
      <c r="MQ72" s="2549"/>
      <c r="MR72" s="2549"/>
      <c r="MS72" s="2549"/>
      <c r="MT72" s="2549"/>
      <c r="MU72" s="2549"/>
      <c r="MV72" s="2549"/>
      <c r="MW72" s="2549"/>
      <c r="MX72" s="2549"/>
      <c r="MY72" s="2549"/>
      <c r="MZ72" s="2549"/>
      <c r="NA72" s="2549"/>
      <c r="NB72" s="2549"/>
      <c r="NC72" s="2549"/>
      <c r="ND72" s="2549"/>
      <c r="NE72" s="2549"/>
      <c r="NF72" s="2549"/>
      <c r="NG72" s="2549"/>
      <c r="NH72" s="2549"/>
      <c r="NI72" s="2549"/>
      <c r="NJ72" s="2549"/>
      <c r="NK72" s="2549"/>
      <c r="NL72" s="2549"/>
      <c r="NM72" s="2549"/>
      <c r="NN72" s="2549"/>
      <c r="NO72" s="2549"/>
      <c r="NP72" s="2549"/>
      <c r="NQ72" s="2549"/>
      <c r="NR72" s="2549"/>
      <c r="NS72" s="2549"/>
      <c r="NT72" s="2549"/>
      <c r="NU72" s="2549"/>
      <c r="NV72" s="2549"/>
      <c r="NW72" s="2549"/>
      <c r="NX72" s="2549"/>
      <c r="NY72" s="2549"/>
      <c r="NZ72" s="2549"/>
      <c r="OA72" s="2549"/>
      <c r="OB72" s="2549"/>
      <c r="OC72" s="2549"/>
      <c r="OD72" s="2549"/>
      <c r="OE72" s="2549"/>
      <c r="OF72" s="2549"/>
      <c r="OG72" s="2549"/>
      <c r="OH72" s="2549"/>
      <c r="OI72" s="2549"/>
      <c r="OJ72" s="2549"/>
      <c r="OK72" s="2549"/>
      <c r="OL72" s="2549"/>
      <c r="OM72" s="2549"/>
      <c r="ON72" s="2549"/>
      <c r="OO72" s="2549"/>
      <c r="OP72" s="2549"/>
      <c r="OQ72" s="2549"/>
      <c r="OR72" s="2549"/>
      <c r="OS72" s="2549"/>
      <c r="OT72" s="2549"/>
      <c r="OU72" s="2549"/>
      <c r="OV72" s="2549"/>
      <c r="OW72" s="2549"/>
      <c r="OX72" s="2549"/>
      <c r="OY72" s="2549"/>
      <c r="OZ72" s="2549"/>
      <c r="PA72" s="2549"/>
      <c r="PB72" s="2549"/>
      <c r="PC72" s="2549"/>
      <c r="PD72" s="2549"/>
      <c r="PE72" s="2549"/>
      <c r="PF72" s="2549"/>
      <c r="PG72" s="2549"/>
      <c r="PH72" s="2549"/>
      <c r="PI72" s="2549"/>
      <c r="PJ72" s="2549"/>
      <c r="PK72" s="2549"/>
      <c r="PL72" s="2549"/>
      <c r="PM72" s="2549"/>
      <c r="PN72" s="2549"/>
      <c r="PO72" s="2549"/>
      <c r="PP72" s="2549"/>
      <c r="PQ72" s="2549"/>
      <c r="PR72" s="2549"/>
      <c r="PS72" s="2549"/>
      <c r="PT72" s="2549"/>
      <c r="PU72" s="2549"/>
      <c r="PV72" s="2549"/>
      <c r="PW72" s="2549"/>
      <c r="PX72" s="2549"/>
      <c r="PY72" s="2549"/>
      <c r="PZ72" s="2549"/>
      <c r="QA72" s="2549"/>
      <c r="QB72" s="2549"/>
      <c r="QC72" s="2549"/>
      <c r="QD72" s="2549"/>
      <c r="QE72" s="2549"/>
      <c r="QF72" s="2549"/>
      <c r="QG72" s="2549"/>
      <c r="QH72" s="2549"/>
      <c r="QI72" s="2549"/>
      <c r="QJ72" s="2549"/>
      <c r="QK72" s="2549"/>
      <c r="QL72" s="2549"/>
      <c r="QM72" s="2549"/>
      <c r="QN72" s="2549"/>
      <c r="QO72" s="2549"/>
      <c r="QP72" s="2549"/>
      <c r="QQ72" s="2549"/>
      <c r="QR72" s="2549"/>
      <c r="QS72" s="2549"/>
      <c r="QT72" s="2549"/>
      <c r="QU72" s="2549"/>
      <c r="QV72" s="2549"/>
      <c r="QW72" s="2549"/>
      <c r="QX72" s="2549"/>
      <c r="QY72" s="2549"/>
      <c r="QZ72" s="2549"/>
      <c r="RA72" s="2549"/>
      <c r="RB72" s="2549"/>
      <c r="RC72" s="2549"/>
      <c r="RD72" s="2549"/>
      <c r="RE72" s="2549"/>
      <c r="RF72" s="2549"/>
      <c r="RG72" s="2549"/>
      <c r="RH72" s="2549"/>
      <c r="RI72" s="2549"/>
      <c r="RJ72" s="2549"/>
      <c r="RK72" s="2549"/>
      <c r="RL72" s="2549"/>
      <c r="RM72" s="2549"/>
      <c r="RN72" s="2549"/>
      <c r="RO72" s="2549"/>
      <c r="RP72" s="2549"/>
      <c r="RQ72" s="2549"/>
      <c r="RR72" s="2549"/>
      <c r="RS72" s="2549"/>
      <c r="RT72" s="2549"/>
      <c r="RU72" s="2549"/>
      <c r="RV72" s="2549"/>
      <c r="RW72" s="2549"/>
      <c r="RX72" s="2549"/>
      <c r="RY72" s="2549"/>
      <c r="RZ72" s="2549"/>
      <c r="SA72" s="2549"/>
      <c r="SB72" s="2549"/>
      <c r="SC72" s="2549"/>
      <c r="SD72" s="2549"/>
      <c r="SE72" s="2549"/>
      <c r="SF72" s="2549"/>
      <c r="SG72" s="2549"/>
      <c r="SH72" s="2549"/>
      <c r="SI72" s="2549"/>
      <c r="SJ72" s="2549"/>
      <c r="SK72" s="2549"/>
      <c r="SL72" s="2549"/>
      <c r="SM72" s="2549"/>
      <c r="SN72" s="2549"/>
      <c r="SO72" s="2549"/>
      <c r="SP72" s="2549"/>
      <c r="SQ72" s="2549"/>
      <c r="SR72" s="2549"/>
      <c r="SS72" s="2549"/>
      <c r="ST72" s="2549"/>
      <c r="SU72" s="2549"/>
      <c r="SV72" s="2549"/>
      <c r="SW72" s="2549"/>
      <c r="SX72" s="2549"/>
      <c r="SY72" s="2549"/>
      <c r="SZ72" s="2549"/>
      <c r="TA72" s="2549"/>
      <c r="TB72" s="2549"/>
      <c r="TC72" s="2549"/>
      <c r="TD72" s="2549"/>
      <c r="TE72" s="2549"/>
      <c r="TF72" s="2549"/>
      <c r="TG72" s="2549"/>
      <c r="TH72" s="2549"/>
      <c r="TI72" s="2549"/>
      <c r="TJ72" s="2549"/>
      <c r="TK72" s="2549"/>
      <c r="TL72" s="2549"/>
      <c r="TM72" s="2549"/>
      <c r="TN72" s="2549"/>
      <c r="TO72" s="2549"/>
      <c r="TP72" s="2549"/>
      <c r="TQ72" s="2549"/>
      <c r="TR72" s="2549"/>
      <c r="TS72" s="2549"/>
      <c r="TT72" s="2549"/>
      <c r="TU72" s="2549"/>
      <c r="TV72" s="2549"/>
      <c r="TW72" s="2549"/>
      <c r="TX72" s="2549"/>
      <c r="TY72" s="2549"/>
      <c r="TZ72" s="2549"/>
      <c r="UA72" s="2549"/>
      <c r="UB72" s="2549"/>
      <c r="UC72" s="2549"/>
      <c r="UD72" s="2549"/>
      <c r="UE72" s="2549"/>
      <c r="UF72" s="2549"/>
      <c r="UG72" s="2549"/>
      <c r="UH72" s="2549"/>
      <c r="UI72" s="2549"/>
      <c r="UJ72" s="2549"/>
      <c r="UK72" s="2549"/>
      <c r="UL72" s="2549"/>
      <c r="UM72" s="2549"/>
      <c r="UN72" s="2549"/>
      <c r="UO72" s="2549"/>
      <c r="UP72" s="2549"/>
      <c r="UQ72" s="2549"/>
      <c r="UR72" s="2549"/>
      <c r="US72" s="2549"/>
      <c r="UT72" s="2549"/>
      <c r="UU72" s="2549"/>
      <c r="UV72" s="2549"/>
      <c r="UW72" s="2549"/>
      <c r="UX72" s="2549"/>
      <c r="UY72" s="2549"/>
      <c r="UZ72" s="2549"/>
      <c r="VA72" s="2549"/>
      <c r="VB72" s="2549"/>
      <c r="VC72" s="2549"/>
      <c r="VD72" s="2549"/>
      <c r="VE72" s="2549"/>
      <c r="VF72" s="2549"/>
      <c r="VG72" s="2549"/>
      <c r="VH72" s="2549"/>
      <c r="VI72" s="2549"/>
      <c r="VJ72" s="2549"/>
      <c r="VK72" s="2549"/>
      <c r="VL72" s="2549"/>
      <c r="VM72" s="2549"/>
      <c r="VN72" s="2549"/>
      <c r="VO72" s="2549"/>
      <c r="VP72" s="2549"/>
      <c r="VQ72" s="2549"/>
      <c r="VR72" s="2549"/>
      <c r="VS72" s="2549"/>
      <c r="VT72" s="2549"/>
      <c r="VU72" s="2549"/>
      <c r="VV72" s="2549"/>
      <c r="VW72" s="2549"/>
      <c r="VX72" s="2549"/>
      <c r="VY72" s="2549"/>
      <c r="VZ72" s="2549"/>
      <c r="WA72" s="2549"/>
      <c r="WB72" s="2549"/>
      <c r="WC72" s="2549"/>
      <c r="WD72" s="2549"/>
      <c r="WE72" s="2549"/>
      <c r="WF72" s="2549"/>
      <c r="WG72" s="2549"/>
      <c r="WH72" s="2549"/>
      <c r="WI72" s="2549"/>
      <c r="WJ72" s="2549"/>
      <c r="WK72" s="2549"/>
      <c r="WL72" s="2549"/>
      <c r="WM72" s="2549"/>
      <c r="WN72" s="2549"/>
      <c r="WO72" s="2549"/>
      <c r="WP72" s="2549"/>
      <c r="WQ72" s="2549"/>
      <c r="WR72" s="2549"/>
      <c r="WS72" s="2549"/>
      <c r="WT72" s="2549"/>
      <c r="WU72" s="2549"/>
      <c r="WV72" s="2549"/>
      <c r="WW72" s="2549"/>
      <c r="WX72" s="2549"/>
      <c r="WY72" s="2549"/>
      <c r="WZ72" s="2549"/>
      <c r="XA72" s="2549"/>
      <c r="XB72" s="2549"/>
      <c r="XC72" s="2549"/>
      <c r="XD72" s="2549"/>
      <c r="XE72" s="2549"/>
      <c r="XF72" s="2549"/>
      <c r="XG72" s="2549"/>
      <c r="XH72" s="2549"/>
      <c r="XI72" s="2549"/>
      <c r="XJ72" s="2549"/>
      <c r="XK72" s="2549"/>
      <c r="XL72" s="2549"/>
      <c r="XM72" s="2549"/>
      <c r="XN72" s="2549"/>
      <c r="XO72" s="2549"/>
      <c r="XP72" s="2549"/>
      <c r="XQ72" s="2549"/>
      <c r="XR72" s="2549"/>
      <c r="XS72" s="2549"/>
      <c r="XT72" s="2549"/>
      <c r="XU72" s="2549"/>
      <c r="XV72" s="2549"/>
      <c r="XW72" s="2549"/>
      <c r="XX72" s="2549"/>
      <c r="XY72" s="2549"/>
      <c r="XZ72" s="2549"/>
      <c r="YA72" s="2549"/>
      <c r="YB72" s="2549"/>
      <c r="YC72" s="2549"/>
      <c r="YD72" s="2549"/>
      <c r="YE72" s="2549"/>
      <c r="YF72" s="2549"/>
      <c r="YG72" s="2549"/>
      <c r="YH72" s="2549"/>
      <c r="YI72" s="2549"/>
      <c r="YJ72" s="2549"/>
      <c r="YK72" s="2549"/>
      <c r="YL72" s="2549"/>
      <c r="YM72" s="2549"/>
      <c r="YN72" s="2549"/>
      <c r="YO72" s="2549"/>
      <c r="YP72" s="2549"/>
      <c r="YQ72" s="2549"/>
      <c r="YR72" s="2549"/>
      <c r="YS72" s="2549"/>
      <c r="YT72" s="2549"/>
      <c r="YU72" s="2549"/>
      <c r="YV72" s="2549"/>
      <c r="YW72" s="2549"/>
      <c r="YX72" s="2549"/>
      <c r="YY72" s="2549"/>
      <c r="YZ72" s="2549"/>
      <c r="ZA72" s="2549"/>
      <c r="ZB72" s="2549"/>
      <c r="ZC72" s="2549"/>
      <c r="ZD72" s="2549"/>
      <c r="ZE72" s="2549"/>
      <c r="ZF72" s="2549"/>
      <c r="ZG72" s="2549"/>
      <c r="ZH72" s="2549"/>
      <c r="ZI72" s="2549"/>
      <c r="ZJ72" s="2549"/>
      <c r="ZK72" s="2549"/>
      <c r="ZL72" s="2549"/>
      <c r="ZM72" s="2549"/>
      <c r="ZN72" s="2549"/>
      <c r="ZO72" s="2549"/>
      <c r="ZP72" s="2549"/>
      <c r="ZQ72" s="2549"/>
      <c r="ZR72" s="2549"/>
      <c r="ZS72" s="2549"/>
      <c r="ZT72" s="2549"/>
      <c r="ZU72" s="2549"/>
      <c r="ZV72" s="2549"/>
      <c r="ZW72" s="2549"/>
      <c r="ZX72" s="2549"/>
      <c r="ZY72" s="2549"/>
      <c r="ZZ72" s="2549"/>
      <c r="AAA72" s="2549"/>
      <c r="AAB72" s="2549"/>
      <c r="AAC72" s="2549"/>
      <c r="AAD72" s="2549"/>
      <c r="AAE72" s="2549"/>
      <c r="AAF72" s="2549"/>
      <c r="AAG72" s="2549"/>
      <c r="AAH72" s="2549"/>
      <c r="AAI72" s="2549"/>
      <c r="AAJ72" s="2549"/>
      <c r="AAK72" s="2549"/>
      <c r="AAL72" s="2549"/>
      <c r="AAM72" s="2549"/>
      <c r="AAN72" s="2549"/>
      <c r="AAO72" s="2549"/>
      <c r="AAP72" s="2549"/>
      <c r="AAQ72" s="2549"/>
      <c r="AAR72" s="2549"/>
      <c r="AAS72" s="2549"/>
      <c r="AAT72" s="2549"/>
      <c r="AAU72" s="2549"/>
      <c r="AAV72" s="2549"/>
      <c r="AAW72" s="2549"/>
      <c r="AAX72" s="2549"/>
      <c r="AAY72" s="2549"/>
      <c r="AAZ72" s="2549"/>
      <c r="ABA72" s="2549"/>
      <c r="ABB72" s="2549"/>
      <c r="ABC72" s="2549"/>
      <c r="ABD72" s="2549"/>
      <c r="ABE72" s="2549"/>
      <c r="ABF72" s="2549"/>
      <c r="ABG72" s="2549"/>
      <c r="ABH72" s="2549"/>
      <c r="ABI72" s="2549"/>
      <c r="ABJ72" s="2549"/>
      <c r="ABK72" s="2549"/>
      <c r="ABL72" s="2549"/>
      <c r="ABM72" s="2549"/>
      <c r="ABN72" s="2549"/>
      <c r="ABO72" s="2549"/>
      <c r="ABP72" s="2549"/>
      <c r="ABQ72" s="2549"/>
      <c r="ABR72" s="2549"/>
      <c r="ABS72" s="2549"/>
      <c r="ABT72" s="2549"/>
      <c r="ABU72" s="2549"/>
      <c r="ABV72" s="2549"/>
      <c r="ABW72" s="2549"/>
      <c r="ABX72" s="2549"/>
      <c r="ABY72" s="2549"/>
      <c r="ABZ72" s="2549"/>
      <c r="ACA72" s="2549"/>
      <c r="ACB72" s="2549"/>
      <c r="ACC72" s="2549"/>
      <c r="ACD72" s="2549"/>
      <c r="ACE72" s="2549"/>
      <c r="ACF72" s="2549"/>
      <c r="ACG72" s="2549"/>
      <c r="ACH72" s="2549"/>
      <c r="ACI72" s="2549"/>
      <c r="ACJ72" s="2549"/>
      <c r="ACK72" s="2549"/>
      <c r="ACL72" s="2549"/>
      <c r="ACM72" s="2549"/>
      <c r="ACN72" s="2549"/>
      <c r="ACO72" s="2549"/>
      <c r="ACP72" s="2549"/>
      <c r="ACQ72" s="2549"/>
      <c r="ACR72" s="2549"/>
      <c r="ACS72" s="2549"/>
      <c r="ACT72" s="2549"/>
      <c r="ACU72" s="2549"/>
      <c r="ACV72" s="2549"/>
      <c r="ACW72" s="2549"/>
      <c r="ACX72" s="2549"/>
      <c r="ACY72" s="2549"/>
      <c r="ACZ72" s="2549"/>
      <c r="ADA72" s="2549"/>
      <c r="ADB72" s="2549"/>
      <c r="ADC72" s="2549"/>
      <c r="ADD72" s="2549"/>
      <c r="ADE72" s="2549"/>
      <c r="ADF72" s="2549"/>
      <c r="ADG72" s="2549"/>
      <c r="ADH72" s="2549"/>
      <c r="ADI72" s="2549"/>
      <c r="ADJ72" s="2549"/>
      <c r="ADK72" s="2549"/>
      <c r="ADL72" s="2549"/>
      <c r="ADM72" s="2549"/>
      <c r="ADN72" s="2549"/>
      <c r="ADO72" s="2549"/>
      <c r="ADP72" s="2549"/>
      <c r="ADQ72" s="2549"/>
      <c r="ADR72" s="2549"/>
      <c r="ADS72" s="2549"/>
      <c r="ADT72" s="2549"/>
      <c r="ADU72" s="2549"/>
      <c r="ADV72" s="2549"/>
      <c r="ADW72" s="2549"/>
      <c r="ADX72" s="2549"/>
      <c r="ADY72" s="2549"/>
      <c r="ADZ72" s="2549"/>
      <c r="AEA72" s="2549"/>
      <c r="AEB72" s="2549"/>
      <c r="AEC72" s="2549"/>
      <c r="AED72" s="2549"/>
      <c r="AEE72" s="2549"/>
      <c r="AEF72" s="2549"/>
      <c r="AEG72" s="2549"/>
      <c r="AEH72" s="2549"/>
      <c r="AEI72" s="2549"/>
      <c r="AEJ72" s="2549"/>
      <c r="AEK72" s="2549"/>
      <c r="AEL72" s="2549"/>
      <c r="AEM72" s="2549"/>
      <c r="AEN72" s="2549"/>
      <c r="AEO72" s="2549"/>
      <c r="AEP72" s="2549"/>
      <c r="AEQ72" s="2549"/>
      <c r="AER72" s="2549"/>
      <c r="AES72" s="2549"/>
      <c r="AET72" s="2549"/>
      <c r="AEU72" s="2549"/>
      <c r="AEV72" s="2549"/>
      <c r="AEW72" s="2549"/>
      <c r="AEX72" s="2549"/>
      <c r="AEY72" s="2549"/>
      <c r="AEZ72" s="2549"/>
      <c r="AFA72" s="2549"/>
      <c r="AFB72" s="2549"/>
      <c r="AFC72" s="2549"/>
      <c r="AFD72" s="2549"/>
      <c r="AFE72" s="2549"/>
      <c r="AFF72" s="2549"/>
      <c r="AFG72" s="2549"/>
      <c r="AFH72" s="2549"/>
      <c r="AFI72" s="2549"/>
      <c r="AFJ72" s="2549"/>
      <c r="AFK72" s="2549"/>
      <c r="AFL72" s="2549"/>
      <c r="AFM72" s="2549"/>
      <c r="AFN72" s="2549"/>
      <c r="AFO72" s="2549"/>
      <c r="AFP72" s="2549"/>
      <c r="AFQ72" s="2549"/>
      <c r="AFR72" s="2549"/>
      <c r="AFS72" s="2549"/>
      <c r="AFT72" s="2549"/>
      <c r="AFU72" s="2549"/>
      <c r="AFV72" s="2549"/>
      <c r="AFW72" s="2549"/>
      <c r="AFX72" s="2549"/>
      <c r="AFY72" s="2549"/>
      <c r="AFZ72" s="2549"/>
      <c r="AGA72" s="2549"/>
      <c r="AGB72" s="2549"/>
      <c r="AGC72" s="2549"/>
      <c r="AGD72" s="2549"/>
      <c r="AGE72" s="2549"/>
      <c r="AGF72" s="2549"/>
      <c r="AGG72" s="2549"/>
      <c r="AGH72" s="2549"/>
      <c r="AGI72" s="2549"/>
      <c r="AGJ72" s="2549"/>
      <c r="AGK72" s="2549"/>
      <c r="AGL72" s="2549"/>
      <c r="AGM72" s="2549"/>
      <c r="AGN72" s="2549"/>
      <c r="AGO72" s="2549"/>
      <c r="AGP72" s="2549"/>
      <c r="AGQ72" s="2549"/>
      <c r="AGR72" s="2549"/>
      <c r="AGS72" s="2549"/>
      <c r="AGT72" s="2549"/>
      <c r="AGU72" s="2549"/>
      <c r="AGV72" s="2549"/>
      <c r="AGW72" s="2549"/>
      <c r="AGX72" s="2549"/>
      <c r="AGY72" s="2549"/>
      <c r="AGZ72" s="2549"/>
      <c r="AHA72" s="2549"/>
      <c r="AHB72" s="2549"/>
      <c r="AHC72" s="2549"/>
      <c r="AHD72" s="2549"/>
      <c r="AHE72" s="2549"/>
      <c r="AHF72" s="2549"/>
      <c r="AHG72" s="2549"/>
      <c r="AHH72" s="2549"/>
      <c r="AHI72" s="2549"/>
      <c r="AHJ72" s="2549"/>
      <c r="AHK72" s="2549"/>
      <c r="AHL72" s="2549"/>
      <c r="AHM72" s="2549"/>
      <c r="AHN72" s="2549"/>
      <c r="AHO72" s="2549"/>
      <c r="AHP72" s="2549"/>
      <c r="AHQ72" s="2549"/>
      <c r="AHR72" s="2549"/>
      <c r="AHS72" s="2549"/>
      <c r="AHT72" s="2549"/>
      <c r="AHU72" s="2549"/>
      <c r="AHV72" s="2549"/>
      <c r="AHW72" s="2549"/>
      <c r="AHX72" s="2549"/>
      <c r="AHY72" s="2549"/>
      <c r="AHZ72" s="2549"/>
      <c r="AIA72" s="2549"/>
      <c r="AIB72" s="2549"/>
      <c r="AIC72" s="2549"/>
      <c r="AID72" s="2549"/>
      <c r="AIE72" s="2549"/>
      <c r="AIF72" s="2549"/>
      <c r="AIG72" s="2549"/>
      <c r="AIH72" s="2549"/>
      <c r="AII72" s="2549"/>
      <c r="AIJ72" s="2549"/>
      <c r="AIK72" s="2549"/>
      <c r="AIL72" s="2549"/>
      <c r="AIM72" s="2549"/>
      <c r="AIN72" s="2549"/>
      <c r="AIO72" s="2549"/>
      <c r="AIP72" s="2549"/>
      <c r="AIQ72" s="2549"/>
      <c r="AIR72" s="2549"/>
      <c r="AIS72" s="2549"/>
      <c r="AIT72" s="2549"/>
      <c r="AIU72" s="2549"/>
      <c r="AIV72" s="2549"/>
      <c r="AIW72" s="2549"/>
      <c r="AIX72" s="2549"/>
      <c r="AIY72" s="2549"/>
      <c r="AIZ72" s="2549"/>
      <c r="AJA72" s="2549"/>
      <c r="AJB72" s="2549"/>
      <c r="AJC72" s="2549"/>
      <c r="AJD72" s="2549"/>
      <c r="AJE72" s="2549"/>
      <c r="AJF72" s="2549"/>
      <c r="AJG72" s="2549"/>
      <c r="AJH72" s="2549"/>
      <c r="AJI72" s="2549"/>
      <c r="AJJ72" s="2549"/>
      <c r="AJK72" s="2549"/>
      <c r="AJL72" s="2549"/>
      <c r="AJM72" s="2549"/>
      <c r="AJN72" s="2549"/>
      <c r="AJO72" s="2549"/>
      <c r="AJP72" s="2549"/>
      <c r="AJQ72" s="2549"/>
      <c r="AJR72" s="2549"/>
      <c r="AJS72" s="2549"/>
      <c r="AJT72" s="2549"/>
      <c r="AJU72" s="2549"/>
      <c r="AJV72" s="2549"/>
      <c r="AJW72" s="2549"/>
      <c r="AJX72" s="2549"/>
      <c r="AJY72" s="2549"/>
      <c r="AJZ72" s="2549"/>
      <c r="AKA72" s="2549"/>
      <c r="AKB72" s="2549"/>
      <c r="AKC72" s="2549"/>
      <c r="AKD72" s="2549"/>
      <c r="AKE72" s="2549"/>
      <c r="AKF72" s="2549"/>
      <c r="AKG72" s="2549"/>
      <c r="AKH72" s="2549"/>
      <c r="AKI72" s="2549"/>
      <c r="AKJ72" s="2549"/>
      <c r="AKK72" s="2549"/>
      <c r="AKL72" s="2549"/>
      <c r="AKM72" s="2549"/>
      <c r="AKN72" s="2549"/>
      <c r="AKO72" s="2549"/>
      <c r="AKP72" s="2549"/>
      <c r="AKQ72" s="2549"/>
      <c r="AKR72" s="2549"/>
      <c r="AKS72" s="2549"/>
      <c r="AKT72" s="2549"/>
      <c r="AKU72" s="2549"/>
      <c r="AKV72" s="2549"/>
      <c r="AKW72" s="2549"/>
      <c r="AKX72" s="2549"/>
      <c r="AKY72" s="2549"/>
      <c r="AKZ72" s="2549"/>
      <c r="ALA72" s="2549"/>
      <c r="ALB72" s="2549"/>
      <c r="ALC72" s="2549"/>
      <c r="ALD72" s="2549"/>
      <c r="ALE72" s="2549"/>
      <c r="ALF72" s="2549"/>
      <c r="ALG72" s="2549"/>
      <c r="ALH72" s="2549"/>
      <c r="ALI72" s="2549"/>
      <c r="ALJ72" s="2549"/>
      <c r="ALK72" s="2549"/>
      <c r="ALL72" s="2549"/>
      <c r="ALM72" s="2549"/>
      <c r="ALN72" s="2549"/>
      <c r="ALO72" s="2549"/>
      <c r="ALP72" s="2549"/>
      <c r="ALQ72" s="2549"/>
      <c r="ALR72" s="2549"/>
      <c r="ALS72" s="2549"/>
      <c r="ALT72" s="2549"/>
      <c r="ALU72" s="2549"/>
      <c r="ALV72" s="2549"/>
      <c r="ALW72" s="2549"/>
      <c r="ALX72" s="2549"/>
      <c r="ALY72" s="2549"/>
      <c r="ALZ72" s="2549"/>
      <c r="AMA72" s="2549"/>
      <c r="AMB72" s="2549"/>
      <c r="AMC72" s="2549"/>
      <c r="AMD72" s="2549"/>
      <c r="AME72" s="2549"/>
      <c r="AMF72" s="2549"/>
      <c r="AMG72" s="2549"/>
      <c r="AMH72" s="2549"/>
      <c r="AMI72" s="2549"/>
      <c r="AMJ72" s="2549"/>
      <c r="AMK72" s="2549"/>
      <c r="AML72" s="2549"/>
      <c r="AMM72" s="2549"/>
      <c r="AMN72" s="2549"/>
      <c r="AMO72" s="2549"/>
      <c r="AMP72" s="2549"/>
      <c r="AMQ72" s="2549"/>
      <c r="AMR72" s="2549"/>
      <c r="AMS72" s="2549"/>
      <c r="AMT72" s="2549"/>
      <c r="AMU72" s="2549"/>
      <c r="AMV72" s="2549"/>
      <c r="AMW72" s="2549"/>
      <c r="AMX72" s="2549"/>
      <c r="AMY72" s="2549"/>
      <c r="AMZ72" s="2549"/>
      <c r="ANA72" s="2549"/>
      <c r="ANB72" s="2549"/>
      <c r="ANC72" s="2549"/>
      <c r="AND72" s="2549"/>
      <c r="ANE72" s="2549"/>
      <c r="ANF72" s="2549"/>
      <c r="ANG72" s="2549"/>
      <c r="ANH72" s="2549"/>
      <c r="ANI72" s="2549"/>
      <c r="ANJ72" s="2549"/>
      <c r="ANK72" s="2549"/>
      <c r="ANL72" s="2549"/>
      <c r="ANM72" s="2549"/>
      <c r="ANN72" s="2549"/>
      <c r="ANO72" s="2549"/>
      <c r="ANP72" s="2549"/>
      <c r="ANQ72" s="2549"/>
      <c r="ANR72" s="2549"/>
      <c r="ANS72" s="2549"/>
      <c r="ANT72" s="2549"/>
      <c r="ANU72" s="2549"/>
      <c r="ANV72" s="2549"/>
      <c r="ANW72" s="2549"/>
      <c r="ANX72" s="2549"/>
      <c r="ANY72" s="2549"/>
      <c r="ANZ72" s="2549"/>
      <c r="AOA72" s="2549"/>
      <c r="AOB72" s="2549"/>
      <c r="AOC72" s="2549"/>
      <c r="AOD72" s="2549"/>
      <c r="AOE72" s="2549"/>
      <c r="AOF72" s="2549"/>
      <c r="AOG72" s="2549"/>
      <c r="AOH72" s="2549"/>
      <c r="AOI72" s="2549"/>
      <c r="AOJ72" s="2549"/>
      <c r="AOK72" s="2549"/>
      <c r="AOL72" s="2549"/>
      <c r="AOM72" s="2549"/>
      <c r="AON72" s="2549"/>
      <c r="AOO72" s="2549"/>
      <c r="AOP72" s="2549"/>
      <c r="AOQ72" s="2549"/>
      <c r="AOR72" s="2549"/>
      <c r="AOS72" s="2549"/>
      <c r="AOT72" s="2549"/>
      <c r="AOU72" s="2549"/>
      <c r="AOV72" s="2549"/>
      <c r="AOW72" s="2549"/>
      <c r="AOX72" s="2549"/>
      <c r="AOY72" s="2549"/>
      <c r="AOZ72" s="2549"/>
      <c r="APA72" s="2549"/>
      <c r="APB72" s="2549"/>
      <c r="APC72" s="2549"/>
      <c r="APD72" s="2549"/>
      <c r="APE72" s="2549"/>
      <c r="APF72" s="2549"/>
      <c r="APG72" s="2549"/>
      <c r="APH72" s="2549"/>
      <c r="API72" s="2549"/>
      <c r="APJ72" s="2549"/>
      <c r="APK72" s="2549"/>
      <c r="APL72" s="2549"/>
      <c r="APM72" s="2549"/>
      <c r="APN72" s="2549"/>
      <c r="APO72" s="2549"/>
      <c r="APP72" s="2549"/>
      <c r="APQ72" s="2549"/>
      <c r="APR72" s="2549"/>
      <c r="APS72" s="2549"/>
      <c r="APT72" s="2549"/>
      <c r="APU72" s="2549"/>
      <c r="APV72" s="2549"/>
      <c r="APW72" s="2549"/>
      <c r="APX72" s="2549"/>
      <c r="APY72" s="2549"/>
      <c r="APZ72" s="2549"/>
      <c r="AQA72" s="2549"/>
      <c r="AQB72" s="2549"/>
      <c r="AQC72" s="2549"/>
      <c r="AQD72" s="2549"/>
      <c r="AQE72" s="2549"/>
      <c r="AQF72" s="2549"/>
      <c r="AQG72" s="2549"/>
      <c r="AQH72" s="2549"/>
      <c r="AQI72" s="2549"/>
      <c r="AQJ72" s="2549"/>
      <c r="AQK72" s="2549"/>
      <c r="AQL72" s="2549"/>
      <c r="AQM72" s="2549"/>
      <c r="AQN72" s="2549"/>
      <c r="AQO72" s="2549"/>
      <c r="AQP72" s="2549"/>
      <c r="AQQ72" s="2549"/>
      <c r="AQR72" s="2549"/>
      <c r="AQS72" s="2549"/>
      <c r="AQT72" s="2549"/>
      <c r="AQU72" s="2549"/>
      <c r="AQV72" s="2549"/>
      <c r="AQW72" s="2549"/>
      <c r="AQX72" s="2549"/>
      <c r="AQY72" s="2549"/>
      <c r="AQZ72" s="2549"/>
      <c r="ARA72" s="2549"/>
      <c r="ARB72" s="2549"/>
      <c r="ARC72" s="2549"/>
      <c r="ARD72" s="2549"/>
      <c r="ARE72" s="2549"/>
      <c r="ARF72" s="2549"/>
      <c r="ARG72" s="2549"/>
      <c r="ARH72" s="2549"/>
      <c r="ARI72" s="2549"/>
      <c r="ARJ72" s="2549"/>
      <c r="ARK72" s="2549"/>
      <c r="ARL72" s="2549"/>
      <c r="ARM72" s="2549"/>
      <c r="ARN72" s="2549"/>
      <c r="ARO72" s="2549"/>
      <c r="ARP72" s="2549"/>
      <c r="ARQ72" s="2549"/>
      <c r="ARR72" s="2549"/>
      <c r="ARS72" s="2549"/>
      <c r="ART72" s="2549"/>
      <c r="ARU72" s="2549"/>
      <c r="ARV72" s="2549"/>
      <c r="ARW72" s="2549"/>
      <c r="ARX72" s="2549"/>
      <c r="ARY72" s="2549"/>
      <c r="ARZ72" s="2549"/>
      <c r="ASA72" s="2549"/>
      <c r="ASB72" s="2549"/>
      <c r="ASC72" s="2549"/>
      <c r="ASD72" s="2549"/>
      <c r="ASE72" s="2549"/>
      <c r="ASF72" s="2549"/>
      <c r="ASG72" s="2549"/>
      <c r="ASH72" s="2549"/>
      <c r="ASI72" s="2549"/>
      <c r="ASJ72" s="2549"/>
      <c r="ASK72" s="2549"/>
      <c r="ASL72" s="2549"/>
      <c r="ASM72" s="2549"/>
      <c r="ASN72" s="2549"/>
      <c r="ASO72" s="2549"/>
      <c r="ASP72" s="2549"/>
      <c r="ASQ72" s="2549"/>
      <c r="ASR72" s="2549"/>
      <c r="ASS72" s="2549"/>
      <c r="AST72" s="2549"/>
      <c r="ASU72" s="2549"/>
      <c r="ASV72" s="2549"/>
      <c r="ASW72" s="2549"/>
      <c r="ASX72" s="2549"/>
      <c r="ASY72" s="2549"/>
      <c r="ASZ72" s="2549"/>
      <c r="ATA72" s="2549"/>
      <c r="ATB72" s="2549"/>
      <c r="ATC72" s="2549"/>
      <c r="ATD72" s="2549"/>
      <c r="ATE72" s="2549"/>
      <c r="ATF72" s="2549"/>
      <c r="ATG72" s="2549"/>
      <c r="ATH72" s="2549"/>
      <c r="ATI72" s="2549"/>
      <c r="ATJ72" s="2549"/>
      <c r="ATK72" s="2549"/>
      <c r="ATL72" s="2549"/>
      <c r="ATM72" s="2549"/>
      <c r="ATN72" s="2549"/>
      <c r="ATO72" s="2549"/>
      <c r="ATP72" s="2549"/>
      <c r="ATQ72" s="2549"/>
      <c r="ATR72" s="2549"/>
      <c r="ATS72" s="2549"/>
      <c r="ATT72" s="2549"/>
      <c r="ATU72" s="2549"/>
      <c r="ATV72" s="2549"/>
      <c r="ATW72" s="2549"/>
      <c r="ATX72" s="2549"/>
      <c r="ATY72" s="2549"/>
      <c r="ATZ72" s="2549"/>
      <c r="AUA72" s="2549"/>
      <c r="AUB72" s="2549"/>
      <c r="AUC72" s="2549"/>
      <c r="AUD72" s="2549"/>
      <c r="AUE72" s="2549"/>
      <c r="AUF72" s="2549"/>
      <c r="AUG72" s="2549"/>
      <c r="AUH72" s="2549"/>
      <c r="AUI72" s="2549"/>
      <c r="AUJ72" s="2549"/>
      <c r="AUK72" s="2549"/>
      <c r="AUL72" s="2549"/>
      <c r="AUM72" s="2549"/>
      <c r="AUN72" s="2549"/>
      <c r="AUO72" s="2549"/>
      <c r="AUP72" s="2549"/>
      <c r="AUQ72" s="2549"/>
      <c r="AUR72" s="2549"/>
      <c r="AUS72" s="2549"/>
      <c r="AUT72" s="2549"/>
      <c r="AUU72" s="2549"/>
      <c r="AUV72" s="2549"/>
      <c r="AUW72" s="2549"/>
      <c r="AUX72" s="2549"/>
      <c r="AUY72" s="2549"/>
      <c r="AUZ72" s="2549"/>
      <c r="AVA72" s="2549"/>
      <c r="AVB72" s="2549"/>
      <c r="AVC72" s="2549"/>
      <c r="AVD72" s="2549"/>
      <c r="AVE72" s="2549"/>
      <c r="AVF72" s="2549"/>
      <c r="AVG72" s="2549"/>
      <c r="AVH72" s="2549"/>
      <c r="AVI72" s="2549"/>
      <c r="AVJ72" s="2549"/>
      <c r="AVK72" s="2549"/>
      <c r="AVL72" s="2549"/>
      <c r="AVM72" s="2549"/>
      <c r="AVN72" s="2549"/>
      <c r="AVO72" s="2549"/>
      <c r="AVP72" s="2549"/>
      <c r="AVQ72" s="2549"/>
      <c r="AVR72" s="2549"/>
      <c r="AVS72" s="2549"/>
      <c r="AVT72" s="2549"/>
      <c r="AVU72" s="2549"/>
      <c r="AVV72" s="2549"/>
      <c r="AVW72" s="2549"/>
      <c r="AVX72" s="2549"/>
      <c r="AVY72" s="2549"/>
      <c r="AVZ72" s="2549"/>
      <c r="AWA72" s="2549"/>
      <c r="AWB72" s="2549"/>
      <c r="AWC72" s="2549"/>
      <c r="AWD72" s="2549"/>
      <c r="AWE72" s="2549"/>
      <c r="AWF72" s="2549"/>
      <c r="AWG72" s="2549"/>
      <c r="AWH72" s="2549"/>
      <c r="AWI72" s="2549"/>
      <c r="AWJ72" s="2549"/>
      <c r="AWK72" s="2549"/>
      <c r="AWL72" s="2549"/>
      <c r="AWM72" s="2549"/>
      <c r="AWN72" s="2549"/>
      <c r="AWO72" s="2549"/>
      <c r="AWP72" s="2549"/>
      <c r="AWQ72" s="2549"/>
      <c r="AWR72" s="2549"/>
      <c r="AWS72" s="2549"/>
      <c r="AWT72" s="2549"/>
      <c r="AWU72" s="2549"/>
      <c r="AWV72" s="2549"/>
      <c r="AWW72" s="2549"/>
      <c r="AWX72" s="2549"/>
      <c r="AWY72" s="2549"/>
      <c r="AWZ72" s="2549"/>
      <c r="AXA72" s="2549"/>
      <c r="AXB72" s="2549"/>
      <c r="AXC72" s="2549"/>
      <c r="AXD72" s="2549"/>
      <c r="AXE72" s="2549"/>
      <c r="AXF72" s="2549"/>
      <c r="AXG72" s="2549"/>
      <c r="AXH72" s="2549"/>
      <c r="AXI72" s="2549"/>
      <c r="AXJ72" s="2549"/>
      <c r="AXK72" s="2549"/>
      <c r="AXL72" s="2549"/>
      <c r="AXM72" s="2549"/>
      <c r="AXN72" s="2549"/>
      <c r="AXO72" s="2549"/>
      <c r="AXP72" s="2549"/>
      <c r="AXQ72" s="2549"/>
      <c r="AXR72" s="2549"/>
      <c r="AXS72" s="2549"/>
      <c r="AXT72" s="2549"/>
      <c r="AXU72" s="2549"/>
      <c r="AXV72" s="2549"/>
      <c r="AXW72" s="2549"/>
      <c r="AXX72" s="2549"/>
      <c r="AXY72" s="2549"/>
      <c r="AXZ72" s="2549"/>
      <c r="AYA72" s="2549"/>
      <c r="AYB72" s="2549"/>
      <c r="AYC72" s="2549"/>
      <c r="AYD72" s="2549"/>
      <c r="AYE72" s="2549"/>
      <c r="AYF72" s="2549"/>
      <c r="AYG72" s="2549"/>
      <c r="AYH72" s="2549"/>
      <c r="AYI72" s="2549"/>
      <c r="AYJ72" s="2549"/>
      <c r="AYK72" s="2549"/>
      <c r="AYL72" s="2549"/>
      <c r="AYM72" s="2549"/>
      <c r="AYN72" s="2549"/>
      <c r="AYO72" s="2549"/>
      <c r="AYP72" s="2549"/>
      <c r="AYQ72" s="2549"/>
      <c r="AYR72" s="2549"/>
      <c r="AYS72" s="2549"/>
      <c r="AYT72" s="2549"/>
      <c r="AYU72" s="2549"/>
      <c r="AYV72" s="2549"/>
      <c r="AYW72" s="2549"/>
      <c r="AYX72" s="2549"/>
      <c r="AYY72" s="2549"/>
      <c r="AYZ72" s="2549"/>
      <c r="AZA72" s="2549"/>
      <c r="AZB72" s="2549"/>
      <c r="AZC72" s="2549"/>
      <c r="AZD72" s="2549"/>
      <c r="AZE72" s="2549"/>
      <c r="AZF72" s="2549"/>
      <c r="AZG72" s="2549"/>
      <c r="AZH72" s="2549"/>
      <c r="AZI72" s="2549"/>
      <c r="AZJ72" s="2549"/>
      <c r="AZK72" s="2549"/>
      <c r="AZL72" s="2549"/>
      <c r="AZM72" s="2549"/>
      <c r="AZN72" s="2549"/>
      <c r="AZO72" s="2549"/>
      <c r="AZP72" s="2549"/>
      <c r="AZQ72" s="2549"/>
      <c r="AZR72" s="2549"/>
      <c r="AZS72" s="2549"/>
      <c r="AZT72" s="2549"/>
      <c r="AZU72" s="2549"/>
      <c r="AZV72" s="2549"/>
      <c r="AZW72" s="2549"/>
      <c r="AZX72" s="2549"/>
      <c r="AZY72" s="2549"/>
      <c r="AZZ72" s="2549"/>
      <c r="BAA72" s="2549"/>
      <c r="BAB72" s="2549"/>
      <c r="BAC72" s="2549"/>
      <c r="BAD72" s="2549"/>
      <c r="BAE72" s="2549"/>
      <c r="BAF72" s="2549"/>
      <c r="BAG72" s="2549"/>
      <c r="BAH72" s="2549"/>
      <c r="BAI72" s="2549"/>
      <c r="BAJ72" s="2549"/>
      <c r="BAK72" s="2549"/>
      <c r="BAL72" s="2549"/>
      <c r="BAM72" s="2549"/>
      <c r="BAN72" s="2549"/>
      <c r="BAO72" s="2549"/>
      <c r="BAP72" s="2549"/>
      <c r="BAQ72" s="2549"/>
      <c r="BAR72" s="2549"/>
      <c r="BAS72" s="2549"/>
      <c r="BAT72" s="2549"/>
      <c r="BAU72" s="2549"/>
      <c r="BAV72" s="2549"/>
      <c r="BAW72" s="2549"/>
      <c r="BAX72" s="2549"/>
      <c r="BAY72" s="2549"/>
      <c r="BAZ72" s="2549"/>
      <c r="BBA72" s="2549"/>
      <c r="BBB72" s="2549"/>
      <c r="BBC72" s="2549"/>
      <c r="BBD72" s="2549"/>
      <c r="BBE72" s="2549"/>
      <c r="BBF72" s="2549"/>
      <c r="BBG72" s="2549"/>
      <c r="BBH72" s="2549"/>
      <c r="BBI72" s="2549"/>
      <c r="BBJ72" s="2549"/>
      <c r="BBK72" s="2549"/>
      <c r="BBL72" s="2549"/>
      <c r="BBM72" s="2549"/>
      <c r="BBN72" s="2549"/>
      <c r="BBO72" s="2549"/>
      <c r="BBP72" s="2549"/>
      <c r="BBQ72" s="2549"/>
      <c r="BBR72" s="2549"/>
      <c r="BBS72" s="2549"/>
      <c r="BBT72" s="2549"/>
      <c r="BBU72" s="2549"/>
      <c r="BBV72" s="2549"/>
      <c r="BBW72" s="2549"/>
      <c r="BBX72" s="2549"/>
      <c r="BBY72" s="2549"/>
      <c r="BBZ72" s="2549"/>
      <c r="BCA72" s="2549"/>
      <c r="BCB72" s="2549"/>
      <c r="BCC72" s="2549"/>
      <c r="BCD72" s="2549"/>
      <c r="BCE72" s="2549"/>
      <c r="BCF72" s="2549"/>
      <c r="BCG72" s="2549"/>
      <c r="BCH72" s="2549"/>
      <c r="BCI72" s="2549"/>
      <c r="BCJ72" s="2549"/>
      <c r="BCK72" s="2549"/>
      <c r="BCL72" s="2549"/>
      <c r="BCM72" s="2549"/>
      <c r="BCN72" s="2549"/>
      <c r="BCO72" s="2549"/>
      <c r="BCP72" s="2549"/>
      <c r="BCQ72" s="2549"/>
      <c r="BCR72" s="2549"/>
      <c r="BCS72" s="2549"/>
      <c r="BCT72" s="2549"/>
      <c r="BCU72" s="2549"/>
      <c r="BCV72" s="2549"/>
      <c r="BCW72" s="2549"/>
      <c r="BCX72" s="2549"/>
      <c r="BCY72" s="2549"/>
      <c r="BCZ72" s="2549"/>
      <c r="BDA72" s="2549"/>
      <c r="BDB72" s="2549"/>
      <c r="BDC72" s="2549"/>
      <c r="BDD72" s="2549"/>
      <c r="BDE72" s="2549"/>
      <c r="BDF72" s="2549"/>
      <c r="BDG72" s="2549"/>
      <c r="BDH72" s="2549"/>
      <c r="BDI72" s="2549"/>
      <c r="BDJ72" s="2549"/>
      <c r="BDK72" s="2549"/>
      <c r="BDL72" s="2549"/>
      <c r="BDM72" s="2549"/>
      <c r="BDN72" s="2549"/>
      <c r="BDO72" s="2549"/>
      <c r="BDP72" s="2549"/>
      <c r="BDQ72" s="2549"/>
      <c r="BDR72" s="2549"/>
      <c r="BDS72" s="2549"/>
      <c r="BDT72" s="2549"/>
      <c r="BDU72" s="2549"/>
      <c r="BDV72" s="2549"/>
      <c r="BDW72" s="2549"/>
      <c r="BDX72" s="2549"/>
      <c r="BDY72" s="2549"/>
      <c r="BDZ72" s="2549"/>
      <c r="BEA72" s="2549"/>
      <c r="BEB72" s="2549"/>
      <c r="BEC72" s="2549"/>
      <c r="BED72" s="2549"/>
      <c r="BEE72" s="2549"/>
      <c r="BEF72" s="2549"/>
      <c r="BEG72" s="2549"/>
      <c r="BEH72" s="2549"/>
      <c r="BEI72" s="2549"/>
      <c r="BEJ72" s="2549"/>
      <c r="BEK72" s="2549"/>
      <c r="BEL72" s="2549"/>
      <c r="BEM72" s="2549"/>
      <c r="BEN72" s="2549"/>
      <c r="BEO72" s="2549"/>
      <c r="BEP72" s="2549"/>
      <c r="BEQ72" s="2549"/>
      <c r="BER72" s="2549"/>
      <c r="BES72" s="2549"/>
      <c r="BET72" s="2549"/>
      <c r="BEU72" s="2549"/>
      <c r="BEV72" s="2549"/>
      <c r="BEW72" s="2549"/>
      <c r="BEX72" s="2549"/>
      <c r="BEY72" s="2549"/>
      <c r="BEZ72" s="2549"/>
      <c r="BFA72" s="2549"/>
      <c r="BFB72" s="2549"/>
      <c r="BFC72" s="2549"/>
      <c r="BFD72" s="2549"/>
      <c r="BFE72" s="2549"/>
      <c r="BFF72" s="2549"/>
      <c r="BFG72" s="2549"/>
      <c r="BFH72" s="2549"/>
      <c r="BFI72" s="2549"/>
      <c r="BFJ72" s="2549"/>
      <c r="BFK72" s="2549"/>
      <c r="BFL72" s="2549"/>
      <c r="BFM72" s="2549"/>
      <c r="BFN72" s="2549"/>
      <c r="BFO72" s="2549"/>
      <c r="BFP72" s="2549"/>
      <c r="BFQ72" s="2549"/>
      <c r="BFR72" s="2549"/>
      <c r="BFS72" s="2549"/>
      <c r="BFT72" s="2549"/>
      <c r="BFU72" s="2549"/>
      <c r="BFV72" s="2549"/>
      <c r="BFW72" s="2549"/>
      <c r="BFX72" s="2549"/>
      <c r="BFY72" s="2549"/>
      <c r="BFZ72" s="2549"/>
      <c r="BGA72" s="2549"/>
      <c r="BGB72" s="2549"/>
      <c r="BGC72" s="2549"/>
      <c r="BGD72" s="2549"/>
      <c r="BGE72" s="2549"/>
      <c r="BGF72" s="2549"/>
      <c r="BGG72" s="2549"/>
      <c r="BGH72" s="2549"/>
      <c r="BGI72" s="2549"/>
      <c r="BGJ72" s="2549"/>
      <c r="BGK72" s="2549"/>
      <c r="BGL72" s="2549"/>
      <c r="BGM72" s="2549"/>
      <c r="BGN72" s="2549"/>
      <c r="BGO72" s="2549"/>
      <c r="BGP72" s="2549"/>
      <c r="BGQ72" s="2549"/>
      <c r="BGR72" s="2549"/>
      <c r="BGS72" s="2549"/>
      <c r="BGT72" s="2549"/>
      <c r="BGU72" s="2549"/>
      <c r="BGV72" s="2549"/>
      <c r="BGW72" s="2549"/>
      <c r="BGX72" s="2549"/>
      <c r="BGY72" s="2549"/>
      <c r="BGZ72" s="2549"/>
      <c r="BHA72" s="2549"/>
      <c r="BHB72" s="2549"/>
      <c r="BHC72" s="2549"/>
      <c r="BHD72" s="2549"/>
      <c r="BHE72" s="2549"/>
      <c r="BHF72" s="2549"/>
      <c r="BHG72" s="2549"/>
      <c r="BHH72" s="2549"/>
      <c r="BHI72" s="2549"/>
      <c r="BHJ72" s="2549"/>
      <c r="BHK72" s="2549"/>
      <c r="BHL72" s="2549"/>
      <c r="BHM72" s="2549"/>
      <c r="BHN72" s="2549"/>
      <c r="BHO72" s="2549"/>
      <c r="BHP72" s="2549"/>
      <c r="BHQ72" s="2549"/>
      <c r="BHR72" s="2549"/>
      <c r="BHS72" s="2549"/>
      <c r="BHT72" s="2549"/>
      <c r="BHU72" s="2549"/>
      <c r="BHV72" s="2549"/>
      <c r="BHW72" s="2549"/>
      <c r="BHX72" s="2549"/>
      <c r="BHY72" s="2549"/>
      <c r="BHZ72" s="2549"/>
      <c r="BIA72" s="2549"/>
      <c r="BIB72" s="2549"/>
      <c r="BIC72" s="2549"/>
      <c r="BID72" s="2549"/>
      <c r="BIE72" s="2549"/>
      <c r="BIF72" s="2549"/>
      <c r="BIG72" s="2549"/>
      <c r="BIH72" s="2549"/>
      <c r="BII72" s="2549"/>
      <c r="BIJ72" s="2549"/>
      <c r="BIK72" s="2549"/>
      <c r="BIL72" s="2549"/>
      <c r="BIM72" s="2549"/>
      <c r="BIN72" s="2549"/>
      <c r="BIO72" s="2549"/>
      <c r="BIP72" s="2549"/>
      <c r="BIQ72" s="2549"/>
      <c r="BIR72" s="2549"/>
      <c r="BIS72" s="2549"/>
      <c r="BIT72" s="2549"/>
      <c r="BIU72" s="2549"/>
      <c r="BIV72" s="2549"/>
      <c r="BIW72" s="2549"/>
      <c r="BIX72" s="2549"/>
      <c r="BIY72" s="2549"/>
      <c r="BIZ72" s="2549"/>
      <c r="BJA72" s="2549"/>
      <c r="BJB72" s="2549"/>
      <c r="BJC72" s="2549"/>
      <c r="BJD72" s="2549"/>
      <c r="BJE72" s="2549"/>
      <c r="BJF72" s="2549"/>
      <c r="BJG72" s="2549"/>
      <c r="BJH72" s="2549"/>
      <c r="BJI72" s="2549"/>
      <c r="BJJ72" s="2549"/>
      <c r="BJK72" s="2549"/>
      <c r="BJL72" s="2549"/>
      <c r="BJM72" s="2549"/>
      <c r="BJN72" s="2549"/>
      <c r="BJO72" s="2549"/>
      <c r="BJP72" s="2549"/>
      <c r="BJQ72" s="2549"/>
      <c r="BJR72" s="2549"/>
      <c r="BJS72" s="2549"/>
      <c r="BJT72" s="2549"/>
      <c r="BJU72" s="2549"/>
      <c r="BJV72" s="2549"/>
      <c r="BJW72" s="2549"/>
      <c r="BJX72" s="2549"/>
      <c r="BJY72" s="2549"/>
      <c r="BJZ72" s="2549"/>
      <c r="BKA72" s="2549"/>
      <c r="BKB72" s="2549"/>
      <c r="BKC72" s="2549"/>
      <c r="BKD72" s="2549"/>
      <c r="BKE72" s="2549"/>
      <c r="BKF72" s="2549"/>
      <c r="BKG72" s="2549"/>
      <c r="BKH72" s="2549"/>
      <c r="BKI72" s="2549"/>
      <c r="BKJ72" s="2549"/>
      <c r="BKK72" s="2549"/>
      <c r="BKL72" s="2549"/>
      <c r="BKM72" s="2549"/>
      <c r="BKN72" s="2549"/>
      <c r="BKO72" s="2549"/>
      <c r="BKP72" s="2549"/>
      <c r="BKQ72" s="2549"/>
      <c r="BKR72" s="2549"/>
      <c r="BKS72" s="2549"/>
      <c r="BKT72" s="2549"/>
      <c r="BKU72" s="2549"/>
      <c r="BKV72" s="2549"/>
      <c r="BKW72" s="2549"/>
      <c r="BKX72" s="2549"/>
      <c r="BKY72" s="2549"/>
      <c r="BKZ72" s="2549"/>
      <c r="BLA72" s="2549"/>
      <c r="BLB72" s="2549"/>
      <c r="BLC72" s="2549"/>
      <c r="BLD72" s="2549"/>
      <c r="BLE72" s="2549"/>
      <c r="BLF72" s="2549"/>
      <c r="BLG72" s="2549"/>
      <c r="BLH72" s="2549"/>
      <c r="BLI72" s="2549"/>
      <c r="BLJ72" s="2549"/>
      <c r="BLK72" s="2549"/>
      <c r="BLL72" s="2549"/>
      <c r="BLM72" s="2549"/>
      <c r="BLN72" s="2549"/>
      <c r="BLO72" s="2549"/>
      <c r="BLP72" s="2549"/>
      <c r="BLQ72" s="2549"/>
      <c r="BLR72" s="2549"/>
      <c r="BLS72" s="2549"/>
      <c r="BLT72" s="2549"/>
      <c r="BLU72" s="2549"/>
      <c r="BLV72" s="2549"/>
      <c r="BLW72" s="2549"/>
      <c r="BLX72" s="2549"/>
      <c r="BLY72" s="2549"/>
      <c r="BLZ72" s="2549"/>
      <c r="BMA72" s="2549"/>
      <c r="BMB72" s="2549"/>
      <c r="BMC72" s="2549"/>
      <c r="BMD72" s="2549"/>
      <c r="BME72" s="2549"/>
      <c r="BMF72" s="2549"/>
      <c r="BMG72" s="2549"/>
      <c r="BMH72" s="2549"/>
      <c r="BMI72" s="2549"/>
      <c r="BMJ72" s="2549"/>
      <c r="BMK72" s="2549"/>
      <c r="BML72" s="2549"/>
      <c r="BMM72" s="2549"/>
      <c r="BMN72" s="2549"/>
      <c r="BMO72" s="2549"/>
      <c r="BMP72" s="2549"/>
      <c r="BMQ72" s="2549"/>
      <c r="BMR72" s="2549"/>
      <c r="BMS72" s="2549"/>
      <c r="BMT72" s="2549"/>
      <c r="BMU72" s="2549"/>
      <c r="BMV72" s="2549"/>
      <c r="BMW72" s="2549"/>
      <c r="BMX72" s="2549"/>
      <c r="BMY72" s="2549"/>
      <c r="BMZ72" s="2549"/>
      <c r="BNA72" s="2549"/>
      <c r="BNB72" s="2549"/>
      <c r="BNC72" s="2549"/>
      <c r="BND72" s="2549"/>
      <c r="BNE72" s="2549"/>
      <c r="BNF72" s="2549"/>
      <c r="BNG72" s="2549"/>
      <c r="BNH72" s="2549"/>
      <c r="BNI72" s="2549"/>
      <c r="BNJ72" s="2549"/>
      <c r="BNK72" s="2549"/>
      <c r="BNL72" s="2549"/>
      <c r="BNM72" s="2549"/>
      <c r="BNN72" s="2549"/>
      <c r="BNO72" s="2549"/>
      <c r="BNP72" s="2549"/>
      <c r="BNQ72" s="2549"/>
      <c r="BNR72" s="2549"/>
      <c r="BNS72" s="2549"/>
      <c r="BNT72" s="2549"/>
      <c r="BNU72" s="2549"/>
      <c r="BNV72" s="2549"/>
      <c r="BNW72" s="2549"/>
      <c r="BNX72" s="2549"/>
      <c r="BNY72" s="2549"/>
      <c r="BNZ72" s="2549"/>
      <c r="BOA72" s="2549"/>
      <c r="BOB72" s="2549"/>
      <c r="BOC72" s="2549"/>
      <c r="BOD72" s="2549"/>
      <c r="BOE72" s="2549"/>
      <c r="BOF72" s="2549"/>
      <c r="BOG72" s="2549"/>
      <c r="BOH72" s="2549"/>
      <c r="BOI72" s="2549"/>
      <c r="BOJ72" s="2549"/>
      <c r="BOK72" s="2549"/>
      <c r="BOL72" s="2549"/>
      <c r="BOM72" s="2549"/>
      <c r="BON72" s="2549"/>
      <c r="BOO72" s="2549"/>
      <c r="BOP72" s="2549"/>
      <c r="BOQ72" s="2549"/>
      <c r="BOR72" s="2549"/>
      <c r="BOS72" s="2549"/>
      <c r="BOT72" s="2549"/>
      <c r="BOU72" s="2549"/>
      <c r="BOV72" s="2549"/>
      <c r="BOW72" s="2549"/>
      <c r="BOX72" s="2549"/>
      <c r="BOY72" s="2549"/>
      <c r="BOZ72" s="2549"/>
      <c r="BPA72" s="2549"/>
      <c r="BPB72" s="2549"/>
      <c r="BPC72" s="2549"/>
      <c r="BPD72" s="2549"/>
      <c r="BPE72" s="2549"/>
      <c r="BPF72" s="2549"/>
      <c r="BPG72" s="2549"/>
      <c r="BPH72" s="2549"/>
      <c r="BPI72" s="2549"/>
      <c r="BPJ72" s="2549"/>
      <c r="BPK72" s="2549"/>
      <c r="BPL72" s="2549"/>
      <c r="BPM72" s="2549"/>
      <c r="BPN72" s="2549"/>
      <c r="BPO72" s="2549"/>
      <c r="BPP72" s="2549"/>
      <c r="BPQ72" s="2549"/>
      <c r="BPR72" s="2549"/>
      <c r="BPS72" s="2549"/>
      <c r="BPT72" s="2549"/>
      <c r="BPU72" s="2549"/>
      <c r="BPV72" s="2549"/>
      <c r="BPW72" s="2549"/>
      <c r="BPX72" s="2549"/>
      <c r="BPY72" s="2549"/>
      <c r="BPZ72" s="2549"/>
      <c r="BQA72" s="2549"/>
      <c r="BQB72" s="2549"/>
      <c r="BQC72" s="2549"/>
      <c r="BQD72" s="2549"/>
      <c r="BQE72" s="2549"/>
      <c r="BQF72" s="2549"/>
      <c r="BQG72" s="2549"/>
      <c r="BQH72" s="2549"/>
      <c r="BQI72" s="2549"/>
      <c r="BQJ72" s="2549"/>
      <c r="BQK72" s="2549"/>
      <c r="BQL72" s="2549"/>
      <c r="BQM72" s="2549"/>
      <c r="BQN72" s="2549"/>
      <c r="BQO72" s="2549"/>
      <c r="BQP72" s="2549"/>
      <c r="BQQ72" s="2549"/>
      <c r="BQR72" s="2549"/>
      <c r="BQS72" s="2549"/>
      <c r="BQT72" s="2549"/>
      <c r="BQU72" s="2549"/>
      <c r="BQV72" s="2549"/>
      <c r="BQW72" s="2549"/>
      <c r="BQX72" s="2549"/>
      <c r="BQY72" s="2549"/>
      <c r="BQZ72" s="2549"/>
      <c r="BRA72" s="2549"/>
      <c r="BRB72" s="2549"/>
      <c r="BRC72" s="2549"/>
      <c r="BRD72" s="2549"/>
      <c r="BRE72" s="2549"/>
      <c r="BRF72" s="2549"/>
      <c r="BRG72" s="2549"/>
      <c r="BRH72" s="2549"/>
      <c r="BRI72" s="2549"/>
      <c r="BRJ72" s="2549"/>
      <c r="BRK72" s="2549"/>
      <c r="BRL72" s="2549"/>
      <c r="BRM72" s="2549"/>
      <c r="BRN72" s="2549"/>
      <c r="BRO72" s="2549"/>
      <c r="BRP72" s="2549"/>
      <c r="BRQ72" s="2549"/>
      <c r="BRR72" s="2549"/>
      <c r="BRS72" s="2549"/>
      <c r="BRT72" s="2549"/>
      <c r="BRU72" s="2549"/>
      <c r="BRV72" s="2549"/>
      <c r="BRW72" s="2549"/>
      <c r="BRX72" s="2549"/>
      <c r="BRY72" s="2549"/>
      <c r="BRZ72" s="2549"/>
      <c r="BSA72" s="2549"/>
      <c r="BSB72" s="2549"/>
      <c r="BSC72" s="2549"/>
      <c r="BSD72" s="2549"/>
      <c r="BSE72" s="2549"/>
      <c r="BSF72" s="2549"/>
      <c r="BSG72" s="2549"/>
      <c r="BSH72" s="2549"/>
      <c r="BSI72" s="2549"/>
      <c r="BSJ72" s="2549"/>
      <c r="BSK72" s="2549"/>
      <c r="BSL72" s="2549"/>
      <c r="BSM72" s="2549"/>
      <c r="BSN72" s="2549"/>
      <c r="BSO72" s="2549"/>
      <c r="BSP72" s="2549"/>
      <c r="BSQ72" s="2549"/>
      <c r="BSR72" s="2549"/>
      <c r="BSS72" s="2549"/>
      <c r="BST72" s="2549"/>
      <c r="BSU72" s="2549"/>
      <c r="BSV72" s="2549"/>
      <c r="BSW72" s="2549"/>
      <c r="BSX72" s="2549"/>
      <c r="BSY72" s="2549"/>
      <c r="BSZ72" s="2549"/>
      <c r="BTA72" s="2549"/>
      <c r="BTB72" s="2549"/>
      <c r="BTC72" s="2549"/>
      <c r="BTD72" s="2549"/>
      <c r="BTE72" s="2549"/>
      <c r="BTF72" s="2549"/>
      <c r="BTG72" s="2549"/>
      <c r="BTH72" s="2549"/>
      <c r="BTI72" s="2549"/>
      <c r="BTJ72" s="2549"/>
      <c r="BTK72" s="2549"/>
      <c r="BTL72" s="2549"/>
      <c r="BTM72" s="2549"/>
      <c r="BTN72" s="2549"/>
      <c r="BTO72" s="2549"/>
      <c r="BTP72" s="2549"/>
      <c r="BTQ72" s="2549"/>
      <c r="BTR72" s="2549"/>
      <c r="BTS72" s="2549"/>
      <c r="BTT72" s="2549"/>
      <c r="BTU72" s="2549"/>
      <c r="BTV72" s="2549"/>
      <c r="BTW72" s="2549"/>
      <c r="BTX72" s="2549"/>
      <c r="BTY72" s="2549"/>
      <c r="BTZ72" s="2549"/>
      <c r="BUA72" s="2549"/>
      <c r="BUB72" s="2549"/>
      <c r="BUC72" s="2549"/>
      <c r="BUD72" s="2549"/>
      <c r="BUE72" s="2549"/>
      <c r="BUF72" s="2549"/>
      <c r="BUG72" s="2549"/>
      <c r="BUH72" s="2549"/>
      <c r="BUI72" s="2549"/>
      <c r="BUJ72" s="2549"/>
      <c r="BUK72" s="2549"/>
      <c r="BUL72" s="2549"/>
      <c r="BUM72" s="2549"/>
      <c r="BUN72" s="2549"/>
      <c r="BUO72" s="2549"/>
      <c r="BUP72" s="2549"/>
      <c r="BUQ72" s="2549"/>
      <c r="BUR72" s="2549"/>
      <c r="BUS72" s="2549"/>
      <c r="BUT72" s="2549"/>
      <c r="BUU72" s="2549"/>
      <c r="BUV72" s="2549"/>
      <c r="BUW72" s="2549"/>
      <c r="BUX72" s="2549"/>
      <c r="BUY72" s="2549"/>
      <c r="BUZ72" s="2549"/>
      <c r="BVA72" s="2549"/>
      <c r="BVB72" s="2549"/>
      <c r="BVC72" s="2549"/>
      <c r="BVD72" s="2549"/>
      <c r="BVE72" s="2549"/>
      <c r="BVF72" s="2549"/>
      <c r="BVG72" s="2549"/>
      <c r="BVH72" s="2549"/>
      <c r="BVI72" s="2549"/>
      <c r="BVJ72" s="2549"/>
      <c r="BVK72" s="2549"/>
      <c r="BVL72" s="2549"/>
      <c r="BVM72" s="2549"/>
      <c r="BVN72" s="2549"/>
      <c r="BVO72" s="2549"/>
      <c r="BVP72" s="2549"/>
      <c r="BVQ72" s="2549"/>
      <c r="BVR72" s="2549"/>
      <c r="BVS72" s="2549"/>
      <c r="BVT72" s="2549"/>
      <c r="BVU72" s="2549"/>
      <c r="BVV72" s="2549"/>
      <c r="BVW72" s="2549"/>
      <c r="BVX72" s="2549"/>
      <c r="BVY72" s="2549"/>
      <c r="BVZ72" s="2549"/>
      <c r="BWA72" s="2549"/>
      <c r="BWB72" s="2549"/>
      <c r="BWC72" s="2549"/>
      <c r="BWD72" s="2549"/>
      <c r="BWE72" s="2549"/>
      <c r="BWF72" s="2549"/>
      <c r="BWG72" s="2549"/>
      <c r="BWH72" s="2549"/>
      <c r="BWI72" s="2549"/>
      <c r="BWJ72" s="2549"/>
      <c r="BWK72" s="2549"/>
      <c r="BWL72" s="2549"/>
      <c r="BWM72" s="2549"/>
      <c r="BWN72" s="2549"/>
      <c r="BWO72" s="2549"/>
      <c r="BWP72" s="2549"/>
      <c r="BWQ72" s="2549"/>
      <c r="BWR72" s="2549"/>
      <c r="BWS72" s="2549"/>
      <c r="BWT72" s="2549"/>
      <c r="BWU72" s="2549"/>
      <c r="BWV72" s="2549"/>
      <c r="BWW72" s="2549"/>
      <c r="BWX72" s="2549"/>
      <c r="BWY72" s="2549"/>
      <c r="BWZ72" s="2549"/>
      <c r="BXA72" s="2549"/>
      <c r="BXB72" s="2549"/>
      <c r="BXC72" s="2549"/>
      <c r="BXD72" s="2549"/>
      <c r="BXE72" s="2549"/>
      <c r="BXF72" s="2549"/>
      <c r="BXG72" s="2549"/>
      <c r="BXH72" s="2549"/>
      <c r="BXI72" s="2549"/>
      <c r="BXJ72" s="2549"/>
      <c r="BXK72" s="2549"/>
      <c r="BXL72" s="2549"/>
      <c r="BXM72" s="2549"/>
      <c r="BXN72" s="2549"/>
      <c r="BXO72" s="2549"/>
      <c r="BXP72" s="2549"/>
      <c r="BXQ72" s="2549"/>
      <c r="BXR72" s="2549"/>
      <c r="BXS72" s="2549"/>
      <c r="BXT72" s="2549"/>
      <c r="BXU72" s="2549"/>
      <c r="BXV72" s="2549"/>
      <c r="BXW72" s="2549"/>
      <c r="BXX72" s="2549"/>
      <c r="BXY72" s="2549"/>
      <c r="BXZ72" s="2549"/>
      <c r="BYA72" s="2549"/>
      <c r="BYB72" s="2549"/>
      <c r="BYC72" s="2549"/>
      <c r="BYD72" s="2549"/>
      <c r="BYE72" s="2549"/>
      <c r="BYF72" s="2549"/>
      <c r="BYG72" s="2549"/>
      <c r="BYH72" s="2549"/>
      <c r="BYI72" s="2549"/>
      <c r="BYJ72" s="2549"/>
      <c r="BYK72" s="2549"/>
      <c r="BYL72" s="2549"/>
      <c r="BYM72" s="2549"/>
      <c r="BYN72" s="2549"/>
      <c r="BYO72" s="2549"/>
      <c r="BYP72" s="2549"/>
      <c r="BYQ72" s="2549"/>
      <c r="BYR72" s="2549"/>
      <c r="BYS72" s="2549"/>
      <c r="BYT72" s="2549"/>
      <c r="BYU72" s="2549"/>
      <c r="BYV72" s="2549"/>
      <c r="BYW72" s="2549"/>
      <c r="BYX72" s="2549"/>
      <c r="BYY72" s="2549"/>
      <c r="BYZ72" s="2549"/>
      <c r="BZA72" s="2549"/>
      <c r="BZB72" s="2549"/>
      <c r="BZC72" s="2549"/>
      <c r="BZD72" s="2549"/>
      <c r="BZE72" s="2549"/>
      <c r="BZF72" s="2549"/>
      <c r="BZG72" s="2549"/>
      <c r="BZH72" s="2549"/>
      <c r="BZI72" s="2549"/>
      <c r="BZJ72" s="2549"/>
      <c r="BZK72" s="2549"/>
      <c r="BZL72" s="2549"/>
      <c r="BZM72" s="2549"/>
      <c r="BZN72" s="2549"/>
      <c r="BZO72" s="2549"/>
      <c r="BZP72" s="2549"/>
      <c r="BZQ72" s="2549"/>
      <c r="BZR72" s="2549"/>
      <c r="BZS72" s="2549"/>
      <c r="BZT72" s="2549"/>
      <c r="BZU72" s="2549"/>
      <c r="BZV72" s="2549"/>
      <c r="BZW72" s="2549"/>
      <c r="BZX72" s="2549"/>
      <c r="BZY72" s="2549"/>
      <c r="BZZ72" s="2549"/>
      <c r="CAA72" s="2549"/>
      <c r="CAB72" s="2549"/>
      <c r="CAC72" s="2549"/>
      <c r="CAD72" s="2549"/>
      <c r="CAE72" s="2549"/>
      <c r="CAF72" s="2549"/>
      <c r="CAG72" s="2549"/>
      <c r="CAH72" s="2549"/>
      <c r="CAI72" s="2549"/>
      <c r="CAJ72" s="2549"/>
      <c r="CAK72" s="2549"/>
      <c r="CAL72" s="2549"/>
      <c r="CAM72" s="2549"/>
      <c r="CAN72" s="2549"/>
      <c r="CAO72" s="2549"/>
      <c r="CAP72" s="2549"/>
      <c r="CAQ72" s="2549"/>
      <c r="CAR72" s="2549"/>
      <c r="CAS72" s="2549"/>
      <c r="CAT72" s="2549"/>
      <c r="CAU72" s="2549"/>
      <c r="CAV72" s="2549"/>
      <c r="CAW72" s="2549"/>
      <c r="CAX72" s="2549"/>
      <c r="CAY72" s="2549"/>
      <c r="CAZ72" s="2549"/>
      <c r="CBA72" s="2549"/>
      <c r="CBB72" s="2549"/>
      <c r="CBC72" s="2549"/>
      <c r="CBD72" s="2549"/>
      <c r="CBE72" s="2549"/>
      <c r="CBF72" s="2549"/>
      <c r="CBG72" s="2549"/>
      <c r="CBH72" s="2549"/>
      <c r="CBI72" s="2549"/>
      <c r="CBJ72" s="2549"/>
      <c r="CBK72" s="2549"/>
      <c r="CBL72" s="2549"/>
      <c r="CBM72" s="2549"/>
      <c r="CBN72" s="2549"/>
      <c r="CBO72" s="2549"/>
      <c r="CBP72" s="2549"/>
      <c r="CBQ72" s="2549"/>
      <c r="CBR72" s="2549"/>
      <c r="CBS72" s="2549"/>
      <c r="CBT72" s="2549"/>
      <c r="CBU72" s="2549"/>
      <c r="CBV72" s="2549"/>
      <c r="CBW72" s="2549"/>
      <c r="CBX72" s="2549"/>
      <c r="CBY72" s="2549"/>
      <c r="CBZ72" s="2549"/>
      <c r="CCA72" s="2549"/>
      <c r="CCB72" s="2549"/>
      <c r="CCC72" s="2549"/>
      <c r="CCD72" s="2549"/>
      <c r="CCE72" s="2549"/>
      <c r="CCF72" s="2549"/>
      <c r="CCG72" s="2549"/>
      <c r="CCH72" s="2549"/>
      <c r="CCI72" s="2549"/>
      <c r="CCJ72" s="2549"/>
      <c r="CCK72" s="2549"/>
      <c r="CCL72" s="2549"/>
      <c r="CCM72" s="2549"/>
      <c r="CCN72" s="2549"/>
      <c r="CCO72" s="2549"/>
      <c r="CCP72" s="2549"/>
      <c r="CCQ72" s="2549"/>
      <c r="CCR72" s="2549"/>
      <c r="CCS72" s="2549"/>
      <c r="CCT72" s="2549"/>
      <c r="CCU72" s="2549"/>
      <c r="CCV72" s="2549"/>
      <c r="CCW72" s="2549"/>
      <c r="CCX72" s="2549"/>
      <c r="CCY72" s="2549"/>
      <c r="CCZ72" s="2549"/>
      <c r="CDA72" s="2549"/>
      <c r="CDB72" s="2549"/>
      <c r="CDC72" s="2549"/>
      <c r="CDD72" s="2549"/>
      <c r="CDE72" s="2549"/>
      <c r="CDF72" s="2549"/>
      <c r="CDG72" s="2549"/>
      <c r="CDH72" s="2549"/>
      <c r="CDI72" s="2549"/>
      <c r="CDJ72" s="2549"/>
      <c r="CDK72" s="2549"/>
      <c r="CDL72" s="2549"/>
      <c r="CDM72" s="2549"/>
      <c r="CDN72" s="2549"/>
      <c r="CDO72" s="2549"/>
      <c r="CDP72" s="2549"/>
      <c r="CDQ72" s="2549"/>
      <c r="CDR72" s="2549"/>
      <c r="CDS72" s="2549"/>
      <c r="CDT72" s="2549"/>
      <c r="CDU72" s="2549"/>
      <c r="CDV72" s="2549"/>
      <c r="CDW72" s="2549"/>
      <c r="CDX72" s="2549"/>
      <c r="CDY72" s="2549"/>
      <c r="CDZ72" s="2549"/>
      <c r="CEA72" s="2549"/>
      <c r="CEB72" s="2549"/>
      <c r="CEC72" s="2549"/>
      <c r="CED72" s="2549"/>
      <c r="CEE72" s="2549"/>
      <c r="CEF72" s="2549"/>
      <c r="CEG72" s="2549"/>
      <c r="CEH72" s="2549"/>
      <c r="CEI72" s="2549"/>
      <c r="CEJ72" s="2549"/>
      <c r="CEK72" s="2549"/>
      <c r="CEL72" s="2549"/>
      <c r="CEM72" s="2549"/>
      <c r="CEN72" s="2549"/>
      <c r="CEO72" s="2549"/>
      <c r="CEP72" s="2549"/>
      <c r="CEQ72" s="2549"/>
      <c r="CER72" s="2549"/>
      <c r="CES72" s="2549"/>
      <c r="CET72" s="2549"/>
      <c r="CEU72" s="2549"/>
      <c r="CEV72" s="2549"/>
      <c r="CEW72" s="2549"/>
      <c r="CEX72" s="2549"/>
      <c r="CEY72" s="2549"/>
      <c r="CEZ72" s="2549"/>
      <c r="CFA72" s="2549"/>
      <c r="CFB72" s="2549"/>
      <c r="CFC72" s="2549"/>
      <c r="CFD72" s="2549"/>
      <c r="CFE72" s="2549"/>
      <c r="CFF72" s="2549"/>
      <c r="CFG72" s="2549"/>
      <c r="CFH72" s="2549"/>
      <c r="CFI72" s="2549"/>
      <c r="CFJ72" s="2549"/>
      <c r="CFK72" s="2549"/>
      <c r="CFL72" s="2549"/>
      <c r="CFM72" s="2549"/>
      <c r="CFN72" s="2549"/>
      <c r="CFO72" s="2549"/>
      <c r="CFP72" s="2549"/>
      <c r="CFQ72" s="2549"/>
      <c r="CFR72" s="2549"/>
      <c r="CFS72" s="2549"/>
      <c r="CFT72" s="2549"/>
      <c r="CFU72" s="2549"/>
      <c r="CFV72" s="2549"/>
      <c r="CFW72" s="2549"/>
      <c r="CFX72" s="2549"/>
      <c r="CFY72" s="2549"/>
      <c r="CFZ72" s="2549"/>
      <c r="CGA72" s="2549"/>
      <c r="CGB72" s="2549"/>
      <c r="CGC72" s="2549"/>
      <c r="CGD72" s="2549"/>
      <c r="CGE72" s="2549"/>
      <c r="CGF72" s="2549"/>
      <c r="CGG72" s="2549"/>
      <c r="CGH72" s="2549"/>
      <c r="CGI72" s="2549"/>
      <c r="CGJ72" s="2549"/>
      <c r="CGK72" s="2549"/>
      <c r="CGL72" s="2549"/>
      <c r="CGM72" s="2549"/>
      <c r="CGN72" s="2549"/>
      <c r="CGO72" s="2549"/>
      <c r="CGP72" s="2549"/>
      <c r="CGQ72" s="2549"/>
      <c r="CGR72" s="2549"/>
      <c r="CGS72" s="2549"/>
      <c r="CGT72" s="2549"/>
      <c r="CGU72" s="2549"/>
      <c r="CGV72" s="2549"/>
      <c r="CGW72" s="2549"/>
      <c r="CGX72" s="2549"/>
      <c r="CGY72" s="2549"/>
      <c r="CGZ72" s="2549"/>
      <c r="CHA72" s="2549"/>
      <c r="CHB72" s="2549"/>
      <c r="CHC72" s="2549"/>
      <c r="CHD72" s="2549"/>
      <c r="CHE72" s="2549"/>
      <c r="CHF72" s="2549"/>
      <c r="CHG72" s="2549"/>
      <c r="CHH72" s="2549"/>
      <c r="CHI72" s="2549"/>
      <c r="CHJ72" s="2549"/>
      <c r="CHK72" s="2549"/>
      <c r="CHL72" s="2549"/>
      <c r="CHM72" s="2549"/>
      <c r="CHN72" s="2549"/>
      <c r="CHO72" s="2549"/>
      <c r="CHP72" s="2549"/>
      <c r="CHQ72" s="2549"/>
      <c r="CHR72" s="2549"/>
      <c r="CHS72" s="2549"/>
      <c r="CHT72" s="2549"/>
      <c r="CHU72" s="2549"/>
      <c r="CHV72" s="2549"/>
      <c r="CHW72" s="2549"/>
      <c r="CHX72" s="2549"/>
      <c r="CHY72" s="2549"/>
      <c r="CHZ72" s="2549"/>
      <c r="CIA72" s="2549"/>
      <c r="CIB72" s="2549"/>
      <c r="CIC72" s="2549"/>
      <c r="CID72" s="2549"/>
      <c r="CIE72" s="2549"/>
      <c r="CIF72" s="2549"/>
      <c r="CIG72" s="2549"/>
      <c r="CIH72" s="2549"/>
      <c r="CII72" s="2549"/>
      <c r="CIJ72" s="2549"/>
      <c r="CIK72" s="2549"/>
      <c r="CIL72" s="2549"/>
      <c r="CIM72" s="2549"/>
      <c r="CIN72" s="2549"/>
      <c r="CIO72" s="2549"/>
      <c r="CIP72" s="2549"/>
      <c r="CIQ72" s="2549"/>
      <c r="CIR72" s="2549"/>
      <c r="CIS72" s="2549"/>
      <c r="CIT72" s="2549"/>
      <c r="CIU72" s="2549"/>
      <c r="CIV72" s="2549"/>
      <c r="CIW72" s="2549"/>
      <c r="CIX72" s="2549"/>
      <c r="CIY72" s="2549"/>
      <c r="CIZ72" s="2549"/>
      <c r="CJA72" s="2549"/>
      <c r="CJB72" s="2549"/>
      <c r="CJC72" s="2549"/>
      <c r="CJD72" s="2549"/>
      <c r="CJE72" s="2549"/>
      <c r="CJF72" s="2549"/>
      <c r="CJG72" s="2549"/>
      <c r="CJH72" s="2549"/>
      <c r="CJI72" s="2549"/>
      <c r="CJJ72" s="2549"/>
      <c r="CJK72" s="2549"/>
      <c r="CJL72" s="2549"/>
      <c r="CJM72" s="2549"/>
      <c r="CJN72" s="2549"/>
      <c r="CJO72" s="2549"/>
      <c r="CJP72" s="2549"/>
      <c r="CJQ72" s="2549"/>
      <c r="CJR72" s="2549"/>
      <c r="CJS72" s="2549"/>
      <c r="CJT72" s="2549"/>
      <c r="CJU72" s="2549"/>
      <c r="CJV72" s="2549"/>
      <c r="CJW72" s="2549"/>
      <c r="CJX72" s="2549"/>
      <c r="CJY72" s="2549"/>
      <c r="CJZ72" s="2549"/>
      <c r="CKA72" s="2549"/>
      <c r="CKB72" s="2549"/>
      <c r="CKC72" s="2549"/>
      <c r="CKD72" s="2549"/>
      <c r="CKE72" s="2549"/>
      <c r="CKF72" s="2549"/>
      <c r="CKG72" s="2549"/>
      <c r="CKH72" s="2549"/>
      <c r="CKI72" s="2549"/>
      <c r="CKJ72" s="2549"/>
      <c r="CKK72" s="2549"/>
      <c r="CKL72" s="2549"/>
      <c r="CKM72" s="2549"/>
      <c r="CKN72" s="2549"/>
      <c r="CKO72" s="2549"/>
      <c r="CKP72" s="2549"/>
      <c r="CKQ72" s="2549"/>
      <c r="CKR72" s="2549"/>
      <c r="CKS72" s="2549"/>
      <c r="CKT72" s="2549"/>
      <c r="CKU72" s="2549"/>
      <c r="CKV72" s="2549"/>
      <c r="CKW72" s="2549"/>
      <c r="CKX72" s="2549"/>
      <c r="CKY72" s="2549"/>
      <c r="CKZ72" s="2549"/>
      <c r="CLA72" s="2549"/>
      <c r="CLB72" s="2549"/>
      <c r="CLC72" s="2549"/>
      <c r="CLD72" s="2549"/>
      <c r="CLE72" s="2549"/>
      <c r="CLF72" s="2549"/>
      <c r="CLG72" s="2549"/>
      <c r="CLH72" s="2549"/>
      <c r="CLI72" s="2549"/>
      <c r="CLJ72" s="2549"/>
      <c r="CLK72" s="2549"/>
      <c r="CLL72" s="2549"/>
      <c r="CLM72" s="2549"/>
      <c r="CLN72" s="2549"/>
      <c r="CLO72" s="2549"/>
      <c r="CLP72" s="2549"/>
      <c r="CLQ72" s="2549"/>
      <c r="CLR72" s="2549"/>
      <c r="CLS72" s="2549"/>
      <c r="CLT72" s="2549"/>
      <c r="CLU72" s="2549"/>
      <c r="CLV72" s="2549"/>
      <c r="CLW72" s="2549"/>
      <c r="CLX72" s="2549"/>
      <c r="CLY72" s="2549"/>
      <c r="CLZ72" s="2549"/>
      <c r="CMA72" s="2549"/>
      <c r="CMB72" s="2549"/>
      <c r="CMC72" s="2549"/>
      <c r="CMD72" s="2549"/>
      <c r="CME72" s="2549"/>
      <c r="CMF72" s="2549"/>
      <c r="CMG72" s="2549"/>
      <c r="CMH72" s="2549"/>
      <c r="CMI72" s="2549"/>
      <c r="CMJ72" s="2549"/>
      <c r="CMK72" s="2549"/>
      <c r="CML72" s="2549"/>
      <c r="CMM72" s="2549"/>
      <c r="CMN72" s="2549"/>
      <c r="CMO72" s="2549"/>
      <c r="CMP72" s="2549"/>
      <c r="CMQ72" s="2549"/>
      <c r="CMR72" s="2549"/>
      <c r="CMS72" s="2549"/>
      <c r="CMT72" s="2549"/>
      <c r="CMU72" s="2549"/>
      <c r="CMV72" s="2549"/>
      <c r="CMW72" s="2549"/>
      <c r="CMX72" s="2549"/>
      <c r="CMY72" s="2549"/>
      <c r="CMZ72" s="2549"/>
      <c r="CNA72" s="2549"/>
      <c r="CNB72" s="2549"/>
      <c r="CNC72" s="2549"/>
      <c r="CND72" s="2549"/>
      <c r="CNE72" s="2549"/>
      <c r="CNF72" s="2549"/>
      <c r="CNG72" s="2549"/>
      <c r="CNH72" s="2549"/>
      <c r="CNI72" s="2549"/>
      <c r="CNJ72" s="2549"/>
      <c r="CNK72" s="2549"/>
      <c r="CNL72" s="2549"/>
      <c r="CNM72" s="2549"/>
      <c r="CNN72" s="2549"/>
      <c r="CNO72" s="2549"/>
      <c r="CNP72" s="2549"/>
      <c r="CNQ72" s="2549"/>
      <c r="CNR72" s="2549"/>
      <c r="CNS72" s="2549"/>
      <c r="CNT72" s="2549"/>
      <c r="CNU72" s="2549"/>
      <c r="CNV72" s="2549"/>
      <c r="CNW72" s="2549"/>
      <c r="CNX72" s="2549"/>
      <c r="CNY72" s="2549"/>
      <c r="CNZ72" s="2549"/>
      <c r="COA72" s="2549"/>
      <c r="COB72" s="2549"/>
      <c r="COC72" s="2549"/>
      <c r="COD72" s="2549"/>
      <c r="COE72" s="2549"/>
      <c r="COF72" s="2549"/>
      <c r="COG72" s="2549"/>
      <c r="COH72" s="2549"/>
      <c r="COI72" s="2549"/>
      <c r="COJ72" s="2549"/>
      <c r="COK72" s="2549"/>
      <c r="COL72" s="2549"/>
      <c r="COM72" s="2549"/>
      <c r="CON72" s="2549"/>
      <c r="COO72" s="2549"/>
      <c r="COP72" s="2549"/>
      <c r="COQ72" s="2549"/>
      <c r="COR72" s="2549"/>
      <c r="COS72" s="2549"/>
      <c r="COT72" s="2549"/>
      <c r="COU72" s="2549"/>
      <c r="COV72" s="2549"/>
      <c r="COW72" s="2549"/>
      <c r="COX72" s="2549"/>
      <c r="COY72" s="2549"/>
      <c r="COZ72" s="2549"/>
      <c r="CPA72" s="2549"/>
      <c r="CPB72" s="2549"/>
      <c r="CPC72" s="2549"/>
      <c r="CPD72" s="2549"/>
      <c r="CPE72" s="2549"/>
      <c r="CPF72" s="2549"/>
      <c r="CPG72" s="2549"/>
      <c r="CPH72" s="2549"/>
      <c r="CPI72" s="2549"/>
      <c r="CPJ72" s="2549"/>
      <c r="CPK72" s="2549"/>
      <c r="CPL72" s="2549"/>
      <c r="CPM72" s="2549"/>
      <c r="CPN72" s="2549"/>
      <c r="CPO72" s="2549"/>
      <c r="CPP72" s="2549"/>
      <c r="CPQ72" s="2549"/>
      <c r="CPR72" s="2549"/>
      <c r="CPS72" s="2549"/>
      <c r="CPT72" s="2549"/>
      <c r="CPU72" s="2549"/>
      <c r="CPV72" s="2549"/>
      <c r="CPW72" s="2549"/>
      <c r="CPX72" s="2549"/>
      <c r="CPY72" s="2549"/>
      <c r="CPZ72" s="2549"/>
      <c r="CQA72" s="2549"/>
      <c r="CQB72" s="2549"/>
      <c r="CQC72" s="2549"/>
      <c r="CQD72" s="2549"/>
      <c r="CQE72" s="2549"/>
      <c r="CQF72" s="2549"/>
      <c r="CQG72" s="2549"/>
      <c r="CQH72" s="2549"/>
      <c r="CQI72" s="2549"/>
      <c r="CQJ72" s="2549"/>
      <c r="CQK72" s="2549"/>
      <c r="CQL72" s="2549"/>
      <c r="CQM72" s="2549"/>
      <c r="CQN72" s="2549"/>
      <c r="CQO72" s="2549"/>
      <c r="CQP72" s="2549"/>
      <c r="CQQ72" s="2549"/>
      <c r="CQR72" s="2549"/>
      <c r="CQS72" s="2549"/>
      <c r="CQT72" s="2549"/>
      <c r="CQU72" s="2549"/>
      <c r="CQV72" s="2549"/>
      <c r="CQW72" s="2549"/>
      <c r="CQX72" s="2549"/>
      <c r="CQY72" s="2549"/>
      <c r="CQZ72" s="2549"/>
      <c r="CRA72" s="2549"/>
      <c r="CRB72" s="2549"/>
      <c r="CRC72" s="2549"/>
      <c r="CRD72" s="2549"/>
      <c r="CRE72" s="2549"/>
      <c r="CRF72" s="2549"/>
      <c r="CRG72" s="2549"/>
      <c r="CRH72" s="2549"/>
      <c r="CRI72" s="2549"/>
      <c r="CRJ72" s="2549"/>
      <c r="CRK72" s="2549"/>
      <c r="CRL72" s="2549"/>
      <c r="CRM72" s="2549"/>
      <c r="CRN72" s="2549"/>
      <c r="CRO72" s="2549"/>
      <c r="CRP72" s="2549"/>
      <c r="CRQ72" s="2549"/>
      <c r="CRR72" s="2549"/>
      <c r="CRS72" s="2549"/>
      <c r="CRT72" s="2549"/>
      <c r="CRU72" s="2549"/>
      <c r="CRV72" s="2549"/>
      <c r="CRW72" s="2549"/>
      <c r="CRX72" s="2549"/>
      <c r="CRY72" s="2549"/>
      <c r="CRZ72" s="2549"/>
      <c r="CSA72" s="2549"/>
      <c r="CSB72" s="2549"/>
      <c r="CSC72" s="2549"/>
      <c r="CSD72" s="2549"/>
      <c r="CSE72" s="2549"/>
      <c r="CSF72" s="2549"/>
      <c r="CSG72" s="2549"/>
      <c r="CSH72" s="2549"/>
      <c r="CSI72" s="2549"/>
      <c r="CSJ72" s="2549"/>
      <c r="CSK72" s="2549"/>
      <c r="CSL72" s="2549"/>
      <c r="CSM72" s="2549"/>
      <c r="CSN72" s="2549"/>
      <c r="CSO72" s="2549"/>
      <c r="CSP72" s="2549"/>
      <c r="CSQ72" s="2549"/>
      <c r="CSR72" s="2549"/>
      <c r="CSS72" s="2549"/>
      <c r="CST72" s="2549"/>
      <c r="CSU72" s="2549"/>
      <c r="CSV72" s="2549"/>
      <c r="CSW72" s="2549"/>
      <c r="CSX72" s="2549"/>
      <c r="CSY72" s="2549"/>
      <c r="CSZ72" s="2549"/>
      <c r="CTA72" s="2549"/>
      <c r="CTB72" s="2549"/>
      <c r="CTC72" s="2549"/>
      <c r="CTD72" s="2549"/>
      <c r="CTE72" s="2549"/>
      <c r="CTF72" s="2549"/>
      <c r="CTG72" s="2549"/>
      <c r="CTH72" s="2549"/>
      <c r="CTI72" s="2549"/>
      <c r="CTJ72" s="2549"/>
      <c r="CTK72" s="2549"/>
      <c r="CTL72" s="2549"/>
      <c r="CTM72" s="2549"/>
      <c r="CTN72" s="2549"/>
      <c r="CTO72" s="2549"/>
      <c r="CTP72" s="2549"/>
      <c r="CTQ72" s="2549"/>
      <c r="CTR72" s="2549"/>
      <c r="CTS72" s="2549"/>
      <c r="CTT72" s="2549"/>
      <c r="CTU72" s="2549"/>
      <c r="CTV72" s="2549"/>
      <c r="CTW72" s="2549"/>
      <c r="CTX72" s="2549"/>
      <c r="CTY72" s="2549"/>
      <c r="CTZ72" s="2549"/>
      <c r="CUA72" s="2549"/>
      <c r="CUB72" s="2549"/>
      <c r="CUC72" s="2549"/>
      <c r="CUD72" s="2549"/>
      <c r="CUE72" s="2549"/>
      <c r="CUF72" s="2549"/>
      <c r="CUG72" s="2549"/>
      <c r="CUH72" s="2549"/>
      <c r="CUI72" s="2549"/>
      <c r="CUJ72" s="2549"/>
      <c r="CUK72" s="2549"/>
      <c r="CUL72" s="2549"/>
      <c r="CUM72" s="2549"/>
      <c r="CUN72" s="2549"/>
      <c r="CUO72" s="2549"/>
      <c r="CUP72" s="2549"/>
      <c r="CUQ72" s="2549"/>
      <c r="CUR72" s="2549"/>
      <c r="CUS72" s="2549"/>
      <c r="CUT72" s="2549"/>
      <c r="CUU72" s="2549"/>
      <c r="CUV72" s="2549"/>
      <c r="CUW72" s="2549"/>
      <c r="CUX72" s="2549"/>
      <c r="CUY72" s="2549"/>
      <c r="CUZ72" s="2549"/>
      <c r="CVA72" s="2549"/>
      <c r="CVB72" s="2549"/>
      <c r="CVC72" s="2549"/>
      <c r="CVD72" s="2549"/>
      <c r="CVE72" s="2549"/>
      <c r="CVF72" s="2549"/>
      <c r="CVG72" s="2549"/>
      <c r="CVH72" s="2549"/>
      <c r="CVI72" s="2549"/>
      <c r="CVJ72" s="2549"/>
      <c r="CVK72" s="2549"/>
      <c r="CVL72" s="2549"/>
      <c r="CVM72" s="2549"/>
      <c r="CVN72" s="2549"/>
      <c r="CVO72" s="2549"/>
      <c r="CVP72" s="2549"/>
      <c r="CVQ72" s="2549"/>
      <c r="CVR72" s="2549"/>
      <c r="CVS72" s="2549"/>
      <c r="CVT72" s="2549"/>
      <c r="CVU72" s="2549"/>
      <c r="CVV72" s="2549"/>
      <c r="CVW72" s="2549"/>
      <c r="CVX72" s="2549"/>
      <c r="CVY72" s="2549"/>
      <c r="CVZ72" s="2549"/>
      <c r="CWA72" s="2549"/>
      <c r="CWB72" s="2549"/>
      <c r="CWC72" s="2549"/>
      <c r="CWD72" s="2549"/>
      <c r="CWE72" s="2549"/>
      <c r="CWF72" s="2549"/>
      <c r="CWG72" s="2549"/>
      <c r="CWH72" s="2549"/>
      <c r="CWI72" s="2549"/>
      <c r="CWJ72" s="2549"/>
      <c r="CWK72" s="2549"/>
      <c r="CWL72" s="2549"/>
      <c r="CWM72" s="2549"/>
      <c r="CWN72" s="2549"/>
      <c r="CWO72" s="2549"/>
      <c r="CWP72" s="2549"/>
      <c r="CWQ72" s="2549"/>
      <c r="CWR72" s="2549"/>
      <c r="CWS72" s="2549"/>
      <c r="CWT72" s="2549"/>
      <c r="CWU72" s="2549"/>
      <c r="CWV72" s="2549"/>
      <c r="CWW72" s="2549"/>
      <c r="CWX72" s="2549"/>
      <c r="CWY72" s="2549"/>
      <c r="CWZ72" s="2549"/>
      <c r="CXA72" s="2549"/>
      <c r="CXB72" s="2549"/>
      <c r="CXC72" s="2549"/>
      <c r="CXD72" s="2549"/>
      <c r="CXE72" s="2549"/>
      <c r="CXF72" s="2549"/>
      <c r="CXG72" s="2549"/>
      <c r="CXH72" s="2549"/>
      <c r="CXI72" s="2549"/>
      <c r="CXJ72" s="2549"/>
      <c r="CXK72" s="2549"/>
      <c r="CXL72" s="2549"/>
      <c r="CXM72" s="2549"/>
      <c r="CXN72" s="2549"/>
      <c r="CXO72" s="2549"/>
      <c r="CXP72" s="2549"/>
      <c r="CXQ72" s="2549"/>
      <c r="CXR72" s="2549"/>
      <c r="CXS72" s="2549"/>
      <c r="CXT72" s="2549"/>
      <c r="CXU72" s="2549"/>
      <c r="CXV72" s="2549"/>
      <c r="CXW72" s="2549"/>
      <c r="CXX72" s="2549"/>
      <c r="CXY72" s="2549"/>
      <c r="CXZ72" s="2549"/>
      <c r="CYA72" s="2549"/>
      <c r="CYB72" s="2549"/>
      <c r="CYC72" s="2549"/>
      <c r="CYD72" s="2549"/>
      <c r="CYE72" s="2549"/>
      <c r="CYF72" s="2549"/>
      <c r="CYG72" s="2549"/>
      <c r="CYH72" s="2549"/>
      <c r="CYI72" s="2549"/>
      <c r="CYJ72" s="2549"/>
      <c r="CYK72" s="2549"/>
      <c r="CYL72" s="2549"/>
      <c r="CYM72" s="2549"/>
      <c r="CYN72" s="2549"/>
      <c r="CYO72" s="2549"/>
      <c r="CYP72" s="2549"/>
      <c r="CYQ72" s="2549"/>
      <c r="CYR72" s="2549"/>
      <c r="CYS72" s="2549"/>
      <c r="CYT72" s="2549"/>
      <c r="CYU72" s="2549"/>
      <c r="CYV72" s="2549"/>
      <c r="CYW72" s="2549"/>
      <c r="CYX72" s="2549"/>
      <c r="CYY72" s="2549"/>
      <c r="CYZ72" s="2549"/>
      <c r="CZA72" s="2549"/>
      <c r="CZB72" s="2549"/>
      <c r="CZC72" s="2549"/>
      <c r="CZD72" s="2549"/>
      <c r="CZE72" s="2549"/>
      <c r="CZF72" s="2549"/>
      <c r="CZG72" s="2549"/>
      <c r="CZH72" s="2549"/>
      <c r="CZI72" s="2549"/>
      <c r="CZJ72" s="2549"/>
      <c r="CZK72" s="2549"/>
      <c r="CZL72" s="2549"/>
      <c r="CZM72" s="2549"/>
      <c r="CZN72" s="2549"/>
      <c r="CZO72" s="2549"/>
      <c r="CZP72" s="2549"/>
      <c r="CZQ72" s="2549"/>
      <c r="CZR72" s="2549"/>
      <c r="CZS72" s="2549"/>
      <c r="CZT72" s="2549"/>
      <c r="CZU72" s="2549"/>
      <c r="CZV72" s="2549"/>
      <c r="CZW72" s="2549"/>
      <c r="CZX72" s="2549"/>
      <c r="CZY72" s="2549"/>
      <c r="CZZ72" s="2549"/>
      <c r="DAA72" s="2549"/>
      <c r="DAB72" s="2549"/>
      <c r="DAC72" s="2549"/>
      <c r="DAD72" s="2549"/>
      <c r="DAE72" s="2549"/>
      <c r="DAF72" s="2549"/>
      <c r="DAG72" s="2549"/>
      <c r="DAH72" s="2549"/>
      <c r="DAI72" s="2549"/>
      <c r="DAJ72" s="2549"/>
      <c r="DAK72" s="2549"/>
      <c r="DAL72" s="2549"/>
      <c r="DAM72" s="2549"/>
      <c r="DAN72" s="2549"/>
      <c r="DAO72" s="2549"/>
      <c r="DAP72" s="2549"/>
      <c r="DAQ72" s="2549"/>
      <c r="DAR72" s="2549"/>
      <c r="DAS72" s="2549"/>
      <c r="DAT72" s="2549"/>
      <c r="DAU72" s="2549"/>
      <c r="DAV72" s="2549"/>
      <c r="DAW72" s="2549"/>
      <c r="DAX72" s="2549"/>
      <c r="DAY72" s="2549"/>
      <c r="DAZ72" s="2549"/>
      <c r="DBA72" s="2549"/>
      <c r="DBB72" s="2549"/>
      <c r="DBC72" s="2549"/>
      <c r="DBD72" s="2549"/>
      <c r="DBE72" s="2549"/>
      <c r="DBF72" s="2549"/>
      <c r="DBG72" s="2549"/>
      <c r="DBH72" s="2549"/>
      <c r="DBI72" s="2549"/>
      <c r="DBJ72" s="2549"/>
      <c r="DBK72" s="2549"/>
      <c r="DBL72" s="2549"/>
      <c r="DBM72" s="2549"/>
      <c r="DBN72" s="2549"/>
      <c r="DBO72" s="2549"/>
      <c r="DBP72" s="2549"/>
      <c r="DBQ72" s="2549"/>
      <c r="DBR72" s="2549"/>
      <c r="DBS72" s="2549"/>
      <c r="DBT72" s="2549"/>
      <c r="DBU72" s="2549"/>
      <c r="DBV72" s="2549"/>
      <c r="DBW72" s="2549"/>
      <c r="DBX72" s="2549"/>
      <c r="DBY72" s="2549"/>
      <c r="DBZ72" s="2549"/>
      <c r="DCA72" s="2549"/>
      <c r="DCB72" s="2549"/>
      <c r="DCC72" s="2549"/>
      <c r="DCD72" s="2549"/>
      <c r="DCE72" s="2549"/>
      <c r="DCF72" s="2549"/>
      <c r="DCG72" s="2549"/>
      <c r="DCH72" s="2549"/>
      <c r="DCI72" s="2549"/>
      <c r="DCJ72" s="2549"/>
      <c r="DCK72" s="2549"/>
      <c r="DCL72" s="2549"/>
      <c r="DCM72" s="2549"/>
      <c r="DCN72" s="2549"/>
      <c r="DCO72" s="2549"/>
      <c r="DCP72" s="2549"/>
      <c r="DCQ72" s="2549"/>
      <c r="DCR72" s="2549"/>
      <c r="DCS72" s="2549"/>
      <c r="DCT72" s="2549"/>
      <c r="DCU72" s="2549"/>
      <c r="DCV72" s="2549"/>
      <c r="DCW72" s="2549"/>
      <c r="DCX72" s="2549"/>
      <c r="DCY72" s="2549"/>
      <c r="DCZ72" s="2549"/>
      <c r="DDA72" s="2549"/>
      <c r="DDB72" s="2549"/>
      <c r="DDC72" s="2549"/>
      <c r="DDD72" s="2549"/>
      <c r="DDE72" s="2549"/>
      <c r="DDF72" s="2549"/>
      <c r="DDG72" s="2549"/>
      <c r="DDH72" s="2549"/>
      <c r="DDI72" s="2549"/>
      <c r="DDJ72" s="2549"/>
      <c r="DDK72" s="2549"/>
      <c r="DDL72" s="2549"/>
      <c r="DDM72" s="2549"/>
      <c r="DDN72" s="2549"/>
      <c r="DDO72" s="2549"/>
      <c r="DDP72" s="2549"/>
      <c r="DDQ72" s="2549"/>
      <c r="DDR72" s="2549"/>
      <c r="DDS72" s="2549"/>
      <c r="DDT72" s="2549"/>
      <c r="DDU72" s="2549"/>
      <c r="DDV72" s="2549"/>
      <c r="DDW72" s="2549"/>
      <c r="DDX72" s="2549"/>
      <c r="DDY72" s="2549"/>
      <c r="DDZ72" s="2549"/>
      <c r="DEA72" s="2549"/>
      <c r="DEB72" s="2549"/>
      <c r="DEC72" s="2549"/>
      <c r="DED72" s="2549"/>
      <c r="DEE72" s="2549"/>
      <c r="DEF72" s="2549"/>
      <c r="DEG72" s="2549"/>
      <c r="DEH72" s="2549"/>
      <c r="DEI72" s="2549"/>
      <c r="DEJ72" s="2549"/>
      <c r="DEK72" s="2549"/>
      <c r="DEL72" s="2549"/>
      <c r="DEM72" s="2549"/>
      <c r="DEN72" s="2549"/>
      <c r="DEO72" s="2549"/>
      <c r="DEP72" s="2549"/>
      <c r="DEQ72" s="2549"/>
      <c r="DER72" s="2549"/>
      <c r="DES72" s="2549"/>
      <c r="DET72" s="2549"/>
      <c r="DEU72" s="2549"/>
      <c r="DEV72" s="2549"/>
      <c r="DEW72" s="2549"/>
      <c r="DEX72" s="2549"/>
      <c r="DEY72" s="2549"/>
      <c r="DEZ72" s="2549"/>
      <c r="DFA72" s="2549"/>
      <c r="DFB72" s="2549"/>
      <c r="DFC72" s="2549"/>
      <c r="DFD72" s="2549"/>
      <c r="DFE72" s="2549"/>
      <c r="DFF72" s="2549"/>
      <c r="DFG72" s="2549"/>
      <c r="DFH72" s="2549"/>
      <c r="DFI72" s="2549"/>
      <c r="DFJ72" s="2549"/>
      <c r="DFK72" s="2549"/>
      <c r="DFL72" s="2549"/>
      <c r="DFM72" s="2549"/>
      <c r="DFN72" s="2549"/>
      <c r="DFO72" s="2549"/>
      <c r="DFP72" s="2549"/>
      <c r="DFQ72" s="2549"/>
      <c r="DFR72" s="2549"/>
      <c r="DFS72" s="2549"/>
      <c r="DFT72" s="2549"/>
      <c r="DFU72" s="2549"/>
      <c r="DFV72" s="2549"/>
      <c r="DFW72" s="2549"/>
      <c r="DFX72" s="2549"/>
      <c r="DFY72" s="2549"/>
      <c r="DFZ72" s="2549"/>
      <c r="DGA72" s="2549"/>
      <c r="DGB72" s="2549"/>
      <c r="DGC72" s="2549"/>
      <c r="DGD72" s="2549"/>
      <c r="DGE72" s="2549"/>
      <c r="DGF72" s="2549"/>
      <c r="DGG72" s="2549"/>
      <c r="DGH72" s="2549"/>
      <c r="DGI72" s="2549"/>
      <c r="DGJ72" s="2549"/>
      <c r="DGK72" s="2549"/>
      <c r="DGL72" s="2549"/>
      <c r="DGM72" s="2549"/>
      <c r="DGN72" s="2549"/>
      <c r="DGO72" s="2549"/>
      <c r="DGP72" s="2549"/>
      <c r="DGQ72" s="2549"/>
      <c r="DGR72" s="2549"/>
      <c r="DGS72" s="2549"/>
      <c r="DGT72" s="2549"/>
      <c r="DGU72" s="2549"/>
      <c r="DGV72" s="2549"/>
      <c r="DGW72" s="2549"/>
      <c r="DGX72" s="2549"/>
      <c r="DGY72" s="2549"/>
      <c r="DGZ72" s="2549"/>
      <c r="DHA72" s="2549"/>
      <c r="DHB72" s="2549"/>
      <c r="DHC72" s="2549"/>
      <c r="DHD72" s="2549"/>
      <c r="DHE72" s="2549"/>
      <c r="DHF72" s="2549"/>
      <c r="DHG72" s="2549"/>
      <c r="DHH72" s="2549"/>
      <c r="DHI72" s="2549"/>
      <c r="DHJ72" s="2549"/>
      <c r="DHK72" s="2549"/>
      <c r="DHL72" s="2549"/>
      <c r="DHM72" s="2549"/>
      <c r="DHN72" s="2549"/>
      <c r="DHO72" s="2549"/>
      <c r="DHP72" s="2549"/>
      <c r="DHQ72" s="2549"/>
      <c r="DHR72" s="2549"/>
      <c r="DHS72" s="2549"/>
      <c r="DHT72" s="2549"/>
      <c r="DHU72" s="2549"/>
      <c r="DHV72" s="2549"/>
      <c r="DHW72" s="2549"/>
      <c r="DHX72" s="2549"/>
      <c r="DHY72" s="2549"/>
      <c r="DHZ72" s="2549"/>
      <c r="DIA72" s="2549"/>
      <c r="DIB72" s="2549"/>
      <c r="DIC72" s="2549"/>
      <c r="DID72" s="2549"/>
      <c r="DIE72" s="2549"/>
      <c r="DIF72" s="2549"/>
      <c r="DIG72" s="2549"/>
      <c r="DIH72" s="2549"/>
      <c r="DII72" s="2549"/>
      <c r="DIJ72" s="2549"/>
      <c r="DIK72" s="2549"/>
      <c r="DIL72" s="2549"/>
      <c r="DIM72" s="2549"/>
      <c r="DIN72" s="2549"/>
      <c r="DIO72" s="2549"/>
      <c r="DIP72" s="2549"/>
      <c r="DIQ72" s="2549"/>
      <c r="DIR72" s="2549"/>
      <c r="DIS72" s="2549"/>
      <c r="DIT72" s="2549"/>
      <c r="DIU72" s="2549"/>
      <c r="DIV72" s="2549"/>
      <c r="DIW72" s="2549"/>
      <c r="DIX72" s="2549"/>
      <c r="DIY72" s="2549"/>
      <c r="DIZ72" s="2549"/>
      <c r="DJA72" s="2549"/>
      <c r="DJB72" s="2549"/>
      <c r="DJC72" s="2549"/>
      <c r="DJD72" s="2549"/>
      <c r="DJE72" s="2549"/>
      <c r="DJF72" s="2549"/>
      <c r="DJG72" s="2549"/>
      <c r="DJH72" s="2549"/>
      <c r="DJI72" s="2549"/>
      <c r="DJJ72" s="2549"/>
      <c r="DJK72" s="2549"/>
      <c r="DJL72" s="2549"/>
      <c r="DJM72" s="2549"/>
      <c r="DJN72" s="2549"/>
      <c r="DJO72" s="2549"/>
      <c r="DJP72" s="2549"/>
      <c r="DJQ72" s="2549"/>
      <c r="DJR72" s="2549"/>
      <c r="DJS72" s="2549"/>
      <c r="DJT72" s="2549"/>
      <c r="DJU72" s="2549"/>
      <c r="DJV72" s="2549"/>
      <c r="DJW72" s="2549"/>
      <c r="DJX72" s="2549"/>
      <c r="DJY72" s="2549"/>
      <c r="DJZ72" s="2549"/>
      <c r="DKA72" s="2549"/>
      <c r="DKB72" s="2549"/>
      <c r="DKC72" s="2549"/>
      <c r="DKD72" s="2549"/>
      <c r="DKE72" s="2549"/>
      <c r="DKF72" s="2549"/>
      <c r="DKG72" s="2549"/>
      <c r="DKH72" s="2549"/>
      <c r="DKI72" s="2549"/>
      <c r="DKJ72" s="2549"/>
      <c r="DKK72" s="2549"/>
      <c r="DKL72" s="2549"/>
      <c r="DKM72" s="2549"/>
      <c r="DKN72" s="2549"/>
      <c r="DKO72" s="2549"/>
      <c r="DKP72" s="2549"/>
      <c r="DKQ72" s="2549"/>
      <c r="DKR72" s="2549"/>
      <c r="DKS72" s="2549"/>
      <c r="DKT72" s="2549"/>
      <c r="DKU72" s="2549"/>
      <c r="DKV72" s="2549"/>
      <c r="DKW72" s="2549"/>
      <c r="DKX72" s="2549"/>
      <c r="DKY72" s="2549"/>
      <c r="DKZ72" s="2549"/>
      <c r="DLA72" s="2549"/>
      <c r="DLB72" s="2549"/>
      <c r="DLC72" s="2549"/>
      <c r="DLD72" s="2549"/>
      <c r="DLE72" s="2549"/>
      <c r="DLF72" s="2549"/>
      <c r="DLG72" s="2549"/>
      <c r="DLH72" s="2549"/>
      <c r="DLI72" s="2549"/>
      <c r="DLJ72" s="2549"/>
      <c r="DLK72" s="2549"/>
      <c r="DLL72" s="2549"/>
      <c r="DLM72" s="2549"/>
      <c r="DLN72" s="2549"/>
      <c r="DLO72" s="2549"/>
      <c r="DLP72" s="2549"/>
      <c r="DLQ72" s="2549"/>
      <c r="DLR72" s="2549"/>
      <c r="DLS72" s="2549"/>
      <c r="DLT72" s="2549"/>
      <c r="DLU72" s="2549"/>
      <c r="DLV72" s="2549"/>
      <c r="DLW72" s="2549"/>
      <c r="DLX72" s="2549"/>
      <c r="DLY72" s="2549"/>
      <c r="DLZ72" s="2549"/>
      <c r="DMA72" s="2549"/>
      <c r="DMB72" s="2549"/>
      <c r="DMC72" s="2549"/>
      <c r="DMD72" s="2549"/>
      <c r="DME72" s="2549"/>
      <c r="DMF72" s="2549"/>
      <c r="DMG72" s="2549"/>
      <c r="DMH72" s="2549"/>
      <c r="DMI72" s="2549"/>
      <c r="DMJ72" s="2549"/>
      <c r="DMK72" s="2549"/>
      <c r="DML72" s="2549"/>
      <c r="DMM72" s="2549"/>
      <c r="DMN72" s="2549"/>
      <c r="DMO72" s="2549"/>
      <c r="DMP72" s="2549"/>
      <c r="DMQ72" s="2549"/>
      <c r="DMR72" s="2549"/>
      <c r="DMS72" s="2549"/>
      <c r="DMT72" s="2549"/>
      <c r="DMU72" s="2549"/>
      <c r="DMV72" s="2549"/>
      <c r="DMW72" s="2549"/>
      <c r="DMX72" s="2549"/>
      <c r="DMY72" s="2549"/>
      <c r="DMZ72" s="2549"/>
      <c r="DNA72" s="2549"/>
      <c r="DNB72" s="2549"/>
      <c r="DNC72" s="2549"/>
      <c r="DND72" s="2549"/>
      <c r="DNE72" s="2549"/>
      <c r="DNF72" s="2549"/>
      <c r="DNG72" s="2549"/>
      <c r="DNH72" s="2549"/>
      <c r="DNI72" s="2549"/>
      <c r="DNJ72" s="2549"/>
      <c r="DNK72" s="2549"/>
      <c r="DNL72" s="2549"/>
      <c r="DNM72" s="2549"/>
      <c r="DNN72" s="2549"/>
      <c r="DNO72" s="2549"/>
      <c r="DNP72" s="2549"/>
      <c r="DNQ72" s="2549"/>
      <c r="DNR72" s="2549"/>
      <c r="DNS72" s="2549"/>
      <c r="DNT72" s="2549"/>
      <c r="DNU72" s="2549"/>
      <c r="DNV72" s="2549"/>
      <c r="DNW72" s="2549"/>
      <c r="DNX72" s="2549"/>
      <c r="DNY72" s="2549"/>
      <c r="DNZ72" s="2549"/>
      <c r="DOA72" s="2549"/>
      <c r="DOB72" s="2549"/>
      <c r="DOC72" s="2549"/>
      <c r="DOD72" s="2549"/>
      <c r="DOE72" s="2549"/>
      <c r="DOF72" s="2549"/>
      <c r="DOG72" s="2549"/>
      <c r="DOH72" s="2549"/>
      <c r="DOI72" s="2549"/>
      <c r="DOJ72" s="2549"/>
      <c r="DOK72" s="2549"/>
      <c r="DOL72" s="2549"/>
      <c r="DOM72" s="2549"/>
      <c r="DON72" s="2549"/>
      <c r="DOO72" s="2549"/>
      <c r="DOP72" s="2549"/>
      <c r="DOQ72" s="2549"/>
      <c r="DOR72" s="2549"/>
      <c r="DOS72" s="2549"/>
      <c r="DOT72" s="2549"/>
      <c r="DOU72" s="2549"/>
      <c r="DOV72" s="2549"/>
      <c r="DOW72" s="2549"/>
      <c r="DOX72" s="2549"/>
      <c r="DOY72" s="2549"/>
      <c r="DOZ72" s="2549"/>
      <c r="DPA72" s="2549"/>
      <c r="DPB72" s="2549"/>
      <c r="DPC72" s="2549"/>
      <c r="DPD72" s="2549"/>
      <c r="DPE72" s="2549"/>
      <c r="DPF72" s="2549"/>
      <c r="DPG72" s="2549"/>
      <c r="DPH72" s="2549"/>
      <c r="DPI72" s="2549"/>
      <c r="DPJ72" s="2549"/>
      <c r="DPK72" s="2549"/>
      <c r="DPL72" s="2549"/>
      <c r="DPM72" s="2549"/>
      <c r="DPN72" s="2549"/>
      <c r="DPO72" s="2549"/>
      <c r="DPP72" s="2549"/>
      <c r="DPQ72" s="2549"/>
      <c r="DPR72" s="2549"/>
      <c r="DPS72" s="2549"/>
      <c r="DPT72" s="2549"/>
      <c r="DPU72" s="2549"/>
      <c r="DPV72" s="2549"/>
      <c r="DPW72" s="2549"/>
      <c r="DPX72" s="2549"/>
      <c r="DPY72" s="2549"/>
      <c r="DPZ72" s="2549"/>
      <c r="DQA72" s="2549"/>
      <c r="DQB72" s="2549"/>
      <c r="DQC72" s="2549"/>
      <c r="DQD72" s="2549"/>
      <c r="DQE72" s="2549"/>
      <c r="DQF72" s="2549"/>
      <c r="DQG72" s="2549"/>
      <c r="DQH72" s="2549"/>
      <c r="DQI72" s="2549"/>
      <c r="DQJ72" s="2549"/>
      <c r="DQK72" s="2549"/>
      <c r="DQL72" s="2549"/>
      <c r="DQM72" s="2549"/>
      <c r="DQN72" s="2549"/>
      <c r="DQO72" s="2549"/>
      <c r="DQP72" s="2549"/>
      <c r="DQQ72" s="2549"/>
      <c r="DQR72" s="2549"/>
      <c r="DQS72" s="2549"/>
      <c r="DQT72" s="2549"/>
      <c r="DQU72" s="2549"/>
      <c r="DQV72" s="2549"/>
      <c r="DQW72" s="2549"/>
      <c r="DQX72" s="2549"/>
      <c r="DQY72" s="2549"/>
      <c r="DQZ72" s="2549"/>
      <c r="DRA72" s="2549"/>
      <c r="DRB72" s="2549"/>
      <c r="DRC72" s="2549"/>
      <c r="DRD72" s="2549"/>
      <c r="DRE72" s="2549"/>
      <c r="DRF72" s="2549"/>
      <c r="DRG72" s="2549"/>
      <c r="DRH72" s="2549"/>
      <c r="DRI72" s="2549"/>
      <c r="DRJ72" s="2549"/>
      <c r="DRK72" s="2549"/>
      <c r="DRL72" s="2549"/>
      <c r="DRM72" s="2549"/>
      <c r="DRN72" s="2549"/>
      <c r="DRO72" s="2549"/>
      <c r="DRP72" s="2549"/>
      <c r="DRQ72" s="2549"/>
      <c r="DRR72" s="2549"/>
      <c r="DRS72" s="2549"/>
      <c r="DRT72" s="2549"/>
      <c r="DRU72" s="2549"/>
      <c r="DRV72" s="2549"/>
      <c r="DRW72" s="2549"/>
      <c r="DRX72" s="2549"/>
      <c r="DRY72" s="2549"/>
      <c r="DRZ72" s="2549"/>
      <c r="DSA72" s="2549"/>
      <c r="DSB72" s="2549"/>
      <c r="DSC72" s="2549"/>
      <c r="DSD72" s="2549"/>
      <c r="DSE72" s="2549"/>
      <c r="DSF72" s="2549"/>
      <c r="DSG72" s="2549"/>
      <c r="DSH72" s="2549"/>
      <c r="DSI72" s="2549"/>
      <c r="DSJ72" s="2549"/>
      <c r="DSK72" s="2549"/>
      <c r="DSL72" s="2549"/>
      <c r="DSM72" s="2549"/>
      <c r="DSN72" s="2549"/>
      <c r="DSO72" s="2549"/>
      <c r="DSP72" s="2549"/>
      <c r="DSQ72" s="2549"/>
      <c r="DSR72" s="2549"/>
      <c r="DSS72" s="2549"/>
      <c r="DST72" s="2549"/>
      <c r="DSU72" s="2549"/>
      <c r="DSV72" s="2549"/>
      <c r="DSW72" s="2549"/>
      <c r="DSX72" s="2549"/>
      <c r="DSY72" s="2549"/>
      <c r="DSZ72" s="2549"/>
      <c r="DTA72" s="2549"/>
      <c r="DTB72" s="2549"/>
      <c r="DTC72" s="2549"/>
      <c r="DTD72" s="2549"/>
      <c r="DTE72" s="2549"/>
      <c r="DTF72" s="2549"/>
      <c r="DTG72" s="2549"/>
      <c r="DTH72" s="2549"/>
      <c r="DTI72" s="2549"/>
      <c r="DTJ72" s="2549"/>
      <c r="DTK72" s="2549"/>
      <c r="DTL72" s="2549"/>
      <c r="DTM72" s="2549"/>
      <c r="DTN72" s="2549"/>
      <c r="DTO72" s="2549"/>
      <c r="DTP72" s="2549"/>
      <c r="DTQ72" s="2549"/>
      <c r="DTR72" s="2549"/>
      <c r="DTS72" s="2549"/>
      <c r="DTT72" s="2549"/>
      <c r="DTU72" s="2549"/>
      <c r="DTV72" s="2549"/>
      <c r="DTW72" s="2549"/>
      <c r="DTX72" s="2549"/>
      <c r="DTY72" s="2549"/>
      <c r="DTZ72" s="2549"/>
      <c r="DUA72" s="2549"/>
      <c r="DUB72" s="2549"/>
      <c r="DUC72" s="2549"/>
      <c r="DUD72" s="2549"/>
      <c r="DUE72" s="2549"/>
      <c r="DUF72" s="2549"/>
      <c r="DUG72" s="2549"/>
      <c r="DUH72" s="2549"/>
      <c r="DUI72" s="2549"/>
      <c r="DUJ72" s="2549"/>
      <c r="DUK72" s="2549"/>
      <c r="DUL72" s="2549"/>
      <c r="DUM72" s="2549"/>
      <c r="DUN72" s="2549"/>
      <c r="DUO72" s="2549"/>
      <c r="DUP72" s="2549"/>
      <c r="DUQ72" s="2549"/>
      <c r="DUR72" s="2549"/>
      <c r="DUS72" s="2549"/>
      <c r="DUT72" s="2549"/>
      <c r="DUU72" s="2549"/>
      <c r="DUV72" s="2549"/>
      <c r="DUW72" s="2549"/>
      <c r="DUX72" s="2549"/>
      <c r="DUY72" s="2549"/>
      <c r="DUZ72" s="2549"/>
      <c r="DVA72" s="2549"/>
      <c r="DVB72" s="2549"/>
      <c r="DVC72" s="2549"/>
      <c r="DVD72" s="2549"/>
      <c r="DVE72" s="2549"/>
      <c r="DVF72" s="2549"/>
      <c r="DVG72" s="2549"/>
      <c r="DVH72" s="2549"/>
      <c r="DVI72" s="2549"/>
      <c r="DVJ72" s="2549"/>
      <c r="DVK72" s="2549"/>
      <c r="DVL72" s="2549"/>
      <c r="DVM72" s="2549"/>
      <c r="DVN72" s="2549"/>
      <c r="DVO72" s="2549"/>
      <c r="DVP72" s="2549"/>
      <c r="DVQ72" s="2549"/>
      <c r="DVR72" s="2549"/>
      <c r="DVS72" s="2549"/>
      <c r="DVT72" s="2549"/>
      <c r="DVU72" s="2549"/>
      <c r="DVV72" s="2549"/>
      <c r="DVW72" s="2549"/>
      <c r="DVX72" s="2549"/>
      <c r="DVY72" s="2549"/>
      <c r="DVZ72" s="2549"/>
      <c r="DWA72" s="2549"/>
      <c r="DWB72" s="2549"/>
      <c r="DWC72" s="2549"/>
      <c r="DWD72" s="2549"/>
      <c r="DWE72" s="2549"/>
      <c r="DWF72" s="2549"/>
      <c r="DWG72" s="2549"/>
      <c r="DWH72" s="2549"/>
      <c r="DWI72" s="2549"/>
      <c r="DWJ72" s="2549"/>
      <c r="DWK72" s="2549"/>
      <c r="DWL72" s="2549"/>
      <c r="DWM72" s="2549"/>
      <c r="DWN72" s="2549"/>
      <c r="DWO72" s="2549"/>
      <c r="DWP72" s="2549"/>
      <c r="DWQ72" s="2549"/>
      <c r="DWR72" s="2549"/>
      <c r="DWS72" s="2549"/>
      <c r="DWT72" s="2549"/>
      <c r="DWU72" s="2549"/>
      <c r="DWV72" s="2549"/>
      <c r="DWW72" s="2549"/>
      <c r="DWX72" s="2549"/>
      <c r="DWY72" s="2549"/>
      <c r="DWZ72" s="2549"/>
      <c r="DXA72" s="2549"/>
      <c r="DXB72" s="2549"/>
      <c r="DXC72" s="2549"/>
      <c r="DXD72" s="2549"/>
      <c r="DXE72" s="2549"/>
      <c r="DXF72" s="2549"/>
      <c r="DXG72" s="2549"/>
      <c r="DXH72" s="2549"/>
      <c r="DXI72" s="2549"/>
      <c r="DXJ72" s="2549"/>
      <c r="DXK72" s="2549"/>
      <c r="DXL72" s="2549"/>
      <c r="DXM72" s="2549"/>
      <c r="DXN72" s="2549"/>
      <c r="DXO72" s="2549"/>
      <c r="DXP72" s="2549"/>
      <c r="DXQ72" s="2549"/>
      <c r="DXR72" s="2549"/>
      <c r="DXS72" s="2549"/>
      <c r="DXT72" s="2549"/>
      <c r="DXU72" s="2549"/>
      <c r="DXV72" s="2549"/>
      <c r="DXW72" s="2549"/>
      <c r="DXX72" s="2549"/>
      <c r="DXY72" s="2549"/>
      <c r="DXZ72" s="2549"/>
      <c r="DYA72" s="2549"/>
      <c r="DYB72" s="2549"/>
      <c r="DYC72" s="2549"/>
      <c r="DYD72" s="2549"/>
      <c r="DYE72" s="2549"/>
      <c r="DYF72" s="2549"/>
      <c r="DYG72" s="2549"/>
      <c r="DYH72" s="2549"/>
      <c r="DYI72" s="2549"/>
      <c r="DYJ72" s="2549"/>
      <c r="DYK72" s="2549"/>
      <c r="DYL72" s="2549"/>
      <c r="DYM72" s="2549"/>
      <c r="DYN72" s="2549"/>
      <c r="DYO72" s="2549"/>
      <c r="DYP72" s="2549"/>
      <c r="DYQ72" s="2549"/>
      <c r="DYR72" s="2549"/>
      <c r="DYS72" s="2549"/>
      <c r="DYT72" s="2549"/>
      <c r="DYU72" s="2549"/>
      <c r="DYV72" s="2549"/>
      <c r="DYW72" s="2549"/>
      <c r="DYX72" s="2549"/>
      <c r="DYY72" s="2549"/>
      <c r="DYZ72" s="2549"/>
      <c r="DZA72" s="2549"/>
      <c r="DZB72" s="2549"/>
      <c r="DZC72" s="2549"/>
      <c r="DZD72" s="2549"/>
      <c r="DZE72" s="2549"/>
      <c r="DZF72" s="2549"/>
      <c r="DZG72" s="2549"/>
      <c r="DZH72" s="2549"/>
      <c r="DZI72" s="2549"/>
      <c r="DZJ72" s="2549"/>
      <c r="DZK72" s="2549"/>
      <c r="DZL72" s="2549"/>
      <c r="DZM72" s="2549"/>
      <c r="DZN72" s="2549"/>
      <c r="DZO72" s="2549"/>
      <c r="DZP72" s="2549"/>
      <c r="DZQ72" s="2549"/>
      <c r="DZR72" s="2549"/>
      <c r="DZS72" s="2549"/>
      <c r="DZT72" s="2549"/>
      <c r="DZU72" s="2549"/>
      <c r="DZV72" s="2549"/>
      <c r="DZW72" s="2549"/>
      <c r="DZX72" s="2549"/>
      <c r="DZY72" s="2549"/>
      <c r="DZZ72" s="2549"/>
      <c r="EAA72" s="2549"/>
      <c r="EAB72" s="2549"/>
      <c r="EAC72" s="2549"/>
      <c r="EAD72" s="2549"/>
      <c r="EAE72" s="2549"/>
      <c r="EAF72" s="2549"/>
      <c r="EAG72" s="2549"/>
      <c r="EAH72" s="2549"/>
      <c r="EAI72" s="2549"/>
      <c r="EAJ72" s="2549"/>
      <c r="EAK72" s="2549"/>
      <c r="EAL72" s="2549"/>
      <c r="EAM72" s="2549"/>
      <c r="EAN72" s="2549"/>
      <c r="EAO72" s="2549"/>
      <c r="EAP72" s="2549"/>
      <c r="EAQ72" s="2549"/>
      <c r="EAR72" s="2549"/>
      <c r="EAS72" s="2549"/>
      <c r="EAT72" s="2549"/>
      <c r="EAU72" s="2549"/>
      <c r="EAV72" s="2549"/>
      <c r="EAW72" s="2549"/>
      <c r="EAX72" s="2549"/>
      <c r="EAY72" s="2549"/>
      <c r="EAZ72" s="2549"/>
      <c r="EBA72" s="2549"/>
      <c r="EBB72" s="2549"/>
      <c r="EBC72" s="2549"/>
      <c r="EBD72" s="2549"/>
      <c r="EBE72" s="2549"/>
      <c r="EBF72" s="2549"/>
      <c r="EBG72" s="2549"/>
      <c r="EBH72" s="2549"/>
      <c r="EBI72" s="2549"/>
      <c r="EBJ72" s="2549"/>
      <c r="EBK72" s="2549"/>
      <c r="EBL72" s="2549"/>
      <c r="EBM72" s="2549"/>
      <c r="EBN72" s="2549"/>
      <c r="EBO72" s="2549"/>
      <c r="EBP72" s="2549"/>
      <c r="EBQ72" s="2549"/>
      <c r="EBR72" s="2549"/>
      <c r="EBS72" s="2549"/>
      <c r="EBT72" s="2549"/>
      <c r="EBU72" s="2549"/>
      <c r="EBV72" s="2549"/>
      <c r="EBW72" s="2549"/>
      <c r="EBX72" s="2549"/>
      <c r="EBY72" s="2549"/>
      <c r="EBZ72" s="2549"/>
      <c r="ECA72" s="2549"/>
      <c r="ECB72" s="2549"/>
      <c r="ECC72" s="2549"/>
      <c r="ECD72" s="2549"/>
      <c r="ECE72" s="2549"/>
      <c r="ECF72" s="2549"/>
      <c r="ECG72" s="2549"/>
      <c r="ECH72" s="2549"/>
      <c r="ECI72" s="2549"/>
      <c r="ECJ72" s="2549"/>
      <c r="ECK72" s="2549"/>
      <c r="ECL72" s="2549"/>
      <c r="ECM72" s="2549"/>
      <c r="ECN72" s="2549"/>
      <c r="ECO72" s="2549"/>
      <c r="ECP72" s="2549"/>
      <c r="ECQ72" s="2549"/>
      <c r="ECR72" s="2549"/>
      <c r="ECS72" s="2549"/>
      <c r="ECT72" s="2549"/>
      <c r="ECU72" s="2549"/>
      <c r="ECV72" s="2549"/>
      <c r="ECW72" s="2549"/>
      <c r="ECX72" s="2549"/>
      <c r="ECY72" s="2549"/>
      <c r="ECZ72" s="2549"/>
      <c r="EDA72" s="2549"/>
      <c r="EDB72" s="2549"/>
      <c r="EDC72" s="2549"/>
      <c r="EDD72" s="2549"/>
      <c r="EDE72" s="2549"/>
      <c r="EDF72" s="2549"/>
      <c r="EDG72" s="2549"/>
      <c r="EDH72" s="2549"/>
      <c r="EDI72" s="2549"/>
      <c r="EDJ72" s="2549"/>
      <c r="EDK72" s="2549"/>
      <c r="EDL72" s="2549"/>
      <c r="EDM72" s="2549"/>
      <c r="EDN72" s="2549"/>
      <c r="EDO72" s="2549"/>
      <c r="EDP72" s="2549"/>
      <c r="EDQ72" s="2549"/>
      <c r="EDR72" s="2549"/>
      <c r="EDS72" s="2549"/>
      <c r="EDT72" s="2549"/>
      <c r="EDU72" s="2549"/>
      <c r="EDV72" s="2549"/>
      <c r="EDW72" s="2549"/>
      <c r="EDX72" s="2549"/>
      <c r="EDY72" s="2549"/>
      <c r="EDZ72" s="2549"/>
      <c r="EEA72" s="2549"/>
      <c r="EEB72" s="2549"/>
      <c r="EEC72" s="2549"/>
      <c r="EED72" s="2549"/>
      <c r="EEE72" s="2549"/>
      <c r="EEF72" s="2549"/>
      <c r="EEG72" s="2549"/>
      <c r="EEH72" s="2549"/>
      <c r="EEI72" s="2549"/>
      <c r="EEJ72" s="2549"/>
      <c r="EEK72" s="2549"/>
      <c r="EEL72" s="2549"/>
      <c r="EEM72" s="2549"/>
      <c r="EEN72" s="2549"/>
      <c r="EEO72" s="2549"/>
      <c r="EEP72" s="2549"/>
      <c r="EEQ72" s="2549"/>
      <c r="EER72" s="2549"/>
      <c r="EES72" s="2549"/>
      <c r="EET72" s="2549"/>
      <c r="EEU72" s="2549"/>
      <c r="EEV72" s="2549"/>
      <c r="EEW72" s="2549"/>
      <c r="EEX72" s="2549"/>
      <c r="EEY72" s="2549"/>
      <c r="EEZ72" s="2549"/>
      <c r="EFA72" s="2549"/>
      <c r="EFB72" s="2549"/>
      <c r="EFC72" s="2549"/>
      <c r="EFD72" s="2549"/>
      <c r="EFE72" s="2549"/>
      <c r="EFF72" s="2549"/>
      <c r="EFG72" s="2549"/>
      <c r="EFH72" s="2549"/>
      <c r="EFI72" s="2549"/>
      <c r="EFJ72" s="2549"/>
      <c r="EFK72" s="2549"/>
      <c r="EFL72" s="2549"/>
      <c r="EFM72" s="2549"/>
      <c r="EFN72" s="2549"/>
      <c r="EFO72" s="2549"/>
      <c r="EFP72" s="2549"/>
      <c r="EFQ72" s="2549"/>
      <c r="EFR72" s="2549"/>
      <c r="EFS72" s="2549"/>
      <c r="EFT72" s="2549"/>
      <c r="EFU72" s="2549"/>
      <c r="EFV72" s="2549"/>
      <c r="EFW72" s="2549"/>
      <c r="EFX72" s="2549"/>
      <c r="EFY72" s="2549"/>
      <c r="EFZ72" s="2549"/>
      <c r="EGA72" s="2549"/>
      <c r="EGB72" s="2549"/>
      <c r="EGC72" s="2549"/>
      <c r="EGD72" s="2549"/>
      <c r="EGE72" s="2549"/>
      <c r="EGF72" s="2549"/>
      <c r="EGG72" s="2549"/>
      <c r="EGH72" s="2549"/>
      <c r="EGI72" s="2549"/>
      <c r="EGJ72" s="2549"/>
      <c r="EGK72" s="2549"/>
      <c r="EGL72" s="2549"/>
      <c r="EGM72" s="2549"/>
      <c r="EGN72" s="2549"/>
      <c r="EGO72" s="2549"/>
      <c r="EGP72" s="2549"/>
      <c r="EGQ72" s="2549"/>
      <c r="EGR72" s="2549"/>
      <c r="EGS72" s="2549"/>
      <c r="EGT72" s="2549"/>
      <c r="EGU72" s="2549"/>
      <c r="EGV72" s="2549"/>
      <c r="EGW72" s="2549"/>
      <c r="EGX72" s="2549"/>
      <c r="EGY72" s="2549"/>
      <c r="EGZ72" s="2549"/>
      <c r="EHA72" s="2549"/>
      <c r="EHB72" s="2549"/>
      <c r="EHC72" s="2549"/>
      <c r="EHD72" s="2549"/>
      <c r="EHE72" s="2549"/>
      <c r="EHF72" s="2549"/>
      <c r="EHG72" s="2549"/>
      <c r="EHH72" s="2549"/>
      <c r="EHI72" s="2549"/>
      <c r="EHJ72" s="2549"/>
      <c r="EHK72" s="2549"/>
      <c r="EHL72" s="2549"/>
      <c r="EHM72" s="2549"/>
      <c r="EHN72" s="2549"/>
      <c r="EHO72" s="2549"/>
      <c r="EHP72" s="2549"/>
      <c r="EHQ72" s="2549"/>
      <c r="EHR72" s="2549"/>
      <c r="EHS72" s="2549"/>
      <c r="EHT72" s="2549"/>
      <c r="EHU72" s="2549"/>
      <c r="EHV72" s="2549"/>
      <c r="EHW72" s="2549"/>
      <c r="EHX72" s="2549"/>
      <c r="EHY72" s="2549"/>
      <c r="EHZ72" s="2549"/>
      <c r="EIA72" s="2549"/>
      <c r="EIB72" s="2549"/>
      <c r="EIC72" s="2549"/>
      <c r="EID72" s="2549"/>
      <c r="EIE72" s="2549"/>
      <c r="EIF72" s="2549"/>
      <c r="EIG72" s="2549"/>
      <c r="EIH72" s="2549"/>
      <c r="EII72" s="2549"/>
      <c r="EIJ72" s="2549"/>
      <c r="EIK72" s="2549"/>
      <c r="EIL72" s="2549"/>
      <c r="EIM72" s="2549"/>
      <c r="EIN72" s="2549"/>
      <c r="EIO72" s="2549"/>
      <c r="EIP72" s="2549"/>
      <c r="EIQ72" s="2549"/>
      <c r="EIR72" s="2549"/>
      <c r="EIS72" s="2549"/>
      <c r="EIT72" s="2549"/>
      <c r="EIU72" s="2549"/>
      <c r="EIV72" s="2549"/>
      <c r="EIW72" s="2549"/>
      <c r="EIX72" s="2549"/>
      <c r="EIY72" s="2549"/>
      <c r="EIZ72" s="2549"/>
      <c r="EJA72" s="2549"/>
      <c r="EJB72" s="2549"/>
      <c r="EJC72" s="2549"/>
      <c r="EJD72" s="2549"/>
      <c r="EJE72" s="2549"/>
      <c r="EJF72" s="2549"/>
      <c r="EJG72" s="2549"/>
      <c r="EJH72" s="2549"/>
      <c r="EJI72" s="2549"/>
      <c r="EJJ72" s="2549"/>
      <c r="EJK72" s="2549"/>
      <c r="EJL72" s="2549"/>
      <c r="EJM72" s="2549"/>
      <c r="EJN72" s="2549"/>
      <c r="EJO72" s="2549"/>
      <c r="EJP72" s="2549"/>
      <c r="EJQ72" s="2549"/>
      <c r="EJR72" s="2549"/>
      <c r="EJS72" s="2549"/>
      <c r="EJT72" s="2549"/>
      <c r="EJU72" s="2549"/>
      <c r="EJV72" s="2549"/>
      <c r="EJW72" s="2549"/>
      <c r="EJX72" s="2549"/>
      <c r="EJY72" s="2549"/>
      <c r="EJZ72" s="2549"/>
      <c r="EKA72" s="2549"/>
      <c r="EKB72" s="2549"/>
      <c r="EKC72" s="2549"/>
      <c r="EKD72" s="2549"/>
      <c r="EKE72" s="2549"/>
      <c r="EKF72" s="2549"/>
      <c r="EKG72" s="2549"/>
      <c r="EKH72" s="2549"/>
      <c r="EKI72" s="2549"/>
      <c r="EKJ72" s="2549"/>
      <c r="EKK72" s="2549"/>
      <c r="EKL72" s="2549"/>
      <c r="EKM72" s="2549"/>
      <c r="EKN72" s="2549"/>
      <c r="EKO72" s="2549"/>
      <c r="EKP72" s="2549"/>
      <c r="EKQ72" s="2549"/>
      <c r="EKR72" s="2549"/>
      <c r="EKS72" s="2549"/>
      <c r="EKT72" s="2549"/>
      <c r="EKU72" s="2549"/>
      <c r="EKV72" s="2549"/>
      <c r="EKW72" s="2549"/>
      <c r="EKX72" s="2549"/>
      <c r="EKY72" s="2549"/>
      <c r="EKZ72" s="2549"/>
      <c r="ELA72" s="2549"/>
      <c r="ELB72" s="2549"/>
      <c r="ELC72" s="2549"/>
      <c r="ELD72" s="2549"/>
      <c r="ELE72" s="2549"/>
      <c r="ELF72" s="2549"/>
      <c r="ELG72" s="2549"/>
      <c r="ELH72" s="2549"/>
      <c r="ELI72" s="2549"/>
      <c r="ELJ72" s="2549"/>
      <c r="ELK72" s="2549"/>
      <c r="ELL72" s="2549"/>
      <c r="ELM72" s="2549"/>
      <c r="ELN72" s="2549"/>
      <c r="ELO72" s="2549"/>
      <c r="ELP72" s="2549"/>
      <c r="ELQ72" s="2549"/>
      <c r="ELR72" s="2549"/>
      <c r="ELS72" s="2549"/>
      <c r="ELT72" s="2549"/>
      <c r="ELU72" s="2549"/>
      <c r="ELV72" s="2549"/>
      <c r="ELW72" s="2549"/>
      <c r="ELX72" s="2549"/>
      <c r="ELY72" s="2549"/>
      <c r="ELZ72" s="2549"/>
      <c r="EMA72" s="2549"/>
      <c r="EMB72" s="2549"/>
      <c r="EMC72" s="2549"/>
      <c r="EMD72" s="2549"/>
      <c r="EME72" s="2549"/>
      <c r="EMF72" s="2549"/>
      <c r="EMG72" s="2549"/>
      <c r="EMH72" s="2549"/>
      <c r="EMI72" s="2549"/>
      <c r="EMJ72" s="2549"/>
      <c r="EMK72" s="2549"/>
      <c r="EML72" s="2549"/>
      <c r="EMM72" s="2549"/>
      <c r="EMN72" s="2549"/>
      <c r="EMO72" s="2549"/>
      <c r="EMP72" s="2549"/>
      <c r="EMQ72" s="2549"/>
      <c r="EMR72" s="2549"/>
      <c r="EMS72" s="2549"/>
      <c r="EMT72" s="2549"/>
      <c r="EMU72" s="2549"/>
      <c r="EMV72" s="2549"/>
      <c r="EMW72" s="2549"/>
      <c r="EMX72" s="2549"/>
      <c r="EMY72" s="2549"/>
      <c r="EMZ72" s="2549"/>
      <c r="ENA72" s="2549"/>
      <c r="ENB72" s="2549"/>
      <c r="ENC72" s="2549"/>
      <c r="END72" s="2549"/>
      <c r="ENE72" s="2549"/>
      <c r="ENF72" s="2549"/>
      <c r="ENG72" s="2549"/>
      <c r="ENH72" s="2549"/>
      <c r="ENI72" s="2549"/>
      <c r="ENJ72" s="2549"/>
      <c r="ENK72" s="2549"/>
      <c r="ENL72" s="2549"/>
      <c r="ENM72" s="2549"/>
      <c r="ENN72" s="2549"/>
      <c r="ENO72" s="2549"/>
      <c r="ENP72" s="2549"/>
      <c r="ENQ72" s="2549"/>
      <c r="ENR72" s="2549"/>
      <c r="ENS72" s="2549"/>
      <c r="ENT72" s="2549"/>
      <c r="ENU72" s="2549"/>
      <c r="ENV72" s="2549"/>
      <c r="ENW72" s="2549"/>
      <c r="ENX72" s="2549"/>
      <c r="ENY72" s="2549"/>
      <c r="ENZ72" s="2549"/>
      <c r="EOA72" s="2549"/>
      <c r="EOB72" s="2549"/>
      <c r="EOC72" s="2549"/>
      <c r="EOD72" s="2549"/>
      <c r="EOE72" s="2549"/>
      <c r="EOF72" s="2549"/>
      <c r="EOG72" s="2549"/>
      <c r="EOH72" s="2549"/>
      <c r="EOI72" s="2549"/>
      <c r="EOJ72" s="2549"/>
      <c r="EOK72" s="2549"/>
      <c r="EOL72" s="2549"/>
      <c r="EOM72" s="2549"/>
      <c r="EON72" s="2549"/>
      <c r="EOO72" s="2549"/>
      <c r="EOP72" s="2549"/>
      <c r="EOQ72" s="2549"/>
      <c r="EOR72" s="2549"/>
      <c r="EOS72" s="2549"/>
      <c r="EOT72" s="2549"/>
      <c r="EOU72" s="2549"/>
      <c r="EOV72" s="2549"/>
      <c r="EOW72" s="2549"/>
      <c r="EOX72" s="2549"/>
      <c r="EOY72" s="2549"/>
      <c r="EOZ72" s="2549"/>
      <c r="EPA72" s="2549"/>
      <c r="EPB72" s="2549"/>
      <c r="EPC72" s="2549"/>
      <c r="EPD72" s="2549"/>
      <c r="EPE72" s="2549"/>
      <c r="EPF72" s="2549"/>
      <c r="EPG72" s="2549"/>
      <c r="EPH72" s="2549"/>
      <c r="EPI72" s="2549"/>
      <c r="EPJ72" s="2549"/>
      <c r="EPK72" s="2549"/>
      <c r="EPL72" s="2549"/>
      <c r="EPM72" s="2549"/>
      <c r="EPN72" s="2549"/>
      <c r="EPO72" s="2549"/>
      <c r="EPP72" s="2549"/>
      <c r="EPQ72" s="2549"/>
      <c r="EPR72" s="2549"/>
      <c r="EPS72" s="2549"/>
      <c r="EPT72" s="2549"/>
      <c r="EPU72" s="2549"/>
      <c r="EPV72" s="2549"/>
      <c r="EPW72" s="2549"/>
      <c r="EPX72" s="2549"/>
      <c r="EPY72" s="2549"/>
      <c r="EPZ72" s="2549"/>
      <c r="EQA72" s="2549"/>
      <c r="EQB72" s="2549"/>
      <c r="EQC72" s="2549"/>
      <c r="EQD72" s="2549"/>
      <c r="EQE72" s="2549"/>
      <c r="EQF72" s="2549"/>
      <c r="EQG72" s="2549"/>
      <c r="EQH72" s="2549"/>
      <c r="EQI72" s="2549"/>
      <c r="EQJ72" s="2549"/>
      <c r="EQK72" s="2549"/>
      <c r="EQL72" s="2549"/>
      <c r="EQM72" s="2549"/>
      <c r="EQN72" s="2549"/>
      <c r="EQO72" s="2549"/>
      <c r="EQP72" s="2549"/>
      <c r="EQQ72" s="2549"/>
      <c r="EQR72" s="2549"/>
      <c r="EQS72" s="2549"/>
      <c r="EQT72" s="2549"/>
      <c r="EQU72" s="2549"/>
      <c r="EQV72" s="2549"/>
      <c r="EQW72" s="2549"/>
      <c r="EQX72" s="2549"/>
      <c r="EQY72" s="2549"/>
      <c r="EQZ72" s="2549"/>
      <c r="ERA72" s="2549"/>
      <c r="ERB72" s="2549"/>
      <c r="ERC72" s="2549"/>
      <c r="ERD72" s="2549"/>
      <c r="ERE72" s="2549"/>
      <c r="ERF72" s="2549"/>
      <c r="ERG72" s="2549"/>
      <c r="ERH72" s="2549"/>
      <c r="ERI72" s="2549"/>
      <c r="ERJ72" s="2549"/>
      <c r="ERK72" s="2549"/>
      <c r="ERL72" s="2549"/>
      <c r="ERM72" s="2549"/>
      <c r="ERN72" s="2549"/>
      <c r="ERO72" s="2549"/>
      <c r="ERP72" s="2549"/>
      <c r="ERQ72" s="2549"/>
      <c r="ERR72" s="2549"/>
      <c r="ERS72" s="2549"/>
      <c r="ERT72" s="2549"/>
      <c r="ERU72" s="2549"/>
      <c r="ERV72" s="2549"/>
      <c r="ERW72" s="2549"/>
      <c r="ERX72" s="2549"/>
      <c r="ERY72" s="2549"/>
      <c r="ERZ72" s="2549"/>
      <c r="ESA72" s="2549"/>
      <c r="ESB72" s="2549"/>
      <c r="ESC72" s="2549"/>
      <c r="ESD72" s="2549"/>
      <c r="ESE72" s="2549"/>
      <c r="ESF72" s="2549"/>
      <c r="ESG72" s="2549"/>
      <c r="ESH72" s="2549"/>
      <c r="ESI72" s="2549"/>
      <c r="ESJ72" s="2549"/>
      <c r="ESK72" s="2549"/>
      <c r="ESL72" s="2549"/>
      <c r="ESM72" s="2549"/>
      <c r="ESN72" s="2549"/>
      <c r="ESO72" s="2549"/>
      <c r="ESP72" s="2549"/>
      <c r="ESQ72" s="2549"/>
      <c r="ESR72" s="2549"/>
      <c r="ESS72" s="2549"/>
      <c r="EST72" s="2549"/>
      <c r="ESU72" s="2549"/>
      <c r="ESV72" s="2549"/>
      <c r="ESW72" s="2549"/>
      <c r="ESX72" s="2549"/>
      <c r="ESY72" s="2549"/>
      <c r="ESZ72" s="2549"/>
      <c r="ETA72" s="2549"/>
      <c r="ETB72" s="2549"/>
      <c r="ETC72" s="2549"/>
      <c r="ETD72" s="2549"/>
      <c r="ETE72" s="2549"/>
      <c r="ETF72" s="2549"/>
      <c r="ETG72" s="2549"/>
      <c r="ETH72" s="2549"/>
      <c r="ETI72" s="2549"/>
      <c r="ETJ72" s="2549"/>
      <c r="ETK72" s="2549"/>
      <c r="ETL72" s="2549"/>
      <c r="ETM72" s="2549"/>
      <c r="ETN72" s="2549"/>
      <c r="ETO72" s="2549"/>
      <c r="ETP72" s="2549"/>
      <c r="ETQ72" s="2549"/>
      <c r="ETR72" s="2549"/>
      <c r="ETS72" s="2549"/>
      <c r="ETT72" s="2549"/>
      <c r="ETU72" s="2549"/>
      <c r="ETV72" s="2549"/>
      <c r="ETW72" s="2549"/>
      <c r="ETX72" s="2549"/>
      <c r="ETY72" s="2549"/>
      <c r="ETZ72" s="2549"/>
      <c r="EUA72" s="2549"/>
      <c r="EUB72" s="2549"/>
      <c r="EUC72" s="2549"/>
      <c r="EUD72" s="2549"/>
      <c r="EUE72" s="2549"/>
      <c r="EUF72" s="2549"/>
      <c r="EUG72" s="2549"/>
      <c r="EUH72" s="2549"/>
      <c r="EUI72" s="2549"/>
      <c r="EUJ72" s="2549"/>
      <c r="EUK72" s="2549"/>
      <c r="EUL72" s="2549"/>
      <c r="EUM72" s="2549"/>
      <c r="EUN72" s="2549"/>
      <c r="EUO72" s="2549"/>
      <c r="EUP72" s="2549"/>
      <c r="EUQ72" s="2549"/>
      <c r="EUR72" s="2549"/>
      <c r="EUS72" s="2549"/>
      <c r="EUT72" s="2549"/>
      <c r="EUU72" s="2549"/>
      <c r="EUV72" s="2549"/>
      <c r="EUW72" s="2549"/>
      <c r="EUX72" s="2549"/>
      <c r="EUY72" s="2549"/>
      <c r="EUZ72" s="2549"/>
      <c r="EVA72" s="2549"/>
      <c r="EVB72" s="2549"/>
      <c r="EVC72" s="2549"/>
      <c r="EVD72" s="2549"/>
      <c r="EVE72" s="2549"/>
      <c r="EVF72" s="2549"/>
      <c r="EVG72" s="2549"/>
      <c r="EVH72" s="2549"/>
      <c r="EVI72" s="2549"/>
      <c r="EVJ72" s="2549"/>
      <c r="EVK72" s="2549"/>
      <c r="EVL72" s="2549"/>
      <c r="EVM72" s="2549"/>
      <c r="EVN72" s="2549"/>
      <c r="EVO72" s="2549"/>
      <c r="EVP72" s="2549"/>
      <c r="EVQ72" s="2549"/>
      <c r="EVR72" s="2549"/>
      <c r="EVS72" s="2549"/>
      <c r="EVT72" s="2549"/>
      <c r="EVU72" s="2549"/>
      <c r="EVV72" s="2549"/>
      <c r="EVW72" s="2549"/>
      <c r="EVX72" s="2549"/>
      <c r="EVY72" s="2549"/>
      <c r="EVZ72" s="2549"/>
      <c r="EWA72" s="2549"/>
      <c r="EWB72" s="2549"/>
      <c r="EWC72" s="2549"/>
      <c r="EWD72" s="2549"/>
      <c r="EWE72" s="2549"/>
      <c r="EWF72" s="2549"/>
      <c r="EWG72" s="2549"/>
      <c r="EWH72" s="2549"/>
      <c r="EWI72" s="2549"/>
      <c r="EWJ72" s="2549"/>
      <c r="EWK72" s="2549"/>
      <c r="EWL72" s="2549"/>
      <c r="EWM72" s="2549"/>
      <c r="EWN72" s="2549"/>
      <c r="EWO72" s="2549"/>
      <c r="EWP72" s="2549"/>
      <c r="EWQ72" s="2549"/>
      <c r="EWR72" s="2549"/>
      <c r="EWS72" s="2549"/>
      <c r="EWT72" s="2549"/>
      <c r="EWU72" s="2549"/>
      <c r="EWV72" s="2549"/>
      <c r="EWW72" s="2549"/>
      <c r="EWX72" s="2549"/>
      <c r="EWY72" s="2549"/>
      <c r="EWZ72" s="2549"/>
      <c r="EXA72" s="2549"/>
      <c r="EXB72" s="2549"/>
      <c r="EXC72" s="2549"/>
      <c r="EXD72" s="2549"/>
      <c r="EXE72" s="2549"/>
      <c r="EXF72" s="2549"/>
      <c r="EXG72" s="2549"/>
      <c r="EXH72" s="2549"/>
      <c r="EXI72" s="2549"/>
      <c r="EXJ72" s="2549"/>
      <c r="EXK72" s="2549"/>
      <c r="EXL72" s="2549"/>
      <c r="EXM72" s="2549"/>
      <c r="EXN72" s="2549"/>
      <c r="EXO72" s="2549"/>
      <c r="EXP72" s="2549"/>
      <c r="EXQ72" s="2549"/>
      <c r="EXR72" s="2549"/>
      <c r="EXS72" s="2549"/>
      <c r="EXT72" s="2549"/>
      <c r="EXU72" s="2549"/>
      <c r="EXV72" s="2549"/>
      <c r="EXW72" s="2549"/>
      <c r="EXX72" s="2549"/>
      <c r="EXY72" s="2549"/>
      <c r="EXZ72" s="2549"/>
      <c r="EYA72" s="2549"/>
      <c r="EYB72" s="2549"/>
      <c r="EYC72" s="2549"/>
      <c r="EYD72" s="2549"/>
      <c r="EYE72" s="2549"/>
      <c r="EYF72" s="2549"/>
      <c r="EYG72" s="2549"/>
      <c r="EYH72" s="2549"/>
      <c r="EYI72" s="2549"/>
      <c r="EYJ72" s="2549"/>
      <c r="EYK72" s="2549"/>
      <c r="EYL72" s="2549"/>
      <c r="EYM72" s="2549"/>
      <c r="EYN72" s="2549"/>
      <c r="EYO72" s="2549"/>
      <c r="EYP72" s="2549"/>
      <c r="EYQ72" s="2549"/>
      <c r="EYR72" s="2549"/>
      <c r="EYS72" s="2549"/>
      <c r="EYT72" s="2549"/>
      <c r="EYU72" s="2549"/>
      <c r="EYV72" s="2549"/>
      <c r="EYW72" s="2549"/>
      <c r="EYX72" s="2549"/>
      <c r="EYY72" s="2549"/>
      <c r="EYZ72" s="2549"/>
      <c r="EZA72" s="2549"/>
      <c r="EZB72" s="2549"/>
      <c r="EZC72" s="2549"/>
      <c r="EZD72" s="2549"/>
      <c r="EZE72" s="2549"/>
      <c r="EZF72" s="2549"/>
      <c r="EZG72" s="2549"/>
      <c r="EZH72" s="2549"/>
      <c r="EZI72" s="2549"/>
      <c r="EZJ72" s="2549"/>
      <c r="EZK72" s="2549"/>
      <c r="EZL72" s="2549"/>
      <c r="EZM72" s="2549"/>
      <c r="EZN72" s="2549"/>
      <c r="EZO72" s="2549"/>
      <c r="EZP72" s="2549"/>
      <c r="EZQ72" s="2549"/>
      <c r="EZR72" s="2549"/>
      <c r="EZS72" s="2549"/>
      <c r="EZT72" s="2549"/>
      <c r="EZU72" s="2549"/>
      <c r="EZV72" s="2549"/>
      <c r="EZW72" s="2549"/>
      <c r="EZX72" s="2549"/>
      <c r="EZY72" s="2549"/>
      <c r="EZZ72" s="2549"/>
      <c r="FAA72" s="2549"/>
      <c r="FAB72" s="2549"/>
      <c r="FAC72" s="2549"/>
      <c r="FAD72" s="2549"/>
      <c r="FAE72" s="2549"/>
      <c r="FAF72" s="2549"/>
      <c r="FAG72" s="2549"/>
      <c r="FAH72" s="2549"/>
      <c r="FAI72" s="2549"/>
      <c r="FAJ72" s="2549"/>
      <c r="FAK72" s="2549"/>
      <c r="FAL72" s="2549"/>
      <c r="FAM72" s="2549"/>
      <c r="FAN72" s="2549"/>
      <c r="FAO72" s="2549"/>
      <c r="FAP72" s="2549"/>
      <c r="FAQ72" s="2549"/>
      <c r="FAR72" s="2549"/>
      <c r="FAS72" s="2549"/>
      <c r="FAT72" s="2549"/>
      <c r="FAU72" s="2549"/>
      <c r="FAV72" s="2549"/>
      <c r="FAW72" s="2549"/>
      <c r="FAX72" s="2549"/>
      <c r="FAY72" s="2549"/>
      <c r="FAZ72" s="2549"/>
      <c r="FBA72" s="2549"/>
      <c r="FBB72" s="2549"/>
      <c r="FBC72" s="2549"/>
      <c r="FBD72" s="2549"/>
      <c r="FBE72" s="2549"/>
      <c r="FBF72" s="2549"/>
      <c r="FBG72" s="2549"/>
      <c r="FBH72" s="2549"/>
      <c r="FBI72" s="2549"/>
      <c r="FBJ72" s="2549"/>
      <c r="FBK72" s="2549"/>
      <c r="FBL72" s="2549"/>
      <c r="FBM72" s="2549"/>
      <c r="FBN72" s="2549"/>
      <c r="FBO72" s="2549"/>
      <c r="FBP72" s="2549"/>
      <c r="FBQ72" s="2549"/>
      <c r="FBR72" s="2549"/>
      <c r="FBS72" s="2549"/>
      <c r="FBT72" s="2549"/>
      <c r="FBU72" s="2549"/>
      <c r="FBV72" s="2549"/>
      <c r="FBW72" s="2549"/>
      <c r="FBX72" s="2549"/>
      <c r="FBY72" s="2549"/>
      <c r="FBZ72" s="2549"/>
      <c r="FCA72" s="2549"/>
      <c r="FCB72" s="2549"/>
      <c r="FCC72" s="2549"/>
      <c r="FCD72" s="2549"/>
      <c r="FCE72" s="2549"/>
      <c r="FCF72" s="2549"/>
      <c r="FCG72" s="2549"/>
      <c r="FCH72" s="2549"/>
      <c r="FCI72" s="2549"/>
      <c r="FCJ72" s="2549"/>
      <c r="FCK72" s="2549"/>
      <c r="FCL72" s="2549"/>
      <c r="FCM72" s="2549"/>
      <c r="FCN72" s="2549"/>
      <c r="FCO72" s="2549"/>
      <c r="FCP72" s="2549"/>
      <c r="FCQ72" s="2549"/>
      <c r="FCR72" s="2549"/>
      <c r="FCS72" s="2549"/>
      <c r="FCT72" s="2549"/>
      <c r="FCU72" s="2549"/>
      <c r="FCV72" s="2549"/>
      <c r="FCW72" s="2549"/>
      <c r="FCX72" s="2549"/>
      <c r="FCY72" s="2549"/>
      <c r="FCZ72" s="2549"/>
      <c r="FDA72" s="2549"/>
      <c r="FDB72" s="2549"/>
      <c r="FDC72" s="2549"/>
      <c r="FDD72" s="2549"/>
      <c r="FDE72" s="2549"/>
      <c r="FDF72" s="2549"/>
      <c r="FDG72" s="2549"/>
      <c r="FDH72" s="2549"/>
      <c r="FDI72" s="2549"/>
      <c r="FDJ72" s="2549"/>
      <c r="FDK72" s="2549"/>
      <c r="FDL72" s="2549"/>
      <c r="FDM72" s="2549"/>
      <c r="FDN72" s="2549"/>
      <c r="FDO72" s="2549"/>
      <c r="FDP72" s="2549"/>
      <c r="FDQ72" s="2549"/>
      <c r="FDR72" s="2549"/>
      <c r="FDS72" s="2549"/>
      <c r="FDT72" s="2549"/>
      <c r="FDU72" s="2549"/>
      <c r="FDV72" s="2549"/>
      <c r="FDW72" s="2549"/>
      <c r="FDX72" s="2549"/>
      <c r="FDY72" s="2549"/>
      <c r="FDZ72" s="2549"/>
      <c r="FEA72" s="2549"/>
      <c r="FEB72" s="2549"/>
      <c r="FEC72" s="2549"/>
      <c r="FED72" s="2549"/>
      <c r="FEE72" s="2549"/>
      <c r="FEF72" s="2549"/>
      <c r="FEG72" s="2549"/>
      <c r="FEH72" s="2549"/>
      <c r="FEI72" s="2549"/>
      <c r="FEJ72" s="2549"/>
      <c r="FEK72" s="2549"/>
      <c r="FEL72" s="2549"/>
      <c r="FEM72" s="2549"/>
      <c r="FEN72" s="2549"/>
      <c r="FEO72" s="2549"/>
      <c r="FEP72" s="2549"/>
      <c r="FEQ72" s="2549"/>
      <c r="FER72" s="2549"/>
      <c r="FES72" s="2549"/>
      <c r="FET72" s="2549"/>
      <c r="FEU72" s="2549"/>
      <c r="FEV72" s="2549"/>
      <c r="FEW72" s="2549"/>
      <c r="FEX72" s="2549"/>
      <c r="FEY72" s="2549"/>
      <c r="FEZ72" s="2549"/>
      <c r="FFA72" s="2549"/>
      <c r="FFB72" s="2549"/>
      <c r="FFC72" s="2549"/>
      <c r="FFD72" s="2549"/>
      <c r="FFE72" s="2549"/>
      <c r="FFF72" s="2549"/>
      <c r="FFG72" s="2549"/>
      <c r="FFH72" s="2549"/>
      <c r="FFI72" s="2549"/>
      <c r="FFJ72" s="2549"/>
      <c r="FFK72" s="2549"/>
      <c r="FFL72" s="2549"/>
      <c r="FFM72" s="2549"/>
      <c r="FFN72" s="2549"/>
      <c r="FFO72" s="2549"/>
      <c r="FFP72" s="2549"/>
      <c r="FFQ72" s="2549"/>
      <c r="FFR72" s="2549"/>
      <c r="FFS72" s="2549"/>
      <c r="FFT72" s="2549"/>
      <c r="FFU72" s="2549"/>
      <c r="FFV72" s="2549"/>
      <c r="FFW72" s="2549"/>
      <c r="FFX72" s="2549"/>
      <c r="FFY72" s="2549"/>
      <c r="FFZ72" s="2549"/>
      <c r="FGA72" s="2549"/>
      <c r="FGB72" s="2549"/>
      <c r="FGC72" s="2549"/>
      <c r="FGD72" s="2549"/>
      <c r="FGE72" s="2549"/>
      <c r="FGF72" s="2549"/>
      <c r="FGG72" s="2549"/>
      <c r="FGH72" s="2549"/>
      <c r="FGI72" s="2549"/>
      <c r="FGJ72" s="2549"/>
      <c r="FGK72" s="2549"/>
      <c r="FGL72" s="2549"/>
      <c r="FGM72" s="2549"/>
      <c r="FGN72" s="2549"/>
      <c r="FGO72" s="2549"/>
      <c r="FGP72" s="2549"/>
      <c r="FGQ72" s="2549"/>
      <c r="FGR72" s="2549"/>
      <c r="FGS72" s="2549"/>
      <c r="FGT72" s="2549"/>
      <c r="FGU72" s="2549"/>
      <c r="FGV72" s="2549"/>
      <c r="FGW72" s="2549"/>
      <c r="FGX72" s="2549"/>
      <c r="FGY72" s="2549"/>
      <c r="FGZ72" s="2549"/>
      <c r="FHA72" s="2549"/>
      <c r="FHB72" s="2549"/>
      <c r="FHC72" s="2549"/>
      <c r="FHD72" s="2549"/>
      <c r="FHE72" s="2549"/>
      <c r="FHF72" s="2549"/>
      <c r="FHG72" s="2549"/>
      <c r="FHH72" s="2549"/>
      <c r="FHI72" s="2549"/>
      <c r="FHJ72" s="2549"/>
      <c r="FHK72" s="2549"/>
      <c r="FHL72" s="2549"/>
      <c r="FHM72" s="2549"/>
      <c r="FHN72" s="2549"/>
      <c r="FHO72" s="2549"/>
      <c r="FHP72" s="2549"/>
      <c r="FHQ72" s="2549"/>
      <c r="FHR72" s="2549"/>
      <c r="FHS72" s="2549"/>
      <c r="FHT72" s="2549"/>
      <c r="FHU72" s="2549"/>
      <c r="FHV72" s="2549"/>
      <c r="FHW72" s="2549"/>
      <c r="FHX72" s="2549"/>
      <c r="FHY72" s="2549"/>
      <c r="FHZ72" s="2549"/>
      <c r="FIA72" s="2549"/>
      <c r="FIB72" s="2549"/>
      <c r="FIC72" s="2549"/>
      <c r="FID72" s="2549"/>
      <c r="FIE72" s="2549"/>
      <c r="FIF72" s="2549"/>
      <c r="FIG72" s="2549"/>
      <c r="FIH72" s="2549"/>
      <c r="FII72" s="2549"/>
      <c r="FIJ72" s="2549"/>
      <c r="FIK72" s="2549"/>
      <c r="FIL72" s="2549"/>
      <c r="FIM72" s="2549"/>
      <c r="FIN72" s="2549"/>
      <c r="FIO72" s="2549"/>
      <c r="FIP72" s="2549"/>
      <c r="FIQ72" s="2549"/>
      <c r="FIR72" s="2549"/>
      <c r="FIS72" s="2549"/>
      <c r="FIT72" s="2549"/>
      <c r="FIU72" s="2549"/>
      <c r="FIV72" s="2549"/>
      <c r="FIW72" s="2549"/>
      <c r="FIX72" s="2549"/>
      <c r="FIY72" s="2549"/>
      <c r="FIZ72" s="2549"/>
      <c r="FJA72" s="2549"/>
      <c r="FJB72" s="2549"/>
      <c r="FJC72" s="2549"/>
      <c r="FJD72" s="2549"/>
      <c r="FJE72" s="2549"/>
      <c r="FJF72" s="2549"/>
      <c r="FJG72" s="2549"/>
      <c r="FJH72" s="2549"/>
      <c r="FJI72" s="2549"/>
      <c r="FJJ72" s="2549"/>
      <c r="FJK72" s="2549"/>
      <c r="FJL72" s="2549"/>
      <c r="FJM72" s="2549"/>
      <c r="FJN72" s="2549"/>
      <c r="FJO72" s="2549"/>
      <c r="FJP72" s="2549"/>
      <c r="FJQ72" s="2549"/>
      <c r="FJR72" s="2549"/>
      <c r="FJS72" s="2549"/>
      <c r="FJT72" s="2549"/>
      <c r="FJU72" s="2549"/>
      <c r="FJV72" s="2549"/>
      <c r="FJW72" s="2549"/>
      <c r="FJX72" s="2549"/>
      <c r="FJY72" s="2549"/>
      <c r="FJZ72" s="2549"/>
      <c r="FKA72" s="2549"/>
      <c r="FKB72" s="2549"/>
      <c r="FKC72" s="2549"/>
      <c r="FKD72" s="2549"/>
      <c r="FKE72" s="2549"/>
      <c r="FKF72" s="2549"/>
      <c r="FKG72" s="2549"/>
      <c r="FKH72" s="2549"/>
      <c r="FKI72" s="2549"/>
      <c r="FKJ72" s="2549"/>
      <c r="FKK72" s="2549"/>
      <c r="FKL72" s="2549"/>
      <c r="FKM72" s="2549"/>
      <c r="FKN72" s="2549"/>
      <c r="FKO72" s="2549"/>
      <c r="FKP72" s="2549"/>
      <c r="FKQ72" s="2549"/>
      <c r="FKR72" s="2549"/>
      <c r="FKS72" s="2549"/>
      <c r="FKT72" s="2549"/>
      <c r="FKU72" s="2549"/>
      <c r="FKV72" s="2549"/>
      <c r="FKW72" s="2549"/>
      <c r="FKX72" s="2549"/>
      <c r="FKY72" s="2549"/>
      <c r="FKZ72" s="2549"/>
      <c r="FLA72" s="2549"/>
      <c r="FLB72" s="2549"/>
      <c r="FLC72" s="2549"/>
      <c r="FLD72" s="2549"/>
      <c r="FLE72" s="2549"/>
      <c r="FLF72" s="2549"/>
      <c r="FLG72" s="2549"/>
      <c r="FLH72" s="2549"/>
      <c r="FLI72" s="2549"/>
      <c r="FLJ72" s="2549"/>
      <c r="FLK72" s="2549"/>
      <c r="FLL72" s="2549"/>
      <c r="FLM72" s="2549"/>
      <c r="FLN72" s="2549"/>
      <c r="FLO72" s="2549"/>
      <c r="FLP72" s="2549"/>
      <c r="FLQ72" s="2549"/>
      <c r="FLR72" s="2549"/>
      <c r="FLS72" s="2549"/>
      <c r="FLT72" s="2549"/>
      <c r="FLU72" s="2549"/>
      <c r="FLV72" s="2549"/>
      <c r="FLW72" s="2549"/>
      <c r="FLX72" s="2549"/>
      <c r="FLY72" s="2549"/>
      <c r="FLZ72" s="2549"/>
      <c r="FMA72" s="2549"/>
      <c r="FMB72" s="2549"/>
      <c r="FMC72" s="2549"/>
      <c r="FMD72" s="2549"/>
      <c r="FME72" s="2549"/>
      <c r="FMF72" s="2549"/>
      <c r="FMG72" s="2549"/>
      <c r="FMH72" s="2549"/>
      <c r="FMI72" s="2549"/>
      <c r="FMJ72" s="2549"/>
      <c r="FMK72" s="2549"/>
      <c r="FML72" s="2549"/>
      <c r="FMM72" s="2549"/>
      <c r="FMN72" s="2549"/>
      <c r="FMO72" s="2549"/>
      <c r="FMP72" s="2549"/>
      <c r="FMQ72" s="2549"/>
      <c r="FMR72" s="2549"/>
      <c r="FMS72" s="2549"/>
      <c r="FMT72" s="2549"/>
      <c r="FMU72" s="2549"/>
      <c r="FMV72" s="2549"/>
      <c r="FMW72" s="2549"/>
      <c r="FMX72" s="2549"/>
      <c r="FMY72" s="2549"/>
      <c r="FMZ72" s="2549"/>
      <c r="FNA72" s="2549"/>
      <c r="FNB72" s="2549"/>
      <c r="FNC72" s="2549"/>
      <c r="FND72" s="2549"/>
      <c r="FNE72" s="2549"/>
      <c r="FNF72" s="2549"/>
      <c r="FNG72" s="2549"/>
      <c r="FNH72" s="2549"/>
      <c r="FNI72" s="2549"/>
      <c r="FNJ72" s="2549"/>
      <c r="FNK72" s="2549"/>
      <c r="FNL72" s="2549"/>
      <c r="FNM72" s="2549"/>
      <c r="FNN72" s="2549"/>
      <c r="FNO72" s="2549"/>
      <c r="FNP72" s="2549"/>
      <c r="FNQ72" s="2549"/>
      <c r="FNR72" s="2549"/>
      <c r="FNS72" s="2549"/>
      <c r="FNT72" s="2549"/>
      <c r="FNU72" s="2549"/>
      <c r="FNV72" s="2549"/>
      <c r="FNW72" s="2549"/>
      <c r="FNX72" s="2549"/>
      <c r="FNY72" s="2549"/>
      <c r="FNZ72" s="2549"/>
      <c r="FOA72" s="2549"/>
      <c r="FOB72" s="2549"/>
      <c r="FOC72" s="2549"/>
      <c r="FOD72" s="2549"/>
      <c r="FOE72" s="2549"/>
      <c r="FOF72" s="2549"/>
      <c r="FOG72" s="2549"/>
      <c r="FOH72" s="2549"/>
      <c r="FOI72" s="2549"/>
      <c r="FOJ72" s="2549"/>
      <c r="FOK72" s="2549"/>
      <c r="FOL72" s="2549"/>
      <c r="FOM72" s="2549"/>
      <c r="FON72" s="2549"/>
      <c r="FOO72" s="2549"/>
      <c r="FOP72" s="2549"/>
      <c r="FOQ72" s="2549"/>
      <c r="FOR72" s="2549"/>
      <c r="FOS72" s="2549"/>
      <c r="FOT72" s="2549"/>
      <c r="FOU72" s="2549"/>
      <c r="FOV72" s="2549"/>
      <c r="FOW72" s="2549"/>
      <c r="FOX72" s="2549"/>
      <c r="FOY72" s="2549"/>
      <c r="FOZ72" s="2549"/>
      <c r="FPA72" s="2549"/>
      <c r="FPB72" s="2549"/>
      <c r="FPC72" s="2549"/>
      <c r="FPD72" s="2549"/>
      <c r="FPE72" s="2549"/>
      <c r="FPF72" s="2549"/>
      <c r="FPG72" s="2549"/>
      <c r="FPH72" s="2549"/>
      <c r="FPI72" s="2549"/>
      <c r="FPJ72" s="2549"/>
      <c r="FPK72" s="2549"/>
      <c r="FPL72" s="2549"/>
      <c r="FPM72" s="2549"/>
      <c r="FPN72" s="2549"/>
      <c r="FPO72" s="2549"/>
      <c r="FPP72" s="2549"/>
      <c r="FPQ72" s="2549"/>
      <c r="FPR72" s="2549"/>
      <c r="FPS72" s="2549"/>
      <c r="FPT72" s="2549"/>
      <c r="FPU72" s="2549"/>
      <c r="FPV72" s="2549"/>
      <c r="FPW72" s="2549"/>
      <c r="FPX72" s="2549"/>
      <c r="FPY72" s="2549"/>
      <c r="FPZ72" s="2549"/>
      <c r="FQA72" s="2549"/>
      <c r="FQB72" s="2549"/>
      <c r="FQC72" s="2549"/>
      <c r="FQD72" s="2549"/>
      <c r="FQE72" s="2549"/>
      <c r="FQF72" s="2549"/>
      <c r="FQG72" s="2549"/>
      <c r="FQH72" s="2549"/>
      <c r="FQI72" s="2549"/>
      <c r="FQJ72" s="2549"/>
      <c r="FQK72" s="2549"/>
      <c r="FQL72" s="2549"/>
      <c r="FQM72" s="2549"/>
      <c r="FQN72" s="2549"/>
      <c r="FQO72" s="2549"/>
      <c r="FQP72" s="2549"/>
      <c r="FQQ72" s="2549"/>
      <c r="FQR72" s="2549"/>
      <c r="FQS72" s="2549"/>
      <c r="FQT72" s="2549"/>
      <c r="FQU72" s="2549"/>
      <c r="FQV72" s="2549"/>
      <c r="FQW72" s="2549"/>
      <c r="FQX72" s="2549"/>
      <c r="FQY72" s="2549"/>
      <c r="FQZ72" s="2549"/>
      <c r="FRA72" s="2549"/>
      <c r="FRB72" s="2549"/>
      <c r="FRC72" s="2549"/>
      <c r="FRD72" s="2549"/>
      <c r="FRE72" s="2549"/>
      <c r="FRF72" s="2549"/>
      <c r="FRG72" s="2549"/>
      <c r="FRH72" s="2549"/>
      <c r="FRI72" s="2549"/>
      <c r="FRJ72" s="2549"/>
      <c r="FRK72" s="2549"/>
      <c r="FRL72" s="2549"/>
      <c r="FRM72" s="2549"/>
      <c r="FRN72" s="2549"/>
      <c r="FRO72" s="2549"/>
      <c r="FRP72" s="2549"/>
      <c r="FRQ72" s="2549"/>
      <c r="FRR72" s="2549"/>
      <c r="FRS72" s="2549"/>
      <c r="FRT72" s="2549"/>
      <c r="FRU72" s="2549"/>
      <c r="FRV72" s="2549"/>
      <c r="FRW72" s="2549"/>
      <c r="FRX72" s="2549"/>
      <c r="FRY72" s="2549"/>
      <c r="FRZ72" s="2549"/>
      <c r="FSA72" s="2549"/>
      <c r="FSB72" s="2549"/>
      <c r="FSC72" s="2549"/>
      <c r="FSD72" s="2549"/>
      <c r="FSE72" s="2549"/>
      <c r="FSF72" s="2549"/>
      <c r="FSG72" s="2549"/>
      <c r="FSH72" s="2549"/>
      <c r="FSI72" s="2549"/>
      <c r="FSJ72" s="2549"/>
      <c r="FSK72" s="2549"/>
      <c r="FSL72" s="2549"/>
      <c r="FSM72" s="2549"/>
      <c r="FSN72" s="2549"/>
      <c r="FSO72" s="2549"/>
      <c r="FSP72" s="2549"/>
      <c r="FSQ72" s="2549"/>
      <c r="FSR72" s="2549"/>
      <c r="FSS72" s="2549"/>
      <c r="FST72" s="2549"/>
      <c r="FSU72" s="2549"/>
      <c r="FSV72" s="2549"/>
      <c r="FSW72" s="2549"/>
      <c r="FSX72" s="2549"/>
      <c r="FSY72" s="2549"/>
      <c r="FSZ72" s="2549"/>
      <c r="FTA72" s="2549"/>
      <c r="FTB72" s="2549"/>
      <c r="FTC72" s="2549"/>
      <c r="FTD72" s="2549"/>
      <c r="FTE72" s="2549"/>
      <c r="FTF72" s="2549"/>
      <c r="FTG72" s="2549"/>
      <c r="FTH72" s="2549"/>
      <c r="FTI72" s="2549"/>
      <c r="FTJ72" s="2549"/>
      <c r="FTK72" s="2549"/>
      <c r="FTL72" s="2549"/>
      <c r="FTM72" s="2549"/>
      <c r="FTN72" s="2549"/>
      <c r="FTO72" s="2549"/>
      <c r="FTP72" s="2549"/>
      <c r="FTQ72" s="2549"/>
      <c r="FTR72" s="2549"/>
      <c r="FTS72" s="2549"/>
      <c r="FTT72" s="2549"/>
      <c r="FTU72" s="2549"/>
      <c r="FTV72" s="2549"/>
      <c r="FTW72" s="2549"/>
      <c r="FTX72" s="2549"/>
      <c r="FTY72" s="2549"/>
      <c r="FTZ72" s="2549"/>
      <c r="FUA72" s="2549"/>
      <c r="FUB72" s="2549"/>
      <c r="FUC72" s="2549"/>
      <c r="FUD72" s="2549"/>
      <c r="FUE72" s="2549"/>
      <c r="FUF72" s="2549"/>
      <c r="FUG72" s="2549"/>
      <c r="FUH72" s="2549"/>
      <c r="FUI72" s="2549"/>
      <c r="FUJ72" s="2549"/>
      <c r="FUK72" s="2549"/>
      <c r="FUL72" s="2549"/>
      <c r="FUM72" s="2549"/>
      <c r="FUN72" s="2549"/>
      <c r="FUO72" s="2549"/>
      <c r="FUP72" s="2549"/>
      <c r="FUQ72" s="2549"/>
      <c r="FUR72" s="2549"/>
      <c r="FUS72" s="2549"/>
      <c r="FUT72" s="2549"/>
      <c r="FUU72" s="2549"/>
      <c r="FUV72" s="2549"/>
      <c r="FUW72" s="2549"/>
      <c r="FUX72" s="2549"/>
      <c r="FUY72" s="2549"/>
      <c r="FUZ72" s="2549"/>
      <c r="FVA72" s="2549"/>
      <c r="FVB72" s="2549"/>
      <c r="FVC72" s="2549"/>
      <c r="FVD72" s="2549"/>
      <c r="FVE72" s="2549"/>
      <c r="FVF72" s="2549"/>
      <c r="FVG72" s="2549"/>
      <c r="FVH72" s="2549"/>
      <c r="FVI72" s="2549"/>
      <c r="FVJ72" s="2549"/>
      <c r="FVK72" s="2549"/>
      <c r="FVL72" s="2549"/>
      <c r="FVM72" s="2549"/>
      <c r="FVN72" s="2549"/>
      <c r="FVO72" s="2549"/>
      <c r="FVP72" s="2549"/>
      <c r="FVQ72" s="2549"/>
      <c r="FVR72" s="2549"/>
      <c r="FVS72" s="2549"/>
      <c r="FVT72" s="2549"/>
      <c r="FVU72" s="2549"/>
      <c r="FVV72" s="2549"/>
      <c r="FVW72" s="2549"/>
      <c r="FVX72" s="2549"/>
      <c r="FVY72" s="2549"/>
      <c r="FVZ72" s="2549"/>
      <c r="FWA72" s="2549"/>
      <c r="FWB72" s="2549"/>
      <c r="FWC72" s="2549"/>
      <c r="FWD72" s="2549"/>
      <c r="FWE72" s="2549"/>
      <c r="FWF72" s="2549"/>
      <c r="FWG72" s="2549"/>
      <c r="FWH72" s="2549"/>
      <c r="FWI72" s="2549"/>
      <c r="FWJ72" s="2549"/>
      <c r="FWK72" s="2549"/>
      <c r="FWL72" s="2549"/>
      <c r="FWM72" s="2549"/>
      <c r="FWN72" s="2549"/>
      <c r="FWO72" s="2549"/>
      <c r="FWP72" s="2549"/>
      <c r="FWQ72" s="2549"/>
      <c r="FWR72" s="2549"/>
      <c r="FWS72" s="2549"/>
      <c r="FWT72" s="2549"/>
      <c r="FWU72" s="2549"/>
      <c r="FWV72" s="2549"/>
      <c r="FWW72" s="2549"/>
      <c r="FWX72" s="2549"/>
      <c r="FWY72" s="2549"/>
      <c r="FWZ72" s="2549"/>
      <c r="FXA72" s="2549"/>
      <c r="FXB72" s="2549"/>
      <c r="FXC72" s="2549"/>
      <c r="FXD72" s="2549"/>
      <c r="FXE72" s="2549"/>
      <c r="FXF72" s="2549"/>
      <c r="FXG72" s="2549"/>
      <c r="FXH72" s="2549"/>
      <c r="FXI72" s="2549"/>
      <c r="FXJ72" s="2549"/>
      <c r="FXK72" s="2549"/>
      <c r="FXL72" s="2549"/>
      <c r="FXM72" s="2549"/>
      <c r="FXN72" s="2549"/>
      <c r="FXO72" s="2549"/>
      <c r="FXP72" s="2549"/>
      <c r="FXQ72" s="2549"/>
      <c r="FXR72" s="2549"/>
      <c r="FXS72" s="2549"/>
      <c r="FXT72" s="2549"/>
      <c r="FXU72" s="2549"/>
      <c r="FXV72" s="2549"/>
      <c r="FXW72" s="2549"/>
      <c r="FXX72" s="2549"/>
      <c r="FXY72" s="2549"/>
      <c r="FXZ72" s="2549"/>
      <c r="FYA72" s="2549"/>
      <c r="FYB72" s="2549"/>
      <c r="FYC72" s="2549"/>
      <c r="FYD72" s="2549"/>
      <c r="FYE72" s="2549"/>
      <c r="FYF72" s="2549"/>
      <c r="FYG72" s="2549"/>
      <c r="FYH72" s="2549"/>
      <c r="FYI72" s="2549"/>
      <c r="FYJ72" s="2549"/>
      <c r="FYK72" s="2549"/>
      <c r="FYL72" s="2549"/>
      <c r="FYM72" s="2549"/>
      <c r="FYN72" s="2549"/>
      <c r="FYO72" s="2549"/>
      <c r="FYP72" s="2549"/>
      <c r="FYQ72" s="2549"/>
      <c r="FYR72" s="2549"/>
      <c r="FYS72" s="2549"/>
      <c r="FYT72" s="2549"/>
      <c r="FYU72" s="2549"/>
      <c r="FYV72" s="2549"/>
      <c r="FYW72" s="2549"/>
      <c r="FYX72" s="2549"/>
      <c r="FYY72" s="2549"/>
      <c r="FYZ72" s="2549"/>
      <c r="FZA72" s="2549"/>
      <c r="FZB72" s="2549"/>
      <c r="FZC72" s="2549"/>
      <c r="FZD72" s="2549"/>
      <c r="FZE72" s="2549"/>
      <c r="FZF72" s="2549"/>
      <c r="FZG72" s="2549"/>
      <c r="FZH72" s="2549"/>
      <c r="FZI72" s="2549"/>
      <c r="FZJ72" s="2549"/>
      <c r="FZK72" s="2549"/>
      <c r="FZL72" s="2549"/>
      <c r="FZM72" s="2549"/>
      <c r="FZN72" s="2549"/>
      <c r="FZO72" s="2549"/>
      <c r="FZP72" s="2549"/>
      <c r="FZQ72" s="2549"/>
      <c r="FZR72" s="2549"/>
      <c r="FZS72" s="2549"/>
      <c r="FZT72" s="2549"/>
      <c r="FZU72" s="2549"/>
      <c r="FZV72" s="2549"/>
      <c r="FZW72" s="2549"/>
      <c r="FZX72" s="2549"/>
      <c r="FZY72" s="2549"/>
      <c r="FZZ72" s="2549"/>
      <c r="GAA72" s="2549"/>
      <c r="GAB72" s="2549"/>
      <c r="GAC72" s="2549"/>
      <c r="GAD72" s="2549"/>
      <c r="GAE72" s="2549"/>
      <c r="GAF72" s="2549"/>
      <c r="GAG72" s="2549"/>
      <c r="GAH72" s="2549"/>
      <c r="GAI72" s="2549"/>
      <c r="GAJ72" s="2549"/>
      <c r="GAK72" s="2549"/>
      <c r="GAL72" s="2549"/>
      <c r="GAM72" s="2549"/>
      <c r="GAN72" s="2549"/>
      <c r="GAO72" s="2549"/>
      <c r="GAP72" s="2549"/>
      <c r="GAQ72" s="2549"/>
      <c r="GAR72" s="2549"/>
      <c r="GAS72" s="2549"/>
      <c r="GAT72" s="2549"/>
      <c r="GAU72" s="2549"/>
      <c r="GAV72" s="2549"/>
      <c r="GAW72" s="2549"/>
      <c r="GAX72" s="2549"/>
      <c r="GAY72" s="2549"/>
      <c r="GAZ72" s="2549"/>
      <c r="GBA72" s="2549"/>
      <c r="GBB72" s="2549"/>
      <c r="GBC72" s="2549"/>
      <c r="GBD72" s="2549"/>
      <c r="GBE72" s="2549"/>
      <c r="GBF72" s="2549"/>
      <c r="GBG72" s="2549"/>
      <c r="GBH72" s="2549"/>
      <c r="GBI72" s="2549"/>
      <c r="GBJ72" s="2549"/>
      <c r="GBK72" s="2549"/>
      <c r="GBL72" s="2549"/>
      <c r="GBM72" s="2549"/>
      <c r="GBN72" s="2549"/>
      <c r="GBO72" s="2549"/>
      <c r="GBP72" s="2549"/>
      <c r="GBQ72" s="2549"/>
      <c r="GBR72" s="2549"/>
      <c r="GBS72" s="2549"/>
      <c r="GBT72" s="2549"/>
      <c r="GBU72" s="2549"/>
      <c r="GBV72" s="2549"/>
      <c r="GBW72" s="2549"/>
      <c r="GBX72" s="2549"/>
      <c r="GBY72" s="2549"/>
      <c r="GBZ72" s="2549"/>
      <c r="GCA72" s="2549"/>
      <c r="GCB72" s="2549"/>
      <c r="GCC72" s="2549"/>
      <c r="GCD72" s="2549"/>
      <c r="GCE72" s="2549"/>
      <c r="GCF72" s="2549"/>
      <c r="GCG72" s="2549"/>
      <c r="GCH72" s="2549"/>
      <c r="GCI72" s="2549"/>
      <c r="GCJ72" s="2549"/>
      <c r="GCK72" s="2549"/>
      <c r="GCL72" s="2549"/>
      <c r="GCM72" s="2549"/>
      <c r="GCN72" s="2549"/>
      <c r="GCO72" s="2549"/>
      <c r="GCP72" s="2549"/>
      <c r="GCQ72" s="2549"/>
      <c r="GCR72" s="2549"/>
      <c r="GCS72" s="2549"/>
      <c r="GCT72" s="2549"/>
      <c r="GCU72" s="2549"/>
      <c r="GCV72" s="2549"/>
      <c r="GCW72" s="2549"/>
      <c r="GCX72" s="2549"/>
      <c r="GCY72" s="2549"/>
      <c r="GCZ72" s="2549"/>
      <c r="GDA72" s="2549"/>
      <c r="GDB72" s="2549"/>
      <c r="GDC72" s="2549"/>
      <c r="GDD72" s="2549"/>
      <c r="GDE72" s="2549"/>
      <c r="GDF72" s="2549"/>
      <c r="GDG72" s="2549"/>
      <c r="GDH72" s="2549"/>
      <c r="GDI72" s="2549"/>
      <c r="GDJ72" s="2549"/>
      <c r="GDK72" s="2549"/>
      <c r="GDL72" s="2549"/>
      <c r="GDM72" s="2549"/>
      <c r="GDN72" s="2549"/>
      <c r="GDO72" s="2549"/>
      <c r="GDP72" s="2549"/>
      <c r="GDQ72" s="2549"/>
      <c r="GDR72" s="2549"/>
      <c r="GDS72" s="2549"/>
      <c r="GDT72" s="2549"/>
      <c r="GDU72" s="2549"/>
      <c r="GDV72" s="2549"/>
      <c r="GDW72" s="2549"/>
      <c r="GDX72" s="2549"/>
      <c r="GDY72" s="2549"/>
      <c r="GDZ72" s="2549"/>
      <c r="GEA72" s="2549"/>
      <c r="GEB72" s="2549"/>
      <c r="GEC72" s="2549"/>
      <c r="GED72" s="2549"/>
      <c r="GEE72" s="2549"/>
      <c r="GEF72" s="2549"/>
      <c r="GEG72" s="2549"/>
      <c r="GEH72" s="2549"/>
      <c r="GEI72" s="2549"/>
      <c r="GEJ72" s="2549"/>
      <c r="GEK72" s="2549"/>
      <c r="GEL72" s="2549"/>
      <c r="GEM72" s="2549"/>
      <c r="GEN72" s="2549"/>
      <c r="GEO72" s="2549"/>
      <c r="GEP72" s="2549"/>
      <c r="GEQ72" s="2549"/>
      <c r="GER72" s="2549"/>
      <c r="GES72" s="2549"/>
      <c r="GET72" s="2549"/>
      <c r="GEU72" s="2549"/>
      <c r="GEV72" s="2549"/>
      <c r="GEW72" s="2549"/>
      <c r="GEX72" s="2549"/>
      <c r="GEY72" s="2549"/>
      <c r="GEZ72" s="2549"/>
      <c r="GFA72" s="2549"/>
      <c r="GFB72" s="2549"/>
      <c r="GFC72" s="2549"/>
      <c r="GFD72" s="2549"/>
      <c r="GFE72" s="2549"/>
      <c r="GFF72" s="2549"/>
      <c r="GFG72" s="2549"/>
      <c r="GFH72" s="2549"/>
      <c r="GFI72" s="2549"/>
      <c r="GFJ72" s="2549"/>
      <c r="GFK72" s="2549"/>
      <c r="GFL72" s="2549"/>
      <c r="GFM72" s="2549"/>
      <c r="GFN72" s="2549"/>
      <c r="GFO72" s="2549"/>
      <c r="GFP72" s="2549"/>
      <c r="GFQ72" s="2549"/>
      <c r="GFR72" s="2549"/>
      <c r="GFS72" s="2549"/>
      <c r="GFT72" s="2549"/>
      <c r="GFU72" s="2549"/>
      <c r="GFV72" s="2549"/>
      <c r="GFW72" s="2549"/>
      <c r="GFX72" s="2549"/>
      <c r="GFY72" s="2549"/>
      <c r="GFZ72" s="2549"/>
      <c r="GGA72" s="2549"/>
      <c r="GGB72" s="2549"/>
      <c r="GGC72" s="2549"/>
      <c r="GGD72" s="2549"/>
      <c r="GGE72" s="2549"/>
      <c r="GGF72" s="2549"/>
      <c r="GGG72" s="2549"/>
      <c r="GGH72" s="2549"/>
      <c r="GGI72" s="2549"/>
      <c r="GGJ72" s="2549"/>
      <c r="GGK72" s="2549"/>
      <c r="GGL72" s="2549"/>
      <c r="GGM72" s="2549"/>
      <c r="GGN72" s="2549"/>
      <c r="GGO72" s="2549"/>
      <c r="GGP72" s="2549"/>
      <c r="GGQ72" s="2549"/>
      <c r="GGR72" s="2549"/>
      <c r="GGS72" s="2549"/>
      <c r="GGT72" s="2549"/>
      <c r="GGU72" s="2549"/>
      <c r="GGV72" s="2549"/>
      <c r="GGW72" s="2549"/>
      <c r="GGX72" s="2549"/>
      <c r="GGY72" s="2549"/>
      <c r="GGZ72" s="2549"/>
      <c r="GHA72" s="2549"/>
      <c r="GHB72" s="2549"/>
      <c r="GHC72" s="2549"/>
      <c r="GHD72" s="2549"/>
      <c r="GHE72" s="2549"/>
      <c r="GHF72" s="2549"/>
      <c r="GHG72" s="2549"/>
      <c r="GHH72" s="2549"/>
      <c r="GHI72" s="2549"/>
      <c r="GHJ72" s="2549"/>
      <c r="GHK72" s="2549"/>
      <c r="GHL72" s="2549"/>
      <c r="GHM72" s="2549"/>
      <c r="GHN72" s="2549"/>
      <c r="GHO72" s="2549"/>
      <c r="GHP72" s="2549"/>
      <c r="GHQ72" s="2549"/>
      <c r="GHR72" s="2549"/>
      <c r="GHS72" s="2549"/>
      <c r="GHT72" s="2549"/>
      <c r="GHU72" s="2549"/>
      <c r="GHV72" s="2549"/>
      <c r="GHW72" s="2549"/>
      <c r="GHX72" s="2549"/>
      <c r="GHY72" s="2549"/>
      <c r="GHZ72" s="2549"/>
      <c r="GIA72" s="2549"/>
      <c r="GIB72" s="2549"/>
      <c r="GIC72" s="2549"/>
      <c r="GID72" s="2549"/>
      <c r="GIE72" s="2549"/>
      <c r="GIF72" s="2549"/>
      <c r="GIG72" s="2549"/>
      <c r="GIH72" s="2549"/>
      <c r="GII72" s="2549"/>
      <c r="GIJ72" s="2549"/>
      <c r="GIK72" s="2549"/>
      <c r="GIL72" s="2549"/>
      <c r="GIM72" s="2549"/>
      <c r="GIN72" s="2549"/>
      <c r="GIO72" s="2549"/>
      <c r="GIP72" s="2549"/>
      <c r="GIQ72" s="2549"/>
      <c r="GIR72" s="2549"/>
      <c r="GIS72" s="2549"/>
      <c r="GIT72" s="2549"/>
      <c r="GIU72" s="2549"/>
      <c r="GIV72" s="2549"/>
      <c r="GIW72" s="2549"/>
      <c r="GIX72" s="2549"/>
      <c r="GIY72" s="2549"/>
      <c r="GIZ72" s="2549"/>
      <c r="GJA72" s="2549"/>
      <c r="GJB72" s="2549"/>
      <c r="GJC72" s="2549"/>
      <c r="GJD72" s="2549"/>
      <c r="GJE72" s="2549"/>
      <c r="GJF72" s="2549"/>
      <c r="GJG72" s="2549"/>
      <c r="GJH72" s="2549"/>
      <c r="GJI72" s="2549"/>
      <c r="GJJ72" s="2549"/>
      <c r="GJK72" s="2549"/>
      <c r="GJL72" s="2549"/>
      <c r="GJM72" s="2549"/>
      <c r="GJN72" s="2549"/>
      <c r="GJO72" s="2549"/>
      <c r="GJP72" s="2549"/>
      <c r="GJQ72" s="2549"/>
      <c r="GJR72" s="2549"/>
      <c r="GJS72" s="2549"/>
      <c r="GJT72" s="2549"/>
      <c r="GJU72" s="2549"/>
      <c r="GJV72" s="2549"/>
      <c r="GJW72" s="2549"/>
      <c r="GJX72" s="2549"/>
      <c r="GJY72" s="2549"/>
      <c r="GJZ72" s="2549"/>
      <c r="GKA72" s="2549"/>
      <c r="GKB72" s="2549"/>
      <c r="GKC72" s="2549"/>
      <c r="GKD72" s="2549"/>
      <c r="GKE72" s="2549"/>
      <c r="GKF72" s="2549"/>
      <c r="GKG72" s="2549"/>
      <c r="GKH72" s="2549"/>
      <c r="GKI72" s="2549"/>
      <c r="GKJ72" s="2549"/>
      <c r="GKK72" s="2549"/>
      <c r="GKL72" s="2549"/>
      <c r="GKM72" s="2549"/>
      <c r="GKN72" s="2549"/>
      <c r="GKO72" s="2549"/>
      <c r="GKP72" s="2549"/>
      <c r="GKQ72" s="2549"/>
      <c r="GKR72" s="2549"/>
      <c r="GKS72" s="2549"/>
      <c r="GKT72" s="2549"/>
      <c r="GKU72" s="2549"/>
      <c r="GKV72" s="2549"/>
      <c r="GKW72" s="2549"/>
      <c r="GKX72" s="2549"/>
      <c r="GKY72" s="2549"/>
      <c r="GKZ72" s="2549"/>
      <c r="GLA72" s="2549"/>
      <c r="GLB72" s="2549"/>
      <c r="GLC72" s="2549"/>
      <c r="GLD72" s="2549"/>
      <c r="GLE72" s="2549"/>
      <c r="GLF72" s="2549"/>
      <c r="GLG72" s="2549"/>
      <c r="GLH72" s="2549"/>
      <c r="GLI72" s="2549"/>
      <c r="GLJ72" s="2549"/>
      <c r="GLK72" s="2549"/>
      <c r="GLL72" s="2549"/>
      <c r="GLM72" s="2549"/>
      <c r="GLN72" s="2549"/>
      <c r="GLO72" s="2549"/>
      <c r="GLP72" s="2549"/>
      <c r="GLQ72" s="2549"/>
      <c r="GLR72" s="2549"/>
      <c r="GLS72" s="2549"/>
      <c r="GLT72" s="2549"/>
      <c r="GLU72" s="2549"/>
      <c r="GLV72" s="2549"/>
      <c r="GLW72" s="2549"/>
      <c r="GLX72" s="2549"/>
      <c r="GLY72" s="2549"/>
      <c r="GLZ72" s="2549"/>
      <c r="GMA72" s="2549"/>
      <c r="GMB72" s="2549"/>
      <c r="GMC72" s="2549"/>
      <c r="GMD72" s="2549"/>
      <c r="GME72" s="2549"/>
      <c r="GMF72" s="2549"/>
      <c r="GMG72" s="2549"/>
      <c r="GMH72" s="2549"/>
      <c r="GMI72" s="2549"/>
      <c r="GMJ72" s="2549"/>
      <c r="GMK72" s="2549"/>
      <c r="GML72" s="2549"/>
      <c r="GMM72" s="2549"/>
      <c r="GMN72" s="2549"/>
      <c r="GMO72" s="2549"/>
      <c r="GMP72" s="2549"/>
      <c r="GMQ72" s="2549"/>
      <c r="GMR72" s="2549"/>
      <c r="GMS72" s="2549"/>
      <c r="GMT72" s="2549"/>
      <c r="GMU72" s="2549"/>
      <c r="GMV72" s="2549"/>
      <c r="GMW72" s="2549"/>
      <c r="GMX72" s="2549"/>
      <c r="GMY72" s="2549"/>
      <c r="GMZ72" s="2549"/>
      <c r="GNA72" s="2549"/>
      <c r="GNB72" s="2549"/>
      <c r="GNC72" s="2549"/>
      <c r="GND72" s="2549"/>
      <c r="GNE72" s="2549"/>
      <c r="GNF72" s="2549"/>
      <c r="GNG72" s="2549"/>
      <c r="GNH72" s="2549"/>
      <c r="GNI72" s="2549"/>
      <c r="GNJ72" s="2549"/>
      <c r="GNK72" s="2549"/>
      <c r="GNL72" s="2549"/>
      <c r="GNM72" s="2549"/>
      <c r="GNN72" s="2549"/>
      <c r="GNO72" s="2549"/>
      <c r="GNP72" s="2549"/>
      <c r="GNQ72" s="2549"/>
      <c r="GNR72" s="2549"/>
      <c r="GNS72" s="2549"/>
      <c r="GNT72" s="2549"/>
      <c r="GNU72" s="2549"/>
      <c r="GNV72" s="2549"/>
      <c r="GNW72" s="2549"/>
      <c r="GNX72" s="2549"/>
      <c r="GNY72" s="2549"/>
      <c r="GNZ72" s="2549"/>
      <c r="GOA72" s="2549"/>
      <c r="GOB72" s="2549"/>
      <c r="GOC72" s="2549"/>
      <c r="GOD72" s="2549"/>
      <c r="GOE72" s="2549"/>
      <c r="GOF72" s="2549"/>
      <c r="GOG72" s="2549"/>
      <c r="GOH72" s="2549"/>
      <c r="GOI72" s="2549"/>
      <c r="GOJ72" s="2549"/>
      <c r="GOK72" s="2549"/>
      <c r="GOL72" s="2549"/>
      <c r="GOM72" s="2549"/>
      <c r="GON72" s="2549"/>
      <c r="GOO72" s="2549"/>
      <c r="GOP72" s="2549"/>
      <c r="GOQ72" s="2549"/>
      <c r="GOR72" s="2549"/>
      <c r="GOS72" s="2549"/>
      <c r="GOT72" s="2549"/>
      <c r="GOU72" s="2549"/>
      <c r="GOV72" s="2549"/>
      <c r="GOW72" s="2549"/>
      <c r="GOX72" s="2549"/>
      <c r="GOY72" s="2549"/>
      <c r="GOZ72" s="2549"/>
      <c r="GPA72" s="2549"/>
      <c r="GPB72" s="2549"/>
      <c r="GPC72" s="2549"/>
      <c r="GPD72" s="2549"/>
      <c r="GPE72" s="2549"/>
      <c r="GPF72" s="2549"/>
      <c r="GPG72" s="2549"/>
      <c r="GPH72" s="2549"/>
      <c r="GPI72" s="2549"/>
      <c r="GPJ72" s="2549"/>
      <c r="GPK72" s="2549"/>
      <c r="GPL72" s="2549"/>
      <c r="GPM72" s="2549"/>
      <c r="GPN72" s="2549"/>
      <c r="GPO72" s="2549"/>
      <c r="GPP72" s="2549"/>
      <c r="GPQ72" s="2549"/>
      <c r="GPR72" s="2549"/>
      <c r="GPS72" s="2549"/>
      <c r="GPT72" s="2549"/>
      <c r="GPU72" s="2549"/>
      <c r="GPV72" s="2549"/>
      <c r="GPW72" s="2549"/>
      <c r="GPX72" s="2549"/>
      <c r="GPY72" s="2549"/>
      <c r="GPZ72" s="2549"/>
      <c r="GQA72" s="2549"/>
      <c r="GQB72" s="2549"/>
      <c r="GQC72" s="2549"/>
      <c r="GQD72" s="2549"/>
      <c r="GQE72" s="2549"/>
      <c r="GQF72" s="2549"/>
      <c r="GQG72" s="2549"/>
      <c r="GQH72" s="2549"/>
      <c r="GQI72" s="2549"/>
      <c r="GQJ72" s="2549"/>
      <c r="GQK72" s="2549"/>
      <c r="GQL72" s="2549"/>
      <c r="GQM72" s="2549"/>
      <c r="GQN72" s="2549"/>
      <c r="GQO72" s="2549"/>
      <c r="GQP72" s="2549"/>
      <c r="GQQ72" s="2549"/>
      <c r="GQR72" s="2549"/>
      <c r="GQS72" s="2549"/>
      <c r="GQT72" s="2549"/>
      <c r="GQU72" s="2549"/>
      <c r="GQV72" s="2549"/>
      <c r="GQW72" s="2549"/>
      <c r="GQX72" s="2549"/>
      <c r="GQY72" s="2549"/>
      <c r="GQZ72" s="2549"/>
      <c r="GRA72" s="2549"/>
      <c r="GRB72" s="2549"/>
      <c r="GRC72" s="2549"/>
      <c r="GRD72" s="2549"/>
      <c r="GRE72" s="2549"/>
      <c r="GRF72" s="2549"/>
      <c r="GRG72" s="2549"/>
      <c r="GRH72" s="2549"/>
      <c r="GRI72" s="2549"/>
      <c r="GRJ72" s="2549"/>
      <c r="GRK72" s="2549"/>
      <c r="GRL72" s="2549"/>
      <c r="GRM72" s="2549"/>
      <c r="GRN72" s="2549"/>
      <c r="GRO72" s="2549"/>
      <c r="GRP72" s="2549"/>
      <c r="GRQ72" s="2549"/>
      <c r="GRR72" s="2549"/>
      <c r="GRS72" s="2549"/>
      <c r="GRT72" s="2549"/>
      <c r="GRU72" s="2549"/>
      <c r="GRV72" s="2549"/>
      <c r="GRW72" s="2549"/>
      <c r="GRX72" s="2549"/>
      <c r="GRY72" s="2549"/>
      <c r="GRZ72" s="2549"/>
      <c r="GSA72" s="2549"/>
      <c r="GSB72" s="2549"/>
      <c r="GSC72" s="2549"/>
      <c r="GSD72" s="2549"/>
      <c r="GSE72" s="2549"/>
      <c r="GSF72" s="2549"/>
      <c r="GSG72" s="2549"/>
      <c r="GSH72" s="2549"/>
      <c r="GSI72" s="2549"/>
      <c r="GSJ72" s="2549"/>
      <c r="GSK72" s="2549"/>
      <c r="GSL72" s="2549"/>
      <c r="GSM72" s="2549"/>
      <c r="GSN72" s="2549"/>
      <c r="GSO72" s="2549"/>
      <c r="GSP72" s="2549"/>
      <c r="GSQ72" s="2549"/>
      <c r="GSR72" s="2549"/>
      <c r="GSS72" s="2549"/>
      <c r="GST72" s="2549"/>
      <c r="GSU72" s="2549"/>
      <c r="GSV72" s="2549"/>
      <c r="GSW72" s="2549"/>
      <c r="GSX72" s="2549"/>
      <c r="GSY72" s="2549"/>
      <c r="GSZ72" s="2549"/>
      <c r="GTA72" s="2549"/>
      <c r="GTB72" s="2549"/>
      <c r="GTC72" s="2549"/>
      <c r="GTD72" s="2549"/>
      <c r="GTE72" s="2549"/>
      <c r="GTF72" s="2549"/>
      <c r="GTG72" s="2549"/>
      <c r="GTH72" s="2549"/>
      <c r="GTI72" s="2549"/>
      <c r="GTJ72" s="2549"/>
      <c r="GTK72" s="2549"/>
      <c r="GTL72" s="2549"/>
      <c r="GTM72" s="2549"/>
      <c r="GTN72" s="2549"/>
      <c r="GTO72" s="2549"/>
      <c r="GTP72" s="2549"/>
      <c r="GTQ72" s="2549"/>
      <c r="GTR72" s="2549"/>
      <c r="GTS72" s="2549"/>
      <c r="GTT72" s="2549"/>
      <c r="GTU72" s="2549"/>
      <c r="GTV72" s="2549"/>
      <c r="GTW72" s="2549"/>
      <c r="GTX72" s="2549"/>
      <c r="GTY72" s="2549"/>
      <c r="GTZ72" s="2549"/>
      <c r="GUA72" s="2549"/>
      <c r="GUB72" s="2549"/>
      <c r="GUC72" s="2549"/>
      <c r="GUD72" s="2549"/>
      <c r="GUE72" s="2549"/>
      <c r="GUF72" s="2549"/>
      <c r="GUG72" s="2549"/>
      <c r="GUH72" s="2549"/>
      <c r="GUI72" s="2549"/>
      <c r="GUJ72" s="2549"/>
      <c r="GUK72" s="2549"/>
      <c r="GUL72" s="2549"/>
      <c r="GUM72" s="2549"/>
      <c r="GUN72" s="2549"/>
      <c r="GUO72" s="2549"/>
      <c r="GUP72" s="2549"/>
      <c r="GUQ72" s="2549"/>
      <c r="GUR72" s="2549"/>
      <c r="GUS72" s="2549"/>
      <c r="GUT72" s="2549"/>
      <c r="GUU72" s="2549"/>
      <c r="GUV72" s="2549"/>
      <c r="GUW72" s="2549"/>
      <c r="GUX72" s="2549"/>
      <c r="GUY72" s="2549"/>
      <c r="GUZ72" s="2549"/>
      <c r="GVA72" s="2549"/>
      <c r="GVB72" s="2549"/>
      <c r="GVC72" s="2549"/>
      <c r="GVD72" s="2549"/>
      <c r="GVE72" s="2549"/>
      <c r="GVF72" s="2549"/>
      <c r="GVG72" s="2549"/>
      <c r="GVH72" s="2549"/>
      <c r="GVI72" s="2549"/>
      <c r="GVJ72" s="2549"/>
      <c r="GVK72" s="2549"/>
      <c r="GVL72" s="2549"/>
      <c r="GVM72" s="2549"/>
      <c r="GVN72" s="2549"/>
      <c r="GVO72" s="2549"/>
      <c r="GVP72" s="2549"/>
      <c r="GVQ72" s="2549"/>
      <c r="GVR72" s="2549"/>
      <c r="GVS72" s="2549"/>
      <c r="GVT72" s="2549"/>
      <c r="GVU72" s="2549"/>
      <c r="GVV72" s="2549"/>
      <c r="GVW72" s="2549"/>
      <c r="GVX72" s="2549"/>
      <c r="GVY72" s="2549"/>
      <c r="GVZ72" s="2549"/>
      <c r="GWA72" s="2549"/>
      <c r="GWB72" s="2549"/>
      <c r="GWC72" s="2549"/>
      <c r="GWD72" s="2549"/>
      <c r="GWE72" s="2549"/>
      <c r="GWF72" s="2549"/>
      <c r="GWG72" s="2549"/>
      <c r="GWH72" s="2549"/>
      <c r="GWI72" s="2549"/>
      <c r="GWJ72" s="2549"/>
      <c r="GWK72" s="2549"/>
      <c r="GWL72" s="2549"/>
      <c r="GWM72" s="2549"/>
      <c r="GWN72" s="2549"/>
      <c r="GWO72" s="2549"/>
      <c r="GWP72" s="2549"/>
      <c r="GWQ72" s="2549"/>
      <c r="GWR72" s="2549"/>
      <c r="GWS72" s="2549"/>
      <c r="GWT72" s="2549"/>
      <c r="GWU72" s="2549"/>
      <c r="GWV72" s="2549"/>
      <c r="GWW72" s="2549"/>
      <c r="GWX72" s="2549"/>
      <c r="GWY72" s="2549"/>
      <c r="GWZ72" s="2549"/>
      <c r="GXA72" s="2549"/>
      <c r="GXB72" s="2549"/>
      <c r="GXC72" s="2549"/>
      <c r="GXD72" s="2549"/>
      <c r="GXE72" s="2549"/>
      <c r="GXF72" s="2549"/>
      <c r="GXG72" s="2549"/>
      <c r="GXH72" s="2549"/>
      <c r="GXI72" s="2549"/>
      <c r="GXJ72" s="2549"/>
      <c r="GXK72" s="2549"/>
      <c r="GXL72" s="2549"/>
      <c r="GXM72" s="2549"/>
      <c r="GXN72" s="2549"/>
      <c r="GXO72" s="2549"/>
      <c r="GXP72" s="2549"/>
      <c r="GXQ72" s="2549"/>
      <c r="GXR72" s="2549"/>
      <c r="GXS72" s="2549"/>
      <c r="GXT72" s="2549"/>
      <c r="GXU72" s="2549"/>
      <c r="GXV72" s="2549"/>
      <c r="GXW72" s="2549"/>
      <c r="GXX72" s="2549"/>
      <c r="GXY72" s="2549"/>
      <c r="GXZ72" s="2549"/>
      <c r="GYA72" s="2549"/>
      <c r="GYB72" s="2549"/>
      <c r="GYC72" s="2549"/>
      <c r="GYD72" s="2549"/>
      <c r="GYE72" s="2549"/>
      <c r="GYF72" s="2549"/>
      <c r="GYG72" s="2549"/>
      <c r="GYH72" s="2549"/>
      <c r="GYI72" s="2549"/>
      <c r="GYJ72" s="2549"/>
      <c r="GYK72" s="2549"/>
      <c r="GYL72" s="2549"/>
      <c r="GYM72" s="2549"/>
      <c r="GYN72" s="2549"/>
      <c r="GYO72" s="2549"/>
      <c r="GYP72" s="2549"/>
      <c r="GYQ72" s="2549"/>
      <c r="GYR72" s="2549"/>
      <c r="GYS72" s="2549"/>
      <c r="GYT72" s="2549"/>
      <c r="GYU72" s="2549"/>
      <c r="GYV72" s="2549"/>
      <c r="GYW72" s="2549"/>
      <c r="GYX72" s="2549"/>
      <c r="GYY72" s="2549"/>
      <c r="GYZ72" s="2549"/>
      <c r="GZA72" s="2549"/>
      <c r="GZB72" s="2549"/>
      <c r="GZC72" s="2549"/>
      <c r="GZD72" s="2549"/>
      <c r="GZE72" s="2549"/>
      <c r="GZF72" s="2549"/>
      <c r="GZG72" s="2549"/>
      <c r="GZH72" s="2549"/>
      <c r="GZI72" s="2549"/>
      <c r="GZJ72" s="2549"/>
      <c r="GZK72" s="2549"/>
      <c r="GZL72" s="2549"/>
      <c r="GZM72" s="2549"/>
      <c r="GZN72" s="2549"/>
      <c r="GZO72" s="2549"/>
      <c r="GZP72" s="2549"/>
      <c r="GZQ72" s="2549"/>
      <c r="GZR72" s="2549"/>
      <c r="GZS72" s="2549"/>
      <c r="GZT72" s="2549"/>
      <c r="GZU72" s="2549"/>
      <c r="GZV72" s="2549"/>
      <c r="GZW72" s="2549"/>
      <c r="GZX72" s="2549"/>
      <c r="GZY72" s="2549"/>
      <c r="GZZ72" s="2549"/>
      <c r="HAA72" s="2549"/>
      <c r="HAB72" s="2549"/>
      <c r="HAC72" s="2549"/>
      <c r="HAD72" s="2549"/>
      <c r="HAE72" s="2549"/>
      <c r="HAF72" s="2549"/>
      <c r="HAG72" s="2549"/>
      <c r="HAH72" s="2549"/>
      <c r="HAI72" s="2549"/>
      <c r="HAJ72" s="2549"/>
      <c r="HAK72" s="2549"/>
      <c r="HAL72" s="2549"/>
      <c r="HAM72" s="2549"/>
      <c r="HAN72" s="2549"/>
      <c r="HAO72" s="2549"/>
      <c r="HAP72" s="2549"/>
      <c r="HAQ72" s="2549"/>
      <c r="HAR72" s="2549"/>
      <c r="HAS72" s="2549"/>
      <c r="HAT72" s="2549"/>
      <c r="HAU72" s="2549"/>
      <c r="HAV72" s="2549"/>
      <c r="HAW72" s="2549"/>
      <c r="HAX72" s="2549"/>
      <c r="HAY72" s="2549"/>
      <c r="HAZ72" s="2549"/>
      <c r="HBA72" s="2549"/>
      <c r="HBB72" s="2549"/>
      <c r="HBC72" s="2549"/>
      <c r="HBD72" s="2549"/>
      <c r="HBE72" s="2549"/>
      <c r="HBF72" s="2549"/>
      <c r="HBG72" s="2549"/>
      <c r="HBH72" s="2549"/>
      <c r="HBI72" s="2549"/>
      <c r="HBJ72" s="2549"/>
      <c r="HBK72" s="2549"/>
      <c r="HBL72" s="2549"/>
      <c r="HBM72" s="2549"/>
      <c r="HBN72" s="2549"/>
      <c r="HBO72" s="2549"/>
      <c r="HBP72" s="2549"/>
      <c r="HBQ72" s="2549"/>
      <c r="HBR72" s="2549"/>
      <c r="HBS72" s="2549"/>
      <c r="HBT72" s="2549"/>
      <c r="HBU72" s="2549"/>
      <c r="HBV72" s="2549"/>
      <c r="HBW72" s="2549"/>
      <c r="HBX72" s="2549"/>
      <c r="HBY72" s="2549"/>
      <c r="HBZ72" s="2549"/>
      <c r="HCA72" s="2549"/>
      <c r="HCB72" s="2549"/>
      <c r="HCC72" s="2549"/>
      <c r="HCD72" s="2549"/>
      <c r="HCE72" s="2549"/>
      <c r="HCF72" s="2549"/>
      <c r="HCG72" s="2549"/>
      <c r="HCH72" s="2549"/>
      <c r="HCI72" s="2549"/>
      <c r="HCJ72" s="2549"/>
      <c r="HCK72" s="2549"/>
      <c r="HCL72" s="2549"/>
      <c r="HCM72" s="2549"/>
      <c r="HCN72" s="2549"/>
      <c r="HCO72" s="2549"/>
      <c r="HCP72" s="2549"/>
      <c r="HCQ72" s="2549"/>
      <c r="HCR72" s="2549"/>
      <c r="HCS72" s="2549"/>
      <c r="HCT72" s="2549"/>
      <c r="HCU72" s="2549"/>
      <c r="HCV72" s="2549"/>
      <c r="HCW72" s="2549"/>
      <c r="HCX72" s="2549"/>
      <c r="HCY72" s="2549"/>
      <c r="HCZ72" s="2549"/>
      <c r="HDA72" s="2549"/>
      <c r="HDB72" s="2549"/>
      <c r="HDC72" s="2549"/>
      <c r="HDD72" s="2549"/>
      <c r="HDE72" s="2549"/>
      <c r="HDF72" s="2549"/>
      <c r="HDG72" s="2549"/>
      <c r="HDH72" s="2549"/>
      <c r="HDI72" s="2549"/>
      <c r="HDJ72" s="2549"/>
      <c r="HDK72" s="2549"/>
      <c r="HDL72" s="2549"/>
      <c r="HDM72" s="2549"/>
      <c r="HDN72" s="2549"/>
      <c r="HDO72" s="2549"/>
      <c r="HDP72" s="2549"/>
      <c r="HDQ72" s="2549"/>
      <c r="HDR72" s="2549"/>
      <c r="HDS72" s="2549"/>
      <c r="HDT72" s="2549"/>
      <c r="HDU72" s="2549"/>
      <c r="HDV72" s="2549"/>
      <c r="HDW72" s="2549"/>
      <c r="HDX72" s="2549"/>
      <c r="HDY72" s="2549"/>
      <c r="HDZ72" s="2549"/>
      <c r="HEA72" s="2549"/>
      <c r="HEB72" s="2549"/>
      <c r="HEC72" s="2549"/>
      <c r="HED72" s="2549"/>
      <c r="HEE72" s="2549"/>
      <c r="HEF72" s="2549"/>
      <c r="HEG72" s="2549"/>
      <c r="HEH72" s="2549"/>
      <c r="HEI72" s="2549"/>
      <c r="HEJ72" s="2549"/>
      <c r="HEK72" s="2549"/>
      <c r="HEL72" s="2549"/>
      <c r="HEM72" s="2549"/>
      <c r="HEN72" s="2549"/>
      <c r="HEO72" s="2549"/>
      <c r="HEP72" s="2549"/>
      <c r="HEQ72" s="2549"/>
      <c r="HER72" s="2549"/>
      <c r="HES72" s="2549"/>
      <c r="HET72" s="2549"/>
      <c r="HEU72" s="2549"/>
      <c r="HEV72" s="2549"/>
      <c r="HEW72" s="2549"/>
      <c r="HEX72" s="2549"/>
      <c r="HEY72" s="2549"/>
      <c r="HEZ72" s="2549"/>
      <c r="HFA72" s="2549"/>
      <c r="HFB72" s="2549"/>
      <c r="HFC72" s="2549"/>
      <c r="HFD72" s="2549"/>
      <c r="HFE72" s="2549"/>
      <c r="HFF72" s="2549"/>
      <c r="HFG72" s="2549"/>
      <c r="HFH72" s="2549"/>
      <c r="HFI72" s="2549"/>
      <c r="HFJ72" s="2549"/>
      <c r="HFK72" s="2549"/>
      <c r="HFL72" s="2549"/>
      <c r="HFM72" s="2549"/>
      <c r="HFN72" s="2549"/>
      <c r="HFO72" s="2549"/>
      <c r="HFP72" s="2549"/>
      <c r="HFQ72" s="2549"/>
      <c r="HFR72" s="2549"/>
      <c r="HFS72" s="2549"/>
      <c r="HFT72" s="2549"/>
      <c r="HFU72" s="2549"/>
      <c r="HFV72" s="2549"/>
      <c r="HFW72" s="2549"/>
      <c r="HFX72" s="2549"/>
      <c r="HFY72" s="2549"/>
      <c r="HFZ72" s="2549"/>
      <c r="HGA72" s="2549"/>
      <c r="HGB72" s="2549"/>
      <c r="HGC72" s="2549"/>
      <c r="HGD72" s="2549"/>
      <c r="HGE72" s="2549"/>
      <c r="HGF72" s="2549"/>
      <c r="HGG72" s="2549"/>
      <c r="HGH72" s="2549"/>
      <c r="HGI72" s="2549"/>
      <c r="HGJ72" s="2549"/>
      <c r="HGK72" s="2549"/>
      <c r="HGL72" s="2549"/>
      <c r="HGM72" s="2549"/>
      <c r="HGN72" s="2549"/>
      <c r="HGO72" s="2549"/>
      <c r="HGP72" s="2549"/>
      <c r="HGQ72" s="2549"/>
      <c r="HGR72" s="2549"/>
      <c r="HGS72" s="2549"/>
      <c r="HGT72" s="2549"/>
      <c r="HGU72" s="2549"/>
      <c r="HGV72" s="2549"/>
      <c r="HGW72" s="2549"/>
      <c r="HGX72" s="2549"/>
      <c r="HGY72" s="2549"/>
      <c r="HGZ72" s="2549"/>
      <c r="HHA72" s="2549"/>
      <c r="HHB72" s="2549"/>
      <c r="HHC72" s="2549"/>
      <c r="HHD72" s="2549"/>
      <c r="HHE72" s="2549"/>
      <c r="HHF72" s="2549"/>
      <c r="HHG72" s="2549"/>
      <c r="HHH72" s="2549"/>
      <c r="HHI72" s="2549"/>
      <c r="HHJ72" s="2549"/>
      <c r="HHK72" s="2549"/>
      <c r="HHL72" s="2549"/>
      <c r="HHM72" s="2549"/>
      <c r="HHN72" s="2549"/>
      <c r="HHO72" s="2549"/>
      <c r="HHP72" s="2549"/>
      <c r="HHQ72" s="2549"/>
      <c r="HHR72" s="2549"/>
      <c r="HHS72" s="2549"/>
      <c r="HHT72" s="2549"/>
      <c r="HHU72" s="2549"/>
      <c r="HHV72" s="2549"/>
      <c r="HHW72" s="2549"/>
      <c r="HHX72" s="2549"/>
      <c r="HHY72" s="2549"/>
      <c r="HHZ72" s="2549"/>
      <c r="HIA72" s="2549"/>
      <c r="HIB72" s="2549"/>
      <c r="HIC72" s="2549"/>
      <c r="HID72" s="2549"/>
      <c r="HIE72" s="2549"/>
      <c r="HIF72" s="2549"/>
      <c r="HIG72" s="2549"/>
      <c r="HIH72" s="2549"/>
      <c r="HII72" s="2549"/>
      <c r="HIJ72" s="2549"/>
      <c r="HIK72" s="2549"/>
      <c r="HIL72" s="2549"/>
      <c r="HIM72" s="2549"/>
      <c r="HIN72" s="2549"/>
      <c r="HIO72" s="2549"/>
      <c r="HIP72" s="2549"/>
      <c r="HIQ72" s="2549"/>
      <c r="HIR72" s="2549"/>
      <c r="HIS72" s="2549"/>
      <c r="HIT72" s="2549"/>
      <c r="HIU72" s="2549"/>
      <c r="HIV72" s="2549"/>
      <c r="HIW72" s="2549"/>
      <c r="HIX72" s="2549"/>
      <c r="HIY72" s="2549"/>
      <c r="HIZ72" s="2549"/>
      <c r="HJA72" s="2549"/>
      <c r="HJB72" s="2549"/>
      <c r="HJC72" s="2549"/>
      <c r="HJD72" s="2549"/>
      <c r="HJE72" s="2549"/>
      <c r="HJF72" s="2549"/>
      <c r="HJG72" s="2549"/>
      <c r="HJH72" s="2549"/>
      <c r="HJI72" s="2549"/>
      <c r="HJJ72" s="2549"/>
      <c r="HJK72" s="2549"/>
      <c r="HJL72" s="2549"/>
      <c r="HJM72" s="2549"/>
      <c r="HJN72" s="2549"/>
      <c r="HJO72" s="2549"/>
      <c r="HJP72" s="2549"/>
      <c r="HJQ72" s="2549"/>
      <c r="HJR72" s="2549"/>
      <c r="HJS72" s="2549"/>
      <c r="HJT72" s="2549"/>
      <c r="HJU72" s="2549"/>
      <c r="HJV72" s="2549"/>
      <c r="HJW72" s="2549"/>
      <c r="HJX72" s="2549"/>
      <c r="HJY72" s="2549"/>
      <c r="HJZ72" s="2549"/>
      <c r="HKA72" s="2549"/>
      <c r="HKB72" s="2549"/>
      <c r="HKC72" s="2549"/>
      <c r="HKD72" s="2549"/>
      <c r="HKE72" s="2549"/>
      <c r="HKF72" s="2549"/>
      <c r="HKG72" s="2549"/>
      <c r="HKH72" s="2549"/>
      <c r="HKI72" s="2549"/>
      <c r="HKJ72" s="2549"/>
      <c r="HKK72" s="2549"/>
      <c r="HKL72" s="2549"/>
      <c r="HKM72" s="2549"/>
      <c r="HKN72" s="2549"/>
      <c r="HKO72" s="2549"/>
      <c r="HKP72" s="2549"/>
      <c r="HKQ72" s="2549"/>
      <c r="HKR72" s="2549"/>
      <c r="HKS72" s="2549"/>
      <c r="HKT72" s="2549"/>
      <c r="HKU72" s="2549"/>
      <c r="HKV72" s="2549"/>
      <c r="HKW72" s="2549"/>
      <c r="HKX72" s="2549"/>
      <c r="HKY72" s="2549"/>
      <c r="HKZ72" s="2549"/>
      <c r="HLA72" s="2549"/>
      <c r="HLB72" s="2549"/>
      <c r="HLC72" s="2549"/>
      <c r="HLD72" s="2549"/>
      <c r="HLE72" s="2549"/>
      <c r="HLF72" s="2549"/>
      <c r="HLG72" s="2549"/>
      <c r="HLH72" s="2549"/>
      <c r="HLI72" s="2549"/>
      <c r="HLJ72" s="2549"/>
      <c r="HLK72" s="2549"/>
      <c r="HLL72" s="2549"/>
      <c r="HLM72" s="2549"/>
      <c r="HLN72" s="2549"/>
      <c r="HLO72" s="2549"/>
      <c r="HLP72" s="2549"/>
      <c r="HLQ72" s="2549"/>
      <c r="HLR72" s="2549"/>
      <c r="HLS72" s="2549"/>
      <c r="HLT72" s="2549"/>
      <c r="HLU72" s="2549"/>
      <c r="HLV72" s="2549"/>
      <c r="HLW72" s="2549"/>
      <c r="HLX72" s="2549"/>
      <c r="HLY72" s="2549"/>
      <c r="HLZ72" s="2549"/>
      <c r="HMA72" s="2549"/>
      <c r="HMB72" s="2549"/>
      <c r="HMC72" s="2549"/>
      <c r="HMD72" s="2549"/>
      <c r="HME72" s="2549"/>
      <c r="HMF72" s="2549"/>
      <c r="HMG72" s="2549"/>
      <c r="HMH72" s="2549"/>
      <c r="HMI72" s="2549"/>
      <c r="HMJ72" s="2549"/>
      <c r="HMK72" s="2549"/>
      <c r="HML72" s="2549"/>
      <c r="HMM72" s="2549"/>
      <c r="HMN72" s="2549"/>
      <c r="HMO72" s="2549"/>
      <c r="HMP72" s="2549"/>
      <c r="HMQ72" s="2549"/>
      <c r="HMR72" s="2549"/>
      <c r="HMS72" s="2549"/>
      <c r="HMT72" s="2549"/>
      <c r="HMU72" s="2549"/>
      <c r="HMV72" s="2549"/>
      <c r="HMW72" s="2549"/>
      <c r="HMX72" s="2549"/>
      <c r="HMY72" s="2549"/>
      <c r="HMZ72" s="2549"/>
      <c r="HNA72" s="2549"/>
      <c r="HNB72" s="2549"/>
      <c r="HNC72" s="2549"/>
      <c r="HND72" s="2549"/>
      <c r="HNE72" s="2549"/>
      <c r="HNF72" s="2549"/>
      <c r="HNG72" s="2549"/>
      <c r="HNH72" s="2549"/>
      <c r="HNI72" s="2549"/>
      <c r="HNJ72" s="2549"/>
      <c r="HNK72" s="2549"/>
      <c r="HNL72" s="2549"/>
      <c r="HNM72" s="2549"/>
      <c r="HNN72" s="2549"/>
      <c r="HNO72" s="2549"/>
      <c r="HNP72" s="2549"/>
      <c r="HNQ72" s="2549"/>
      <c r="HNR72" s="2549"/>
      <c r="HNS72" s="2549"/>
      <c r="HNT72" s="2549"/>
      <c r="HNU72" s="2549"/>
      <c r="HNV72" s="2549"/>
      <c r="HNW72" s="2549"/>
      <c r="HNX72" s="2549"/>
      <c r="HNY72" s="2549"/>
      <c r="HNZ72" s="2549"/>
      <c r="HOA72" s="2549"/>
      <c r="HOB72" s="2549"/>
      <c r="HOC72" s="2549"/>
      <c r="HOD72" s="2549"/>
      <c r="HOE72" s="2549"/>
      <c r="HOF72" s="2549"/>
      <c r="HOG72" s="2549"/>
      <c r="HOH72" s="2549"/>
      <c r="HOI72" s="2549"/>
      <c r="HOJ72" s="2549"/>
      <c r="HOK72" s="2549"/>
      <c r="HOL72" s="2549"/>
      <c r="HOM72" s="2549"/>
      <c r="HON72" s="2549"/>
      <c r="HOO72" s="2549"/>
      <c r="HOP72" s="2549"/>
      <c r="HOQ72" s="2549"/>
      <c r="HOR72" s="2549"/>
      <c r="HOS72" s="2549"/>
      <c r="HOT72" s="2549"/>
      <c r="HOU72" s="2549"/>
      <c r="HOV72" s="2549"/>
      <c r="HOW72" s="2549"/>
      <c r="HOX72" s="2549"/>
      <c r="HOY72" s="2549"/>
      <c r="HOZ72" s="2549"/>
      <c r="HPA72" s="2549"/>
      <c r="HPB72" s="2549"/>
      <c r="HPC72" s="2549"/>
      <c r="HPD72" s="2549"/>
      <c r="HPE72" s="2549"/>
      <c r="HPF72" s="2549"/>
      <c r="HPG72" s="2549"/>
      <c r="HPH72" s="2549"/>
      <c r="HPI72" s="2549"/>
      <c r="HPJ72" s="2549"/>
      <c r="HPK72" s="2549"/>
      <c r="HPL72" s="2549"/>
      <c r="HPM72" s="2549"/>
      <c r="HPN72" s="2549"/>
      <c r="HPO72" s="2549"/>
      <c r="HPP72" s="2549"/>
      <c r="HPQ72" s="2549"/>
      <c r="HPR72" s="2549"/>
      <c r="HPS72" s="2549"/>
      <c r="HPT72" s="2549"/>
      <c r="HPU72" s="2549"/>
      <c r="HPV72" s="2549"/>
      <c r="HPW72" s="2549"/>
      <c r="HPX72" s="2549"/>
      <c r="HPY72" s="2549"/>
      <c r="HPZ72" s="2549"/>
      <c r="HQA72" s="2549"/>
      <c r="HQB72" s="2549"/>
      <c r="HQC72" s="2549"/>
      <c r="HQD72" s="2549"/>
      <c r="HQE72" s="2549"/>
      <c r="HQF72" s="2549"/>
      <c r="HQG72" s="2549"/>
      <c r="HQH72" s="2549"/>
      <c r="HQI72" s="2549"/>
      <c r="HQJ72" s="2549"/>
      <c r="HQK72" s="2549"/>
      <c r="HQL72" s="2549"/>
      <c r="HQM72" s="2549"/>
      <c r="HQN72" s="2549"/>
      <c r="HQO72" s="2549"/>
      <c r="HQP72" s="2549"/>
      <c r="HQQ72" s="2549"/>
      <c r="HQR72" s="2549"/>
      <c r="HQS72" s="2549"/>
      <c r="HQT72" s="2549"/>
      <c r="HQU72" s="2549"/>
      <c r="HQV72" s="2549"/>
      <c r="HQW72" s="2549"/>
      <c r="HQX72" s="2549"/>
      <c r="HQY72" s="2549"/>
      <c r="HQZ72" s="2549"/>
      <c r="HRA72" s="2549"/>
      <c r="HRB72" s="2549"/>
      <c r="HRC72" s="2549"/>
      <c r="HRD72" s="2549"/>
      <c r="HRE72" s="2549"/>
      <c r="HRF72" s="2549"/>
      <c r="HRG72" s="2549"/>
      <c r="HRH72" s="2549"/>
      <c r="HRI72" s="2549"/>
      <c r="HRJ72" s="2549"/>
      <c r="HRK72" s="2549"/>
      <c r="HRL72" s="2549"/>
      <c r="HRM72" s="2549"/>
      <c r="HRN72" s="2549"/>
      <c r="HRO72" s="2549"/>
      <c r="HRP72" s="2549"/>
      <c r="HRQ72" s="2549"/>
      <c r="HRR72" s="2549"/>
      <c r="HRS72" s="2549"/>
      <c r="HRT72" s="2549"/>
      <c r="HRU72" s="2549"/>
      <c r="HRV72" s="2549"/>
      <c r="HRW72" s="2549"/>
      <c r="HRX72" s="2549"/>
      <c r="HRY72" s="2549"/>
      <c r="HRZ72" s="2549"/>
      <c r="HSA72" s="2549"/>
      <c r="HSB72" s="2549"/>
      <c r="HSC72" s="2549"/>
      <c r="HSD72" s="2549"/>
      <c r="HSE72" s="2549"/>
      <c r="HSF72" s="2549"/>
      <c r="HSG72" s="2549"/>
      <c r="HSH72" s="2549"/>
      <c r="HSI72" s="2549"/>
      <c r="HSJ72" s="2549"/>
      <c r="HSK72" s="2549"/>
      <c r="HSL72" s="2549"/>
      <c r="HSM72" s="2549"/>
      <c r="HSN72" s="2549"/>
      <c r="HSO72" s="2549"/>
      <c r="HSP72" s="2549"/>
      <c r="HSQ72" s="2549"/>
      <c r="HSR72" s="2549"/>
      <c r="HSS72" s="2549"/>
      <c r="HST72" s="2549"/>
      <c r="HSU72" s="2549"/>
      <c r="HSV72" s="2549"/>
      <c r="HSW72" s="2549"/>
      <c r="HSX72" s="2549"/>
      <c r="HSY72" s="2549"/>
      <c r="HSZ72" s="2549"/>
      <c r="HTA72" s="2549"/>
      <c r="HTB72" s="2549"/>
      <c r="HTC72" s="2549"/>
      <c r="HTD72" s="2549"/>
      <c r="HTE72" s="2549"/>
      <c r="HTF72" s="2549"/>
      <c r="HTG72" s="2549"/>
      <c r="HTH72" s="2549"/>
      <c r="HTI72" s="2549"/>
      <c r="HTJ72" s="2549"/>
      <c r="HTK72" s="2549"/>
      <c r="HTL72" s="2549"/>
      <c r="HTM72" s="2549"/>
      <c r="HTN72" s="2549"/>
      <c r="HTO72" s="2549"/>
      <c r="HTP72" s="2549"/>
      <c r="HTQ72" s="2549"/>
      <c r="HTR72" s="2549"/>
      <c r="HTS72" s="2549"/>
      <c r="HTT72" s="2549"/>
      <c r="HTU72" s="2549"/>
      <c r="HTV72" s="2549"/>
      <c r="HTW72" s="2549"/>
      <c r="HTX72" s="2549"/>
      <c r="HTY72" s="2549"/>
      <c r="HTZ72" s="2549"/>
      <c r="HUA72" s="2549"/>
      <c r="HUB72" s="2549"/>
      <c r="HUC72" s="2549"/>
      <c r="HUD72" s="2549"/>
      <c r="HUE72" s="2549"/>
      <c r="HUF72" s="2549"/>
      <c r="HUG72" s="2549"/>
      <c r="HUH72" s="2549"/>
      <c r="HUI72" s="2549"/>
      <c r="HUJ72" s="2549"/>
      <c r="HUK72" s="2549"/>
      <c r="HUL72" s="2549"/>
      <c r="HUM72" s="2549"/>
      <c r="HUN72" s="2549"/>
      <c r="HUO72" s="2549"/>
      <c r="HUP72" s="2549"/>
      <c r="HUQ72" s="2549"/>
      <c r="HUR72" s="2549"/>
      <c r="HUS72" s="2549"/>
      <c r="HUT72" s="2549"/>
      <c r="HUU72" s="2549"/>
      <c r="HUV72" s="2549"/>
      <c r="HUW72" s="2549"/>
      <c r="HUX72" s="2549"/>
      <c r="HUY72" s="2549"/>
      <c r="HUZ72" s="2549"/>
      <c r="HVA72" s="2549"/>
      <c r="HVB72" s="2549"/>
      <c r="HVC72" s="2549"/>
      <c r="HVD72" s="2549"/>
      <c r="HVE72" s="2549"/>
      <c r="HVF72" s="2549"/>
      <c r="HVG72" s="2549"/>
      <c r="HVH72" s="2549"/>
      <c r="HVI72" s="2549"/>
      <c r="HVJ72" s="2549"/>
      <c r="HVK72" s="2549"/>
      <c r="HVL72" s="2549"/>
      <c r="HVM72" s="2549"/>
      <c r="HVN72" s="2549"/>
      <c r="HVO72" s="2549"/>
      <c r="HVP72" s="2549"/>
      <c r="HVQ72" s="2549"/>
      <c r="HVR72" s="2549"/>
      <c r="HVS72" s="2549"/>
      <c r="HVT72" s="2549"/>
      <c r="HVU72" s="2549"/>
      <c r="HVV72" s="2549"/>
      <c r="HVW72" s="2549"/>
      <c r="HVX72" s="2549"/>
      <c r="HVY72" s="2549"/>
      <c r="HVZ72" s="2549"/>
      <c r="HWA72" s="2549"/>
      <c r="HWB72" s="2549"/>
      <c r="HWC72" s="2549"/>
      <c r="HWD72" s="2549"/>
      <c r="HWE72" s="2549"/>
      <c r="HWF72" s="2549"/>
      <c r="HWG72" s="2549"/>
      <c r="HWH72" s="2549"/>
      <c r="HWI72" s="2549"/>
      <c r="HWJ72" s="2549"/>
      <c r="HWK72" s="2549"/>
      <c r="HWL72" s="2549"/>
      <c r="HWM72" s="2549"/>
      <c r="HWN72" s="2549"/>
      <c r="HWO72" s="2549"/>
      <c r="HWP72" s="2549"/>
      <c r="HWQ72" s="2549"/>
      <c r="HWR72" s="2549"/>
      <c r="HWS72" s="2549"/>
      <c r="HWT72" s="2549"/>
      <c r="HWU72" s="2549"/>
      <c r="HWV72" s="2549"/>
      <c r="HWW72" s="2549"/>
      <c r="HWX72" s="2549"/>
      <c r="HWY72" s="2549"/>
      <c r="HWZ72" s="2549"/>
      <c r="HXA72" s="2549"/>
      <c r="HXB72" s="2549"/>
      <c r="HXC72" s="2549"/>
      <c r="HXD72" s="2549"/>
      <c r="HXE72" s="2549"/>
      <c r="HXF72" s="2549"/>
      <c r="HXG72" s="2549"/>
      <c r="HXH72" s="2549"/>
      <c r="HXI72" s="2549"/>
      <c r="HXJ72" s="2549"/>
      <c r="HXK72" s="2549"/>
      <c r="HXL72" s="2549"/>
      <c r="HXM72" s="2549"/>
      <c r="HXN72" s="2549"/>
      <c r="HXO72" s="2549"/>
      <c r="HXP72" s="2549"/>
      <c r="HXQ72" s="2549"/>
      <c r="HXR72" s="2549"/>
      <c r="HXS72" s="2549"/>
      <c r="HXT72" s="2549"/>
      <c r="HXU72" s="2549"/>
      <c r="HXV72" s="2549"/>
      <c r="HXW72" s="2549"/>
      <c r="HXX72" s="2549"/>
      <c r="HXY72" s="2549"/>
      <c r="HXZ72" s="2549"/>
      <c r="HYA72" s="2549"/>
      <c r="HYB72" s="2549"/>
      <c r="HYC72" s="2549"/>
      <c r="HYD72" s="2549"/>
      <c r="HYE72" s="2549"/>
      <c r="HYF72" s="2549"/>
      <c r="HYG72" s="2549"/>
      <c r="HYH72" s="2549"/>
      <c r="HYI72" s="2549"/>
      <c r="HYJ72" s="2549"/>
      <c r="HYK72" s="2549"/>
      <c r="HYL72" s="2549"/>
      <c r="HYM72" s="2549"/>
      <c r="HYN72" s="2549"/>
      <c r="HYO72" s="2549"/>
      <c r="HYP72" s="2549"/>
      <c r="HYQ72" s="2549"/>
      <c r="HYR72" s="2549"/>
      <c r="HYS72" s="2549"/>
      <c r="HYT72" s="2549"/>
      <c r="HYU72" s="2549"/>
      <c r="HYV72" s="2549"/>
      <c r="HYW72" s="2549"/>
      <c r="HYX72" s="2549"/>
      <c r="HYY72" s="2549"/>
      <c r="HYZ72" s="2549"/>
      <c r="HZA72" s="2549"/>
      <c r="HZB72" s="2549"/>
      <c r="HZC72" s="2549"/>
      <c r="HZD72" s="2549"/>
      <c r="HZE72" s="2549"/>
      <c r="HZF72" s="2549"/>
      <c r="HZG72" s="2549"/>
      <c r="HZH72" s="2549"/>
      <c r="HZI72" s="2549"/>
      <c r="HZJ72" s="2549"/>
      <c r="HZK72" s="2549"/>
      <c r="HZL72" s="2549"/>
      <c r="HZM72" s="2549"/>
      <c r="HZN72" s="2549"/>
      <c r="HZO72" s="2549"/>
      <c r="HZP72" s="2549"/>
      <c r="HZQ72" s="2549"/>
      <c r="HZR72" s="2549"/>
      <c r="HZS72" s="2549"/>
      <c r="HZT72" s="2549"/>
      <c r="HZU72" s="2549"/>
      <c r="HZV72" s="2549"/>
      <c r="HZW72" s="2549"/>
      <c r="HZX72" s="2549"/>
      <c r="HZY72" s="2549"/>
      <c r="HZZ72" s="2549"/>
      <c r="IAA72" s="2549"/>
      <c r="IAB72" s="2549"/>
      <c r="IAC72" s="2549"/>
      <c r="IAD72" s="2549"/>
      <c r="IAE72" s="2549"/>
      <c r="IAF72" s="2549"/>
      <c r="IAG72" s="2549"/>
      <c r="IAH72" s="2549"/>
      <c r="IAI72" s="2549"/>
      <c r="IAJ72" s="2549"/>
      <c r="IAK72" s="2549"/>
      <c r="IAL72" s="2549"/>
      <c r="IAM72" s="2549"/>
      <c r="IAN72" s="2549"/>
      <c r="IAO72" s="2549"/>
      <c r="IAP72" s="2549"/>
      <c r="IAQ72" s="2549"/>
      <c r="IAR72" s="2549"/>
      <c r="IAS72" s="2549"/>
      <c r="IAT72" s="2549"/>
      <c r="IAU72" s="2549"/>
      <c r="IAV72" s="2549"/>
      <c r="IAW72" s="2549"/>
      <c r="IAX72" s="2549"/>
      <c r="IAY72" s="2549"/>
      <c r="IAZ72" s="2549"/>
      <c r="IBA72" s="2549"/>
      <c r="IBB72" s="2549"/>
      <c r="IBC72" s="2549"/>
      <c r="IBD72" s="2549"/>
      <c r="IBE72" s="2549"/>
      <c r="IBF72" s="2549"/>
      <c r="IBG72" s="2549"/>
      <c r="IBH72" s="2549"/>
      <c r="IBI72" s="2549"/>
      <c r="IBJ72" s="2549"/>
      <c r="IBK72" s="2549"/>
      <c r="IBL72" s="2549"/>
      <c r="IBM72" s="2549"/>
      <c r="IBN72" s="2549"/>
      <c r="IBO72" s="2549"/>
      <c r="IBP72" s="2549"/>
      <c r="IBQ72" s="2549"/>
      <c r="IBR72" s="2549"/>
      <c r="IBS72" s="2549"/>
      <c r="IBT72" s="2549"/>
      <c r="IBU72" s="2549"/>
      <c r="IBV72" s="2549"/>
      <c r="IBW72" s="2549"/>
      <c r="IBX72" s="2549"/>
      <c r="IBY72" s="2549"/>
      <c r="IBZ72" s="2549"/>
      <c r="ICA72" s="2549"/>
      <c r="ICB72" s="2549"/>
      <c r="ICC72" s="2549"/>
      <c r="ICD72" s="2549"/>
      <c r="ICE72" s="2549"/>
      <c r="ICF72" s="2549"/>
      <c r="ICG72" s="2549"/>
      <c r="ICH72" s="2549"/>
      <c r="ICI72" s="2549"/>
      <c r="ICJ72" s="2549"/>
      <c r="ICK72" s="2549"/>
      <c r="ICL72" s="2549"/>
      <c r="ICM72" s="2549"/>
      <c r="ICN72" s="2549"/>
      <c r="ICO72" s="2549"/>
      <c r="ICP72" s="2549"/>
      <c r="ICQ72" s="2549"/>
      <c r="ICR72" s="2549"/>
      <c r="ICS72" s="2549"/>
      <c r="ICT72" s="2549"/>
      <c r="ICU72" s="2549"/>
      <c r="ICV72" s="2549"/>
      <c r="ICW72" s="2549"/>
      <c r="ICX72" s="2549"/>
      <c r="ICY72" s="2549"/>
      <c r="ICZ72" s="2549"/>
      <c r="IDA72" s="2549"/>
      <c r="IDB72" s="2549"/>
      <c r="IDC72" s="2549"/>
      <c r="IDD72" s="2549"/>
      <c r="IDE72" s="2549"/>
      <c r="IDF72" s="2549"/>
      <c r="IDG72" s="2549"/>
      <c r="IDH72" s="2549"/>
      <c r="IDI72" s="2549"/>
      <c r="IDJ72" s="2549"/>
      <c r="IDK72" s="2549"/>
      <c r="IDL72" s="2549"/>
      <c r="IDM72" s="2549"/>
      <c r="IDN72" s="2549"/>
      <c r="IDO72" s="2549"/>
      <c r="IDP72" s="2549"/>
      <c r="IDQ72" s="2549"/>
      <c r="IDR72" s="2549"/>
      <c r="IDS72" s="2549"/>
      <c r="IDT72" s="2549"/>
      <c r="IDU72" s="2549"/>
      <c r="IDV72" s="2549"/>
      <c r="IDW72" s="2549"/>
      <c r="IDX72" s="2549"/>
      <c r="IDY72" s="2549"/>
      <c r="IDZ72" s="2549"/>
      <c r="IEA72" s="2549"/>
      <c r="IEB72" s="2549"/>
      <c r="IEC72" s="2549"/>
      <c r="IED72" s="2549"/>
      <c r="IEE72" s="2549"/>
      <c r="IEF72" s="2549"/>
      <c r="IEG72" s="2549"/>
      <c r="IEH72" s="2549"/>
      <c r="IEI72" s="2549"/>
      <c r="IEJ72" s="2549"/>
      <c r="IEK72" s="2549"/>
      <c r="IEL72" s="2549"/>
      <c r="IEM72" s="2549"/>
      <c r="IEN72" s="2549"/>
      <c r="IEO72" s="2549"/>
      <c r="IEP72" s="2549"/>
      <c r="IEQ72" s="2549"/>
      <c r="IER72" s="2549"/>
      <c r="IES72" s="2549"/>
      <c r="IET72" s="2549"/>
      <c r="IEU72" s="2549"/>
      <c r="IEV72" s="2549"/>
      <c r="IEW72" s="2549"/>
      <c r="IEX72" s="2549"/>
      <c r="IEY72" s="2549"/>
      <c r="IEZ72" s="2549"/>
      <c r="IFA72" s="2549"/>
      <c r="IFB72" s="2549"/>
      <c r="IFC72" s="2549"/>
      <c r="IFD72" s="2549"/>
      <c r="IFE72" s="2549"/>
      <c r="IFF72" s="2549"/>
      <c r="IFG72" s="2549"/>
      <c r="IFH72" s="2549"/>
      <c r="IFI72" s="2549"/>
      <c r="IFJ72" s="2549"/>
      <c r="IFK72" s="2549"/>
      <c r="IFL72" s="2549"/>
      <c r="IFM72" s="2549"/>
      <c r="IFN72" s="2549"/>
      <c r="IFO72" s="2549"/>
      <c r="IFP72" s="2549"/>
      <c r="IFQ72" s="2549"/>
      <c r="IFR72" s="2549"/>
      <c r="IFS72" s="2549"/>
      <c r="IFT72" s="2549"/>
      <c r="IFU72" s="2549"/>
      <c r="IFV72" s="2549"/>
      <c r="IFW72" s="2549"/>
      <c r="IFX72" s="2549"/>
      <c r="IFY72" s="2549"/>
      <c r="IFZ72" s="2549"/>
      <c r="IGA72" s="2549"/>
      <c r="IGB72" s="2549"/>
      <c r="IGC72" s="2549"/>
      <c r="IGD72" s="2549"/>
      <c r="IGE72" s="2549"/>
      <c r="IGF72" s="2549"/>
      <c r="IGG72" s="2549"/>
      <c r="IGH72" s="2549"/>
      <c r="IGI72" s="2549"/>
      <c r="IGJ72" s="2549"/>
      <c r="IGK72" s="2549"/>
      <c r="IGL72" s="2549"/>
      <c r="IGM72" s="2549"/>
      <c r="IGN72" s="2549"/>
      <c r="IGO72" s="2549"/>
      <c r="IGP72" s="2549"/>
      <c r="IGQ72" s="2549"/>
      <c r="IGR72" s="2549"/>
      <c r="IGS72" s="2549"/>
      <c r="IGT72" s="2549"/>
      <c r="IGU72" s="2549"/>
      <c r="IGV72" s="2549"/>
      <c r="IGW72" s="2549"/>
      <c r="IGX72" s="2549"/>
      <c r="IGY72" s="2549"/>
      <c r="IGZ72" s="2549"/>
      <c r="IHA72" s="2549"/>
      <c r="IHB72" s="2549"/>
      <c r="IHC72" s="2549"/>
      <c r="IHD72" s="2549"/>
      <c r="IHE72" s="2549"/>
      <c r="IHF72" s="2549"/>
      <c r="IHG72" s="2549"/>
      <c r="IHH72" s="2549"/>
      <c r="IHI72" s="2549"/>
      <c r="IHJ72" s="2549"/>
      <c r="IHK72" s="2549"/>
      <c r="IHL72" s="2549"/>
      <c r="IHM72" s="2549"/>
      <c r="IHN72" s="2549"/>
      <c r="IHO72" s="2549"/>
      <c r="IHP72" s="2549"/>
      <c r="IHQ72" s="2549"/>
      <c r="IHR72" s="2549"/>
      <c r="IHS72" s="2549"/>
      <c r="IHT72" s="2549"/>
      <c r="IHU72" s="2549"/>
      <c r="IHV72" s="2549"/>
      <c r="IHW72" s="2549"/>
      <c r="IHX72" s="2549"/>
      <c r="IHY72" s="2549"/>
      <c r="IHZ72" s="2549"/>
      <c r="IIA72" s="2549"/>
      <c r="IIB72" s="2549"/>
      <c r="IIC72" s="2549"/>
      <c r="IID72" s="2549"/>
      <c r="IIE72" s="2549"/>
      <c r="IIF72" s="2549"/>
      <c r="IIG72" s="2549"/>
      <c r="IIH72" s="2549"/>
      <c r="III72" s="2549"/>
      <c r="IIJ72" s="2549"/>
      <c r="IIK72" s="2549"/>
      <c r="IIL72" s="2549"/>
      <c r="IIM72" s="2549"/>
      <c r="IIN72" s="2549"/>
      <c r="IIO72" s="2549"/>
      <c r="IIP72" s="2549"/>
      <c r="IIQ72" s="2549"/>
      <c r="IIR72" s="2549"/>
      <c r="IIS72" s="2549"/>
      <c r="IIT72" s="2549"/>
      <c r="IIU72" s="2549"/>
      <c r="IIV72" s="2549"/>
      <c r="IIW72" s="2549"/>
      <c r="IIX72" s="2549"/>
      <c r="IIY72" s="2549"/>
      <c r="IIZ72" s="2549"/>
      <c r="IJA72" s="2549"/>
      <c r="IJB72" s="2549"/>
      <c r="IJC72" s="2549"/>
      <c r="IJD72" s="2549"/>
      <c r="IJE72" s="2549"/>
      <c r="IJF72" s="2549"/>
      <c r="IJG72" s="2549"/>
      <c r="IJH72" s="2549"/>
      <c r="IJI72" s="2549"/>
      <c r="IJJ72" s="2549"/>
      <c r="IJK72" s="2549"/>
      <c r="IJL72" s="2549"/>
      <c r="IJM72" s="2549"/>
      <c r="IJN72" s="2549"/>
      <c r="IJO72" s="2549"/>
      <c r="IJP72" s="2549"/>
      <c r="IJQ72" s="2549"/>
      <c r="IJR72" s="2549"/>
      <c r="IJS72" s="2549"/>
      <c r="IJT72" s="2549"/>
      <c r="IJU72" s="2549"/>
      <c r="IJV72" s="2549"/>
      <c r="IJW72" s="2549"/>
      <c r="IJX72" s="2549"/>
      <c r="IJY72" s="2549"/>
      <c r="IJZ72" s="2549"/>
      <c r="IKA72" s="2549"/>
      <c r="IKB72" s="2549"/>
      <c r="IKC72" s="2549"/>
      <c r="IKD72" s="2549"/>
      <c r="IKE72" s="2549"/>
      <c r="IKF72" s="2549"/>
      <c r="IKG72" s="2549"/>
      <c r="IKH72" s="2549"/>
      <c r="IKI72" s="2549"/>
      <c r="IKJ72" s="2549"/>
      <c r="IKK72" s="2549"/>
      <c r="IKL72" s="2549"/>
      <c r="IKM72" s="2549"/>
      <c r="IKN72" s="2549"/>
      <c r="IKO72" s="2549"/>
      <c r="IKP72" s="2549"/>
      <c r="IKQ72" s="2549"/>
      <c r="IKR72" s="2549"/>
      <c r="IKS72" s="2549"/>
      <c r="IKT72" s="2549"/>
      <c r="IKU72" s="2549"/>
      <c r="IKV72" s="2549"/>
      <c r="IKW72" s="2549"/>
      <c r="IKX72" s="2549"/>
      <c r="IKY72" s="2549"/>
      <c r="IKZ72" s="2549"/>
      <c r="ILA72" s="2549"/>
      <c r="ILB72" s="2549"/>
      <c r="ILC72" s="2549"/>
      <c r="ILD72" s="2549"/>
      <c r="ILE72" s="2549"/>
      <c r="ILF72" s="2549"/>
      <c r="ILG72" s="2549"/>
      <c r="ILH72" s="2549"/>
      <c r="ILI72" s="2549"/>
      <c r="ILJ72" s="2549"/>
      <c r="ILK72" s="2549"/>
      <c r="ILL72" s="2549"/>
      <c r="ILM72" s="2549"/>
      <c r="ILN72" s="2549"/>
      <c r="ILO72" s="2549"/>
      <c r="ILP72" s="2549"/>
      <c r="ILQ72" s="2549"/>
      <c r="ILR72" s="2549"/>
      <c r="ILS72" s="2549"/>
      <c r="ILT72" s="2549"/>
      <c r="ILU72" s="2549"/>
      <c r="ILV72" s="2549"/>
      <c r="ILW72" s="2549"/>
      <c r="ILX72" s="2549"/>
      <c r="ILY72" s="2549"/>
      <c r="ILZ72" s="2549"/>
      <c r="IMA72" s="2549"/>
      <c r="IMB72" s="2549"/>
      <c r="IMC72" s="2549"/>
      <c r="IMD72" s="2549"/>
      <c r="IME72" s="2549"/>
      <c r="IMF72" s="2549"/>
      <c r="IMG72" s="2549"/>
      <c r="IMH72" s="2549"/>
      <c r="IMI72" s="2549"/>
      <c r="IMJ72" s="2549"/>
      <c r="IMK72" s="2549"/>
      <c r="IML72" s="2549"/>
      <c r="IMM72" s="2549"/>
      <c r="IMN72" s="2549"/>
      <c r="IMO72" s="2549"/>
      <c r="IMP72" s="2549"/>
      <c r="IMQ72" s="2549"/>
      <c r="IMR72" s="2549"/>
      <c r="IMS72" s="2549"/>
      <c r="IMT72" s="2549"/>
      <c r="IMU72" s="2549"/>
      <c r="IMV72" s="2549"/>
      <c r="IMW72" s="2549"/>
      <c r="IMX72" s="2549"/>
      <c r="IMY72" s="2549"/>
      <c r="IMZ72" s="2549"/>
      <c r="INA72" s="2549"/>
      <c r="INB72" s="2549"/>
      <c r="INC72" s="2549"/>
      <c r="IND72" s="2549"/>
      <c r="INE72" s="2549"/>
      <c r="INF72" s="2549"/>
      <c r="ING72" s="2549"/>
      <c r="INH72" s="2549"/>
      <c r="INI72" s="2549"/>
      <c r="INJ72" s="2549"/>
      <c r="INK72" s="2549"/>
      <c r="INL72" s="2549"/>
      <c r="INM72" s="2549"/>
      <c r="INN72" s="2549"/>
      <c r="INO72" s="2549"/>
      <c r="INP72" s="2549"/>
      <c r="INQ72" s="2549"/>
      <c r="INR72" s="2549"/>
      <c r="INS72" s="2549"/>
      <c r="INT72" s="2549"/>
      <c r="INU72" s="2549"/>
      <c r="INV72" s="2549"/>
      <c r="INW72" s="2549"/>
      <c r="INX72" s="2549"/>
      <c r="INY72" s="2549"/>
      <c r="INZ72" s="2549"/>
      <c r="IOA72" s="2549"/>
      <c r="IOB72" s="2549"/>
      <c r="IOC72" s="2549"/>
      <c r="IOD72" s="2549"/>
      <c r="IOE72" s="2549"/>
      <c r="IOF72" s="2549"/>
      <c r="IOG72" s="2549"/>
      <c r="IOH72" s="2549"/>
      <c r="IOI72" s="2549"/>
      <c r="IOJ72" s="2549"/>
      <c r="IOK72" s="2549"/>
      <c r="IOL72" s="2549"/>
      <c r="IOM72" s="2549"/>
      <c r="ION72" s="2549"/>
      <c r="IOO72" s="2549"/>
      <c r="IOP72" s="2549"/>
      <c r="IOQ72" s="2549"/>
      <c r="IOR72" s="2549"/>
      <c r="IOS72" s="2549"/>
      <c r="IOT72" s="2549"/>
      <c r="IOU72" s="2549"/>
      <c r="IOV72" s="2549"/>
      <c r="IOW72" s="2549"/>
      <c r="IOX72" s="2549"/>
      <c r="IOY72" s="2549"/>
      <c r="IOZ72" s="2549"/>
      <c r="IPA72" s="2549"/>
      <c r="IPB72" s="2549"/>
      <c r="IPC72" s="2549"/>
      <c r="IPD72" s="2549"/>
      <c r="IPE72" s="2549"/>
      <c r="IPF72" s="2549"/>
      <c r="IPG72" s="2549"/>
      <c r="IPH72" s="2549"/>
      <c r="IPI72" s="2549"/>
      <c r="IPJ72" s="2549"/>
      <c r="IPK72" s="2549"/>
      <c r="IPL72" s="2549"/>
      <c r="IPM72" s="2549"/>
      <c r="IPN72" s="2549"/>
      <c r="IPO72" s="2549"/>
      <c r="IPP72" s="2549"/>
      <c r="IPQ72" s="2549"/>
      <c r="IPR72" s="2549"/>
      <c r="IPS72" s="2549"/>
      <c r="IPT72" s="2549"/>
      <c r="IPU72" s="2549"/>
      <c r="IPV72" s="2549"/>
      <c r="IPW72" s="2549"/>
      <c r="IPX72" s="2549"/>
      <c r="IPY72" s="2549"/>
      <c r="IPZ72" s="2549"/>
      <c r="IQA72" s="2549"/>
      <c r="IQB72" s="2549"/>
      <c r="IQC72" s="2549"/>
      <c r="IQD72" s="2549"/>
      <c r="IQE72" s="2549"/>
      <c r="IQF72" s="2549"/>
      <c r="IQG72" s="2549"/>
      <c r="IQH72" s="2549"/>
      <c r="IQI72" s="2549"/>
      <c r="IQJ72" s="2549"/>
      <c r="IQK72" s="2549"/>
      <c r="IQL72" s="2549"/>
      <c r="IQM72" s="2549"/>
      <c r="IQN72" s="2549"/>
      <c r="IQO72" s="2549"/>
      <c r="IQP72" s="2549"/>
      <c r="IQQ72" s="2549"/>
      <c r="IQR72" s="2549"/>
      <c r="IQS72" s="2549"/>
      <c r="IQT72" s="2549"/>
      <c r="IQU72" s="2549"/>
      <c r="IQV72" s="2549"/>
      <c r="IQW72" s="2549"/>
      <c r="IQX72" s="2549"/>
      <c r="IQY72" s="2549"/>
      <c r="IQZ72" s="2549"/>
      <c r="IRA72" s="2549"/>
      <c r="IRB72" s="2549"/>
      <c r="IRC72" s="2549"/>
      <c r="IRD72" s="2549"/>
      <c r="IRE72" s="2549"/>
      <c r="IRF72" s="2549"/>
      <c r="IRG72" s="2549"/>
      <c r="IRH72" s="2549"/>
      <c r="IRI72" s="2549"/>
      <c r="IRJ72" s="2549"/>
      <c r="IRK72" s="2549"/>
      <c r="IRL72" s="2549"/>
      <c r="IRM72" s="2549"/>
      <c r="IRN72" s="2549"/>
      <c r="IRO72" s="2549"/>
      <c r="IRP72" s="2549"/>
      <c r="IRQ72" s="2549"/>
      <c r="IRR72" s="2549"/>
      <c r="IRS72" s="2549"/>
      <c r="IRT72" s="2549"/>
      <c r="IRU72" s="2549"/>
      <c r="IRV72" s="2549"/>
      <c r="IRW72" s="2549"/>
      <c r="IRX72" s="2549"/>
      <c r="IRY72" s="2549"/>
      <c r="IRZ72" s="2549"/>
      <c r="ISA72" s="2549"/>
      <c r="ISB72" s="2549"/>
      <c r="ISC72" s="2549"/>
      <c r="ISD72" s="2549"/>
      <c r="ISE72" s="2549"/>
      <c r="ISF72" s="2549"/>
      <c r="ISG72" s="2549"/>
      <c r="ISH72" s="2549"/>
      <c r="ISI72" s="2549"/>
      <c r="ISJ72" s="2549"/>
      <c r="ISK72" s="2549"/>
      <c r="ISL72" s="2549"/>
      <c r="ISM72" s="2549"/>
      <c r="ISN72" s="2549"/>
      <c r="ISO72" s="2549"/>
      <c r="ISP72" s="2549"/>
      <c r="ISQ72" s="2549"/>
      <c r="ISR72" s="2549"/>
      <c r="ISS72" s="2549"/>
      <c r="IST72" s="2549"/>
      <c r="ISU72" s="2549"/>
      <c r="ISV72" s="2549"/>
      <c r="ISW72" s="2549"/>
      <c r="ISX72" s="2549"/>
      <c r="ISY72" s="2549"/>
      <c r="ISZ72" s="2549"/>
      <c r="ITA72" s="2549"/>
      <c r="ITB72" s="2549"/>
      <c r="ITC72" s="2549"/>
      <c r="ITD72" s="2549"/>
      <c r="ITE72" s="2549"/>
      <c r="ITF72" s="2549"/>
      <c r="ITG72" s="2549"/>
      <c r="ITH72" s="2549"/>
      <c r="ITI72" s="2549"/>
      <c r="ITJ72" s="2549"/>
      <c r="ITK72" s="2549"/>
      <c r="ITL72" s="2549"/>
      <c r="ITM72" s="2549"/>
      <c r="ITN72" s="2549"/>
      <c r="ITO72" s="2549"/>
      <c r="ITP72" s="2549"/>
      <c r="ITQ72" s="2549"/>
      <c r="ITR72" s="2549"/>
      <c r="ITS72" s="2549"/>
      <c r="ITT72" s="2549"/>
      <c r="ITU72" s="2549"/>
      <c r="ITV72" s="2549"/>
      <c r="ITW72" s="2549"/>
      <c r="ITX72" s="2549"/>
      <c r="ITY72" s="2549"/>
      <c r="ITZ72" s="2549"/>
      <c r="IUA72" s="2549"/>
      <c r="IUB72" s="2549"/>
      <c r="IUC72" s="2549"/>
      <c r="IUD72" s="2549"/>
      <c r="IUE72" s="2549"/>
      <c r="IUF72" s="2549"/>
      <c r="IUG72" s="2549"/>
      <c r="IUH72" s="2549"/>
      <c r="IUI72" s="2549"/>
      <c r="IUJ72" s="2549"/>
      <c r="IUK72" s="2549"/>
      <c r="IUL72" s="2549"/>
      <c r="IUM72" s="2549"/>
      <c r="IUN72" s="2549"/>
      <c r="IUO72" s="2549"/>
      <c r="IUP72" s="2549"/>
      <c r="IUQ72" s="2549"/>
      <c r="IUR72" s="2549"/>
      <c r="IUS72" s="2549"/>
      <c r="IUT72" s="2549"/>
      <c r="IUU72" s="2549"/>
      <c r="IUV72" s="2549"/>
      <c r="IUW72" s="2549"/>
      <c r="IUX72" s="2549"/>
      <c r="IUY72" s="2549"/>
      <c r="IUZ72" s="2549"/>
      <c r="IVA72" s="2549"/>
      <c r="IVB72" s="2549"/>
      <c r="IVC72" s="2549"/>
      <c r="IVD72" s="2549"/>
      <c r="IVE72" s="2549"/>
      <c r="IVF72" s="2549"/>
      <c r="IVG72" s="2549"/>
      <c r="IVH72" s="2549"/>
      <c r="IVI72" s="2549"/>
      <c r="IVJ72" s="2549"/>
      <c r="IVK72" s="2549"/>
      <c r="IVL72" s="2549"/>
      <c r="IVM72" s="2549"/>
      <c r="IVN72" s="2549"/>
      <c r="IVO72" s="2549"/>
      <c r="IVP72" s="2549"/>
      <c r="IVQ72" s="2549"/>
      <c r="IVR72" s="2549"/>
      <c r="IVS72" s="2549"/>
      <c r="IVT72" s="2549"/>
      <c r="IVU72" s="2549"/>
      <c r="IVV72" s="2549"/>
      <c r="IVW72" s="2549"/>
      <c r="IVX72" s="2549"/>
      <c r="IVY72" s="2549"/>
      <c r="IVZ72" s="2549"/>
      <c r="IWA72" s="2549"/>
      <c r="IWB72" s="2549"/>
      <c r="IWC72" s="2549"/>
      <c r="IWD72" s="2549"/>
      <c r="IWE72" s="2549"/>
      <c r="IWF72" s="2549"/>
      <c r="IWG72" s="2549"/>
      <c r="IWH72" s="2549"/>
      <c r="IWI72" s="2549"/>
      <c r="IWJ72" s="2549"/>
      <c r="IWK72" s="2549"/>
      <c r="IWL72" s="2549"/>
      <c r="IWM72" s="2549"/>
      <c r="IWN72" s="2549"/>
      <c r="IWO72" s="2549"/>
      <c r="IWP72" s="2549"/>
      <c r="IWQ72" s="2549"/>
      <c r="IWR72" s="2549"/>
      <c r="IWS72" s="2549"/>
      <c r="IWT72" s="2549"/>
      <c r="IWU72" s="2549"/>
      <c r="IWV72" s="2549"/>
      <c r="IWW72" s="2549"/>
      <c r="IWX72" s="2549"/>
      <c r="IWY72" s="2549"/>
      <c r="IWZ72" s="2549"/>
      <c r="IXA72" s="2549"/>
      <c r="IXB72" s="2549"/>
      <c r="IXC72" s="2549"/>
      <c r="IXD72" s="2549"/>
      <c r="IXE72" s="2549"/>
      <c r="IXF72" s="2549"/>
      <c r="IXG72" s="2549"/>
      <c r="IXH72" s="2549"/>
      <c r="IXI72" s="2549"/>
      <c r="IXJ72" s="2549"/>
      <c r="IXK72" s="2549"/>
      <c r="IXL72" s="2549"/>
      <c r="IXM72" s="2549"/>
      <c r="IXN72" s="2549"/>
      <c r="IXO72" s="2549"/>
      <c r="IXP72" s="2549"/>
      <c r="IXQ72" s="2549"/>
      <c r="IXR72" s="2549"/>
      <c r="IXS72" s="2549"/>
      <c r="IXT72" s="2549"/>
      <c r="IXU72" s="2549"/>
      <c r="IXV72" s="2549"/>
      <c r="IXW72" s="2549"/>
      <c r="IXX72" s="2549"/>
      <c r="IXY72" s="2549"/>
      <c r="IXZ72" s="2549"/>
      <c r="IYA72" s="2549"/>
      <c r="IYB72" s="2549"/>
      <c r="IYC72" s="2549"/>
      <c r="IYD72" s="2549"/>
      <c r="IYE72" s="2549"/>
      <c r="IYF72" s="2549"/>
      <c r="IYG72" s="2549"/>
      <c r="IYH72" s="2549"/>
      <c r="IYI72" s="2549"/>
      <c r="IYJ72" s="2549"/>
      <c r="IYK72" s="2549"/>
      <c r="IYL72" s="2549"/>
      <c r="IYM72" s="2549"/>
      <c r="IYN72" s="2549"/>
      <c r="IYO72" s="2549"/>
      <c r="IYP72" s="2549"/>
      <c r="IYQ72" s="2549"/>
      <c r="IYR72" s="2549"/>
      <c r="IYS72" s="2549"/>
      <c r="IYT72" s="2549"/>
      <c r="IYU72" s="2549"/>
      <c r="IYV72" s="2549"/>
      <c r="IYW72" s="2549"/>
      <c r="IYX72" s="2549"/>
      <c r="IYY72" s="2549"/>
      <c r="IYZ72" s="2549"/>
      <c r="IZA72" s="2549"/>
      <c r="IZB72" s="2549"/>
      <c r="IZC72" s="2549"/>
      <c r="IZD72" s="2549"/>
      <c r="IZE72" s="2549"/>
      <c r="IZF72" s="2549"/>
      <c r="IZG72" s="2549"/>
      <c r="IZH72" s="2549"/>
      <c r="IZI72" s="2549"/>
      <c r="IZJ72" s="2549"/>
      <c r="IZK72" s="2549"/>
      <c r="IZL72" s="2549"/>
      <c r="IZM72" s="2549"/>
      <c r="IZN72" s="2549"/>
      <c r="IZO72" s="2549"/>
      <c r="IZP72" s="2549"/>
      <c r="IZQ72" s="2549"/>
      <c r="IZR72" s="2549"/>
      <c r="IZS72" s="2549"/>
      <c r="IZT72" s="2549"/>
      <c r="IZU72" s="2549"/>
      <c r="IZV72" s="2549"/>
      <c r="IZW72" s="2549"/>
      <c r="IZX72" s="2549"/>
      <c r="IZY72" s="2549"/>
      <c r="IZZ72" s="2549"/>
      <c r="JAA72" s="2549"/>
      <c r="JAB72" s="2549"/>
      <c r="JAC72" s="2549"/>
      <c r="JAD72" s="2549"/>
      <c r="JAE72" s="2549"/>
      <c r="JAF72" s="2549"/>
      <c r="JAG72" s="2549"/>
      <c r="JAH72" s="2549"/>
      <c r="JAI72" s="2549"/>
      <c r="JAJ72" s="2549"/>
      <c r="JAK72" s="2549"/>
      <c r="JAL72" s="2549"/>
      <c r="JAM72" s="2549"/>
      <c r="JAN72" s="2549"/>
      <c r="JAO72" s="2549"/>
      <c r="JAP72" s="2549"/>
      <c r="JAQ72" s="2549"/>
      <c r="JAR72" s="2549"/>
      <c r="JAS72" s="2549"/>
      <c r="JAT72" s="2549"/>
      <c r="JAU72" s="2549"/>
      <c r="JAV72" s="2549"/>
      <c r="JAW72" s="2549"/>
      <c r="JAX72" s="2549"/>
      <c r="JAY72" s="2549"/>
      <c r="JAZ72" s="2549"/>
      <c r="JBA72" s="2549"/>
      <c r="JBB72" s="2549"/>
      <c r="JBC72" s="2549"/>
      <c r="JBD72" s="2549"/>
      <c r="JBE72" s="2549"/>
      <c r="JBF72" s="2549"/>
      <c r="JBG72" s="2549"/>
      <c r="JBH72" s="2549"/>
      <c r="JBI72" s="2549"/>
      <c r="JBJ72" s="2549"/>
      <c r="JBK72" s="2549"/>
      <c r="JBL72" s="2549"/>
      <c r="JBM72" s="2549"/>
      <c r="JBN72" s="2549"/>
      <c r="JBO72" s="2549"/>
      <c r="JBP72" s="2549"/>
      <c r="JBQ72" s="2549"/>
      <c r="JBR72" s="2549"/>
      <c r="JBS72" s="2549"/>
      <c r="JBT72" s="2549"/>
      <c r="JBU72" s="2549"/>
      <c r="JBV72" s="2549"/>
      <c r="JBW72" s="2549"/>
      <c r="JBX72" s="2549"/>
      <c r="JBY72" s="2549"/>
      <c r="JBZ72" s="2549"/>
      <c r="JCA72" s="2549"/>
      <c r="JCB72" s="2549"/>
      <c r="JCC72" s="2549"/>
      <c r="JCD72" s="2549"/>
      <c r="JCE72" s="2549"/>
      <c r="JCF72" s="2549"/>
      <c r="JCG72" s="2549"/>
      <c r="JCH72" s="2549"/>
      <c r="JCI72" s="2549"/>
      <c r="JCJ72" s="2549"/>
      <c r="JCK72" s="2549"/>
      <c r="JCL72" s="2549"/>
      <c r="JCM72" s="2549"/>
      <c r="JCN72" s="2549"/>
      <c r="JCO72" s="2549"/>
      <c r="JCP72" s="2549"/>
      <c r="JCQ72" s="2549"/>
      <c r="JCR72" s="2549"/>
      <c r="JCS72" s="2549"/>
      <c r="JCT72" s="2549"/>
      <c r="JCU72" s="2549"/>
      <c r="JCV72" s="2549"/>
      <c r="JCW72" s="2549"/>
      <c r="JCX72" s="2549"/>
      <c r="JCY72" s="2549"/>
      <c r="JCZ72" s="2549"/>
      <c r="JDA72" s="2549"/>
      <c r="JDB72" s="2549"/>
      <c r="JDC72" s="2549"/>
      <c r="JDD72" s="2549"/>
      <c r="JDE72" s="2549"/>
      <c r="JDF72" s="2549"/>
      <c r="JDG72" s="2549"/>
      <c r="JDH72" s="2549"/>
      <c r="JDI72" s="2549"/>
      <c r="JDJ72" s="2549"/>
      <c r="JDK72" s="2549"/>
      <c r="JDL72" s="2549"/>
      <c r="JDM72" s="2549"/>
      <c r="JDN72" s="2549"/>
      <c r="JDO72" s="2549"/>
      <c r="JDP72" s="2549"/>
      <c r="JDQ72" s="2549"/>
      <c r="JDR72" s="2549"/>
      <c r="JDS72" s="2549"/>
      <c r="JDT72" s="2549"/>
      <c r="JDU72" s="2549"/>
      <c r="JDV72" s="2549"/>
      <c r="JDW72" s="2549"/>
      <c r="JDX72" s="2549"/>
      <c r="JDY72" s="2549"/>
      <c r="JDZ72" s="2549"/>
      <c r="JEA72" s="2549"/>
      <c r="JEB72" s="2549"/>
      <c r="JEC72" s="2549"/>
      <c r="JED72" s="2549"/>
      <c r="JEE72" s="2549"/>
      <c r="JEF72" s="2549"/>
      <c r="JEG72" s="2549"/>
      <c r="JEH72" s="2549"/>
      <c r="JEI72" s="2549"/>
      <c r="JEJ72" s="2549"/>
      <c r="JEK72" s="2549"/>
      <c r="JEL72" s="2549"/>
      <c r="JEM72" s="2549"/>
      <c r="JEN72" s="2549"/>
      <c r="JEO72" s="2549"/>
      <c r="JEP72" s="2549"/>
      <c r="JEQ72" s="2549"/>
      <c r="JER72" s="2549"/>
      <c r="JES72" s="2549"/>
      <c r="JET72" s="2549"/>
      <c r="JEU72" s="2549"/>
      <c r="JEV72" s="2549"/>
      <c r="JEW72" s="2549"/>
      <c r="JEX72" s="2549"/>
      <c r="JEY72" s="2549"/>
      <c r="JEZ72" s="2549"/>
      <c r="JFA72" s="2549"/>
      <c r="JFB72" s="2549"/>
      <c r="JFC72" s="2549"/>
      <c r="JFD72" s="2549"/>
      <c r="JFE72" s="2549"/>
      <c r="JFF72" s="2549"/>
      <c r="JFG72" s="2549"/>
      <c r="JFH72" s="2549"/>
      <c r="JFI72" s="2549"/>
      <c r="JFJ72" s="2549"/>
      <c r="JFK72" s="2549"/>
      <c r="JFL72" s="2549"/>
      <c r="JFM72" s="2549"/>
      <c r="JFN72" s="2549"/>
      <c r="JFO72" s="2549"/>
      <c r="JFP72" s="2549"/>
      <c r="JFQ72" s="2549"/>
      <c r="JFR72" s="2549"/>
      <c r="JFS72" s="2549"/>
      <c r="JFT72" s="2549"/>
      <c r="JFU72" s="2549"/>
      <c r="JFV72" s="2549"/>
      <c r="JFW72" s="2549"/>
      <c r="JFX72" s="2549"/>
      <c r="JFY72" s="2549"/>
      <c r="JFZ72" s="2549"/>
      <c r="JGA72" s="2549"/>
      <c r="JGB72" s="2549"/>
      <c r="JGC72" s="2549"/>
      <c r="JGD72" s="2549"/>
      <c r="JGE72" s="2549"/>
      <c r="JGF72" s="2549"/>
      <c r="JGG72" s="2549"/>
      <c r="JGH72" s="2549"/>
      <c r="JGI72" s="2549"/>
      <c r="JGJ72" s="2549"/>
      <c r="JGK72" s="2549"/>
      <c r="JGL72" s="2549"/>
      <c r="JGM72" s="2549"/>
      <c r="JGN72" s="2549"/>
      <c r="JGO72" s="2549"/>
      <c r="JGP72" s="2549"/>
      <c r="JGQ72" s="2549"/>
      <c r="JGR72" s="2549"/>
      <c r="JGS72" s="2549"/>
      <c r="JGT72" s="2549"/>
      <c r="JGU72" s="2549"/>
      <c r="JGV72" s="2549"/>
      <c r="JGW72" s="2549"/>
      <c r="JGX72" s="2549"/>
      <c r="JGY72" s="2549"/>
      <c r="JGZ72" s="2549"/>
      <c r="JHA72" s="2549"/>
      <c r="JHB72" s="2549"/>
      <c r="JHC72" s="2549"/>
      <c r="JHD72" s="2549"/>
      <c r="JHE72" s="2549"/>
      <c r="JHF72" s="2549"/>
      <c r="JHG72" s="2549"/>
      <c r="JHH72" s="2549"/>
      <c r="JHI72" s="2549"/>
      <c r="JHJ72" s="2549"/>
      <c r="JHK72" s="2549"/>
      <c r="JHL72" s="2549"/>
      <c r="JHM72" s="2549"/>
      <c r="JHN72" s="2549"/>
      <c r="JHO72" s="2549"/>
      <c r="JHP72" s="2549"/>
      <c r="JHQ72" s="2549"/>
      <c r="JHR72" s="2549"/>
      <c r="JHS72" s="2549"/>
      <c r="JHT72" s="2549"/>
      <c r="JHU72" s="2549"/>
      <c r="JHV72" s="2549"/>
      <c r="JHW72" s="2549"/>
      <c r="JHX72" s="2549"/>
      <c r="JHY72" s="2549"/>
      <c r="JHZ72" s="2549"/>
      <c r="JIA72" s="2549"/>
      <c r="JIB72" s="2549"/>
      <c r="JIC72" s="2549"/>
      <c r="JID72" s="2549"/>
      <c r="JIE72" s="2549"/>
      <c r="JIF72" s="2549"/>
      <c r="JIG72" s="2549"/>
      <c r="JIH72" s="2549"/>
      <c r="JII72" s="2549"/>
      <c r="JIJ72" s="2549"/>
      <c r="JIK72" s="2549"/>
      <c r="JIL72" s="2549"/>
      <c r="JIM72" s="2549"/>
      <c r="JIN72" s="2549"/>
      <c r="JIO72" s="2549"/>
      <c r="JIP72" s="2549"/>
      <c r="JIQ72" s="2549"/>
      <c r="JIR72" s="2549"/>
      <c r="JIS72" s="2549"/>
      <c r="JIT72" s="2549"/>
      <c r="JIU72" s="2549"/>
      <c r="JIV72" s="2549"/>
      <c r="JIW72" s="2549"/>
      <c r="JIX72" s="2549"/>
      <c r="JIY72" s="2549"/>
      <c r="JIZ72" s="2549"/>
      <c r="JJA72" s="2549"/>
      <c r="JJB72" s="2549"/>
      <c r="JJC72" s="2549"/>
      <c r="JJD72" s="2549"/>
      <c r="JJE72" s="2549"/>
      <c r="JJF72" s="2549"/>
      <c r="JJG72" s="2549"/>
      <c r="JJH72" s="2549"/>
      <c r="JJI72" s="2549"/>
      <c r="JJJ72" s="2549"/>
      <c r="JJK72" s="2549"/>
      <c r="JJL72" s="2549"/>
      <c r="JJM72" s="2549"/>
      <c r="JJN72" s="2549"/>
      <c r="JJO72" s="2549"/>
      <c r="JJP72" s="2549"/>
      <c r="JJQ72" s="2549"/>
      <c r="JJR72" s="2549"/>
      <c r="JJS72" s="2549"/>
      <c r="JJT72" s="2549"/>
      <c r="JJU72" s="2549"/>
      <c r="JJV72" s="2549"/>
      <c r="JJW72" s="2549"/>
      <c r="JJX72" s="2549"/>
      <c r="JJY72" s="2549"/>
      <c r="JJZ72" s="2549"/>
      <c r="JKA72" s="2549"/>
      <c r="JKB72" s="2549"/>
      <c r="JKC72" s="2549"/>
      <c r="JKD72" s="2549"/>
      <c r="JKE72" s="2549"/>
      <c r="JKF72" s="2549"/>
      <c r="JKG72" s="2549"/>
      <c r="JKH72" s="2549"/>
      <c r="JKI72" s="2549"/>
      <c r="JKJ72" s="2549"/>
      <c r="JKK72" s="2549"/>
      <c r="JKL72" s="2549"/>
      <c r="JKM72" s="2549"/>
      <c r="JKN72" s="2549"/>
      <c r="JKO72" s="2549"/>
      <c r="JKP72" s="2549"/>
      <c r="JKQ72" s="2549"/>
      <c r="JKR72" s="2549"/>
      <c r="JKS72" s="2549"/>
      <c r="JKT72" s="2549"/>
      <c r="JKU72" s="2549"/>
      <c r="JKV72" s="2549"/>
      <c r="JKW72" s="2549"/>
      <c r="JKX72" s="2549"/>
      <c r="JKY72" s="2549"/>
      <c r="JKZ72" s="2549"/>
      <c r="JLA72" s="2549"/>
      <c r="JLB72" s="2549"/>
      <c r="JLC72" s="2549"/>
      <c r="JLD72" s="2549"/>
      <c r="JLE72" s="2549"/>
      <c r="JLF72" s="2549"/>
      <c r="JLG72" s="2549"/>
      <c r="JLH72" s="2549"/>
      <c r="JLI72" s="2549"/>
      <c r="JLJ72" s="2549"/>
      <c r="JLK72" s="2549"/>
      <c r="JLL72" s="2549"/>
      <c r="JLM72" s="2549"/>
      <c r="JLN72" s="2549"/>
      <c r="JLO72" s="2549"/>
      <c r="JLP72" s="2549"/>
      <c r="JLQ72" s="2549"/>
      <c r="JLR72" s="2549"/>
      <c r="JLS72" s="2549"/>
      <c r="JLT72" s="2549"/>
      <c r="JLU72" s="2549"/>
      <c r="JLV72" s="2549"/>
      <c r="JLW72" s="2549"/>
      <c r="JLX72" s="2549"/>
      <c r="JLY72" s="2549"/>
      <c r="JLZ72" s="2549"/>
      <c r="JMA72" s="2549"/>
      <c r="JMB72" s="2549"/>
      <c r="JMC72" s="2549"/>
      <c r="JMD72" s="2549"/>
      <c r="JME72" s="2549"/>
      <c r="JMF72" s="2549"/>
      <c r="JMG72" s="2549"/>
      <c r="JMH72" s="2549"/>
      <c r="JMI72" s="2549"/>
      <c r="JMJ72" s="2549"/>
      <c r="JMK72" s="2549"/>
      <c r="JML72" s="2549"/>
      <c r="JMM72" s="2549"/>
      <c r="JMN72" s="2549"/>
      <c r="JMO72" s="2549"/>
      <c r="JMP72" s="2549"/>
      <c r="JMQ72" s="2549"/>
      <c r="JMR72" s="2549"/>
      <c r="JMS72" s="2549"/>
      <c r="JMT72" s="2549"/>
      <c r="JMU72" s="2549"/>
      <c r="JMV72" s="2549"/>
      <c r="JMW72" s="2549"/>
      <c r="JMX72" s="2549"/>
      <c r="JMY72" s="2549"/>
      <c r="JMZ72" s="2549"/>
      <c r="JNA72" s="2549"/>
      <c r="JNB72" s="2549"/>
      <c r="JNC72" s="2549"/>
      <c r="JND72" s="2549"/>
      <c r="JNE72" s="2549"/>
      <c r="JNF72" s="2549"/>
      <c r="JNG72" s="2549"/>
      <c r="JNH72" s="2549"/>
      <c r="JNI72" s="2549"/>
      <c r="JNJ72" s="2549"/>
      <c r="JNK72" s="2549"/>
      <c r="JNL72" s="2549"/>
      <c r="JNM72" s="2549"/>
      <c r="JNN72" s="2549"/>
      <c r="JNO72" s="2549"/>
      <c r="JNP72" s="2549"/>
      <c r="JNQ72" s="2549"/>
      <c r="JNR72" s="2549"/>
      <c r="JNS72" s="2549"/>
      <c r="JNT72" s="2549"/>
      <c r="JNU72" s="2549"/>
      <c r="JNV72" s="2549"/>
      <c r="JNW72" s="2549"/>
      <c r="JNX72" s="2549"/>
      <c r="JNY72" s="2549"/>
      <c r="JNZ72" s="2549"/>
      <c r="JOA72" s="2549"/>
      <c r="JOB72" s="2549"/>
      <c r="JOC72" s="2549"/>
      <c r="JOD72" s="2549"/>
      <c r="JOE72" s="2549"/>
      <c r="JOF72" s="2549"/>
      <c r="JOG72" s="2549"/>
      <c r="JOH72" s="2549"/>
      <c r="JOI72" s="2549"/>
      <c r="JOJ72" s="2549"/>
      <c r="JOK72" s="2549"/>
      <c r="JOL72" s="2549"/>
      <c r="JOM72" s="2549"/>
      <c r="JON72" s="2549"/>
      <c r="JOO72" s="2549"/>
      <c r="JOP72" s="2549"/>
      <c r="JOQ72" s="2549"/>
      <c r="JOR72" s="2549"/>
      <c r="JOS72" s="2549"/>
      <c r="JOT72" s="2549"/>
      <c r="JOU72" s="2549"/>
      <c r="JOV72" s="2549"/>
      <c r="JOW72" s="2549"/>
      <c r="JOX72" s="2549"/>
      <c r="JOY72" s="2549"/>
      <c r="JOZ72" s="2549"/>
      <c r="JPA72" s="2549"/>
      <c r="JPB72" s="2549"/>
      <c r="JPC72" s="2549"/>
      <c r="JPD72" s="2549"/>
      <c r="JPE72" s="2549"/>
      <c r="JPF72" s="2549"/>
      <c r="JPG72" s="2549"/>
      <c r="JPH72" s="2549"/>
      <c r="JPI72" s="2549"/>
      <c r="JPJ72" s="2549"/>
      <c r="JPK72" s="2549"/>
      <c r="JPL72" s="2549"/>
      <c r="JPM72" s="2549"/>
      <c r="JPN72" s="2549"/>
      <c r="JPO72" s="2549"/>
      <c r="JPP72" s="2549"/>
      <c r="JPQ72" s="2549"/>
      <c r="JPR72" s="2549"/>
      <c r="JPS72" s="2549"/>
      <c r="JPT72" s="2549"/>
      <c r="JPU72" s="2549"/>
      <c r="JPV72" s="2549"/>
      <c r="JPW72" s="2549"/>
      <c r="JPX72" s="2549"/>
      <c r="JPY72" s="2549"/>
      <c r="JPZ72" s="2549"/>
      <c r="JQA72" s="2549"/>
      <c r="JQB72" s="2549"/>
      <c r="JQC72" s="2549"/>
      <c r="JQD72" s="2549"/>
      <c r="JQE72" s="2549"/>
      <c r="JQF72" s="2549"/>
      <c r="JQG72" s="2549"/>
      <c r="JQH72" s="2549"/>
      <c r="JQI72" s="2549"/>
      <c r="JQJ72" s="2549"/>
      <c r="JQK72" s="2549"/>
      <c r="JQL72" s="2549"/>
      <c r="JQM72" s="2549"/>
      <c r="JQN72" s="2549"/>
      <c r="JQO72" s="2549"/>
      <c r="JQP72" s="2549"/>
      <c r="JQQ72" s="2549"/>
      <c r="JQR72" s="2549"/>
      <c r="JQS72" s="2549"/>
      <c r="JQT72" s="2549"/>
      <c r="JQU72" s="2549"/>
      <c r="JQV72" s="2549"/>
      <c r="JQW72" s="2549"/>
      <c r="JQX72" s="2549"/>
      <c r="JQY72" s="2549"/>
      <c r="JQZ72" s="2549"/>
      <c r="JRA72" s="2549"/>
      <c r="JRB72" s="2549"/>
      <c r="JRC72" s="2549"/>
      <c r="JRD72" s="2549"/>
      <c r="JRE72" s="2549"/>
      <c r="JRF72" s="2549"/>
      <c r="JRG72" s="2549"/>
      <c r="JRH72" s="2549"/>
      <c r="JRI72" s="2549"/>
      <c r="JRJ72" s="2549"/>
      <c r="JRK72" s="2549"/>
      <c r="JRL72" s="2549"/>
      <c r="JRM72" s="2549"/>
      <c r="JRN72" s="2549"/>
      <c r="JRO72" s="2549"/>
      <c r="JRP72" s="2549"/>
      <c r="JRQ72" s="2549"/>
      <c r="JRR72" s="2549"/>
      <c r="JRS72" s="2549"/>
      <c r="JRT72" s="2549"/>
      <c r="JRU72" s="2549"/>
      <c r="JRV72" s="2549"/>
      <c r="JRW72" s="2549"/>
      <c r="JRX72" s="2549"/>
      <c r="JRY72" s="2549"/>
      <c r="JRZ72" s="2549"/>
      <c r="JSA72" s="2549"/>
      <c r="JSB72" s="2549"/>
      <c r="JSC72" s="2549"/>
      <c r="JSD72" s="2549"/>
      <c r="JSE72" s="2549"/>
      <c r="JSF72" s="2549"/>
      <c r="JSG72" s="2549"/>
      <c r="JSH72" s="2549"/>
      <c r="JSI72" s="2549"/>
      <c r="JSJ72" s="2549"/>
      <c r="JSK72" s="2549"/>
      <c r="JSL72" s="2549"/>
      <c r="JSM72" s="2549"/>
      <c r="JSN72" s="2549"/>
      <c r="JSO72" s="2549"/>
      <c r="JSP72" s="2549"/>
      <c r="JSQ72" s="2549"/>
      <c r="JSR72" s="2549"/>
      <c r="JSS72" s="2549"/>
      <c r="JST72" s="2549"/>
      <c r="JSU72" s="2549"/>
      <c r="JSV72" s="2549"/>
      <c r="JSW72" s="2549"/>
      <c r="JSX72" s="2549"/>
      <c r="JSY72" s="2549"/>
      <c r="JSZ72" s="2549"/>
      <c r="JTA72" s="2549"/>
      <c r="JTB72" s="2549"/>
      <c r="JTC72" s="2549"/>
      <c r="JTD72" s="2549"/>
      <c r="JTE72" s="2549"/>
      <c r="JTF72" s="2549"/>
      <c r="JTG72" s="2549"/>
      <c r="JTH72" s="2549"/>
      <c r="JTI72" s="2549"/>
      <c r="JTJ72" s="2549"/>
      <c r="JTK72" s="2549"/>
      <c r="JTL72" s="2549"/>
      <c r="JTM72" s="2549"/>
      <c r="JTN72" s="2549"/>
      <c r="JTO72" s="2549"/>
      <c r="JTP72" s="2549"/>
      <c r="JTQ72" s="2549"/>
      <c r="JTR72" s="2549"/>
      <c r="JTS72" s="2549"/>
      <c r="JTT72" s="2549"/>
      <c r="JTU72" s="2549"/>
      <c r="JTV72" s="2549"/>
      <c r="JTW72" s="2549"/>
      <c r="JTX72" s="2549"/>
      <c r="JTY72" s="2549"/>
      <c r="JTZ72" s="2549"/>
      <c r="JUA72" s="2549"/>
      <c r="JUB72" s="2549"/>
      <c r="JUC72" s="2549"/>
      <c r="JUD72" s="2549"/>
      <c r="JUE72" s="2549"/>
      <c r="JUF72" s="2549"/>
      <c r="JUG72" s="2549"/>
      <c r="JUH72" s="2549"/>
      <c r="JUI72" s="2549"/>
      <c r="JUJ72" s="2549"/>
      <c r="JUK72" s="2549"/>
      <c r="JUL72" s="2549"/>
      <c r="JUM72" s="2549"/>
      <c r="JUN72" s="2549"/>
      <c r="JUO72" s="2549"/>
      <c r="JUP72" s="2549"/>
      <c r="JUQ72" s="2549"/>
      <c r="JUR72" s="2549"/>
      <c r="JUS72" s="2549"/>
      <c r="JUT72" s="2549"/>
      <c r="JUU72" s="2549"/>
      <c r="JUV72" s="2549"/>
      <c r="JUW72" s="2549"/>
      <c r="JUX72" s="2549"/>
      <c r="JUY72" s="2549"/>
      <c r="JUZ72" s="2549"/>
      <c r="JVA72" s="2549"/>
      <c r="JVB72" s="2549"/>
      <c r="JVC72" s="2549"/>
      <c r="JVD72" s="2549"/>
      <c r="JVE72" s="2549"/>
      <c r="JVF72" s="2549"/>
      <c r="JVG72" s="2549"/>
      <c r="JVH72" s="2549"/>
      <c r="JVI72" s="2549"/>
      <c r="JVJ72" s="2549"/>
      <c r="JVK72" s="2549"/>
      <c r="JVL72" s="2549"/>
      <c r="JVM72" s="2549"/>
      <c r="JVN72" s="2549"/>
      <c r="JVO72" s="2549"/>
      <c r="JVP72" s="2549"/>
      <c r="JVQ72" s="2549"/>
      <c r="JVR72" s="2549"/>
      <c r="JVS72" s="2549"/>
      <c r="JVT72" s="2549"/>
      <c r="JVU72" s="2549"/>
      <c r="JVV72" s="2549"/>
      <c r="JVW72" s="2549"/>
      <c r="JVX72" s="2549"/>
      <c r="JVY72" s="2549"/>
      <c r="JVZ72" s="2549"/>
      <c r="JWA72" s="2549"/>
      <c r="JWB72" s="2549"/>
      <c r="JWC72" s="2549"/>
      <c r="JWD72" s="2549"/>
      <c r="JWE72" s="2549"/>
      <c r="JWF72" s="2549"/>
      <c r="JWG72" s="2549"/>
      <c r="JWH72" s="2549"/>
      <c r="JWI72" s="2549"/>
      <c r="JWJ72" s="2549"/>
      <c r="JWK72" s="2549"/>
      <c r="JWL72" s="2549"/>
      <c r="JWM72" s="2549"/>
      <c r="JWN72" s="2549"/>
      <c r="JWO72" s="2549"/>
      <c r="JWP72" s="2549"/>
      <c r="JWQ72" s="2549"/>
      <c r="JWR72" s="2549"/>
      <c r="JWS72" s="2549"/>
      <c r="JWT72" s="2549"/>
      <c r="JWU72" s="2549"/>
      <c r="JWV72" s="2549"/>
      <c r="JWW72" s="2549"/>
      <c r="JWX72" s="2549"/>
      <c r="JWY72" s="2549"/>
      <c r="JWZ72" s="2549"/>
      <c r="JXA72" s="2549"/>
      <c r="JXB72" s="2549"/>
      <c r="JXC72" s="2549"/>
      <c r="JXD72" s="2549"/>
      <c r="JXE72" s="2549"/>
      <c r="JXF72" s="2549"/>
      <c r="JXG72" s="2549"/>
      <c r="JXH72" s="2549"/>
      <c r="JXI72" s="2549"/>
      <c r="JXJ72" s="2549"/>
      <c r="JXK72" s="2549"/>
      <c r="JXL72" s="2549"/>
      <c r="JXM72" s="2549"/>
      <c r="JXN72" s="2549"/>
      <c r="JXO72" s="2549"/>
      <c r="JXP72" s="2549"/>
      <c r="JXQ72" s="2549"/>
      <c r="JXR72" s="2549"/>
      <c r="JXS72" s="2549"/>
      <c r="JXT72" s="2549"/>
      <c r="JXU72" s="2549"/>
      <c r="JXV72" s="2549"/>
      <c r="JXW72" s="2549"/>
      <c r="JXX72" s="2549"/>
      <c r="JXY72" s="2549"/>
      <c r="JXZ72" s="2549"/>
      <c r="JYA72" s="2549"/>
      <c r="JYB72" s="2549"/>
      <c r="JYC72" s="2549"/>
      <c r="JYD72" s="2549"/>
      <c r="JYE72" s="2549"/>
      <c r="JYF72" s="2549"/>
      <c r="JYG72" s="2549"/>
      <c r="JYH72" s="2549"/>
      <c r="JYI72" s="2549"/>
      <c r="JYJ72" s="2549"/>
      <c r="JYK72" s="2549"/>
      <c r="JYL72" s="2549"/>
      <c r="JYM72" s="2549"/>
      <c r="JYN72" s="2549"/>
      <c r="JYO72" s="2549"/>
      <c r="JYP72" s="2549"/>
      <c r="JYQ72" s="2549"/>
      <c r="JYR72" s="2549"/>
      <c r="JYS72" s="2549"/>
      <c r="JYT72" s="2549"/>
      <c r="JYU72" s="2549"/>
      <c r="JYV72" s="2549"/>
      <c r="JYW72" s="2549"/>
      <c r="JYX72" s="2549"/>
      <c r="JYY72" s="2549"/>
      <c r="JYZ72" s="2549"/>
      <c r="JZA72" s="2549"/>
      <c r="JZB72" s="2549"/>
      <c r="JZC72" s="2549"/>
      <c r="JZD72" s="2549"/>
      <c r="JZE72" s="2549"/>
      <c r="JZF72" s="2549"/>
      <c r="JZG72" s="2549"/>
      <c r="JZH72" s="2549"/>
      <c r="JZI72" s="2549"/>
      <c r="JZJ72" s="2549"/>
      <c r="JZK72" s="2549"/>
      <c r="JZL72" s="2549"/>
      <c r="JZM72" s="2549"/>
      <c r="JZN72" s="2549"/>
      <c r="JZO72" s="2549"/>
      <c r="JZP72" s="2549"/>
      <c r="JZQ72" s="2549"/>
      <c r="JZR72" s="2549"/>
      <c r="JZS72" s="2549"/>
      <c r="JZT72" s="2549"/>
      <c r="JZU72" s="2549"/>
      <c r="JZV72" s="2549"/>
      <c r="JZW72" s="2549"/>
      <c r="JZX72" s="2549"/>
      <c r="JZY72" s="2549"/>
      <c r="JZZ72" s="2549"/>
      <c r="KAA72" s="2549"/>
      <c r="KAB72" s="2549"/>
      <c r="KAC72" s="2549"/>
      <c r="KAD72" s="2549"/>
      <c r="KAE72" s="2549"/>
      <c r="KAF72" s="2549"/>
      <c r="KAG72" s="2549"/>
      <c r="KAH72" s="2549"/>
      <c r="KAI72" s="2549"/>
      <c r="KAJ72" s="2549"/>
      <c r="KAK72" s="2549"/>
      <c r="KAL72" s="2549"/>
      <c r="KAM72" s="2549"/>
      <c r="KAN72" s="2549"/>
      <c r="KAO72" s="2549"/>
      <c r="KAP72" s="2549"/>
      <c r="KAQ72" s="2549"/>
      <c r="KAR72" s="2549"/>
      <c r="KAS72" s="2549"/>
      <c r="KAT72" s="2549"/>
      <c r="KAU72" s="2549"/>
      <c r="KAV72" s="2549"/>
      <c r="KAW72" s="2549"/>
      <c r="KAX72" s="2549"/>
      <c r="KAY72" s="2549"/>
      <c r="KAZ72" s="2549"/>
      <c r="KBA72" s="2549"/>
      <c r="KBB72" s="2549"/>
      <c r="KBC72" s="2549"/>
      <c r="KBD72" s="2549"/>
      <c r="KBE72" s="2549"/>
      <c r="KBF72" s="2549"/>
      <c r="KBG72" s="2549"/>
      <c r="KBH72" s="2549"/>
      <c r="KBI72" s="2549"/>
      <c r="KBJ72" s="2549"/>
      <c r="KBK72" s="2549"/>
      <c r="KBL72" s="2549"/>
      <c r="KBM72" s="2549"/>
      <c r="KBN72" s="2549"/>
      <c r="KBO72" s="2549"/>
      <c r="KBP72" s="2549"/>
      <c r="KBQ72" s="2549"/>
      <c r="KBR72" s="2549"/>
      <c r="KBS72" s="2549"/>
      <c r="KBT72" s="2549"/>
      <c r="KBU72" s="2549"/>
      <c r="KBV72" s="2549"/>
      <c r="KBW72" s="2549"/>
      <c r="KBX72" s="2549"/>
      <c r="KBY72" s="2549"/>
      <c r="KBZ72" s="2549"/>
      <c r="KCA72" s="2549"/>
      <c r="KCB72" s="2549"/>
      <c r="KCC72" s="2549"/>
      <c r="KCD72" s="2549"/>
      <c r="KCE72" s="2549"/>
      <c r="KCF72" s="2549"/>
      <c r="KCG72" s="2549"/>
      <c r="KCH72" s="2549"/>
      <c r="KCI72" s="2549"/>
      <c r="KCJ72" s="2549"/>
      <c r="KCK72" s="2549"/>
      <c r="KCL72" s="2549"/>
      <c r="KCM72" s="2549"/>
      <c r="KCN72" s="2549"/>
      <c r="KCO72" s="2549"/>
      <c r="KCP72" s="2549"/>
      <c r="KCQ72" s="2549"/>
      <c r="KCR72" s="2549"/>
      <c r="KCS72" s="2549"/>
      <c r="KCT72" s="2549"/>
      <c r="KCU72" s="2549"/>
      <c r="KCV72" s="2549"/>
      <c r="KCW72" s="2549"/>
      <c r="KCX72" s="2549"/>
      <c r="KCY72" s="2549"/>
      <c r="KCZ72" s="2549"/>
      <c r="KDA72" s="2549"/>
      <c r="KDB72" s="2549"/>
      <c r="KDC72" s="2549"/>
      <c r="KDD72" s="2549"/>
      <c r="KDE72" s="2549"/>
      <c r="KDF72" s="2549"/>
      <c r="KDG72" s="2549"/>
      <c r="KDH72" s="2549"/>
      <c r="KDI72" s="2549"/>
      <c r="KDJ72" s="2549"/>
      <c r="KDK72" s="2549"/>
      <c r="KDL72" s="2549"/>
      <c r="KDM72" s="2549"/>
      <c r="KDN72" s="2549"/>
      <c r="KDO72" s="2549"/>
      <c r="KDP72" s="2549"/>
      <c r="KDQ72" s="2549"/>
      <c r="KDR72" s="2549"/>
      <c r="KDS72" s="2549"/>
      <c r="KDT72" s="2549"/>
      <c r="KDU72" s="2549"/>
      <c r="KDV72" s="2549"/>
      <c r="KDW72" s="2549"/>
      <c r="KDX72" s="2549"/>
      <c r="KDY72" s="2549"/>
      <c r="KDZ72" s="2549"/>
      <c r="KEA72" s="2549"/>
      <c r="KEB72" s="2549"/>
      <c r="KEC72" s="2549"/>
      <c r="KED72" s="2549"/>
      <c r="KEE72" s="2549"/>
      <c r="KEF72" s="2549"/>
      <c r="KEG72" s="2549"/>
      <c r="KEH72" s="2549"/>
      <c r="KEI72" s="2549"/>
      <c r="KEJ72" s="2549"/>
      <c r="KEK72" s="2549"/>
      <c r="KEL72" s="2549"/>
      <c r="KEM72" s="2549"/>
      <c r="KEN72" s="2549"/>
      <c r="KEO72" s="2549"/>
      <c r="KEP72" s="2549"/>
      <c r="KEQ72" s="2549"/>
      <c r="KER72" s="2549"/>
      <c r="KES72" s="2549"/>
      <c r="KET72" s="2549"/>
      <c r="KEU72" s="2549"/>
      <c r="KEV72" s="2549"/>
      <c r="KEW72" s="2549"/>
      <c r="KEX72" s="2549"/>
      <c r="KEY72" s="2549"/>
      <c r="KEZ72" s="2549"/>
      <c r="KFA72" s="2549"/>
      <c r="KFB72" s="2549"/>
      <c r="KFC72" s="2549"/>
      <c r="KFD72" s="2549"/>
      <c r="KFE72" s="2549"/>
      <c r="KFF72" s="2549"/>
      <c r="KFG72" s="2549"/>
      <c r="KFH72" s="2549"/>
      <c r="KFI72" s="2549"/>
      <c r="KFJ72" s="2549"/>
      <c r="KFK72" s="2549"/>
      <c r="KFL72" s="2549"/>
      <c r="KFM72" s="2549"/>
      <c r="KFN72" s="2549"/>
      <c r="KFO72" s="2549"/>
      <c r="KFP72" s="2549"/>
      <c r="KFQ72" s="2549"/>
      <c r="KFR72" s="2549"/>
      <c r="KFS72" s="2549"/>
      <c r="KFT72" s="2549"/>
      <c r="KFU72" s="2549"/>
      <c r="KFV72" s="2549"/>
      <c r="KFW72" s="2549"/>
      <c r="KFX72" s="2549"/>
      <c r="KFY72" s="2549"/>
      <c r="KFZ72" s="2549"/>
      <c r="KGA72" s="2549"/>
      <c r="KGB72" s="2549"/>
      <c r="KGC72" s="2549"/>
      <c r="KGD72" s="2549"/>
      <c r="KGE72" s="2549"/>
      <c r="KGF72" s="2549"/>
      <c r="KGG72" s="2549"/>
      <c r="KGH72" s="2549"/>
      <c r="KGI72" s="2549"/>
      <c r="KGJ72" s="2549"/>
      <c r="KGK72" s="2549"/>
      <c r="KGL72" s="2549"/>
      <c r="KGM72" s="2549"/>
      <c r="KGN72" s="2549"/>
      <c r="KGO72" s="2549"/>
      <c r="KGP72" s="2549"/>
      <c r="KGQ72" s="2549"/>
      <c r="KGR72" s="2549"/>
      <c r="KGS72" s="2549"/>
      <c r="KGT72" s="2549"/>
      <c r="KGU72" s="2549"/>
      <c r="KGV72" s="2549"/>
      <c r="KGW72" s="2549"/>
      <c r="KGX72" s="2549"/>
      <c r="KGY72" s="2549"/>
      <c r="KGZ72" s="2549"/>
      <c r="KHA72" s="2549"/>
      <c r="KHB72" s="2549"/>
      <c r="KHC72" s="2549"/>
      <c r="KHD72" s="2549"/>
      <c r="KHE72" s="2549"/>
      <c r="KHF72" s="2549"/>
      <c r="KHG72" s="2549"/>
      <c r="KHH72" s="2549"/>
      <c r="KHI72" s="2549"/>
      <c r="KHJ72" s="2549"/>
      <c r="KHK72" s="2549"/>
      <c r="KHL72" s="2549"/>
      <c r="KHM72" s="2549"/>
      <c r="KHN72" s="2549"/>
      <c r="KHO72" s="2549"/>
      <c r="KHP72" s="2549"/>
      <c r="KHQ72" s="2549"/>
      <c r="KHR72" s="2549"/>
      <c r="KHS72" s="2549"/>
      <c r="KHT72" s="2549"/>
      <c r="KHU72" s="2549"/>
      <c r="KHV72" s="2549"/>
      <c r="KHW72" s="2549"/>
      <c r="KHX72" s="2549"/>
      <c r="KHY72" s="2549"/>
      <c r="KHZ72" s="2549"/>
      <c r="KIA72" s="2549"/>
      <c r="KIB72" s="2549"/>
      <c r="KIC72" s="2549"/>
      <c r="KID72" s="2549"/>
      <c r="KIE72" s="2549"/>
      <c r="KIF72" s="2549"/>
      <c r="KIG72" s="2549"/>
      <c r="KIH72" s="2549"/>
      <c r="KII72" s="2549"/>
      <c r="KIJ72" s="2549"/>
      <c r="KIK72" s="2549"/>
      <c r="KIL72" s="2549"/>
      <c r="KIM72" s="2549"/>
      <c r="KIN72" s="2549"/>
      <c r="KIO72" s="2549"/>
      <c r="KIP72" s="2549"/>
      <c r="KIQ72" s="2549"/>
      <c r="KIR72" s="2549"/>
      <c r="KIS72" s="2549"/>
      <c r="KIT72" s="2549"/>
      <c r="KIU72" s="2549"/>
      <c r="KIV72" s="2549"/>
      <c r="KIW72" s="2549"/>
      <c r="KIX72" s="2549"/>
      <c r="KIY72" s="2549"/>
      <c r="KIZ72" s="2549"/>
      <c r="KJA72" s="2549"/>
      <c r="KJB72" s="2549"/>
      <c r="KJC72" s="2549"/>
      <c r="KJD72" s="2549"/>
      <c r="KJE72" s="2549"/>
      <c r="KJF72" s="2549"/>
      <c r="KJG72" s="2549"/>
      <c r="KJH72" s="2549"/>
      <c r="KJI72" s="2549"/>
      <c r="KJJ72" s="2549"/>
      <c r="KJK72" s="2549"/>
      <c r="KJL72" s="2549"/>
      <c r="KJM72" s="2549"/>
      <c r="KJN72" s="2549"/>
      <c r="KJO72" s="2549"/>
      <c r="KJP72" s="2549"/>
      <c r="KJQ72" s="2549"/>
      <c r="KJR72" s="2549"/>
      <c r="KJS72" s="2549"/>
      <c r="KJT72" s="2549"/>
      <c r="KJU72" s="2549"/>
      <c r="KJV72" s="2549"/>
      <c r="KJW72" s="2549"/>
      <c r="KJX72" s="2549"/>
      <c r="KJY72" s="2549"/>
      <c r="KJZ72" s="2549"/>
      <c r="KKA72" s="2549"/>
      <c r="KKB72" s="2549"/>
      <c r="KKC72" s="2549"/>
      <c r="KKD72" s="2549"/>
      <c r="KKE72" s="2549"/>
      <c r="KKF72" s="2549"/>
      <c r="KKG72" s="2549"/>
      <c r="KKH72" s="2549"/>
      <c r="KKI72" s="2549"/>
      <c r="KKJ72" s="2549"/>
      <c r="KKK72" s="2549"/>
      <c r="KKL72" s="2549"/>
      <c r="KKM72" s="2549"/>
      <c r="KKN72" s="2549"/>
      <c r="KKO72" s="2549"/>
      <c r="KKP72" s="2549"/>
      <c r="KKQ72" s="2549"/>
      <c r="KKR72" s="2549"/>
      <c r="KKS72" s="2549"/>
      <c r="KKT72" s="2549"/>
      <c r="KKU72" s="2549"/>
      <c r="KKV72" s="2549"/>
      <c r="KKW72" s="2549"/>
      <c r="KKX72" s="2549"/>
      <c r="KKY72" s="2549"/>
      <c r="KKZ72" s="2549"/>
      <c r="KLA72" s="2549"/>
      <c r="KLB72" s="2549"/>
      <c r="KLC72" s="2549"/>
      <c r="KLD72" s="2549"/>
      <c r="KLE72" s="2549"/>
      <c r="KLF72" s="2549"/>
      <c r="KLG72" s="2549"/>
      <c r="KLH72" s="2549"/>
      <c r="KLI72" s="2549"/>
      <c r="KLJ72" s="2549"/>
      <c r="KLK72" s="2549"/>
      <c r="KLL72" s="2549"/>
      <c r="KLM72" s="2549"/>
      <c r="KLN72" s="2549"/>
      <c r="KLO72" s="2549"/>
      <c r="KLP72" s="2549"/>
      <c r="KLQ72" s="2549"/>
      <c r="KLR72" s="2549"/>
      <c r="KLS72" s="2549"/>
      <c r="KLT72" s="2549"/>
      <c r="KLU72" s="2549"/>
      <c r="KLV72" s="2549"/>
      <c r="KLW72" s="2549"/>
      <c r="KLX72" s="2549"/>
      <c r="KLY72" s="2549"/>
      <c r="KLZ72" s="2549"/>
      <c r="KMA72" s="2549"/>
      <c r="KMB72" s="2549"/>
      <c r="KMC72" s="2549"/>
      <c r="KMD72" s="2549"/>
      <c r="KME72" s="2549"/>
      <c r="KMF72" s="2549"/>
      <c r="KMG72" s="2549"/>
      <c r="KMH72" s="2549"/>
      <c r="KMI72" s="2549"/>
      <c r="KMJ72" s="2549"/>
      <c r="KMK72" s="2549"/>
      <c r="KML72" s="2549"/>
      <c r="KMM72" s="2549"/>
      <c r="KMN72" s="2549"/>
      <c r="KMO72" s="2549"/>
      <c r="KMP72" s="2549"/>
      <c r="KMQ72" s="2549"/>
      <c r="KMR72" s="2549"/>
      <c r="KMS72" s="2549"/>
      <c r="KMT72" s="2549"/>
      <c r="KMU72" s="2549"/>
      <c r="KMV72" s="2549"/>
      <c r="KMW72" s="2549"/>
      <c r="KMX72" s="2549"/>
      <c r="KMY72" s="2549"/>
      <c r="KMZ72" s="2549"/>
      <c r="KNA72" s="2549"/>
      <c r="KNB72" s="2549"/>
      <c r="KNC72" s="2549"/>
      <c r="KND72" s="2549"/>
      <c r="KNE72" s="2549"/>
      <c r="KNF72" s="2549"/>
      <c r="KNG72" s="2549"/>
      <c r="KNH72" s="2549"/>
      <c r="KNI72" s="2549"/>
      <c r="KNJ72" s="2549"/>
      <c r="KNK72" s="2549"/>
      <c r="KNL72" s="2549"/>
      <c r="KNM72" s="2549"/>
      <c r="KNN72" s="2549"/>
      <c r="KNO72" s="2549"/>
      <c r="KNP72" s="2549"/>
      <c r="KNQ72" s="2549"/>
      <c r="KNR72" s="2549"/>
      <c r="KNS72" s="2549"/>
      <c r="KNT72" s="2549"/>
      <c r="KNU72" s="2549"/>
      <c r="KNV72" s="2549"/>
      <c r="KNW72" s="2549"/>
      <c r="KNX72" s="2549"/>
      <c r="KNY72" s="2549"/>
      <c r="KNZ72" s="2549"/>
      <c r="KOA72" s="2549"/>
      <c r="KOB72" s="2549"/>
      <c r="KOC72" s="2549"/>
      <c r="KOD72" s="2549"/>
      <c r="KOE72" s="2549"/>
      <c r="KOF72" s="2549"/>
      <c r="KOG72" s="2549"/>
      <c r="KOH72" s="2549"/>
      <c r="KOI72" s="2549"/>
      <c r="KOJ72" s="2549"/>
      <c r="KOK72" s="2549"/>
      <c r="KOL72" s="2549"/>
      <c r="KOM72" s="2549"/>
      <c r="KON72" s="2549"/>
      <c r="KOO72" s="2549"/>
      <c r="KOP72" s="2549"/>
      <c r="KOQ72" s="2549"/>
      <c r="KOR72" s="2549"/>
      <c r="KOS72" s="2549"/>
      <c r="KOT72" s="2549"/>
      <c r="KOU72" s="2549"/>
      <c r="KOV72" s="2549"/>
      <c r="KOW72" s="2549"/>
      <c r="KOX72" s="2549"/>
      <c r="KOY72" s="2549"/>
      <c r="KOZ72" s="2549"/>
      <c r="KPA72" s="2549"/>
      <c r="KPB72" s="2549"/>
      <c r="KPC72" s="2549"/>
      <c r="KPD72" s="2549"/>
      <c r="KPE72" s="2549"/>
      <c r="KPF72" s="2549"/>
      <c r="KPG72" s="2549"/>
      <c r="KPH72" s="2549"/>
      <c r="KPI72" s="2549"/>
      <c r="KPJ72" s="2549"/>
      <c r="KPK72" s="2549"/>
      <c r="KPL72" s="2549"/>
      <c r="KPM72" s="2549"/>
      <c r="KPN72" s="2549"/>
      <c r="KPO72" s="2549"/>
      <c r="KPP72" s="2549"/>
      <c r="KPQ72" s="2549"/>
      <c r="KPR72" s="2549"/>
      <c r="KPS72" s="2549"/>
      <c r="KPT72" s="2549"/>
      <c r="KPU72" s="2549"/>
      <c r="KPV72" s="2549"/>
      <c r="KPW72" s="2549"/>
      <c r="KPX72" s="2549"/>
      <c r="KPY72" s="2549"/>
      <c r="KPZ72" s="2549"/>
      <c r="KQA72" s="2549"/>
      <c r="KQB72" s="2549"/>
      <c r="KQC72" s="2549"/>
      <c r="KQD72" s="2549"/>
      <c r="KQE72" s="2549"/>
      <c r="KQF72" s="2549"/>
      <c r="KQG72" s="2549"/>
      <c r="KQH72" s="2549"/>
      <c r="KQI72" s="2549"/>
      <c r="KQJ72" s="2549"/>
      <c r="KQK72" s="2549"/>
      <c r="KQL72" s="2549"/>
      <c r="KQM72" s="2549"/>
      <c r="KQN72" s="2549"/>
      <c r="KQO72" s="2549"/>
      <c r="KQP72" s="2549"/>
      <c r="KQQ72" s="2549"/>
      <c r="KQR72" s="2549"/>
      <c r="KQS72" s="2549"/>
      <c r="KQT72" s="2549"/>
      <c r="KQU72" s="2549"/>
      <c r="KQV72" s="2549"/>
      <c r="KQW72" s="2549"/>
      <c r="KQX72" s="2549"/>
      <c r="KQY72" s="2549"/>
      <c r="KQZ72" s="2549"/>
      <c r="KRA72" s="2549"/>
      <c r="KRB72" s="2549"/>
      <c r="KRC72" s="2549"/>
      <c r="KRD72" s="2549"/>
      <c r="KRE72" s="2549"/>
      <c r="KRF72" s="2549"/>
      <c r="KRG72" s="2549"/>
      <c r="KRH72" s="2549"/>
      <c r="KRI72" s="2549"/>
      <c r="KRJ72" s="2549"/>
      <c r="KRK72" s="2549"/>
      <c r="KRL72" s="2549"/>
      <c r="KRM72" s="2549"/>
      <c r="KRN72" s="2549"/>
      <c r="KRO72" s="2549"/>
      <c r="KRP72" s="2549"/>
      <c r="KRQ72" s="2549"/>
      <c r="KRR72" s="2549"/>
      <c r="KRS72" s="2549"/>
      <c r="KRT72" s="2549"/>
      <c r="KRU72" s="2549"/>
      <c r="KRV72" s="2549"/>
      <c r="KRW72" s="2549"/>
      <c r="KRX72" s="2549"/>
      <c r="KRY72" s="2549"/>
      <c r="KRZ72" s="2549"/>
      <c r="KSA72" s="2549"/>
      <c r="KSB72" s="2549"/>
      <c r="KSC72" s="2549"/>
      <c r="KSD72" s="2549"/>
      <c r="KSE72" s="2549"/>
      <c r="KSF72" s="2549"/>
      <c r="KSG72" s="2549"/>
      <c r="KSH72" s="2549"/>
      <c r="KSI72" s="2549"/>
      <c r="KSJ72" s="2549"/>
      <c r="KSK72" s="2549"/>
      <c r="KSL72" s="2549"/>
      <c r="KSM72" s="2549"/>
      <c r="KSN72" s="2549"/>
      <c r="KSO72" s="2549"/>
      <c r="KSP72" s="2549"/>
      <c r="KSQ72" s="2549"/>
      <c r="KSR72" s="2549"/>
      <c r="KSS72" s="2549"/>
      <c r="KST72" s="2549"/>
      <c r="KSU72" s="2549"/>
      <c r="KSV72" s="2549"/>
      <c r="KSW72" s="2549"/>
      <c r="KSX72" s="2549"/>
      <c r="KSY72" s="2549"/>
      <c r="KSZ72" s="2549"/>
      <c r="KTA72" s="2549"/>
      <c r="KTB72" s="2549"/>
      <c r="KTC72" s="2549"/>
      <c r="KTD72" s="2549"/>
      <c r="KTE72" s="2549"/>
      <c r="KTF72" s="2549"/>
      <c r="KTG72" s="2549"/>
      <c r="KTH72" s="2549"/>
      <c r="KTI72" s="2549"/>
      <c r="KTJ72" s="2549"/>
      <c r="KTK72" s="2549"/>
      <c r="KTL72" s="2549"/>
      <c r="KTM72" s="2549"/>
      <c r="KTN72" s="2549"/>
      <c r="KTO72" s="2549"/>
      <c r="KTP72" s="2549"/>
      <c r="KTQ72" s="2549"/>
      <c r="KTR72" s="2549"/>
      <c r="KTS72" s="2549"/>
      <c r="KTT72" s="2549"/>
      <c r="KTU72" s="2549"/>
      <c r="KTV72" s="2549"/>
      <c r="KTW72" s="2549"/>
      <c r="KTX72" s="2549"/>
      <c r="KTY72" s="2549"/>
      <c r="KTZ72" s="2549"/>
      <c r="KUA72" s="2549"/>
      <c r="KUB72" s="2549"/>
      <c r="KUC72" s="2549"/>
      <c r="KUD72" s="2549"/>
      <c r="KUE72" s="2549"/>
      <c r="KUF72" s="2549"/>
      <c r="KUG72" s="2549"/>
      <c r="KUH72" s="2549"/>
      <c r="KUI72" s="2549"/>
      <c r="KUJ72" s="2549"/>
      <c r="KUK72" s="2549"/>
      <c r="KUL72" s="2549"/>
      <c r="KUM72" s="2549"/>
      <c r="KUN72" s="2549"/>
      <c r="KUO72" s="2549"/>
      <c r="KUP72" s="2549"/>
      <c r="KUQ72" s="2549"/>
      <c r="KUR72" s="2549"/>
      <c r="KUS72" s="2549"/>
      <c r="KUT72" s="2549"/>
      <c r="KUU72" s="2549"/>
      <c r="KUV72" s="2549"/>
      <c r="KUW72" s="2549"/>
      <c r="KUX72" s="2549"/>
      <c r="KUY72" s="2549"/>
      <c r="KUZ72" s="2549"/>
      <c r="KVA72" s="2549"/>
      <c r="KVB72" s="2549"/>
      <c r="KVC72" s="2549"/>
      <c r="KVD72" s="2549"/>
      <c r="KVE72" s="2549"/>
      <c r="KVF72" s="2549"/>
      <c r="KVG72" s="2549"/>
      <c r="KVH72" s="2549"/>
      <c r="KVI72" s="2549"/>
      <c r="KVJ72" s="2549"/>
      <c r="KVK72" s="2549"/>
      <c r="KVL72" s="2549"/>
      <c r="KVM72" s="2549"/>
      <c r="KVN72" s="2549"/>
      <c r="KVO72" s="2549"/>
      <c r="KVP72" s="2549"/>
      <c r="KVQ72" s="2549"/>
      <c r="KVR72" s="2549"/>
      <c r="KVS72" s="2549"/>
      <c r="KVT72" s="2549"/>
      <c r="KVU72" s="2549"/>
      <c r="KVV72" s="2549"/>
      <c r="KVW72" s="2549"/>
      <c r="KVX72" s="2549"/>
      <c r="KVY72" s="2549"/>
      <c r="KVZ72" s="2549"/>
      <c r="KWA72" s="2549"/>
      <c r="KWB72" s="2549"/>
      <c r="KWC72" s="2549"/>
      <c r="KWD72" s="2549"/>
      <c r="KWE72" s="2549"/>
      <c r="KWF72" s="2549"/>
      <c r="KWG72" s="2549"/>
      <c r="KWH72" s="2549"/>
      <c r="KWI72" s="2549"/>
      <c r="KWJ72" s="2549"/>
      <c r="KWK72" s="2549"/>
      <c r="KWL72" s="2549"/>
      <c r="KWM72" s="2549"/>
      <c r="KWN72" s="2549"/>
      <c r="KWO72" s="2549"/>
      <c r="KWP72" s="2549"/>
      <c r="KWQ72" s="2549"/>
      <c r="KWR72" s="2549"/>
      <c r="KWS72" s="2549"/>
      <c r="KWT72" s="2549"/>
      <c r="KWU72" s="2549"/>
      <c r="KWV72" s="2549"/>
      <c r="KWW72" s="2549"/>
      <c r="KWX72" s="2549"/>
      <c r="KWY72" s="2549"/>
      <c r="KWZ72" s="2549"/>
      <c r="KXA72" s="2549"/>
      <c r="KXB72" s="2549"/>
      <c r="KXC72" s="2549"/>
      <c r="KXD72" s="2549"/>
      <c r="KXE72" s="2549"/>
      <c r="KXF72" s="2549"/>
      <c r="KXG72" s="2549"/>
      <c r="KXH72" s="2549"/>
      <c r="KXI72" s="2549"/>
      <c r="KXJ72" s="2549"/>
      <c r="KXK72" s="2549"/>
      <c r="KXL72" s="2549"/>
      <c r="KXM72" s="2549"/>
      <c r="KXN72" s="2549"/>
      <c r="KXO72" s="2549"/>
      <c r="KXP72" s="2549"/>
      <c r="KXQ72" s="2549"/>
      <c r="KXR72" s="2549"/>
      <c r="KXS72" s="2549"/>
      <c r="KXT72" s="2549"/>
      <c r="KXU72" s="2549"/>
      <c r="KXV72" s="2549"/>
      <c r="KXW72" s="2549"/>
      <c r="KXX72" s="2549"/>
      <c r="KXY72" s="2549"/>
      <c r="KXZ72" s="2549"/>
      <c r="KYA72" s="2549"/>
      <c r="KYB72" s="2549"/>
      <c r="KYC72" s="2549"/>
      <c r="KYD72" s="2549"/>
      <c r="KYE72" s="2549"/>
      <c r="KYF72" s="2549"/>
      <c r="KYG72" s="2549"/>
      <c r="KYH72" s="2549"/>
      <c r="KYI72" s="2549"/>
      <c r="KYJ72" s="2549"/>
      <c r="KYK72" s="2549"/>
      <c r="KYL72" s="2549"/>
      <c r="KYM72" s="2549"/>
      <c r="KYN72" s="2549"/>
      <c r="KYO72" s="2549"/>
      <c r="KYP72" s="2549"/>
      <c r="KYQ72" s="2549"/>
      <c r="KYR72" s="2549"/>
      <c r="KYS72" s="2549"/>
      <c r="KYT72" s="2549"/>
      <c r="KYU72" s="2549"/>
      <c r="KYV72" s="2549"/>
      <c r="KYW72" s="2549"/>
      <c r="KYX72" s="2549"/>
      <c r="KYY72" s="2549"/>
      <c r="KYZ72" s="2549"/>
      <c r="KZA72" s="2549"/>
      <c r="KZB72" s="2549"/>
      <c r="KZC72" s="2549"/>
      <c r="KZD72" s="2549"/>
      <c r="KZE72" s="2549"/>
      <c r="KZF72" s="2549"/>
      <c r="KZG72" s="2549"/>
      <c r="KZH72" s="2549"/>
      <c r="KZI72" s="2549"/>
      <c r="KZJ72" s="2549"/>
      <c r="KZK72" s="2549"/>
      <c r="KZL72" s="2549"/>
      <c r="KZM72" s="2549"/>
      <c r="KZN72" s="2549"/>
      <c r="KZO72" s="2549"/>
      <c r="KZP72" s="2549"/>
      <c r="KZQ72" s="2549"/>
      <c r="KZR72" s="2549"/>
      <c r="KZS72" s="2549"/>
      <c r="KZT72" s="2549"/>
      <c r="KZU72" s="2549"/>
      <c r="KZV72" s="2549"/>
      <c r="KZW72" s="2549"/>
      <c r="KZX72" s="2549"/>
      <c r="KZY72" s="2549"/>
      <c r="KZZ72" s="2549"/>
      <c r="LAA72" s="2549"/>
      <c r="LAB72" s="2549"/>
      <c r="LAC72" s="2549"/>
      <c r="LAD72" s="2549"/>
      <c r="LAE72" s="2549"/>
      <c r="LAF72" s="2549"/>
      <c r="LAG72" s="2549"/>
      <c r="LAH72" s="2549"/>
      <c r="LAI72" s="2549"/>
      <c r="LAJ72" s="2549"/>
      <c r="LAK72" s="2549"/>
      <c r="LAL72" s="2549"/>
      <c r="LAM72" s="2549"/>
      <c r="LAN72" s="2549"/>
      <c r="LAO72" s="2549"/>
      <c r="LAP72" s="2549"/>
      <c r="LAQ72" s="2549"/>
      <c r="LAR72" s="2549"/>
      <c r="LAS72" s="2549"/>
      <c r="LAT72" s="2549"/>
      <c r="LAU72" s="2549"/>
      <c r="LAV72" s="2549"/>
      <c r="LAW72" s="2549"/>
      <c r="LAX72" s="2549"/>
      <c r="LAY72" s="2549"/>
      <c r="LAZ72" s="2549"/>
      <c r="LBA72" s="2549"/>
      <c r="LBB72" s="2549"/>
      <c r="LBC72" s="2549"/>
      <c r="LBD72" s="2549"/>
      <c r="LBE72" s="2549"/>
      <c r="LBF72" s="2549"/>
      <c r="LBG72" s="2549"/>
      <c r="LBH72" s="2549"/>
      <c r="LBI72" s="2549"/>
      <c r="LBJ72" s="2549"/>
      <c r="LBK72" s="2549"/>
      <c r="LBL72" s="2549"/>
      <c r="LBM72" s="2549"/>
      <c r="LBN72" s="2549"/>
      <c r="LBO72" s="2549"/>
      <c r="LBP72" s="2549"/>
      <c r="LBQ72" s="2549"/>
      <c r="LBR72" s="2549"/>
      <c r="LBS72" s="2549"/>
      <c r="LBT72" s="2549"/>
      <c r="LBU72" s="2549"/>
      <c r="LBV72" s="2549"/>
      <c r="LBW72" s="2549"/>
      <c r="LBX72" s="2549"/>
      <c r="LBY72" s="2549"/>
      <c r="LBZ72" s="2549"/>
      <c r="LCA72" s="2549"/>
      <c r="LCB72" s="2549"/>
      <c r="LCC72" s="2549"/>
      <c r="LCD72" s="2549"/>
      <c r="LCE72" s="2549"/>
      <c r="LCF72" s="2549"/>
      <c r="LCG72" s="2549"/>
      <c r="LCH72" s="2549"/>
      <c r="LCI72" s="2549"/>
      <c r="LCJ72" s="2549"/>
      <c r="LCK72" s="2549"/>
      <c r="LCL72" s="2549"/>
      <c r="LCM72" s="2549"/>
      <c r="LCN72" s="2549"/>
      <c r="LCO72" s="2549"/>
      <c r="LCP72" s="2549"/>
      <c r="LCQ72" s="2549"/>
      <c r="LCR72" s="2549"/>
      <c r="LCS72" s="2549"/>
      <c r="LCT72" s="2549"/>
      <c r="LCU72" s="2549"/>
      <c r="LCV72" s="2549"/>
      <c r="LCW72" s="2549"/>
      <c r="LCX72" s="2549"/>
      <c r="LCY72" s="2549"/>
      <c r="LCZ72" s="2549"/>
      <c r="LDA72" s="2549"/>
      <c r="LDB72" s="2549"/>
      <c r="LDC72" s="2549"/>
      <c r="LDD72" s="2549"/>
      <c r="LDE72" s="2549"/>
      <c r="LDF72" s="2549"/>
      <c r="LDG72" s="2549"/>
      <c r="LDH72" s="2549"/>
      <c r="LDI72" s="2549"/>
      <c r="LDJ72" s="2549"/>
      <c r="LDK72" s="2549"/>
      <c r="LDL72" s="2549"/>
      <c r="LDM72" s="2549"/>
      <c r="LDN72" s="2549"/>
      <c r="LDO72" s="2549"/>
      <c r="LDP72" s="2549"/>
      <c r="LDQ72" s="2549"/>
      <c r="LDR72" s="2549"/>
      <c r="LDS72" s="2549"/>
      <c r="LDT72" s="2549"/>
      <c r="LDU72" s="2549"/>
      <c r="LDV72" s="2549"/>
      <c r="LDW72" s="2549"/>
      <c r="LDX72" s="2549"/>
      <c r="LDY72" s="2549"/>
      <c r="LDZ72" s="2549"/>
      <c r="LEA72" s="2549"/>
      <c r="LEB72" s="2549"/>
      <c r="LEC72" s="2549"/>
      <c r="LED72" s="2549"/>
      <c r="LEE72" s="2549"/>
      <c r="LEF72" s="2549"/>
      <c r="LEG72" s="2549"/>
      <c r="LEH72" s="2549"/>
      <c r="LEI72" s="2549"/>
      <c r="LEJ72" s="2549"/>
      <c r="LEK72" s="2549"/>
      <c r="LEL72" s="2549"/>
      <c r="LEM72" s="2549"/>
      <c r="LEN72" s="2549"/>
      <c r="LEO72" s="2549"/>
      <c r="LEP72" s="2549"/>
      <c r="LEQ72" s="2549"/>
      <c r="LER72" s="2549"/>
      <c r="LES72" s="2549"/>
      <c r="LET72" s="2549"/>
      <c r="LEU72" s="2549"/>
      <c r="LEV72" s="2549"/>
      <c r="LEW72" s="2549"/>
      <c r="LEX72" s="2549"/>
      <c r="LEY72" s="2549"/>
      <c r="LEZ72" s="2549"/>
      <c r="LFA72" s="2549"/>
      <c r="LFB72" s="2549"/>
      <c r="LFC72" s="2549"/>
      <c r="LFD72" s="2549"/>
      <c r="LFE72" s="2549"/>
      <c r="LFF72" s="2549"/>
      <c r="LFG72" s="2549"/>
      <c r="LFH72" s="2549"/>
      <c r="LFI72" s="2549"/>
      <c r="LFJ72" s="2549"/>
      <c r="LFK72" s="2549"/>
      <c r="LFL72" s="2549"/>
      <c r="LFM72" s="2549"/>
      <c r="LFN72" s="2549"/>
      <c r="LFO72" s="2549"/>
      <c r="LFP72" s="2549"/>
      <c r="LFQ72" s="2549"/>
      <c r="LFR72" s="2549"/>
      <c r="LFS72" s="2549"/>
      <c r="LFT72" s="2549"/>
      <c r="LFU72" s="2549"/>
      <c r="LFV72" s="2549"/>
      <c r="LFW72" s="2549"/>
      <c r="LFX72" s="2549"/>
      <c r="LFY72" s="2549"/>
      <c r="LFZ72" s="2549"/>
      <c r="LGA72" s="2549"/>
      <c r="LGB72" s="2549"/>
      <c r="LGC72" s="2549"/>
      <c r="LGD72" s="2549"/>
      <c r="LGE72" s="2549"/>
      <c r="LGF72" s="2549"/>
      <c r="LGG72" s="2549"/>
      <c r="LGH72" s="2549"/>
      <c r="LGI72" s="2549"/>
      <c r="LGJ72" s="2549"/>
      <c r="LGK72" s="2549"/>
      <c r="LGL72" s="2549"/>
      <c r="LGM72" s="2549"/>
      <c r="LGN72" s="2549"/>
      <c r="LGO72" s="2549"/>
      <c r="LGP72" s="2549"/>
      <c r="LGQ72" s="2549"/>
      <c r="LGR72" s="2549"/>
      <c r="LGS72" s="2549"/>
      <c r="LGT72" s="2549"/>
      <c r="LGU72" s="2549"/>
      <c r="LGV72" s="2549"/>
      <c r="LGW72" s="2549"/>
      <c r="LGX72" s="2549"/>
      <c r="LGY72" s="2549"/>
      <c r="LGZ72" s="2549"/>
      <c r="LHA72" s="2549"/>
      <c r="LHB72" s="2549"/>
      <c r="LHC72" s="2549"/>
      <c r="LHD72" s="2549"/>
      <c r="LHE72" s="2549"/>
      <c r="LHF72" s="2549"/>
      <c r="LHG72" s="2549"/>
      <c r="LHH72" s="2549"/>
      <c r="LHI72" s="2549"/>
      <c r="LHJ72" s="2549"/>
      <c r="LHK72" s="2549"/>
      <c r="LHL72" s="2549"/>
      <c r="LHM72" s="2549"/>
      <c r="LHN72" s="2549"/>
      <c r="LHO72" s="2549"/>
      <c r="LHP72" s="2549"/>
      <c r="LHQ72" s="2549"/>
      <c r="LHR72" s="2549"/>
      <c r="LHS72" s="2549"/>
      <c r="LHT72" s="2549"/>
      <c r="LHU72" s="2549"/>
      <c r="LHV72" s="2549"/>
      <c r="LHW72" s="2549"/>
      <c r="LHX72" s="2549"/>
      <c r="LHY72" s="2549"/>
      <c r="LHZ72" s="2549"/>
      <c r="LIA72" s="2549"/>
      <c r="LIB72" s="2549"/>
      <c r="LIC72" s="2549"/>
      <c r="LID72" s="2549"/>
      <c r="LIE72" s="2549"/>
      <c r="LIF72" s="2549"/>
      <c r="LIG72" s="2549"/>
      <c r="LIH72" s="2549"/>
      <c r="LII72" s="2549"/>
      <c r="LIJ72" s="2549"/>
      <c r="LIK72" s="2549"/>
      <c r="LIL72" s="2549"/>
      <c r="LIM72" s="2549"/>
      <c r="LIN72" s="2549"/>
      <c r="LIO72" s="2549"/>
      <c r="LIP72" s="2549"/>
      <c r="LIQ72" s="2549"/>
      <c r="LIR72" s="2549"/>
      <c r="LIS72" s="2549"/>
      <c r="LIT72" s="2549"/>
      <c r="LIU72" s="2549"/>
      <c r="LIV72" s="2549"/>
      <c r="LIW72" s="2549"/>
      <c r="LIX72" s="2549"/>
      <c r="LIY72" s="2549"/>
      <c r="LIZ72" s="2549"/>
      <c r="LJA72" s="2549"/>
      <c r="LJB72" s="2549"/>
      <c r="LJC72" s="2549"/>
      <c r="LJD72" s="2549"/>
      <c r="LJE72" s="2549"/>
      <c r="LJF72" s="2549"/>
      <c r="LJG72" s="2549"/>
      <c r="LJH72" s="2549"/>
      <c r="LJI72" s="2549"/>
      <c r="LJJ72" s="2549"/>
      <c r="LJK72" s="2549"/>
      <c r="LJL72" s="2549"/>
      <c r="LJM72" s="2549"/>
      <c r="LJN72" s="2549"/>
      <c r="LJO72" s="2549"/>
      <c r="LJP72" s="2549"/>
      <c r="LJQ72" s="2549"/>
      <c r="LJR72" s="2549"/>
      <c r="LJS72" s="2549"/>
      <c r="LJT72" s="2549"/>
      <c r="LJU72" s="2549"/>
      <c r="LJV72" s="2549"/>
      <c r="LJW72" s="2549"/>
      <c r="LJX72" s="2549"/>
      <c r="LJY72" s="2549"/>
      <c r="LJZ72" s="2549"/>
      <c r="LKA72" s="2549"/>
      <c r="LKB72" s="2549"/>
      <c r="LKC72" s="2549"/>
      <c r="LKD72" s="2549"/>
      <c r="LKE72" s="2549"/>
      <c r="LKF72" s="2549"/>
      <c r="LKG72" s="2549"/>
      <c r="LKH72" s="2549"/>
      <c r="LKI72" s="2549"/>
      <c r="LKJ72" s="2549"/>
      <c r="LKK72" s="2549"/>
      <c r="LKL72" s="2549"/>
      <c r="LKM72" s="2549"/>
      <c r="LKN72" s="2549"/>
      <c r="LKO72" s="2549"/>
      <c r="LKP72" s="2549"/>
      <c r="LKQ72" s="2549"/>
      <c r="LKR72" s="2549"/>
      <c r="LKS72" s="2549"/>
      <c r="LKT72" s="2549"/>
      <c r="LKU72" s="2549"/>
      <c r="LKV72" s="2549"/>
      <c r="LKW72" s="2549"/>
      <c r="LKX72" s="2549"/>
      <c r="LKY72" s="2549"/>
      <c r="LKZ72" s="2549"/>
      <c r="LLA72" s="2549"/>
      <c r="LLB72" s="2549"/>
      <c r="LLC72" s="2549"/>
      <c r="LLD72" s="2549"/>
      <c r="LLE72" s="2549"/>
      <c r="LLF72" s="2549"/>
      <c r="LLG72" s="2549"/>
      <c r="LLH72" s="2549"/>
      <c r="LLI72" s="2549"/>
      <c r="LLJ72" s="2549"/>
      <c r="LLK72" s="2549"/>
      <c r="LLL72" s="2549"/>
      <c r="LLM72" s="2549"/>
      <c r="LLN72" s="2549"/>
      <c r="LLO72" s="2549"/>
      <c r="LLP72" s="2549"/>
      <c r="LLQ72" s="2549"/>
      <c r="LLR72" s="2549"/>
      <c r="LLS72" s="2549"/>
      <c r="LLT72" s="2549"/>
      <c r="LLU72" s="2549"/>
      <c r="LLV72" s="2549"/>
      <c r="LLW72" s="2549"/>
      <c r="LLX72" s="2549"/>
      <c r="LLY72" s="2549"/>
      <c r="LLZ72" s="2549"/>
      <c r="LMA72" s="2549"/>
      <c r="LMB72" s="2549"/>
      <c r="LMC72" s="2549"/>
      <c r="LMD72" s="2549"/>
      <c r="LME72" s="2549"/>
      <c r="LMF72" s="2549"/>
      <c r="LMG72" s="2549"/>
      <c r="LMH72" s="2549"/>
      <c r="LMI72" s="2549"/>
      <c r="LMJ72" s="2549"/>
      <c r="LMK72" s="2549"/>
      <c r="LML72" s="2549"/>
      <c r="LMM72" s="2549"/>
      <c r="LMN72" s="2549"/>
      <c r="LMO72" s="2549"/>
      <c r="LMP72" s="2549"/>
      <c r="LMQ72" s="2549"/>
      <c r="LMR72" s="2549"/>
      <c r="LMS72" s="2549"/>
      <c r="LMT72" s="2549"/>
      <c r="LMU72" s="2549"/>
      <c r="LMV72" s="2549"/>
      <c r="LMW72" s="2549"/>
      <c r="LMX72" s="2549"/>
      <c r="LMY72" s="2549"/>
      <c r="LMZ72" s="2549"/>
      <c r="LNA72" s="2549"/>
      <c r="LNB72" s="2549"/>
      <c r="LNC72" s="2549"/>
      <c r="LND72" s="2549"/>
      <c r="LNE72" s="2549"/>
      <c r="LNF72" s="2549"/>
      <c r="LNG72" s="2549"/>
      <c r="LNH72" s="2549"/>
      <c r="LNI72" s="2549"/>
      <c r="LNJ72" s="2549"/>
      <c r="LNK72" s="2549"/>
      <c r="LNL72" s="2549"/>
      <c r="LNM72" s="2549"/>
      <c r="LNN72" s="2549"/>
      <c r="LNO72" s="2549"/>
      <c r="LNP72" s="2549"/>
      <c r="LNQ72" s="2549"/>
      <c r="LNR72" s="2549"/>
      <c r="LNS72" s="2549"/>
      <c r="LNT72" s="2549"/>
      <c r="LNU72" s="2549"/>
      <c r="LNV72" s="2549"/>
      <c r="LNW72" s="2549"/>
      <c r="LNX72" s="2549"/>
      <c r="LNY72" s="2549"/>
      <c r="LNZ72" s="2549"/>
      <c r="LOA72" s="2549"/>
      <c r="LOB72" s="2549"/>
      <c r="LOC72" s="2549"/>
      <c r="LOD72" s="2549"/>
      <c r="LOE72" s="2549"/>
      <c r="LOF72" s="2549"/>
      <c r="LOG72" s="2549"/>
      <c r="LOH72" s="2549"/>
      <c r="LOI72" s="2549"/>
      <c r="LOJ72" s="2549"/>
      <c r="LOK72" s="2549"/>
      <c r="LOL72" s="2549"/>
      <c r="LOM72" s="2549"/>
      <c r="LON72" s="2549"/>
      <c r="LOO72" s="2549"/>
      <c r="LOP72" s="2549"/>
      <c r="LOQ72" s="2549"/>
      <c r="LOR72" s="2549"/>
      <c r="LOS72" s="2549"/>
      <c r="LOT72" s="2549"/>
      <c r="LOU72" s="2549"/>
      <c r="LOV72" s="2549"/>
      <c r="LOW72" s="2549"/>
      <c r="LOX72" s="2549"/>
      <c r="LOY72" s="2549"/>
      <c r="LOZ72" s="2549"/>
      <c r="LPA72" s="2549"/>
      <c r="LPB72" s="2549"/>
      <c r="LPC72" s="2549"/>
      <c r="LPD72" s="2549"/>
      <c r="LPE72" s="2549"/>
      <c r="LPF72" s="2549"/>
      <c r="LPG72" s="2549"/>
      <c r="LPH72" s="2549"/>
      <c r="LPI72" s="2549"/>
      <c r="LPJ72" s="2549"/>
      <c r="LPK72" s="2549"/>
      <c r="LPL72" s="2549"/>
      <c r="LPM72" s="2549"/>
      <c r="LPN72" s="2549"/>
      <c r="LPO72" s="2549"/>
      <c r="LPP72" s="2549"/>
      <c r="LPQ72" s="2549"/>
      <c r="LPR72" s="2549"/>
      <c r="LPS72" s="2549"/>
      <c r="LPT72" s="2549"/>
      <c r="LPU72" s="2549"/>
      <c r="LPV72" s="2549"/>
      <c r="LPW72" s="2549"/>
      <c r="LPX72" s="2549"/>
      <c r="LPY72" s="2549"/>
      <c r="LPZ72" s="2549"/>
      <c r="LQA72" s="2549"/>
      <c r="LQB72" s="2549"/>
      <c r="LQC72" s="2549"/>
      <c r="LQD72" s="2549"/>
      <c r="LQE72" s="2549"/>
      <c r="LQF72" s="2549"/>
      <c r="LQG72" s="2549"/>
      <c r="LQH72" s="2549"/>
      <c r="LQI72" s="2549"/>
      <c r="LQJ72" s="2549"/>
      <c r="LQK72" s="2549"/>
      <c r="LQL72" s="2549"/>
      <c r="LQM72" s="2549"/>
      <c r="LQN72" s="2549"/>
      <c r="LQO72" s="2549"/>
      <c r="LQP72" s="2549"/>
      <c r="LQQ72" s="2549"/>
      <c r="LQR72" s="2549"/>
      <c r="LQS72" s="2549"/>
      <c r="LQT72" s="2549"/>
      <c r="LQU72" s="2549"/>
      <c r="LQV72" s="2549"/>
      <c r="LQW72" s="2549"/>
      <c r="LQX72" s="2549"/>
      <c r="LQY72" s="2549"/>
      <c r="LQZ72" s="2549"/>
      <c r="LRA72" s="2549"/>
      <c r="LRB72" s="2549"/>
      <c r="LRC72" s="2549"/>
      <c r="LRD72" s="2549"/>
      <c r="LRE72" s="2549"/>
      <c r="LRF72" s="2549"/>
      <c r="LRG72" s="2549"/>
      <c r="LRH72" s="2549"/>
      <c r="LRI72" s="2549"/>
      <c r="LRJ72" s="2549"/>
      <c r="LRK72" s="2549"/>
      <c r="LRL72" s="2549"/>
      <c r="LRM72" s="2549"/>
      <c r="LRN72" s="2549"/>
      <c r="LRO72" s="2549"/>
      <c r="LRP72" s="2549"/>
      <c r="LRQ72" s="2549"/>
      <c r="LRR72" s="2549"/>
      <c r="LRS72" s="2549"/>
      <c r="LRT72" s="2549"/>
      <c r="LRU72" s="2549"/>
      <c r="LRV72" s="2549"/>
      <c r="LRW72" s="2549"/>
      <c r="LRX72" s="2549"/>
      <c r="LRY72" s="2549"/>
      <c r="LRZ72" s="2549"/>
      <c r="LSA72" s="2549"/>
      <c r="LSB72" s="2549"/>
      <c r="LSC72" s="2549"/>
      <c r="LSD72" s="2549"/>
      <c r="LSE72" s="2549"/>
      <c r="LSF72" s="2549"/>
      <c r="LSG72" s="2549"/>
      <c r="LSH72" s="2549"/>
      <c r="LSI72" s="2549"/>
      <c r="LSJ72" s="2549"/>
      <c r="LSK72" s="2549"/>
      <c r="LSL72" s="2549"/>
      <c r="LSM72" s="2549"/>
      <c r="LSN72" s="2549"/>
      <c r="LSO72" s="2549"/>
      <c r="LSP72" s="2549"/>
      <c r="LSQ72" s="2549"/>
      <c r="LSR72" s="2549"/>
      <c r="LSS72" s="2549"/>
      <c r="LST72" s="2549"/>
      <c r="LSU72" s="2549"/>
      <c r="LSV72" s="2549"/>
      <c r="LSW72" s="2549"/>
      <c r="LSX72" s="2549"/>
      <c r="LSY72" s="2549"/>
      <c r="LSZ72" s="2549"/>
      <c r="LTA72" s="2549"/>
      <c r="LTB72" s="2549"/>
      <c r="LTC72" s="2549"/>
      <c r="LTD72" s="2549"/>
      <c r="LTE72" s="2549"/>
      <c r="LTF72" s="2549"/>
      <c r="LTG72" s="2549"/>
      <c r="LTH72" s="2549"/>
      <c r="LTI72" s="2549"/>
      <c r="LTJ72" s="2549"/>
      <c r="LTK72" s="2549"/>
      <c r="LTL72" s="2549"/>
      <c r="LTM72" s="2549"/>
      <c r="LTN72" s="2549"/>
      <c r="LTO72" s="2549"/>
      <c r="LTP72" s="2549"/>
      <c r="LTQ72" s="2549"/>
      <c r="LTR72" s="2549"/>
      <c r="LTS72" s="2549"/>
      <c r="LTT72" s="2549"/>
      <c r="LTU72" s="2549"/>
      <c r="LTV72" s="2549"/>
      <c r="LTW72" s="2549"/>
      <c r="LTX72" s="2549"/>
      <c r="LTY72" s="2549"/>
      <c r="LTZ72" s="2549"/>
      <c r="LUA72" s="2549"/>
      <c r="LUB72" s="2549"/>
      <c r="LUC72" s="2549"/>
      <c r="LUD72" s="2549"/>
      <c r="LUE72" s="2549"/>
      <c r="LUF72" s="2549"/>
      <c r="LUG72" s="2549"/>
      <c r="LUH72" s="2549"/>
      <c r="LUI72" s="2549"/>
      <c r="LUJ72" s="2549"/>
      <c r="LUK72" s="2549"/>
      <c r="LUL72" s="2549"/>
      <c r="LUM72" s="2549"/>
      <c r="LUN72" s="2549"/>
      <c r="LUO72" s="2549"/>
      <c r="LUP72" s="2549"/>
      <c r="LUQ72" s="2549"/>
      <c r="LUR72" s="2549"/>
      <c r="LUS72" s="2549"/>
      <c r="LUT72" s="2549"/>
      <c r="LUU72" s="2549"/>
      <c r="LUV72" s="2549"/>
      <c r="LUW72" s="2549"/>
      <c r="LUX72" s="2549"/>
      <c r="LUY72" s="2549"/>
      <c r="LUZ72" s="2549"/>
      <c r="LVA72" s="2549"/>
      <c r="LVB72" s="2549"/>
      <c r="LVC72" s="2549"/>
      <c r="LVD72" s="2549"/>
      <c r="LVE72" s="2549"/>
      <c r="LVF72" s="2549"/>
      <c r="LVG72" s="2549"/>
      <c r="LVH72" s="2549"/>
      <c r="LVI72" s="2549"/>
      <c r="LVJ72" s="2549"/>
      <c r="LVK72" s="2549"/>
      <c r="LVL72" s="2549"/>
      <c r="LVM72" s="2549"/>
      <c r="LVN72" s="2549"/>
      <c r="LVO72" s="2549"/>
      <c r="LVP72" s="2549"/>
      <c r="LVQ72" s="2549"/>
      <c r="LVR72" s="2549"/>
      <c r="LVS72" s="2549"/>
      <c r="LVT72" s="2549"/>
      <c r="LVU72" s="2549"/>
      <c r="LVV72" s="2549"/>
      <c r="LVW72" s="2549"/>
      <c r="LVX72" s="2549"/>
      <c r="LVY72" s="2549"/>
      <c r="LVZ72" s="2549"/>
      <c r="LWA72" s="2549"/>
      <c r="LWB72" s="2549"/>
      <c r="LWC72" s="2549"/>
      <c r="LWD72" s="2549"/>
      <c r="LWE72" s="2549"/>
      <c r="LWF72" s="2549"/>
      <c r="LWG72" s="2549"/>
      <c r="LWH72" s="2549"/>
      <c r="LWI72" s="2549"/>
      <c r="LWJ72" s="2549"/>
      <c r="LWK72" s="2549"/>
      <c r="LWL72" s="2549"/>
      <c r="LWM72" s="2549"/>
      <c r="LWN72" s="2549"/>
      <c r="LWO72" s="2549"/>
      <c r="LWP72" s="2549"/>
      <c r="LWQ72" s="2549"/>
      <c r="LWR72" s="2549"/>
      <c r="LWS72" s="2549"/>
      <c r="LWT72" s="2549"/>
      <c r="LWU72" s="2549"/>
      <c r="LWV72" s="2549"/>
      <c r="LWW72" s="2549"/>
      <c r="LWX72" s="2549"/>
      <c r="LWY72" s="2549"/>
      <c r="LWZ72" s="2549"/>
      <c r="LXA72" s="2549"/>
      <c r="LXB72" s="2549"/>
      <c r="LXC72" s="2549"/>
      <c r="LXD72" s="2549"/>
      <c r="LXE72" s="2549"/>
      <c r="LXF72" s="2549"/>
      <c r="LXG72" s="2549"/>
      <c r="LXH72" s="2549"/>
      <c r="LXI72" s="2549"/>
      <c r="LXJ72" s="2549"/>
      <c r="LXK72" s="2549"/>
      <c r="LXL72" s="2549"/>
      <c r="LXM72" s="2549"/>
      <c r="LXN72" s="2549"/>
      <c r="LXO72" s="2549"/>
      <c r="LXP72" s="2549"/>
      <c r="LXQ72" s="2549"/>
      <c r="LXR72" s="2549"/>
      <c r="LXS72" s="2549"/>
      <c r="LXT72" s="2549"/>
      <c r="LXU72" s="2549"/>
      <c r="LXV72" s="2549"/>
      <c r="LXW72" s="2549"/>
      <c r="LXX72" s="2549"/>
      <c r="LXY72" s="2549"/>
      <c r="LXZ72" s="2549"/>
      <c r="LYA72" s="2549"/>
      <c r="LYB72" s="2549"/>
      <c r="LYC72" s="2549"/>
      <c r="LYD72" s="2549"/>
      <c r="LYE72" s="2549"/>
      <c r="LYF72" s="2549"/>
      <c r="LYG72" s="2549"/>
      <c r="LYH72" s="2549"/>
      <c r="LYI72" s="2549"/>
      <c r="LYJ72" s="2549"/>
      <c r="LYK72" s="2549"/>
      <c r="LYL72" s="2549"/>
      <c r="LYM72" s="2549"/>
      <c r="LYN72" s="2549"/>
      <c r="LYO72" s="2549"/>
      <c r="LYP72" s="2549"/>
      <c r="LYQ72" s="2549"/>
      <c r="LYR72" s="2549"/>
      <c r="LYS72" s="2549"/>
      <c r="LYT72" s="2549"/>
      <c r="LYU72" s="2549"/>
      <c r="LYV72" s="2549"/>
      <c r="LYW72" s="2549"/>
      <c r="LYX72" s="2549"/>
      <c r="LYY72" s="2549"/>
      <c r="LYZ72" s="2549"/>
      <c r="LZA72" s="2549"/>
      <c r="LZB72" s="2549"/>
      <c r="LZC72" s="2549"/>
      <c r="LZD72" s="2549"/>
      <c r="LZE72" s="2549"/>
      <c r="LZF72" s="2549"/>
      <c r="LZG72" s="2549"/>
      <c r="LZH72" s="2549"/>
      <c r="LZI72" s="2549"/>
      <c r="LZJ72" s="2549"/>
      <c r="LZK72" s="2549"/>
      <c r="LZL72" s="2549"/>
      <c r="LZM72" s="2549"/>
      <c r="LZN72" s="2549"/>
      <c r="LZO72" s="2549"/>
      <c r="LZP72" s="2549"/>
      <c r="LZQ72" s="2549"/>
      <c r="LZR72" s="2549"/>
      <c r="LZS72" s="2549"/>
      <c r="LZT72" s="2549"/>
      <c r="LZU72" s="2549"/>
      <c r="LZV72" s="2549"/>
      <c r="LZW72" s="2549"/>
      <c r="LZX72" s="2549"/>
      <c r="LZY72" s="2549"/>
      <c r="LZZ72" s="2549"/>
      <c r="MAA72" s="2549"/>
      <c r="MAB72" s="2549"/>
      <c r="MAC72" s="2549"/>
      <c r="MAD72" s="2549"/>
      <c r="MAE72" s="2549"/>
      <c r="MAF72" s="2549"/>
      <c r="MAG72" s="2549"/>
      <c r="MAH72" s="2549"/>
      <c r="MAI72" s="2549"/>
      <c r="MAJ72" s="2549"/>
      <c r="MAK72" s="2549"/>
      <c r="MAL72" s="2549"/>
      <c r="MAM72" s="2549"/>
      <c r="MAN72" s="2549"/>
      <c r="MAO72" s="2549"/>
      <c r="MAP72" s="2549"/>
      <c r="MAQ72" s="2549"/>
      <c r="MAR72" s="2549"/>
      <c r="MAS72" s="2549"/>
      <c r="MAT72" s="2549"/>
      <c r="MAU72" s="2549"/>
      <c r="MAV72" s="2549"/>
      <c r="MAW72" s="2549"/>
      <c r="MAX72" s="2549"/>
      <c r="MAY72" s="2549"/>
      <c r="MAZ72" s="2549"/>
      <c r="MBA72" s="2549"/>
      <c r="MBB72" s="2549"/>
      <c r="MBC72" s="2549"/>
      <c r="MBD72" s="2549"/>
      <c r="MBE72" s="2549"/>
      <c r="MBF72" s="2549"/>
      <c r="MBG72" s="2549"/>
      <c r="MBH72" s="2549"/>
      <c r="MBI72" s="2549"/>
      <c r="MBJ72" s="2549"/>
      <c r="MBK72" s="2549"/>
      <c r="MBL72" s="2549"/>
      <c r="MBM72" s="2549"/>
      <c r="MBN72" s="2549"/>
      <c r="MBO72" s="2549"/>
      <c r="MBP72" s="2549"/>
      <c r="MBQ72" s="2549"/>
      <c r="MBR72" s="2549"/>
      <c r="MBS72" s="2549"/>
      <c r="MBT72" s="2549"/>
      <c r="MBU72" s="2549"/>
      <c r="MBV72" s="2549"/>
      <c r="MBW72" s="2549"/>
      <c r="MBX72" s="2549"/>
      <c r="MBY72" s="2549"/>
      <c r="MBZ72" s="2549"/>
      <c r="MCA72" s="2549"/>
      <c r="MCB72" s="2549"/>
      <c r="MCC72" s="2549"/>
      <c r="MCD72" s="2549"/>
      <c r="MCE72" s="2549"/>
      <c r="MCF72" s="2549"/>
      <c r="MCG72" s="2549"/>
      <c r="MCH72" s="2549"/>
      <c r="MCI72" s="2549"/>
      <c r="MCJ72" s="2549"/>
      <c r="MCK72" s="2549"/>
      <c r="MCL72" s="2549"/>
      <c r="MCM72" s="2549"/>
      <c r="MCN72" s="2549"/>
      <c r="MCO72" s="2549"/>
      <c r="MCP72" s="2549"/>
      <c r="MCQ72" s="2549"/>
      <c r="MCR72" s="2549"/>
      <c r="MCS72" s="2549"/>
      <c r="MCT72" s="2549"/>
      <c r="MCU72" s="2549"/>
      <c r="MCV72" s="2549"/>
      <c r="MCW72" s="2549"/>
      <c r="MCX72" s="2549"/>
      <c r="MCY72" s="2549"/>
      <c r="MCZ72" s="2549"/>
      <c r="MDA72" s="2549"/>
      <c r="MDB72" s="2549"/>
      <c r="MDC72" s="2549"/>
      <c r="MDD72" s="2549"/>
      <c r="MDE72" s="2549"/>
      <c r="MDF72" s="2549"/>
      <c r="MDG72" s="2549"/>
      <c r="MDH72" s="2549"/>
      <c r="MDI72" s="2549"/>
      <c r="MDJ72" s="2549"/>
      <c r="MDK72" s="2549"/>
      <c r="MDL72" s="2549"/>
      <c r="MDM72" s="2549"/>
      <c r="MDN72" s="2549"/>
      <c r="MDO72" s="2549"/>
      <c r="MDP72" s="2549"/>
      <c r="MDQ72" s="2549"/>
      <c r="MDR72" s="2549"/>
      <c r="MDS72" s="2549"/>
      <c r="MDT72" s="2549"/>
      <c r="MDU72" s="2549"/>
      <c r="MDV72" s="2549"/>
      <c r="MDW72" s="2549"/>
      <c r="MDX72" s="2549"/>
      <c r="MDY72" s="2549"/>
      <c r="MDZ72" s="2549"/>
      <c r="MEA72" s="2549"/>
      <c r="MEB72" s="2549"/>
      <c r="MEC72" s="2549"/>
      <c r="MED72" s="2549"/>
      <c r="MEE72" s="2549"/>
      <c r="MEF72" s="2549"/>
      <c r="MEG72" s="2549"/>
      <c r="MEH72" s="2549"/>
      <c r="MEI72" s="2549"/>
      <c r="MEJ72" s="2549"/>
      <c r="MEK72" s="2549"/>
      <c r="MEL72" s="2549"/>
      <c r="MEM72" s="2549"/>
      <c r="MEN72" s="2549"/>
      <c r="MEO72" s="2549"/>
      <c r="MEP72" s="2549"/>
      <c r="MEQ72" s="2549"/>
      <c r="MER72" s="2549"/>
      <c r="MES72" s="2549"/>
      <c r="MET72" s="2549"/>
      <c r="MEU72" s="2549"/>
      <c r="MEV72" s="2549"/>
      <c r="MEW72" s="2549"/>
      <c r="MEX72" s="2549"/>
      <c r="MEY72" s="2549"/>
      <c r="MEZ72" s="2549"/>
      <c r="MFA72" s="2549"/>
      <c r="MFB72" s="2549"/>
      <c r="MFC72" s="2549"/>
      <c r="MFD72" s="2549"/>
      <c r="MFE72" s="2549"/>
      <c r="MFF72" s="2549"/>
      <c r="MFG72" s="2549"/>
      <c r="MFH72" s="2549"/>
      <c r="MFI72" s="2549"/>
      <c r="MFJ72" s="2549"/>
      <c r="MFK72" s="2549"/>
      <c r="MFL72" s="2549"/>
      <c r="MFM72" s="2549"/>
      <c r="MFN72" s="2549"/>
      <c r="MFO72" s="2549"/>
      <c r="MFP72" s="2549"/>
      <c r="MFQ72" s="2549"/>
      <c r="MFR72" s="2549"/>
      <c r="MFS72" s="2549"/>
      <c r="MFT72" s="2549"/>
      <c r="MFU72" s="2549"/>
      <c r="MFV72" s="2549"/>
      <c r="MFW72" s="2549"/>
      <c r="MFX72" s="2549"/>
      <c r="MFY72" s="2549"/>
      <c r="MFZ72" s="2549"/>
      <c r="MGA72" s="2549"/>
      <c r="MGB72" s="2549"/>
      <c r="MGC72" s="2549"/>
      <c r="MGD72" s="2549"/>
      <c r="MGE72" s="2549"/>
      <c r="MGF72" s="2549"/>
      <c r="MGG72" s="2549"/>
      <c r="MGH72" s="2549"/>
      <c r="MGI72" s="2549"/>
      <c r="MGJ72" s="2549"/>
      <c r="MGK72" s="2549"/>
      <c r="MGL72" s="2549"/>
      <c r="MGM72" s="2549"/>
      <c r="MGN72" s="2549"/>
      <c r="MGO72" s="2549"/>
      <c r="MGP72" s="2549"/>
      <c r="MGQ72" s="2549"/>
      <c r="MGR72" s="2549"/>
      <c r="MGS72" s="2549"/>
      <c r="MGT72" s="2549"/>
      <c r="MGU72" s="2549"/>
      <c r="MGV72" s="2549"/>
      <c r="MGW72" s="2549"/>
      <c r="MGX72" s="2549"/>
      <c r="MGY72" s="2549"/>
      <c r="MGZ72" s="2549"/>
      <c r="MHA72" s="2549"/>
      <c r="MHB72" s="2549"/>
      <c r="MHC72" s="2549"/>
      <c r="MHD72" s="2549"/>
      <c r="MHE72" s="2549"/>
      <c r="MHF72" s="2549"/>
      <c r="MHG72" s="2549"/>
      <c r="MHH72" s="2549"/>
      <c r="MHI72" s="2549"/>
      <c r="MHJ72" s="2549"/>
      <c r="MHK72" s="2549"/>
      <c r="MHL72" s="2549"/>
      <c r="MHM72" s="2549"/>
      <c r="MHN72" s="2549"/>
      <c r="MHO72" s="2549"/>
      <c r="MHP72" s="2549"/>
      <c r="MHQ72" s="2549"/>
      <c r="MHR72" s="2549"/>
      <c r="MHS72" s="2549"/>
      <c r="MHT72" s="2549"/>
      <c r="MHU72" s="2549"/>
      <c r="MHV72" s="2549"/>
      <c r="MHW72" s="2549"/>
      <c r="MHX72" s="2549"/>
      <c r="MHY72" s="2549"/>
      <c r="MHZ72" s="2549"/>
      <c r="MIA72" s="2549"/>
      <c r="MIB72" s="2549"/>
      <c r="MIC72" s="2549"/>
      <c r="MID72" s="2549"/>
      <c r="MIE72" s="2549"/>
      <c r="MIF72" s="2549"/>
      <c r="MIG72" s="2549"/>
      <c r="MIH72" s="2549"/>
      <c r="MII72" s="2549"/>
      <c r="MIJ72" s="2549"/>
      <c r="MIK72" s="2549"/>
      <c r="MIL72" s="2549"/>
      <c r="MIM72" s="2549"/>
      <c r="MIN72" s="2549"/>
      <c r="MIO72" s="2549"/>
      <c r="MIP72" s="2549"/>
      <c r="MIQ72" s="2549"/>
      <c r="MIR72" s="2549"/>
      <c r="MIS72" s="2549"/>
      <c r="MIT72" s="2549"/>
      <c r="MIU72" s="2549"/>
      <c r="MIV72" s="2549"/>
      <c r="MIW72" s="2549"/>
      <c r="MIX72" s="2549"/>
      <c r="MIY72" s="2549"/>
      <c r="MIZ72" s="2549"/>
      <c r="MJA72" s="2549"/>
      <c r="MJB72" s="2549"/>
      <c r="MJC72" s="2549"/>
      <c r="MJD72" s="2549"/>
      <c r="MJE72" s="2549"/>
      <c r="MJF72" s="2549"/>
      <c r="MJG72" s="2549"/>
      <c r="MJH72" s="2549"/>
      <c r="MJI72" s="2549"/>
      <c r="MJJ72" s="2549"/>
      <c r="MJK72" s="2549"/>
      <c r="MJL72" s="2549"/>
      <c r="MJM72" s="2549"/>
      <c r="MJN72" s="2549"/>
      <c r="MJO72" s="2549"/>
      <c r="MJP72" s="2549"/>
      <c r="MJQ72" s="2549"/>
      <c r="MJR72" s="2549"/>
      <c r="MJS72" s="2549"/>
      <c r="MJT72" s="2549"/>
      <c r="MJU72" s="2549"/>
      <c r="MJV72" s="2549"/>
      <c r="MJW72" s="2549"/>
      <c r="MJX72" s="2549"/>
      <c r="MJY72" s="2549"/>
      <c r="MJZ72" s="2549"/>
      <c r="MKA72" s="2549"/>
      <c r="MKB72" s="2549"/>
      <c r="MKC72" s="2549"/>
      <c r="MKD72" s="2549"/>
      <c r="MKE72" s="2549"/>
      <c r="MKF72" s="2549"/>
      <c r="MKG72" s="2549"/>
      <c r="MKH72" s="2549"/>
      <c r="MKI72" s="2549"/>
      <c r="MKJ72" s="2549"/>
      <c r="MKK72" s="2549"/>
      <c r="MKL72" s="2549"/>
      <c r="MKM72" s="2549"/>
      <c r="MKN72" s="2549"/>
      <c r="MKO72" s="2549"/>
      <c r="MKP72" s="2549"/>
      <c r="MKQ72" s="2549"/>
      <c r="MKR72" s="2549"/>
      <c r="MKS72" s="2549"/>
      <c r="MKT72" s="2549"/>
      <c r="MKU72" s="2549"/>
      <c r="MKV72" s="2549"/>
      <c r="MKW72" s="2549"/>
      <c r="MKX72" s="2549"/>
      <c r="MKY72" s="2549"/>
      <c r="MKZ72" s="2549"/>
      <c r="MLA72" s="2549"/>
      <c r="MLB72" s="2549"/>
      <c r="MLC72" s="2549"/>
      <c r="MLD72" s="2549"/>
      <c r="MLE72" s="2549"/>
      <c r="MLF72" s="2549"/>
      <c r="MLG72" s="2549"/>
      <c r="MLH72" s="2549"/>
      <c r="MLI72" s="2549"/>
      <c r="MLJ72" s="2549"/>
      <c r="MLK72" s="2549"/>
      <c r="MLL72" s="2549"/>
      <c r="MLM72" s="2549"/>
      <c r="MLN72" s="2549"/>
      <c r="MLO72" s="2549"/>
      <c r="MLP72" s="2549"/>
      <c r="MLQ72" s="2549"/>
      <c r="MLR72" s="2549"/>
      <c r="MLS72" s="2549"/>
      <c r="MLT72" s="2549"/>
      <c r="MLU72" s="2549"/>
      <c r="MLV72" s="2549"/>
      <c r="MLW72" s="2549"/>
      <c r="MLX72" s="2549"/>
      <c r="MLY72" s="2549"/>
      <c r="MLZ72" s="2549"/>
      <c r="MMA72" s="2549"/>
      <c r="MMB72" s="2549"/>
      <c r="MMC72" s="2549"/>
      <c r="MMD72" s="2549"/>
      <c r="MME72" s="2549"/>
      <c r="MMF72" s="2549"/>
      <c r="MMG72" s="2549"/>
      <c r="MMH72" s="2549"/>
      <c r="MMI72" s="2549"/>
      <c r="MMJ72" s="2549"/>
      <c r="MMK72" s="2549"/>
      <c r="MML72" s="2549"/>
      <c r="MMM72" s="2549"/>
      <c r="MMN72" s="2549"/>
      <c r="MMO72" s="2549"/>
      <c r="MMP72" s="2549"/>
      <c r="MMQ72" s="2549"/>
      <c r="MMR72" s="2549"/>
      <c r="MMS72" s="2549"/>
      <c r="MMT72" s="2549"/>
      <c r="MMU72" s="2549"/>
      <c r="MMV72" s="2549"/>
      <c r="MMW72" s="2549"/>
      <c r="MMX72" s="2549"/>
      <c r="MMY72" s="2549"/>
      <c r="MMZ72" s="2549"/>
      <c r="MNA72" s="2549"/>
      <c r="MNB72" s="2549"/>
      <c r="MNC72" s="2549"/>
      <c r="MND72" s="2549"/>
      <c r="MNE72" s="2549"/>
      <c r="MNF72" s="2549"/>
      <c r="MNG72" s="2549"/>
      <c r="MNH72" s="2549"/>
      <c r="MNI72" s="2549"/>
      <c r="MNJ72" s="2549"/>
      <c r="MNK72" s="2549"/>
      <c r="MNL72" s="2549"/>
      <c r="MNM72" s="2549"/>
      <c r="MNN72" s="2549"/>
      <c r="MNO72" s="2549"/>
      <c r="MNP72" s="2549"/>
      <c r="MNQ72" s="2549"/>
      <c r="MNR72" s="2549"/>
      <c r="MNS72" s="2549"/>
      <c r="MNT72" s="2549"/>
      <c r="MNU72" s="2549"/>
      <c r="MNV72" s="2549"/>
      <c r="MNW72" s="2549"/>
      <c r="MNX72" s="2549"/>
      <c r="MNY72" s="2549"/>
      <c r="MNZ72" s="2549"/>
      <c r="MOA72" s="2549"/>
      <c r="MOB72" s="2549"/>
      <c r="MOC72" s="2549"/>
      <c r="MOD72" s="2549"/>
      <c r="MOE72" s="2549"/>
      <c r="MOF72" s="2549"/>
      <c r="MOG72" s="2549"/>
      <c r="MOH72" s="2549"/>
      <c r="MOI72" s="2549"/>
      <c r="MOJ72" s="2549"/>
      <c r="MOK72" s="2549"/>
      <c r="MOL72" s="2549"/>
      <c r="MOM72" s="2549"/>
      <c r="MON72" s="2549"/>
      <c r="MOO72" s="2549"/>
      <c r="MOP72" s="2549"/>
      <c r="MOQ72" s="2549"/>
      <c r="MOR72" s="2549"/>
      <c r="MOS72" s="2549"/>
      <c r="MOT72" s="2549"/>
      <c r="MOU72" s="2549"/>
      <c r="MOV72" s="2549"/>
      <c r="MOW72" s="2549"/>
      <c r="MOX72" s="2549"/>
      <c r="MOY72" s="2549"/>
      <c r="MOZ72" s="2549"/>
      <c r="MPA72" s="2549"/>
      <c r="MPB72" s="2549"/>
      <c r="MPC72" s="2549"/>
      <c r="MPD72" s="2549"/>
      <c r="MPE72" s="2549"/>
      <c r="MPF72" s="2549"/>
      <c r="MPG72" s="2549"/>
      <c r="MPH72" s="2549"/>
      <c r="MPI72" s="2549"/>
      <c r="MPJ72" s="2549"/>
      <c r="MPK72" s="2549"/>
      <c r="MPL72" s="2549"/>
      <c r="MPM72" s="2549"/>
      <c r="MPN72" s="2549"/>
      <c r="MPO72" s="2549"/>
      <c r="MPP72" s="2549"/>
      <c r="MPQ72" s="2549"/>
      <c r="MPR72" s="2549"/>
      <c r="MPS72" s="2549"/>
      <c r="MPT72" s="2549"/>
      <c r="MPU72" s="2549"/>
      <c r="MPV72" s="2549"/>
      <c r="MPW72" s="2549"/>
      <c r="MPX72" s="2549"/>
      <c r="MPY72" s="2549"/>
      <c r="MPZ72" s="2549"/>
      <c r="MQA72" s="2549"/>
      <c r="MQB72" s="2549"/>
      <c r="MQC72" s="2549"/>
      <c r="MQD72" s="2549"/>
      <c r="MQE72" s="2549"/>
      <c r="MQF72" s="2549"/>
      <c r="MQG72" s="2549"/>
      <c r="MQH72" s="2549"/>
      <c r="MQI72" s="2549"/>
      <c r="MQJ72" s="2549"/>
      <c r="MQK72" s="2549"/>
      <c r="MQL72" s="2549"/>
      <c r="MQM72" s="2549"/>
      <c r="MQN72" s="2549"/>
      <c r="MQO72" s="2549"/>
      <c r="MQP72" s="2549"/>
      <c r="MQQ72" s="2549"/>
      <c r="MQR72" s="2549"/>
      <c r="MQS72" s="2549"/>
      <c r="MQT72" s="2549"/>
      <c r="MQU72" s="2549"/>
      <c r="MQV72" s="2549"/>
      <c r="MQW72" s="2549"/>
      <c r="MQX72" s="2549"/>
      <c r="MQY72" s="2549"/>
      <c r="MQZ72" s="2549"/>
      <c r="MRA72" s="2549"/>
      <c r="MRB72" s="2549"/>
      <c r="MRC72" s="2549"/>
      <c r="MRD72" s="2549"/>
      <c r="MRE72" s="2549"/>
      <c r="MRF72" s="2549"/>
      <c r="MRG72" s="2549"/>
      <c r="MRH72" s="2549"/>
      <c r="MRI72" s="2549"/>
      <c r="MRJ72" s="2549"/>
      <c r="MRK72" s="2549"/>
      <c r="MRL72" s="2549"/>
      <c r="MRM72" s="2549"/>
      <c r="MRN72" s="2549"/>
      <c r="MRO72" s="2549"/>
      <c r="MRP72" s="2549"/>
      <c r="MRQ72" s="2549"/>
      <c r="MRR72" s="2549"/>
      <c r="MRS72" s="2549"/>
      <c r="MRT72" s="2549"/>
      <c r="MRU72" s="2549"/>
      <c r="MRV72" s="2549"/>
      <c r="MRW72" s="2549"/>
      <c r="MRX72" s="2549"/>
      <c r="MRY72" s="2549"/>
      <c r="MRZ72" s="2549"/>
      <c r="MSA72" s="2549"/>
      <c r="MSB72" s="2549"/>
      <c r="MSC72" s="2549"/>
      <c r="MSD72" s="2549"/>
      <c r="MSE72" s="2549"/>
      <c r="MSF72" s="2549"/>
      <c r="MSG72" s="2549"/>
      <c r="MSH72" s="2549"/>
      <c r="MSI72" s="2549"/>
      <c r="MSJ72" s="2549"/>
      <c r="MSK72" s="2549"/>
      <c r="MSL72" s="2549"/>
      <c r="MSM72" s="2549"/>
      <c r="MSN72" s="2549"/>
      <c r="MSO72" s="2549"/>
      <c r="MSP72" s="2549"/>
      <c r="MSQ72" s="2549"/>
      <c r="MSR72" s="2549"/>
      <c r="MSS72" s="2549"/>
      <c r="MST72" s="2549"/>
      <c r="MSU72" s="2549"/>
      <c r="MSV72" s="2549"/>
      <c r="MSW72" s="2549"/>
      <c r="MSX72" s="2549"/>
      <c r="MSY72" s="2549"/>
      <c r="MSZ72" s="2549"/>
      <c r="MTA72" s="2549"/>
      <c r="MTB72" s="2549"/>
      <c r="MTC72" s="2549"/>
      <c r="MTD72" s="2549"/>
      <c r="MTE72" s="2549"/>
      <c r="MTF72" s="2549"/>
      <c r="MTG72" s="2549"/>
      <c r="MTH72" s="2549"/>
      <c r="MTI72" s="2549"/>
      <c r="MTJ72" s="2549"/>
      <c r="MTK72" s="2549"/>
      <c r="MTL72" s="2549"/>
      <c r="MTM72" s="2549"/>
      <c r="MTN72" s="2549"/>
      <c r="MTO72" s="2549"/>
      <c r="MTP72" s="2549"/>
      <c r="MTQ72" s="2549"/>
      <c r="MTR72" s="2549"/>
      <c r="MTS72" s="2549"/>
      <c r="MTT72" s="2549"/>
      <c r="MTU72" s="2549"/>
      <c r="MTV72" s="2549"/>
      <c r="MTW72" s="2549"/>
      <c r="MTX72" s="2549"/>
      <c r="MTY72" s="2549"/>
      <c r="MTZ72" s="2549"/>
      <c r="MUA72" s="2549"/>
      <c r="MUB72" s="2549"/>
      <c r="MUC72" s="2549"/>
      <c r="MUD72" s="2549"/>
      <c r="MUE72" s="2549"/>
      <c r="MUF72" s="2549"/>
      <c r="MUG72" s="2549"/>
      <c r="MUH72" s="2549"/>
      <c r="MUI72" s="2549"/>
      <c r="MUJ72" s="2549"/>
      <c r="MUK72" s="2549"/>
      <c r="MUL72" s="2549"/>
      <c r="MUM72" s="2549"/>
      <c r="MUN72" s="2549"/>
      <c r="MUO72" s="2549"/>
      <c r="MUP72" s="2549"/>
      <c r="MUQ72" s="2549"/>
      <c r="MUR72" s="2549"/>
      <c r="MUS72" s="2549"/>
      <c r="MUT72" s="2549"/>
      <c r="MUU72" s="2549"/>
      <c r="MUV72" s="2549"/>
      <c r="MUW72" s="2549"/>
      <c r="MUX72" s="2549"/>
      <c r="MUY72" s="2549"/>
      <c r="MUZ72" s="2549"/>
      <c r="MVA72" s="2549"/>
      <c r="MVB72" s="2549"/>
      <c r="MVC72" s="2549"/>
      <c r="MVD72" s="2549"/>
      <c r="MVE72" s="2549"/>
      <c r="MVF72" s="2549"/>
      <c r="MVG72" s="2549"/>
      <c r="MVH72" s="2549"/>
      <c r="MVI72" s="2549"/>
      <c r="MVJ72" s="2549"/>
      <c r="MVK72" s="2549"/>
      <c r="MVL72" s="2549"/>
      <c r="MVM72" s="2549"/>
      <c r="MVN72" s="2549"/>
      <c r="MVO72" s="2549"/>
      <c r="MVP72" s="2549"/>
      <c r="MVQ72" s="2549"/>
      <c r="MVR72" s="2549"/>
      <c r="MVS72" s="2549"/>
      <c r="MVT72" s="2549"/>
      <c r="MVU72" s="2549"/>
      <c r="MVV72" s="2549"/>
      <c r="MVW72" s="2549"/>
      <c r="MVX72" s="2549"/>
      <c r="MVY72" s="2549"/>
      <c r="MVZ72" s="2549"/>
      <c r="MWA72" s="2549"/>
      <c r="MWB72" s="2549"/>
      <c r="MWC72" s="2549"/>
      <c r="MWD72" s="2549"/>
      <c r="MWE72" s="2549"/>
      <c r="MWF72" s="2549"/>
      <c r="MWG72" s="2549"/>
      <c r="MWH72" s="2549"/>
      <c r="MWI72" s="2549"/>
      <c r="MWJ72" s="2549"/>
      <c r="MWK72" s="2549"/>
      <c r="MWL72" s="2549"/>
      <c r="MWM72" s="2549"/>
      <c r="MWN72" s="2549"/>
      <c r="MWO72" s="2549"/>
      <c r="MWP72" s="2549"/>
      <c r="MWQ72" s="2549"/>
      <c r="MWR72" s="2549"/>
      <c r="MWS72" s="2549"/>
      <c r="MWT72" s="2549"/>
      <c r="MWU72" s="2549"/>
      <c r="MWV72" s="2549"/>
      <c r="MWW72" s="2549"/>
      <c r="MWX72" s="2549"/>
      <c r="MWY72" s="2549"/>
      <c r="MWZ72" s="2549"/>
      <c r="MXA72" s="2549"/>
      <c r="MXB72" s="2549"/>
      <c r="MXC72" s="2549"/>
      <c r="MXD72" s="2549"/>
      <c r="MXE72" s="2549"/>
      <c r="MXF72" s="2549"/>
      <c r="MXG72" s="2549"/>
      <c r="MXH72" s="2549"/>
      <c r="MXI72" s="2549"/>
      <c r="MXJ72" s="2549"/>
      <c r="MXK72" s="2549"/>
      <c r="MXL72" s="2549"/>
      <c r="MXM72" s="2549"/>
      <c r="MXN72" s="2549"/>
      <c r="MXO72" s="2549"/>
      <c r="MXP72" s="2549"/>
      <c r="MXQ72" s="2549"/>
      <c r="MXR72" s="2549"/>
      <c r="MXS72" s="2549"/>
      <c r="MXT72" s="2549"/>
      <c r="MXU72" s="2549"/>
      <c r="MXV72" s="2549"/>
      <c r="MXW72" s="2549"/>
      <c r="MXX72" s="2549"/>
      <c r="MXY72" s="2549"/>
      <c r="MXZ72" s="2549"/>
      <c r="MYA72" s="2549"/>
      <c r="MYB72" s="2549"/>
      <c r="MYC72" s="2549"/>
      <c r="MYD72" s="2549"/>
      <c r="MYE72" s="2549"/>
      <c r="MYF72" s="2549"/>
      <c r="MYG72" s="2549"/>
      <c r="MYH72" s="2549"/>
      <c r="MYI72" s="2549"/>
      <c r="MYJ72" s="2549"/>
      <c r="MYK72" s="2549"/>
      <c r="MYL72" s="2549"/>
      <c r="MYM72" s="2549"/>
      <c r="MYN72" s="2549"/>
      <c r="MYO72" s="2549"/>
      <c r="MYP72" s="2549"/>
      <c r="MYQ72" s="2549"/>
      <c r="MYR72" s="2549"/>
      <c r="MYS72" s="2549"/>
      <c r="MYT72" s="2549"/>
      <c r="MYU72" s="2549"/>
      <c r="MYV72" s="2549"/>
      <c r="MYW72" s="2549"/>
      <c r="MYX72" s="2549"/>
      <c r="MYY72" s="2549"/>
      <c r="MYZ72" s="2549"/>
      <c r="MZA72" s="2549"/>
      <c r="MZB72" s="2549"/>
      <c r="MZC72" s="2549"/>
      <c r="MZD72" s="2549"/>
      <c r="MZE72" s="2549"/>
      <c r="MZF72" s="2549"/>
      <c r="MZG72" s="2549"/>
      <c r="MZH72" s="2549"/>
      <c r="MZI72" s="2549"/>
      <c r="MZJ72" s="2549"/>
      <c r="MZK72" s="2549"/>
      <c r="MZL72" s="2549"/>
      <c r="MZM72" s="2549"/>
      <c r="MZN72" s="2549"/>
      <c r="MZO72" s="2549"/>
      <c r="MZP72" s="2549"/>
      <c r="MZQ72" s="2549"/>
      <c r="MZR72" s="2549"/>
      <c r="MZS72" s="2549"/>
      <c r="MZT72" s="2549"/>
      <c r="MZU72" s="2549"/>
      <c r="MZV72" s="2549"/>
      <c r="MZW72" s="2549"/>
      <c r="MZX72" s="2549"/>
      <c r="MZY72" s="2549"/>
      <c r="MZZ72" s="2549"/>
      <c r="NAA72" s="2549"/>
      <c r="NAB72" s="2549"/>
      <c r="NAC72" s="2549"/>
      <c r="NAD72" s="2549"/>
      <c r="NAE72" s="2549"/>
      <c r="NAF72" s="2549"/>
      <c r="NAG72" s="2549"/>
      <c r="NAH72" s="2549"/>
      <c r="NAI72" s="2549"/>
      <c r="NAJ72" s="2549"/>
      <c r="NAK72" s="2549"/>
      <c r="NAL72" s="2549"/>
      <c r="NAM72" s="2549"/>
      <c r="NAN72" s="2549"/>
      <c r="NAO72" s="2549"/>
      <c r="NAP72" s="2549"/>
      <c r="NAQ72" s="2549"/>
      <c r="NAR72" s="2549"/>
      <c r="NAS72" s="2549"/>
      <c r="NAT72" s="2549"/>
      <c r="NAU72" s="2549"/>
      <c r="NAV72" s="2549"/>
      <c r="NAW72" s="2549"/>
      <c r="NAX72" s="2549"/>
      <c r="NAY72" s="2549"/>
      <c r="NAZ72" s="2549"/>
      <c r="NBA72" s="2549"/>
      <c r="NBB72" s="2549"/>
      <c r="NBC72" s="2549"/>
      <c r="NBD72" s="2549"/>
      <c r="NBE72" s="2549"/>
      <c r="NBF72" s="2549"/>
      <c r="NBG72" s="2549"/>
      <c r="NBH72" s="2549"/>
      <c r="NBI72" s="2549"/>
      <c r="NBJ72" s="2549"/>
      <c r="NBK72" s="2549"/>
      <c r="NBL72" s="2549"/>
      <c r="NBM72" s="2549"/>
      <c r="NBN72" s="2549"/>
      <c r="NBO72" s="2549"/>
      <c r="NBP72" s="2549"/>
      <c r="NBQ72" s="2549"/>
      <c r="NBR72" s="2549"/>
      <c r="NBS72" s="2549"/>
      <c r="NBT72" s="2549"/>
      <c r="NBU72" s="2549"/>
      <c r="NBV72" s="2549"/>
      <c r="NBW72" s="2549"/>
      <c r="NBX72" s="2549"/>
      <c r="NBY72" s="2549"/>
      <c r="NBZ72" s="2549"/>
      <c r="NCA72" s="2549"/>
      <c r="NCB72" s="2549"/>
      <c r="NCC72" s="2549"/>
      <c r="NCD72" s="2549"/>
      <c r="NCE72" s="2549"/>
      <c r="NCF72" s="2549"/>
      <c r="NCG72" s="2549"/>
      <c r="NCH72" s="2549"/>
      <c r="NCI72" s="2549"/>
      <c r="NCJ72" s="2549"/>
      <c r="NCK72" s="2549"/>
      <c r="NCL72" s="2549"/>
      <c r="NCM72" s="2549"/>
      <c r="NCN72" s="2549"/>
      <c r="NCO72" s="2549"/>
      <c r="NCP72" s="2549"/>
      <c r="NCQ72" s="2549"/>
      <c r="NCR72" s="2549"/>
      <c r="NCS72" s="2549"/>
      <c r="NCT72" s="2549"/>
      <c r="NCU72" s="2549"/>
      <c r="NCV72" s="2549"/>
      <c r="NCW72" s="2549"/>
      <c r="NCX72" s="2549"/>
      <c r="NCY72" s="2549"/>
      <c r="NCZ72" s="2549"/>
      <c r="NDA72" s="2549"/>
      <c r="NDB72" s="2549"/>
      <c r="NDC72" s="2549"/>
      <c r="NDD72" s="2549"/>
      <c r="NDE72" s="2549"/>
      <c r="NDF72" s="2549"/>
      <c r="NDG72" s="2549"/>
      <c r="NDH72" s="2549"/>
      <c r="NDI72" s="2549"/>
      <c r="NDJ72" s="2549"/>
      <c r="NDK72" s="2549"/>
      <c r="NDL72" s="2549"/>
      <c r="NDM72" s="2549"/>
      <c r="NDN72" s="2549"/>
      <c r="NDO72" s="2549"/>
      <c r="NDP72" s="2549"/>
      <c r="NDQ72" s="2549"/>
      <c r="NDR72" s="2549"/>
      <c r="NDS72" s="2549"/>
      <c r="NDT72" s="2549"/>
      <c r="NDU72" s="2549"/>
      <c r="NDV72" s="2549"/>
      <c r="NDW72" s="2549"/>
      <c r="NDX72" s="2549"/>
      <c r="NDY72" s="2549"/>
      <c r="NDZ72" s="2549"/>
      <c r="NEA72" s="2549"/>
      <c r="NEB72" s="2549"/>
      <c r="NEC72" s="2549"/>
      <c r="NED72" s="2549"/>
      <c r="NEE72" s="2549"/>
      <c r="NEF72" s="2549"/>
      <c r="NEG72" s="2549"/>
      <c r="NEH72" s="2549"/>
      <c r="NEI72" s="2549"/>
      <c r="NEJ72" s="2549"/>
      <c r="NEK72" s="2549"/>
      <c r="NEL72" s="2549"/>
      <c r="NEM72" s="2549"/>
      <c r="NEN72" s="2549"/>
      <c r="NEO72" s="2549"/>
      <c r="NEP72" s="2549"/>
      <c r="NEQ72" s="2549"/>
      <c r="NER72" s="2549"/>
      <c r="NES72" s="2549"/>
      <c r="NET72" s="2549"/>
      <c r="NEU72" s="2549"/>
      <c r="NEV72" s="2549"/>
      <c r="NEW72" s="2549"/>
      <c r="NEX72" s="2549"/>
      <c r="NEY72" s="2549"/>
      <c r="NEZ72" s="2549"/>
      <c r="NFA72" s="2549"/>
      <c r="NFB72" s="2549"/>
      <c r="NFC72" s="2549"/>
      <c r="NFD72" s="2549"/>
      <c r="NFE72" s="2549"/>
      <c r="NFF72" s="2549"/>
      <c r="NFG72" s="2549"/>
      <c r="NFH72" s="2549"/>
      <c r="NFI72" s="2549"/>
      <c r="NFJ72" s="2549"/>
      <c r="NFK72" s="2549"/>
      <c r="NFL72" s="2549"/>
      <c r="NFM72" s="2549"/>
      <c r="NFN72" s="2549"/>
      <c r="NFO72" s="2549"/>
      <c r="NFP72" s="2549"/>
      <c r="NFQ72" s="2549"/>
      <c r="NFR72" s="2549"/>
      <c r="NFS72" s="2549"/>
      <c r="NFT72" s="2549"/>
      <c r="NFU72" s="2549"/>
      <c r="NFV72" s="2549"/>
      <c r="NFW72" s="2549"/>
      <c r="NFX72" s="2549"/>
      <c r="NFY72" s="2549"/>
      <c r="NFZ72" s="2549"/>
      <c r="NGA72" s="2549"/>
      <c r="NGB72" s="2549"/>
      <c r="NGC72" s="2549"/>
      <c r="NGD72" s="2549"/>
      <c r="NGE72" s="2549"/>
      <c r="NGF72" s="2549"/>
      <c r="NGG72" s="2549"/>
      <c r="NGH72" s="2549"/>
      <c r="NGI72" s="2549"/>
      <c r="NGJ72" s="2549"/>
      <c r="NGK72" s="2549"/>
      <c r="NGL72" s="2549"/>
      <c r="NGM72" s="2549"/>
      <c r="NGN72" s="2549"/>
      <c r="NGO72" s="2549"/>
      <c r="NGP72" s="2549"/>
      <c r="NGQ72" s="2549"/>
      <c r="NGR72" s="2549"/>
      <c r="NGS72" s="2549"/>
      <c r="NGT72" s="2549"/>
      <c r="NGU72" s="2549"/>
      <c r="NGV72" s="2549"/>
      <c r="NGW72" s="2549"/>
      <c r="NGX72" s="2549"/>
      <c r="NGY72" s="2549"/>
      <c r="NGZ72" s="2549"/>
      <c r="NHA72" s="2549"/>
      <c r="NHB72" s="2549"/>
      <c r="NHC72" s="2549"/>
      <c r="NHD72" s="2549"/>
      <c r="NHE72" s="2549"/>
      <c r="NHF72" s="2549"/>
      <c r="NHG72" s="2549"/>
      <c r="NHH72" s="2549"/>
      <c r="NHI72" s="2549"/>
      <c r="NHJ72" s="2549"/>
      <c r="NHK72" s="2549"/>
      <c r="NHL72" s="2549"/>
      <c r="NHM72" s="2549"/>
      <c r="NHN72" s="2549"/>
      <c r="NHO72" s="2549"/>
      <c r="NHP72" s="2549"/>
      <c r="NHQ72" s="2549"/>
      <c r="NHR72" s="2549"/>
      <c r="NHS72" s="2549"/>
      <c r="NHT72" s="2549"/>
      <c r="NHU72" s="2549"/>
      <c r="NHV72" s="2549"/>
      <c r="NHW72" s="2549"/>
      <c r="NHX72" s="2549"/>
      <c r="NHY72" s="2549"/>
      <c r="NHZ72" s="2549"/>
      <c r="NIA72" s="2549"/>
      <c r="NIB72" s="2549"/>
      <c r="NIC72" s="2549"/>
      <c r="NID72" s="2549"/>
      <c r="NIE72" s="2549"/>
      <c r="NIF72" s="2549"/>
      <c r="NIG72" s="2549"/>
      <c r="NIH72" s="2549"/>
      <c r="NII72" s="2549"/>
      <c r="NIJ72" s="2549"/>
      <c r="NIK72" s="2549"/>
      <c r="NIL72" s="2549"/>
      <c r="NIM72" s="2549"/>
      <c r="NIN72" s="2549"/>
      <c r="NIO72" s="2549"/>
      <c r="NIP72" s="2549"/>
      <c r="NIQ72" s="2549"/>
      <c r="NIR72" s="2549"/>
      <c r="NIS72" s="2549"/>
      <c r="NIT72" s="2549"/>
      <c r="NIU72" s="2549"/>
      <c r="NIV72" s="2549"/>
      <c r="NIW72" s="2549"/>
      <c r="NIX72" s="2549"/>
      <c r="NIY72" s="2549"/>
      <c r="NIZ72" s="2549"/>
      <c r="NJA72" s="2549"/>
      <c r="NJB72" s="2549"/>
      <c r="NJC72" s="2549"/>
      <c r="NJD72" s="2549"/>
      <c r="NJE72" s="2549"/>
      <c r="NJF72" s="2549"/>
      <c r="NJG72" s="2549"/>
      <c r="NJH72" s="2549"/>
      <c r="NJI72" s="2549"/>
      <c r="NJJ72" s="2549"/>
      <c r="NJK72" s="2549"/>
      <c r="NJL72" s="2549"/>
      <c r="NJM72" s="2549"/>
      <c r="NJN72" s="2549"/>
      <c r="NJO72" s="2549"/>
      <c r="NJP72" s="2549"/>
      <c r="NJQ72" s="2549"/>
      <c r="NJR72" s="2549"/>
      <c r="NJS72" s="2549"/>
      <c r="NJT72" s="2549"/>
      <c r="NJU72" s="2549"/>
      <c r="NJV72" s="2549"/>
      <c r="NJW72" s="2549"/>
      <c r="NJX72" s="2549"/>
      <c r="NJY72" s="2549"/>
      <c r="NJZ72" s="2549"/>
      <c r="NKA72" s="2549"/>
      <c r="NKB72" s="2549"/>
      <c r="NKC72" s="2549"/>
      <c r="NKD72" s="2549"/>
      <c r="NKE72" s="2549"/>
      <c r="NKF72" s="2549"/>
      <c r="NKG72" s="2549"/>
      <c r="NKH72" s="2549"/>
      <c r="NKI72" s="2549"/>
      <c r="NKJ72" s="2549"/>
      <c r="NKK72" s="2549"/>
      <c r="NKL72" s="2549"/>
      <c r="NKM72" s="2549"/>
      <c r="NKN72" s="2549"/>
      <c r="NKO72" s="2549"/>
      <c r="NKP72" s="2549"/>
      <c r="NKQ72" s="2549"/>
      <c r="NKR72" s="2549"/>
      <c r="NKS72" s="2549"/>
      <c r="NKT72" s="2549"/>
      <c r="NKU72" s="2549"/>
      <c r="NKV72" s="2549"/>
      <c r="NKW72" s="2549"/>
      <c r="NKX72" s="2549"/>
      <c r="NKY72" s="2549"/>
      <c r="NKZ72" s="2549"/>
      <c r="NLA72" s="2549"/>
      <c r="NLB72" s="2549"/>
      <c r="NLC72" s="2549"/>
      <c r="NLD72" s="2549"/>
      <c r="NLE72" s="2549"/>
      <c r="NLF72" s="2549"/>
      <c r="NLG72" s="2549"/>
      <c r="NLH72" s="2549"/>
      <c r="NLI72" s="2549"/>
      <c r="NLJ72" s="2549"/>
      <c r="NLK72" s="2549"/>
      <c r="NLL72" s="2549"/>
      <c r="NLM72" s="2549"/>
      <c r="NLN72" s="2549"/>
      <c r="NLO72" s="2549"/>
      <c r="NLP72" s="2549"/>
      <c r="NLQ72" s="2549"/>
      <c r="NLR72" s="2549"/>
      <c r="NLS72" s="2549"/>
      <c r="NLT72" s="2549"/>
      <c r="NLU72" s="2549"/>
      <c r="NLV72" s="2549"/>
      <c r="NLW72" s="2549"/>
      <c r="NLX72" s="2549"/>
      <c r="NLY72" s="2549"/>
      <c r="NLZ72" s="2549"/>
      <c r="NMA72" s="2549"/>
      <c r="NMB72" s="2549"/>
      <c r="NMC72" s="2549"/>
      <c r="NMD72" s="2549"/>
      <c r="NME72" s="2549"/>
      <c r="NMF72" s="2549"/>
      <c r="NMG72" s="2549"/>
      <c r="NMH72" s="2549"/>
      <c r="NMI72" s="2549"/>
      <c r="NMJ72" s="2549"/>
      <c r="NMK72" s="2549"/>
      <c r="NML72" s="2549"/>
      <c r="NMM72" s="2549"/>
      <c r="NMN72" s="2549"/>
      <c r="NMO72" s="2549"/>
      <c r="NMP72" s="2549"/>
      <c r="NMQ72" s="2549"/>
      <c r="NMR72" s="2549"/>
      <c r="NMS72" s="2549"/>
      <c r="NMT72" s="2549"/>
      <c r="NMU72" s="2549"/>
      <c r="NMV72" s="2549"/>
      <c r="NMW72" s="2549"/>
      <c r="NMX72" s="2549"/>
      <c r="NMY72" s="2549"/>
      <c r="NMZ72" s="2549"/>
      <c r="NNA72" s="2549"/>
      <c r="NNB72" s="2549"/>
      <c r="NNC72" s="2549"/>
      <c r="NND72" s="2549"/>
      <c r="NNE72" s="2549"/>
      <c r="NNF72" s="2549"/>
      <c r="NNG72" s="2549"/>
      <c r="NNH72" s="2549"/>
      <c r="NNI72" s="2549"/>
      <c r="NNJ72" s="2549"/>
      <c r="NNK72" s="2549"/>
      <c r="NNL72" s="2549"/>
      <c r="NNM72" s="2549"/>
      <c r="NNN72" s="2549"/>
      <c r="NNO72" s="2549"/>
      <c r="NNP72" s="2549"/>
      <c r="NNQ72" s="2549"/>
      <c r="NNR72" s="2549"/>
      <c r="NNS72" s="2549"/>
      <c r="NNT72" s="2549"/>
      <c r="NNU72" s="2549"/>
      <c r="NNV72" s="2549"/>
      <c r="NNW72" s="2549"/>
      <c r="NNX72" s="2549"/>
      <c r="NNY72" s="2549"/>
      <c r="NNZ72" s="2549"/>
      <c r="NOA72" s="2549"/>
      <c r="NOB72" s="2549"/>
      <c r="NOC72" s="2549"/>
      <c r="NOD72" s="2549"/>
      <c r="NOE72" s="2549"/>
      <c r="NOF72" s="2549"/>
      <c r="NOG72" s="2549"/>
      <c r="NOH72" s="2549"/>
      <c r="NOI72" s="2549"/>
      <c r="NOJ72" s="2549"/>
      <c r="NOK72" s="2549"/>
      <c r="NOL72" s="2549"/>
      <c r="NOM72" s="2549"/>
      <c r="NON72" s="2549"/>
      <c r="NOO72" s="2549"/>
      <c r="NOP72" s="2549"/>
      <c r="NOQ72" s="2549"/>
      <c r="NOR72" s="2549"/>
      <c r="NOS72" s="2549"/>
      <c r="NOT72" s="2549"/>
      <c r="NOU72" s="2549"/>
      <c r="NOV72" s="2549"/>
      <c r="NOW72" s="2549"/>
      <c r="NOX72" s="2549"/>
      <c r="NOY72" s="2549"/>
      <c r="NOZ72" s="2549"/>
      <c r="NPA72" s="2549"/>
      <c r="NPB72" s="2549"/>
      <c r="NPC72" s="2549"/>
      <c r="NPD72" s="2549"/>
      <c r="NPE72" s="2549"/>
      <c r="NPF72" s="2549"/>
      <c r="NPG72" s="2549"/>
      <c r="NPH72" s="2549"/>
      <c r="NPI72" s="2549"/>
      <c r="NPJ72" s="2549"/>
      <c r="NPK72" s="2549"/>
      <c r="NPL72" s="2549"/>
      <c r="NPM72" s="2549"/>
      <c r="NPN72" s="2549"/>
      <c r="NPO72" s="2549"/>
      <c r="NPP72" s="2549"/>
      <c r="NPQ72" s="2549"/>
      <c r="NPR72" s="2549"/>
      <c r="NPS72" s="2549"/>
      <c r="NPT72" s="2549"/>
      <c r="NPU72" s="2549"/>
      <c r="NPV72" s="2549"/>
      <c r="NPW72" s="2549"/>
      <c r="NPX72" s="2549"/>
      <c r="NPY72" s="2549"/>
      <c r="NPZ72" s="2549"/>
      <c r="NQA72" s="2549"/>
      <c r="NQB72" s="2549"/>
      <c r="NQC72" s="2549"/>
      <c r="NQD72" s="2549"/>
      <c r="NQE72" s="2549"/>
      <c r="NQF72" s="2549"/>
      <c r="NQG72" s="2549"/>
      <c r="NQH72" s="2549"/>
      <c r="NQI72" s="2549"/>
      <c r="NQJ72" s="2549"/>
      <c r="NQK72" s="2549"/>
      <c r="NQL72" s="2549"/>
      <c r="NQM72" s="2549"/>
      <c r="NQN72" s="2549"/>
      <c r="NQO72" s="2549"/>
      <c r="NQP72" s="2549"/>
      <c r="NQQ72" s="2549"/>
      <c r="NQR72" s="2549"/>
      <c r="NQS72" s="2549"/>
      <c r="NQT72" s="2549"/>
      <c r="NQU72" s="2549"/>
      <c r="NQV72" s="2549"/>
      <c r="NQW72" s="2549"/>
      <c r="NQX72" s="2549"/>
      <c r="NQY72" s="2549"/>
      <c r="NQZ72" s="2549"/>
      <c r="NRA72" s="2549"/>
      <c r="NRB72" s="2549"/>
      <c r="NRC72" s="2549"/>
      <c r="NRD72" s="2549"/>
      <c r="NRE72" s="2549"/>
      <c r="NRF72" s="2549"/>
      <c r="NRG72" s="2549"/>
      <c r="NRH72" s="2549"/>
      <c r="NRI72" s="2549"/>
      <c r="NRJ72" s="2549"/>
      <c r="NRK72" s="2549"/>
      <c r="NRL72" s="2549"/>
      <c r="NRM72" s="2549"/>
      <c r="NRN72" s="2549"/>
      <c r="NRO72" s="2549"/>
      <c r="NRP72" s="2549"/>
      <c r="NRQ72" s="2549"/>
      <c r="NRR72" s="2549"/>
      <c r="NRS72" s="2549"/>
      <c r="NRT72" s="2549"/>
      <c r="NRU72" s="2549"/>
      <c r="NRV72" s="2549"/>
      <c r="NRW72" s="2549"/>
      <c r="NRX72" s="2549"/>
      <c r="NRY72" s="2549"/>
      <c r="NRZ72" s="2549"/>
      <c r="NSA72" s="2549"/>
      <c r="NSB72" s="2549"/>
      <c r="NSC72" s="2549"/>
      <c r="NSD72" s="2549"/>
      <c r="NSE72" s="2549"/>
      <c r="NSF72" s="2549"/>
      <c r="NSG72" s="2549"/>
      <c r="NSH72" s="2549"/>
      <c r="NSI72" s="2549"/>
      <c r="NSJ72" s="2549"/>
      <c r="NSK72" s="2549"/>
      <c r="NSL72" s="2549"/>
      <c r="NSM72" s="2549"/>
      <c r="NSN72" s="2549"/>
      <c r="NSO72" s="2549"/>
      <c r="NSP72" s="2549"/>
      <c r="NSQ72" s="2549"/>
      <c r="NSR72" s="2549"/>
      <c r="NSS72" s="2549"/>
      <c r="NST72" s="2549"/>
      <c r="NSU72" s="2549"/>
      <c r="NSV72" s="2549"/>
      <c r="NSW72" s="2549"/>
      <c r="NSX72" s="2549"/>
      <c r="NSY72" s="2549"/>
      <c r="NSZ72" s="2549"/>
      <c r="NTA72" s="2549"/>
      <c r="NTB72" s="2549"/>
      <c r="NTC72" s="2549"/>
      <c r="NTD72" s="2549"/>
      <c r="NTE72" s="2549"/>
      <c r="NTF72" s="2549"/>
      <c r="NTG72" s="2549"/>
      <c r="NTH72" s="2549"/>
      <c r="NTI72" s="2549"/>
      <c r="NTJ72" s="2549"/>
      <c r="NTK72" s="2549"/>
      <c r="NTL72" s="2549"/>
      <c r="NTM72" s="2549"/>
      <c r="NTN72" s="2549"/>
      <c r="NTO72" s="2549"/>
      <c r="NTP72" s="2549"/>
      <c r="NTQ72" s="2549"/>
      <c r="NTR72" s="2549"/>
      <c r="NTS72" s="2549"/>
      <c r="NTT72" s="2549"/>
      <c r="NTU72" s="2549"/>
      <c r="NTV72" s="2549"/>
      <c r="NTW72" s="2549"/>
      <c r="NTX72" s="2549"/>
      <c r="NTY72" s="2549"/>
      <c r="NTZ72" s="2549"/>
      <c r="NUA72" s="2549"/>
      <c r="NUB72" s="2549"/>
      <c r="NUC72" s="2549"/>
      <c r="NUD72" s="2549"/>
      <c r="NUE72" s="2549"/>
      <c r="NUF72" s="2549"/>
      <c r="NUG72" s="2549"/>
      <c r="NUH72" s="2549"/>
      <c r="NUI72" s="2549"/>
      <c r="NUJ72" s="2549"/>
      <c r="NUK72" s="2549"/>
      <c r="NUL72" s="2549"/>
      <c r="NUM72" s="2549"/>
      <c r="NUN72" s="2549"/>
      <c r="NUO72" s="2549"/>
      <c r="NUP72" s="2549"/>
      <c r="NUQ72" s="2549"/>
      <c r="NUR72" s="2549"/>
      <c r="NUS72" s="2549"/>
      <c r="NUT72" s="2549"/>
      <c r="NUU72" s="2549"/>
      <c r="NUV72" s="2549"/>
      <c r="NUW72" s="2549"/>
      <c r="NUX72" s="2549"/>
      <c r="NUY72" s="2549"/>
      <c r="NUZ72" s="2549"/>
      <c r="NVA72" s="2549"/>
      <c r="NVB72" s="2549"/>
      <c r="NVC72" s="2549"/>
      <c r="NVD72" s="2549"/>
      <c r="NVE72" s="2549"/>
      <c r="NVF72" s="2549"/>
      <c r="NVG72" s="2549"/>
      <c r="NVH72" s="2549"/>
      <c r="NVI72" s="2549"/>
      <c r="NVJ72" s="2549"/>
      <c r="NVK72" s="2549"/>
      <c r="NVL72" s="2549"/>
      <c r="NVM72" s="2549"/>
      <c r="NVN72" s="2549"/>
      <c r="NVO72" s="2549"/>
      <c r="NVP72" s="2549"/>
      <c r="NVQ72" s="2549"/>
      <c r="NVR72" s="2549"/>
      <c r="NVS72" s="2549"/>
      <c r="NVT72" s="2549"/>
      <c r="NVU72" s="2549"/>
      <c r="NVV72" s="2549"/>
      <c r="NVW72" s="2549"/>
      <c r="NVX72" s="2549"/>
      <c r="NVY72" s="2549"/>
      <c r="NVZ72" s="2549"/>
      <c r="NWA72" s="2549"/>
      <c r="NWB72" s="2549"/>
      <c r="NWC72" s="2549"/>
      <c r="NWD72" s="2549"/>
      <c r="NWE72" s="2549"/>
      <c r="NWF72" s="2549"/>
      <c r="NWG72" s="2549"/>
      <c r="NWH72" s="2549"/>
      <c r="NWI72" s="2549"/>
      <c r="NWJ72" s="2549"/>
      <c r="NWK72" s="2549"/>
      <c r="NWL72" s="2549"/>
      <c r="NWM72" s="2549"/>
      <c r="NWN72" s="2549"/>
      <c r="NWO72" s="2549"/>
      <c r="NWP72" s="2549"/>
      <c r="NWQ72" s="2549"/>
      <c r="NWR72" s="2549"/>
      <c r="NWS72" s="2549"/>
      <c r="NWT72" s="2549"/>
      <c r="NWU72" s="2549"/>
      <c r="NWV72" s="2549"/>
      <c r="NWW72" s="2549"/>
      <c r="NWX72" s="2549"/>
      <c r="NWY72" s="2549"/>
      <c r="NWZ72" s="2549"/>
      <c r="NXA72" s="2549"/>
      <c r="NXB72" s="2549"/>
      <c r="NXC72" s="2549"/>
      <c r="NXD72" s="2549"/>
      <c r="NXE72" s="2549"/>
      <c r="NXF72" s="2549"/>
      <c r="NXG72" s="2549"/>
      <c r="NXH72" s="2549"/>
      <c r="NXI72" s="2549"/>
      <c r="NXJ72" s="2549"/>
      <c r="NXK72" s="2549"/>
      <c r="NXL72" s="2549"/>
      <c r="NXM72" s="2549"/>
      <c r="NXN72" s="2549"/>
      <c r="NXO72" s="2549"/>
      <c r="NXP72" s="2549"/>
      <c r="NXQ72" s="2549"/>
      <c r="NXR72" s="2549"/>
      <c r="NXS72" s="2549"/>
      <c r="NXT72" s="2549"/>
      <c r="NXU72" s="2549"/>
      <c r="NXV72" s="2549"/>
      <c r="NXW72" s="2549"/>
      <c r="NXX72" s="2549"/>
      <c r="NXY72" s="2549"/>
      <c r="NXZ72" s="2549"/>
      <c r="NYA72" s="2549"/>
      <c r="NYB72" s="2549"/>
      <c r="NYC72" s="2549"/>
      <c r="NYD72" s="2549"/>
      <c r="NYE72" s="2549"/>
      <c r="NYF72" s="2549"/>
      <c r="NYG72" s="2549"/>
      <c r="NYH72" s="2549"/>
      <c r="NYI72" s="2549"/>
      <c r="NYJ72" s="2549"/>
      <c r="NYK72" s="2549"/>
      <c r="NYL72" s="2549"/>
      <c r="NYM72" s="2549"/>
      <c r="NYN72" s="2549"/>
      <c r="NYO72" s="2549"/>
      <c r="NYP72" s="2549"/>
      <c r="NYQ72" s="2549"/>
      <c r="NYR72" s="2549"/>
      <c r="NYS72" s="2549"/>
      <c r="NYT72" s="2549"/>
      <c r="NYU72" s="2549"/>
      <c r="NYV72" s="2549"/>
      <c r="NYW72" s="2549"/>
      <c r="NYX72" s="2549"/>
      <c r="NYY72" s="2549"/>
      <c r="NYZ72" s="2549"/>
      <c r="NZA72" s="2549"/>
      <c r="NZB72" s="2549"/>
      <c r="NZC72" s="2549"/>
      <c r="NZD72" s="2549"/>
      <c r="NZE72" s="2549"/>
      <c r="NZF72" s="2549"/>
      <c r="NZG72" s="2549"/>
      <c r="NZH72" s="2549"/>
      <c r="NZI72" s="2549"/>
      <c r="NZJ72" s="2549"/>
      <c r="NZK72" s="2549"/>
      <c r="NZL72" s="2549"/>
      <c r="NZM72" s="2549"/>
      <c r="NZN72" s="2549"/>
      <c r="NZO72" s="2549"/>
      <c r="NZP72" s="2549"/>
      <c r="NZQ72" s="2549"/>
      <c r="NZR72" s="2549"/>
      <c r="NZS72" s="2549"/>
      <c r="NZT72" s="2549"/>
      <c r="NZU72" s="2549"/>
      <c r="NZV72" s="2549"/>
      <c r="NZW72" s="2549"/>
      <c r="NZX72" s="2549"/>
      <c r="NZY72" s="2549"/>
      <c r="NZZ72" s="2549"/>
      <c r="OAA72" s="2549"/>
      <c r="OAB72" s="2549"/>
      <c r="OAC72" s="2549"/>
      <c r="OAD72" s="2549"/>
      <c r="OAE72" s="2549"/>
      <c r="OAF72" s="2549"/>
      <c r="OAG72" s="2549"/>
      <c r="OAH72" s="2549"/>
      <c r="OAI72" s="2549"/>
      <c r="OAJ72" s="2549"/>
      <c r="OAK72" s="2549"/>
      <c r="OAL72" s="2549"/>
      <c r="OAM72" s="2549"/>
      <c r="OAN72" s="2549"/>
      <c r="OAO72" s="2549"/>
      <c r="OAP72" s="2549"/>
      <c r="OAQ72" s="2549"/>
      <c r="OAR72" s="2549"/>
      <c r="OAS72" s="2549"/>
      <c r="OAT72" s="2549"/>
      <c r="OAU72" s="2549"/>
      <c r="OAV72" s="2549"/>
      <c r="OAW72" s="2549"/>
      <c r="OAX72" s="2549"/>
      <c r="OAY72" s="2549"/>
      <c r="OAZ72" s="2549"/>
      <c r="OBA72" s="2549"/>
      <c r="OBB72" s="2549"/>
      <c r="OBC72" s="2549"/>
      <c r="OBD72" s="2549"/>
      <c r="OBE72" s="2549"/>
      <c r="OBF72" s="2549"/>
      <c r="OBG72" s="2549"/>
      <c r="OBH72" s="2549"/>
      <c r="OBI72" s="2549"/>
      <c r="OBJ72" s="2549"/>
      <c r="OBK72" s="2549"/>
      <c r="OBL72" s="2549"/>
      <c r="OBM72" s="2549"/>
      <c r="OBN72" s="2549"/>
      <c r="OBO72" s="2549"/>
      <c r="OBP72" s="2549"/>
      <c r="OBQ72" s="2549"/>
      <c r="OBR72" s="2549"/>
      <c r="OBS72" s="2549"/>
      <c r="OBT72" s="2549"/>
      <c r="OBU72" s="2549"/>
      <c r="OBV72" s="2549"/>
      <c r="OBW72" s="2549"/>
      <c r="OBX72" s="2549"/>
      <c r="OBY72" s="2549"/>
      <c r="OBZ72" s="2549"/>
      <c r="OCA72" s="2549"/>
      <c r="OCB72" s="2549"/>
      <c r="OCC72" s="2549"/>
      <c r="OCD72" s="2549"/>
      <c r="OCE72" s="2549"/>
      <c r="OCF72" s="2549"/>
      <c r="OCG72" s="2549"/>
      <c r="OCH72" s="2549"/>
      <c r="OCI72" s="2549"/>
      <c r="OCJ72" s="2549"/>
      <c r="OCK72" s="2549"/>
      <c r="OCL72" s="2549"/>
      <c r="OCM72" s="2549"/>
      <c r="OCN72" s="2549"/>
      <c r="OCO72" s="2549"/>
      <c r="OCP72" s="2549"/>
      <c r="OCQ72" s="2549"/>
      <c r="OCR72" s="2549"/>
      <c r="OCS72" s="2549"/>
      <c r="OCT72" s="2549"/>
      <c r="OCU72" s="2549"/>
      <c r="OCV72" s="2549"/>
      <c r="OCW72" s="2549"/>
      <c r="OCX72" s="2549"/>
      <c r="OCY72" s="2549"/>
      <c r="OCZ72" s="2549"/>
      <c r="ODA72" s="2549"/>
      <c r="ODB72" s="2549"/>
      <c r="ODC72" s="2549"/>
      <c r="ODD72" s="2549"/>
      <c r="ODE72" s="2549"/>
      <c r="ODF72" s="2549"/>
      <c r="ODG72" s="2549"/>
      <c r="ODH72" s="2549"/>
      <c r="ODI72" s="2549"/>
      <c r="ODJ72" s="2549"/>
      <c r="ODK72" s="2549"/>
      <c r="ODL72" s="2549"/>
      <c r="ODM72" s="2549"/>
      <c r="ODN72" s="2549"/>
      <c r="ODO72" s="2549"/>
      <c r="ODP72" s="2549"/>
      <c r="ODQ72" s="2549"/>
      <c r="ODR72" s="2549"/>
      <c r="ODS72" s="2549"/>
      <c r="ODT72" s="2549"/>
      <c r="ODU72" s="2549"/>
      <c r="ODV72" s="2549"/>
      <c r="ODW72" s="2549"/>
      <c r="ODX72" s="2549"/>
      <c r="ODY72" s="2549"/>
      <c r="ODZ72" s="2549"/>
      <c r="OEA72" s="2549"/>
      <c r="OEB72" s="2549"/>
      <c r="OEC72" s="2549"/>
      <c r="OED72" s="2549"/>
      <c r="OEE72" s="2549"/>
      <c r="OEF72" s="2549"/>
      <c r="OEG72" s="2549"/>
      <c r="OEH72" s="2549"/>
      <c r="OEI72" s="2549"/>
      <c r="OEJ72" s="2549"/>
      <c r="OEK72" s="2549"/>
      <c r="OEL72" s="2549"/>
      <c r="OEM72" s="2549"/>
      <c r="OEN72" s="2549"/>
      <c r="OEO72" s="2549"/>
      <c r="OEP72" s="2549"/>
      <c r="OEQ72" s="2549"/>
      <c r="OER72" s="2549"/>
      <c r="OES72" s="2549"/>
      <c r="OET72" s="2549"/>
      <c r="OEU72" s="2549"/>
      <c r="OEV72" s="2549"/>
      <c r="OEW72" s="2549"/>
      <c r="OEX72" s="2549"/>
      <c r="OEY72" s="2549"/>
      <c r="OEZ72" s="2549"/>
      <c r="OFA72" s="2549"/>
      <c r="OFB72" s="2549"/>
      <c r="OFC72" s="2549"/>
      <c r="OFD72" s="2549"/>
      <c r="OFE72" s="2549"/>
      <c r="OFF72" s="2549"/>
      <c r="OFG72" s="2549"/>
      <c r="OFH72" s="2549"/>
      <c r="OFI72" s="2549"/>
      <c r="OFJ72" s="2549"/>
      <c r="OFK72" s="2549"/>
      <c r="OFL72" s="2549"/>
      <c r="OFM72" s="2549"/>
      <c r="OFN72" s="2549"/>
      <c r="OFO72" s="2549"/>
      <c r="OFP72" s="2549"/>
      <c r="OFQ72" s="2549"/>
      <c r="OFR72" s="2549"/>
      <c r="OFS72" s="2549"/>
      <c r="OFT72" s="2549"/>
      <c r="OFU72" s="2549"/>
      <c r="OFV72" s="2549"/>
      <c r="OFW72" s="2549"/>
      <c r="OFX72" s="2549"/>
      <c r="OFY72" s="2549"/>
      <c r="OFZ72" s="2549"/>
      <c r="OGA72" s="2549"/>
      <c r="OGB72" s="2549"/>
      <c r="OGC72" s="2549"/>
      <c r="OGD72" s="2549"/>
      <c r="OGE72" s="2549"/>
      <c r="OGF72" s="2549"/>
      <c r="OGG72" s="2549"/>
      <c r="OGH72" s="2549"/>
      <c r="OGI72" s="2549"/>
      <c r="OGJ72" s="2549"/>
      <c r="OGK72" s="2549"/>
      <c r="OGL72" s="2549"/>
      <c r="OGM72" s="2549"/>
      <c r="OGN72" s="2549"/>
      <c r="OGO72" s="2549"/>
      <c r="OGP72" s="2549"/>
      <c r="OGQ72" s="2549"/>
      <c r="OGR72" s="2549"/>
      <c r="OGS72" s="2549"/>
      <c r="OGT72" s="2549"/>
      <c r="OGU72" s="2549"/>
      <c r="OGV72" s="2549"/>
      <c r="OGW72" s="2549"/>
      <c r="OGX72" s="2549"/>
      <c r="OGY72" s="2549"/>
      <c r="OGZ72" s="2549"/>
      <c r="OHA72" s="2549"/>
      <c r="OHB72" s="2549"/>
      <c r="OHC72" s="2549"/>
      <c r="OHD72" s="2549"/>
      <c r="OHE72" s="2549"/>
      <c r="OHF72" s="2549"/>
      <c r="OHG72" s="2549"/>
      <c r="OHH72" s="2549"/>
      <c r="OHI72" s="2549"/>
      <c r="OHJ72" s="2549"/>
      <c r="OHK72" s="2549"/>
      <c r="OHL72" s="2549"/>
      <c r="OHM72" s="2549"/>
      <c r="OHN72" s="2549"/>
      <c r="OHO72" s="2549"/>
      <c r="OHP72" s="2549"/>
      <c r="OHQ72" s="2549"/>
      <c r="OHR72" s="2549"/>
      <c r="OHS72" s="2549"/>
      <c r="OHT72" s="2549"/>
      <c r="OHU72" s="2549"/>
      <c r="OHV72" s="2549"/>
      <c r="OHW72" s="2549"/>
      <c r="OHX72" s="2549"/>
      <c r="OHY72" s="2549"/>
      <c r="OHZ72" s="2549"/>
      <c r="OIA72" s="2549"/>
      <c r="OIB72" s="2549"/>
      <c r="OIC72" s="2549"/>
      <c r="OID72" s="2549"/>
      <c r="OIE72" s="2549"/>
      <c r="OIF72" s="2549"/>
      <c r="OIG72" s="2549"/>
      <c r="OIH72" s="2549"/>
      <c r="OII72" s="2549"/>
      <c r="OIJ72" s="2549"/>
      <c r="OIK72" s="2549"/>
      <c r="OIL72" s="2549"/>
      <c r="OIM72" s="2549"/>
      <c r="OIN72" s="2549"/>
      <c r="OIO72" s="2549"/>
      <c r="OIP72" s="2549"/>
      <c r="OIQ72" s="2549"/>
      <c r="OIR72" s="2549"/>
      <c r="OIS72" s="2549"/>
      <c r="OIT72" s="2549"/>
      <c r="OIU72" s="2549"/>
      <c r="OIV72" s="2549"/>
      <c r="OIW72" s="2549"/>
      <c r="OIX72" s="2549"/>
      <c r="OIY72" s="2549"/>
      <c r="OIZ72" s="2549"/>
      <c r="OJA72" s="2549"/>
      <c r="OJB72" s="2549"/>
      <c r="OJC72" s="2549"/>
      <c r="OJD72" s="2549"/>
      <c r="OJE72" s="2549"/>
      <c r="OJF72" s="2549"/>
      <c r="OJG72" s="2549"/>
      <c r="OJH72" s="2549"/>
      <c r="OJI72" s="2549"/>
      <c r="OJJ72" s="2549"/>
      <c r="OJK72" s="2549"/>
      <c r="OJL72" s="2549"/>
      <c r="OJM72" s="2549"/>
      <c r="OJN72" s="2549"/>
      <c r="OJO72" s="2549"/>
      <c r="OJP72" s="2549"/>
      <c r="OJQ72" s="2549"/>
      <c r="OJR72" s="2549"/>
      <c r="OJS72" s="2549"/>
      <c r="OJT72" s="2549"/>
      <c r="OJU72" s="2549"/>
      <c r="OJV72" s="2549"/>
      <c r="OJW72" s="2549"/>
      <c r="OJX72" s="2549"/>
      <c r="OJY72" s="2549"/>
      <c r="OJZ72" s="2549"/>
      <c r="OKA72" s="2549"/>
      <c r="OKB72" s="2549"/>
      <c r="OKC72" s="2549"/>
      <c r="OKD72" s="2549"/>
      <c r="OKE72" s="2549"/>
      <c r="OKF72" s="2549"/>
      <c r="OKG72" s="2549"/>
      <c r="OKH72" s="2549"/>
      <c r="OKI72" s="2549"/>
      <c r="OKJ72" s="2549"/>
      <c r="OKK72" s="2549"/>
      <c r="OKL72" s="2549"/>
      <c r="OKM72" s="2549"/>
      <c r="OKN72" s="2549"/>
      <c r="OKO72" s="2549"/>
      <c r="OKP72" s="2549"/>
      <c r="OKQ72" s="2549"/>
      <c r="OKR72" s="2549"/>
      <c r="OKS72" s="2549"/>
      <c r="OKT72" s="2549"/>
      <c r="OKU72" s="2549"/>
      <c r="OKV72" s="2549"/>
      <c r="OKW72" s="2549"/>
      <c r="OKX72" s="2549"/>
      <c r="OKY72" s="2549"/>
      <c r="OKZ72" s="2549"/>
      <c r="OLA72" s="2549"/>
      <c r="OLB72" s="2549"/>
      <c r="OLC72" s="2549"/>
      <c r="OLD72" s="2549"/>
      <c r="OLE72" s="2549"/>
      <c r="OLF72" s="2549"/>
      <c r="OLG72" s="2549"/>
      <c r="OLH72" s="2549"/>
      <c r="OLI72" s="2549"/>
      <c r="OLJ72" s="2549"/>
      <c r="OLK72" s="2549"/>
      <c r="OLL72" s="2549"/>
      <c r="OLM72" s="2549"/>
      <c r="OLN72" s="2549"/>
      <c r="OLO72" s="2549"/>
      <c r="OLP72" s="2549"/>
      <c r="OLQ72" s="2549"/>
      <c r="OLR72" s="2549"/>
      <c r="OLS72" s="2549"/>
      <c r="OLT72" s="2549"/>
      <c r="OLU72" s="2549"/>
      <c r="OLV72" s="2549"/>
      <c r="OLW72" s="2549"/>
      <c r="OLX72" s="2549"/>
      <c r="OLY72" s="2549"/>
      <c r="OLZ72" s="2549"/>
      <c r="OMA72" s="2549"/>
      <c r="OMB72" s="2549"/>
      <c r="OMC72" s="2549"/>
      <c r="OMD72" s="2549"/>
      <c r="OME72" s="2549"/>
      <c r="OMF72" s="2549"/>
      <c r="OMG72" s="2549"/>
      <c r="OMH72" s="2549"/>
      <c r="OMI72" s="2549"/>
      <c r="OMJ72" s="2549"/>
      <c r="OMK72" s="2549"/>
      <c r="OML72" s="2549"/>
      <c r="OMM72" s="2549"/>
      <c r="OMN72" s="2549"/>
      <c r="OMO72" s="2549"/>
      <c r="OMP72" s="2549"/>
      <c r="OMQ72" s="2549"/>
      <c r="OMR72" s="2549"/>
      <c r="OMS72" s="2549"/>
      <c r="OMT72" s="2549"/>
      <c r="OMU72" s="2549"/>
      <c r="OMV72" s="2549"/>
      <c r="OMW72" s="2549"/>
      <c r="OMX72" s="2549"/>
      <c r="OMY72" s="2549"/>
      <c r="OMZ72" s="2549"/>
      <c r="ONA72" s="2549"/>
      <c r="ONB72" s="2549"/>
      <c r="ONC72" s="2549"/>
      <c r="OND72" s="2549"/>
      <c r="ONE72" s="2549"/>
      <c r="ONF72" s="2549"/>
      <c r="ONG72" s="2549"/>
      <c r="ONH72" s="2549"/>
      <c r="ONI72" s="2549"/>
      <c r="ONJ72" s="2549"/>
      <c r="ONK72" s="2549"/>
      <c r="ONL72" s="2549"/>
      <c r="ONM72" s="2549"/>
      <c r="ONN72" s="2549"/>
      <c r="ONO72" s="2549"/>
      <c r="ONP72" s="2549"/>
      <c r="ONQ72" s="2549"/>
      <c r="ONR72" s="2549"/>
      <c r="ONS72" s="2549"/>
      <c r="ONT72" s="2549"/>
      <c r="ONU72" s="2549"/>
      <c r="ONV72" s="2549"/>
      <c r="ONW72" s="2549"/>
      <c r="ONX72" s="2549"/>
      <c r="ONY72" s="2549"/>
      <c r="ONZ72" s="2549"/>
      <c r="OOA72" s="2549"/>
      <c r="OOB72" s="2549"/>
      <c r="OOC72" s="2549"/>
      <c r="OOD72" s="2549"/>
      <c r="OOE72" s="2549"/>
      <c r="OOF72" s="2549"/>
      <c r="OOG72" s="2549"/>
      <c r="OOH72" s="2549"/>
      <c r="OOI72" s="2549"/>
      <c r="OOJ72" s="2549"/>
      <c r="OOK72" s="2549"/>
      <c r="OOL72" s="2549"/>
      <c r="OOM72" s="2549"/>
      <c r="OON72" s="2549"/>
      <c r="OOO72" s="2549"/>
      <c r="OOP72" s="2549"/>
      <c r="OOQ72" s="2549"/>
      <c r="OOR72" s="2549"/>
      <c r="OOS72" s="2549"/>
      <c r="OOT72" s="2549"/>
      <c r="OOU72" s="2549"/>
      <c r="OOV72" s="2549"/>
      <c r="OOW72" s="2549"/>
      <c r="OOX72" s="2549"/>
      <c r="OOY72" s="2549"/>
      <c r="OOZ72" s="2549"/>
      <c r="OPA72" s="2549"/>
      <c r="OPB72" s="2549"/>
      <c r="OPC72" s="2549"/>
      <c r="OPD72" s="2549"/>
      <c r="OPE72" s="2549"/>
      <c r="OPF72" s="2549"/>
      <c r="OPG72" s="2549"/>
      <c r="OPH72" s="2549"/>
      <c r="OPI72" s="2549"/>
      <c r="OPJ72" s="2549"/>
      <c r="OPK72" s="2549"/>
      <c r="OPL72" s="2549"/>
      <c r="OPM72" s="2549"/>
      <c r="OPN72" s="2549"/>
      <c r="OPO72" s="2549"/>
      <c r="OPP72" s="2549"/>
      <c r="OPQ72" s="2549"/>
      <c r="OPR72" s="2549"/>
      <c r="OPS72" s="2549"/>
      <c r="OPT72" s="2549"/>
      <c r="OPU72" s="2549"/>
      <c r="OPV72" s="2549"/>
      <c r="OPW72" s="2549"/>
      <c r="OPX72" s="2549"/>
      <c r="OPY72" s="2549"/>
      <c r="OPZ72" s="2549"/>
      <c r="OQA72" s="2549"/>
      <c r="OQB72" s="2549"/>
      <c r="OQC72" s="2549"/>
      <c r="OQD72" s="2549"/>
      <c r="OQE72" s="2549"/>
      <c r="OQF72" s="2549"/>
      <c r="OQG72" s="2549"/>
      <c r="OQH72" s="2549"/>
      <c r="OQI72" s="2549"/>
      <c r="OQJ72" s="2549"/>
      <c r="OQK72" s="2549"/>
      <c r="OQL72" s="2549"/>
      <c r="OQM72" s="2549"/>
      <c r="OQN72" s="2549"/>
      <c r="OQO72" s="2549"/>
      <c r="OQP72" s="2549"/>
      <c r="OQQ72" s="2549"/>
      <c r="OQR72" s="2549"/>
      <c r="OQS72" s="2549"/>
      <c r="OQT72" s="2549"/>
      <c r="OQU72" s="2549"/>
      <c r="OQV72" s="2549"/>
      <c r="OQW72" s="2549"/>
      <c r="OQX72" s="2549"/>
      <c r="OQY72" s="2549"/>
      <c r="OQZ72" s="2549"/>
      <c r="ORA72" s="2549"/>
      <c r="ORB72" s="2549"/>
      <c r="ORC72" s="2549"/>
      <c r="ORD72" s="2549"/>
      <c r="ORE72" s="2549"/>
      <c r="ORF72" s="2549"/>
      <c r="ORG72" s="2549"/>
      <c r="ORH72" s="2549"/>
      <c r="ORI72" s="2549"/>
      <c r="ORJ72" s="2549"/>
      <c r="ORK72" s="2549"/>
      <c r="ORL72" s="2549"/>
      <c r="ORM72" s="2549"/>
      <c r="ORN72" s="2549"/>
      <c r="ORO72" s="2549"/>
      <c r="ORP72" s="2549"/>
      <c r="ORQ72" s="2549"/>
      <c r="ORR72" s="2549"/>
      <c r="ORS72" s="2549"/>
      <c r="ORT72" s="2549"/>
      <c r="ORU72" s="2549"/>
      <c r="ORV72" s="2549"/>
      <c r="ORW72" s="2549"/>
      <c r="ORX72" s="2549"/>
      <c r="ORY72" s="2549"/>
      <c r="ORZ72" s="2549"/>
      <c r="OSA72" s="2549"/>
      <c r="OSB72" s="2549"/>
      <c r="OSC72" s="2549"/>
      <c r="OSD72" s="2549"/>
      <c r="OSE72" s="2549"/>
      <c r="OSF72" s="2549"/>
      <c r="OSG72" s="2549"/>
      <c r="OSH72" s="2549"/>
      <c r="OSI72" s="2549"/>
      <c r="OSJ72" s="2549"/>
      <c r="OSK72" s="2549"/>
      <c r="OSL72" s="2549"/>
      <c r="OSM72" s="2549"/>
      <c r="OSN72" s="2549"/>
      <c r="OSO72" s="2549"/>
      <c r="OSP72" s="2549"/>
      <c r="OSQ72" s="2549"/>
      <c r="OSR72" s="2549"/>
      <c r="OSS72" s="2549"/>
      <c r="OST72" s="2549"/>
      <c r="OSU72" s="2549"/>
      <c r="OSV72" s="2549"/>
      <c r="OSW72" s="2549"/>
      <c r="OSX72" s="2549"/>
      <c r="OSY72" s="2549"/>
      <c r="OSZ72" s="2549"/>
      <c r="OTA72" s="2549"/>
      <c r="OTB72" s="2549"/>
      <c r="OTC72" s="2549"/>
      <c r="OTD72" s="2549"/>
      <c r="OTE72" s="2549"/>
      <c r="OTF72" s="2549"/>
      <c r="OTG72" s="2549"/>
      <c r="OTH72" s="2549"/>
      <c r="OTI72" s="2549"/>
      <c r="OTJ72" s="2549"/>
      <c r="OTK72" s="2549"/>
      <c r="OTL72" s="2549"/>
      <c r="OTM72" s="2549"/>
      <c r="OTN72" s="2549"/>
      <c r="OTO72" s="2549"/>
      <c r="OTP72" s="2549"/>
      <c r="OTQ72" s="2549"/>
      <c r="OTR72" s="2549"/>
      <c r="OTS72" s="2549"/>
      <c r="OTT72" s="2549"/>
      <c r="OTU72" s="2549"/>
      <c r="OTV72" s="2549"/>
      <c r="OTW72" s="2549"/>
      <c r="OTX72" s="2549"/>
      <c r="OTY72" s="2549"/>
      <c r="OTZ72" s="2549"/>
      <c r="OUA72" s="2549"/>
      <c r="OUB72" s="2549"/>
      <c r="OUC72" s="2549"/>
      <c r="OUD72" s="2549"/>
      <c r="OUE72" s="2549"/>
      <c r="OUF72" s="2549"/>
      <c r="OUG72" s="2549"/>
      <c r="OUH72" s="2549"/>
      <c r="OUI72" s="2549"/>
      <c r="OUJ72" s="2549"/>
      <c r="OUK72" s="2549"/>
      <c r="OUL72" s="2549"/>
      <c r="OUM72" s="2549"/>
      <c r="OUN72" s="2549"/>
      <c r="OUO72" s="2549"/>
      <c r="OUP72" s="2549"/>
      <c r="OUQ72" s="2549"/>
      <c r="OUR72" s="2549"/>
      <c r="OUS72" s="2549"/>
      <c r="OUT72" s="2549"/>
      <c r="OUU72" s="2549"/>
      <c r="OUV72" s="2549"/>
      <c r="OUW72" s="2549"/>
      <c r="OUX72" s="2549"/>
      <c r="OUY72" s="2549"/>
      <c r="OUZ72" s="2549"/>
      <c r="OVA72" s="2549"/>
      <c r="OVB72" s="2549"/>
      <c r="OVC72" s="2549"/>
      <c r="OVD72" s="2549"/>
      <c r="OVE72" s="2549"/>
      <c r="OVF72" s="2549"/>
      <c r="OVG72" s="2549"/>
      <c r="OVH72" s="2549"/>
      <c r="OVI72" s="2549"/>
      <c r="OVJ72" s="2549"/>
      <c r="OVK72" s="2549"/>
      <c r="OVL72" s="2549"/>
      <c r="OVM72" s="2549"/>
      <c r="OVN72" s="2549"/>
      <c r="OVO72" s="2549"/>
      <c r="OVP72" s="2549"/>
      <c r="OVQ72" s="2549"/>
      <c r="OVR72" s="2549"/>
      <c r="OVS72" s="2549"/>
      <c r="OVT72" s="2549"/>
      <c r="OVU72" s="2549"/>
      <c r="OVV72" s="2549"/>
      <c r="OVW72" s="2549"/>
      <c r="OVX72" s="2549"/>
      <c r="OVY72" s="2549"/>
      <c r="OVZ72" s="2549"/>
      <c r="OWA72" s="2549"/>
      <c r="OWB72" s="2549"/>
      <c r="OWC72" s="2549"/>
      <c r="OWD72" s="2549"/>
      <c r="OWE72" s="2549"/>
      <c r="OWF72" s="2549"/>
      <c r="OWG72" s="2549"/>
      <c r="OWH72" s="2549"/>
      <c r="OWI72" s="2549"/>
      <c r="OWJ72" s="2549"/>
      <c r="OWK72" s="2549"/>
      <c r="OWL72" s="2549"/>
      <c r="OWM72" s="2549"/>
      <c r="OWN72" s="2549"/>
      <c r="OWO72" s="2549"/>
      <c r="OWP72" s="2549"/>
      <c r="OWQ72" s="2549"/>
      <c r="OWR72" s="2549"/>
      <c r="OWS72" s="2549"/>
      <c r="OWT72" s="2549"/>
      <c r="OWU72" s="2549"/>
      <c r="OWV72" s="2549"/>
      <c r="OWW72" s="2549"/>
      <c r="OWX72" s="2549"/>
      <c r="OWY72" s="2549"/>
      <c r="OWZ72" s="2549"/>
      <c r="OXA72" s="2549"/>
      <c r="OXB72" s="2549"/>
      <c r="OXC72" s="2549"/>
      <c r="OXD72" s="2549"/>
      <c r="OXE72" s="2549"/>
      <c r="OXF72" s="2549"/>
      <c r="OXG72" s="2549"/>
      <c r="OXH72" s="2549"/>
      <c r="OXI72" s="2549"/>
      <c r="OXJ72" s="2549"/>
      <c r="OXK72" s="2549"/>
      <c r="OXL72" s="2549"/>
      <c r="OXM72" s="2549"/>
      <c r="OXN72" s="2549"/>
      <c r="OXO72" s="2549"/>
      <c r="OXP72" s="2549"/>
      <c r="OXQ72" s="2549"/>
      <c r="OXR72" s="2549"/>
      <c r="OXS72" s="2549"/>
      <c r="OXT72" s="2549"/>
      <c r="OXU72" s="2549"/>
      <c r="OXV72" s="2549"/>
      <c r="OXW72" s="2549"/>
      <c r="OXX72" s="2549"/>
      <c r="OXY72" s="2549"/>
      <c r="OXZ72" s="2549"/>
      <c r="OYA72" s="2549"/>
      <c r="OYB72" s="2549"/>
      <c r="OYC72" s="2549"/>
      <c r="OYD72" s="2549"/>
      <c r="OYE72" s="2549"/>
      <c r="OYF72" s="2549"/>
      <c r="OYG72" s="2549"/>
      <c r="OYH72" s="2549"/>
      <c r="OYI72" s="2549"/>
      <c r="OYJ72" s="2549"/>
      <c r="OYK72" s="2549"/>
      <c r="OYL72" s="2549"/>
      <c r="OYM72" s="2549"/>
      <c r="OYN72" s="2549"/>
      <c r="OYO72" s="2549"/>
      <c r="OYP72" s="2549"/>
      <c r="OYQ72" s="2549"/>
      <c r="OYR72" s="2549"/>
      <c r="OYS72" s="2549"/>
      <c r="OYT72" s="2549"/>
      <c r="OYU72" s="2549"/>
      <c r="OYV72" s="2549"/>
      <c r="OYW72" s="2549"/>
      <c r="OYX72" s="2549"/>
      <c r="OYY72" s="2549"/>
      <c r="OYZ72" s="2549"/>
      <c r="OZA72" s="2549"/>
      <c r="OZB72" s="2549"/>
      <c r="OZC72" s="2549"/>
      <c r="OZD72" s="2549"/>
      <c r="OZE72" s="2549"/>
      <c r="OZF72" s="2549"/>
      <c r="OZG72" s="2549"/>
      <c r="OZH72" s="2549"/>
      <c r="OZI72" s="2549"/>
      <c r="OZJ72" s="2549"/>
      <c r="OZK72" s="2549"/>
      <c r="OZL72" s="2549"/>
      <c r="OZM72" s="2549"/>
      <c r="OZN72" s="2549"/>
      <c r="OZO72" s="2549"/>
      <c r="OZP72" s="2549"/>
      <c r="OZQ72" s="2549"/>
      <c r="OZR72" s="2549"/>
      <c r="OZS72" s="2549"/>
      <c r="OZT72" s="2549"/>
      <c r="OZU72" s="2549"/>
      <c r="OZV72" s="2549"/>
      <c r="OZW72" s="2549"/>
      <c r="OZX72" s="2549"/>
      <c r="OZY72" s="2549"/>
      <c r="OZZ72" s="2549"/>
      <c r="PAA72" s="2549"/>
      <c r="PAB72" s="2549"/>
      <c r="PAC72" s="2549"/>
      <c r="PAD72" s="2549"/>
      <c r="PAE72" s="2549"/>
      <c r="PAF72" s="2549"/>
      <c r="PAG72" s="2549"/>
      <c r="PAH72" s="2549"/>
      <c r="PAI72" s="2549"/>
      <c r="PAJ72" s="2549"/>
      <c r="PAK72" s="2549"/>
      <c r="PAL72" s="2549"/>
      <c r="PAM72" s="2549"/>
      <c r="PAN72" s="2549"/>
      <c r="PAO72" s="2549"/>
      <c r="PAP72" s="2549"/>
      <c r="PAQ72" s="2549"/>
      <c r="PAR72" s="2549"/>
      <c r="PAS72" s="2549"/>
      <c r="PAT72" s="2549"/>
      <c r="PAU72" s="2549"/>
      <c r="PAV72" s="2549"/>
      <c r="PAW72" s="2549"/>
      <c r="PAX72" s="2549"/>
      <c r="PAY72" s="2549"/>
      <c r="PAZ72" s="2549"/>
      <c r="PBA72" s="2549"/>
      <c r="PBB72" s="2549"/>
      <c r="PBC72" s="2549"/>
      <c r="PBD72" s="2549"/>
      <c r="PBE72" s="2549"/>
      <c r="PBF72" s="2549"/>
      <c r="PBG72" s="2549"/>
      <c r="PBH72" s="2549"/>
      <c r="PBI72" s="2549"/>
      <c r="PBJ72" s="2549"/>
      <c r="PBK72" s="2549"/>
      <c r="PBL72" s="2549"/>
      <c r="PBM72" s="2549"/>
      <c r="PBN72" s="2549"/>
      <c r="PBO72" s="2549"/>
      <c r="PBP72" s="2549"/>
      <c r="PBQ72" s="2549"/>
      <c r="PBR72" s="2549"/>
      <c r="PBS72" s="2549"/>
      <c r="PBT72" s="2549"/>
      <c r="PBU72" s="2549"/>
      <c r="PBV72" s="2549"/>
      <c r="PBW72" s="2549"/>
      <c r="PBX72" s="2549"/>
      <c r="PBY72" s="2549"/>
      <c r="PBZ72" s="2549"/>
      <c r="PCA72" s="2549"/>
      <c r="PCB72" s="2549"/>
      <c r="PCC72" s="2549"/>
      <c r="PCD72" s="2549"/>
      <c r="PCE72" s="2549"/>
      <c r="PCF72" s="2549"/>
      <c r="PCG72" s="2549"/>
      <c r="PCH72" s="2549"/>
      <c r="PCI72" s="2549"/>
      <c r="PCJ72" s="2549"/>
      <c r="PCK72" s="2549"/>
      <c r="PCL72" s="2549"/>
      <c r="PCM72" s="2549"/>
      <c r="PCN72" s="2549"/>
      <c r="PCO72" s="2549"/>
      <c r="PCP72" s="2549"/>
      <c r="PCQ72" s="2549"/>
      <c r="PCR72" s="2549"/>
      <c r="PCS72" s="2549"/>
      <c r="PCT72" s="2549"/>
      <c r="PCU72" s="2549"/>
      <c r="PCV72" s="2549"/>
      <c r="PCW72" s="2549"/>
      <c r="PCX72" s="2549"/>
      <c r="PCY72" s="2549"/>
      <c r="PCZ72" s="2549"/>
      <c r="PDA72" s="2549"/>
      <c r="PDB72" s="2549"/>
      <c r="PDC72" s="2549"/>
      <c r="PDD72" s="2549"/>
      <c r="PDE72" s="2549"/>
      <c r="PDF72" s="2549"/>
      <c r="PDG72" s="2549"/>
      <c r="PDH72" s="2549"/>
      <c r="PDI72" s="2549"/>
      <c r="PDJ72" s="2549"/>
      <c r="PDK72" s="2549"/>
      <c r="PDL72" s="2549"/>
      <c r="PDM72" s="2549"/>
      <c r="PDN72" s="2549"/>
      <c r="PDO72" s="2549"/>
      <c r="PDP72" s="2549"/>
      <c r="PDQ72" s="2549"/>
      <c r="PDR72" s="2549"/>
      <c r="PDS72" s="2549"/>
      <c r="PDT72" s="2549"/>
      <c r="PDU72" s="2549"/>
      <c r="PDV72" s="2549"/>
      <c r="PDW72" s="2549"/>
      <c r="PDX72" s="2549"/>
      <c r="PDY72" s="2549"/>
      <c r="PDZ72" s="2549"/>
      <c r="PEA72" s="2549"/>
      <c r="PEB72" s="2549"/>
      <c r="PEC72" s="2549"/>
      <c r="PED72" s="2549"/>
      <c r="PEE72" s="2549"/>
      <c r="PEF72" s="2549"/>
      <c r="PEG72" s="2549"/>
      <c r="PEH72" s="2549"/>
      <c r="PEI72" s="2549"/>
      <c r="PEJ72" s="2549"/>
      <c r="PEK72" s="2549"/>
      <c r="PEL72" s="2549"/>
      <c r="PEM72" s="2549"/>
      <c r="PEN72" s="2549"/>
      <c r="PEO72" s="2549"/>
      <c r="PEP72" s="2549"/>
      <c r="PEQ72" s="2549"/>
      <c r="PER72" s="2549"/>
      <c r="PES72" s="2549"/>
      <c r="PET72" s="2549"/>
      <c r="PEU72" s="2549"/>
      <c r="PEV72" s="2549"/>
      <c r="PEW72" s="2549"/>
      <c r="PEX72" s="2549"/>
      <c r="PEY72" s="2549"/>
      <c r="PEZ72" s="2549"/>
      <c r="PFA72" s="2549"/>
      <c r="PFB72" s="2549"/>
      <c r="PFC72" s="2549"/>
      <c r="PFD72" s="2549"/>
      <c r="PFE72" s="2549"/>
      <c r="PFF72" s="2549"/>
      <c r="PFG72" s="2549"/>
      <c r="PFH72" s="2549"/>
      <c r="PFI72" s="2549"/>
      <c r="PFJ72" s="2549"/>
      <c r="PFK72" s="2549"/>
      <c r="PFL72" s="2549"/>
      <c r="PFM72" s="2549"/>
      <c r="PFN72" s="2549"/>
      <c r="PFO72" s="2549"/>
      <c r="PFP72" s="2549"/>
      <c r="PFQ72" s="2549"/>
      <c r="PFR72" s="2549"/>
      <c r="PFS72" s="2549"/>
      <c r="PFT72" s="2549"/>
      <c r="PFU72" s="2549"/>
      <c r="PFV72" s="2549"/>
      <c r="PFW72" s="2549"/>
      <c r="PFX72" s="2549"/>
      <c r="PFY72" s="2549"/>
      <c r="PFZ72" s="2549"/>
      <c r="PGA72" s="2549"/>
      <c r="PGB72" s="2549"/>
      <c r="PGC72" s="2549"/>
      <c r="PGD72" s="2549"/>
      <c r="PGE72" s="2549"/>
      <c r="PGF72" s="2549"/>
      <c r="PGG72" s="2549"/>
      <c r="PGH72" s="2549"/>
      <c r="PGI72" s="2549"/>
      <c r="PGJ72" s="2549"/>
      <c r="PGK72" s="2549"/>
      <c r="PGL72" s="2549"/>
      <c r="PGM72" s="2549"/>
      <c r="PGN72" s="2549"/>
      <c r="PGO72" s="2549"/>
      <c r="PGP72" s="2549"/>
      <c r="PGQ72" s="2549"/>
      <c r="PGR72" s="2549"/>
      <c r="PGS72" s="2549"/>
      <c r="PGT72" s="2549"/>
      <c r="PGU72" s="2549"/>
      <c r="PGV72" s="2549"/>
      <c r="PGW72" s="2549"/>
      <c r="PGX72" s="2549"/>
      <c r="PGY72" s="2549"/>
      <c r="PGZ72" s="2549"/>
      <c r="PHA72" s="2549"/>
      <c r="PHB72" s="2549"/>
      <c r="PHC72" s="2549"/>
      <c r="PHD72" s="2549"/>
      <c r="PHE72" s="2549"/>
      <c r="PHF72" s="2549"/>
      <c r="PHG72" s="2549"/>
      <c r="PHH72" s="2549"/>
      <c r="PHI72" s="2549"/>
      <c r="PHJ72" s="2549"/>
      <c r="PHK72" s="2549"/>
      <c r="PHL72" s="2549"/>
      <c r="PHM72" s="2549"/>
      <c r="PHN72" s="2549"/>
      <c r="PHO72" s="2549"/>
      <c r="PHP72" s="2549"/>
      <c r="PHQ72" s="2549"/>
      <c r="PHR72" s="2549"/>
      <c r="PHS72" s="2549"/>
      <c r="PHT72" s="2549"/>
      <c r="PHU72" s="2549"/>
      <c r="PHV72" s="2549"/>
      <c r="PHW72" s="2549"/>
      <c r="PHX72" s="2549"/>
      <c r="PHY72" s="2549"/>
      <c r="PHZ72" s="2549"/>
      <c r="PIA72" s="2549"/>
      <c r="PIB72" s="2549"/>
      <c r="PIC72" s="2549"/>
      <c r="PID72" s="2549"/>
      <c r="PIE72" s="2549"/>
      <c r="PIF72" s="2549"/>
      <c r="PIG72" s="2549"/>
      <c r="PIH72" s="2549"/>
      <c r="PII72" s="2549"/>
      <c r="PIJ72" s="2549"/>
      <c r="PIK72" s="2549"/>
      <c r="PIL72" s="2549"/>
      <c r="PIM72" s="2549"/>
      <c r="PIN72" s="2549"/>
      <c r="PIO72" s="2549"/>
      <c r="PIP72" s="2549"/>
      <c r="PIQ72" s="2549"/>
      <c r="PIR72" s="2549"/>
      <c r="PIS72" s="2549"/>
      <c r="PIT72" s="2549"/>
      <c r="PIU72" s="2549"/>
      <c r="PIV72" s="2549"/>
      <c r="PIW72" s="2549"/>
      <c r="PIX72" s="2549"/>
      <c r="PIY72" s="2549"/>
      <c r="PIZ72" s="2549"/>
      <c r="PJA72" s="2549"/>
      <c r="PJB72" s="2549"/>
      <c r="PJC72" s="2549"/>
      <c r="PJD72" s="2549"/>
      <c r="PJE72" s="2549"/>
      <c r="PJF72" s="2549"/>
      <c r="PJG72" s="2549"/>
      <c r="PJH72" s="2549"/>
      <c r="PJI72" s="2549"/>
      <c r="PJJ72" s="2549"/>
      <c r="PJK72" s="2549"/>
      <c r="PJL72" s="2549"/>
      <c r="PJM72" s="2549"/>
      <c r="PJN72" s="2549"/>
      <c r="PJO72" s="2549"/>
      <c r="PJP72" s="2549"/>
      <c r="PJQ72" s="2549"/>
      <c r="PJR72" s="2549"/>
      <c r="PJS72" s="2549"/>
      <c r="PJT72" s="2549"/>
      <c r="PJU72" s="2549"/>
      <c r="PJV72" s="2549"/>
      <c r="PJW72" s="2549"/>
      <c r="PJX72" s="2549"/>
      <c r="PJY72" s="2549"/>
      <c r="PJZ72" s="2549"/>
      <c r="PKA72" s="2549"/>
      <c r="PKB72" s="2549"/>
      <c r="PKC72" s="2549"/>
      <c r="PKD72" s="2549"/>
      <c r="PKE72" s="2549"/>
      <c r="PKF72" s="2549"/>
      <c r="PKG72" s="2549"/>
      <c r="PKH72" s="2549"/>
      <c r="PKI72" s="2549"/>
      <c r="PKJ72" s="2549"/>
      <c r="PKK72" s="2549"/>
      <c r="PKL72" s="2549"/>
      <c r="PKM72" s="2549"/>
      <c r="PKN72" s="2549"/>
      <c r="PKO72" s="2549"/>
      <c r="PKP72" s="2549"/>
      <c r="PKQ72" s="2549"/>
      <c r="PKR72" s="2549"/>
      <c r="PKS72" s="2549"/>
      <c r="PKT72" s="2549"/>
      <c r="PKU72" s="2549"/>
      <c r="PKV72" s="2549"/>
      <c r="PKW72" s="2549"/>
      <c r="PKX72" s="2549"/>
      <c r="PKY72" s="2549"/>
      <c r="PKZ72" s="2549"/>
      <c r="PLA72" s="2549"/>
      <c r="PLB72" s="2549"/>
      <c r="PLC72" s="2549"/>
      <c r="PLD72" s="2549"/>
      <c r="PLE72" s="2549"/>
      <c r="PLF72" s="2549"/>
      <c r="PLG72" s="2549"/>
      <c r="PLH72" s="2549"/>
      <c r="PLI72" s="2549"/>
      <c r="PLJ72" s="2549"/>
      <c r="PLK72" s="2549"/>
      <c r="PLL72" s="2549"/>
      <c r="PLM72" s="2549"/>
      <c r="PLN72" s="2549"/>
      <c r="PLO72" s="2549"/>
      <c r="PLP72" s="2549"/>
      <c r="PLQ72" s="2549"/>
      <c r="PLR72" s="2549"/>
      <c r="PLS72" s="2549"/>
      <c r="PLT72" s="2549"/>
      <c r="PLU72" s="2549"/>
      <c r="PLV72" s="2549"/>
      <c r="PLW72" s="2549"/>
      <c r="PLX72" s="2549"/>
      <c r="PLY72" s="2549"/>
      <c r="PLZ72" s="2549"/>
      <c r="PMA72" s="2549"/>
      <c r="PMB72" s="2549"/>
      <c r="PMC72" s="2549"/>
      <c r="PMD72" s="2549"/>
      <c r="PME72" s="2549"/>
      <c r="PMF72" s="2549"/>
      <c r="PMG72" s="2549"/>
      <c r="PMH72" s="2549"/>
      <c r="PMI72" s="2549"/>
      <c r="PMJ72" s="2549"/>
      <c r="PMK72" s="2549"/>
      <c r="PML72" s="2549"/>
      <c r="PMM72" s="2549"/>
      <c r="PMN72" s="2549"/>
      <c r="PMO72" s="2549"/>
      <c r="PMP72" s="2549"/>
      <c r="PMQ72" s="2549"/>
      <c r="PMR72" s="2549"/>
      <c r="PMS72" s="2549"/>
      <c r="PMT72" s="2549"/>
      <c r="PMU72" s="2549"/>
      <c r="PMV72" s="2549"/>
      <c r="PMW72" s="2549"/>
      <c r="PMX72" s="2549"/>
      <c r="PMY72" s="2549"/>
      <c r="PMZ72" s="2549"/>
      <c r="PNA72" s="2549"/>
      <c r="PNB72" s="2549"/>
      <c r="PNC72" s="2549"/>
      <c r="PND72" s="2549"/>
      <c r="PNE72" s="2549"/>
      <c r="PNF72" s="2549"/>
      <c r="PNG72" s="2549"/>
      <c r="PNH72" s="2549"/>
      <c r="PNI72" s="2549"/>
      <c r="PNJ72" s="2549"/>
      <c r="PNK72" s="2549"/>
      <c r="PNL72" s="2549"/>
      <c r="PNM72" s="2549"/>
      <c r="PNN72" s="2549"/>
      <c r="PNO72" s="2549"/>
      <c r="PNP72" s="2549"/>
      <c r="PNQ72" s="2549"/>
      <c r="PNR72" s="2549"/>
      <c r="PNS72" s="2549"/>
      <c r="PNT72" s="2549"/>
      <c r="PNU72" s="2549"/>
      <c r="PNV72" s="2549"/>
      <c r="PNW72" s="2549"/>
      <c r="PNX72" s="2549"/>
      <c r="PNY72" s="2549"/>
      <c r="PNZ72" s="2549"/>
      <c r="POA72" s="2549"/>
      <c r="POB72" s="2549"/>
      <c r="POC72" s="2549"/>
      <c r="POD72" s="2549"/>
      <c r="POE72" s="2549"/>
      <c r="POF72" s="2549"/>
      <c r="POG72" s="2549"/>
      <c r="POH72" s="2549"/>
      <c r="POI72" s="2549"/>
      <c r="POJ72" s="2549"/>
      <c r="POK72" s="2549"/>
      <c r="POL72" s="2549"/>
      <c r="POM72" s="2549"/>
      <c r="PON72" s="2549"/>
      <c r="POO72" s="2549"/>
      <c r="POP72" s="2549"/>
      <c r="POQ72" s="2549"/>
      <c r="POR72" s="2549"/>
      <c r="POS72" s="2549"/>
      <c r="POT72" s="2549"/>
      <c r="POU72" s="2549"/>
      <c r="POV72" s="2549"/>
      <c r="POW72" s="2549"/>
      <c r="POX72" s="2549"/>
      <c r="POY72" s="2549"/>
      <c r="POZ72" s="2549"/>
      <c r="PPA72" s="2549"/>
      <c r="PPB72" s="2549"/>
      <c r="PPC72" s="2549"/>
      <c r="PPD72" s="2549"/>
      <c r="PPE72" s="2549"/>
      <c r="PPF72" s="2549"/>
      <c r="PPG72" s="2549"/>
      <c r="PPH72" s="2549"/>
      <c r="PPI72" s="2549"/>
      <c r="PPJ72" s="2549"/>
      <c r="PPK72" s="2549"/>
      <c r="PPL72" s="2549"/>
      <c r="PPM72" s="2549"/>
      <c r="PPN72" s="2549"/>
      <c r="PPO72" s="2549"/>
      <c r="PPP72" s="2549"/>
      <c r="PPQ72" s="2549"/>
      <c r="PPR72" s="2549"/>
      <c r="PPS72" s="2549"/>
      <c r="PPT72" s="2549"/>
      <c r="PPU72" s="2549"/>
      <c r="PPV72" s="2549"/>
      <c r="PPW72" s="2549"/>
      <c r="PPX72" s="2549"/>
      <c r="PPY72" s="2549"/>
      <c r="PPZ72" s="2549"/>
      <c r="PQA72" s="2549"/>
      <c r="PQB72" s="2549"/>
      <c r="PQC72" s="2549"/>
      <c r="PQD72" s="2549"/>
      <c r="PQE72" s="2549"/>
      <c r="PQF72" s="2549"/>
      <c r="PQG72" s="2549"/>
      <c r="PQH72" s="2549"/>
      <c r="PQI72" s="2549"/>
      <c r="PQJ72" s="2549"/>
      <c r="PQK72" s="2549"/>
      <c r="PQL72" s="2549"/>
      <c r="PQM72" s="2549"/>
      <c r="PQN72" s="2549"/>
      <c r="PQO72" s="2549"/>
      <c r="PQP72" s="2549"/>
      <c r="PQQ72" s="2549"/>
      <c r="PQR72" s="2549"/>
      <c r="PQS72" s="2549"/>
      <c r="PQT72" s="2549"/>
      <c r="PQU72" s="2549"/>
      <c r="PQV72" s="2549"/>
      <c r="PQW72" s="2549"/>
      <c r="PQX72" s="2549"/>
      <c r="PQY72" s="2549"/>
      <c r="PQZ72" s="2549"/>
      <c r="PRA72" s="2549"/>
      <c r="PRB72" s="2549"/>
      <c r="PRC72" s="2549"/>
      <c r="PRD72" s="2549"/>
      <c r="PRE72" s="2549"/>
      <c r="PRF72" s="2549"/>
      <c r="PRG72" s="2549"/>
      <c r="PRH72" s="2549"/>
      <c r="PRI72" s="2549"/>
      <c r="PRJ72" s="2549"/>
      <c r="PRK72" s="2549"/>
      <c r="PRL72" s="2549"/>
      <c r="PRM72" s="2549"/>
      <c r="PRN72" s="2549"/>
      <c r="PRO72" s="2549"/>
      <c r="PRP72" s="2549"/>
      <c r="PRQ72" s="2549"/>
      <c r="PRR72" s="2549"/>
      <c r="PRS72" s="2549"/>
      <c r="PRT72" s="2549"/>
      <c r="PRU72" s="2549"/>
      <c r="PRV72" s="2549"/>
      <c r="PRW72" s="2549"/>
      <c r="PRX72" s="2549"/>
      <c r="PRY72" s="2549"/>
      <c r="PRZ72" s="2549"/>
      <c r="PSA72" s="2549"/>
      <c r="PSB72" s="2549"/>
      <c r="PSC72" s="2549"/>
      <c r="PSD72" s="2549"/>
      <c r="PSE72" s="2549"/>
      <c r="PSF72" s="2549"/>
      <c r="PSG72" s="2549"/>
      <c r="PSH72" s="2549"/>
      <c r="PSI72" s="2549"/>
      <c r="PSJ72" s="2549"/>
      <c r="PSK72" s="2549"/>
      <c r="PSL72" s="2549"/>
      <c r="PSM72" s="2549"/>
      <c r="PSN72" s="2549"/>
      <c r="PSO72" s="2549"/>
      <c r="PSP72" s="2549"/>
      <c r="PSQ72" s="2549"/>
      <c r="PSR72" s="2549"/>
      <c r="PSS72" s="2549"/>
      <c r="PST72" s="2549"/>
      <c r="PSU72" s="2549"/>
      <c r="PSV72" s="2549"/>
      <c r="PSW72" s="2549"/>
      <c r="PSX72" s="2549"/>
      <c r="PSY72" s="2549"/>
      <c r="PSZ72" s="2549"/>
      <c r="PTA72" s="2549"/>
      <c r="PTB72" s="2549"/>
      <c r="PTC72" s="2549"/>
      <c r="PTD72" s="2549"/>
      <c r="PTE72" s="2549"/>
      <c r="PTF72" s="2549"/>
      <c r="PTG72" s="2549"/>
      <c r="PTH72" s="2549"/>
      <c r="PTI72" s="2549"/>
      <c r="PTJ72" s="2549"/>
      <c r="PTK72" s="2549"/>
      <c r="PTL72" s="2549"/>
      <c r="PTM72" s="2549"/>
      <c r="PTN72" s="2549"/>
      <c r="PTO72" s="2549"/>
      <c r="PTP72" s="2549"/>
      <c r="PTQ72" s="2549"/>
      <c r="PTR72" s="2549"/>
      <c r="PTS72" s="2549"/>
      <c r="PTT72" s="2549"/>
      <c r="PTU72" s="2549"/>
      <c r="PTV72" s="2549"/>
      <c r="PTW72" s="2549"/>
      <c r="PTX72" s="2549"/>
      <c r="PTY72" s="2549"/>
      <c r="PTZ72" s="2549"/>
      <c r="PUA72" s="2549"/>
      <c r="PUB72" s="2549"/>
      <c r="PUC72" s="2549"/>
      <c r="PUD72" s="2549"/>
      <c r="PUE72" s="2549"/>
      <c r="PUF72" s="2549"/>
      <c r="PUG72" s="2549"/>
      <c r="PUH72" s="2549"/>
      <c r="PUI72" s="2549"/>
      <c r="PUJ72" s="2549"/>
      <c r="PUK72" s="2549"/>
      <c r="PUL72" s="2549"/>
      <c r="PUM72" s="2549"/>
      <c r="PUN72" s="2549"/>
      <c r="PUO72" s="2549"/>
      <c r="PUP72" s="2549"/>
      <c r="PUQ72" s="2549"/>
      <c r="PUR72" s="2549"/>
      <c r="PUS72" s="2549"/>
      <c r="PUT72" s="2549"/>
      <c r="PUU72" s="2549"/>
      <c r="PUV72" s="2549"/>
      <c r="PUW72" s="2549"/>
      <c r="PUX72" s="2549"/>
      <c r="PUY72" s="2549"/>
      <c r="PUZ72" s="2549"/>
      <c r="PVA72" s="2549"/>
      <c r="PVB72" s="2549"/>
      <c r="PVC72" s="2549"/>
      <c r="PVD72" s="2549"/>
      <c r="PVE72" s="2549"/>
      <c r="PVF72" s="2549"/>
      <c r="PVG72" s="2549"/>
      <c r="PVH72" s="2549"/>
      <c r="PVI72" s="2549"/>
      <c r="PVJ72" s="2549"/>
      <c r="PVK72" s="2549"/>
      <c r="PVL72" s="2549"/>
      <c r="PVM72" s="2549"/>
      <c r="PVN72" s="2549"/>
      <c r="PVO72" s="2549"/>
      <c r="PVP72" s="2549"/>
      <c r="PVQ72" s="2549"/>
      <c r="PVR72" s="2549"/>
      <c r="PVS72" s="2549"/>
      <c r="PVT72" s="2549"/>
      <c r="PVU72" s="2549"/>
      <c r="PVV72" s="2549"/>
      <c r="PVW72" s="2549"/>
      <c r="PVX72" s="2549"/>
      <c r="PVY72" s="2549"/>
      <c r="PVZ72" s="2549"/>
      <c r="PWA72" s="2549"/>
      <c r="PWB72" s="2549"/>
      <c r="PWC72" s="2549"/>
      <c r="PWD72" s="2549"/>
      <c r="PWE72" s="2549"/>
      <c r="PWF72" s="2549"/>
      <c r="PWG72" s="2549"/>
      <c r="PWH72" s="2549"/>
      <c r="PWI72" s="2549"/>
      <c r="PWJ72" s="2549"/>
      <c r="PWK72" s="2549"/>
      <c r="PWL72" s="2549"/>
      <c r="PWM72" s="2549"/>
      <c r="PWN72" s="2549"/>
      <c r="PWO72" s="2549"/>
      <c r="PWP72" s="2549"/>
      <c r="PWQ72" s="2549"/>
      <c r="PWR72" s="2549"/>
      <c r="PWS72" s="2549"/>
      <c r="PWT72" s="2549"/>
      <c r="PWU72" s="2549"/>
      <c r="PWV72" s="2549"/>
      <c r="PWW72" s="2549"/>
      <c r="PWX72" s="2549"/>
      <c r="PWY72" s="2549"/>
      <c r="PWZ72" s="2549"/>
      <c r="PXA72" s="2549"/>
      <c r="PXB72" s="2549"/>
      <c r="PXC72" s="2549"/>
      <c r="PXD72" s="2549"/>
      <c r="PXE72" s="2549"/>
      <c r="PXF72" s="2549"/>
      <c r="PXG72" s="2549"/>
      <c r="PXH72" s="2549"/>
      <c r="PXI72" s="2549"/>
      <c r="PXJ72" s="2549"/>
      <c r="PXK72" s="2549"/>
      <c r="PXL72" s="2549"/>
      <c r="PXM72" s="2549"/>
      <c r="PXN72" s="2549"/>
      <c r="PXO72" s="2549"/>
      <c r="PXP72" s="2549"/>
      <c r="PXQ72" s="2549"/>
      <c r="PXR72" s="2549"/>
      <c r="PXS72" s="2549"/>
      <c r="PXT72" s="2549"/>
      <c r="PXU72" s="2549"/>
      <c r="PXV72" s="2549"/>
      <c r="PXW72" s="2549"/>
      <c r="PXX72" s="2549"/>
      <c r="PXY72" s="2549"/>
      <c r="PXZ72" s="2549"/>
      <c r="PYA72" s="2549"/>
      <c r="PYB72" s="2549"/>
      <c r="PYC72" s="2549"/>
      <c r="PYD72" s="2549"/>
      <c r="PYE72" s="2549"/>
      <c r="PYF72" s="2549"/>
      <c r="PYG72" s="2549"/>
      <c r="PYH72" s="2549"/>
      <c r="PYI72" s="2549"/>
      <c r="PYJ72" s="2549"/>
      <c r="PYK72" s="2549"/>
      <c r="PYL72" s="2549"/>
      <c r="PYM72" s="2549"/>
      <c r="PYN72" s="2549"/>
      <c r="PYO72" s="2549"/>
      <c r="PYP72" s="2549"/>
      <c r="PYQ72" s="2549"/>
      <c r="PYR72" s="2549"/>
      <c r="PYS72" s="2549"/>
      <c r="PYT72" s="2549"/>
      <c r="PYU72" s="2549"/>
      <c r="PYV72" s="2549"/>
      <c r="PYW72" s="2549"/>
      <c r="PYX72" s="2549"/>
      <c r="PYY72" s="2549"/>
      <c r="PYZ72" s="2549"/>
      <c r="PZA72" s="2549"/>
      <c r="PZB72" s="2549"/>
      <c r="PZC72" s="2549"/>
      <c r="PZD72" s="2549"/>
      <c r="PZE72" s="2549"/>
      <c r="PZF72" s="2549"/>
      <c r="PZG72" s="2549"/>
      <c r="PZH72" s="2549"/>
      <c r="PZI72" s="2549"/>
      <c r="PZJ72" s="2549"/>
      <c r="PZK72" s="2549"/>
      <c r="PZL72" s="2549"/>
      <c r="PZM72" s="2549"/>
      <c r="PZN72" s="2549"/>
      <c r="PZO72" s="2549"/>
      <c r="PZP72" s="2549"/>
      <c r="PZQ72" s="2549"/>
      <c r="PZR72" s="2549"/>
      <c r="PZS72" s="2549"/>
      <c r="PZT72" s="2549"/>
      <c r="PZU72" s="2549"/>
      <c r="PZV72" s="2549"/>
      <c r="PZW72" s="2549"/>
      <c r="PZX72" s="2549"/>
      <c r="PZY72" s="2549"/>
      <c r="PZZ72" s="2549"/>
      <c r="QAA72" s="2549"/>
      <c r="QAB72" s="2549"/>
      <c r="QAC72" s="2549"/>
      <c r="QAD72" s="2549"/>
      <c r="QAE72" s="2549"/>
      <c r="QAF72" s="2549"/>
      <c r="QAG72" s="2549"/>
      <c r="QAH72" s="2549"/>
      <c r="QAI72" s="2549"/>
      <c r="QAJ72" s="2549"/>
      <c r="QAK72" s="2549"/>
      <c r="QAL72" s="2549"/>
      <c r="QAM72" s="2549"/>
      <c r="QAN72" s="2549"/>
      <c r="QAO72" s="2549"/>
      <c r="QAP72" s="2549"/>
      <c r="QAQ72" s="2549"/>
      <c r="QAR72" s="2549"/>
      <c r="QAS72" s="2549"/>
      <c r="QAT72" s="2549"/>
      <c r="QAU72" s="2549"/>
      <c r="QAV72" s="2549"/>
      <c r="QAW72" s="2549"/>
      <c r="QAX72" s="2549"/>
      <c r="QAY72" s="2549"/>
      <c r="QAZ72" s="2549"/>
      <c r="QBA72" s="2549"/>
      <c r="QBB72" s="2549"/>
      <c r="QBC72" s="2549"/>
      <c r="QBD72" s="2549"/>
      <c r="QBE72" s="2549"/>
      <c r="QBF72" s="2549"/>
      <c r="QBG72" s="2549"/>
      <c r="QBH72" s="2549"/>
      <c r="QBI72" s="2549"/>
      <c r="QBJ72" s="2549"/>
      <c r="QBK72" s="2549"/>
      <c r="QBL72" s="2549"/>
      <c r="QBM72" s="2549"/>
      <c r="QBN72" s="2549"/>
      <c r="QBO72" s="2549"/>
      <c r="QBP72" s="2549"/>
      <c r="QBQ72" s="2549"/>
      <c r="QBR72" s="2549"/>
      <c r="QBS72" s="2549"/>
      <c r="QBT72" s="2549"/>
      <c r="QBU72" s="2549"/>
      <c r="QBV72" s="2549"/>
      <c r="QBW72" s="2549"/>
      <c r="QBX72" s="2549"/>
      <c r="QBY72" s="2549"/>
      <c r="QBZ72" s="2549"/>
      <c r="QCA72" s="2549"/>
      <c r="QCB72" s="2549"/>
      <c r="QCC72" s="2549"/>
      <c r="QCD72" s="2549"/>
      <c r="QCE72" s="2549"/>
      <c r="QCF72" s="2549"/>
      <c r="QCG72" s="2549"/>
      <c r="QCH72" s="2549"/>
      <c r="QCI72" s="2549"/>
      <c r="QCJ72" s="2549"/>
      <c r="QCK72" s="2549"/>
      <c r="QCL72" s="2549"/>
      <c r="QCM72" s="2549"/>
      <c r="QCN72" s="2549"/>
      <c r="QCO72" s="2549"/>
      <c r="QCP72" s="2549"/>
      <c r="QCQ72" s="2549"/>
      <c r="QCR72" s="2549"/>
      <c r="QCS72" s="2549"/>
      <c r="QCT72" s="2549"/>
      <c r="QCU72" s="2549"/>
      <c r="QCV72" s="2549"/>
      <c r="QCW72" s="2549"/>
      <c r="QCX72" s="2549"/>
      <c r="QCY72" s="2549"/>
      <c r="QCZ72" s="2549"/>
      <c r="QDA72" s="2549"/>
      <c r="QDB72" s="2549"/>
      <c r="QDC72" s="2549"/>
      <c r="QDD72" s="2549"/>
      <c r="QDE72" s="2549"/>
      <c r="QDF72" s="2549"/>
      <c r="QDG72" s="2549"/>
      <c r="QDH72" s="2549"/>
      <c r="QDI72" s="2549"/>
      <c r="QDJ72" s="2549"/>
      <c r="QDK72" s="2549"/>
      <c r="QDL72" s="2549"/>
      <c r="QDM72" s="2549"/>
      <c r="QDN72" s="2549"/>
      <c r="QDO72" s="2549"/>
      <c r="QDP72" s="2549"/>
      <c r="QDQ72" s="2549"/>
      <c r="QDR72" s="2549"/>
      <c r="QDS72" s="2549"/>
      <c r="QDT72" s="2549"/>
      <c r="QDU72" s="2549"/>
      <c r="QDV72" s="2549"/>
      <c r="QDW72" s="2549"/>
      <c r="QDX72" s="2549"/>
      <c r="QDY72" s="2549"/>
      <c r="QDZ72" s="2549"/>
      <c r="QEA72" s="2549"/>
      <c r="QEB72" s="2549"/>
      <c r="QEC72" s="2549"/>
      <c r="QED72" s="2549"/>
      <c r="QEE72" s="2549"/>
      <c r="QEF72" s="2549"/>
      <c r="QEG72" s="2549"/>
      <c r="QEH72" s="2549"/>
      <c r="QEI72" s="2549"/>
      <c r="QEJ72" s="2549"/>
      <c r="QEK72" s="2549"/>
      <c r="QEL72" s="2549"/>
      <c r="QEM72" s="2549"/>
      <c r="QEN72" s="2549"/>
      <c r="QEO72" s="2549"/>
      <c r="QEP72" s="2549"/>
      <c r="QEQ72" s="2549"/>
      <c r="QER72" s="2549"/>
      <c r="QES72" s="2549"/>
      <c r="QET72" s="2549"/>
      <c r="QEU72" s="2549"/>
      <c r="QEV72" s="2549"/>
      <c r="QEW72" s="2549"/>
      <c r="QEX72" s="2549"/>
      <c r="QEY72" s="2549"/>
      <c r="QEZ72" s="2549"/>
      <c r="QFA72" s="2549"/>
      <c r="QFB72" s="2549"/>
      <c r="QFC72" s="2549"/>
      <c r="QFD72" s="2549"/>
      <c r="QFE72" s="2549"/>
      <c r="QFF72" s="2549"/>
      <c r="QFG72" s="2549"/>
      <c r="QFH72" s="2549"/>
      <c r="QFI72" s="2549"/>
      <c r="QFJ72" s="2549"/>
      <c r="QFK72" s="2549"/>
      <c r="QFL72" s="2549"/>
      <c r="QFM72" s="2549"/>
      <c r="QFN72" s="2549"/>
      <c r="QFO72" s="2549"/>
      <c r="QFP72" s="2549"/>
      <c r="QFQ72" s="2549"/>
      <c r="QFR72" s="2549"/>
      <c r="QFS72" s="2549"/>
      <c r="QFT72" s="2549"/>
      <c r="QFU72" s="2549"/>
      <c r="QFV72" s="2549"/>
      <c r="QFW72" s="2549"/>
      <c r="QFX72" s="2549"/>
      <c r="QFY72" s="2549"/>
      <c r="QFZ72" s="2549"/>
      <c r="QGA72" s="2549"/>
      <c r="QGB72" s="2549"/>
      <c r="QGC72" s="2549"/>
      <c r="QGD72" s="2549"/>
      <c r="QGE72" s="2549"/>
      <c r="QGF72" s="2549"/>
      <c r="QGG72" s="2549"/>
      <c r="QGH72" s="2549"/>
      <c r="QGI72" s="2549"/>
      <c r="QGJ72" s="2549"/>
      <c r="QGK72" s="2549"/>
      <c r="QGL72" s="2549"/>
      <c r="QGM72" s="2549"/>
      <c r="QGN72" s="2549"/>
      <c r="QGO72" s="2549"/>
      <c r="QGP72" s="2549"/>
      <c r="QGQ72" s="2549"/>
      <c r="QGR72" s="2549"/>
      <c r="QGS72" s="2549"/>
      <c r="QGT72" s="2549"/>
      <c r="QGU72" s="2549"/>
      <c r="QGV72" s="2549"/>
      <c r="QGW72" s="2549"/>
      <c r="QGX72" s="2549"/>
      <c r="QGY72" s="2549"/>
      <c r="QGZ72" s="2549"/>
      <c r="QHA72" s="2549"/>
      <c r="QHB72" s="2549"/>
      <c r="QHC72" s="2549"/>
      <c r="QHD72" s="2549"/>
      <c r="QHE72" s="2549"/>
      <c r="QHF72" s="2549"/>
      <c r="QHG72" s="2549"/>
      <c r="QHH72" s="2549"/>
      <c r="QHI72" s="2549"/>
      <c r="QHJ72" s="2549"/>
      <c r="QHK72" s="2549"/>
      <c r="QHL72" s="2549"/>
      <c r="QHM72" s="2549"/>
      <c r="QHN72" s="2549"/>
      <c r="QHO72" s="2549"/>
      <c r="QHP72" s="2549"/>
      <c r="QHQ72" s="2549"/>
      <c r="QHR72" s="2549"/>
      <c r="QHS72" s="2549"/>
      <c r="QHT72" s="2549"/>
      <c r="QHU72" s="2549"/>
      <c r="QHV72" s="2549"/>
      <c r="QHW72" s="2549"/>
      <c r="QHX72" s="2549"/>
      <c r="QHY72" s="2549"/>
      <c r="QHZ72" s="2549"/>
      <c r="QIA72" s="2549"/>
      <c r="QIB72" s="2549"/>
      <c r="QIC72" s="2549"/>
      <c r="QID72" s="2549"/>
      <c r="QIE72" s="2549"/>
      <c r="QIF72" s="2549"/>
      <c r="QIG72" s="2549"/>
      <c r="QIH72" s="2549"/>
      <c r="QII72" s="2549"/>
      <c r="QIJ72" s="2549"/>
      <c r="QIK72" s="2549"/>
      <c r="QIL72" s="2549"/>
      <c r="QIM72" s="2549"/>
      <c r="QIN72" s="2549"/>
      <c r="QIO72" s="2549"/>
      <c r="QIP72" s="2549"/>
      <c r="QIQ72" s="2549"/>
      <c r="QIR72" s="2549"/>
      <c r="QIS72" s="2549"/>
      <c r="QIT72" s="2549"/>
      <c r="QIU72" s="2549"/>
      <c r="QIV72" s="2549"/>
      <c r="QIW72" s="2549"/>
      <c r="QIX72" s="2549"/>
      <c r="QIY72" s="2549"/>
      <c r="QIZ72" s="2549"/>
      <c r="QJA72" s="2549"/>
      <c r="QJB72" s="2549"/>
      <c r="QJC72" s="2549"/>
      <c r="QJD72" s="2549"/>
      <c r="QJE72" s="2549"/>
      <c r="QJF72" s="2549"/>
      <c r="QJG72" s="2549"/>
      <c r="QJH72" s="2549"/>
      <c r="QJI72" s="2549"/>
      <c r="QJJ72" s="2549"/>
      <c r="QJK72" s="2549"/>
      <c r="QJL72" s="2549"/>
      <c r="QJM72" s="2549"/>
      <c r="QJN72" s="2549"/>
      <c r="QJO72" s="2549"/>
      <c r="QJP72" s="2549"/>
      <c r="QJQ72" s="2549"/>
      <c r="QJR72" s="2549"/>
      <c r="QJS72" s="2549"/>
      <c r="QJT72" s="2549"/>
      <c r="QJU72" s="2549"/>
      <c r="QJV72" s="2549"/>
      <c r="QJW72" s="2549"/>
      <c r="QJX72" s="2549"/>
      <c r="QJY72" s="2549"/>
      <c r="QJZ72" s="2549"/>
      <c r="QKA72" s="2549"/>
      <c r="QKB72" s="2549"/>
      <c r="QKC72" s="2549"/>
      <c r="QKD72" s="2549"/>
      <c r="QKE72" s="2549"/>
      <c r="QKF72" s="2549"/>
      <c r="QKG72" s="2549"/>
      <c r="QKH72" s="2549"/>
      <c r="QKI72" s="2549"/>
      <c r="QKJ72" s="2549"/>
      <c r="QKK72" s="2549"/>
      <c r="QKL72" s="2549"/>
      <c r="QKM72" s="2549"/>
      <c r="QKN72" s="2549"/>
      <c r="QKO72" s="2549"/>
      <c r="QKP72" s="2549"/>
      <c r="QKQ72" s="2549"/>
      <c r="QKR72" s="2549"/>
      <c r="QKS72" s="2549"/>
      <c r="QKT72" s="2549"/>
      <c r="QKU72" s="2549"/>
      <c r="QKV72" s="2549"/>
      <c r="QKW72" s="2549"/>
      <c r="QKX72" s="2549"/>
      <c r="QKY72" s="2549"/>
      <c r="QKZ72" s="2549"/>
      <c r="QLA72" s="2549"/>
      <c r="QLB72" s="2549"/>
      <c r="QLC72" s="2549"/>
      <c r="QLD72" s="2549"/>
      <c r="QLE72" s="2549"/>
      <c r="QLF72" s="2549"/>
      <c r="QLG72" s="2549"/>
      <c r="QLH72" s="2549"/>
      <c r="QLI72" s="2549"/>
      <c r="QLJ72" s="2549"/>
      <c r="QLK72" s="2549"/>
      <c r="QLL72" s="2549"/>
      <c r="QLM72" s="2549"/>
      <c r="QLN72" s="2549"/>
      <c r="QLO72" s="2549"/>
      <c r="QLP72" s="2549"/>
      <c r="QLQ72" s="2549"/>
      <c r="QLR72" s="2549"/>
      <c r="QLS72" s="2549"/>
      <c r="QLT72" s="2549"/>
      <c r="QLU72" s="2549"/>
      <c r="QLV72" s="2549"/>
      <c r="QLW72" s="2549"/>
      <c r="QLX72" s="2549"/>
      <c r="QLY72" s="2549"/>
      <c r="QLZ72" s="2549"/>
      <c r="QMA72" s="2549"/>
      <c r="QMB72" s="2549"/>
      <c r="QMC72" s="2549"/>
      <c r="QMD72" s="2549"/>
      <c r="QME72" s="2549"/>
      <c r="QMF72" s="2549"/>
      <c r="QMG72" s="2549"/>
      <c r="QMH72" s="2549"/>
      <c r="QMI72" s="2549"/>
      <c r="QMJ72" s="2549"/>
      <c r="QMK72" s="2549"/>
      <c r="QML72" s="2549"/>
      <c r="QMM72" s="2549"/>
      <c r="QMN72" s="2549"/>
      <c r="QMO72" s="2549"/>
      <c r="QMP72" s="2549"/>
      <c r="QMQ72" s="2549"/>
      <c r="QMR72" s="2549"/>
      <c r="QMS72" s="2549"/>
      <c r="QMT72" s="2549"/>
      <c r="QMU72" s="2549"/>
      <c r="QMV72" s="2549"/>
      <c r="QMW72" s="2549"/>
      <c r="QMX72" s="2549"/>
      <c r="QMY72" s="2549"/>
      <c r="QMZ72" s="2549"/>
      <c r="QNA72" s="2549"/>
      <c r="QNB72" s="2549"/>
      <c r="QNC72" s="2549"/>
      <c r="QND72" s="2549"/>
      <c r="QNE72" s="2549"/>
      <c r="QNF72" s="2549"/>
      <c r="QNG72" s="2549"/>
      <c r="QNH72" s="2549"/>
      <c r="QNI72" s="2549"/>
      <c r="QNJ72" s="2549"/>
      <c r="QNK72" s="2549"/>
      <c r="QNL72" s="2549"/>
      <c r="QNM72" s="2549"/>
      <c r="QNN72" s="2549"/>
      <c r="QNO72" s="2549"/>
      <c r="QNP72" s="2549"/>
      <c r="QNQ72" s="2549"/>
      <c r="QNR72" s="2549"/>
      <c r="QNS72" s="2549"/>
      <c r="QNT72" s="2549"/>
      <c r="QNU72" s="2549"/>
      <c r="QNV72" s="2549"/>
      <c r="QNW72" s="2549"/>
      <c r="QNX72" s="2549"/>
      <c r="QNY72" s="2549"/>
      <c r="QNZ72" s="2549"/>
      <c r="QOA72" s="2549"/>
      <c r="QOB72" s="2549"/>
      <c r="QOC72" s="2549"/>
      <c r="QOD72" s="2549"/>
      <c r="QOE72" s="2549"/>
      <c r="QOF72" s="2549"/>
      <c r="QOG72" s="2549"/>
      <c r="QOH72" s="2549"/>
      <c r="QOI72" s="2549"/>
      <c r="QOJ72" s="2549"/>
      <c r="QOK72" s="2549"/>
      <c r="QOL72" s="2549"/>
      <c r="QOM72" s="2549"/>
      <c r="QON72" s="2549"/>
      <c r="QOO72" s="2549"/>
      <c r="QOP72" s="2549"/>
      <c r="QOQ72" s="2549"/>
      <c r="QOR72" s="2549"/>
      <c r="QOS72" s="2549"/>
      <c r="QOT72" s="2549"/>
      <c r="QOU72" s="2549"/>
      <c r="QOV72" s="2549"/>
      <c r="QOW72" s="2549"/>
      <c r="QOX72" s="2549"/>
      <c r="QOY72" s="2549"/>
      <c r="QOZ72" s="2549"/>
      <c r="QPA72" s="2549"/>
      <c r="QPB72" s="2549"/>
      <c r="QPC72" s="2549"/>
      <c r="QPD72" s="2549"/>
      <c r="QPE72" s="2549"/>
      <c r="QPF72" s="2549"/>
      <c r="QPG72" s="2549"/>
      <c r="QPH72" s="2549"/>
      <c r="QPI72" s="2549"/>
      <c r="QPJ72" s="2549"/>
      <c r="QPK72" s="2549"/>
      <c r="QPL72" s="2549"/>
      <c r="QPM72" s="2549"/>
      <c r="QPN72" s="2549"/>
      <c r="QPO72" s="2549"/>
      <c r="QPP72" s="2549"/>
      <c r="QPQ72" s="2549"/>
      <c r="QPR72" s="2549"/>
      <c r="QPS72" s="2549"/>
      <c r="QPT72" s="2549"/>
      <c r="QPU72" s="2549"/>
      <c r="QPV72" s="2549"/>
      <c r="QPW72" s="2549"/>
      <c r="QPX72" s="2549"/>
      <c r="QPY72" s="2549"/>
      <c r="QPZ72" s="2549"/>
      <c r="QQA72" s="2549"/>
      <c r="QQB72" s="2549"/>
      <c r="QQC72" s="2549"/>
      <c r="QQD72" s="2549"/>
      <c r="QQE72" s="2549"/>
      <c r="QQF72" s="2549"/>
      <c r="QQG72" s="2549"/>
      <c r="QQH72" s="2549"/>
      <c r="QQI72" s="2549"/>
      <c r="QQJ72" s="2549"/>
      <c r="QQK72" s="2549"/>
      <c r="QQL72" s="2549"/>
      <c r="QQM72" s="2549"/>
      <c r="QQN72" s="2549"/>
      <c r="QQO72" s="2549"/>
      <c r="QQP72" s="2549"/>
      <c r="QQQ72" s="2549"/>
      <c r="QQR72" s="2549"/>
      <c r="QQS72" s="2549"/>
      <c r="QQT72" s="2549"/>
      <c r="QQU72" s="2549"/>
      <c r="QQV72" s="2549"/>
      <c r="QQW72" s="2549"/>
      <c r="QQX72" s="2549"/>
      <c r="QQY72" s="2549"/>
      <c r="QQZ72" s="2549"/>
      <c r="QRA72" s="2549"/>
      <c r="QRB72" s="2549"/>
      <c r="QRC72" s="2549"/>
      <c r="QRD72" s="2549"/>
      <c r="QRE72" s="2549"/>
      <c r="QRF72" s="2549"/>
      <c r="QRG72" s="2549"/>
      <c r="QRH72" s="2549"/>
      <c r="QRI72" s="2549"/>
      <c r="QRJ72" s="2549"/>
      <c r="QRK72" s="2549"/>
      <c r="QRL72" s="2549"/>
      <c r="QRM72" s="2549"/>
      <c r="QRN72" s="2549"/>
      <c r="QRO72" s="2549"/>
      <c r="QRP72" s="2549"/>
      <c r="QRQ72" s="2549"/>
      <c r="QRR72" s="2549"/>
      <c r="QRS72" s="2549"/>
      <c r="QRT72" s="2549"/>
      <c r="QRU72" s="2549"/>
      <c r="QRV72" s="2549"/>
      <c r="QRW72" s="2549"/>
      <c r="QRX72" s="2549"/>
      <c r="QRY72" s="2549"/>
      <c r="QRZ72" s="2549"/>
      <c r="QSA72" s="2549"/>
      <c r="QSB72" s="2549"/>
      <c r="QSC72" s="2549"/>
      <c r="QSD72" s="2549"/>
      <c r="QSE72" s="2549"/>
      <c r="QSF72" s="2549"/>
      <c r="QSG72" s="2549"/>
      <c r="QSH72" s="2549"/>
      <c r="QSI72" s="2549"/>
      <c r="QSJ72" s="2549"/>
      <c r="QSK72" s="2549"/>
      <c r="QSL72" s="2549"/>
      <c r="QSM72" s="2549"/>
      <c r="QSN72" s="2549"/>
      <c r="QSO72" s="2549"/>
      <c r="QSP72" s="2549"/>
      <c r="QSQ72" s="2549"/>
      <c r="QSR72" s="2549"/>
      <c r="QSS72" s="2549"/>
      <c r="QST72" s="2549"/>
      <c r="QSU72" s="2549"/>
      <c r="QSV72" s="2549"/>
      <c r="QSW72" s="2549"/>
      <c r="QSX72" s="2549"/>
      <c r="QSY72" s="2549"/>
      <c r="QSZ72" s="2549"/>
      <c r="QTA72" s="2549"/>
      <c r="QTB72" s="2549"/>
      <c r="QTC72" s="2549"/>
      <c r="QTD72" s="2549"/>
      <c r="QTE72" s="2549"/>
      <c r="QTF72" s="2549"/>
      <c r="QTG72" s="2549"/>
      <c r="QTH72" s="2549"/>
      <c r="QTI72" s="2549"/>
      <c r="QTJ72" s="2549"/>
      <c r="QTK72" s="2549"/>
      <c r="QTL72" s="2549"/>
      <c r="QTM72" s="2549"/>
      <c r="QTN72" s="2549"/>
      <c r="QTO72" s="2549"/>
      <c r="QTP72" s="2549"/>
      <c r="QTQ72" s="2549"/>
      <c r="QTR72" s="2549"/>
      <c r="QTS72" s="2549"/>
      <c r="QTT72" s="2549"/>
      <c r="QTU72" s="2549"/>
      <c r="QTV72" s="2549"/>
      <c r="QTW72" s="2549"/>
      <c r="QTX72" s="2549"/>
      <c r="QTY72" s="2549"/>
      <c r="QTZ72" s="2549"/>
      <c r="QUA72" s="2549"/>
      <c r="QUB72" s="2549"/>
      <c r="QUC72" s="2549"/>
      <c r="QUD72" s="2549"/>
      <c r="QUE72" s="2549"/>
      <c r="QUF72" s="2549"/>
      <c r="QUG72" s="2549"/>
      <c r="QUH72" s="2549"/>
      <c r="QUI72" s="2549"/>
      <c r="QUJ72" s="2549"/>
      <c r="QUK72" s="2549"/>
      <c r="QUL72" s="2549"/>
      <c r="QUM72" s="2549"/>
      <c r="QUN72" s="2549"/>
      <c r="QUO72" s="2549"/>
      <c r="QUP72" s="2549"/>
      <c r="QUQ72" s="2549"/>
      <c r="QUR72" s="2549"/>
      <c r="QUS72" s="2549"/>
      <c r="QUT72" s="2549"/>
      <c r="QUU72" s="2549"/>
      <c r="QUV72" s="2549"/>
      <c r="QUW72" s="2549"/>
      <c r="QUX72" s="2549"/>
      <c r="QUY72" s="2549"/>
      <c r="QUZ72" s="2549"/>
      <c r="QVA72" s="2549"/>
      <c r="QVB72" s="2549"/>
      <c r="QVC72" s="2549"/>
      <c r="QVD72" s="2549"/>
      <c r="QVE72" s="2549"/>
      <c r="QVF72" s="2549"/>
      <c r="QVG72" s="2549"/>
      <c r="QVH72" s="2549"/>
      <c r="QVI72" s="2549"/>
      <c r="QVJ72" s="2549"/>
      <c r="QVK72" s="2549"/>
      <c r="QVL72" s="2549"/>
      <c r="QVM72" s="2549"/>
      <c r="QVN72" s="2549"/>
      <c r="QVO72" s="2549"/>
      <c r="QVP72" s="2549"/>
      <c r="QVQ72" s="2549"/>
      <c r="QVR72" s="2549"/>
      <c r="QVS72" s="2549"/>
      <c r="QVT72" s="2549"/>
      <c r="QVU72" s="2549"/>
      <c r="QVV72" s="2549"/>
      <c r="QVW72" s="2549"/>
      <c r="QVX72" s="2549"/>
      <c r="QVY72" s="2549"/>
      <c r="QVZ72" s="2549"/>
      <c r="QWA72" s="2549"/>
      <c r="QWB72" s="2549"/>
      <c r="QWC72" s="2549"/>
      <c r="QWD72" s="2549"/>
      <c r="QWE72" s="2549"/>
      <c r="QWF72" s="2549"/>
      <c r="QWG72" s="2549"/>
      <c r="QWH72" s="2549"/>
      <c r="QWI72" s="2549"/>
      <c r="QWJ72" s="2549"/>
      <c r="QWK72" s="2549"/>
      <c r="QWL72" s="2549"/>
      <c r="QWM72" s="2549"/>
      <c r="QWN72" s="2549"/>
      <c r="QWO72" s="2549"/>
      <c r="QWP72" s="2549"/>
      <c r="QWQ72" s="2549"/>
      <c r="QWR72" s="2549"/>
      <c r="QWS72" s="2549"/>
      <c r="QWT72" s="2549"/>
      <c r="QWU72" s="2549"/>
      <c r="QWV72" s="2549"/>
      <c r="QWW72" s="2549"/>
      <c r="QWX72" s="2549"/>
      <c r="QWY72" s="2549"/>
      <c r="QWZ72" s="2549"/>
      <c r="QXA72" s="2549"/>
      <c r="QXB72" s="2549"/>
      <c r="QXC72" s="2549"/>
      <c r="QXD72" s="2549"/>
      <c r="QXE72" s="2549"/>
      <c r="QXF72" s="2549"/>
      <c r="QXG72" s="2549"/>
      <c r="QXH72" s="2549"/>
      <c r="QXI72" s="2549"/>
      <c r="QXJ72" s="2549"/>
      <c r="QXK72" s="2549"/>
      <c r="QXL72" s="2549"/>
      <c r="QXM72" s="2549"/>
      <c r="QXN72" s="2549"/>
      <c r="QXO72" s="2549"/>
      <c r="QXP72" s="2549"/>
      <c r="QXQ72" s="2549"/>
      <c r="QXR72" s="2549"/>
      <c r="QXS72" s="2549"/>
      <c r="QXT72" s="2549"/>
      <c r="QXU72" s="2549"/>
      <c r="QXV72" s="2549"/>
      <c r="QXW72" s="2549"/>
      <c r="QXX72" s="2549"/>
      <c r="QXY72" s="2549"/>
      <c r="QXZ72" s="2549"/>
      <c r="QYA72" s="2549"/>
      <c r="QYB72" s="2549"/>
      <c r="QYC72" s="2549"/>
      <c r="QYD72" s="2549"/>
      <c r="QYE72" s="2549"/>
      <c r="QYF72" s="2549"/>
      <c r="QYG72" s="2549"/>
      <c r="QYH72" s="2549"/>
      <c r="QYI72" s="2549"/>
      <c r="QYJ72" s="2549"/>
      <c r="QYK72" s="2549"/>
      <c r="QYL72" s="2549"/>
      <c r="QYM72" s="2549"/>
      <c r="QYN72" s="2549"/>
      <c r="QYO72" s="2549"/>
      <c r="QYP72" s="2549"/>
      <c r="QYQ72" s="2549"/>
      <c r="QYR72" s="2549"/>
      <c r="QYS72" s="2549"/>
      <c r="QYT72" s="2549"/>
      <c r="QYU72" s="2549"/>
      <c r="QYV72" s="2549"/>
      <c r="QYW72" s="2549"/>
      <c r="QYX72" s="2549"/>
      <c r="QYY72" s="2549"/>
      <c r="QYZ72" s="2549"/>
      <c r="QZA72" s="2549"/>
      <c r="QZB72" s="2549"/>
      <c r="QZC72" s="2549"/>
      <c r="QZD72" s="2549"/>
      <c r="QZE72" s="2549"/>
      <c r="QZF72" s="2549"/>
      <c r="QZG72" s="2549"/>
      <c r="QZH72" s="2549"/>
      <c r="QZI72" s="2549"/>
      <c r="QZJ72" s="2549"/>
      <c r="QZK72" s="2549"/>
      <c r="QZL72" s="2549"/>
      <c r="QZM72" s="2549"/>
      <c r="QZN72" s="2549"/>
      <c r="QZO72" s="2549"/>
      <c r="QZP72" s="2549"/>
      <c r="QZQ72" s="2549"/>
      <c r="QZR72" s="2549"/>
      <c r="QZS72" s="2549"/>
      <c r="QZT72" s="2549"/>
      <c r="QZU72" s="2549"/>
      <c r="QZV72" s="2549"/>
      <c r="QZW72" s="2549"/>
      <c r="QZX72" s="2549"/>
      <c r="QZY72" s="2549"/>
      <c r="QZZ72" s="2549"/>
      <c r="RAA72" s="2549"/>
      <c r="RAB72" s="2549"/>
      <c r="RAC72" s="2549"/>
      <c r="RAD72" s="2549"/>
      <c r="RAE72" s="2549"/>
      <c r="RAF72" s="2549"/>
      <c r="RAG72" s="2549"/>
      <c r="RAH72" s="2549"/>
      <c r="RAI72" s="2549"/>
      <c r="RAJ72" s="2549"/>
      <c r="RAK72" s="2549"/>
      <c r="RAL72" s="2549"/>
      <c r="RAM72" s="2549"/>
      <c r="RAN72" s="2549"/>
      <c r="RAO72" s="2549"/>
      <c r="RAP72" s="2549"/>
      <c r="RAQ72" s="2549"/>
      <c r="RAR72" s="2549"/>
      <c r="RAS72" s="2549"/>
      <c r="RAT72" s="2549"/>
      <c r="RAU72" s="2549"/>
      <c r="RAV72" s="2549"/>
      <c r="RAW72" s="2549"/>
      <c r="RAX72" s="2549"/>
      <c r="RAY72" s="2549"/>
      <c r="RAZ72" s="2549"/>
      <c r="RBA72" s="2549"/>
      <c r="RBB72" s="2549"/>
      <c r="RBC72" s="2549"/>
      <c r="RBD72" s="2549"/>
      <c r="RBE72" s="2549"/>
      <c r="RBF72" s="2549"/>
      <c r="RBG72" s="2549"/>
      <c r="RBH72" s="2549"/>
      <c r="RBI72" s="2549"/>
      <c r="RBJ72" s="2549"/>
      <c r="RBK72" s="2549"/>
      <c r="RBL72" s="2549"/>
      <c r="RBM72" s="2549"/>
      <c r="RBN72" s="2549"/>
      <c r="RBO72" s="2549"/>
      <c r="RBP72" s="2549"/>
      <c r="RBQ72" s="2549"/>
      <c r="RBR72" s="2549"/>
      <c r="RBS72" s="2549"/>
      <c r="RBT72" s="2549"/>
      <c r="RBU72" s="2549"/>
      <c r="RBV72" s="2549"/>
      <c r="RBW72" s="2549"/>
      <c r="RBX72" s="2549"/>
      <c r="RBY72" s="2549"/>
      <c r="RBZ72" s="2549"/>
      <c r="RCA72" s="2549"/>
      <c r="RCB72" s="2549"/>
      <c r="RCC72" s="2549"/>
      <c r="RCD72" s="2549"/>
      <c r="RCE72" s="2549"/>
      <c r="RCF72" s="2549"/>
      <c r="RCG72" s="2549"/>
      <c r="RCH72" s="2549"/>
      <c r="RCI72" s="2549"/>
      <c r="RCJ72" s="2549"/>
      <c r="RCK72" s="2549"/>
      <c r="RCL72" s="2549"/>
      <c r="RCM72" s="2549"/>
      <c r="RCN72" s="2549"/>
      <c r="RCO72" s="2549"/>
      <c r="RCP72" s="2549"/>
      <c r="RCQ72" s="2549"/>
      <c r="RCR72" s="2549"/>
      <c r="RCS72" s="2549"/>
      <c r="RCT72" s="2549"/>
      <c r="RCU72" s="2549"/>
      <c r="RCV72" s="2549"/>
      <c r="RCW72" s="2549"/>
      <c r="RCX72" s="2549"/>
      <c r="RCY72" s="2549"/>
      <c r="RCZ72" s="2549"/>
      <c r="RDA72" s="2549"/>
      <c r="RDB72" s="2549"/>
      <c r="RDC72" s="2549"/>
      <c r="RDD72" s="2549"/>
      <c r="RDE72" s="2549"/>
      <c r="RDF72" s="2549"/>
      <c r="RDG72" s="2549"/>
      <c r="RDH72" s="2549"/>
      <c r="RDI72" s="2549"/>
      <c r="RDJ72" s="2549"/>
      <c r="RDK72" s="2549"/>
      <c r="RDL72" s="2549"/>
      <c r="RDM72" s="2549"/>
      <c r="RDN72" s="2549"/>
      <c r="RDO72" s="2549"/>
      <c r="RDP72" s="2549"/>
      <c r="RDQ72" s="2549"/>
      <c r="RDR72" s="2549"/>
      <c r="RDS72" s="2549"/>
      <c r="RDT72" s="2549"/>
      <c r="RDU72" s="2549"/>
      <c r="RDV72" s="2549"/>
      <c r="RDW72" s="2549"/>
      <c r="RDX72" s="2549"/>
      <c r="RDY72" s="2549"/>
      <c r="RDZ72" s="2549"/>
      <c r="REA72" s="2549"/>
      <c r="REB72" s="2549"/>
      <c r="REC72" s="2549"/>
      <c r="RED72" s="2549"/>
      <c r="REE72" s="2549"/>
      <c r="REF72" s="2549"/>
      <c r="REG72" s="2549"/>
      <c r="REH72" s="2549"/>
      <c r="REI72" s="2549"/>
      <c r="REJ72" s="2549"/>
      <c r="REK72" s="2549"/>
      <c r="REL72" s="2549"/>
      <c r="REM72" s="2549"/>
      <c r="REN72" s="2549"/>
      <c r="REO72" s="2549"/>
      <c r="REP72" s="2549"/>
      <c r="REQ72" s="2549"/>
      <c r="RER72" s="2549"/>
      <c r="RES72" s="2549"/>
      <c r="RET72" s="2549"/>
      <c r="REU72" s="2549"/>
      <c r="REV72" s="2549"/>
      <c r="REW72" s="2549"/>
      <c r="REX72" s="2549"/>
      <c r="REY72" s="2549"/>
      <c r="REZ72" s="2549"/>
      <c r="RFA72" s="2549"/>
      <c r="RFB72" s="2549"/>
      <c r="RFC72" s="2549"/>
      <c r="RFD72" s="2549"/>
      <c r="RFE72" s="2549"/>
      <c r="RFF72" s="2549"/>
      <c r="RFG72" s="2549"/>
      <c r="RFH72" s="2549"/>
      <c r="RFI72" s="2549"/>
      <c r="RFJ72" s="2549"/>
      <c r="RFK72" s="2549"/>
      <c r="RFL72" s="2549"/>
      <c r="RFM72" s="2549"/>
      <c r="RFN72" s="2549"/>
      <c r="RFO72" s="2549"/>
      <c r="RFP72" s="2549"/>
      <c r="RFQ72" s="2549"/>
      <c r="RFR72" s="2549"/>
      <c r="RFS72" s="2549"/>
      <c r="RFT72" s="2549"/>
      <c r="RFU72" s="2549"/>
      <c r="RFV72" s="2549"/>
      <c r="RFW72" s="2549"/>
      <c r="RFX72" s="2549"/>
      <c r="RFY72" s="2549"/>
      <c r="RFZ72" s="2549"/>
      <c r="RGA72" s="2549"/>
      <c r="RGB72" s="2549"/>
      <c r="RGC72" s="2549"/>
      <c r="RGD72" s="2549"/>
      <c r="RGE72" s="2549"/>
      <c r="RGF72" s="2549"/>
      <c r="RGG72" s="2549"/>
      <c r="RGH72" s="2549"/>
      <c r="RGI72" s="2549"/>
      <c r="RGJ72" s="2549"/>
      <c r="RGK72" s="2549"/>
      <c r="RGL72" s="2549"/>
      <c r="RGM72" s="2549"/>
      <c r="RGN72" s="2549"/>
      <c r="RGO72" s="2549"/>
      <c r="RGP72" s="2549"/>
      <c r="RGQ72" s="2549"/>
      <c r="RGR72" s="2549"/>
      <c r="RGS72" s="2549"/>
      <c r="RGT72" s="2549"/>
      <c r="RGU72" s="2549"/>
      <c r="RGV72" s="2549"/>
      <c r="RGW72" s="2549"/>
      <c r="RGX72" s="2549"/>
      <c r="RGY72" s="2549"/>
      <c r="RGZ72" s="2549"/>
      <c r="RHA72" s="2549"/>
      <c r="RHB72" s="2549"/>
      <c r="RHC72" s="2549"/>
      <c r="RHD72" s="2549"/>
      <c r="RHE72" s="2549"/>
      <c r="RHF72" s="2549"/>
      <c r="RHG72" s="2549"/>
      <c r="RHH72" s="2549"/>
      <c r="RHI72" s="2549"/>
      <c r="RHJ72" s="2549"/>
      <c r="RHK72" s="2549"/>
      <c r="RHL72" s="2549"/>
      <c r="RHM72" s="2549"/>
      <c r="RHN72" s="2549"/>
      <c r="RHO72" s="2549"/>
      <c r="RHP72" s="2549"/>
      <c r="RHQ72" s="2549"/>
      <c r="RHR72" s="2549"/>
      <c r="RHS72" s="2549"/>
      <c r="RHT72" s="2549"/>
      <c r="RHU72" s="2549"/>
      <c r="RHV72" s="2549"/>
      <c r="RHW72" s="2549"/>
      <c r="RHX72" s="2549"/>
      <c r="RHY72" s="2549"/>
      <c r="RHZ72" s="2549"/>
      <c r="RIA72" s="2549"/>
      <c r="RIB72" s="2549"/>
      <c r="RIC72" s="2549"/>
      <c r="RID72" s="2549"/>
      <c r="RIE72" s="2549"/>
      <c r="RIF72" s="2549"/>
      <c r="RIG72" s="2549"/>
      <c r="RIH72" s="2549"/>
      <c r="RII72" s="2549"/>
      <c r="RIJ72" s="2549"/>
      <c r="RIK72" s="2549"/>
      <c r="RIL72" s="2549"/>
      <c r="RIM72" s="2549"/>
      <c r="RIN72" s="2549"/>
      <c r="RIO72" s="2549"/>
      <c r="RIP72" s="2549"/>
      <c r="RIQ72" s="2549"/>
      <c r="RIR72" s="2549"/>
      <c r="RIS72" s="2549"/>
      <c r="RIT72" s="2549"/>
      <c r="RIU72" s="2549"/>
      <c r="RIV72" s="2549"/>
      <c r="RIW72" s="2549"/>
      <c r="RIX72" s="2549"/>
      <c r="RIY72" s="2549"/>
      <c r="RIZ72" s="2549"/>
      <c r="RJA72" s="2549"/>
      <c r="RJB72" s="2549"/>
      <c r="RJC72" s="2549"/>
      <c r="RJD72" s="2549"/>
      <c r="RJE72" s="2549"/>
      <c r="RJF72" s="2549"/>
      <c r="RJG72" s="2549"/>
      <c r="RJH72" s="2549"/>
      <c r="RJI72" s="2549"/>
      <c r="RJJ72" s="2549"/>
      <c r="RJK72" s="2549"/>
      <c r="RJL72" s="2549"/>
      <c r="RJM72" s="2549"/>
      <c r="RJN72" s="2549"/>
      <c r="RJO72" s="2549"/>
      <c r="RJP72" s="2549"/>
      <c r="RJQ72" s="2549"/>
      <c r="RJR72" s="2549"/>
      <c r="RJS72" s="2549"/>
      <c r="RJT72" s="2549"/>
      <c r="RJU72" s="2549"/>
      <c r="RJV72" s="2549"/>
      <c r="RJW72" s="2549"/>
      <c r="RJX72" s="2549"/>
      <c r="RJY72" s="2549"/>
      <c r="RJZ72" s="2549"/>
      <c r="RKA72" s="2549"/>
      <c r="RKB72" s="2549"/>
      <c r="RKC72" s="2549"/>
      <c r="RKD72" s="2549"/>
      <c r="RKE72" s="2549"/>
      <c r="RKF72" s="2549"/>
      <c r="RKG72" s="2549"/>
      <c r="RKH72" s="2549"/>
      <c r="RKI72" s="2549"/>
      <c r="RKJ72" s="2549"/>
      <c r="RKK72" s="2549"/>
      <c r="RKL72" s="2549"/>
      <c r="RKM72" s="2549"/>
      <c r="RKN72" s="2549"/>
      <c r="RKO72" s="2549"/>
      <c r="RKP72" s="2549"/>
      <c r="RKQ72" s="2549"/>
      <c r="RKR72" s="2549"/>
      <c r="RKS72" s="2549"/>
      <c r="RKT72" s="2549"/>
      <c r="RKU72" s="2549"/>
      <c r="RKV72" s="2549"/>
      <c r="RKW72" s="2549"/>
      <c r="RKX72" s="2549"/>
      <c r="RKY72" s="2549"/>
      <c r="RKZ72" s="2549"/>
      <c r="RLA72" s="2549"/>
      <c r="RLB72" s="2549"/>
      <c r="RLC72" s="2549"/>
      <c r="RLD72" s="2549"/>
      <c r="RLE72" s="2549"/>
      <c r="RLF72" s="2549"/>
      <c r="RLG72" s="2549"/>
      <c r="RLH72" s="2549"/>
      <c r="RLI72" s="2549"/>
      <c r="RLJ72" s="2549"/>
      <c r="RLK72" s="2549"/>
      <c r="RLL72" s="2549"/>
      <c r="RLM72" s="2549"/>
      <c r="RLN72" s="2549"/>
      <c r="RLO72" s="2549"/>
      <c r="RLP72" s="2549"/>
      <c r="RLQ72" s="2549"/>
      <c r="RLR72" s="2549"/>
      <c r="RLS72" s="2549"/>
      <c r="RLT72" s="2549"/>
      <c r="RLU72" s="2549"/>
      <c r="RLV72" s="2549"/>
      <c r="RLW72" s="2549"/>
      <c r="RLX72" s="2549"/>
      <c r="RLY72" s="2549"/>
      <c r="RLZ72" s="2549"/>
      <c r="RMA72" s="2549"/>
      <c r="RMB72" s="2549"/>
      <c r="RMC72" s="2549"/>
      <c r="RMD72" s="2549"/>
      <c r="RME72" s="2549"/>
      <c r="RMF72" s="2549"/>
      <c r="RMG72" s="2549"/>
      <c r="RMH72" s="2549"/>
      <c r="RMI72" s="2549"/>
      <c r="RMJ72" s="2549"/>
      <c r="RMK72" s="2549"/>
      <c r="RML72" s="2549"/>
      <c r="RMM72" s="2549"/>
      <c r="RMN72" s="2549"/>
      <c r="RMO72" s="2549"/>
      <c r="RMP72" s="2549"/>
      <c r="RMQ72" s="2549"/>
      <c r="RMR72" s="2549"/>
      <c r="RMS72" s="2549"/>
      <c r="RMT72" s="2549"/>
      <c r="RMU72" s="2549"/>
      <c r="RMV72" s="2549"/>
      <c r="RMW72" s="2549"/>
      <c r="RMX72" s="2549"/>
      <c r="RMY72" s="2549"/>
      <c r="RMZ72" s="2549"/>
      <c r="RNA72" s="2549"/>
      <c r="RNB72" s="2549"/>
      <c r="RNC72" s="2549"/>
      <c r="RND72" s="2549"/>
      <c r="RNE72" s="2549"/>
      <c r="RNF72" s="2549"/>
      <c r="RNG72" s="2549"/>
      <c r="RNH72" s="2549"/>
      <c r="RNI72" s="2549"/>
      <c r="RNJ72" s="2549"/>
      <c r="RNK72" s="2549"/>
      <c r="RNL72" s="2549"/>
      <c r="RNM72" s="2549"/>
      <c r="RNN72" s="2549"/>
      <c r="RNO72" s="2549"/>
      <c r="RNP72" s="2549"/>
      <c r="RNQ72" s="2549"/>
      <c r="RNR72" s="2549"/>
      <c r="RNS72" s="2549"/>
      <c r="RNT72" s="2549"/>
      <c r="RNU72" s="2549"/>
      <c r="RNV72" s="2549"/>
      <c r="RNW72" s="2549"/>
      <c r="RNX72" s="2549"/>
      <c r="RNY72" s="2549"/>
      <c r="RNZ72" s="2549"/>
      <c r="ROA72" s="2549"/>
      <c r="ROB72" s="2549"/>
      <c r="ROC72" s="2549"/>
      <c r="ROD72" s="2549"/>
      <c r="ROE72" s="2549"/>
      <c r="ROF72" s="2549"/>
      <c r="ROG72" s="2549"/>
      <c r="ROH72" s="2549"/>
      <c r="ROI72" s="2549"/>
      <c r="ROJ72" s="2549"/>
      <c r="ROK72" s="2549"/>
      <c r="ROL72" s="2549"/>
      <c r="ROM72" s="2549"/>
      <c r="RON72" s="2549"/>
      <c r="ROO72" s="2549"/>
      <c r="ROP72" s="2549"/>
      <c r="ROQ72" s="2549"/>
      <c r="ROR72" s="2549"/>
      <c r="ROS72" s="2549"/>
      <c r="ROT72" s="2549"/>
      <c r="ROU72" s="2549"/>
      <c r="ROV72" s="2549"/>
      <c r="ROW72" s="2549"/>
      <c r="ROX72" s="2549"/>
      <c r="ROY72" s="2549"/>
      <c r="ROZ72" s="2549"/>
      <c r="RPA72" s="2549"/>
      <c r="RPB72" s="2549"/>
      <c r="RPC72" s="2549"/>
      <c r="RPD72" s="2549"/>
      <c r="RPE72" s="2549"/>
      <c r="RPF72" s="2549"/>
      <c r="RPG72" s="2549"/>
      <c r="RPH72" s="2549"/>
      <c r="RPI72" s="2549"/>
      <c r="RPJ72" s="2549"/>
      <c r="RPK72" s="2549"/>
      <c r="RPL72" s="2549"/>
      <c r="RPM72" s="2549"/>
      <c r="RPN72" s="2549"/>
      <c r="RPO72" s="2549"/>
      <c r="RPP72" s="2549"/>
      <c r="RPQ72" s="2549"/>
      <c r="RPR72" s="2549"/>
      <c r="RPS72" s="2549"/>
      <c r="RPT72" s="2549"/>
      <c r="RPU72" s="2549"/>
      <c r="RPV72" s="2549"/>
      <c r="RPW72" s="2549"/>
      <c r="RPX72" s="2549"/>
      <c r="RPY72" s="2549"/>
      <c r="RPZ72" s="2549"/>
      <c r="RQA72" s="2549"/>
      <c r="RQB72" s="2549"/>
      <c r="RQC72" s="2549"/>
      <c r="RQD72" s="2549"/>
      <c r="RQE72" s="2549"/>
      <c r="RQF72" s="2549"/>
      <c r="RQG72" s="2549"/>
      <c r="RQH72" s="2549"/>
      <c r="RQI72" s="2549"/>
      <c r="RQJ72" s="2549"/>
      <c r="RQK72" s="2549"/>
      <c r="RQL72" s="2549"/>
      <c r="RQM72" s="2549"/>
      <c r="RQN72" s="2549"/>
      <c r="RQO72" s="2549"/>
      <c r="RQP72" s="2549"/>
      <c r="RQQ72" s="2549"/>
      <c r="RQR72" s="2549"/>
      <c r="RQS72" s="2549"/>
      <c r="RQT72" s="2549"/>
      <c r="RQU72" s="2549"/>
      <c r="RQV72" s="2549"/>
      <c r="RQW72" s="2549"/>
      <c r="RQX72" s="2549"/>
      <c r="RQY72" s="2549"/>
      <c r="RQZ72" s="2549"/>
      <c r="RRA72" s="2549"/>
      <c r="RRB72" s="2549"/>
      <c r="RRC72" s="2549"/>
      <c r="RRD72" s="2549"/>
      <c r="RRE72" s="2549"/>
      <c r="RRF72" s="2549"/>
      <c r="RRG72" s="2549"/>
      <c r="RRH72" s="2549"/>
      <c r="RRI72" s="2549"/>
      <c r="RRJ72" s="2549"/>
      <c r="RRK72" s="2549"/>
      <c r="RRL72" s="2549"/>
      <c r="RRM72" s="2549"/>
      <c r="RRN72" s="2549"/>
      <c r="RRO72" s="2549"/>
      <c r="RRP72" s="2549"/>
      <c r="RRQ72" s="2549"/>
      <c r="RRR72" s="2549"/>
      <c r="RRS72" s="2549"/>
      <c r="RRT72" s="2549"/>
      <c r="RRU72" s="2549"/>
      <c r="RRV72" s="2549"/>
      <c r="RRW72" s="2549"/>
      <c r="RRX72" s="2549"/>
      <c r="RRY72" s="2549"/>
      <c r="RRZ72" s="2549"/>
      <c r="RSA72" s="2549"/>
      <c r="RSB72" s="2549"/>
      <c r="RSC72" s="2549"/>
      <c r="RSD72" s="2549"/>
      <c r="RSE72" s="2549"/>
      <c r="RSF72" s="2549"/>
      <c r="RSG72" s="2549"/>
      <c r="RSH72" s="2549"/>
      <c r="RSI72" s="2549"/>
      <c r="RSJ72" s="2549"/>
      <c r="RSK72" s="2549"/>
      <c r="RSL72" s="2549"/>
      <c r="RSM72" s="2549"/>
      <c r="RSN72" s="2549"/>
      <c r="RSO72" s="2549"/>
      <c r="RSP72" s="2549"/>
      <c r="RSQ72" s="2549"/>
      <c r="RSR72" s="2549"/>
      <c r="RSS72" s="2549"/>
      <c r="RST72" s="2549"/>
      <c r="RSU72" s="2549"/>
      <c r="RSV72" s="2549"/>
      <c r="RSW72" s="2549"/>
      <c r="RSX72" s="2549"/>
      <c r="RSY72" s="2549"/>
      <c r="RSZ72" s="2549"/>
      <c r="RTA72" s="2549"/>
      <c r="RTB72" s="2549"/>
      <c r="RTC72" s="2549"/>
      <c r="RTD72" s="2549"/>
      <c r="RTE72" s="2549"/>
      <c r="RTF72" s="2549"/>
      <c r="RTG72" s="2549"/>
      <c r="RTH72" s="2549"/>
      <c r="RTI72" s="2549"/>
      <c r="RTJ72" s="2549"/>
      <c r="RTK72" s="2549"/>
      <c r="RTL72" s="2549"/>
      <c r="RTM72" s="2549"/>
      <c r="RTN72" s="2549"/>
      <c r="RTO72" s="2549"/>
      <c r="RTP72" s="2549"/>
      <c r="RTQ72" s="2549"/>
      <c r="RTR72" s="2549"/>
      <c r="RTS72" s="2549"/>
      <c r="RTT72" s="2549"/>
      <c r="RTU72" s="2549"/>
      <c r="RTV72" s="2549"/>
      <c r="RTW72" s="2549"/>
      <c r="RTX72" s="2549"/>
      <c r="RTY72" s="2549"/>
      <c r="RTZ72" s="2549"/>
      <c r="RUA72" s="2549"/>
      <c r="RUB72" s="2549"/>
      <c r="RUC72" s="2549"/>
      <c r="RUD72" s="2549"/>
      <c r="RUE72" s="2549"/>
      <c r="RUF72" s="2549"/>
      <c r="RUG72" s="2549"/>
      <c r="RUH72" s="2549"/>
      <c r="RUI72" s="2549"/>
      <c r="RUJ72" s="2549"/>
      <c r="RUK72" s="2549"/>
      <c r="RUL72" s="2549"/>
      <c r="RUM72" s="2549"/>
      <c r="RUN72" s="2549"/>
      <c r="RUO72" s="2549"/>
      <c r="RUP72" s="2549"/>
      <c r="RUQ72" s="2549"/>
      <c r="RUR72" s="2549"/>
      <c r="RUS72" s="2549"/>
      <c r="RUT72" s="2549"/>
      <c r="RUU72" s="2549"/>
      <c r="RUV72" s="2549"/>
      <c r="RUW72" s="2549"/>
      <c r="RUX72" s="2549"/>
      <c r="RUY72" s="2549"/>
      <c r="RUZ72" s="2549"/>
      <c r="RVA72" s="2549"/>
      <c r="RVB72" s="2549"/>
      <c r="RVC72" s="2549"/>
      <c r="RVD72" s="2549"/>
      <c r="RVE72" s="2549"/>
      <c r="RVF72" s="2549"/>
      <c r="RVG72" s="2549"/>
      <c r="RVH72" s="2549"/>
      <c r="RVI72" s="2549"/>
      <c r="RVJ72" s="2549"/>
      <c r="RVK72" s="2549"/>
      <c r="RVL72" s="2549"/>
      <c r="RVM72" s="2549"/>
      <c r="RVN72" s="2549"/>
      <c r="RVO72" s="2549"/>
      <c r="RVP72" s="2549"/>
      <c r="RVQ72" s="2549"/>
      <c r="RVR72" s="2549"/>
      <c r="RVS72" s="2549"/>
      <c r="RVT72" s="2549"/>
      <c r="RVU72" s="2549"/>
      <c r="RVV72" s="2549"/>
      <c r="RVW72" s="2549"/>
      <c r="RVX72" s="2549"/>
      <c r="RVY72" s="2549"/>
      <c r="RVZ72" s="2549"/>
      <c r="RWA72" s="2549"/>
      <c r="RWB72" s="2549"/>
      <c r="RWC72" s="2549"/>
      <c r="RWD72" s="2549"/>
      <c r="RWE72" s="2549"/>
      <c r="RWF72" s="2549"/>
      <c r="RWG72" s="2549"/>
      <c r="RWH72" s="2549"/>
      <c r="RWI72" s="2549"/>
      <c r="RWJ72" s="2549"/>
      <c r="RWK72" s="2549"/>
      <c r="RWL72" s="2549"/>
      <c r="RWM72" s="2549"/>
      <c r="RWN72" s="2549"/>
      <c r="RWO72" s="2549"/>
      <c r="RWP72" s="2549"/>
      <c r="RWQ72" s="2549"/>
      <c r="RWR72" s="2549"/>
      <c r="RWS72" s="2549"/>
      <c r="RWT72" s="2549"/>
      <c r="RWU72" s="2549"/>
      <c r="RWV72" s="2549"/>
      <c r="RWW72" s="2549"/>
      <c r="RWX72" s="2549"/>
      <c r="RWY72" s="2549"/>
      <c r="RWZ72" s="2549"/>
      <c r="RXA72" s="2549"/>
      <c r="RXB72" s="2549"/>
      <c r="RXC72" s="2549"/>
      <c r="RXD72" s="2549"/>
      <c r="RXE72" s="2549"/>
      <c r="RXF72" s="2549"/>
      <c r="RXG72" s="2549"/>
      <c r="RXH72" s="2549"/>
      <c r="RXI72" s="2549"/>
      <c r="RXJ72" s="2549"/>
      <c r="RXK72" s="2549"/>
      <c r="RXL72" s="2549"/>
      <c r="RXM72" s="2549"/>
      <c r="RXN72" s="2549"/>
      <c r="RXO72" s="2549"/>
      <c r="RXP72" s="2549"/>
      <c r="RXQ72" s="2549"/>
      <c r="RXR72" s="2549"/>
      <c r="RXS72" s="2549"/>
      <c r="RXT72" s="2549"/>
      <c r="RXU72" s="2549"/>
      <c r="RXV72" s="2549"/>
      <c r="RXW72" s="2549"/>
      <c r="RXX72" s="2549"/>
      <c r="RXY72" s="2549"/>
      <c r="RXZ72" s="2549"/>
      <c r="RYA72" s="2549"/>
      <c r="RYB72" s="2549"/>
      <c r="RYC72" s="2549"/>
      <c r="RYD72" s="2549"/>
      <c r="RYE72" s="2549"/>
      <c r="RYF72" s="2549"/>
      <c r="RYG72" s="2549"/>
      <c r="RYH72" s="2549"/>
      <c r="RYI72" s="2549"/>
      <c r="RYJ72" s="2549"/>
      <c r="RYK72" s="2549"/>
      <c r="RYL72" s="2549"/>
      <c r="RYM72" s="2549"/>
      <c r="RYN72" s="2549"/>
      <c r="RYO72" s="2549"/>
      <c r="RYP72" s="2549"/>
      <c r="RYQ72" s="2549"/>
      <c r="RYR72" s="2549"/>
      <c r="RYS72" s="2549"/>
      <c r="RYT72" s="2549"/>
      <c r="RYU72" s="2549"/>
      <c r="RYV72" s="2549"/>
      <c r="RYW72" s="2549"/>
      <c r="RYX72" s="2549"/>
      <c r="RYY72" s="2549"/>
      <c r="RYZ72" s="2549"/>
      <c r="RZA72" s="2549"/>
      <c r="RZB72" s="2549"/>
      <c r="RZC72" s="2549"/>
      <c r="RZD72" s="2549"/>
      <c r="RZE72" s="2549"/>
      <c r="RZF72" s="2549"/>
      <c r="RZG72" s="2549"/>
      <c r="RZH72" s="2549"/>
      <c r="RZI72" s="2549"/>
      <c r="RZJ72" s="2549"/>
      <c r="RZK72" s="2549"/>
      <c r="RZL72" s="2549"/>
      <c r="RZM72" s="2549"/>
      <c r="RZN72" s="2549"/>
      <c r="RZO72" s="2549"/>
      <c r="RZP72" s="2549"/>
      <c r="RZQ72" s="2549"/>
      <c r="RZR72" s="2549"/>
      <c r="RZS72" s="2549"/>
      <c r="RZT72" s="2549"/>
      <c r="RZU72" s="2549"/>
      <c r="RZV72" s="2549"/>
      <c r="RZW72" s="2549"/>
      <c r="RZX72" s="2549"/>
      <c r="RZY72" s="2549"/>
      <c r="RZZ72" s="2549"/>
      <c r="SAA72" s="2549"/>
      <c r="SAB72" s="2549"/>
      <c r="SAC72" s="2549"/>
      <c r="SAD72" s="2549"/>
      <c r="SAE72" s="2549"/>
      <c r="SAF72" s="2549"/>
      <c r="SAG72" s="2549"/>
      <c r="SAH72" s="2549"/>
      <c r="SAI72" s="2549"/>
      <c r="SAJ72" s="2549"/>
      <c r="SAK72" s="2549"/>
      <c r="SAL72" s="2549"/>
      <c r="SAM72" s="2549"/>
      <c r="SAN72" s="2549"/>
      <c r="SAO72" s="2549"/>
      <c r="SAP72" s="2549"/>
      <c r="SAQ72" s="2549"/>
      <c r="SAR72" s="2549"/>
      <c r="SAS72" s="2549"/>
      <c r="SAT72" s="2549"/>
      <c r="SAU72" s="2549"/>
      <c r="SAV72" s="2549"/>
      <c r="SAW72" s="2549"/>
      <c r="SAX72" s="2549"/>
      <c r="SAY72" s="2549"/>
      <c r="SAZ72" s="2549"/>
      <c r="SBA72" s="2549"/>
      <c r="SBB72" s="2549"/>
      <c r="SBC72" s="2549"/>
      <c r="SBD72" s="2549"/>
      <c r="SBE72" s="2549"/>
      <c r="SBF72" s="2549"/>
      <c r="SBG72" s="2549"/>
      <c r="SBH72" s="2549"/>
      <c r="SBI72" s="2549"/>
      <c r="SBJ72" s="2549"/>
      <c r="SBK72" s="2549"/>
      <c r="SBL72" s="2549"/>
      <c r="SBM72" s="2549"/>
      <c r="SBN72" s="2549"/>
      <c r="SBO72" s="2549"/>
      <c r="SBP72" s="2549"/>
      <c r="SBQ72" s="2549"/>
      <c r="SBR72" s="2549"/>
      <c r="SBS72" s="2549"/>
      <c r="SBT72" s="2549"/>
      <c r="SBU72" s="2549"/>
      <c r="SBV72" s="2549"/>
      <c r="SBW72" s="2549"/>
      <c r="SBX72" s="2549"/>
      <c r="SBY72" s="2549"/>
      <c r="SBZ72" s="2549"/>
      <c r="SCA72" s="2549"/>
      <c r="SCB72" s="2549"/>
      <c r="SCC72" s="2549"/>
      <c r="SCD72" s="2549"/>
      <c r="SCE72" s="2549"/>
      <c r="SCF72" s="2549"/>
      <c r="SCG72" s="2549"/>
      <c r="SCH72" s="2549"/>
      <c r="SCI72" s="2549"/>
      <c r="SCJ72" s="2549"/>
      <c r="SCK72" s="2549"/>
      <c r="SCL72" s="2549"/>
      <c r="SCM72" s="2549"/>
      <c r="SCN72" s="2549"/>
      <c r="SCO72" s="2549"/>
      <c r="SCP72" s="2549"/>
      <c r="SCQ72" s="2549"/>
      <c r="SCR72" s="2549"/>
      <c r="SCS72" s="2549"/>
      <c r="SCT72" s="2549"/>
      <c r="SCU72" s="2549"/>
      <c r="SCV72" s="2549"/>
      <c r="SCW72" s="2549"/>
      <c r="SCX72" s="2549"/>
      <c r="SCY72" s="2549"/>
      <c r="SCZ72" s="2549"/>
      <c r="SDA72" s="2549"/>
      <c r="SDB72" s="2549"/>
      <c r="SDC72" s="2549"/>
      <c r="SDD72" s="2549"/>
      <c r="SDE72" s="2549"/>
      <c r="SDF72" s="2549"/>
      <c r="SDG72" s="2549"/>
      <c r="SDH72" s="2549"/>
      <c r="SDI72" s="2549"/>
      <c r="SDJ72" s="2549"/>
      <c r="SDK72" s="2549"/>
      <c r="SDL72" s="2549"/>
      <c r="SDM72" s="2549"/>
      <c r="SDN72" s="2549"/>
      <c r="SDO72" s="2549"/>
      <c r="SDP72" s="2549"/>
      <c r="SDQ72" s="2549"/>
      <c r="SDR72" s="2549"/>
      <c r="SDS72" s="2549"/>
      <c r="SDT72" s="2549"/>
      <c r="SDU72" s="2549"/>
      <c r="SDV72" s="2549"/>
      <c r="SDW72" s="2549"/>
      <c r="SDX72" s="2549"/>
      <c r="SDY72" s="2549"/>
      <c r="SDZ72" s="2549"/>
      <c r="SEA72" s="2549"/>
      <c r="SEB72" s="2549"/>
      <c r="SEC72" s="2549"/>
      <c r="SED72" s="2549"/>
      <c r="SEE72" s="2549"/>
      <c r="SEF72" s="2549"/>
      <c r="SEG72" s="2549"/>
      <c r="SEH72" s="2549"/>
      <c r="SEI72" s="2549"/>
      <c r="SEJ72" s="2549"/>
      <c r="SEK72" s="2549"/>
      <c r="SEL72" s="2549"/>
      <c r="SEM72" s="2549"/>
      <c r="SEN72" s="2549"/>
      <c r="SEO72" s="2549"/>
      <c r="SEP72" s="2549"/>
      <c r="SEQ72" s="2549"/>
      <c r="SER72" s="2549"/>
      <c r="SES72" s="2549"/>
      <c r="SET72" s="2549"/>
      <c r="SEU72" s="2549"/>
      <c r="SEV72" s="2549"/>
      <c r="SEW72" s="2549"/>
      <c r="SEX72" s="2549"/>
      <c r="SEY72" s="2549"/>
      <c r="SEZ72" s="2549"/>
      <c r="SFA72" s="2549"/>
      <c r="SFB72" s="2549"/>
      <c r="SFC72" s="2549"/>
      <c r="SFD72" s="2549"/>
      <c r="SFE72" s="2549"/>
      <c r="SFF72" s="2549"/>
      <c r="SFG72" s="2549"/>
      <c r="SFH72" s="2549"/>
      <c r="SFI72" s="2549"/>
      <c r="SFJ72" s="2549"/>
      <c r="SFK72" s="2549"/>
      <c r="SFL72" s="2549"/>
      <c r="SFM72" s="2549"/>
      <c r="SFN72" s="2549"/>
      <c r="SFO72" s="2549"/>
      <c r="SFP72" s="2549"/>
      <c r="SFQ72" s="2549"/>
      <c r="SFR72" s="2549"/>
      <c r="SFS72" s="2549"/>
      <c r="SFT72" s="2549"/>
      <c r="SFU72" s="2549"/>
      <c r="SFV72" s="2549"/>
      <c r="SFW72" s="2549"/>
      <c r="SFX72" s="2549"/>
      <c r="SFY72" s="2549"/>
      <c r="SFZ72" s="2549"/>
      <c r="SGA72" s="2549"/>
      <c r="SGB72" s="2549"/>
      <c r="SGC72" s="2549"/>
      <c r="SGD72" s="2549"/>
      <c r="SGE72" s="2549"/>
      <c r="SGF72" s="2549"/>
      <c r="SGG72" s="2549"/>
      <c r="SGH72" s="2549"/>
      <c r="SGI72" s="2549"/>
      <c r="SGJ72" s="2549"/>
      <c r="SGK72" s="2549"/>
      <c r="SGL72" s="2549"/>
      <c r="SGM72" s="2549"/>
      <c r="SGN72" s="2549"/>
      <c r="SGO72" s="2549"/>
      <c r="SGP72" s="2549"/>
      <c r="SGQ72" s="2549"/>
      <c r="SGR72" s="2549"/>
      <c r="SGS72" s="2549"/>
      <c r="SGT72" s="2549"/>
      <c r="SGU72" s="2549"/>
      <c r="SGV72" s="2549"/>
      <c r="SGW72" s="2549"/>
      <c r="SGX72" s="2549"/>
      <c r="SGY72" s="2549"/>
      <c r="SGZ72" s="2549"/>
      <c r="SHA72" s="2549"/>
      <c r="SHB72" s="2549"/>
      <c r="SHC72" s="2549"/>
      <c r="SHD72" s="2549"/>
      <c r="SHE72" s="2549"/>
      <c r="SHF72" s="2549"/>
      <c r="SHG72" s="2549"/>
      <c r="SHH72" s="2549"/>
      <c r="SHI72" s="2549"/>
      <c r="SHJ72" s="2549"/>
      <c r="SHK72" s="2549"/>
      <c r="SHL72" s="2549"/>
      <c r="SHM72" s="2549"/>
      <c r="SHN72" s="2549"/>
      <c r="SHO72" s="2549"/>
      <c r="SHP72" s="2549"/>
      <c r="SHQ72" s="2549"/>
      <c r="SHR72" s="2549"/>
      <c r="SHS72" s="2549"/>
      <c r="SHT72" s="2549"/>
      <c r="SHU72" s="2549"/>
      <c r="SHV72" s="2549"/>
      <c r="SHW72" s="2549"/>
      <c r="SHX72" s="2549"/>
      <c r="SHY72" s="2549"/>
      <c r="SHZ72" s="2549"/>
      <c r="SIA72" s="2549"/>
      <c r="SIB72" s="2549"/>
      <c r="SIC72" s="2549"/>
      <c r="SID72" s="2549"/>
      <c r="SIE72" s="2549"/>
      <c r="SIF72" s="2549"/>
      <c r="SIG72" s="2549"/>
      <c r="SIH72" s="2549"/>
      <c r="SII72" s="2549"/>
      <c r="SIJ72" s="2549"/>
      <c r="SIK72" s="2549"/>
      <c r="SIL72" s="2549"/>
      <c r="SIM72" s="2549"/>
      <c r="SIN72" s="2549"/>
      <c r="SIO72" s="2549"/>
      <c r="SIP72" s="2549"/>
      <c r="SIQ72" s="2549"/>
      <c r="SIR72" s="2549"/>
      <c r="SIS72" s="2549"/>
      <c r="SIT72" s="2549"/>
      <c r="SIU72" s="2549"/>
      <c r="SIV72" s="2549"/>
      <c r="SIW72" s="2549"/>
      <c r="SIX72" s="2549"/>
      <c r="SIY72" s="2549"/>
      <c r="SIZ72" s="2549"/>
      <c r="SJA72" s="2549"/>
      <c r="SJB72" s="2549"/>
      <c r="SJC72" s="2549"/>
      <c r="SJD72" s="2549"/>
      <c r="SJE72" s="2549"/>
      <c r="SJF72" s="2549"/>
      <c r="SJG72" s="2549"/>
      <c r="SJH72" s="2549"/>
      <c r="SJI72" s="2549"/>
      <c r="SJJ72" s="2549"/>
      <c r="SJK72" s="2549"/>
      <c r="SJL72" s="2549"/>
      <c r="SJM72" s="2549"/>
      <c r="SJN72" s="2549"/>
      <c r="SJO72" s="2549"/>
      <c r="SJP72" s="2549"/>
      <c r="SJQ72" s="2549"/>
      <c r="SJR72" s="2549"/>
      <c r="SJS72" s="2549"/>
      <c r="SJT72" s="2549"/>
      <c r="SJU72" s="2549"/>
      <c r="SJV72" s="2549"/>
      <c r="SJW72" s="2549"/>
      <c r="SJX72" s="2549"/>
      <c r="SJY72" s="2549"/>
      <c r="SJZ72" s="2549"/>
      <c r="SKA72" s="2549"/>
      <c r="SKB72" s="2549"/>
      <c r="SKC72" s="2549"/>
      <c r="SKD72" s="2549"/>
      <c r="SKE72" s="2549"/>
      <c r="SKF72" s="2549"/>
      <c r="SKG72" s="2549"/>
      <c r="SKH72" s="2549"/>
      <c r="SKI72" s="2549"/>
      <c r="SKJ72" s="2549"/>
      <c r="SKK72" s="2549"/>
      <c r="SKL72" s="2549"/>
      <c r="SKM72" s="2549"/>
      <c r="SKN72" s="2549"/>
      <c r="SKO72" s="2549"/>
      <c r="SKP72" s="2549"/>
      <c r="SKQ72" s="2549"/>
      <c r="SKR72" s="2549"/>
      <c r="SKS72" s="2549"/>
      <c r="SKT72" s="2549"/>
      <c r="SKU72" s="2549"/>
      <c r="SKV72" s="2549"/>
      <c r="SKW72" s="2549"/>
      <c r="SKX72" s="2549"/>
      <c r="SKY72" s="2549"/>
      <c r="SKZ72" s="2549"/>
      <c r="SLA72" s="2549"/>
      <c r="SLB72" s="2549"/>
      <c r="SLC72" s="2549"/>
      <c r="SLD72" s="2549"/>
      <c r="SLE72" s="2549"/>
      <c r="SLF72" s="2549"/>
      <c r="SLG72" s="2549"/>
      <c r="SLH72" s="2549"/>
      <c r="SLI72" s="2549"/>
      <c r="SLJ72" s="2549"/>
      <c r="SLK72" s="2549"/>
      <c r="SLL72" s="2549"/>
      <c r="SLM72" s="2549"/>
      <c r="SLN72" s="2549"/>
      <c r="SLO72" s="2549"/>
      <c r="SLP72" s="2549"/>
      <c r="SLQ72" s="2549"/>
      <c r="SLR72" s="2549"/>
      <c r="SLS72" s="2549"/>
      <c r="SLT72" s="2549"/>
      <c r="SLU72" s="2549"/>
      <c r="SLV72" s="2549"/>
      <c r="SLW72" s="2549"/>
      <c r="SLX72" s="2549"/>
      <c r="SLY72" s="2549"/>
      <c r="SLZ72" s="2549"/>
      <c r="SMA72" s="2549"/>
      <c r="SMB72" s="2549"/>
      <c r="SMC72" s="2549"/>
      <c r="SMD72" s="2549"/>
      <c r="SME72" s="2549"/>
      <c r="SMF72" s="2549"/>
      <c r="SMG72" s="2549"/>
      <c r="SMH72" s="2549"/>
      <c r="SMI72" s="2549"/>
      <c r="SMJ72" s="2549"/>
      <c r="SMK72" s="2549"/>
      <c r="SML72" s="2549"/>
      <c r="SMM72" s="2549"/>
      <c r="SMN72" s="2549"/>
      <c r="SMO72" s="2549"/>
      <c r="SMP72" s="2549"/>
      <c r="SMQ72" s="2549"/>
      <c r="SMR72" s="2549"/>
      <c r="SMS72" s="2549"/>
      <c r="SMT72" s="2549"/>
      <c r="SMU72" s="2549"/>
      <c r="SMV72" s="2549"/>
      <c r="SMW72" s="2549"/>
      <c r="SMX72" s="2549"/>
      <c r="SMY72" s="2549"/>
      <c r="SMZ72" s="2549"/>
      <c r="SNA72" s="2549"/>
      <c r="SNB72" s="2549"/>
      <c r="SNC72" s="2549"/>
      <c r="SND72" s="2549"/>
      <c r="SNE72" s="2549"/>
      <c r="SNF72" s="2549"/>
      <c r="SNG72" s="2549"/>
      <c r="SNH72" s="2549"/>
      <c r="SNI72" s="2549"/>
      <c r="SNJ72" s="2549"/>
      <c r="SNK72" s="2549"/>
      <c r="SNL72" s="2549"/>
      <c r="SNM72" s="2549"/>
      <c r="SNN72" s="2549"/>
      <c r="SNO72" s="2549"/>
      <c r="SNP72" s="2549"/>
      <c r="SNQ72" s="2549"/>
      <c r="SNR72" s="2549"/>
      <c r="SNS72" s="2549"/>
      <c r="SNT72" s="2549"/>
      <c r="SNU72" s="2549"/>
      <c r="SNV72" s="2549"/>
      <c r="SNW72" s="2549"/>
      <c r="SNX72" s="2549"/>
      <c r="SNY72" s="2549"/>
      <c r="SNZ72" s="2549"/>
      <c r="SOA72" s="2549"/>
      <c r="SOB72" s="2549"/>
      <c r="SOC72" s="2549"/>
      <c r="SOD72" s="2549"/>
      <c r="SOE72" s="2549"/>
      <c r="SOF72" s="2549"/>
      <c r="SOG72" s="2549"/>
      <c r="SOH72" s="2549"/>
      <c r="SOI72" s="2549"/>
      <c r="SOJ72" s="2549"/>
      <c r="SOK72" s="2549"/>
      <c r="SOL72" s="2549"/>
      <c r="SOM72" s="2549"/>
      <c r="SON72" s="2549"/>
      <c r="SOO72" s="2549"/>
      <c r="SOP72" s="2549"/>
      <c r="SOQ72" s="2549"/>
      <c r="SOR72" s="2549"/>
      <c r="SOS72" s="2549"/>
      <c r="SOT72" s="2549"/>
      <c r="SOU72" s="2549"/>
      <c r="SOV72" s="2549"/>
      <c r="SOW72" s="2549"/>
      <c r="SOX72" s="2549"/>
      <c r="SOY72" s="2549"/>
      <c r="SOZ72" s="2549"/>
      <c r="SPA72" s="2549"/>
      <c r="SPB72" s="2549"/>
      <c r="SPC72" s="2549"/>
      <c r="SPD72" s="2549"/>
      <c r="SPE72" s="2549"/>
      <c r="SPF72" s="2549"/>
      <c r="SPG72" s="2549"/>
      <c r="SPH72" s="2549"/>
      <c r="SPI72" s="2549"/>
      <c r="SPJ72" s="2549"/>
      <c r="SPK72" s="2549"/>
      <c r="SPL72" s="2549"/>
      <c r="SPM72" s="2549"/>
      <c r="SPN72" s="2549"/>
      <c r="SPO72" s="2549"/>
      <c r="SPP72" s="2549"/>
      <c r="SPQ72" s="2549"/>
      <c r="SPR72" s="2549"/>
      <c r="SPS72" s="2549"/>
      <c r="SPT72" s="2549"/>
      <c r="SPU72" s="2549"/>
      <c r="SPV72" s="2549"/>
      <c r="SPW72" s="2549"/>
      <c r="SPX72" s="2549"/>
      <c r="SPY72" s="2549"/>
      <c r="SPZ72" s="2549"/>
      <c r="SQA72" s="2549"/>
      <c r="SQB72" s="2549"/>
      <c r="SQC72" s="2549"/>
      <c r="SQD72" s="2549"/>
      <c r="SQE72" s="2549"/>
      <c r="SQF72" s="2549"/>
      <c r="SQG72" s="2549"/>
      <c r="SQH72" s="2549"/>
      <c r="SQI72" s="2549"/>
      <c r="SQJ72" s="2549"/>
      <c r="SQK72" s="2549"/>
      <c r="SQL72" s="2549"/>
      <c r="SQM72" s="2549"/>
      <c r="SQN72" s="2549"/>
      <c r="SQO72" s="2549"/>
      <c r="SQP72" s="2549"/>
      <c r="SQQ72" s="2549"/>
      <c r="SQR72" s="2549"/>
      <c r="SQS72" s="2549"/>
      <c r="SQT72" s="2549"/>
      <c r="SQU72" s="2549"/>
      <c r="SQV72" s="2549"/>
      <c r="SQW72" s="2549"/>
      <c r="SQX72" s="2549"/>
      <c r="SQY72" s="2549"/>
      <c r="SQZ72" s="2549"/>
      <c r="SRA72" s="2549"/>
      <c r="SRB72" s="2549"/>
      <c r="SRC72" s="2549"/>
      <c r="SRD72" s="2549"/>
      <c r="SRE72" s="2549"/>
      <c r="SRF72" s="2549"/>
      <c r="SRG72" s="2549"/>
      <c r="SRH72" s="2549"/>
      <c r="SRI72" s="2549"/>
      <c r="SRJ72" s="2549"/>
      <c r="SRK72" s="2549"/>
      <c r="SRL72" s="2549"/>
      <c r="SRM72" s="2549"/>
      <c r="SRN72" s="2549"/>
      <c r="SRO72" s="2549"/>
      <c r="SRP72" s="2549"/>
      <c r="SRQ72" s="2549"/>
      <c r="SRR72" s="2549"/>
      <c r="SRS72" s="2549"/>
      <c r="SRT72" s="2549"/>
      <c r="SRU72" s="2549"/>
      <c r="SRV72" s="2549"/>
      <c r="SRW72" s="2549"/>
      <c r="SRX72" s="2549"/>
      <c r="SRY72" s="2549"/>
      <c r="SRZ72" s="2549"/>
      <c r="SSA72" s="2549"/>
      <c r="SSB72" s="2549"/>
      <c r="SSC72" s="2549"/>
      <c r="SSD72" s="2549"/>
      <c r="SSE72" s="2549"/>
      <c r="SSF72" s="2549"/>
      <c r="SSG72" s="2549"/>
      <c r="SSH72" s="2549"/>
      <c r="SSI72" s="2549"/>
      <c r="SSJ72" s="2549"/>
      <c r="SSK72" s="2549"/>
      <c r="SSL72" s="2549"/>
      <c r="SSM72" s="2549"/>
      <c r="SSN72" s="2549"/>
      <c r="SSO72" s="2549"/>
      <c r="SSP72" s="2549"/>
      <c r="SSQ72" s="2549"/>
      <c r="SSR72" s="2549"/>
      <c r="SSS72" s="2549"/>
      <c r="SST72" s="2549"/>
      <c r="SSU72" s="2549"/>
      <c r="SSV72" s="2549"/>
      <c r="SSW72" s="2549"/>
      <c r="SSX72" s="2549"/>
      <c r="SSY72" s="2549"/>
      <c r="SSZ72" s="2549"/>
      <c r="STA72" s="2549"/>
      <c r="STB72" s="2549"/>
      <c r="STC72" s="2549"/>
      <c r="STD72" s="2549"/>
      <c r="STE72" s="2549"/>
      <c r="STF72" s="2549"/>
      <c r="STG72" s="2549"/>
      <c r="STH72" s="2549"/>
      <c r="STI72" s="2549"/>
      <c r="STJ72" s="2549"/>
      <c r="STK72" s="2549"/>
      <c r="STL72" s="2549"/>
      <c r="STM72" s="2549"/>
      <c r="STN72" s="2549"/>
      <c r="STO72" s="2549"/>
      <c r="STP72" s="2549"/>
      <c r="STQ72" s="2549"/>
      <c r="STR72" s="2549"/>
      <c r="STS72" s="2549"/>
      <c r="STT72" s="2549"/>
      <c r="STU72" s="2549"/>
      <c r="STV72" s="2549"/>
      <c r="STW72" s="2549"/>
      <c r="STX72" s="2549"/>
      <c r="STY72" s="2549"/>
      <c r="STZ72" s="2549"/>
      <c r="SUA72" s="2549"/>
      <c r="SUB72" s="2549"/>
      <c r="SUC72" s="2549"/>
      <c r="SUD72" s="2549"/>
      <c r="SUE72" s="2549"/>
      <c r="SUF72" s="2549"/>
      <c r="SUG72" s="2549"/>
      <c r="SUH72" s="2549"/>
      <c r="SUI72" s="2549"/>
      <c r="SUJ72" s="2549"/>
      <c r="SUK72" s="2549"/>
      <c r="SUL72" s="2549"/>
      <c r="SUM72" s="2549"/>
      <c r="SUN72" s="2549"/>
      <c r="SUO72" s="2549"/>
      <c r="SUP72" s="2549"/>
      <c r="SUQ72" s="2549"/>
      <c r="SUR72" s="2549"/>
      <c r="SUS72" s="2549"/>
      <c r="SUT72" s="2549"/>
      <c r="SUU72" s="2549"/>
      <c r="SUV72" s="2549"/>
      <c r="SUW72" s="2549"/>
      <c r="SUX72" s="2549"/>
      <c r="SUY72" s="2549"/>
      <c r="SUZ72" s="2549"/>
      <c r="SVA72" s="2549"/>
      <c r="SVB72" s="2549"/>
      <c r="SVC72" s="2549"/>
      <c r="SVD72" s="2549"/>
      <c r="SVE72" s="2549"/>
      <c r="SVF72" s="2549"/>
      <c r="SVG72" s="2549"/>
      <c r="SVH72" s="2549"/>
      <c r="SVI72" s="2549"/>
      <c r="SVJ72" s="2549"/>
      <c r="SVK72" s="2549"/>
      <c r="SVL72" s="2549"/>
      <c r="SVM72" s="2549"/>
      <c r="SVN72" s="2549"/>
      <c r="SVO72" s="2549"/>
      <c r="SVP72" s="2549"/>
      <c r="SVQ72" s="2549"/>
      <c r="SVR72" s="2549"/>
      <c r="SVS72" s="2549"/>
      <c r="SVT72" s="2549"/>
      <c r="SVU72" s="2549"/>
      <c r="SVV72" s="2549"/>
      <c r="SVW72" s="2549"/>
      <c r="SVX72" s="2549"/>
      <c r="SVY72" s="2549"/>
      <c r="SVZ72" s="2549"/>
      <c r="SWA72" s="2549"/>
      <c r="SWB72" s="2549"/>
      <c r="SWC72" s="2549"/>
      <c r="SWD72" s="2549"/>
      <c r="SWE72" s="2549"/>
      <c r="SWF72" s="2549"/>
      <c r="SWG72" s="2549"/>
      <c r="SWH72" s="2549"/>
      <c r="SWI72" s="2549"/>
      <c r="SWJ72" s="2549"/>
      <c r="SWK72" s="2549"/>
      <c r="SWL72" s="2549"/>
      <c r="SWM72" s="2549"/>
      <c r="SWN72" s="2549"/>
      <c r="SWO72" s="2549"/>
      <c r="SWP72" s="2549"/>
      <c r="SWQ72" s="2549"/>
      <c r="SWR72" s="2549"/>
      <c r="SWS72" s="2549"/>
      <c r="SWT72" s="2549"/>
      <c r="SWU72" s="2549"/>
      <c r="SWV72" s="2549"/>
      <c r="SWW72" s="2549"/>
      <c r="SWX72" s="2549"/>
      <c r="SWY72" s="2549"/>
      <c r="SWZ72" s="2549"/>
      <c r="SXA72" s="2549"/>
      <c r="SXB72" s="2549"/>
      <c r="SXC72" s="2549"/>
      <c r="SXD72" s="2549"/>
      <c r="SXE72" s="2549"/>
      <c r="SXF72" s="2549"/>
      <c r="SXG72" s="2549"/>
      <c r="SXH72" s="2549"/>
      <c r="SXI72" s="2549"/>
      <c r="SXJ72" s="2549"/>
      <c r="SXK72" s="2549"/>
      <c r="SXL72" s="2549"/>
      <c r="SXM72" s="2549"/>
      <c r="SXN72" s="2549"/>
      <c r="SXO72" s="2549"/>
      <c r="SXP72" s="2549"/>
      <c r="SXQ72" s="2549"/>
      <c r="SXR72" s="2549"/>
      <c r="SXS72" s="2549"/>
      <c r="SXT72" s="2549"/>
      <c r="SXU72" s="2549"/>
      <c r="SXV72" s="2549"/>
      <c r="SXW72" s="2549"/>
      <c r="SXX72" s="2549"/>
      <c r="SXY72" s="2549"/>
      <c r="SXZ72" s="2549"/>
      <c r="SYA72" s="2549"/>
      <c r="SYB72" s="2549"/>
      <c r="SYC72" s="2549"/>
      <c r="SYD72" s="2549"/>
      <c r="SYE72" s="2549"/>
      <c r="SYF72" s="2549"/>
      <c r="SYG72" s="2549"/>
      <c r="SYH72" s="2549"/>
      <c r="SYI72" s="2549"/>
      <c r="SYJ72" s="2549"/>
      <c r="SYK72" s="2549"/>
      <c r="SYL72" s="2549"/>
      <c r="SYM72" s="2549"/>
      <c r="SYN72" s="2549"/>
      <c r="SYO72" s="2549"/>
      <c r="SYP72" s="2549"/>
      <c r="SYQ72" s="2549"/>
      <c r="SYR72" s="2549"/>
      <c r="SYS72" s="2549"/>
      <c r="SYT72" s="2549"/>
      <c r="SYU72" s="2549"/>
      <c r="SYV72" s="2549"/>
      <c r="SYW72" s="2549"/>
      <c r="SYX72" s="2549"/>
      <c r="SYY72" s="2549"/>
      <c r="SYZ72" s="2549"/>
      <c r="SZA72" s="2549"/>
      <c r="SZB72" s="2549"/>
      <c r="SZC72" s="2549"/>
      <c r="SZD72" s="2549"/>
      <c r="SZE72" s="2549"/>
      <c r="SZF72" s="2549"/>
      <c r="SZG72" s="2549"/>
      <c r="SZH72" s="2549"/>
      <c r="SZI72" s="2549"/>
      <c r="SZJ72" s="2549"/>
      <c r="SZK72" s="2549"/>
      <c r="SZL72" s="2549"/>
      <c r="SZM72" s="2549"/>
      <c r="SZN72" s="2549"/>
      <c r="SZO72" s="2549"/>
      <c r="SZP72" s="2549"/>
      <c r="SZQ72" s="2549"/>
      <c r="SZR72" s="2549"/>
      <c r="SZS72" s="2549"/>
      <c r="SZT72" s="2549"/>
      <c r="SZU72" s="2549"/>
      <c r="SZV72" s="2549"/>
      <c r="SZW72" s="2549"/>
      <c r="SZX72" s="2549"/>
      <c r="SZY72" s="2549"/>
      <c r="SZZ72" s="2549"/>
      <c r="TAA72" s="2549"/>
      <c r="TAB72" s="2549"/>
      <c r="TAC72" s="2549"/>
      <c r="TAD72" s="2549"/>
      <c r="TAE72" s="2549"/>
      <c r="TAF72" s="2549"/>
      <c r="TAG72" s="2549"/>
      <c r="TAH72" s="2549"/>
      <c r="TAI72" s="2549"/>
      <c r="TAJ72" s="2549"/>
      <c r="TAK72" s="2549"/>
      <c r="TAL72" s="2549"/>
      <c r="TAM72" s="2549"/>
      <c r="TAN72" s="2549"/>
      <c r="TAO72" s="2549"/>
      <c r="TAP72" s="2549"/>
      <c r="TAQ72" s="2549"/>
      <c r="TAR72" s="2549"/>
      <c r="TAS72" s="2549"/>
      <c r="TAT72" s="2549"/>
      <c r="TAU72" s="2549"/>
      <c r="TAV72" s="2549"/>
      <c r="TAW72" s="2549"/>
      <c r="TAX72" s="2549"/>
      <c r="TAY72" s="2549"/>
      <c r="TAZ72" s="2549"/>
      <c r="TBA72" s="2549"/>
      <c r="TBB72" s="2549"/>
      <c r="TBC72" s="2549"/>
      <c r="TBD72" s="2549"/>
      <c r="TBE72" s="2549"/>
      <c r="TBF72" s="2549"/>
      <c r="TBG72" s="2549"/>
      <c r="TBH72" s="2549"/>
      <c r="TBI72" s="2549"/>
      <c r="TBJ72" s="2549"/>
      <c r="TBK72" s="2549"/>
      <c r="TBL72" s="2549"/>
      <c r="TBM72" s="2549"/>
      <c r="TBN72" s="2549"/>
      <c r="TBO72" s="2549"/>
      <c r="TBP72" s="2549"/>
      <c r="TBQ72" s="2549"/>
      <c r="TBR72" s="2549"/>
      <c r="TBS72" s="2549"/>
      <c r="TBT72" s="2549"/>
      <c r="TBU72" s="2549"/>
      <c r="TBV72" s="2549"/>
      <c r="TBW72" s="2549"/>
      <c r="TBX72" s="2549"/>
      <c r="TBY72" s="2549"/>
      <c r="TBZ72" s="2549"/>
      <c r="TCA72" s="2549"/>
      <c r="TCB72" s="2549"/>
      <c r="TCC72" s="2549"/>
      <c r="TCD72" s="2549"/>
      <c r="TCE72" s="2549"/>
      <c r="TCF72" s="2549"/>
      <c r="TCG72" s="2549"/>
      <c r="TCH72" s="2549"/>
      <c r="TCI72" s="2549"/>
      <c r="TCJ72" s="2549"/>
      <c r="TCK72" s="2549"/>
      <c r="TCL72" s="2549"/>
      <c r="TCM72" s="2549"/>
      <c r="TCN72" s="2549"/>
      <c r="TCO72" s="2549"/>
      <c r="TCP72" s="2549"/>
      <c r="TCQ72" s="2549"/>
      <c r="TCR72" s="2549"/>
      <c r="TCS72" s="2549"/>
      <c r="TCT72" s="2549"/>
      <c r="TCU72" s="2549"/>
      <c r="TCV72" s="2549"/>
      <c r="TCW72" s="2549"/>
      <c r="TCX72" s="2549"/>
      <c r="TCY72" s="2549"/>
      <c r="TCZ72" s="2549"/>
      <c r="TDA72" s="2549"/>
      <c r="TDB72" s="2549"/>
      <c r="TDC72" s="2549"/>
      <c r="TDD72" s="2549"/>
      <c r="TDE72" s="2549"/>
      <c r="TDF72" s="2549"/>
      <c r="TDG72" s="2549"/>
      <c r="TDH72" s="2549"/>
      <c r="TDI72" s="2549"/>
      <c r="TDJ72" s="2549"/>
      <c r="TDK72" s="2549"/>
      <c r="TDL72" s="2549"/>
      <c r="TDM72" s="2549"/>
      <c r="TDN72" s="2549"/>
      <c r="TDO72" s="2549"/>
      <c r="TDP72" s="2549"/>
      <c r="TDQ72" s="2549"/>
      <c r="TDR72" s="2549"/>
      <c r="TDS72" s="2549"/>
      <c r="TDT72" s="2549"/>
      <c r="TDU72" s="2549"/>
      <c r="TDV72" s="2549"/>
      <c r="TDW72" s="2549"/>
      <c r="TDX72" s="2549"/>
      <c r="TDY72" s="2549"/>
      <c r="TDZ72" s="2549"/>
      <c r="TEA72" s="2549"/>
      <c r="TEB72" s="2549"/>
      <c r="TEC72" s="2549"/>
      <c r="TED72" s="2549"/>
      <c r="TEE72" s="2549"/>
      <c r="TEF72" s="2549"/>
      <c r="TEG72" s="2549"/>
      <c r="TEH72" s="2549"/>
      <c r="TEI72" s="2549"/>
      <c r="TEJ72" s="2549"/>
      <c r="TEK72" s="2549"/>
      <c r="TEL72" s="2549"/>
      <c r="TEM72" s="2549"/>
      <c r="TEN72" s="2549"/>
      <c r="TEO72" s="2549"/>
      <c r="TEP72" s="2549"/>
      <c r="TEQ72" s="2549"/>
      <c r="TER72" s="2549"/>
      <c r="TES72" s="2549"/>
      <c r="TET72" s="2549"/>
      <c r="TEU72" s="2549"/>
      <c r="TEV72" s="2549"/>
      <c r="TEW72" s="2549"/>
      <c r="TEX72" s="2549"/>
      <c r="TEY72" s="2549"/>
      <c r="TEZ72" s="2549"/>
      <c r="TFA72" s="2549"/>
      <c r="TFB72" s="2549"/>
      <c r="TFC72" s="2549"/>
      <c r="TFD72" s="2549"/>
      <c r="TFE72" s="2549"/>
      <c r="TFF72" s="2549"/>
      <c r="TFG72" s="2549"/>
      <c r="TFH72" s="2549"/>
      <c r="TFI72" s="2549"/>
      <c r="TFJ72" s="2549"/>
      <c r="TFK72" s="2549"/>
      <c r="TFL72" s="2549"/>
      <c r="TFM72" s="2549"/>
      <c r="TFN72" s="2549"/>
      <c r="TFO72" s="2549"/>
      <c r="TFP72" s="2549"/>
      <c r="TFQ72" s="2549"/>
      <c r="TFR72" s="2549"/>
      <c r="TFS72" s="2549"/>
      <c r="TFT72" s="2549"/>
      <c r="TFU72" s="2549"/>
      <c r="TFV72" s="2549"/>
      <c r="TFW72" s="2549"/>
      <c r="TFX72" s="2549"/>
      <c r="TFY72" s="2549"/>
      <c r="TFZ72" s="2549"/>
      <c r="TGA72" s="2549"/>
      <c r="TGB72" s="2549"/>
      <c r="TGC72" s="2549"/>
      <c r="TGD72" s="2549"/>
      <c r="TGE72" s="2549"/>
      <c r="TGF72" s="2549"/>
      <c r="TGG72" s="2549"/>
      <c r="TGH72" s="2549"/>
      <c r="TGI72" s="2549"/>
      <c r="TGJ72" s="2549"/>
      <c r="TGK72" s="2549"/>
      <c r="TGL72" s="2549"/>
      <c r="TGM72" s="2549"/>
      <c r="TGN72" s="2549"/>
      <c r="TGO72" s="2549"/>
      <c r="TGP72" s="2549"/>
      <c r="TGQ72" s="2549"/>
      <c r="TGR72" s="2549"/>
      <c r="TGS72" s="2549"/>
      <c r="TGT72" s="2549"/>
      <c r="TGU72" s="2549"/>
      <c r="TGV72" s="2549"/>
      <c r="TGW72" s="2549"/>
      <c r="TGX72" s="2549"/>
      <c r="TGY72" s="2549"/>
      <c r="TGZ72" s="2549"/>
      <c r="THA72" s="2549"/>
      <c r="THB72" s="2549"/>
      <c r="THC72" s="2549"/>
      <c r="THD72" s="2549"/>
      <c r="THE72" s="2549"/>
      <c r="THF72" s="2549"/>
      <c r="THG72" s="2549"/>
      <c r="THH72" s="2549"/>
      <c r="THI72" s="2549"/>
      <c r="THJ72" s="2549"/>
      <c r="THK72" s="2549"/>
      <c r="THL72" s="2549"/>
      <c r="THM72" s="2549"/>
      <c r="THN72" s="2549"/>
      <c r="THO72" s="2549"/>
      <c r="THP72" s="2549"/>
      <c r="THQ72" s="2549"/>
      <c r="THR72" s="2549"/>
      <c r="THS72" s="2549"/>
      <c r="THT72" s="2549"/>
      <c r="THU72" s="2549"/>
      <c r="THV72" s="2549"/>
      <c r="THW72" s="2549"/>
      <c r="THX72" s="2549"/>
      <c r="THY72" s="2549"/>
      <c r="THZ72" s="2549"/>
      <c r="TIA72" s="2549"/>
      <c r="TIB72" s="2549"/>
      <c r="TIC72" s="2549"/>
      <c r="TID72" s="2549"/>
      <c r="TIE72" s="2549"/>
      <c r="TIF72" s="2549"/>
      <c r="TIG72" s="2549"/>
      <c r="TIH72" s="2549"/>
      <c r="TII72" s="2549"/>
      <c r="TIJ72" s="2549"/>
      <c r="TIK72" s="2549"/>
      <c r="TIL72" s="2549"/>
      <c r="TIM72" s="2549"/>
      <c r="TIN72" s="2549"/>
      <c r="TIO72" s="2549"/>
      <c r="TIP72" s="2549"/>
      <c r="TIQ72" s="2549"/>
      <c r="TIR72" s="2549"/>
      <c r="TIS72" s="2549"/>
      <c r="TIT72" s="2549"/>
      <c r="TIU72" s="2549"/>
      <c r="TIV72" s="2549"/>
      <c r="TIW72" s="2549"/>
      <c r="TIX72" s="2549"/>
      <c r="TIY72" s="2549"/>
      <c r="TIZ72" s="2549"/>
      <c r="TJA72" s="2549"/>
      <c r="TJB72" s="2549"/>
      <c r="TJC72" s="2549"/>
      <c r="TJD72" s="2549"/>
      <c r="TJE72" s="2549"/>
      <c r="TJF72" s="2549"/>
      <c r="TJG72" s="2549"/>
      <c r="TJH72" s="2549"/>
      <c r="TJI72" s="2549"/>
      <c r="TJJ72" s="2549"/>
      <c r="TJK72" s="2549"/>
      <c r="TJL72" s="2549"/>
      <c r="TJM72" s="2549"/>
      <c r="TJN72" s="2549"/>
      <c r="TJO72" s="2549"/>
      <c r="TJP72" s="2549"/>
      <c r="TJQ72" s="2549"/>
      <c r="TJR72" s="2549"/>
      <c r="TJS72" s="2549"/>
      <c r="TJT72" s="2549"/>
      <c r="TJU72" s="2549"/>
      <c r="TJV72" s="2549"/>
      <c r="TJW72" s="2549"/>
      <c r="TJX72" s="2549"/>
      <c r="TJY72" s="2549"/>
      <c r="TJZ72" s="2549"/>
      <c r="TKA72" s="2549"/>
      <c r="TKB72" s="2549"/>
      <c r="TKC72" s="2549"/>
      <c r="TKD72" s="2549"/>
      <c r="TKE72" s="2549"/>
      <c r="TKF72" s="2549"/>
      <c r="TKG72" s="2549"/>
      <c r="TKH72" s="2549"/>
      <c r="TKI72" s="2549"/>
      <c r="TKJ72" s="2549"/>
      <c r="TKK72" s="2549"/>
      <c r="TKL72" s="2549"/>
      <c r="TKM72" s="2549"/>
      <c r="TKN72" s="2549"/>
      <c r="TKO72" s="2549"/>
      <c r="TKP72" s="2549"/>
      <c r="TKQ72" s="2549"/>
      <c r="TKR72" s="2549"/>
      <c r="TKS72" s="2549"/>
      <c r="TKT72" s="2549"/>
      <c r="TKU72" s="2549"/>
      <c r="TKV72" s="2549"/>
      <c r="TKW72" s="2549"/>
      <c r="TKX72" s="2549"/>
      <c r="TKY72" s="2549"/>
      <c r="TKZ72" s="2549"/>
      <c r="TLA72" s="2549"/>
      <c r="TLB72" s="2549"/>
      <c r="TLC72" s="2549"/>
      <c r="TLD72" s="2549"/>
      <c r="TLE72" s="2549"/>
      <c r="TLF72" s="2549"/>
      <c r="TLG72" s="2549"/>
      <c r="TLH72" s="2549"/>
      <c r="TLI72" s="2549"/>
      <c r="TLJ72" s="2549"/>
      <c r="TLK72" s="2549"/>
      <c r="TLL72" s="2549"/>
      <c r="TLM72" s="2549"/>
      <c r="TLN72" s="2549"/>
      <c r="TLO72" s="2549"/>
      <c r="TLP72" s="2549"/>
      <c r="TLQ72" s="2549"/>
      <c r="TLR72" s="2549"/>
      <c r="TLS72" s="2549"/>
      <c r="TLT72" s="2549"/>
      <c r="TLU72" s="2549"/>
      <c r="TLV72" s="2549"/>
      <c r="TLW72" s="2549"/>
      <c r="TLX72" s="2549"/>
      <c r="TLY72" s="2549"/>
      <c r="TLZ72" s="2549"/>
      <c r="TMA72" s="2549"/>
      <c r="TMB72" s="2549"/>
      <c r="TMC72" s="2549"/>
      <c r="TMD72" s="2549"/>
      <c r="TME72" s="2549"/>
      <c r="TMF72" s="2549"/>
      <c r="TMG72" s="2549"/>
      <c r="TMH72" s="2549"/>
      <c r="TMI72" s="2549"/>
      <c r="TMJ72" s="2549"/>
      <c r="TMK72" s="2549"/>
      <c r="TML72" s="2549"/>
      <c r="TMM72" s="2549"/>
      <c r="TMN72" s="2549"/>
      <c r="TMO72" s="2549"/>
      <c r="TMP72" s="2549"/>
      <c r="TMQ72" s="2549"/>
      <c r="TMR72" s="2549"/>
      <c r="TMS72" s="2549"/>
      <c r="TMT72" s="2549"/>
      <c r="TMU72" s="2549"/>
      <c r="TMV72" s="2549"/>
      <c r="TMW72" s="2549"/>
      <c r="TMX72" s="2549"/>
      <c r="TMY72" s="2549"/>
      <c r="TMZ72" s="2549"/>
      <c r="TNA72" s="2549"/>
      <c r="TNB72" s="2549"/>
      <c r="TNC72" s="2549"/>
      <c r="TND72" s="2549"/>
      <c r="TNE72" s="2549"/>
      <c r="TNF72" s="2549"/>
      <c r="TNG72" s="2549"/>
      <c r="TNH72" s="2549"/>
      <c r="TNI72" s="2549"/>
      <c r="TNJ72" s="2549"/>
      <c r="TNK72" s="2549"/>
      <c r="TNL72" s="2549"/>
      <c r="TNM72" s="2549"/>
      <c r="TNN72" s="2549"/>
      <c r="TNO72" s="2549"/>
      <c r="TNP72" s="2549"/>
      <c r="TNQ72" s="2549"/>
      <c r="TNR72" s="2549"/>
      <c r="TNS72" s="2549"/>
      <c r="TNT72" s="2549"/>
      <c r="TNU72" s="2549"/>
      <c r="TNV72" s="2549"/>
      <c r="TNW72" s="2549"/>
      <c r="TNX72" s="2549"/>
      <c r="TNY72" s="2549"/>
      <c r="TNZ72" s="2549"/>
      <c r="TOA72" s="2549"/>
      <c r="TOB72" s="2549"/>
      <c r="TOC72" s="2549"/>
      <c r="TOD72" s="2549"/>
      <c r="TOE72" s="2549"/>
      <c r="TOF72" s="2549"/>
      <c r="TOG72" s="2549"/>
      <c r="TOH72" s="2549"/>
      <c r="TOI72" s="2549"/>
      <c r="TOJ72" s="2549"/>
      <c r="TOK72" s="2549"/>
      <c r="TOL72" s="2549"/>
      <c r="TOM72" s="2549"/>
      <c r="TON72" s="2549"/>
      <c r="TOO72" s="2549"/>
      <c r="TOP72" s="2549"/>
      <c r="TOQ72" s="2549"/>
      <c r="TOR72" s="2549"/>
      <c r="TOS72" s="2549"/>
      <c r="TOT72" s="2549"/>
      <c r="TOU72" s="2549"/>
      <c r="TOV72" s="2549"/>
      <c r="TOW72" s="2549"/>
      <c r="TOX72" s="2549"/>
      <c r="TOY72" s="2549"/>
      <c r="TOZ72" s="2549"/>
      <c r="TPA72" s="2549"/>
      <c r="TPB72" s="2549"/>
      <c r="TPC72" s="2549"/>
      <c r="TPD72" s="2549"/>
      <c r="TPE72" s="2549"/>
      <c r="TPF72" s="2549"/>
      <c r="TPG72" s="2549"/>
      <c r="TPH72" s="2549"/>
      <c r="TPI72" s="2549"/>
      <c r="TPJ72" s="2549"/>
      <c r="TPK72" s="2549"/>
      <c r="TPL72" s="2549"/>
      <c r="TPM72" s="2549"/>
      <c r="TPN72" s="2549"/>
      <c r="TPO72" s="2549"/>
      <c r="TPP72" s="2549"/>
      <c r="TPQ72" s="2549"/>
      <c r="TPR72" s="2549"/>
      <c r="TPS72" s="2549"/>
      <c r="TPT72" s="2549"/>
      <c r="TPU72" s="2549"/>
      <c r="TPV72" s="2549"/>
      <c r="TPW72" s="2549"/>
      <c r="TPX72" s="2549"/>
      <c r="TPY72" s="2549"/>
      <c r="TPZ72" s="2549"/>
      <c r="TQA72" s="2549"/>
      <c r="TQB72" s="2549"/>
      <c r="TQC72" s="2549"/>
      <c r="TQD72" s="2549"/>
      <c r="TQE72" s="2549"/>
      <c r="TQF72" s="2549"/>
      <c r="TQG72" s="2549"/>
      <c r="TQH72" s="2549"/>
      <c r="TQI72" s="2549"/>
      <c r="TQJ72" s="2549"/>
      <c r="TQK72" s="2549"/>
      <c r="TQL72" s="2549"/>
      <c r="TQM72" s="2549"/>
      <c r="TQN72" s="2549"/>
      <c r="TQO72" s="2549"/>
      <c r="TQP72" s="2549"/>
      <c r="TQQ72" s="2549"/>
      <c r="TQR72" s="2549"/>
      <c r="TQS72" s="2549"/>
      <c r="TQT72" s="2549"/>
      <c r="TQU72" s="2549"/>
      <c r="TQV72" s="2549"/>
      <c r="TQW72" s="2549"/>
      <c r="TQX72" s="2549"/>
      <c r="TQY72" s="2549"/>
      <c r="TQZ72" s="2549"/>
      <c r="TRA72" s="2549"/>
      <c r="TRB72" s="2549"/>
      <c r="TRC72" s="2549"/>
      <c r="TRD72" s="2549"/>
      <c r="TRE72" s="2549"/>
      <c r="TRF72" s="2549"/>
      <c r="TRG72" s="2549"/>
      <c r="TRH72" s="2549"/>
      <c r="TRI72" s="2549"/>
      <c r="TRJ72" s="2549"/>
      <c r="TRK72" s="2549"/>
      <c r="TRL72" s="2549"/>
      <c r="TRM72" s="2549"/>
      <c r="TRN72" s="2549"/>
      <c r="TRO72" s="2549"/>
      <c r="TRP72" s="2549"/>
      <c r="TRQ72" s="2549"/>
      <c r="TRR72" s="2549"/>
      <c r="TRS72" s="2549"/>
      <c r="TRT72" s="2549"/>
      <c r="TRU72" s="2549"/>
      <c r="TRV72" s="2549"/>
      <c r="TRW72" s="2549"/>
      <c r="TRX72" s="2549"/>
      <c r="TRY72" s="2549"/>
      <c r="TRZ72" s="2549"/>
      <c r="TSA72" s="2549"/>
      <c r="TSB72" s="2549"/>
      <c r="TSC72" s="2549"/>
      <c r="TSD72" s="2549"/>
      <c r="TSE72" s="2549"/>
      <c r="TSF72" s="2549"/>
      <c r="TSG72" s="2549"/>
      <c r="TSH72" s="2549"/>
      <c r="TSI72" s="2549"/>
      <c r="TSJ72" s="2549"/>
      <c r="TSK72" s="2549"/>
      <c r="TSL72" s="2549"/>
      <c r="TSM72" s="2549"/>
      <c r="TSN72" s="2549"/>
      <c r="TSO72" s="2549"/>
      <c r="TSP72" s="2549"/>
      <c r="TSQ72" s="2549"/>
      <c r="TSR72" s="2549"/>
      <c r="TSS72" s="2549"/>
      <c r="TST72" s="2549"/>
      <c r="TSU72" s="2549"/>
      <c r="TSV72" s="2549"/>
      <c r="TSW72" s="2549"/>
      <c r="TSX72" s="2549"/>
      <c r="TSY72" s="2549"/>
      <c r="TSZ72" s="2549"/>
      <c r="TTA72" s="2549"/>
      <c r="TTB72" s="2549"/>
      <c r="TTC72" s="2549"/>
      <c r="TTD72" s="2549"/>
      <c r="TTE72" s="2549"/>
      <c r="TTF72" s="2549"/>
      <c r="TTG72" s="2549"/>
      <c r="TTH72" s="2549"/>
      <c r="TTI72" s="2549"/>
      <c r="TTJ72" s="2549"/>
      <c r="TTK72" s="2549"/>
      <c r="TTL72" s="2549"/>
      <c r="TTM72" s="2549"/>
      <c r="TTN72" s="2549"/>
      <c r="TTO72" s="2549"/>
      <c r="TTP72" s="2549"/>
      <c r="TTQ72" s="2549"/>
      <c r="TTR72" s="2549"/>
      <c r="TTS72" s="2549"/>
      <c r="TTT72" s="2549"/>
      <c r="TTU72" s="2549"/>
      <c r="TTV72" s="2549"/>
      <c r="TTW72" s="2549"/>
      <c r="TTX72" s="2549"/>
      <c r="TTY72" s="2549"/>
      <c r="TTZ72" s="2549"/>
      <c r="TUA72" s="2549"/>
      <c r="TUB72" s="2549"/>
      <c r="TUC72" s="2549"/>
      <c r="TUD72" s="2549"/>
      <c r="TUE72" s="2549"/>
      <c r="TUF72" s="2549"/>
      <c r="TUG72" s="2549"/>
      <c r="TUH72" s="2549"/>
      <c r="TUI72" s="2549"/>
      <c r="TUJ72" s="2549"/>
      <c r="TUK72" s="2549"/>
      <c r="TUL72" s="2549"/>
      <c r="TUM72" s="2549"/>
      <c r="TUN72" s="2549"/>
      <c r="TUO72" s="2549"/>
      <c r="TUP72" s="2549"/>
      <c r="TUQ72" s="2549"/>
      <c r="TUR72" s="2549"/>
      <c r="TUS72" s="2549"/>
      <c r="TUT72" s="2549"/>
      <c r="TUU72" s="2549"/>
      <c r="TUV72" s="2549"/>
      <c r="TUW72" s="2549"/>
      <c r="TUX72" s="2549"/>
      <c r="TUY72" s="2549"/>
      <c r="TUZ72" s="2549"/>
      <c r="TVA72" s="2549"/>
      <c r="TVB72" s="2549"/>
      <c r="TVC72" s="2549"/>
      <c r="TVD72" s="2549"/>
      <c r="TVE72" s="2549"/>
      <c r="TVF72" s="2549"/>
      <c r="TVG72" s="2549"/>
      <c r="TVH72" s="2549"/>
      <c r="TVI72" s="2549"/>
      <c r="TVJ72" s="2549"/>
      <c r="TVK72" s="2549"/>
      <c r="TVL72" s="2549"/>
      <c r="TVM72" s="2549"/>
      <c r="TVN72" s="2549"/>
      <c r="TVO72" s="2549"/>
      <c r="TVP72" s="2549"/>
      <c r="TVQ72" s="2549"/>
      <c r="TVR72" s="2549"/>
      <c r="TVS72" s="2549"/>
      <c r="TVT72" s="2549"/>
      <c r="TVU72" s="2549"/>
      <c r="TVV72" s="2549"/>
      <c r="TVW72" s="2549"/>
      <c r="TVX72" s="2549"/>
      <c r="TVY72" s="2549"/>
      <c r="TVZ72" s="2549"/>
      <c r="TWA72" s="2549"/>
      <c r="TWB72" s="2549"/>
      <c r="TWC72" s="2549"/>
      <c r="TWD72" s="2549"/>
      <c r="TWE72" s="2549"/>
      <c r="TWF72" s="2549"/>
      <c r="TWG72" s="2549"/>
      <c r="TWH72" s="2549"/>
      <c r="TWI72" s="2549"/>
      <c r="TWJ72" s="2549"/>
      <c r="TWK72" s="2549"/>
      <c r="TWL72" s="2549"/>
      <c r="TWM72" s="2549"/>
      <c r="TWN72" s="2549"/>
      <c r="TWO72" s="2549"/>
      <c r="TWP72" s="2549"/>
      <c r="TWQ72" s="2549"/>
      <c r="TWR72" s="2549"/>
      <c r="TWS72" s="2549"/>
      <c r="TWT72" s="2549"/>
      <c r="TWU72" s="2549"/>
      <c r="TWV72" s="2549"/>
      <c r="TWW72" s="2549"/>
      <c r="TWX72" s="2549"/>
      <c r="TWY72" s="2549"/>
      <c r="TWZ72" s="2549"/>
      <c r="TXA72" s="2549"/>
      <c r="TXB72" s="2549"/>
      <c r="TXC72" s="2549"/>
      <c r="TXD72" s="2549"/>
      <c r="TXE72" s="2549"/>
      <c r="TXF72" s="2549"/>
      <c r="TXG72" s="2549"/>
      <c r="TXH72" s="2549"/>
      <c r="TXI72" s="2549"/>
      <c r="TXJ72" s="2549"/>
      <c r="TXK72" s="2549"/>
      <c r="TXL72" s="2549"/>
      <c r="TXM72" s="2549"/>
      <c r="TXN72" s="2549"/>
      <c r="TXO72" s="2549"/>
      <c r="TXP72" s="2549"/>
      <c r="TXQ72" s="2549"/>
      <c r="TXR72" s="2549"/>
      <c r="TXS72" s="2549"/>
      <c r="TXT72" s="2549"/>
      <c r="TXU72" s="2549"/>
      <c r="TXV72" s="2549"/>
      <c r="TXW72" s="2549"/>
      <c r="TXX72" s="2549"/>
      <c r="TXY72" s="2549"/>
      <c r="TXZ72" s="2549"/>
      <c r="TYA72" s="2549"/>
      <c r="TYB72" s="2549"/>
      <c r="TYC72" s="2549"/>
      <c r="TYD72" s="2549"/>
      <c r="TYE72" s="2549"/>
      <c r="TYF72" s="2549"/>
      <c r="TYG72" s="2549"/>
      <c r="TYH72" s="2549"/>
      <c r="TYI72" s="2549"/>
      <c r="TYJ72" s="2549"/>
      <c r="TYK72" s="2549"/>
      <c r="TYL72" s="2549"/>
      <c r="TYM72" s="2549"/>
      <c r="TYN72" s="2549"/>
      <c r="TYO72" s="2549"/>
      <c r="TYP72" s="2549"/>
      <c r="TYQ72" s="2549"/>
      <c r="TYR72" s="2549"/>
      <c r="TYS72" s="2549"/>
      <c r="TYT72" s="2549"/>
      <c r="TYU72" s="2549"/>
      <c r="TYV72" s="2549"/>
      <c r="TYW72" s="2549"/>
      <c r="TYX72" s="2549"/>
      <c r="TYY72" s="2549"/>
      <c r="TYZ72" s="2549"/>
      <c r="TZA72" s="2549"/>
      <c r="TZB72" s="2549"/>
      <c r="TZC72" s="2549"/>
      <c r="TZD72" s="2549"/>
      <c r="TZE72" s="2549"/>
      <c r="TZF72" s="2549"/>
      <c r="TZG72" s="2549"/>
      <c r="TZH72" s="2549"/>
      <c r="TZI72" s="2549"/>
      <c r="TZJ72" s="2549"/>
      <c r="TZK72" s="2549"/>
      <c r="TZL72" s="2549"/>
      <c r="TZM72" s="2549"/>
      <c r="TZN72" s="2549"/>
      <c r="TZO72" s="2549"/>
      <c r="TZP72" s="2549"/>
      <c r="TZQ72" s="2549"/>
      <c r="TZR72" s="2549"/>
      <c r="TZS72" s="2549"/>
      <c r="TZT72" s="2549"/>
      <c r="TZU72" s="2549"/>
      <c r="TZV72" s="2549"/>
      <c r="TZW72" s="2549"/>
      <c r="TZX72" s="2549"/>
      <c r="TZY72" s="2549"/>
      <c r="TZZ72" s="2549"/>
      <c r="UAA72" s="2549"/>
      <c r="UAB72" s="2549"/>
      <c r="UAC72" s="2549"/>
      <c r="UAD72" s="2549"/>
      <c r="UAE72" s="2549"/>
      <c r="UAF72" s="2549"/>
      <c r="UAG72" s="2549"/>
      <c r="UAH72" s="2549"/>
      <c r="UAI72" s="2549"/>
      <c r="UAJ72" s="2549"/>
      <c r="UAK72" s="2549"/>
      <c r="UAL72" s="2549"/>
      <c r="UAM72" s="2549"/>
      <c r="UAN72" s="2549"/>
      <c r="UAO72" s="2549"/>
      <c r="UAP72" s="2549"/>
      <c r="UAQ72" s="2549"/>
      <c r="UAR72" s="2549"/>
      <c r="UAS72" s="2549"/>
      <c r="UAT72" s="2549"/>
      <c r="UAU72" s="2549"/>
      <c r="UAV72" s="2549"/>
      <c r="UAW72" s="2549"/>
      <c r="UAX72" s="2549"/>
      <c r="UAY72" s="2549"/>
      <c r="UAZ72" s="2549"/>
      <c r="UBA72" s="2549"/>
      <c r="UBB72" s="2549"/>
      <c r="UBC72" s="2549"/>
      <c r="UBD72" s="2549"/>
      <c r="UBE72" s="2549"/>
      <c r="UBF72" s="2549"/>
      <c r="UBG72" s="2549"/>
      <c r="UBH72" s="2549"/>
      <c r="UBI72" s="2549"/>
      <c r="UBJ72" s="2549"/>
      <c r="UBK72" s="2549"/>
      <c r="UBL72" s="2549"/>
      <c r="UBM72" s="2549"/>
      <c r="UBN72" s="2549"/>
      <c r="UBO72" s="2549"/>
      <c r="UBP72" s="2549"/>
      <c r="UBQ72" s="2549"/>
      <c r="UBR72" s="2549"/>
      <c r="UBS72" s="2549"/>
      <c r="UBT72" s="2549"/>
      <c r="UBU72" s="2549"/>
      <c r="UBV72" s="2549"/>
      <c r="UBW72" s="2549"/>
      <c r="UBX72" s="2549"/>
      <c r="UBY72" s="2549"/>
      <c r="UBZ72" s="2549"/>
      <c r="UCA72" s="2549"/>
      <c r="UCB72" s="2549"/>
      <c r="UCC72" s="2549"/>
      <c r="UCD72" s="2549"/>
      <c r="UCE72" s="2549"/>
      <c r="UCF72" s="2549"/>
      <c r="UCG72" s="2549"/>
      <c r="UCH72" s="2549"/>
      <c r="UCI72" s="2549"/>
      <c r="UCJ72" s="2549"/>
      <c r="UCK72" s="2549"/>
      <c r="UCL72" s="2549"/>
      <c r="UCM72" s="2549"/>
      <c r="UCN72" s="2549"/>
      <c r="UCO72" s="2549"/>
      <c r="UCP72" s="2549"/>
      <c r="UCQ72" s="2549"/>
      <c r="UCR72" s="2549"/>
      <c r="UCS72" s="2549"/>
      <c r="UCT72" s="2549"/>
      <c r="UCU72" s="2549"/>
      <c r="UCV72" s="2549"/>
      <c r="UCW72" s="2549"/>
      <c r="UCX72" s="2549"/>
      <c r="UCY72" s="2549"/>
      <c r="UCZ72" s="2549"/>
      <c r="UDA72" s="2549"/>
      <c r="UDB72" s="2549"/>
      <c r="UDC72" s="2549"/>
      <c r="UDD72" s="2549"/>
      <c r="UDE72" s="2549"/>
      <c r="UDF72" s="2549"/>
      <c r="UDG72" s="2549"/>
      <c r="UDH72" s="2549"/>
      <c r="UDI72" s="2549"/>
      <c r="UDJ72" s="2549"/>
      <c r="UDK72" s="2549"/>
      <c r="UDL72" s="2549"/>
      <c r="UDM72" s="2549"/>
      <c r="UDN72" s="2549"/>
      <c r="UDO72" s="2549"/>
      <c r="UDP72" s="2549"/>
      <c r="UDQ72" s="2549"/>
      <c r="UDR72" s="2549"/>
      <c r="UDS72" s="2549"/>
      <c r="UDT72" s="2549"/>
      <c r="UDU72" s="2549"/>
      <c r="UDV72" s="2549"/>
      <c r="UDW72" s="2549"/>
      <c r="UDX72" s="2549"/>
      <c r="UDY72" s="2549"/>
      <c r="UDZ72" s="2549"/>
      <c r="UEA72" s="2549"/>
      <c r="UEB72" s="2549"/>
      <c r="UEC72" s="2549"/>
      <c r="UED72" s="2549"/>
      <c r="UEE72" s="2549"/>
      <c r="UEF72" s="2549"/>
      <c r="UEG72" s="2549"/>
      <c r="UEH72" s="2549"/>
      <c r="UEI72" s="2549"/>
      <c r="UEJ72" s="2549"/>
      <c r="UEK72" s="2549"/>
      <c r="UEL72" s="2549"/>
      <c r="UEM72" s="2549"/>
      <c r="UEN72" s="2549"/>
      <c r="UEO72" s="2549"/>
      <c r="UEP72" s="2549"/>
      <c r="UEQ72" s="2549"/>
      <c r="UER72" s="2549"/>
      <c r="UES72" s="2549"/>
      <c r="UET72" s="2549"/>
      <c r="UEU72" s="2549"/>
      <c r="UEV72" s="2549"/>
      <c r="UEW72" s="2549"/>
      <c r="UEX72" s="2549"/>
      <c r="UEY72" s="2549"/>
      <c r="UEZ72" s="2549"/>
      <c r="UFA72" s="2549"/>
      <c r="UFB72" s="2549"/>
      <c r="UFC72" s="2549"/>
      <c r="UFD72" s="2549"/>
      <c r="UFE72" s="2549"/>
      <c r="UFF72" s="2549"/>
      <c r="UFG72" s="2549"/>
      <c r="UFH72" s="2549"/>
      <c r="UFI72" s="2549"/>
      <c r="UFJ72" s="2549"/>
      <c r="UFK72" s="2549"/>
      <c r="UFL72" s="2549"/>
      <c r="UFM72" s="2549"/>
      <c r="UFN72" s="2549"/>
      <c r="UFO72" s="2549"/>
      <c r="UFP72" s="2549"/>
      <c r="UFQ72" s="2549"/>
      <c r="UFR72" s="2549"/>
      <c r="UFS72" s="2549"/>
      <c r="UFT72" s="2549"/>
      <c r="UFU72" s="2549"/>
      <c r="UFV72" s="2549"/>
      <c r="UFW72" s="2549"/>
      <c r="UFX72" s="2549"/>
      <c r="UFY72" s="2549"/>
      <c r="UFZ72" s="2549"/>
      <c r="UGA72" s="2549"/>
      <c r="UGB72" s="2549"/>
      <c r="UGC72" s="2549"/>
      <c r="UGD72" s="2549"/>
      <c r="UGE72" s="2549"/>
      <c r="UGF72" s="2549"/>
      <c r="UGG72" s="2549"/>
      <c r="UGH72" s="2549"/>
      <c r="UGI72" s="2549"/>
      <c r="UGJ72" s="2549"/>
      <c r="UGK72" s="2549"/>
      <c r="UGL72" s="2549"/>
      <c r="UGM72" s="2549"/>
      <c r="UGN72" s="2549"/>
      <c r="UGO72" s="2549"/>
      <c r="UGP72" s="2549"/>
      <c r="UGQ72" s="2549"/>
      <c r="UGR72" s="2549"/>
      <c r="UGS72" s="2549"/>
      <c r="UGT72" s="2549"/>
      <c r="UGU72" s="2549"/>
      <c r="UGV72" s="2549"/>
      <c r="UGW72" s="2549"/>
      <c r="UGX72" s="2549"/>
      <c r="UGY72" s="2549"/>
      <c r="UGZ72" s="2549"/>
      <c r="UHA72" s="2549"/>
      <c r="UHB72" s="2549"/>
      <c r="UHC72" s="2549"/>
      <c r="UHD72" s="2549"/>
      <c r="UHE72" s="2549"/>
      <c r="UHF72" s="2549"/>
      <c r="UHG72" s="2549"/>
      <c r="UHH72" s="2549"/>
      <c r="UHI72" s="2549"/>
      <c r="UHJ72" s="2549"/>
      <c r="UHK72" s="2549"/>
      <c r="UHL72" s="2549"/>
      <c r="UHM72" s="2549"/>
      <c r="UHN72" s="2549"/>
      <c r="UHO72" s="2549"/>
      <c r="UHP72" s="2549"/>
      <c r="UHQ72" s="2549"/>
      <c r="UHR72" s="2549"/>
      <c r="UHS72" s="2549"/>
      <c r="UHT72" s="2549"/>
      <c r="UHU72" s="2549"/>
      <c r="UHV72" s="2549"/>
      <c r="UHW72" s="2549"/>
      <c r="UHX72" s="2549"/>
      <c r="UHY72" s="2549"/>
      <c r="UHZ72" s="2549"/>
      <c r="UIA72" s="2549"/>
      <c r="UIB72" s="2549"/>
      <c r="UIC72" s="2549"/>
      <c r="UID72" s="2549"/>
      <c r="UIE72" s="2549"/>
      <c r="UIF72" s="2549"/>
      <c r="UIG72" s="2549"/>
      <c r="UIH72" s="2549"/>
      <c r="UII72" s="2549"/>
      <c r="UIJ72" s="2549"/>
      <c r="UIK72" s="2549"/>
      <c r="UIL72" s="2549"/>
      <c r="UIM72" s="2549"/>
      <c r="UIN72" s="2549"/>
      <c r="UIO72" s="2549"/>
      <c r="UIP72" s="2549"/>
      <c r="UIQ72" s="2549"/>
      <c r="UIR72" s="2549"/>
      <c r="UIS72" s="2549"/>
      <c r="UIT72" s="2549"/>
      <c r="UIU72" s="2549"/>
      <c r="UIV72" s="2549"/>
      <c r="UIW72" s="2549"/>
      <c r="UIX72" s="2549"/>
      <c r="UIY72" s="2549"/>
      <c r="UIZ72" s="2549"/>
      <c r="UJA72" s="2549"/>
      <c r="UJB72" s="2549"/>
      <c r="UJC72" s="2549"/>
      <c r="UJD72" s="2549"/>
      <c r="UJE72" s="2549"/>
      <c r="UJF72" s="2549"/>
      <c r="UJG72" s="2549"/>
      <c r="UJH72" s="2549"/>
      <c r="UJI72" s="2549"/>
      <c r="UJJ72" s="2549"/>
      <c r="UJK72" s="2549"/>
      <c r="UJL72" s="2549"/>
      <c r="UJM72" s="2549"/>
      <c r="UJN72" s="2549"/>
      <c r="UJO72" s="2549"/>
      <c r="UJP72" s="2549"/>
      <c r="UJQ72" s="2549"/>
      <c r="UJR72" s="2549"/>
      <c r="UJS72" s="2549"/>
      <c r="UJT72" s="2549"/>
      <c r="UJU72" s="2549"/>
      <c r="UJV72" s="2549"/>
      <c r="UJW72" s="2549"/>
      <c r="UJX72" s="2549"/>
      <c r="UJY72" s="2549"/>
      <c r="UJZ72" s="2549"/>
      <c r="UKA72" s="2549"/>
      <c r="UKB72" s="2549"/>
      <c r="UKC72" s="2549"/>
      <c r="UKD72" s="2549"/>
      <c r="UKE72" s="2549"/>
      <c r="UKF72" s="2549"/>
      <c r="UKG72" s="2549"/>
      <c r="UKH72" s="2549"/>
      <c r="UKI72" s="2549"/>
      <c r="UKJ72" s="2549"/>
      <c r="UKK72" s="2549"/>
      <c r="UKL72" s="2549"/>
      <c r="UKM72" s="2549"/>
      <c r="UKN72" s="2549"/>
      <c r="UKO72" s="2549"/>
      <c r="UKP72" s="2549"/>
      <c r="UKQ72" s="2549"/>
      <c r="UKR72" s="2549"/>
      <c r="UKS72" s="2549"/>
      <c r="UKT72" s="2549"/>
      <c r="UKU72" s="2549"/>
      <c r="UKV72" s="2549"/>
      <c r="UKW72" s="2549"/>
      <c r="UKX72" s="2549"/>
      <c r="UKY72" s="2549"/>
      <c r="UKZ72" s="2549"/>
      <c r="ULA72" s="2549"/>
      <c r="ULB72" s="2549"/>
      <c r="ULC72" s="2549"/>
      <c r="ULD72" s="2549"/>
      <c r="ULE72" s="2549"/>
      <c r="ULF72" s="2549"/>
      <c r="ULG72" s="2549"/>
      <c r="ULH72" s="2549"/>
      <c r="ULI72" s="2549"/>
      <c r="ULJ72" s="2549"/>
      <c r="ULK72" s="2549"/>
      <c r="ULL72" s="2549"/>
      <c r="ULM72" s="2549"/>
      <c r="ULN72" s="2549"/>
      <c r="ULO72" s="2549"/>
      <c r="ULP72" s="2549"/>
      <c r="ULQ72" s="2549"/>
      <c r="ULR72" s="2549"/>
      <c r="ULS72" s="2549"/>
      <c r="ULT72" s="2549"/>
      <c r="ULU72" s="2549"/>
      <c r="ULV72" s="2549"/>
      <c r="ULW72" s="2549"/>
      <c r="ULX72" s="2549"/>
      <c r="ULY72" s="2549"/>
      <c r="ULZ72" s="2549"/>
      <c r="UMA72" s="2549"/>
      <c r="UMB72" s="2549"/>
      <c r="UMC72" s="2549"/>
      <c r="UMD72" s="2549"/>
      <c r="UME72" s="2549"/>
      <c r="UMF72" s="2549"/>
      <c r="UMG72" s="2549"/>
      <c r="UMH72" s="2549"/>
      <c r="UMI72" s="2549"/>
      <c r="UMJ72" s="2549"/>
      <c r="UMK72" s="2549"/>
      <c r="UML72" s="2549"/>
      <c r="UMM72" s="2549"/>
      <c r="UMN72" s="2549"/>
      <c r="UMO72" s="2549"/>
      <c r="UMP72" s="2549"/>
      <c r="UMQ72" s="2549"/>
      <c r="UMR72" s="2549"/>
      <c r="UMS72" s="2549"/>
      <c r="UMT72" s="2549"/>
      <c r="UMU72" s="2549"/>
      <c r="UMV72" s="2549"/>
      <c r="UMW72" s="2549"/>
      <c r="UMX72" s="2549"/>
      <c r="UMY72" s="2549"/>
      <c r="UMZ72" s="2549"/>
      <c r="UNA72" s="2549"/>
      <c r="UNB72" s="2549"/>
      <c r="UNC72" s="2549"/>
      <c r="UND72" s="2549"/>
      <c r="UNE72" s="2549"/>
      <c r="UNF72" s="2549"/>
      <c r="UNG72" s="2549"/>
      <c r="UNH72" s="2549"/>
      <c r="UNI72" s="2549"/>
      <c r="UNJ72" s="2549"/>
      <c r="UNK72" s="2549"/>
      <c r="UNL72" s="2549"/>
      <c r="UNM72" s="2549"/>
      <c r="UNN72" s="2549"/>
      <c r="UNO72" s="2549"/>
      <c r="UNP72" s="2549"/>
      <c r="UNQ72" s="2549"/>
      <c r="UNR72" s="2549"/>
      <c r="UNS72" s="2549"/>
      <c r="UNT72" s="2549"/>
      <c r="UNU72" s="2549"/>
      <c r="UNV72" s="2549"/>
      <c r="UNW72" s="2549"/>
      <c r="UNX72" s="2549"/>
      <c r="UNY72" s="2549"/>
      <c r="UNZ72" s="2549"/>
      <c r="UOA72" s="2549"/>
      <c r="UOB72" s="2549"/>
      <c r="UOC72" s="2549"/>
      <c r="UOD72" s="2549"/>
      <c r="UOE72" s="2549"/>
      <c r="UOF72" s="2549"/>
      <c r="UOG72" s="2549"/>
      <c r="UOH72" s="2549"/>
      <c r="UOI72" s="2549"/>
      <c r="UOJ72" s="2549"/>
      <c r="UOK72" s="2549"/>
      <c r="UOL72" s="2549"/>
      <c r="UOM72" s="2549"/>
      <c r="UON72" s="2549"/>
      <c r="UOO72" s="2549"/>
      <c r="UOP72" s="2549"/>
      <c r="UOQ72" s="2549"/>
      <c r="UOR72" s="2549"/>
      <c r="UOS72" s="2549"/>
      <c r="UOT72" s="2549"/>
      <c r="UOU72" s="2549"/>
      <c r="UOV72" s="2549"/>
      <c r="UOW72" s="2549"/>
      <c r="UOX72" s="2549"/>
      <c r="UOY72" s="2549"/>
      <c r="UOZ72" s="2549"/>
      <c r="UPA72" s="2549"/>
      <c r="UPB72" s="2549"/>
      <c r="UPC72" s="2549"/>
      <c r="UPD72" s="2549"/>
      <c r="UPE72" s="2549"/>
      <c r="UPF72" s="2549"/>
      <c r="UPG72" s="2549"/>
      <c r="UPH72" s="2549"/>
      <c r="UPI72" s="2549"/>
      <c r="UPJ72" s="2549"/>
      <c r="UPK72" s="2549"/>
      <c r="UPL72" s="2549"/>
      <c r="UPM72" s="2549"/>
      <c r="UPN72" s="2549"/>
      <c r="UPO72" s="2549"/>
      <c r="UPP72" s="2549"/>
      <c r="UPQ72" s="2549"/>
      <c r="UPR72" s="2549"/>
      <c r="UPS72" s="2549"/>
      <c r="UPT72" s="2549"/>
      <c r="UPU72" s="2549"/>
      <c r="UPV72" s="2549"/>
      <c r="UPW72" s="2549"/>
      <c r="UPX72" s="2549"/>
      <c r="UPY72" s="2549"/>
      <c r="UPZ72" s="2549"/>
      <c r="UQA72" s="2549"/>
      <c r="UQB72" s="2549"/>
      <c r="UQC72" s="2549"/>
      <c r="UQD72" s="2549"/>
      <c r="UQE72" s="2549"/>
      <c r="UQF72" s="2549"/>
      <c r="UQG72" s="2549"/>
      <c r="UQH72" s="2549"/>
      <c r="UQI72" s="2549"/>
      <c r="UQJ72" s="2549"/>
      <c r="UQK72" s="2549"/>
      <c r="UQL72" s="2549"/>
      <c r="UQM72" s="2549"/>
      <c r="UQN72" s="2549"/>
      <c r="UQO72" s="2549"/>
      <c r="UQP72" s="2549"/>
      <c r="UQQ72" s="2549"/>
      <c r="UQR72" s="2549"/>
      <c r="UQS72" s="2549"/>
      <c r="UQT72" s="2549"/>
      <c r="UQU72" s="2549"/>
      <c r="UQV72" s="2549"/>
      <c r="UQW72" s="2549"/>
      <c r="UQX72" s="2549"/>
      <c r="UQY72" s="2549"/>
      <c r="UQZ72" s="2549"/>
      <c r="URA72" s="2549"/>
      <c r="URB72" s="2549"/>
      <c r="URC72" s="2549"/>
      <c r="URD72" s="2549"/>
      <c r="URE72" s="2549"/>
      <c r="URF72" s="2549"/>
      <c r="URG72" s="2549"/>
      <c r="URH72" s="2549"/>
      <c r="URI72" s="2549"/>
      <c r="URJ72" s="2549"/>
      <c r="URK72" s="2549"/>
      <c r="URL72" s="2549"/>
      <c r="URM72" s="2549"/>
      <c r="URN72" s="2549"/>
      <c r="URO72" s="2549"/>
      <c r="URP72" s="2549"/>
      <c r="URQ72" s="2549"/>
      <c r="URR72" s="2549"/>
      <c r="URS72" s="2549"/>
      <c r="URT72" s="2549"/>
      <c r="URU72" s="2549"/>
      <c r="URV72" s="2549"/>
      <c r="URW72" s="2549"/>
      <c r="URX72" s="2549"/>
      <c r="URY72" s="2549"/>
      <c r="URZ72" s="2549"/>
      <c r="USA72" s="2549"/>
      <c r="USB72" s="2549"/>
      <c r="USC72" s="2549"/>
      <c r="USD72" s="2549"/>
      <c r="USE72" s="2549"/>
      <c r="USF72" s="2549"/>
      <c r="USG72" s="2549"/>
      <c r="USH72" s="2549"/>
      <c r="USI72" s="2549"/>
      <c r="USJ72" s="2549"/>
      <c r="USK72" s="2549"/>
      <c r="USL72" s="2549"/>
      <c r="USM72" s="2549"/>
      <c r="USN72" s="2549"/>
      <c r="USO72" s="2549"/>
      <c r="USP72" s="2549"/>
      <c r="USQ72" s="2549"/>
      <c r="USR72" s="2549"/>
      <c r="USS72" s="2549"/>
      <c r="UST72" s="2549"/>
      <c r="USU72" s="2549"/>
      <c r="USV72" s="2549"/>
      <c r="USW72" s="2549"/>
      <c r="USX72" s="2549"/>
      <c r="USY72" s="2549"/>
      <c r="USZ72" s="2549"/>
      <c r="UTA72" s="2549"/>
      <c r="UTB72" s="2549"/>
      <c r="UTC72" s="2549"/>
      <c r="UTD72" s="2549"/>
      <c r="UTE72" s="2549"/>
      <c r="UTF72" s="2549"/>
      <c r="UTG72" s="2549"/>
      <c r="UTH72" s="2549"/>
      <c r="UTI72" s="2549"/>
      <c r="UTJ72" s="2549"/>
      <c r="UTK72" s="2549"/>
      <c r="UTL72" s="2549"/>
      <c r="UTM72" s="2549"/>
      <c r="UTN72" s="2549"/>
      <c r="UTO72" s="2549"/>
      <c r="UTP72" s="2549"/>
      <c r="UTQ72" s="2549"/>
      <c r="UTR72" s="2549"/>
      <c r="UTS72" s="2549"/>
      <c r="UTT72" s="2549"/>
      <c r="UTU72" s="2549"/>
      <c r="UTV72" s="2549"/>
      <c r="UTW72" s="2549"/>
      <c r="UTX72" s="2549"/>
      <c r="UTY72" s="2549"/>
      <c r="UTZ72" s="2549"/>
      <c r="UUA72" s="2549"/>
      <c r="UUB72" s="2549"/>
      <c r="UUC72" s="2549"/>
      <c r="UUD72" s="2549"/>
      <c r="UUE72" s="2549"/>
      <c r="UUF72" s="2549"/>
      <c r="UUG72" s="2549"/>
      <c r="UUH72" s="2549"/>
      <c r="UUI72" s="2549"/>
      <c r="UUJ72" s="2549"/>
      <c r="UUK72" s="2549"/>
      <c r="UUL72" s="2549"/>
      <c r="UUM72" s="2549"/>
      <c r="UUN72" s="2549"/>
      <c r="UUO72" s="2549"/>
      <c r="UUP72" s="2549"/>
      <c r="UUQ72" s="2549"/>
      <c r="UUR72" s="2549"/>
      <c r="UUS72" s="2549"/>
      <c r="UUT72" s="2549"/>
      <c r="UUU72" s="2549"/>
      <c r="UUV72" s="2549"/>
      <c r="UUW72" s="2549"/>
      <c r="UUX72" s="2549"/>
      <c r="UUY72" s="2549"/>
      <c r="UUZ72" s="2549"/>
      <c r="UVA72" s="2549"/>
      <c r="UVB72" s="2549"/>
      <c r="UVC72" s="2549"/>
      <c r="UVD72" s="2549"/>
      <c r="UVE72" s="2549"/>
      <c r="UVF72" s="2549"/>
      <c r="UVG72" s="2549"/>
      <c r="UVH72" s="2549"/>
      <c r="UVI72" s="2549"/>
      <c r="UVJ72" s="2549"/>
      <c r="UVK72" s="2549"/>
      <c r="UVL72" s="2549"/>
      <c r="UVM72" s="2549"/>
      <c r="UVN72" s="2549"/>
      <c r="UVO72" s="2549"/>
      <c r="UVP72" s="2549"/>
      <c r="UVQ72" s="2549"/>
      <c r="UVR72" s="2549"/>
      <c r="UVS72" s="2549"/>
      <c r="UVT72" s="2549"/>
      <c r="UVU72" s="2549"/>
      <c r="UVV72" s="2549"/>
      <c r="UVW72" s="2549"/>
      <c r="UVX72" s="2549"/>
      <c r="UVY72" s="2549"/>
      <c r="UVZ72" s="2549"/>
      <c r="UWA72" s="2549"/>
      <c r="UWB72" s="2549"/>
      <c r="UWC72" s="2549"/>
      <c r="UWD72" s="2549"/>
      <c r="UWE72" s="2549"/>
      <c r="UWF72" s="2549"/>
      <c r="UWG72" s="2549"/>
      <c r="UWH72" s="2549"/>
      <c r="UWI72" s="2549"/>
      <c r="UWJ72" s="2549"/>
      <c r="UWK72" s="2549"/>
      <c r="UWL72" s="2549"/>
      <c r="UWM72" s="2549"/>
      <c r="UWN72" s="2549"/>
      <c r="UWO72" s="2549"/>
      <c r="UWP72" s="2549"/>
      <c r="UWQ72" s="2549"/>
      <c r="UWR72" s="2549"/>
      <c r="UWS72" s="2549"/>
      <c r="UWT72" s="2549"/>
      <c r="UWU72" s="2549"/>
      <c r="UWV72" s="2549"/>
      <c r="UWW72" s="2549"/>
      <c r="UWX72" s="2549"/>
      <c r="UWY72" s="2549"/>
      <c r="UWZ72" s="2549"/>
      <c r="UXA72" s="2549"/>
      <c r="UXB72" s="2549"/>
      <c r="UXC72" s="2549"/>
      <c r="UXD72" s="2549"/>
      <c r="UXE72" s="2549"/>
      <c r="UXF72" s="2549"/>
      <c r="UXG72" s="2549"/>
      <c r="UXH72" s="2549"/>
      <c r="UXI72" s="2549"/>
      <c r="UXJ72" s="2549"/>
      <c r="UXK72" s="2549"/>
      <c r="UXL72" s="2549"/>
      <c r="UXM72" s="2549"/>
      <c r="UXN72" s="2549"/>
      <c r="UXO72" s="2549"/>
      <c r="UXP72" s="2549"/>
      <c r="UXQ72" s="2549"/>
      <c r="UXR72" s="2549"/>
      <c r="UXS72" s="2549"/>
      <c r="UXT72" s="2549"/>
      <c r="UXU72" s="2549"/>
      <c r="UXV72" s="2549"/>
      <c r="UXW72" s="2549"/>
      <c r="UXX72" s="2549"/>
      <c r="UXY72" s="2549"/>
      <c r="UXZ72" s="2549"/>
      <c r="UYA72" s="2549"/>
      <c r="UYB72" s="2549"/>
      <c r="UYC72" s="2549"/>
      <c r="UYD72" s="2549"/>
      <c r="UYE72" s="2549"/>
      <c r="UYF72" s="2549"/>
      <c r="UYG72" s="2549"/>
      <c r="UYH72" s="2549"/>
      <c r="UYI72" s="2549"/>
      <c r="UYJ72" s="2549"/>
      <c r="UYK72" s="2549"/>
      <c r="UYL72" s="2549"/>
      <c r="UYM72" s="2549"/>
      <c r="UYN72" s="2549"/>
      <c r="UYO72" s="2549"/>
      <c r="UYP72" s="2549"/>
      <c r="UYQ72" s="2549"/>
      <c r="UYR72" s="2549"/>
      <c r="UYS72" s="2549"/>
      <c r="UYT72" s="2549"/>
      <c r="UYU72" s="2549"/>
      <c r="UYV72" s="2549"/>
      <c r="UYW72" s="2549"/>
      <c r="UYX72" s="2549"/>
      <c r="UYY72" s="2549"/>
      <c r="UYZ72" s="2549"/>
      <c r="UZA72" s="2549"/>
      <c r="UZB72" s="2549"/>
      <c r="UZC72" s="2549"/>
      <c r="UZD72" s="2549"/>
      <c r="UZE72" s="2549"/>
      <c r="UZF72" s="2549"/>
      <c r="UZG72" s="2549"/>
      <c r="UZH72" s="2549"/>
      <c r="UZI72" s="2549"/>
      <c r="UZJ72" s="2549"/>
      <c r="UZK72" s="2549"/>
      <c r="UZL72" s="2549"/>
      <c r="UZM72" s="2549"/>
      <c r="UZN72" s="2549"/>
      <c r="UZO72" s="2549"/>
      <c r="UZP72" s="2549"/>
      <c r="UZQ72" s="2549"/>
      <c r="UZR72" s="2549"/>
      <c r="UZS72" s="2549"/>
      <c r="UZT72" s="2549"/>
      <c r="UZU72" s="2549"/>
      <c r="UZV72" s="2549"/>
      <c r="UZW72" s="2549"/>
      <c r="UZX72" s="2549"/>
      <c r="UZY72" s="2549"/>
      <c r="UZZ72" s="2549"/>
      <c r="VAA72" s="2549"/>
      <c r="VAB72" s="2549"/>
      <c r="VAC72" s="2549"/>
      <c r="VAD72" s="2549"/>
      <c r="VAE72" s="2549"/>
      <c r="VAF72" s="2549"/>
      <c r="VAG72" s="2549"/>
      <c r="VAH72" s="2549"/>
      <c r="VAI72" s="2549"/>
      <c r="VAJ72" s="2549"/>
      <c r="VAK72" s="2549"/>
      <c r="VAL72" s="2549"/>
      <c r="VAM72" s="2549"/>
      <c r="VAN72" s="2549"/>
      <c r="VAO72" s="2549"/>
      <c r="VAP72" s="2549"/>
      <c r="VAQ72" s="2549"/>
      <c r="VAR72" s="2549"/>
      <c r="VAS72" s="2549"/>
      <c r="VAT72" s="2549"/>
      <c r="VAU72" s="2549"/>
      <c r="VAV72" s="2549"/>
      <c r="VAW72" s="2549"/>
      <c r="VAX72" s="2549"/>
      <c r="VAY72" s="2549"/>
      <c r="VAZ72" s="2549"/>
      <c r="VBA72" s="2549"/>
      <c r="VBB72" s="2549"/>
      <c r="VBC72" s="2549"/>
      <c r="VBD72" s="2549"/>
      <c r="VBE72" s="2549"/>
      <c r="VBF72" s="2549"/>
      <c r="VBG72" s="2549"/>
      <c r="VBH72" s="2549"/>
      <c r="VBI72" s="2549"/>
      <c r="VBJ72" s="2549"/>
      <c r="VBK72" s="2549"/>
      <c r="VBL72" s="2549"/>
      <c r="VBM72" s="2549"/>
      <c r="VBN72" s="2549"/>
      <c r="VBO72" s="2549"/>
      <c r="VBP72" s="2549"/>
      <c r="VBQ72" s="2549"/>
      <c r="VBR72" s="2549"/>
      <c r="VBS72" s="2549"/>
      <c r="VBT72" s="2549"/>
      <c r="VBU72" s="2549"/>
      <c r="VBV72" s="2549"/>
      <c r="VBW72" s="2549"/>
      <c r="VBX72" s="2549"/>
      <c r="VBY72" s="2549"/>
      <c r="VBZ72" s="2549"/>
      <c r="VCA72" s="2549"/>
      <c r="VCB72" s="2549"/>
      <c r="VCC72" s="2549"/>
      <c r="VCD72" s="2549"/>
      <c r="VCE72" s="2549"/>
      <c r="VCF72" s="2549"/>
      <c r="VCG72" s="2549"/>
      <c r="VCH72" s="2549"/>
      <c r="VCI72" s="2549"/>
      <c r="VCJ72" s="2549"/>
      <c r="VCK72" s="2549"/>
      <c r="VCL72" s="2549"/>
      <c r="VCM72" s="2549"/>
      <c r="VCN72" s="2549"/>
      <c r="VCO72" s="2549"/>
      <c r="VCP72" s="2549"/>
      <c r="VCQ72" s="2549"/>
      <c r="VCR72" s="2549"/>
      <c r="VCS72" s="2549"/>
      <c r="VCT72" s="2549"/>
      <c r="VCU72" s="2549"/>
      <c r="VCV72" s="2549"/>
      <c r="VCW72" s="2549"/>
      <c r="VCX72" s="2549"/>
      <c r="VCY72" s="2549"/>
      <c r="VCZ72" s="2549"/>
      <c r="VDA72" s="2549"/>
      <c r="VDB72" s="2549"/>
      <c r="VDC72" s="2549"/>
      <c r="VDD72" s="2549"/>
      <c r="VDE72" s="2549"/>
      <c r="VDF72" s="2549"/>
      <c r="VDG72" s="2549"/>
      <c r="VDH72" s="2549"/>
      <c r="VDI72" s="2549"/>
      <c r="VDJ72" s="2549"/>
      <c r="VDK72" s="2549"/>
      <c r="VDL72" s="2549"/>
      <c r="VDM72" s="2549"/>
      <c r="VDN72" s="2549"/>
      <c r="VDO72" s="2549"/>
      <c r="VDP72" s="2549"/>
      <c r="VDQ72" s="2549"/>
      <c r="VDR72" s="2549"/>
      <c r="VDS72" s="2549"/>
      <c r="VDT72" s="2549"/>
      <c r="VDU72" s="2549"/>
      <c r="VDV72" s="2549"/>
      <c r="VDW72" s="2549"/>
      <c r="VDX72" s="2549"/>
      <c r="VDY72" s="2549"/>
      <c r="VDZ72" s="2549"/>
      <c r="VEA72" s="2549"/>
      <c r="VEB72" s="2549"/>
      <c r="VEC72" s="2549"/>
      <c r="VED72" s="2549"/>
      <c r="VEE72" s="2549"/>
      <c r="VEF72" s="2549"/>
      <c r="VEG72" s="2549"/>
      <c r="VEH72" s="2549"/>
      <c r="VEI72" s="2549"/>
      <c r="VEJ72" s="2549"/>
      <c r="VEK72" s="2549"/>
      <c r="VEL72" s="2549"/>
      <c r="VEM72" s="2549"/>
      <c r="VEN72" s="2549"/>
      <c r="VEO72" s="2549"/>
      <c r="VEP72" s="2549"/>
      <c r="VEQ72" s="2549"/>
      <c r="VER72" s="2549"/>
      <c r="VES72" s="2549"/>
      <c r="VET72" s="2549"/>
      <c r="VEU72" s="2549"/>
      <c r="VEV72" s="2549"/>
      <c r="VEW72" s="2549"/>
      <c r="VEX72" s="2549"/>
      <c r="VEY72" s="2549"/>
      <c r="VEZ72" s="2549"/>
      <c r="VFA72" s="2549"/>
      <c r="VFB72" s="2549"/>
      <c r="VFC72" s="2549"/>
      <c r="VFD72" s="2549"/>
      <c r="VFE72" s="2549"/>
      <c r="VFF72" s="2549"/>
      <c r="VFG72" s="2549"/>
      <c r="VFH72" s="2549"/>
      <c r="VFI72" s="2549"/>
      <c r="VFJ72" s="2549"/>
      <c r="VFK72" s="2549"/>
      <c r="VFL72" s="2549"/>
      <c r="VFM72" s="2549"/>
      <c r="VFN72" s="2549"/>
      <c r="VFO72" s="2549"/>
      <c r="VFP72" s="2549"/>
      <c r="VFQ72" s="2549"/>
      <c r="VFR72" s="2549"/>
      <c r="VFS72" s="2549"/>
      <c r="VFT72" s="2549"/>
      <c r="VFU72" s="2549"/>
      <c r="VFV72" s="2549"/>
      <c r="VFW72" s="2549"/>
      <c r="VFX72" s="2549"/>
      <c r="VFY72" s="2549"/>
      <c r="VFZ72" s="2549"/>
      <c r="VGA72" s="2549"/>
      <c r="VGB72" s="2549"/>
      <c r="VGC72" s="2549"/>
      <c r="VGD72" s="2549"/>
      <c r="VGE72" s="2549"/>
      <c r="VGF72" s="2549"/>
      <c r="VGG72" s="2549"/>
      <c r="VGH72" s="2549"/>
      <c r="VGI72" s="2549"/>
      <c r="VGJ72" s="2549"/>
      <c r="VGK72" s="2549"/>
      <c r="VGL72" s="2549"/>
      <c r="VGM72" s="2549"/>
      <c r="VGN72" s="2549"/>
      <c r="VGO72" s="2549"/>
      <c r="VGP72" s="2549"/>
      <c r="VGQ72" s="2549"/>
      <c r="VGR72" s="2549"/>
      <c r="VGS72" s="2549"/>
      <c r="VGT72" s="2549"/>
      <c r="VGU72" s="2549"/>
      <c r="VGV72" s="2549"/>
      <c r="VGW72" s="2549"/>
      <c r="VGX72" s="2549"/>
      <c r="VGY72" s="2549"/>
      <c r="VGZ72" s="2549"/>
      <c r="VHA72" s="2549"/>
      <c r="VHB72" s="2549"/>
      <c r="VHC72" s="2549"/>
      <c r="VHD72" s="2549"/>
      <c r="VHE72" s="2549"/>
      <c r="VHF72" s="2549"/>
      <c r="VHG72" s="2549"/>
      <c r="VHH72" s="2549"/>
      <c r="VHI72" s="2549"/>
      <c r="VHJ72" s="2549"/>
      <c r="VHK72" s="2549"/>
      <c r="VHL72" s="2549"/>
      <c r="VHM72" s="2549"/>
      <c r="VHN72" s="2549"/>
      <c r="VHO72" s="2549"/>
      <c r="VHP72" s="2549"/>
      <c r="VHQ72" s="2549"/>
      <c r="VHR72" s="2549"/>
      <c r="VHS72" s="2549"/>
      <c r="VHT72" s="2549"/>
      <c r="VHU72" s="2549"/>
      <c r="VHV72" s="2549"/>
      <c r="VHW72" s="2549"/>
      <c r="VHX72" s="2549"/>
      <c r="VHY72" s="2549"/>
      <c r="VHZ72" s="2549"/>
      <c r="VIA72" s="2549"/>
      <c r="VIB72" s="2549"/>
      <c r="VIC72" s="2549"/>
      <c r="VID72" s="2549"/>
      <c r="VIE72" s="2549"/>
      <c r="VIF72" s="2549"/>
      <c r="VIG72" s="2549"/>
      <c r="VIH72" s="2549"/>
      <c r="VII72" s="2549"/>
      <c r="VIJ72" s="2549"/>
      <c r="VIK72" s="2549"/>
      <c r="VIL72" s="2549"/>
      <c r="VIM72" s="2549"/>
      <c r="VIN72" s="2549"/>
      <c r="VIO72" s="2549"/>
      <c r="VIP72" s="2549"/>
      <c r="VIQ72" s="2549"/>
      <c r="VIR72" s="2549"/>
      <c r="VIS72" s="2549"/>
      <c r="VIT72" s="2549"/>
      <c r="VIU72" s="2549"/>
      <c r="VIV72" s="2549"/>
      <c r="VIW72" s="2549"/>
      <c r="VIX72" s="2549"/>
      <c r="VIY72" s="2549"/>
      <c r="VIZ72" s="2549"/>
      <c r="VJA72" s="2549"/>
      <c r="VJB72" s="2549"/>
      <c r="VJC72" s="2549"/>
      <c r="VJD72" s="2549"/>
      <c r="VJE72" s="2549"/>
      <c r="VJF72" s="2549"/>
      <c r="VJG72" s="2549"/>
      <c r="VJH72" s="2549"/>
      <c r="VJI72" s="2549"/>
      <c r="VJJ72" s="2549"/>
      <c r="VJK72" s="2549"/>
      <c r="VJL72" s="2549"/>
      <c r="VJM72" s="2549"/>
      <c r="VJN72" s="2549"/>
      <c r="VJO72" s="2549"/>
      <c r="VJP72" s="2549"/>
      <c r="VJQ72" s="2549"/>
      <c r="VJR72" s="2549"/>
      <c r="VJS72" s="2549"/>
      <c r="VJT72" s="2549"/>
      <c r="VJU72" s="2549"/>
      <c r="VJV72" s="2549"/>
      <c r="VJW72" s="2549"/>
      <c r="VJX72" s="2549"/>
      <c r="VJY72" s="2549"/>
      <c r="VJZ72" s="2549"/>
      <c r="VKA72" s="2549"/>
      <c r="VKB72" s="2549"/>
      <c r="VKC72" s="2549"/>
      <c r="VKD72" s="2549"/>
      <c r="VKE72" s="2549"/>
      <c r="VKF72" s="2549"/>
      <c r="VKG72" s="2549"/>
      <c r="VKH72" s="2549"/>
      <c r="VKI72" s="2549"/>
      <c r="VKJ72" s="2549"/>
      <c r="VKK72" s="2549"/>
      <c r="VKL72" s="2549"/>
      <c r="VKM72" s="2549"/>
      <c r="VKN72" s="2549"/>
      <c r="VKO72" s="2549"/>
      <c r="VKP72" s="2549"/>
      <c r="VKQ72" s="2549"/>
      <c r="VKR72" s="2549"/>
      <c r="VKS72" s="2549"/>
      <c r="VKT72" s="2549"/>
      <c r="VKU72" s="2549"/>
      <c r="VKV72" s="2549"/>
      <c r="VKW72" s="2549"/>
      <c r="VKX72" s="2549"/>
      <c r="VKY72" s="2549"/>
      <c r="VKZ72" s="2549"/>
      <c r="VLA72" s="2549"/>
      <c r="VLB72" s="2549"/>
      <c r="VLC72" s="2549"/>
      <c r="VLD72" s="2549"/>
      <c r="VLE72" s="2549"/>
      <c r="VLF72" s="2549"/>
      <c r="VLG72" s="2549"/>
      <c r="VLH72" s="2549"/>
      <c r="VLI72" s="2549"/>
      <c r="VLJ72" s="2549"/>
      <c r="VLK72" s="2549"/>
      <c r="VLL72" s="2549"/>
      <c r="VLM72" s="2549"/>
      <c r="VLN72" s="2549"/>
      <c r="VLO72" s="2549"/>
      <c r="VLP72" s="2549"/>
      <c r="VLQ72" s="2549"/>
      <c r="VLR72" s="2549"/>
      <c r="VLS72" s="2549"/>
      <c r="VLT72" s="2549"/>
      <c r="VLU72" s="2549"/>
      <c r="VLV72" s="2549"/>
      <c r="VLW72" s="2549"/>
      <c r="VLX72" s="2549"/>
      <c r="VLY72" s="2549"/>
      <c r="VLZ72" s="2549"/>
      <c r="VMA72" s="2549"/>
      <c r="VMB72" s="2549"/>
      <c r="VMC72" s="2549"/>
      <c r="VMD72" s="2549"/>
      <c r="VME72" s="2549"/>
      <c r="VMF72" s="2549"/>
      <c r="VMG72" s="2549"/>
      <c r="VMH72" s="2549"/>
      <c r="VMI72" s="2549"/>
      <c r="VMJ72" s="2549"/>
      <c r="VMK72" s="2549"/>
      <c r="VML72" s="2549"/>
      <c r="VMM72" s="2549"/>
      <c r="VMN72" s="2549"/>
      <c r="VMO72" s="2549"/>
      <c r="VMP72" s="2549"/>
      <c r="VMQ72" s="2549"/>
      <c r="VMR72" s="2549"/>
      <c r="VMS72" s="2549"/>
      <c r="VMT72" s="2549"/>
      <c r="VMU72" s="2549"/>
      <c r="VMV72" s="2549"/>
      <c r="VMW72" s="2549"/>
      <c r="VMX72" s="2549"/>
      <c r="VMY72" s="2549"/>
      <c r="VMZ72" s="2549"/>
      <c r="VNA72" s="2549"/>
      <c r="VNB72" s="2549"/>
      <c r="VNC72" s="2549"/>
      <c r="VND72" s="2549"/>
      <c r="VNE72" s="2549"/>
      <c r="VNF72" s="2549"/>
      <c r="VNG72" s="2549"/>
      <c r="VNH72" s="2549"/>
      <c r="VNI72" s="2549"/>
      <c r="VNJ72" s="2549"/>
      <c r="VNK72" s="2549"/>
      <c r="VNL72" s="2549"/>
      <c r="VNM72" s="2549"/>
      <c r="VNN72" s="2549"/>
      <c r="VNO72" s="2549"/>
      <c r="VNP72" s="2549"/>
      <c r="VNQ72" s="2549"/>
      <c r="VNR72" s="2549"/>
      <c r="VNS72" s="2549"/>
      <c r="VNT72" s="2549"/>
      <c r="VNU72" s="2549"/>
      <c r="VNV72" s="2549"/>
      <c r="VNW72" s="2549"/>
      <c r="VNX72" s="2549"/>
      <c r="VNY72" s="2549"/>
      <c r="VNZ72" s="2549"/>
      <c r="VOA72" s="2549"/>
      <c r="VOB72" s="2549"/>
      <c r="VOC72" s="2549"/>
      <c r="VOD72" s="2549"/>
      <c r="VOE72" s="2549"/>
      <c r="VOF72" s="2549"/>
      <c r="VOG72" s="2549"/>
      <c r="VOH72" s="2549"/>
      <c r="VOI72" s="2549"/>
      <c r="VOJ72" s="2549"/>
      <c r="VOK72" s="2549"/>
      <c r="VOL72" s="2549"/>
      <c r="VOM72" s="2549"/>
      <c r="VON72" s="2549"/>
      <c r="VOO72" s="2549"/>
      <c r="VOP72" s="2549"/>
      <c r="VOQ72" s="2549"/>
      <c r="VOR72" s="2549"/>
      <c r="VOS72" s="2549"/>
      <c r="VOT72" s="2549"/>
      <c r="VOU72" s="2549"/>
      <c r="VOV72" s="2549"/>
      <c r="VOW72" s="2549"/>
      <c r="VOX72" s="2549"/>
      <c r="VOY72" s="2549"/>
      <c r="VOZ72" s="2549"/>
      <c r="VPA72" s="2549"/>
      <c r="VPB72" s="2549"/>
      <c r="VPC72" s="2549"/>
      <c r="VPD72" s="2549"/>
      <c r="VPE72" s="2549"/>
      <c r="VPF72" s="2549"/>
      <c r="VPG72" s="2549"/>
      <c r="VPH72" s="2549"/>
      <c r="VPI72" s="2549"/>
      <c r="VPJ72" s="2549"/>
      <c r="VPK72" s="2549"/>
      <c r="VPL72" s="2549"/>
      <c r="VPM72" s="2549"/>
      <c r="VPN72" s="2549"/>
      <c r="VPO72" s="2549"/>
      <c r="VPP72" s="2549"/>
      <c r="VPQ72" s="2549"/>
      <c r="VPR72" s="2549"/>
      <c r="VPS72" s="2549"/>
      <c r="VPT72" s="2549"/>
      <c r="VPU72" s="2549"/>
      <c r="VPV72" s="2549"/>
      <c r="VPW72" s="2549"/>
      <c r="VPX72" s="2549"/>
      <c r="VPY72" s="2549"/>
      <c r="VPZ72" s="2549"/>
      <c r="VQA72" s="2549"/>
      <c r="VQB72" s="2549"/>
      <c r="VQC72" s="2549"/>
      <c r="VQD72" s="2549"/>
      <c r="VQE72" s="2549"/>
      <c r="VQF72" s="2549"/>
      <c r="VQG72" s="2549"/>
      <c r="VQH72" s="2549"/>
      <c r="VQI72" s="2549"/>
      <c r="VQJ72" s="2549"/>
      <c r="VQK72" s="2549"/>
      <c r="VQL72" s="2549"/>
      <c r="VQM72" s="2549"/>
      <c r="VQN72" s="2549"/>
      <c r="VQO72" s="2549"/>
      <c r="VQP72" s="2549"/>
      <c r="VQQ72" s="2549"/>
      <c r="VQR72" s="2549"/>
      <c r="VQS72" s="2549"/>
      <c r="VQT72" s="2549"/>
      <c r="VQU72" s="2549"/>
      <c r="VQV72" s="2549"/>
      <c r="VQW72" s="2549"/>
      <c r="VQX72" s="2549"/>
      <c r="VQY72" s="2549"/>
      <c r="VQZ72" s="2549"/>
      <c r="VRA72" s="2549"/>
      <c r="VRB72" s="2549"/>
      <c r="VRC72" s="2549"/>
      <c r="VRD72" s="2549"/>
      <c r="VRE72" s="2549"/>
      <c r="VRF72" s="2549"/>
      <c r="VRG72" s="2549"/>
      <c r="VRH72" s="2549"/>
      <c r="VRI72" s="2549"/>
      <c r="VRJ72" s="2549"/>
      <c r="VRK72" s="2549"/>
      <c r="VRL72" s="2549"/>
      <c r="VRM72" s="2549"/>
      <c r="VRN72" s="2549"/>
      <c r="VRO72" s="2549"/>
      <c r="VRP72" s="2549"/>
      <c r="VRQ72" s="2549"/>
      <c r="VRR72" s="2549"/>
      <c r="VRS72" s="2549"/>
      <c r="VRT72" s="2549"/>
      <c r="VRU72" s="2549"/>
      <c r="VRV72" s="2549"/>
      <c r="VRW72" s="2549"/>
      <c r="VRX72" s="2549"/>
      <c r="VRY72" s="2549"/>
      <c r="VRZ72" s="2549"/>
      <c r="VSA72" s="2549"/>
      <c r="VSB72" s="2549"/>
      <c r="VSC72" s="2549"/>
      <c r="VSD72" s="2549"/>
      <c r="VSE72" s="2549"/>
      <c r="VSF72" s="2549"/>
      <c r="VSG72" s="2549"/>
      <c r="VSH72" s="2549"/>
      <c r="VSI72" s="2549"/>
      <c r="VSJ72" s="2549"/>
      <c r="VSK72" s="2549"/>
      <c r="VSL72" s="2549"/>
      <c r="VSM72" s="2549"/>
      <c r="VSN72" s="2549"/>
      <c r="VSO72" s="2549"/>
      <c r="VSP72" s="2549"/>
      <c r="VSQ72" s="2549"/>
      <c r="VSR72" s="2549"/>
      <c r="VSS72" s="2549"/>
      <c r="VST72" s="2549"/>
      <c r="VSU72" s="2549"/>
      <c r="VSV72" s="2549"/>
      <c r="VSW72" s="2549"/>
      <c r="VSX72" s="2549"/>
      <c r="VSY72" s="2549"/>
      <c r="VSZ72" s="2549"/>
      <c r="VTA72" s="2549"/>
      <c r="VTB72" s="2549"/>
      <c r="VTC72" s="2549"/>
      <c r="VTD72" s="2549"/>
      <c r="VTE72" s="2549"/>
      <c r="VTF72" s="2549"/>
      <c r="VTG72" s="2549"/>
      <c r="VTH72" s="2549"/>
      <c r="VTI72" s="2549"/>
      <c r="VTJ72" s="2549"/>
      <c r="VTK72" s="2549"/>
      <c r="VTL72" s="2549"/>
      <c r="VTM72" s="2549"/>
      <c r="VTN72" s="2549"/>
      <c r="VTO72" s="2549"/>
      <c r="VTP72" s="2549"/>
      <c r="VTQ72" s="2549"/>
      <c r="VTR72" s="2549"/>
      <c r="VTS72" s="2549"/>
      <c r="VTT72" s="2549"/>
      <c r="VTU72" s="2549"/>
      <c r="VTV72" s="2549"/>
      <c r="VTW72" s="2549"/>
      <c r="VTX72" s="2549"/>
      <c r="VTY72" s="2549"/>
      <c r="VTZ72" s="2549"/>
      <c r="VUA72" s="2549"/>
      <c r="VUB72" s="2549"/>
      <c r="VUC72" s="2549"/>
      <c r="VUD72" s="2549"/>
      <c r="VUE72" s="2549"/>
      <c r="VUF72" s="2549"/>
      <c r="VUG72" s="2549"/>
      <c r="VUH72" s="2549"/>
      <c r="VUI72" s="2549"/>
      <c r="VUJ72" s="2549"/>
      <c r="VUK72" s="2549"/>
      <c r="VUL72" s="2549"/>
      <c r="VUM72" s="2549"/>
      <c r="VUN72" s="2549"/>
      <c r="VUO72" s="2549"/>
      <c r="VUP72" s="2549"/>
      <c r="VUQ72" s="2549"/>
      <c r="VUR72" s="2549"/>
      <c r="VUS72" s="2549"/>
      <c r="VUT72" s="2549"/>
      <c r="VUU72" s="2549"/>
      <c r="VUV72" s="2549"/>
      <c r="VUW72" s="2549"/>
      <c r="VUX72" s="2549"/>
      <c r="VUY72" s="2549"/>
      <c r="VUZ72" s="2549"/>
      <c r="VVA72" s="2549"/>
      <c r="VVB72" s="2549"/>
      <c r="VVC72" s="2549"/>
      <c r="VVD72" s="2549"/>
      <c r="VVE72" s="2549"/>
      <c r="VVF72" s="2549"/>
      <c r="VVG72" s="2549"/>
      <c r="VVH72" s="2549"/>
      <c r="VVI72" s="2549"/>
      <c r="VVJ72" s="2549"/>
      <c r="VVK72" s="2549"/>
      <c r="VVL72" s="2549"/>
      <c r="VVM72" s="2549"/>
      <c r="VVN72" s="2549"/>
      <c r="VVO72" s="2549"/>
      <c r="VVP72" s="2549"/>
      <c r="VVQ72" s="2549"/>
      <c r="VVR72" s="2549"/>
      <c r="VVS72" s="2549"/>
      <c r="VVT72" s="2549"/>
      <c r="VVU72" s="2549"/>
      <c r="VVV72" s="2549"/>
      <c r="VVW72" s="2549"/>
      <c r="VVX72" s="2549"/>
      <c r="VVY72" s="2549"/>
      <c r="VVZ72" s="2549"/>
      <c r="VWA72" s="2549"/>
      <c r="VWB72" s="2549"/>
      <c r="VWC72" s="2549"/>
      <c r="VWD72" s="2549"/>
      <c r="VWE72" s="2549"/>
      <c r="VWF72" s="2549"/>
      <c r="VWG72" s="2549"/>
      <c r="VWH72" s="2549"/>
      <c r="VWI72" s="2549"/>
      <c r="VWJ72" s="2549"/>
      <c r="VWK72" s="2549"/>
      <c r="VWL72" s="2549"/>
      <c r="VWM72" s="2549"/>
      <c r="VWN72" s="2549"/>
      <c r="VWO72" s="2549"/>
      <c r="VWP72" s="2549"/>
      <c r="VWQ72" s="2549"/>
      <c r="VWR72" s="2549"/>
      <c r="VWS72" s="2549"/>
      <c r="VWT72" s="2549"/>
      <c r="VWU72" s="2549"/>
      <c r="VWV72" s="2549"/>
      <c r="VWW72" s="2549"/>
      <c r="VWX72" s="2549"/>
      <c r="VWY72" s="2549"/>
      <c r="VWZ72" s="2549"/>
      <c r="VXA72" s="2549"/>
      <c r="VXB72" s="2549"/>
      <c r="VXC72" s="2549"/>
      <c r="VXD72" s="2549"/>
      <c r="VXE72" s="2549"/>
      <c r="VXF72" s="2549"/>
      <c r="VXG72" s="2549"/>
      <c r="VXH72" s="2549"/>
      <c r="VXI72" s="2549"/>
      <c r="VXJ72" s="2549"/>
      <c r="VXK72" s="2549"/>
      <c r="VXL72" s="2549"/>
      <c r="VXM72" s="2549"/>
      <c r="VXN72" s="2549"/>
      <c r="VXO72" s="2549"/>
      <c r="VXP72" s="2549"/>
      <c r="VXQ72" s="2549"/>
      <c r="VXR72" s="2549"/>
      <c r="VXS72" s="2549"/>
      <c r="VXT72" s="2549"/>
      <c r="VXU72" s="2549"/>
      <c r="VXV72" s="2549"/>
      <c r="VXW72" s="2549"/>
      <c r="VXX72" s="2549"/>
      <c r="VXY72" s="2549"/>
      <c r="VXZ72" s="2549"/>
      <c r="VYA72" s="2549"/>
      <c r="VYB72" s="2549"/>
      <c r="VYC72" s="2549"/>
      <c r="VYD72" s="2549"/>
      <c r="VYE72" s="2549"/>
      <c r="VYF72" s="2549"/>
      <c r="VYG72" s="2549"/>
      <c r="VYH72" s="2549"/>
      <c r="VYI72" s="2549"/>
      <c r="VYJ72" s="2549"/>
      <c r="VYK72" s="2549"/>
      <c r="VYL72" s="2549"/>
      <c r="VYM72" s="2549"/>
      <c r="VYN72" s="2549"/>
      <c r="VYO72" s="2549"/>
      <c r="VYP72" s="2549"/>
      <c r="VYQ72" s="2549"/>
      <c r="VYR72" s="2549"/>
      <c r="VYS72" s="2549"/>
      <c r="VYT72" s="2549"/>
      <c r="VYU72" s="2549"/>
      <c r="VYV72" s="2549"/>
      <c r="VYW72" s="2549"/>
      <c r="VYX72" s="2549"/>
      <c r="VYY72" s="2549"/>
      <c r="VYZ72" s="2549"/>
      <c r="VZA72" s="2549"/>
      <c r="VZB72" s="2549"/>
      <c r="VZC72" s="2549"/>
      <c r="VZD72" s="2549"/>
      <c r="VZE72" s="2549"/>
      <c r="VZF72" s="2549"/>
      <c r="VZG72" s="2549"/>
      <c r="VZH72" s="2549"/>
      <c r="VZI72" s="2549"/>
      <c r="VZJ72" s="2549"/>
      <c r="VZK72" s="2549"/>
      <c r="VZL72" s="2549"/>
      <c r="VZM72" s="2549"/>
      <c r="VZN72" s="2549"/>
      <c r="VZO72" s="2549"/>
      <c r="VZP72" s="2549"/>
      <c r="VZQ72" s="2549"/>
      <c r="VZR72" s="2549"/>
      <c r="VZS72" s="2549"/>
      <c r="VZT72" s="2549"/>
      <c r="VZU72" s="2549"/>
      <c r="VZV72" s="2549"/>
      <c r="VZW72" s="2549"/>
      <c r="VZX72" s="2549"/>
      <c r="VZY72" s="2549"/>
      <c r="VZZ72" s="2549"/>
      <c r="WAA72" s="2549"/>
      <c r="WAB72" s="2549"/>
      <c r="WAC72" s="2549"/>
      <c r="WAD72" s="2549"/>
      <c r="WAE72" s="2549"/>
      <c r="WAF72" s="2549"/>
      <c r="WAG72" s="2549"/>
      <c r="WAH72" s="2549"/>
      <c r="WAI72" s="2549"/>
      <c r="WAJ72" s="2549"/>
      <c r="WAK72" s="2549"/>
      <c r="WAL72" s="2549"/>
      <c r="WAM72" s="2549"/>
      <c r="WAN72" s="2549"/>
      <c r="WAO72" s="2549"/>
      <c r="WAP72" s="2549"/>
      <c r="WAQ72" s="2549"/>
      <c r="WAR72" s="2549"/>
      <c r="WAS72" s="2549"/>
      <c r="WAT72" s="2549"/>
      <c r="WAU72" s="2549"/>
      <c r="WAV72" s="2549"/>
      <c r="WAW72" s="2549"/>
      <c r="WAX72" s="2549"/>
      <c r="WAY72" s="2549"/>
      <c r="WAZ72" s="2549"/>
      <c r="WBA72" s="2549"/>
      <c r="WBB72" s="2549"/>
      <c r="WBC72" s="2549"/>
      <c r="WBD72" s="2549"/>
      <c r="WBE72" s="2549"/>
      <c r="WBF72" s="2549"/>
      <c r="WBG72" s="2549"/>
      <c r="WBH72" s="2549"/>
      <c r="WBI72" s="2549"/>
      <c r="WBJ72" s="2549"/>
      <c r="WBK72" s="2549"/>
      <c r="WBL72" s="2549"/>
      <c r="WBM72" s="2549"/>
      <c r="WBN72" s="2549"/>
      <c r="WBO72" s="2549"/>
      <c r="WBP72" s="2549"/>
      <c r="WBQ72" s="2549"/>
      <c r="WBR72" s="2549"/>
      <c r="WBS72" s="2549"/>
      <c r="WBT72" s="2549"/>
      <c r="WBU72" s="2549"/>
      <c r="WBV72" s="2549"/>
      <c r="WBW72" s="2549"/>
      <c r="WBX72" s="2549"/>
      <c r="WBY72" s="2549"/>
      <c r="WBZ72" s="2549"/>
      <c r="WCA72" s="2549"/>
      <c r="WCB72" s="2549"/>
      <c r="WCC72" s="2549"/>
      <c r="WCD72" s="2549"/>
      <c r="WCE72" s="2549"/>
      <c r="WCF72" s="2549"/>
      <c r="WCG72" s="2549"/>
      <c r="WCH72" s="2549"/>
      <c r="WCI72" s="2549"/>
      <c r="WCJ72" s="2549"/>
      <c r="WCK72" s="2549"/>
      <c r="WCL72" s="2549"/>
      <c r="WCM72" s="2549"/>
      <c r="WCN72" s="2549"/>
      <c r="WCO72" s="2549"/>
      <c r="WCP72" s="2549"/>
      <c r="WCQ72" s="2549"/>
      <c r="WCR72" s="2549"/>
      <c r="WCS72" s="2549"/>
      <c r="WCT72" s="2549"/>
      <c r="WCU72" s="2549"/>
      <c r="WCV72" s="2549"/>
      <c r="WCW72" s="2549"/>
      <c r="WCX72" s="2549"/>
      <c r="WCY72" s="2549"/>
      <c r="WCZ72" s="2549"/>
      <c r="WDA72" s="2549"/>
      <c r="WDB72" s="2549"/>
      <c r="WDC72" s="2549"/>
      <c r="WDD72" s="2549"/>
      <c r="WDE72" s="2549"/>
      <c r="WDF72" s="2549"/>
      <c r="WDG72" s="2549"/>
      <c r="WDH72" s="2549"/>
      <c r="WDI72" s="2549"/>
      <c r="WDJ72" s="2549"/>
      <c r="WDK72" s="2549"/>
      <c r="WDL72" s="2549"/>
      <c r="WDM72" s="2549"/>
      <c r="WDN72" s="2549"/>
      <c r="WDO72" s="2549"/>
      <c r="WDP72" s="2549"/>
      <c r="WDQ72" s="2549"/>
      <c r="WDR72" s="2549"/>
      <c r="WDS72" s="2549"/>
      <c r="WDT72" s="2549"/>
      <c r="WDU72" s="2549"/>
      <c r="WDV72" s="2549"/>
      <c r="WDW72" s="2549"/>
      <c r="WDX72" s="2549"/>
      <c r="WDY72" s="2549"/>
      <c r="WDZ72" s="2549"/>
      <c r="WEA72" s="2549"/>
      <c r="WEB72" s="2549"/>
      <c r="WEC72" s="2549"/>
      <c r="WED72" s="2549"/>
      <c r="WEE72" s="2549"/>
      <c r="WEF72" s="2549"/>
      <c r="WEG72" s="2549"/>
      <c r="WEH72" s="2549"/>
      <c r="WEI72" s="2549"/>
      <c r="WEJ72" s="2549"/>
      <c r="WEK72" s="2549"/>
      <c r="WEL72" s="2549"/>
      <c r="WEM72" s="2549"/>
      <c r="WEN72" s="2549"/>
      <c r="WEO72" s="2549"/>
      <c r="WEP72" s="2549"/>
      <c r="WEQ72" s="2549"/>
      <c r="WER72" s="2549"/>
      <c r="WES72" s="2549"/>
      <c r="WET72" s="2549"/>
      <c r="WEU72" s="2549"/>
      <c r="WEV72" s="2549"/>
      <c r="WEW72" s="2549"/>
      <c r="WEX72" s="2549"/>
      <c r="WEY72" s="2549"/>
      <c r="WEZ72" s="2549"/>
      <c r="WFA72" s="2549"/>
      <c r="WFB72" s="2549"/>
      <c r="WFC72" s="2549"/>
      <c r="WFD72" s="2549"/>
      <c r="WFE72" s="2549"/>
      <c r="WFF72" s="2549"/>
      <c r="WFG72" s="2549"/>
      <c r="WFH72" s="2549"/>
      <c r="WFI72" s="2549"/>
      <c r="WFJ72" s="2549"/>
      <c r="WFK72" s="2549"/>
      <c r="WFL72" s="2549"/>
      <c r="WFM72" s="2549"/>
      <c r="WFN72" s="2549"/>
      <c r="WFO72" s="2549"/>
      <c r="WFP72" s="2549"/>
      <c r="WFQ72" s="2549"/>
      <c r="WFR72" s="2549"/>
      <c r="WFS72" s="2549"/>
      <c r="WFT72" s="2549"/>
      <c r="WFU72" s="2549"/>
      <c r="WFV72" s="2549"/>
      <c r="WFW72" s="2549"/>
      <c r="WFX72" s="2549"/>
      <c r="WFY72" s="2549"/>
      <c r="WFZ72" s="2549"/>
      <c r="WGA72" s="2549"/>
      <c r="WGB72" s="2549"/>
      <c r="WGC72" s="2549"/>
      <c r="WGD72" s="2549"/>
      <c r="WGE72" s="2549"/>
      <c r="WGF72" s="2549"/>
      <c r="WGG72" s="2549"/>
      <c r="WGH72" s="2549"/>
      <c r="WGI72" s="2549"/>
      <c r="WGJ72" s="2549"/>
      <c r="WGK72" s="2549"/>
      <c r="WGL72" s="2549"/>
      <c r="WGM72" s="2549"/>
      <c r="WGN72" s="2549"/>
      <c r="WGO72" s="2549"/>
      <c r="WGP72" s="2549"/>
      <c r="WGQ72" s="2549"/>
      <c r="WGR72" s="2549"/>
      <c r="WGS72" s="2549"/>
      <c r="WGT72" s="2549"/>
      <c r="WGU72" s="2549"/>
      <c r="WGV72" s="2549"/>
      <c r="WGW72" s="2549"/>
      <c r="WGX72" s="2549"/>
      <c r="WGY72" s="2549"/>
      <c r="WGZ72" s="2549"/>
      <c r="WHA72" s="2549"/>
      <c r="WHB72" s="2549"/>
      <c r="WHC72" s="2549"/>
      <c r="WHD72" s="2549"/>
      <c r="WHE72" s="2549"/>
      <c r="WHF72" s="2549"/>
      <c r="WHG72" s="2549"/>
      <c r="WHH72" s="2549"/>
      <c r="WHI72" s="2549"/>
      <c r="WHJ72" s="2549"/>
      <c r="WHK72" s="2549"/>
      <c r="WHL72" s="2549"/>
      <c r="WHM72" s="2549"/>
      <c r="WHN72" s="2549"/>
      <c r="WHO72" s="2549"/>
      <c r="WHP72" s="2549"/>
      <c r="WHQ72" s="2549"/>
      <c r="WHR72" s="2549"/>
      <c r="WHS72" s="2549"/>
      <c r="WHT72" s="2549"/>
      <c r="WHU72" s="2549"/>
      <c r="WHV72" s="2549"/>
      <c r="WHW72" s="2549"/>
      <c r="WHX72" s="2549"/>
      <c r="WHY72" s="2549"/>
      <c r="WHZ72" s="2549"/>
      <c r="WIA72" s="2549"/>
      <c r="WIB72" s="2549"/>
      <c r="WIC72" s="2549"/>
      <c r="WID72" s="2549"/>
      <c r="WIE72" s="2549"/>
      <c r="WIF72" s="2549"/>
      <c r="WIG72" s="2549"/>
      <c r="WIH72" s="2549"/>
      <c r="WII72" s="2549"/>
      <c r="WIJ72" s="2549"/>
      <c r="WIK72" s="2549"/>
      <c r="WIL72" s="2549"/>
      <c r="WIM72" s="2549"/>
      <c r="WIN72" s="2549"/>
      <c r="WIO72" s="2549"/>
      <c r="WIP72" s="2549"/>
      <c r="WIQ72" s="2549"/>
      <c r="WIR72" s="2549"/>
      <c r="WIS72" s="2549"/>
      <c r="WIT72" s="2549"/>
      <c r="WIU72" s="2549"/>
      <c r="WIV72" s="2549"/>
      <c r="WIW72" s="2549"/>
      <c r="WIX72" s="2549"/>
      <c r="WIY72" s="2549"/>
      <c r="WIZ72" s="2549"/>
      <c r="WJA72" s="2549"/>
      <c r="WJB72" s="2549"/>
      <c r="WJC72" s="2549"/>
      <c r="WJD72" s="2549"/>
      <c r="WJE72" s="2549"/>
      <c r="WJF72" s="2549"/>
      <c r="WJG72" s="2549"/>
      <c r="WJH72" s="2549"/>
      <c r="WJI72" s="2549"/>
      <c r="WJJ72" s="2549"/>
      <c r="WJK72" s="2549"/>
      <c r="WJL72" s="2549"/>
      <c r="WJM72" s="2549"/>
      <c r="WJN72" s="2549"/>
      <c r="WJO72" s="2549"/>
      <c r="WJP72" s="2549"/>
      <c r="WJQ72" s="2549"/>
      <c r="WJR72" s="2549"/>
      <c r="WJS72" s="2549"/>
      <c r="WJT72" s="2549"/>
      <c r="WJU72" s="2549"/>
      <c r="WJV72" s="2549"/>
      <c r="WJW72" s="2549"/>
      <c r="WJX72" s="2549"/>
      <c r="WJY72" s="2549"/>
      <c r="WJZ72" s="2549"/>
      <c r="WKA72" s="2549"/>
      <c r="WKB72" s="2549"/>
      <c r="WKC72" s="2549"/>
      <c r="WKD72" s="2549"/>
      <c r="WKE72" s="2549"/>
      <c r="WKF72" s="2549"/>
      <c r="WKG72" s="2549"/>
      <c r="WKH72" s="2549"/>
      <c r="WKI72" s="2549"/>
      <c r="WKJ72" s="2549"/>
      <c r="WKK72" s="2549"/>
      <c r="WKL72" s="2549"/>
      <c r="WKM72" s="2549"/>
      <c r="WKN72" s="2549"/>
      <c r="WKO72" s="2549"/>
      <c r="WKP72" s="2549"/>
      <c r="WKQ72" s="2549"/>
      <c r="WKR72" s="2549"/>
      <c r="WKS72" s="2549"/>
      <c r="WKT72" s="2549"/>
      <c r="WKU72" s="2549"/>
      <c r="WKV72" s="2549"/>
      <c r="WKW72" s="2549"/>
      <c r="WKX72" s="2549"/>
      <c r="WKY72" s="2549"/>
      <c r="WKZ72" s="2549"/>
      <c r="WLA72" s="2549"/>
      <c r="WLB72" s="2549"/>
      <c r="WLC72" s="2549"/>
      <c r="WLD72" s="2549"/>
      <c r="WLE72" s="2549"/>
      <c r="WLF72" s="2549"/>
      <c r="WLG72" s="2549"/>
      <c r="WLH72" s="2549"/>
      <c r="WLI72" s="2549"/>
      <c r="WLJ72" s="2549"/>
      <c r="WLK72" s="2549"/>
      <c r="WLL72" s="2549"/>
      <c r="WLM72" s="2549"/>
      <c r="WLN72" s="2549"/>
      <c r="WLO72" s="2549"/>
      <c r="WLP72" s="2549"/>
      <c r="WLQ72" s="2549"/>
      <c r="WLR72" s="2549"/>
      <c r="WLS72" s="2549"/>
      <c r="WLT72" s="2549"/>
      <c r="WLU72" s="2549"/>
      <c r="WLV72" s="2549"/>
      <c r="WLW72" s="2549"/>
      <c r="WLX72" s="2549"/>
      <c r="WLY72" s="2549"/>
      <c r="WLZ72" s="2549"/>
      <c r="WMA72" s="2549"/>
      <c r="WMB72" s="2549"/>
      <c r="WMC72" s="2549"/>
      <c r="WMD72" s="2549"/>
      <c r="WME72" s="2549"/>
      <c r="WMF72" s="2549"/>
      <c r="WMG72" s="2549"/>
      <c r="WMH72" s="2549"/>
      <c r="WMI72" s="2549"/>
      <c r="WMJ72" s="2549"/>
      <c r="WMK72" s="2549"/>
      <c r="WML72" s="2549"/>
      <c r="WMM72" s="2549"/>
      <c r="WMN72" s="2549"/>
      <c r="WMO72" s="2549"/>
      <c r="WMP72" s="2549"/>
      <c r="WMQ72" s="2549"/>
      <c r="WMR72" s="2549"/>
      <c r="WMS72" s="2549"/>
      <c r="WMT72" s="2549"/>
      <c r="WMU72" s="2549"/>
      <c r="WMV72" s="2549"/>
      <c r="WMW72" s="2549"/>
      <c r="WMX72" s="2549"/>
      <c r="WMY72" s="2549"/>
      <c r="WMZ72" s="2549"/>
      <c r="WNA72" s="2549"/>
      <c r="WNB72" s="2549"/>
      <c r="WNC72" s="2549"/>
      <c r="WND72" s="2549"/>
      <c r="WNE72" s="2549"/>
      <c r="WNF72" s="2549"/>
      <c r="WNG72" s="2549"/>
      <c r="WNH72" s="2549"/>
      <c r="WNI72" s="2549"/>
      <c r="WNJ72" s="2549"/>
      <c r="WNK72" s="2549"/>
      <c r="WNL72" s="2549"/>
      <c r="WNM72" s="2549"/>
      <c r="WNN72" s="2549"/>
      <c r="WNO72" s="2549"/>
      <c r="WNP72" s="2549"/>
      <c r="WNQ72" s="2549"/>
      <c r="WNR72" s="2549"/>
      <c r="WNS72" s="2549"/>
      <c r="WNT72" s="2549"/>
      <c r="WNU72" s="2549"/>
      <c r="WNV72" s="2549"/>
      <c r="WNW72" s="2549"/>
      <c r="WNX72" s="2549"/>
      <c r="WNY72" s="2549"/>
      <c r="WNZ72" s="2549"/>
      <c r="WOA72" s="2549"/>
      <c r="WOB72" s="2549"/>
      <c r="WOC72" s="2549"/>
      <c r="WOD72" s="2549"/>
      <c r="WOE72" s="2549"/>
      <c r="WOF72" s="2549"/>
      <c r="WOG72" s="2549"/>
      <c r="WOH72" s="2549"/>
      <c r="WOI72" s="2549"/>
      <c r="WOJ72" s="2549"/>
      <c r="WOK72" s="2549"/>
      <c r="WOL72" s="2549"/>
      <c r="WOM72" s="2549"/>
      <c r="WON72" s="2549"/>
      <c r="WOO72" s="2549"/>
      <c r="WOP72" s="2549"/>
      <c r="WOQ72" s="2549"/>
      <c r="WOR72" s="2549"/>
      <c r="WOS72" s="2549"/>
      <c r="WOT72" s="2549"/>
      <c r="WOU72" s="2549"/>
      <c r="WOV72" s="2549"/>
      <c r="WOW72" s="2549"/>
      <c r="WOX72" s="2549"/>
      <c r="WOY72" s="2549"/>
      <c r="WOZ72" s="2549"/>
      <c r="WPA72" s="2549"/>
      <c r="WPB72" s="2549"/>
      <c r="WPC72" s="2549"/>
      <c r="WPD72" s="2549"/>
      <c r="WPE72" s="2549"/>
      <c r="WPF72" s="2549"/>
      <c r="WPG72" s="2549"/>
      <c r="WPH72" s="2549"/>
      <c r="WPI72" s="2549"/>
      <c r="WPJ72" s="2549"/>
      <c r="WPK72" s="2549"/>
      <c r="WPL72" s="2549"/>
      <c r="WPM72" s="2549"/>
      <c r="WPN72" s="2549"/>
      <c r="WPO72" s="2549"/>
      <c r="WPP72" s="2549"/>
      <c r="WPQ72" s="2549"/>
      <c r="WPR72" s="2549"/>
      <c r="WPS72" s="2549"/>
      <c r="WPT72" s="2549"/>
      <c r="WPU72" s="2549"/>
      <c r="WPV72" s="2549"/>
      <c r="WPW72" s="2549"/>
      <c r="WPX72" s="2549"/>
      <c r="WPY72" s="2549"/>
      <c r="WPZ72" s="2549"/>
      <c r="WQA72" s="2549"/>
      <c r="WQB72" s="2549"/>
      <c r="WQC72" s="2549"/>
      <c r="WQD72" s="2549"/>
      <c r="WQE72" s="2549"/>
      <c r="WQF72" s="2549"/>
      <c r="WQG72" s="2549"/>
      <c r="WQH72" s="2549"/>
      <c r="WQI72" s="2549"/>
      <c r="WQJ72" s="2549"/>
      <c r="WQK72" s="2549"/>
      <c r="WQL72" s="2549"/>
      <c r="WQM72" s="2549"/>
      <c r="WQN72" s="2549"/>
      <c r="WQO72" s="2549"/>
      <c r="WQP72" s="2549"/>
      <c r="WQQ72" s="2549"/>
      <c r="WQR72" s="2549"/>
      <c r="WQS72" s="2549"/>
      <c r="WQT72" s="2549"/>
      <c r="WQU72" s="2549"/>
      <c r="WQV72" s="2549"/>
      <c r="WQW72" s="2549"/>
      <c r="WQX72" s="2549"/>
      <c r="WQY72" s="2549"/>
      <c r="WQZ72" s="2549"/>
      <c r="WRA72" s="2549"/>
      <c r="WRB72" s="2549"/>
      <c r="WRC72" s="2549"/>
      <c r="WRD72" s="2549"/>
      <c r="WRE72" s="2549"/>
      <c r="WRF72" s="2549"/>
      <c r="WRG72" s="2549"/>
      <c r="WRH72" s="2549"/>
      <c r="WRI72" s="2549"/>
      <c r="WRJ72" s="2549"/>
      <c r="WRK72" s="2549"/>
      <c r="WRL72" s="2549"/>
      <c r="WRM72" s="2549"/>
      <c r="WRN72" s="2549"/>
      <c r="WRO72" s="2549"/>
      <c r="WRP72" s="2549"/>
      <c r="WRQ72" s="2549"/>
      <c r="WRR72" s="2549"/>
      <c r="WRS72" s="2549"/>
      <c r="WRT72" s="2549"/>
      <c r="WRU72" s="2549"/>
      <c r="WRV72" s="2549"/>
      <c r="WRW72" s="2549"/>
      <c r="WRX72" s="2549"/>
      <c r="WRY72" s="2549"/>
      <c r="WRZ72" s="2549"/>
      <c r="WSA72" s="2549"/>
      <c r="WSB72" s="2549"/>
      <c r="WSC72" s="2549"/>
      <c r="WSD72" s="2549"/>
      <c r="WSE72" s="2549"/>
      <c r="WSF72" s="2549"/>
      <c r="WSG72" s="2549"/>
      <c r="WSH72" s="2549"/>
      <c r="WSI72" s="2549"/>
      <c r="WSJ72" s="2549"/>
      <c r="WSK72" s="2549"/>
      <c r="WSL72" s="2549"/>
      <c r="WSM72" s="2549"/>
      <c r="WSN72" s="2549"/>
      <c r="WSO72" s="2549"/>
      <c r="WSP72" s="2549"/>
      <c r="WSQ72" s="2549"/>
      <c r="WSR72" s="2549"/>
      <c r="WSS72" s="2549"/>
      <c r="WST72" s="2549"/>
      <c r="WSU72" s="2549"/>
      <c r="WSV72" s="2549"/>
      <c r="WSW72" s="2549"/>
      <c r="WSX72" s="2549"/>
      <c r="WSY72" s="2549"/>
      <c r="WSZ72" s="2549"/>
      <c r="WTA72" s="2549"/>
      <c r="WTB72" s="2549"/>
      <c r="WTC72" s="2549"/>
      <c r="WTD72" s="2549"/>
      <c r="WTE72" s="2549"/>
      <c r="WTF72" s="2549"/>
      <c r="WTG72" s="2549"/>
      <c r="WTH72" s="2549"/>
      <c r="WTI72" s="2549"/>
      <c r="WTJ72" s="2549"/>
      <c r="WTK72" s="2549"/>
      <c r="WTL72" s="2549"/>
      <c r="WTM72" s="2549"/>
      <c r="WTN72" s="2549"/>
      <c r="WTO72" s="2549"/>
      <c r="WTP72" s="2549"/>
      <c r="WTQ72" s="2549"/>
      <c r="WTR72" s="2549"/>
      <c r="WTS72" s="2549"/>
      <c r="WTT72" s="2549"/>
      <c r="WTU72" s="2549"/>
      <c r="WTV72" s="2549"/>
      <c r="WTW72" s="2549"/>
      <c r="WTX72" s="2549"/>
      <c r="WTY72" s="2549"/>
      <c r="WTZ72" s="2549"/>
      <c r="WUA72" s="2549"/>
      <c r="WUB72" s="2549"/>
      <c r="WUC72" s="2549"/>
      <c r="WUD72" s="2549"/>
      <c r="WUE72" s="2549"/>
      <c r="WUF72" s="2549"/>
      <c r="WUG72" s="2549"/>
      <c r="WUH72" s="2549"/>
      <c r="WUI72" s="2549"/>
      <c r="WUJ72" s="2549"/>
      <c r="WUK72" s="2549"/>
      <c r="WUL72" s="2549"/>
      <c r="WUM72" s="2549"/>
      <c r="WUN72" s="2549"/>
      <c r="WUO72" s="2549"/>
      <c r="WUP72" s="2549"/>
      <c r="WUQ72" s="2549"/>
      <c r="WUR72" s="2549"/>
      <c r="WUS72" s="2549"/>
      <c r="WUT72" s="2549"/>
      <c r="WUU72" s="2549"/>
      <c r="WUV72" s="2549"/>
      <c r="WUW72" s="2549"/>
      <c r="WUX72" s="2549"/>
      <c r="WUY72" s="2549"/>
      <c r="WUZ72" s="2549"/>
      <c r="WVA72" s="2549"/>
      <c r="WVB72" s="2549"/>
      <c r="WVC72" s="2549"/>
      <c r="WVD72" s="2549"/>
      <c r="WVE72" s="2549"/>
      <c r="WVF72" s="2549"/>
      <c r="WVG72" s="2549"/>
      <c r="WVH72" s="2549"/>
      <c r="WVI72" s="2549"/>
      <c r="WVJ72" s="2549"/>
      <c r="WVK72" s="2549"/>
      <c r="WVL72" s="2549"/>
      <c r="WVM72" s="2549"/>
      <c r="WVN72" s="2549"/>
      <c r="WVO72" s="2549"/>
      <c r="WVP72" s="2549"/>
      <c r="WVQ72" s="2549"/>
      <c r="WVR72" s="2549"/>
      <c r="WVS72" s="2549"/>
      <c r="WVT72" s="2549"/>
      <c r="WVU72" s="2549"/>
      <c r="WVV72" s="2549"/>
      <c r="WVW72" s="2549"/>
      <c r="WVX72" s="2549"/>
      <c r="WVY72" s="2549"/>
      <c r="WVZ72" s="2549"/>
      <c r="WWA72" s="2549"/>
      <c r="WWB72" s="2549"/>
      <c r="WWC72" s="2549"/>
      <c r="WWD72" s="2549"/>
      <c r="WWE72" s="2549"/>
      <c r="WWF72" s="2549"/>
      <c r="WWG72" s="2549"/>
      <c r="WWH72" s="2549"/>
      <c r="WWI72" s="2549"/>
      <c r="WWJ72" s="2549"/>
      <c r="WWK72" s="2549"/>
      <c r="WWL72" s="2549"/>
      <c r="WWM72" s="2549"/>
      <c r="WWN72" s="2549"/>
      <c r="WWO72" s="2549"/>
      <c r="WWP72" s="2549"/>
      <c r="WWQ72" s="2549"/>
      <c r="WWR72" s="2549"/>
      <c r="WWS72" s="2549"/>
      <c r="WWT72" s="2549"/>
      <c r="WWU72" s="2549"/>
      <c r="WWV72" s="2549"/>
      <c r="WWW72" s="2549"/>
      <c r="WWX72" s="2549"/>
      <c r="WWY72" s="2549"/>
      <c r="WWZ72" s="2549"/>
      <c r="WXA72" s="2549"/>
      <c r="WXB72" s="2549"/>
      <c r="WXC72" s="2549"/>
      <c r="WXD72" s="2549"/>
      <c r="WXE72" s="2549"/>
      <c r="WXF72" s="2549"/>
      <c r="WXG72" s="2549"/>
      <c r="WXH72" s="2549"/>
      <c r="WXI72" s="2549"/>
      <c r="WXJ72" s="2549"/>
      <c r="WXK72" s="2549"/>
      <c r="WXL72" s="2549"/>
      <c r="WXM72" s="2549"/>
      <c r="WXN72" s="2549"/>
      <c r="WXO72" s="2549"/>
      <c r="WXP72" s="2549"/>
      <c r="WXQ72" s="2549"/>
      <c r="WXR72" s="2549"/>
      <c r="WXS72" s="2549"/>
      <c r="WXT72" s="2549"/>
      <c r="WXU72" s="2549"/>
      <c r="WXV72" s="2549"/>
      <c r="WXW72" s="2549"/>
      <c r="WXX72" s="2549"/>
      <c r="WXY72" s="2549"/>
      <c r="WXZ72" s="2549"/>
      <c r="WYA72" s="2549"/>
      <c r="WYB72" s="2549"/>
      <c r="WYC72" s="2549"/>
      <c r="WYD72" s="2549"/>
      <c r="WYE72" s="2549"/>
      <c r="WYF72" s="2549"/>
      <c r="WYG72" s="2549"/>
      <c r="WYH72" s="2549"/>
      <c r="WYI72" s="2549"/>
      <c r="WYJ72" s="2549"/>
      <c r="WYK72" s="2549"/>
      <c r="WYL72" s="2549"/>
      <c r="WYM72" s="2549"/>
      <c r="WYN72" s="2549"/>
      <c r="WYO72" s="2549"/>
      <c r="WYP72" s="2549"/>
      <c r="WYQ72" s="2549"/>
      <c r="WYR72" s="2549"/>
      <c r="WYS72" s="2549"/>
      <c r="WYT72" s="2549"/>
      <c r="WYU72" s="2549"/>
      <c r="WYV72" s="2549"/>
      <c r="WYW72" s="2549"/>
      <c r="WYX72" s="2549"/>
      <c r="WYY72" s="2549"/>
      <c r="WYZ72" s="2549"/>
      <c r="WZA72" s="2549"/>
      <c r="WZB72" s="2549"/>
      <c r="WZC72" s="2549"/>
      <c r="WZD72" s="2549"/>
      <c r="WZE72" s="2549"/>
      <c r="WZF72" s="2549"/>
      <c r="WZG72" s="2549"/>
      <c r="WZH72" s="2549"/>
      <c r="WZI72" s="2549"/>
      <c r="WZJ72" s="2549"/>
      <c r="WZK72" s="2549"/>
      <c r="WZL72" s="2549"/>
      <c r="WZM72" s="2549"/>
      <c r="WZN72" s="2549"/>
      <c r="WZO72" s="2549"/>
      <c r="WZP72" s="2549"/>
      <c r="WZQ72" s="2549"/>
      <c r="WZR72" s="2549"/>
      <c r="WZS72" s="2549"/>
      <c r="WZT72" s="2549"/>
      <c r="WZU72" s="2549"/>
      <c r="WZV72" s="2549"/>
      <c r="WZW72" s="2549"/>
      <c r="WZX72" s="2549"/>
      <c r="WZY72" s="2549"/>
      <c r="WZZ72" s="2549"/>
      <c r="XAA72" s="2549"/>
      <c r="XAB72" s="2549"/>
      <c r="XAC72" s="2549"/>
      <c r="XAD72" s="2549"/>
      <c r="XAE72" s="2549"/>
      <c r="XAF72" s="2549"/>
      <c r="XAG72" s="2549"/>
      <c r="XAH72" s="2549"/>
      <c r="XAI72" s="2549"/>
      <c r="XAJ72" s="2549"/>
      <c r="XAK72" s="2549"/>
      <c r="XAL72" s="2549"/>
      <c r="XAM72" s="2549"/>
      <c r="XAN72" s="2549"/>
      <c r="XAO72" s="2549"/>
      <c r="XAP72" s="2549"/>
      <c r="XAQ72" s="2549"/>
      <c r="XAR72" s="2549"/>
      <c r="XAS72" s="2549"/>
      <c r="XAT72" s="2549"/>
      <c r="XAU72" s="2549"/>
      <c r="XAV72" s="2549"/>
      <c r="XAW72" s="2549"/>
      <c r="XAX72" s="2549"/>
      <c r="XAY72" s="2549"/>
      <c r="XAZ72" s="2549"/>
      <c r="XBA72" s="2549"/>
      <c r="XBB72" s="2549"/>
      <c r="XBC72" s="2549"/>
      <c r="XBD72" s="2549"/>
      <c r="XBE72" s="2549"/>
      <c r="XBF72" s="2549"/>
      <c r="XBG72" s="2549"/>
      <c r="XBH72" s="2549"/>
      <c r="XBI72" s="2549"/>
      <c r="XBJ72" s="2549"/>
      <c r="XBK72" s="2549"/>
      <c r="XBL72" s="2549"/>
      <c r="XBM72" s="2549"/>
      <c r="XBN72" s="2549"/>
      <c r="XBO72" s="2549"/>
      <c r="XBP72" s="2549"/>
      <c r="XBQ72" s="2549"/>
      <c r="XBR72" s="2549"/>
      <c r="XBS72" s="2549"/>
      <c r="XBT72" s="2549"/>
      <c r="XBU72" s="2549"/>
      <c r="XBV72" s="2549"/>
      <c r="XBW72" s="2549"/>
      <c r="XBX72" s="2549"/>
      <c r="XBY72" s="2549"/>
      <c r="XBZ72" s="2549"/>
      <c r="XCA72" s="2549"/>
      <c r="XCB72" s="2549"/>
      <c r="XCC72" s="2549"/>
      <c r="XCD72" s="2549"/>
      <c r="XCE72" s="2549"/>
      <c r="XCF72" s="2549"/>
      <c r="XCG72" s="2549"/>
      <c r="XCH72" s="2549"/>
      <c r="XCI72" s="2549"/>
      <c r="XCJ72" s="2549"/>
      <c r="XCK72" s="2549"/>
      <c r="XCL72" s="2549"/>
      <c r="XCM72" s="2549"/>
      <c r="XCN72" s="2549"/>
      <c r="XCO72" s="2549"/>
      <c r="XCP72" s="2549"/>
      <c r="XCQ72" s="2549"/>
      <c r="XCR72" s="2549"/>
      <c r="XCS72" s="2549"/>
      <c r="XCT72" s="2549"/>
      <c r="XCU72" s="2549"/>
      <c r="XCV72" s="2549"/>
      <c r="XCW72" s="2549"/>
      <c r="XCX72" s="2549"/>
      <c r="XCY72" s="2549"/>
      <c r="XCZ72" s="2549"/>
      <c r="XDA72" s="2549"/>
      <c r="XDB72" s="2549"/>
      <c r="XDC72" s="2549"/>
      <c r="XDD72" s="2549"/>
      <c r="XDE72" s="2549"/>
      <c r="XDF72" s="2549"/>
      <c r="XDG72" s="2549"/>
      <c r="XDH72" s="2549"/>
      <c r="XDI72" s="2549"/>
      <c r="XDJ72" s="2549"/>
      <c r="XDK72" s="2549"/>
      <c r="XDL72" s="2549"/>
      <c r="XDM72" s="2549"/>
      <c r="XDN72" s="2549"/>
      <c r="XDO72" s="2549"/>
      <c r="XDP72" s="2549"/>
      <c r="XDQ72" s="2549"/>
      <c r="XDR72" s="2549"/>
      <c r="XDS72" s="2549"/>
      <c r="XDT72" s="2549"/>
      <c r="XDU72" s="2549"/>
      <c r="XDV72" s="2549"/>
      <c r="XDW72" s="2549"/>
      <c r="XDX72" s="2549"/>
      <c r="XDY72" s="2549"/>
      <c r="XDZ72" s="2549"/>
      <c r="XEA72" s="2549"/>
      <c r="XEB72" s="2549"/>
      <c r="XEC72" s="2549"/>
      <c r="XED72" s="2549"/>
      <c r="XEE72" s="2549"/>
      <c r="XEF72" s="2549"/>
      <c r="XEG72" s="2549"/>
      <c r="XEH72" s="2549"/>
      <c r="XEI72" s="2549"/>
      <c r="XEJ72" s="2549"/>
      <c r="XEK72" s="2549"/>
      <c r="XEL72" s="2549"/>
      <c r="XEM72" s="2549"/>
    </row>
    <row r="73" spans="1:16367" ht="14.4" thickTop="1">
      <c r="N73" s="3127" t="s">
        <v>775</v>
      </c>
    </row>
    <row r="77" spans="1:16367">
      <c r="B77" s="2596"/>
    </row>
    <row r="78" spans="1:16367">
      <c r="B78" s="2596"/>
    </row>
    <row r="79" spans="1:16367">
      <c r="B79" s="2596"/>
    </row>
    <row r="80" spans="1:16367">
      <c r="B80" s="2596"/>
    </row>
    <row r="81" spans="2:2">
      <c r="B81" s="2596"/>
    </row>
    <row r="82" spans="2:2">
      <c r="B82" s="2596"/>
    </row>
    <row r="83" spans="2:2">
      <c r="B83" s="2596"/>
    </row>
    <row r="84" spans="2:2">
      <c r="B84" s="2596"/>
    </row>
    <row r="85" spans="2:2">
      <c r="B85" s="2596"/>
    </row>
    <row r="86" spans="2:2">
      <c r="B86" s="2596"/>
    </row>
  </sheetData>
  <sheetProtection formatColumns="0" formatRows="0"/>
  <mergeCells count="1">
    <mergeCell ref="B3:M3"/>
  </mergeCells>
  <phoneticPr fontId="35" type="noConversion"/>
  <conditionalFormatting sqref="P7:P72">
    <cfRule type="cellIs" dxfId="13" priority="1" operator="equal">
      <formula>0</formula>
    </cfRule>
  </conditionalFormatting>
  <dataValidations disablePrompts="1" count="1">
    <dataValidation type="custom" allowBlank="1" showErrorMessage="1" errorTitle="Input Error" error="Please enter a numeric value." sqref="E17:J18 E12:J13 E8:J9 E30:J62" xr:uid="{DB9446E6-7376-4782-87A7-E5CED981AC12}">
      <formula1>ISNUMBER(E8)</formula1>
    </dataValidation>
  </dataValidations>
  <pageMargins left="0.7" right="0.7" top="0.75" bottom="0.75" header="0.3" footer="0.3"/>
  <pageSetup paperSize="8" fitToHeight="0" orientation="landscape" r:id="rId1"/>
  <headerFooter>
    <oddHeader>&amp;L&amp;F&amp;CSheet: &amp;A&amp;ROFFICIAL</oddHeader>
    <oddFooter>&amp;LPrinted on: &amp;D at &amp;T&amp;CPage &amp;P of &amp;N&amp;ROfwat</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FD3AE-F303-406D-BD95-53D848D18B20}">
  <sheetPr codeName="Sheet151"/>
  <dimension ref="A1:AV410"/>
  <sheetViews>
    <sheetView workbookViewId="0">
      <selection activeCell="AS1" sqref="AS1:AS1048576"/>
    </sheetView>
  </sheetViews>
  <sheetFormatPr defaultRowHeight="13.8"/>
  <cols>
    <col min="1" max="1" width="1.19921875" style="3128" customWidth="1"/>
    <col min="2" max="2" width="21.19921875" style="2599" bestFit="1" customWidth="1"/>
    <col min="3" max="3" width="21.19921875" style="2599" customWidth="1"/>
    <col min="4" max="5" width="8.59765625" style="2599" customWidth="1"/>
    <col min="6" max="12" width="9.59765625" style="2599" customWidth="1"/>
    <col min="13" max="13" width="1.5" style="2599" customWidth="1"/>
    <col min="14" max="20" width="9.59765625" style="2599" customWidth="1"/>
    <col min="21" max="21" width="1.59765625" style="2599" customWidth="1"/>
    <col min="22" max="28" width="9.59765625" style="2599" customWidth="1"/>
    <col min="29" max="29" width="1.5" style="2599" customWidth="1"/>
    <col min="30" max="36" width="14.5" style="2599" customWidth="1"/>
    <col min="37" max="40" width="25.19921875" style="2599" customWidth="1"/>
    <col min="41" max="41" width="1" style="2599" customWidth="1"/>
    <col min="42" max="42" width="9.69921875" style="2599" customWidth="1"/>
    <col min="43" max="44" width="1.69921875" style="3471" customWidth="1"/>
    <col min="45" max="45" width="19.69921875" style="3471" bestFit="1" customWidth="1"/>
    <col min="46" max="46" width="1.69921875" style="3475" customWidth="1"/>
    <col min="47" max="47" width="1.69921875" style="3471" customWidth="1"/>
    <col min="48" max="48" width="8" style="3471" bestFit="1" customWidth="1"/>
    <col min="49" max="16323" width="8" style="2599" bestFit="1" customWidth="1"/>
    <col min="16324" max="16384" width="9" style="2599"/>
  </cols>
  <sheetData>
    <row r="1" spans="1:47" ht="23.25" customHeight="1">
      <c r="A1" s="3128" t="s">
        <v>713</v>
      </c>
      <c r="B1" s="1210" t="s">
        <v>5841</v>
      </c>
      <c r="C1" s="1210"/>
      <c r="D1" s="1210"/>
      <c r="E1" s="1210"/>
      <c r="F1" s="1210"/>
      <c r="G1" s="1210"/>
      <c r="H1" s="2600"/>
      <c r="I1" s="920"/>
      <c r="L1" s="1210"/>
      <c r="M1" s="1210"/>
      <c r="N1" s="1210"/>
      <c r="O1" s="1210"/>
      <c r="P1" s="2600"/>
      <c r="Q1" s="920"/>
      <c r="T1" s="1210"/>
      <c r="V1" s="1210"/>
      <c r="W1" s="1210"/>
      <c r="X1" s="1210"/>
      <c r="Y1" s="1210"/>
      <c r="Z1" s="1210"/>
      <c r="AA1" s="1210"/>
      <c r="AB1" s="1210"/>
      <c r="AC1" s="1210"/>
      <c r="AD1" s="1210"/>
      <c r="AE1" s="2600"/>
      <c r="AF1" s="920"/>
      <c r="AG1" s="920"/>
      <c r="AH1" s="920"/>
      <c r="AI1" s="920"/>
      <c r="AJ1" s="920"/>
      <c r="AK1" s="920"/>
      <c r="AL1" s="920"/>
      <c r="AO1" s="5362"/>
      <c r="AP1" s="5362"/>
      <c r="AR1" s="3472"/>
      <c r="AT1" s="3473"/>
      <c r="AU1" s="3474"/>
    </row>
    <row r="2" spans="1:47" ht="23.25" customHeight="1">
      <c r="B2" s="2748" t="str">
        <f>SelectCompany!$B$4</f>
        <v>South Staffordshire Water</v>
      </c>
      <c r="C2" s="1210"/>
      <c r="D2" s="2602"/>
      <c r="E2" s="2602"/>
      <c r="F2" s="2602"/>
      <c r="G2" s="2602"/>
      <c r="H2" s="2603"/>
      <c r="I2" s="920"/>
      <c r="L2" s="1210"/>
      <c r="M2" s="2602"/>
      <c r="N2" s="2602"/>
      <c r="O2" s="2602"/>
      <c r="P2" s="2603"/>
      <c r="Q2" s="920"/>
      <c r="T2" s="1210"/>
      <c r="V2" s="1210"/>
      <c r="W2" s="1210"/>
      <c r="X2" s="1210"/>
      <c r="Y2" s="1210"/>
      <c r="Z2" s="1210"/>
      <c r="AA2" s="1210"/>
      <c r="AB2" s="1210"/>
      <c r="AC2" s="2602"/>
      <c r="AD2" s="2602"/>
      <c r="AE2" s="2603"/>
      <c r="AF2" s="920"/>
      <c r="AG2" s="920"/>
      <c r="AH2" s="920"/>
      <c r="AI2" s="920"/>
      <c r="AJ2" s="920"/>
      <c r="AK2" s="920"/>
      <c r="AL2" s="920"/>
      <c r="AO2" s="5362"/>
      <c r="AP2" s="5362"/>
      <c r="AR2" s="3472"/>
      <c r="AT2" s="3473"/>
      <c r="AU2" s="3474"/>
    </row>
    <row r="3" spans="1:47" ht="36.75" customHeight="1">
      <c r="B3" s="4967" t="s">
        <v>5842</v>
      </c>
      <c r="C3" s="4967"/>
      <c r="D3" s="4967"/>
      <c r="E3" s="4967"/>
      <c r="F3" s="4967"/>
      <c r="G3" s="4967"/>
      <c r="H3" s="4967"/>
      <c r="I3" s="4967"/>
      <c r="J3" s="4967"/>
      <c r="K3" s="4967"/>
      <c r="L3" s="4967"/>
      <c r="M3" s="4967"/>
      <c r="N3" s="4967"/>
      <c r="O3" s="4967"/>
      <c r="P3" s="4967"/>
      <c r="Q3" s="4967"/>
      <c r="R3" s="4967"/>
      <c r="S3" s="4967"/>
      <c r="T3" s="4967"/>
      <c r="U3" s="4967"/>
      <c r="V3" s="4967"/>
      <c r="W3" s="4967"/>
      <c r="X3" s="4967"/>
      <c r="Y3" s="4967"/>
      <c r="Z3" s="4967"/>
      <c r="AA3" s="4967"/>
      <c r="AB3" s="4967"/>
      <c r="AC3" s="4967"/>
      <c r="AD3" s="4967"/>
      <c r="AE3" s="4967"/>
      <c r="AF3" s="4967"/>
      <c r="AG3" s="4967"/>
      <c r="AH3" s="4967"/>
      <c r="AI3" s="4967"/>
      <c r="AJ3" s="4967"/>
      <c r="AK3" s="4967"/>
      <c r="AL3" s="4967"/>
      <c r="AM3" s="4967"/>
      <c r="AN3" s="4967"/>
      <c r="AO3" s="4967"/>
      <c r="AP3" s="4967"/>
      <c r="AQ3" s="3078"/>
      <c r="AR3" s="3472"/>
      <c r="AS3" s="3476" t="s">
        <v>716</v>
      </c>
      <c r="AT3" s="3473"/>
      <c r="AU3" s="3474"/>
    </row>
    <row r="4" spans="1:47" ht="16.2" thickBot="1">
      <c r="B4" s="2604"/>
      <c r="C4" s="2604"/>
      <c r="D4" s="2604"/>
      <c r="E4" s="2604"/>
      <c r="F4" s="2604"/>
      <c r="G4" s="2604"/>
      <c r="H4" s="2604"/>
      <c r="I4" s="2604"/>
      <c r="J4" s="2604"/>
      <c r="K4" s="2604"/>
      <c r="L4" s="2604"/>
      <c r="M4" s="2604"/>
      <c r="N4" s="2601"/>
      <c r="O4" s="2601"/>
      <c r="P4" s="2601"/>
      <c r="Q4" s="2601"/>
      <c r="R4" s="2601"/>
      <c r="S4" s="2601"/>
      <c r="T4" s="2601"/>
      <c r="V4" s="2601"/>
      <c r="W4" s="2601"/>
      <c r="X4" s="2601"/>
      <c r="Y4" s="2601"/>
      <c r="Z4" s="2601"/>
      <c r="AA4" s="2601"/>
      <c r="AB4" s="2601"/>
      <c r="AC4" s="2601"/>
      <c r="AD4" s="2601"/>
      <c r="AE4" s="2601"/>
      <c r="AF4" s="2601"/>
      <c r="AG4" s="2601"/>
      <c r="AH4" s="2601"/>
      <c r="AI4" s="2601"/>
      <c r="AJ4" s="2601"/>
      <c r="AK4" s="2601"/>
      <c r="AL4" s="2601"/>
      <c r="AM4" s="2601"/>
      <c r="AN4" s="2601"/>
      <c r="AO4" s="5362"/>
      <c r="AP4" s="5362"/>
      <c r="AR4" s="3472"/>
      <c r="AT4" s="3473"/>
      <c r="AU4" s="3474"/>
    </row>
    <row r="5" spans="1:47" ht="16.2" thickTop="1" thickBot="1">
      <c r="B5" s="2605"/>
      <c r="C5" s="2605"/>
      <c r="D5" s="2605"/>
      <c r="E5" s="2605"/>
      <c r="F5" s="5363" t="s">
        <v>980</v>
      </c>
      <c r="G5" s="5364"/>
      <c r="H5" s="5364"/>
      <c r="I5" s="5364"/>
      <c r="J5" s="5364"/>
      <c r="K5" s="5364"/>
      <c r="L5" s="5365"/>
      <c r="M5" s="2605"/>
      <c r="N5" s="5363" t="s">
        <v>1071</v>
      </c>
      <c r="O5" s="5364"/>
      <c r="P5" s="5364"/>
      <c r="Q5" s="5364"/>
      <c r="R5" s="5364"/>
      <c r="S5" s="5364"/>
      <c r="T5" s="5365"/>
      <c r="V5" s="5363" t="s">
        <v>5843</v>
      </c>
      <c r="W5" s="5364"/>
      <c r="X5" s="5364"/>
      <c r="Y5" s="5364"/>
      <c r="Z5" s="5364"/>
      <c r="AA5" s="5364"/>
      <c r="AB5" s="5365"/>
      <c r="AC5" s="2606"/>
      <c r="AD5" s="2607" t="s">
        <v>5844</v>
      </c>
      <c r="AE5" s="2608" t="s">
        <v>5845</v>
      </c>
      <c r="AF5" s="2608" t="s">
        <v>5846</v>
      </c>
      <c r="AG5" s="2608" t="s">
        <v>5847</v>
      </c>
      <c r="AH5" s="2608" t="s">
        <v>5848</v>
      </c>
      <c r="AI5" s="2608" t="s">
        <v>5849</v>
      </c>
      <c r="AJ5" s="2608" t="s">
        <v>5850</v>
      </c>
      <c r="AK5" s="2608" t="s">
        <v>5851</v>
      </c>
      <c r="AL5" s="2608" t="s">
        <v>5852</v>
      </c>
      <c r="AM5" s="2609" t="s">
        <v>5853</v>
      </c>
      <c r="AN5" s="2610" t="s">
        <v>5854</v>
      </c>
      <c r="AO5" s="2606"/>
      <c r="AP5" s="5366" t="s">
        <v>723</v>
      </c>
      <c r="AQ5" s="3078"/>
      <c r="AR5" s="3472"/>
      <c r="AT5" s="3473"/>
      <c r="AU5" s="3478"/>
    </row>
    <row r="6" spans="1:47" ht="62.4" thickTop="1" thickBot="1">
      <c r="A6" s="3128" t="s">
        <v>725</v>
      </c>
      <c r="B6" s="2611" t="s">
        <v>4545</v>
      </c>
      <c r="C6" s="2612" t="s">
        <v>5855</v>
      </c>
      <c r="D6" s="2613" t="s">
        <v>718</v>
      </c>
      <c r="E6" s="2613" t="s">
        <v>719</v>
      </c>
      <c r="F6" s="2614" t="s">
        <v>1280</v>
      </c>
      <c r="G6" s="2614" t="s">
        <v>1281</v>
      </c>
      <c r="H6" s="2614" t="s">
        <v>1282</v>
      </c>
      <c r="I6" s="2614" t="s">
        <v>1283</v>
      </c>
      <c r="J6" s="2614" t="s">
        <v>1284</v>
      </c>
      <c r="K6" s="2614" t="s">
        <v>1285</v>
      </c>
      <c r="L6" s="2615" t="s">
        <v>5856</v>
      </c>
      <c r="M6" s="2616"/>
      <c r="N6" s="2617" t="s">
        <v>1280</v>
      </c>
      <c r="O6" s="2618" t="s">
        <v>1281</v>
      </c>
      <c r="P6" s="2618" t="s">
        <v>1282</v>
      </c>
      <c r="Q6" s="2618" t="s">
        <v>1283</v>
      </c>
      <c r="R6" s="2618" t="s">
        <v>1284</v>
      </c>
      <c r="S6" s="2618" t="s">
        <v>1285</v>
      </c>
      <c r="T6" s="2619" t="s">
        <v>5856</v>
      </c>
      <c r="V6" s="2617" t="s">
        <v>1280</v>
      </c>
      <c r="W6" s="2618" t="s">
        <v>1281</v>
      </c>
      <c r="X6" s="2618" t="s">
        <v>1282</v>
      </c>
      <c r="Y6" s="2618" t="s">
        <v>1283</v>
      </c>
      <c r="Z6" s="2618" t="s">
        <v>1284</v>
      </c>
      <c r="AA6" s="2618" t="s">
        <v>1285</v>
      </c>
      <c r="AB6" s="2619" t="s">
        <v>5856</v>
      </c>
      <c r="AC6" s="2606"/>
      <c r="AD6" s="2620" t="s">
        <v>5857</v>
      </c>
      <c r="AE6" s="2621" t="s">
        <v>5858</v>
      </c>
      <c r="AF6" s="2621" t="s">
        <v>5859</v>
      </c>
      <c r="AG6" s="2621" t="s">
        <v>5860</v>
      </c>
      <c r="AH6" s="2621" t="s">
        <v>5861</v>
      </c>
      <c r="AI6" s="2621" t="s">
        <v>5862</v>
      </c>
      <c r="AJ6" s="2621" t="s">
        <v>5863</v>
      </c>
      <c r="AK6" s="2621" t="s">
        <v>5864</v>
      </c>
      <c r="AL6" s="2621" t="s">
        <v>5865</v>
      </c>
      <c r="AM6" s="2622" t="s">
        <v>5866</v>
      </c>
      <c r="AN6" s="2623" t="s">
        <v>5867</v>
      </c>
      <c r="AO6" s="2606"/>
      <c r="AP6" s="5367"/>
      <c r="AQ6" s="3078"/>
      <c r="AR6" s="3472"/>
      <c r="AT6" s="3473"/>
      <c r="AU6" s="3478"/>
    </row>
    <row r="7" spans="1:47" ht="15.75" customHeight="1" thickTop="1" thickBot="1">
      <c r="A7" s="3128" t="s">
        <v>729</v>
      </c>
      <c r="AR7" s="3472"/>
      <c r="AS7" s="3438">
        <f t="shared" ref="AS7:AS70" si="0">IF( COUNTBLANK(F7:AN7) = AT7, 0, rngIncomplete )</f>
        <v>0</v>
      </c>
      <c r="AT7" s="1003">
        <v>35</v>
      </c>
    </row>
    <row r="8" spans="1:47" ht="15.75" customHeight="1" thickTop="1">
      <c r="B8" s="2624" t="s">
        <v>5868</v>
      </c>
      <c r="C8" s="2625" t="s">
        <v>5869</v>
      </c>
      <c r="D8" s="2626" t="s">
        <v>731</v>
      </c>
      <c r="E8" s="2626">
        <v>3</v>
      </c>
      <c r="F8" s="2627"/>
      <c r="G8" s="2627"/>
      <c r="H8" s="2627"/>
      <c r="I8" s="2627"/>
      <c r="J8" s="2627"/>
      <c r="K8" s="2627"/>
      <c r="L8" s="2628"/>
      <c r="M8" s="2629"/>
      <c r="N8" s="2630"/>
      <c r="O8" s="2627"/>
      <c r="P8" s="2627"/>
      <c r="Q8" s="2627"/>
      <c r="R8" s="2627"/>
      <c r="S8" s="2627"/>
      <c r="T8" s="2628"/>
      <c r="V8" s="2630"/>
      <c r="W8" s="2627"/>
      <c r="X8" s="2627"/>
      <c r="Y8" s="2627"/>
      <c r="Z8" s="2627"/>
      <c r="AA8" s="2627"/>
      <c r="AB8" s="2628"/>
      <c r="AC8" s="2631"/>
      <c r="AD8" s="2630"/>
      <c r="AE8" s="2627"/>
      <c r="AF8" s="2627"/>
      <c r="AG8" s="2632"/>
      <c r="AH8" s="2633"/>
      <c r="AI8" s="2633"/>
      <c r="AJ8" s="2633"/>
      <c r="AK8" s="2633"/>
      <c r="AL8" s="2633"/>
      <c r="AM8" s="2633"/>
      <c r="AN8" s="2749"/>
      <c r="AO8" s="2606"/>
      <c r="AP8" s="2634" t="s">
        <v>5870</v>
      </c>
      <c r="AQ8" s="3078"/>
      <c r="AR8" s="3472"/>
      <c r="AS8" s="3438" t="str">
        <f t="shared" si="0"/>
        <v>Please complete all cells in row</v>
      </c>
      <c r="AT8" s="3473">
        <v>3</v>
      </c>
      <c r="AU8" s="3479"/>
    </row>
    <row r="9" spans="1:47" ht="15.75" customHeight="1">
      <c r="B9" s="2635" t="s">
        <v>5871</v>
      </c>
      <c r="C9" s="2636" t="s">
        <v>5869</v>
      </c>
      <c r="D9" s="2637" t="s">
        <v>731</v>
      </c>
      <c r="E9" s="2637">
        <v>3</v>
      </c>
      <c r="F9" s="2638"/>
      <c r="G9" s="2638"/>
      <c r="H9" s="2638"/>
      <c r="I9" s="2638"/>
      <c r="J9" s="2638"/>
      <c r="K9" s="2638"/>
      <c r="L9" s="2639"/>
      <c r="M9" s="2629"/>
      <c r="N9" s="2640"/>
      <c r="O9" s="2638"/>
      <c r="P9" s="2638"/>
      <c r="Q9" s="2638"/>
      <c r="R9" s="2638"/>
      <c r="S9" s="2638"/>
      <c r="T9" s="2639"/>
      <c r="V9" s="2640"/>
      <c r="W9" s="2638"/>
      <c r="X9" s="2638"/>
      <c r="Y9" s="2638"/>
      <c r="Z9" s="2638"/>
      <c r="AA9" s="2638"/>
      <c r="AB9" s="2639"/>
      <c r="AC9" s="2631"/>
      <c r="AD9" s="2640"/>
      <c r="AE9" s="2638"/>
      <c r="AF9" s="2638"/>
      <c r="AG9" s="2641"/>
      <c r="AH9" s="2642"/>
      <c r="AI9" s="2642"/>
      <c r="AJ9" s="2642"/>
      <c r="AK9" s="2642"/>
      <c r="AL9" s="2642"/>
      <c r="AM9" s="2643"/>
      <c r="AN9" s="2750"/>
      <c r="AO9" s="2606"/>
      <c r="AP9" s="2644" t="s">
        <v>5872</v>
      </c>
      <c r="AQ9" s="3078"/>
      <c r="AR9" s="3472"/>
      <c r="AS9" s="3438" t="str">
        <f t="shared" si="0"/>
        <v>Please complete all cells in row</v>
      </c>
      <c r="AT9" s="3473">
        <v>3</v>
      </c>
      <c r="AU9" s="3479"/>
    </row>
    <row r="10" spans="1:47" ht="15.75" customHeight="1">
      <c r="B10" s="2635" t="s">
        <v>5873</v>
      </c>
      <c r="C10" s="2636" t="s">
        <v>5869</v>
      </c>
      <c r="D10" s="2637" t="s">
        <v>731</v>
      </c>
      <c r="E10" s="2637">
        <v>3</v>
      </c>
      <c r="F10" s="2638"/>
      <c r="G10" s="2638"/>
      <c r="H10" s="2638"/>
      <c r="I10" s="2638"/>
      <c r="J10" s="2638"/>
      <c r="K10" s="2638"/>
      <c r="L10" s="2639"/>
      <c r="M10" s="2629"/>
      <c r="N10" s="2640"/>
      <c r="O10" s="2638"/>
      <c r="P10" s="2638"/>
      <c r="Q10" s="2638"/>
      <c r="R10" s="2638"/>
      <c r="S10" s="2638"/>
      <c r="T10" s="2639"/>
      <c r="V10" s="2640"/>
      <c r="W10" s="2638"/>
      <c r="X10" s="2638"/>
      <c r="Y10" s="2638"/>
      <c r="Z10" s="2638"/>
      <c r="AA10" s="2638"/>
      <c r="AB10" s="2639"/>
      <c r="AC10" s="2631"/>
      <c r="AD10" s="2640"/>
      <c r="AE10" s="2638"/>
      <c r="AF10" s="2638"/>
      <c r="AG10" s="2641"/>
      <c r="AH10" s="2642"/>
      <c r="AI10" s="2642"/>
      <c r="AJ10" s="2642"/>
      <c r="AK10" s="2642"/>
      <c r="AL10" s="2642"/>
      <c r="AM10" s="2643"/>
      <c r="AN10" s="2750"/>
      <c r="AO10" s="2606"/>
      <c r="AP10" s="2644" t="s">
        <v>5874</v>
      </c>
      <c r="AQ10" s="3078"/>
      <c r="AR10" s="3472"/>
      <c r="AS10" s="3438" t="str">
        <f t="shared" si="0"/>
        <v>Please complete all cells in row</v>
      </c>
      <c r="AT10" s="3473">
        <v>3</v>
      </c>
      <c r="AU10" s="3479"/>
    </row>
    <row r="11" spans="1:47" ht="15.75" customHeight="1">
      <c r="B11" s="2635" t="s">
        <v>5875</v>
      </c>
      <c r="C11" s="2636" t="s">
        <v>5869</v>
      </c>
      <c r="D11" s="2637" t="s">
        <v>731</v>
      </c>
      <c r="E11" s="2637">
        <v>3</v>
      </c>
      <c r="F11" s="2638"/>
      <c r="G11" s="2638"/>
      <c r="H11" s="2638"/>
      <c r="I11" s="2638"/>
      <c r="J11" s="2638"/>
      <c r="K11" s="2638"/>
      <c r="L11" s="2639"/>
      <c r="M11" s="2645"/>
      <c r="N11" s="2640"/>
      <c r="O11" s="2638"/>
      <c r="P11" s="2638"/>
      <c r="Q11" s="2638"/>
      <c r="R11" s="2638"/>
      <c r="S11" s="2638"/>
      <c r="T11" s="2639"/>
      <c r="V11" s="2640"/>
      <c r="W11" s="2638"/>
      <c r="X11" s="2638"/>
      <c r="Y11" s="2638"/>
      <c r="Z11" s="2638"/>
      <c r="AA11" s="2638"/>
      <c r="AB11" s="2639"/>
      <c r="AC11" s="2631"/>
      <c r="AD11" s="2640"/>
      <c r="AE11" s="2638"/>
      <c r="AF11" s="2638"/>
      <c r="AG11" s="2641"/>
      <c r="AH11" s="2642"/>
      <c r="AI11" s="2642"/>
      <c r="AJ11" s="2642"/>
      <c r="AK11" s="2642"/>
      <c r="AL11" s="2642"/>
      <c r="AM11" s="2643"/>
      <c r="AN11" s="2750"/>
      <c r="AO11" s="2606"/>
      <c r="AP11" s="2644" t="s">
        <v>5876</v>
      </c>
      <c r="AQ11" s="3078"/>
      <c r="AR11" s="3472"/>
      <c r="AS11" s="3438" t="str">
        <f t="shared" si="0"/>
        <v>Please complete all cells in row</v>
      </c>
      <c r="AT11" s="3473">
        <v>3</v>
      </c>
      <c r="AU11" s="3479"/>
    </row>
    <row r="12" spans="1:47" ht="15.75" customHeight="1">
      <c r="B12" s="2635" t="s">
        <v>5877</v>
      </c>
      <c r="C12" s="2636" t="s">
        <v>5869</v>
      </c>
      <c r="D12" s="2637" t="s">
        <v>731</v>
      </c>
      <c r="E12" s="2637">
        <v>3</v>
      </c>
      <c r="F12" s="2638"/>
      <c r="G12" s="2638"/>
      <c r="H12" s="2638"/>
      <c r="I12" s="2638"/>
      <c r="J12" s="2638"/>
      <c r="K12" s="2638"/>
      <c r="L12" s="2639"/>
      <c r="M12" s="2645"/>
      <c r="N12" s="2640"/>
      <c r="O12" s="2638"/>
      <c r="P12" s="2638"/>
      <c r="Q12" s="2638"/>
      <c r="R12" s="2638"/>
      <c r="S12" s="2638"/>
      <c r="T12" s="2639"/>
      <c r="V12" s="2640"/>
      <c r="W12" s="2638"/>
      <c r="X12" s="2638"/>
      <c r="Y12" s="2638"/>
      <c r="Z12" s="2638"/>
      <c r="AA12" s="2638"/>
      <c r="AB12" s="2639"/>
      <c r="AC12" s="2631"/>
      <c r="AD12" s="2640"/>
      <c r="AE12" s="2638"/>
      <c r="AF12" s="2638"/>
      <c r="AG12" s="2641"/>
      <c r="AH12" s="2642"/>
      <c r="AI12" s="2642"/>
      <c r="AJ12" s="2642"/>
      <c r="AK12" s="2642"/>
      <c r="AL12" s="2642"/>
      <c r="AM12" s="2643"/>
      <c r="AN12" s="2750"/>
      <c r="AO12" s="2606"/>
      <c r="AP12" s="2644" t="s">
        <v>5878</v>
      </c>
      <c r="AQ12" s="3078"/>
      <c r="AR12" s="3472"/>
      <c r="AS12" s="3438" t="str">
        <f t="shared" si="0"/>
        <v>Please complete all cells in row</v>
      </c>
      <c r="AT12" s="3473">
        <v>3</v>
      </c>
      <c r="AU12" s="3479"/>
    </row>
    <row r="13" spans="1:47" ht="15" customHeight="1">
      <c r="B13" s="2635" t="s">
        <v>5879</v>
      </c>
      <c r="C13" s="2636" t="s">
        <v>5869</v>
      </c>
      <c r="D13" s="2637" t="s">
        <v>731</v>
      </c>
      <c r="E13" s="2637">
        <v>3</v>
      </c>
      <c r="F13" s="2638"/>
      <c r="G13" s="2638"/>
      <c r="H13" s="2638"/>
      <c r="I13" s="2638"/>
      <c r="J13" s="2638"/>
      <c r="K13" s="2638"/>
      <c r="L13" s="2639"/>
      <c r="M13" s="2645"/>
      <c r="N13" s="2640"/>
      <c r="O13" s="2638"/>
      <c r="P13" s="2638"/>
      <c r="Q13" s="2638"/>
      <c r="R13" s="2638"/>
      <c r="S13" s="2638"/>
      <c r="T13" s="2639"/>
      <c r="V13" s="2640"/>
      <c r="W13" s="2638"/>
      <c r="X13" s="2638"/>
      <c r="Y13" s="2638"/>
      <c r="Z13" s="2638"/>
      <c r="AA13" s="2638"/>
      <c r="AB13" s="2639"/>
      <c r="AC13" s="2631"/>
      <c r="AD13" s="2640"/>
      <c r="AE13" s="2638"/>
      <c r="AF13" s="2638"/>
      <c r="AG13" s="2641"/>
      <c r="AH13" s="2642"/>
      <c r="AI13" s="2642"/>
      <c r="AJ13" s="2642"/>
      <c r="AK13" s="2642"/>
      <c r="AL13" s="2642"/>
      <c r="AM13" s="2643"/>
      <c r="AN13" s="2750"/>
      <c r="AO13" s="2606"/>
      <c r="AP13" s="2644" t="s">
        <v>5880</v>
      </c>
      <c r="AR13" s="3472"/>
      <c r="AS13" s="3438" t="str">
        <f t="shared" si="0"/>
        <v>Please complete all cells in row</v>
      </c>
      <c r="AT13" s="3473">
        <v>3</v>
      </c>
      <c r="AU13" s="3479"/>
    </row>
    <row r="14" spans="1:47" ht="15.75" customHeight="1">
      <c r="B14" s="2635" t="s">
        <v>5881</v>
      </c>
      <c r="C14" s="2636" t="s">
        <v>5869</v>
      </c>
      <c r="D14" s="2637" t="s">
        <v>731</v>
      </c>
      <c r="E14" s="2637">
        <v>3</v>
      </c>
      <c r="F14" s="2638"/>
      <c r="G14" s="2638"/>
      <c r="H14" s="2638"/>
      <c r="I14" s="2638"/>
      <c r="J14" s="2638"/>
      <c r="K14" s="2638"/>
      <c r="L14" s="2639"/>
      <c r="M14" s="2645"/>
      <c r="N14" s="2640"/>
      <c r="O14" s="2638"/>
      <c r="P14" s="2638"/>
      <c r="Q14" s="2638"/>
      <c r="R14" s="2638"/>
      <c r="S14" s="2638"/>
      <c r="T14" s="2639"/>
      <c r="V14" s="2640"/>
      <c r="W14" s="2638"/>
      <c r="X14" s="2638"/>
      <c r="Y14" s="2638"/>
      <c r="Z14" s="2638"/>
      <c r="AA14" s="2638"/>
      <c r="AB14" s="2639"/>
      <c r="AC14" s="2631"/>
      <c r="AD14" s="2640"/>
      <c r="AE14" s="2638"/>
      <c r="AF14" s="2638"/>
      <c r="AG14" s="2641"/>
      <c r="AH14" s="2642"/>
      <c r="AI14" s="2642"/>
      <c r="AJ14" s="2642"/>
      <c r="AK14" s="2642"/>
      <c r="AL14" s="2642"/>
      <c r="AM14" s="2643"/>
      <c r="AN14" s="2750"/>
      <c r="AO14" s="2606"/>
      <c r="AP14" s="2644" t="s">
        <v>5882</v>
      </c>
      <c r="AQ14" s="3477"/>
      <c r="AR14" s="3472"/>
      <c r="AS14" s="3438" t="str">
        <f t="shared" si="0"/>
        <v>Please complete all cells in row</v>
      </c>
      <c r="AT14" s="3473">
        <v>3</v>
      </c>
      <c r="AU14" s="3479"/>
    </row>
    <row r="15" spans="1:47" ht="15.75" customHeight="1">
      <c r="B15" s="2635" t="s">
        <v>5883</v>
      </c>
      <c r="C15" s="2636" t="s">
        <v>5869</v>
      </c>
      <c r="D15" s="2637" t="s">
        <v>731</v>
      </c>
      <c r="E15" s="2637">
        <v>3</v>
      </c>
      <c r="F15" s="2638"/>
      <c r="G15" s="2638"/>
      <c r="H15" s="2638"/>
      <c r="I15" s="2638"/>
      <c r="J15" s="2638"/>
      <c r="K15" s="2638"/>
      <c r="L15" s="2639"/>
      <c r="M15" s="2645"/>
      <c r="N15" s="2640"/>
      <c r="O15" s="2638"/>
      <c r="P15" s="2638"/>
      <c r="Q15" s="2638"/>
      <c r="R15" s="2638"/>
      <c r="S15" s="2638"/>
      <c r="T15" s="2639"/>
      <c r="V15" s="2640"/>
      <c r="W15" s="2638"/>
      <c r="X15" s="2638"/>
      <c r="Y15" s="2638"/>
      <c r="Z15" s="2638"/>
      <c r="AA15" s="2638"/>
      <c r="AB15" s="2639"/>
      <c r="AC15" s="2631"/>
      <c r="AD15" s="2640"/>
      <c r="AE15" s="2638"/>
      <c r="AF15" s="2638"/>
      <c r="AG15" s="2641"/>
      <c r="AH15" s="2642"/>
      <c r="AI15" s="2642"/>
      <c r="AJ15" s="2642"/>
      <c r="AK15" s="2642"/>
      <c r="AL15" s="2642"/>
      <c r="AM15" s="2643"/>
      <c r="AN15" s="2750"/>
      <c r="AO15" s="2606"/>
      <c r="AP15" s="2644" t="s">
        <v>5884</v>
      </c>
      <c r="AQ15" s="3477"/>
      <c r="AR15" s="3472"/>
      <c r="AS15" s="3438" t="str">
        <f t="shared" si="0"/>
        <v>Please complete all cells in row</v>
      </c>
      <c r="AT15" s="3473">
        <v>3</v>
      </c>
      <c r="AU15" s="3479"/>
    </row>
    <row r="16" spans="1:47" ht="15.75" customHeight="1">
      <c r="B16" s="2635" t="s">
        <v>5885</v>
      </c>
      <c r="C16" s="2636" t="s">
        <v>5869</v>
      </c>
      <c r="D16" s="2637" t="s">
        <v>731</v>
      </c>
      <c r="E16" s="2637">
        <v>3</v>
      </c>
      <c r="F16" s="2638"/>
      <c r="G16" s="2638"/>
      <c r="H16" s="2638"/>
      <c r="I16" s="2638"/>
      <c r="J16" s="2638"/>
      <c r="K16" s="2638"/>
      <c r="L16" s="2639"/>
      <c r="M16" s="2645"/>
      <c r="N16" s="2640"/>
      <c r="O16" s="2638"/>
      <c r="P16" s="2638"/>
      <c r="Q16" s="2638"/>
      <c r="R16" s="2638"/>
      <c r="S16" s="2638"/>
      <c r="T16" s="2639"/>
      <c r="V16" s="2640"/>
      <c r="W16" s="2638"/>
      <c r="X16" s="2638"/>
      <c r="Y16" s="2638"/>
      <c r="Z16" s="2638"/>
      <c r="AA16" s="2638"/>
      <c r="AB16" s="2639"/>
      <c r="AC16" s="2631"/>
      <c r="AD16" s="2640"/>
      <c r="AE16" s="2638"/>
      <c r="AF16" s="2638"/>
      <c r="AG16" s="2641"/>
      <c r="AH16" s="2642"/>
      <c r="AI16" s="2642"/>
      <c r="AJ16" s="2642"/>
      <c r="AK16" s="2642"/>
      <c r="AL16" s="2642"/>
      <c r="AM16" s="2643"/>
      <c r="AN16" s="2750"/>
      <c r="AO16" s="2606"/>
      <c r="AP16" s="2644" t="s">
        <v>5886</v>
      </c>
      <c r="AQ16" s="3477"/>
      <c r="AR16" s="3472"/>
      <c r="AS16" s="3438" t="str">
        <f t="shared" si="0"/>
        <v>Please complete all cells in row</v>
      </c>
      <c r="AT16" s="3473">
        <v>3</v>
      </c>
      <c r="AU16" s="3479"/>
    </row>
    <row r="17" spans="2:47" ht="15.75" customHeight="1">
      <c r="B17" s="2635" t="s">
        <v>5887</v>
      </c>
      <c r="C17" s="2636" t="s">
        <v>5869</v>
      </c>
      <c r="D17" s="2637" t="s">
        <v>731</v>
      </c>
      <c r="E17" s="2637">
        <v>3</v>
      </c>
      <c r="F17" s="2638"/>
      <c r="G17" s="2638"/>
      <c r="H17" s="2638"/>
      <c r="I17" s="2638"/>
      <c r="J17" s="2638"/>
      <c r="K17" s="2638"/>
      <c r="L17" s="2639"/>
      <c r="M17" s="2645"/>
      <c r="N17" s="2640"/>
      <c r="O17" s="2638"/>
      <c r="P17" s="2638"/>
      <c r="Q17" s="2638"/>
      <c r="R17" s="2638"/>
      <c r="S17" s="2638"/>
      <c r="T17" s="2639"/>
      <c r="V17" s="2640"/>
      <c r="W17" s="2638"/>
      <c r="X17" s="2638"/>
      <c r="Y17" s="2638"/>
      <c r="Z17" s="2638"/>
      <c r="AA17" s="2638"/>
      <c r="AB17" s="2639"/>
      <c r="AC17" s="2631"/>
      <c r="AD17" s="2640"/>
      <c r="AE17" s="2638"/>
      <c r="AF17" s="2638"/>
      <c r="AG17" s="2641"/>
      <c r="AH17" s="2642"/>
      <c r="AI17" s="2642"/>
      <c r="AJ17" s="2642"/>
      <c r="AK17" s="2642"/>
      <c r="AL17" s="2642"/>
      <c r="AM17" s="2643"/>
      <c r="AN17" s="2750"/>
      <c r="AO17" s="2606"/>
      <c r="AP17" s="2644" t="s">
        <v>5888</v>
      </c>
      <c r="AQ17" s="3477"/>
      <c r="AR17" s="3472"/>
      <c r="AS17" s="3438" t="str">
        <f t="shared" si="0"/>
        <v>Please complete all cells in row</v>
      </c>
      <c r="AT17" s="3473">
        <v>3</v>
      </c>
      <c r="AU17" s="3479"/>
    </row>
    <row r="18" spans="2:47" ht="15.75" customHeight="1">
      <c r="B18" s="2635" t="s">
        <v>5889</v>
      </c>
      <c r="C18" s="2636" t="s">
        <v>5869</v>
      </c>
      <c r="D18" s="2637" t="s">
        <v>731</v>
      </c>
      <c r="E18" s="2637">
        <v>3</v>
      </c>
      <c r="F18" s="2638"/>
      <c r="G18" s="2638"/>
      <c r="H18" s="2638"/>
      <c r="I18" s="2638"/>
      <c r="J18" s="2638"/>
      <c r="K18" s="2638"/>
      <c r="L18" s="2639"/>
      <c r="M18" s="2645"/>
      <c r="N18" s="2640"/>
      <c r="O18" s="2638"/>
      <c r="P18" s="2638"/>
      <c r="Q18" s="2638"/>
      <c r="R18" s="2638"/>
      <c r="S18" s="2638"/>
      <c r="T18" s="2639"/>
      <c r="V18" s="2640"/>
      <c r="W18" s="2638"/>
      <c r="X18" s="2638"/>
      <c r="Y18" s="2638"/>
      <c r="Z18" s="2638"/>
      <c r="AA18" s="2638"/>
      <c r="AB18" s="2639"/>
      <c r="AC18" s="2631"/>
      <c r="AD18" s="2640"/>
      <c r="AE18" s="2638"/>
      <c r="AF18" s="2638"/>
      <c r="AG18" s="2641"/>
      <c r="AH18" s="2642"/>
      <c r="AI18" s="2642"/>
      <c r="AJ18" s="2642"/>
      <c r="AK18" s="2642"/>
      <c r="AL18" s="2642"/>
      <c r="AM18" s="2643"/>
      <c r="AN18" s="2750"/>
      <c r="AO18" s="2606"/>
      <c r="AP18" s="2644" t="s">
        <v>5890</v>
      </c>
      <c r="AQ18" s="3477"/>
      <c r="AR18" s="3472"/>
      <c r="AS18" s="3438" t="str">
        <f t="shared" si="0"/>
        <v>Please complete all cells in row</v>
      </c>
      <c r="AT18" s="3473">
        <v>3</v>
      </c>
      <c r="AU18" s="3479"/>
    </row>
    <row r="19" spans="2:47" ht="15.75" customHeight="1">
      <c r="B19" s="2635" t="s">
        <v>5891</v>
      </c>
      <c r="C19" s="2636" t="s">
        <v>5869</v>
      </c>
      <c r="D19" s="2637" t="s">
        <v>731</v>
      </c>
      <c r="E19" s="2637">
        <v>3</v>
      </c>
      <c r="F19" s="2638"/>
      <c r="G19" s="2638"/>
      <c r="H19" s="2638"/>
      <c r="I19" s="2638"/>
      <c r="J19" s="2638"/>
      <c r="K19" s="2638"/>
      <c r="L19" s="2639"/>
      <c r="M19" s="2645"/>
      <c r="N19" s="2640"/>
      <c r="O19" s="2638"/>
      <c r="P19" s="2638"/>
      <c r="Q19" s="2638"/>
      <c r="R19" s="2638"/>
      <c r="S19" s="2638"/>
      <c r="T19" s="2639"/>
      <c r="V19" s="2640"/>
      <c r="W19" s="2638"/>
      <c r="X19" s="2638"/>
      <c r="Y19" s="2638"/>
      <c r="Z19" s="2638"/>
      <c r="AA19" s="2638"/>
      <c r="AB19" s="2639"/>
      <c r="AC19" s="2631"/>
      <c r="AD19" s="2640"/>
      <c r="AE19" s="2638"/>
      <c r="AF19" s="2638"/>
      <c r="AG19" s="2641"/>
      <c r="AH19" s="2642"/>
      <c r="AI19" s="2642"/>
      <c r="AJ19" s="2642"/>
      <c r="AK19" s="2642"/>
      <c r="AL19" s="2642"/>
      <c r="AM19" s="2643"/>
      <c r="AN19" s="2750"/>
      <c r="AO19" s="2606"/>
      <c r="AP19" s="2644" t="s">
        <v>5892</v>
      </c>
      <c r="AQ19" s="3477"/>
      <c r="AR19" s="3472"/>
      <c r="AS19" s="3438" t="str">
        <f t="shared" si="0"/>
        <v>Please complete all cells in row</v>
      </c>
      <c r="AT19" s="3473">
        <v>3</v>
      </c>
      <c r="AU19" s="3479"/>
    </row>
    <row r="20" spans="2:47" ht="15.75" customHeight="1">
      <c r="B20" s="2635" t="s">
        <v>5893</v>
      </c>
      <c r="C20" s="2636" t="s">
        <v>5869</v>
      </c>
      <c r="D20" s="2637" t="s">
        <v>731</v>
      </c>
      <c r="E20" s="2637">
        <v>3</v>
      </c>
      <c r="F20" s="2638"/>
      <c r="G20" s="2638"/>
      <c r="H20" s="2638"/>
      <c r="I20" s="2638"/>
      <c r="J20" s="2638"/>
      <c r="K20" s="2638"/>
      <c r="L20" s="2639"/>
      <c r="M20" s="2645"/>
      <c r="N20" s="2640"/>
      <c r="O20" s="2638"/>
      <c r="P20" s="2638"/>
      <c r="Q20" s="2638"/>
      <c r="R20" s="2638"/>
      <c r="S20" s="2638"/>
      <c r="T20" s="2639"/>
      <c r="V20" s="2640"/>
      <c r="W20" s="2638"/>
      <c r="X20" s="2638"/>
      <c r="Y20" s="2638"/>
      <c r="Z20" s="2638"/>
      <c r="AA20" s="2638"/>
      <c r="AB20" s="2639"/>
      <c r="AC20" s="2631"/>
      <c r="AD20" s="2640"/>
      <c r="AE20" s="2638"/>
      <c r="AF20" s="2638"/>
      <c r="AG20" s="2641"/>
      <c r="AH20" s="2642"/>
      <c r="AI20" s="2642"/>
      <c r="AJ20" s="2642"/>
      <c r="AK20" s="2642"/>
      <c r="AL20" s="2642"/>
      <c r="AM20" s="2643"/>
      <c r="AN20" s="2750"/>
      <c r="AO20" s="2606"/>
      <c r="AP20" s="2644" t="s">
        <v>5894</v>
      </c>
      <c r="AQ20" s="3477"/>
      <c r="AR20" s="3472"/>
      <c r="AS20" s="3438" t="str">
        <f t="shared" si="0"/>
        <v>Please complete all cells in row</v>
      </c>
      <c r="AT20" s="3473">
        <v>3</v>
      </c>
      <c r="AU20" s="3479"/>
    </row>
    <row r="21" spans="2:47" ht="15.75" customHeight="1">
      <c r="B21" s="2635" t="s">
        <v>5895</v>
      </c>
      <c r="C21" s="2636" t="s">
        <v>5869</v>
      </c>
      <c r="D21" s="2637" t="s">
        <v>731</v>
      </c>
      <c r="E21" s="2637">
        <v>3</v>
      </c>
      <c r="F21" s="2638"/>
      <c r="G21" s="2638"/>
      <c r="H21" s="2638"/>
      <c r="I21" s="2638"/>
      <c r="J21" s="2638"/>
      <c r="K21" s="2638"/>
      <c r="L21" s="2639"/>
      <c r="M21" s="2645"/>
      <c r="N21" s="2640"/>
      <c r="O21" s="2638"/>
      <c r="P21" s="2638"/>
      <c r="Q21" s="2638"/>
      <c r="R21" s="2638"/>
      <c r="S21" s="2638"/>
      <c r="T21" s="2639"/>
      <c r="V21" s="2640"/>
      <c r="W21" s="2638"/>
      <c r="X21" s="2638"/>
      <c r="Y21" s="2638"/>
      <c r="Z21" s="2638"/>
      <c r="AA21" s="2638"/>
      <c r="AB21" s="2639"/>
      <c r="AC21" s="2631"/>
      <c r="AD21" s="2640"/>
      <c r="AE21" s="2638"/>
      <c r="AF21" s="2638"/>
      <c r="AG21" s="2641"/>
      <c r="AH21" s="2642"/>
      <c r="AI21" s="2642"/>
      <c r="AJ21" s="2642"/>
      <c r="AK21" s="2642"/>
      <c r="AL21" s="2642"/>
      <c r="AM21" s="2643"/>
      <c r="AN21" s="2750"/>
      <c r="AO21" s="2606"/>
      <c r="AP21" s="2644" t="s">
        <v>5896</v>
      </c>
      <c r="AQ21" s="3477"/>
      <c r="AR21" s="3472"/>
      <c r="AS21" s="3438" t="str">
        <f t="shared" si="0"/>
        <v>Please complete all cells in row</v>
      </c>
      <c r="AT21" s="3473">
        <v>3</v>
      </c>
      <c r="AU21" s="3479"/>
    </row>
    <row r="22" spans="2:47" ht="15.75" customHeight="1">
      <c r="B22" s="2635" t="s">
        <v>5897</v>
      </c>
      <c r="C22" s="2636" t="s">
        <v>5869</v>
      </c>
      <c r="D22" s="2637" t="s">
        <v>731</v>
      </c>
      <c r="E22" s="2637">
        <v>3</v>
      </c>
      <c r="F22" s="2638"/>
      <c r="G22" s="2638"/>
      <c r="H22" s="2638"/>
      <c r="I22" s="2638"/>
      <c r="J22" s="2638"/>
      <c r="K22" s="2638"/>
      <c r="L22" s="2639"/>
      <c r="M22" s="2645"/>
      <c r="N22" s="2640"/>
      <c r="O22" s="2638"/>
      <c r="P22" s="2638"/>
      <c r="Q22" s="2638"/>
      <c r="R22" s="2638"/>
      <c r="S22" s="2638"/>
      <c r="T22" s="2639"/>
      <c r="V22" s="2640"/>
      <c r="W22" s="2638"/>
      <c r="X22" s="2638"/>
      <c r="Y22" s="2638"/>
      <c r="Z22" s="2638"/>
      <c r="AA22" s="2638"/>
      <c r="AB22" s="2639"/>
      <c r="AC22" s="2631"/>
      <c r="AD22" s="2640"/>
      <c r="AE22" s="2638"/>
      <c r="AF22" s="2638"/>
      <c r="AG22" s="2641"/>
      <c r="AH22" s="2642"/>
      <c r="AI22" s="2642"/>
      <c r="AJ22" s="2642"/>
      <c r="AK22" s="2642"/>
      <c r="AL22" s="2642"/>
      <c r="AM22" s="2643"/>
      <c r="AN22" s="2750"/>
      <c r="AO22" s="2606"/>
      <c r="AP22" s="2644" t="s">
        <v>5898</v>
      </c>
      <c r="AQ22" s="3477"/>
      <c r="AR22" s="3472"/>
      <c r="AS22" s="3438" t="str">
        <f t="shared" si="0"/>
        <v>Please complete all cells in row</v>
      </c>
      <c r="AT22" s="3473">
        <v>3</v>
      </c>
      <c r="AU22" s="3479"/>
    </row>
    <row r="23" spans="2:47" ht="15.75" customHeight="1">
      <c r="B23" s="2635" t="s">
        <v>5899</v>
      </c>
      <c r="C23" s="2636" t="s">
        <v>5869</v>
      </c>
      <c r="D23" s="2637" t="s">
        <v>731</v>
      </c>
      <c r="E23" s="2637">
        <v>3</v>
      </c>
      <c r="F23" s="2638"/>
      <c r="G23" s="2638"/>
      <c r="H23" s="2638"/>
      <c r="I23" s="2638"/>
      <c r="J23" s="2638"/>
      <c r="K23" s="2638"/>
      <c r="L23" s="2639"/>
      <c r="M23" s="2645"/>
      <c r="N23" s="2640"/>
      <c r="O23" s="2638"/>
      <c r="P23" s="2638"/>
      <c r="Q23" s="2638"/>
      <c r="R23" s="2638"/>
      <c r="S23" s="2638"/>
      <c r="T23" s="2639"/>
      <c r="V23" s="2640"/>
      <c r="W23" s="2638"/>
      <c r="X23" s="2638"/>
      <c r="Y23" s="2638"/>
      <c r="Z23" s="2638"/>
      <c r="AA23" s="2638"/>
      <c r="AB23" s="2639"/>
      <c r="AC23" s="2631"/>
      <c r="AD23" s="2640"/>
      <c r="AE23" s="2638"/>
      <c r="AF23" s="2638"/>
      <c r="AG23" s="2641"/>
      <c r="AH23" s="2642"/>
      <c r="AI23" s="2642"/>
      <c r="AJ23" s="2642"/>
      <c r="AK23" s="2642"/>
      <c r="AL23" s="2642"/>
      <c r="AM23" s="2643"/>
      <c r="AN23" s="2750"/>
      <c r="AO23" s="2606"/>
      <c r="AP23" s="2644" t="s">
        <v>5900</v>
      </c>
      <c r="AQ23" s="3477"/>
      <c r="AR23" s="3472"/>
      <c r="AS23" s="3438" t="str">
        <f t="shared" si="0"/>
        <v>Please complete all cells in row</v>
      </c>
      <c r="AT23" s="3473">
        <v>3</v>
      </c>
      <c r="AU23" s="3479"/>
    </row>
    <row r="24" spans="2:47" ht="15.75" customHeight="1">
      <c r="B24" s="2635" t="s">
        <v>5901</v>
      </c>
      <c r="C24" s="2636" t="s">
        <v>5869</v>
      </c>
      <c r="D24" s="2637" t="s">
        <v>731</v>
      </c>
      <c r="E24" s="2637">
        <v>3</v>
      </c>
      <c r="F24" s="2638"/>
      <c r="G24" s="2638"/>
      <c r="H24" s="2638"/>
      <c r="I24" s="2638"/>
      <c r="J24" s="2638"/>
      <c r="K24" s="2638"/>
      <c r="L24" s="2639"/>
      <c r="M24" s="2645"/>
      <c r="N24" s="2640"/>
      <c r="O24" s="2638"/>
      <c r="P24" s="2638"/>
      <c r="Q24" s="2638"/>
      <c r="R24" s="2638"/>
      <c r="S24" s="2638"/>
      <c r="T24" s="2639"/>
      <c r="V24" s="2640"/>
      <c r="W24" s="2638"/>
      <c r="X24" s="2638"/>
      <c r="Y24" s="2638"/>
      <c r="Z24" s="2638"/>
      <c r="AA24" s="2638"/>
      <c r="AB24" s="2639"/>
      <c r="AC24" s="2631"/>
      <c r="AD24" s="2640"/>
      <c r="AE24" s="2638"/>
      <c r="AF24" s="2638"/>
      <c r="AG24" s="2641"/>
      <c r="AH24" s="2642"/>
      <c r="AI24" s="2642"/>
      <c r="AJ24" s="2642"/>
      <c r="AK24" s="2642"/>
      <c r="AL24" s="2642"/>
      <c r="AM24" s="2643"/>
      <c r="AN24" s="2750"/>
      <c r="AO24" s="2606"/>
      <c r="AP24" s="2644" t="s">
        <v>5902</v>
      </c>
      <c r="AQ24" s="3477"/>
      <c r="AR24" s="3472"/>
      <c r="AS24" s="3438" t="str">
        <f t="shared" si="0"/>
        <v>Please complete all cells in row</v>
      </c>
      <c r="AT24" s="3473">
        <v>3</v>
      </c>
      <c r="AU24" s="3479"/>
    </row>
    <row r="25" spans="2:47" ht="15" customHeight="1">
      <c r="B25" s="2635" t="s">
        <v>5903</v>
      </c>
      <c r="C25" s="2636" t="s">
        <v>5869</v>
      </c>
      <c r="D25" s="2637" t="s">
        <v>731</v>
      </c>
      <c r="E25" s="2637">
        <v>3</v>
      </c>
      <c r="F25" s="2638"/>
      <c r="G25" s="2638"/>
      <c r="H25" s="2638"/>
      <c r="I25" s="2638"/>
      <c r="J25" s="2638"/>
      <c r="K25" s="2638"/>
      <c r="L25" s="2639"/>
      <c r="M25" s="2645"/>
      <c r="N25" s="2640"/>
      <c r="O25" s="2638"/>
      <c r="P25" s="2638"/>
      <c r="Q25" s="2638"/>
      <c r="R25" s="2638"/>
      <c r="S25" s="2638"/>
      <c r="T25" s="2639"/>
      <c r="V25" s="2640"/>
      <c r="W25" s="2638"/>
      <c r="X25" s="2638"/>
      <c r="Y25" s="2638"/>
      <c r="Z25" s="2638"/>
      <c r="AA25" s="2638"/>
      <c r="AB25" s="2639"/>
      <c r="AC25" s="2631"/>
      <c r="AD25" s="2640"/>
      <c r="AE25" s="2638"/>
      <c r="AF25" s="2638"/>
      <c r="AG25" s="2641"/>
      <c r="AH25" s="2642"/>
      <c r="AI25" s="2642"/>
      <c r="AJ25" s="2642"/>
      <c r="AK25" s="2642"/>
      <c r="AL25" s="2642"/>
      <c r="AM25" s="2643"/>
      <c r="AN25" s="2750"/>
      <c r="AO25" s="2606"/>
      <c r="AP25" s="2644" t="s">
        <v>5904</v>
      </c>
      <c r="AR25" s="3472"/>
      <c r="AS25" s="3438" t="str">
        <f t="shared" si="0"/>
        <v>Please complete all cells in row</v>
      </c>
      <c r="AT25" s="3473">
        <v>3</v>
      </c>
      <c r="AU25" s="3479"/>
    </row>
    <row r="26" spans="2:47" ht="15" customHeight="1">
      <c r="B26" s="2635" t="s">
        <v>5905</v>
      </c>
      <c r="C26" s="2636" t="s">
        <v>5869</v>
      </c>
      <c r="D26" s="2637" t="s">
        <v>731</v>
      </c>
      <c r="E26" s="2637">
        <v>3</v>
      </c>
      <c r="F26" s="2638"/>
      <c r="G26" s="2638"/>
      <c r="H26" s="2638"/>
      <c r="I26" s="2638"/>
      <c r="J26" s="2638"/>
      <c r="K26" s="2638"/>
      <c r="L26" s="2639"/>
      <c r="M26" s="2645"/>
      <c r="N26" s="2640"/>
      <c r="O26" s="2638"/>
      <c r="P26" s="2638"/>
      <c r="Q26" s="2638"/>
      <c r="R26" s="2638"/>
      <c r="S26" s="2638"/>
      <c r="T26" s="2639"/>
      <c r="V26" s="2640"/>
      <c r="W26" s="2638"/>
      <c r="X26" s="2638"/>
      <c r="Y26" s="2638"/>
      <c r="Z26" s="2638"/>
      <c r="AA26" s="2638"/>
      <c r="AB26" s="2639"/>
      <c r="AC26" s="2631"/>
      <c r="AD26" s="2640"/>
      <c r="AE26" s="2638"/>
      <c r="AF26" s="2638"/>
      <c r="AG26" s="2641"/>
      <c r="AH26" s="2642"/>
      <c r="AI26" s="2642"/>
      <c r="AJ26" s="2642"/>
      <c r="AK26" s="2642"/>
      <c r="AL26" s="2642"/>
      <c r="AM26" s="2643"/>
      <c r="AN26" s="2750"/>
      <c r="AO26" s="2606"/>
      <c r="AP26" s="2644" t="s">
        <v>5906</v>
      </c>
      <c r="AR26" s="3472"/>
      <c r="AS26" s="3438" t="str">
        <f t="shared" si="0"/>
        <v>Please complete all cells in row</v>
      </c>
      <c r="AT26" s="3473">
        <v>3</v>
      </c>
      <c r="AU26" s="3479"/>
    </row>
    <row r="27" spans="2:47" ht="15" customHeight="1">
      <c r="B27" s="2635" t="s">
        <v>5907</v>
      </c>
      <c r="C27" s="2636" t="s">
        <v>5869</v>
      </c>
      <c r="D27" s="2637" t="s">
        <v>731</v>
      </c>
      <c r="E27" s="2637">
        <v>3</v>
      </c>
      <c r="F27" s="2638"/>
      <c r="G27" s="2638"/>
      <c r="H27" s="2638"/>
      <c r="I27" s="2638"/>
      <c r="J27" s="2638"/>
      <c r="K27" s="2638"/>
      <c r="L27" s="2639"/>
      <c r="M27" s="2645"/>
      <c r="N27" s="2640"/>
      <c r="O27" s="2638"/>
      <c r="P27" s="2638"/>
      <c r="Q27" s="2638"/>
      <c r="R27" s="2638"/>
      <c r="S27" s="2638"/>
      <c r="T27" s="2639"/>
      <c r="V27" s="2640"/>
      <c r="W27" s="2638"/>
      <c r="X27" s="2638"/>
      <c r="Y27" s="2638"/>
      <c r="Z27" s="2638"/>
      <c r="AA27" s="2638"/>
      <c r="AB27" s="2639"/>
      <c r="AC27" s="2631"/>
      <c r="AD27" s="2640"/>
      <c r="AE27" s="2638"/>
      <c r="AF27" s="2638"/>
      <c r="AG27" s="2641"/>
      <c r="AH27" s="2642"/>
      <c r="AI27" s="2642"/>
      <c r="AJ27" s="2642"/>
      <c r="AK27" s="2642"/>
      <c r="AL27" s="2642"/>
      <c r="AM27" s="2643"/>
      <c r="AN27" s="2750"/>
      <c r="AO27" s="2606"/>
      <c r="AP27" s="2644" t="s">
        <v>5908</v>
      </c>
      <c r="AR27" s="3472"/>
      <c r="AS27" s="3438" t="str">
        <f t="shared" si="0"/>
        <v>Please complete all cells in row</v>
      </c>
      <c r="AT27" s="3473">
        <v>3</v>
      </c>
      <c r="AU27" s="3479"/>
    </row>
    <row r="28" spans="2:47" ht="15" customHeight="1">
      <c r="B28" s="2635" t="s">
        <v>5909</v>
      </c>
      <c r="C28" s="2636" t="s">
        <v>5869</v>
      </c>
      <c r="D28" s="2637" t="s">
        <v>731</v>
      </c>
      <c r="E28" s="2637">
        <v>3</v>
      </c>
      <c r="F28" s="2638"/>
      <c r="G28" s="2638"/>
      <c r="H28" s="2638"/>
      <c r="I28" s="2638"/>
      <c r="J28" s="2638"/>
      <c r="K28" s="2638"/>
      <c r="L28" s="2639"/>
      <c r="M28" s="2645"/>
      <c r="N28" s="2640"/>
      <c r="O28" s="2638"/>
      <c r="P28" s="2638"/>
      <c r="Q28" s="2638"/>
      <c r="R28" s="2638"/>
      <c r="S28" s="2638"/>
      <c r="T28" s="2639"/>
      <c r="V28" s="2640"/>
      <c r="W28" s="2638"/>
      <c r="X28" s="2638"/>
      <c r="Y28" s="2638"/>
      <c r="Z28" s="2638"/>
      <c r="AA28" s="2638"/>
      <c r="AB28" s="2639"/>
      <c r="AC28" s="2631"/>
      <c r="AD28" s="2640"/>
      <c r="AE28" s="2638"/>
      <c r="AF28" s="2638"/>
      <c r="AG28" s="2641"/>
      <c r="AH28" s="2642"/>
      <c r="AI28" s="2642"/>
      <c r="AJ28" s="2642"/>
      <c r="AK28" s="2642"/>
      <c r="AL28" s="2642"/>
      <c r="AM28" s="2643"/>
      <c r="AN28" s="2750"/>
      <c r="AO28" s="2606"/>
      <c r="AP28" s="2644" t="s">
        <v>5910</v>
      </c>
      <c r="AR28" s="3472"/>
      <c r="AS28" s="3438" t="str">
        <f t="shared" si="0"/>
        <v>Please complete all cells in row</v>
      </c>
      <c r="AT28" s="3473">
        <v>3</v>
      </c>
      <c r="AU28" s="3479"/>
    </row>
    <row r="29" spans="2:47" ht="15" customHeight="1">
      <c r="B29" s="2635" t="s">
        <v>5911</v>
      </c>
      <c r="C29" s="2636" t="s">
        <v>5869</v>
      </c>
      <c r="D29" s="2637" t="s">
        <v>731</v>
      </c>
      <c r="E29" s="2637">
        <v>3</v>
      </c>
      <c r="F29" s="2638"/>
      <c r="G29" s="2638"/>
      <c r="H29" s="2638"/>
      <c r="I29" s="2638"/>
      <c r="J29" s="2638"/>
      <c r="K29" s="2638"/>
      <c r="L29" s="2639"/>
      <c r="M29" s="2645"/>
      <c r="N29" s="2640"/>
      <c r="O29" s="2638"/>
      <c r="P29" s="2638"/>
      <c r="Q29" s="2638"/>
      <c r="R29" s="2638"/>
      <c r="S29" s="2638"/>
      <c r="T29" s="2639"/>
      <c r="V29" s="2640"/>
      <c r="W29" s="2638"/>
      <c r="X29" s="2638"/>
      <c r="Y29" s="2638"/>
      <c r="Z29" s="2638"/>
      <c r="AA29" s="2638"/>
      <c r="AB29" s="2639"/>
      <c r="AC29" s="2631"/>
      <c r="AD29" s="2640"/>
      <c r="AE29" s="2638"/>
      <c r="AF29" s="2638"/>
      <c r="AG29" s="2641"/>
      <c r="AH29" s="2642"/>
      <c r="AI29" s="2642"/>
      <c r="AJ29" s="2642"/>
      <c r="AK29" s="2642"/>
      <c r="AL29" s="2642"/>
      <c r="AM29" s="2643"/>
      <c r="AN29" s="2750"/>
      <c r="AO29" s="2606"/>
      <c r="AP29" s="2644" t="s">
        <v>5912</v>
      </c>
      <c r="AR29" s="3472"/>
      <c r="AS29" s="3438" t="str">
        <f t="shared" si="0"/>
        <v>Please complete all cells in row</v>
      </c>
      <c r="AT29" s="3473">
        <v>3</v>
      </c>
      <c r="AU29" s="3479"/>
    </row>
    <row r="30" spans="2:47" ht="15" customHeight="1">
      <c r="B30" s="2635" t="s">
        <v>5913</v>
      </c>
      <c r="C30" s="2636" t="s">
        <v>5869</v>
      </c>
      <c r="D30" s="2637" t="s">
        <v>731</v>
      </c>
      <c r="E30" s="2637">
        <v>3</v>
      </c>
      <c r="F30" s="2638"/>
      <c r="G30" s="2638"/>
      <c r="H30" s="2638"/>
      <c r="I30" s="2638"/>
      <c r="J30" s="2638"/>
      <c r="K30" s="2638"/>
      <c r="L30" s="2639"/>
      <c r="M30" s="2645"/>
      <c r="N30" s="2640"/>
      <c r="O30" s="2638"/>
      <c r="P30" s="2638"/>
      <c r="Q30" s="2638"/>
      <c r="R30" s="2638"/>
      <c r="S30" s="2638"/>
      <c r="T30" s="2639"/>
      <c r="V30" s="2640"/>
      <c r="W30" s="2638"/>
      <c r="X30" s="2638"/>
      <c r="Y30" s="2638"/>
      <c r="Z30" s="2638"/>
      <c r="AA30" s="2638"/>
      <c r="AB30" s="2639"/>
      <c r="AC30" s="2631"/>
      <c r="AD30" s="2640"/>
      <c r="AE30" s="2638"/>
      <c r="AF30" s="2638"/>
      <c r="AG30" s="2641"/>
      <c r="AH30" s="2642"/>
      <c r="AI30" s="2642"/>
      <c r="AJ30" s="2642"/>
      <c r="AK30" s="2642"/>
      <c r="AL30" s="2642"/>
      <c r="AM30" s="2643"/>
      <c r="AN30" s="2750"/>
      <c r="AO30" s="2606"/>
      <c r="AP30" s="2644" t="s">
        <v>5914</v>
      </c>
      <c r="AR30" s="3472"/>
      <c r="AS30" s="3438" t="str">
        <f t="shared" si="0"/>
        <v>Please complete all cells in row</v>
      </c>
      <c r="AT30" s="3473">
        <v>3</v>
      </c>
      <c r="AU30" s="3479"/>
    </row>
    <row r="31" spans="2:47" ht="15" customHeight="1">
      <c r="B31" s="2635" t="s">
        <v>5915</v>
      </c>
      <c r="C31" s="2636" t="s">
        <v>5869</v>
      </c>
      <c r="D31" s="2637" t="s">
        <v>731</v>
      </c>
      <c r="E31" s="2637">
        <v>3</v>
      </c>
      <c r="F31" s="2638"/>
      <c r="G31" s="2638"/>
      <c r="H31" s="2638"/>
      <c r="I31" s="2638"/>
      <c r="J31" s="2638"/>
      <c r="K31" s="2638"/>
      <c r="L31" s="2639"/>
      <c r="M31" s="2645"/>
      <c r="N31" s="2640"/>
      <c r="O31" s="2638"/>
      <c r="P31" s="2638"/>
      <c r="Q31" s="2638"/>
      <c r="R31" s="2638"/>
      <c r="S31" s="2638"/>
      <c r="T31" s="2639"/>
      <c r="V31" s="2640"/>
      <c r="W31" s="2638"/>
      <c r="X31" s="2638"/>
      <c r="Y31" s="2638"/>
      <c r="Z31" s="2638"/>
      <c r="AA31" s="2638"/>
      <c r="AB31" s="2639"/>
      <c r="AC31" s="2631"/>
      <c r="AD31" s="2640"/>
      <c r="AE31" s="2638"/>
      <c r="AF31" s="2638"/>
      <c r="AG31" s="2641"/>
      <c r="AH31" s="2642"/>
      <c r="AI31" s="2642"/>
      <c r="AJ31" s="2642"/>
      <c r="AK31" s="2642"/>
      <c r="AL31" s="2642"/>
      <c r="AM31" s="2643"/>
      <c r="AN31" s="2750"/>
      <c r="AO31" s="2606"/>
      <c r="AP31" s="2644" t="s">
        <v>5916</v>
      </c>
      <c r="AR31" s="3472"/>
      <c r="AS31" s="3438" t="str">
        <f t="shared" si="0"/>
        <v>Please complete all cells in row</v>
      </c>
      <c r="AT31" s="3473">
        <v>3</v>
      </c>
      <c r="AU31" s="3479"/>
    </row>
    <row r="32" spans="2:47" ht="15" customHeight="1">
      <c r="B32" s="2635" t="s">
        <v>5917</v>
      </c>
      <c r="C32" s="2636" t="s">
        <v>5869</v>
      </c>
      <c r="D32" s="2637" t="s">
        <v>731</v>
      </c>
      <c r="E32" s="2637">
        <v>3</v>
      </c>
      <c r="F32" s="2638"/>
      <c r="G32" s="2638"/>
      <c r="H32" s="2638"/>
      <c r="I32" s="2638"/>
      <c r="J32" s="2638"/>
      <c r="K32" s="2638"/>
      <c r="L32" s="2639"/>
      <c r="M32" s="2645"/>
      <c r="N32" s="2640"/>
      <c r="O32" s="2638"/>
      <c r="P32" s="2638"/>
      <c r="Q32" s="2638"/>
      <c r="R32" s="2638"/>
      <c r="S32" s="2638"/>
      <c r="T32" s="2639"/>
      <c r="V32" s="2640"/>
      <c r="W32" s="2638"/>
      <c r="X32" s="2638"/>
      <c r="Y32" s="2638"/>
      <c r="Z32" s="2638"/>
      <c r="AA32" s="2638"/>
      <c r="AB32" s="2639"/>
      <c r="AC32" s="2631"/>
      <c r="AD32" s="2640"/>
      <c r="AE32" s="2638"/>
      <c r="AF32" s="2638"/>
      <c r="AG32" s="2641"/>
      <c r="AH32" s="2642"/>
      <c r="AI32" s="2642"/>
      <c r="AJ32" s="2642"/>
      <c r="AK32" s="2642"/>
      <c r="AL32" s="2642"/>
      <c r="AM32" s="2643"/>
      <c r="AN32" s="2750"/>
      <c r="AO32" s="2606"/>
      <c r="AP32" s="2644" t="s">
        <v>5918</v>
      </c>
      <c r="AR32" s="3472"/>
      <c r="AS32" s="3438" t="str">
        <f t="shared" si="0"/>
        <v>Please complete all cells in row</v>
      </c>
      <c r="AT32" s="3473">
        <v>3</v>
      </c>
      <c r="AU32" s="3479"/>
    </row>
    <row r="33" spans="2:47" ht="15" customHeight="1">
      <c r="B33" s="2635" t="s">
        <v>5919</v>
      </c>
      <c r="C33" s="2636" t="s">
        <v>5869</v>
      </c>
      <c r="D33" s="2637" t="s">
        <v>731</v>
      </c>
      <c r="E33" s="2637">
        <v>3</v>
      </c>
      <c r="F33" s="2638"/>
      <c r="G33" s="2638"/>
      <c r="H33" s="2638"/>
      <c r="I33" s="2638"/>
      <c r="J33" s="2638"/>
      <c r="K33" s="2638"/>
      <c r="L33" s="2639"/>
      <c r="M33" s="2645"/>
      <c r="N33" s="2640"/>
      <c r="O33" s="2638"/>
      <c r="P33" s="2638"/>
      <c r="Q33" s="2638"/>
      <c r="R33" s="2638"/>
      <c r="S33" s="2638"/>
      <c r="T33" s="2639"/>
      <c r="V33" s="2640"/>
      <c r="W33" s="2638"/>
      <c r="X33" s="2638"/>
      <c r="Y33" s="2638"/>
      <c r="Z33" s="2638"/>
      <c r="AA33" s="2638"/>
      <c r="AB33" s="2639"/>
      <c r="AC33" s="2631"/>
      <c r="AD33" s="2640"/>
      <c r="AE33" s="2638"/>
      <c r="AF33" s="2638"/>
      <c r="AG33" s="2641"/>
      <c r="AH33" s="2642"/>
      <c r="AI33" s="2642"/>
      <c r="AJ33" s="2642"/>
      <c r="AK33" s="2642"/>
      <c r="AL33" s="2642"/>
      <c r="AM33" s="2642"/>
      <c r="AN33" s="2750"/>
      <c r="AO33" s="2606"/>
      <c r="AP33" s="2644" t="s">
        <v>5920</v>
      </c>
      <c r="AR33" s="3472"/>
      <c r="AS33" s="3438" t="str">
        <f t="shared" si="0"/>
        <v>Please complete all cells in row</v>
      </c>
      <c r="AT33" s="3473">
        <v>3</v>
      </c>
      <c r="AU33" s="3479"/>
    </row>
    <row r="34" spans="2:47" ht="15" customHeight="1">
      <c r="B34" s="2635" t="s">
        <v>5921</v>
      </c>
      <c r="C34" s="2636" t="s">
        <v>5869</v>
      </c>
      <c r="D34" s="2637" t="s">
        <v>731</v>
      </c>
      <c r="E34" s="2637">
        <v>3</v>
      </c>
      <c r="F34" s="2638"/>
      <c r="G34" s="2638"/>
      <c r="H34" s="2638"/>
      <c r="I34" s="2638"/>
      <c r="J34" s="2638"/>
      <c r="K34" s="2638"/>
      <c r="L34" s="2639"/>
      <c r="M34" s="2645"/>
      <c r="N34" s="2640"/>
      <c r="O34" s="2638"/>
      <c r="P34" s="2638"/>
      <c r="Q34" s="2638"/>
      <c r="R34" s="2638"/>
      <c r="S34" s="2638"/>
      <c r="T34" s="2639"/>
      <c r="V34" s="2640"/>
      <c r="W34" s="2638"/>
      <c r="X34" s="2638"/>
      <c r="Y34" s="2638"/>
      <c r="Z34" s="2638"/>
      <c r="AA34" s="2638"/>
      <c r="AB34" s="2639"/>
      <c r="AC34" s="2631"/>
      <c r="AD34" s="2640"/>
      <c r="AE34" s="2638"/>
      <c r="AF34" s="2638"/>
      <c r="AG34" s="2641"/>
      <c r="AH34" s="2642"/>
      <c r="AI34" s="2642"/>
      <c r="AJ34" s="2642"/>
      <c r="AK34" s="2642"/>
      <c r="AL34" s="2642"/>
      <c r="AM34" s="2642"/>
      <c r="AN34" s="2750"/>
      <c r="AO34" s="2606"/>
      <c r="AP34" s="2644" t="s">
        <v>5922</v>
      </c>
      <c r="AR34" s="3472"/>
      <c r="AS34" s="3438" t="str">
        <f t="shared" si="0"/>
        <v>Please complete all cells in row</v>
      </c>
      <c r="AT34" s="3473">
        <v>3</v>
      </c>
      <c r="AU34" s="3479"/>
    </row>
    <row r="35" spans="2:47" ht="15" customHeight="1">
      <c r="B35" s="2635" t="s">
        <v>5923</v>
      </c>
      <c r="C35" s="2636" t="s">
        <v>5869</v>
      </c>
      <c r="D35" s="2637" t="s">
        <v>731</v>
      </c>
      <c r="E35" s="2637">
        <v>3</v>
      </c>
      <c r="F35" s="2638"/>
      <c r="G35" s="2638"/>
      <c r="H35" s="2638"/>
      <c r="I35" s="2638"/>
      <c r="J35" s="2638"/>
      <c r="K35" s="2638"/>
      <c r="L35" s="2639"/>
      <c r="M35" s="2645"/>
      <c r="N35" s="2640"/>
      <c r="O35" s="2638"/>
      <c r="P35" s="2638"/>
      <c r="Q35" s="2638"/>
      <c r="R35" s="2638"/>
      <c r="S35" s="2638"/>
      <c r="T35" s="2639"/>
      <c r="V35" s="2640"/>
      <c r="W35" s="2638"/>
      <c r="X35" s="2638"/>
      <c r="Y35" s="2638"/>
      <c r="Z35" s="2638"/>
      <c r="AA35" s="2638"/>
      <c r="AB35" s="2639"/>
      <c r="AC35" s="2631"/>
      <c r="AD35" s="2640"/>
      <c r="AE35" s="2638"/>
      <c r="AF35" s="2638"/>
      <c r="AG35" s="2641"/>
      <c r="AH35" s="2642"/>
      <c r="AI35" s="2642"/>
      <c r="AJ35" s="2642"/>
      <c r="AK35" s="2642"/>
      <c r="AL35" s="2642"/>
      <c r="AM35" s="2642"/>
      <c r="AN35" s="2750"/>
      <c r="AO35" s="2606"/>
      <c r="AP35" s="2644" t="s">
        <v>5924</v>
      </c>
      <c r="AR35" s="3472"/>
      <c r="AS35" s="3438" t="str">
        <f t="shared" si="0"/>
        <v>Please complete all cells in row</v>
      </c>
      <c r="AT35" s="3473">
        <v>3</v>
      </c>
      <c r="AU35" s="3479"/>
    </row>
    <row r="36" spans="2:47" ht="15" customHeight="1">
      <c r="B36" s="2635" t="s">
        <v>5925</v>
      </c>
      <c r="C36" s="2636" t="s">
        <v>5869</v>
      </c>
      <c r="D36" s="2637" t="s">
        <v>731</v>
      </c>
      <c r="E36" s="2637">
        <v>3</v>
      </c>
      <c r="F36" s="2638"/>
      <c r="G36" s="2638"/>
      <c r="H36" s="2638"/>
      <c r="I36" s="2638"/>
      <c r="J36" s="2638"/>
      <c r="K36" s="2638"/>
      <c r="L36" s="2639"/>
      <c r="M36" s="2645"/>
      <c r="N36" s="2640"/>
      <c r="O36" s="2638"/>
      <c r="P36" s="2638"/>
      <c r="Q36" s="2638"/>
      <c r="R36" s="2638"/>
      <c r="S36" s="2638"/>
      <c r="T36" s="2639"/>
      <c r="V36" s="2640"/>
      <c r="W36" s="2638"/>
      <c r="X36" s="2638"/>
      <c r="Y36" s="2638"/>
      <c r="Z36" s="2638"/>
      <c r="AA36" s="2638"/>
      <c r="AB36" s="2639"/>
      <c r="AC36" s="2631"/>
      <c r="AD36" s="2640"/>
      <c r="AE36" s="2638"/>
      <c r="AF36" s="2638"/>
      <c r="AG36" s="2641"/>
      <c r="AH36" s="2642"/>
      <c r="AI36" s="2642"/>
      <c r="AJ36" s="2642"/>
      <c r="AK36" s="2642"/>
      <c r="AL36" s="2642"/>
      <c r="AM36" s="2642"/>
      <c r="AN36" s="2750"/>
      <c r="AO36" s="2606"/>
      <c r="AP36" s="2644" t="s">
        <v>5926</v>
      </c>
      <c r="AR36" s="3472"/>
      <c r="AS36" s="3438" t="str">
        <f t="shared" si="0"/>
        <v>Please complete all cells in row</v>
      </c>
      <c r="AT36" s="3473">
        <v>3</v>
      </c>
      <c r="AU36" s="3479"/>
    </row>
    <row r="37" spans="2:47" ht="15" customHeight="1">
      <c r="B37" s="2635" t="s">
        <v>5927</v>
      </c>
      <c r="C37" s="2636" t="s">
        <v>5869</v>
      </c>
      <c r="D37" s="2637" t="s">
        <v>731</v>
      </c>
      <c r="E37" s="2637">
        <v>3</v>
      </c>
      <c r="F37" s="2638"/>
      <c r="G37" s="2638"/>
      <c r="H37" s="2638"/>
      <c r="I37" s="2638"/>
      <c r="J37" s="2638"/>
      <c r="K37" s="2638"/>
      <c r="L37" s="2639"/>
      <c r="M37" s="2645"/>
      <c r="N37" s="2640"/>
      <c r="O37" s="2638"/>
      <c r="P37" s="2638"/>
      <c r="Q37" s="2638"/>
      <c r="R37" s="2638"/>
      <c r="S37" s="2638"/>
      <c r="T37" s="2639"/>
      <c r="V37" s="2640"/>
      <c r="W37" s="2638"/>
      <c r="X37" s="2638"/>
      <c r="Y37" s="2638"/>
      <c r="Z37" s="2638"/>
      <c r="AA37" s="2638"/>
      <c r="AB37" s="2639"/>
      <c r="AC37" s="2631"/>
      <c r="AD37" s="2640"/>
      <c r="AE37" s="2638"/>
      <c r="AF37" s="2638"/>
      <c r="AG37" s="2641"/>
      <c r="AH37" s="2642"/>
      <c r="AI37" s="2642"/>
      <c r="AJ37" s="2642"/>
      <c r="AK37" s="2642"/>
      <c r="AL37" s="2642"/>
      <c r="AM37" s="2642"/>
      <c r="AN37" s="2750"/>
      <c r="AO37" s="2606"/>
      <c r="AP37" s="2644" t="s">
        <v>5928</v>
      </c>
      <c r="AR37" s="3472"/>
      <c r="AS37" s="3438" t="str">
        <f t="shared" si="0"/>
        <v>Please complete all cells in row</v>
      </c>
      <c r="AT37" s="3473">
        <v>3</v>
      </c>
      <c r="AU37" s="3479"/>
    </row>
    <row r="38" spans="2:47" ht="15" customHeight="1">
      <c r="B38" s="2635" t="s">
        <v>5929</v>
      </c>
      <c r="C38" s="2636" t="s">
        <v>5869</v>
      </c>
      <c r="D38" s="2637" t="s">
        <v>731</v>
      </c>
      <c r="E38" s="2637">
        <v>3</v>
      </c>
      <c r="F38" s="2638"/>
      <c r="G38" s="2638"/>
      <c r="H38" s="2638"/>
      <c r="I38" s="2638"/>
      <c r="J38" s="2638"/>
      <c r="K38" s="2638"/>
      <c r="L38" s="2639"/>
      <c r="M38" s="2645"/>
      <c r="N38" s="2640"/>
      <c r="O38" s="2638"/>
      <c r="P38" s="2638"/>
      <c r="Q38" s="2638"/>
      <c r="R38" s="2638"/>
      <c r="S38" s="2638"/>
      <c r="T38" s="2639"/>
      <c r="V38" s="2640"/>
      <c r="W38" s="2638"/>
      <c r="X38" s="2638"/>
      <c r="Y38" s="2638"/>
      <c r="Z38" s="2638"/>
      <c r="AA38" s="2638"/>
      <c r="AB38" s="2639"/>
      <c r="AC38" s="2631"/>
      <c r="AD38" s="2640"/>
      <c r="AE38" s="2638"/>
      <c r="AF38" s="2638"/>
      <c r="AG38" s="2641"/>
      <c r="AH38" s="2642"/>
      <c r="AI38" s="2642"/>
      <c r="AJ38" s="2642"/>
      <c r="AK38" s="2642"/>
      <c r="AL38" s="2642"/>
      <c r="AM38" s="2642"/>
      <c r="AN38" s="2750"/>
      <c r="AO38" s="2606"/>
      <c r="AP38" s="2644" t="s">
        <v>5930</v>
      </c>
      <c r="AR38" s="3472"/>
      <c r="AS38" s="3438" t="str">
        <f t="shared" si="0"/>
        <v>Please complete all cells in row</v>
      </c>
      <c r="AT38" s="3473">
        <v>3</v>
      </c>
      <c r="AU38" s="3479"/>
    </row>
    <row r="39" spans="2:47" ht="15" customHeight="1">
      <c r="B39" s="2635" t="s">
        <v>5931</v>
      </c>
      <c r="C39" s="2636" t="s">
        <v>5869</v>
      </c>
      <c r="D39" s="2637" t="s">
        <v>731</v>
      </c>
      <c r="E39" s="2637">
        <v>3</v>
      </c>
      <c r="F39" s="2638"/>
      <c r="G39" s="2638"/>
      <c r="H39" s="2638"/>
      <c r="I39" s="2638"/>
      <c r="J39" s="2638"/>
      <c r="K39" s="2638"/>
      <c r="L39" s="2639"/>
      <c r="M39" s="2645"/>
      <c r="N39" s="2640"/>
      <c r="O39" s="2638"/>
      <c r="P39" s="2638"/>
      <c r="Q39" s="2638"/>
      <c r="R39" s="2638"/>
      <c r="S39" s="2638"/>
      <c r="T39" s="2639"/>
      <c r="V39" s="2640"/>
      <c r="W39" s="2638"/>
      <c r="X39" s="2638"/>
      <c r="Y39" s="2638"/>
      <c r="Z39" s="2638"/>
      <c r="AA39" s="2638"/>
      <c r="AB39" s="2639"/>
      <c r="AC39" s="2631"/>
      <c r="AD39" s="2640"/>
      <c r="AE39" s="2638"/>
      <c r="AF39" s="2638"/>
      <c r="AG39" s="2641"/>
      <c r="AH39" s="2642"/>
      <c r="AI39" s="2642"/>
      <c r="AJ39" s="2642"/>
      <c r="AK39" s="2642"/>
      <c r="AL39" s="2642"/>
      <c r="AM39" s="2642"/>
      <c r="AN39" s="2750"/>
      <c r="AO39" s="2606"/>
      <c r="AP39" s="2644" t="s">
        <v>5932</v>
      </c>
      <c r="AR39" s="3472"/>
      <c r="AS39" s="3438" t="str">
        <f t="shared" si="0"/>
        <v>Please complete all cells in row</v>
      </c>
      <c r="AT39" s="3473">
        <v>3</v>
      </c>
      <c r="AU39" s="3479"/>
    </row>
    <row r="40" spans="2:47" ht="15" customHeight="1">
      <c r="B40" s="2635" t="s">
        <v>5933</v>
      </c>
      <c r="C40" s="2636" t="s">
        <v>5869</v>
      </c>
      <c r="D40" s="2637" t="s">
        <v>731</v>
      </c>
      <c r="E40" s="2637">
        <v>3</v>
      </c>
      <c r="F40" s="2638"/>
      <c r="G40" s="2638"/>
      <c r="H40" s="2638"/>
      <c r="I40" s="2638"/>
      <c r="J40" s="2638"/>
      <c r="K40" s="2638"/>
      <c r="L40" s="2639"/>
      <c r="M40" s="2645"/>
      <c r="N40" s="2640"/>
      <c r="O40" s="2638"/>
      <c r="P40" s="2638"/>
      <c r="Q40" s="2638"/>
      <c r="R40" s="2638"/>
      <c r="S40" s="2638"/>
      <c r="T40" s="2639"/>
      <c r="V40" s="2640"/>
      <c r="W40" s="2638"/>
      <c r="X40" s="2638"/>
      <c r="Y40" s="2638"/>
      <c r="Z40" s="2638"/>
      <c r="AA40" s="2638"/>
      <c r="AB40" s="2639"/>
      <c r="AC40" s="2631"/>
      <c r="AD40" s="2640"/>
      <c r="AE40" s="2638"/>
      <c r="AF40" s="2638"/>
      <c r="AG40" s="2641"/>
      <c r="AH40" s="2642"/>
      <c r="AI40" s="2642"/>
      <c r="AJ40" s="2642"/>
      <c r="AK40" s="2642"/>
      <c r="AL40" s="2642"/>
      <c r="AM40" s="2642"/>
      <c r="AN40" s="2750"/>
      <c r="AO40" s="2606"/>
      <c r="AP40" s="2644" t="s">
        <v>5934</v>
      </c>
      <c r="AR40" s="3472"/>
      <c r="AS40" s="3438" t="str">
        <f t="shared" si="0"/>
        <v>Please complete all cells in row</v>
      </c>
      <c r="AT40" s="3473">
        <v>3</v>
      </c>
      <c r="AU40" s="3479"/>
    </row>
    <row r="41" spans="2:47" ht="15" customHeight="1">
      <c r="B41" s="2635" t="s">
        <v>5935</v>
      </c>
      <c r="C41" s="2636" t="s">
        <v>5869</v>
      </c>
      <c r="D41" s="2637" t="s">
        <v>731</v>
      </c>
      <c r="E41" s="2637">
        <v>3</v>
      </c>
      <c r="F41" s="2638"/>
      <c r="G41" s="2638"/>
      <c r="H41" s="2638"/>
      <c r="I41" s="2638"/>
      <c r="J41" s="2638"/>
      <c r="K41" s="2638"/>
      <c r="L41" s="2639"/>
      <c r="M41" s="2645"/>
      <c r="N41" s="2640"/>
      <c r="O41" s="2638"/>
      <c r="P41" s="2638"/>
      <c r="Q41" s="2638"/>
      <c r="R41" s="2638"/>
      <c r="S41" s="2638"/>
      <c r="T41" s="2639"/>
      <c r="V41" s="2640"/>
      <c r="W41" s="2638"/>
      <c r="X41" s="2638"/>
      <c r="Y41" s="2638"/>
      <c r="Z41" s="2638"/>
      <c r="AA41" s="2638"/>
      <c r="AB41" s="2639"/>
      <c r="AC41" s="2631"/>
      <c r="AD41" s="2640"/>
      <c r="AE41" s="2638"/>
      <c r="AF41" s="2638"/>
      <c r="AG41" s="2641"/>
      <c r="AH41" s="2642"/>
      <c r="AI41" s="2642"/>
      <c r="AJ41" s="2642"/>
      <c r="AK41" s="2642"/>
      <c r="AL41" s="2642"/>
      <c r="AM41" s="2642"/>
      <c r="AN41" s="2750"/>
      <c r="AO41" s="2606"/>
      <c r="AP41" s="2644" t="s">
        <v>5936</v>
      </c>
      <c r="AR41" s="3472"/>
      <c r="AS41" s="3438" t="str">
        <f t="shared" si="0"/>
        <v>Please complete all cells in row</v>
      </c>
      <c r="AT41" s="3473">
        <v>3</v>
      </c>
      <c r="AU41" s="3479"/>
    </row>
    <row r="42" spans="2:47" ht="15" customHeight="1">
      <c r="B42" s="2635" t="s">
        <v>5937</v>
      </c>
      <c r="C42" s="2636" t="s">
        <v>5869</v>
      </c>
      <c r="D42" s="2637" t="s">
        <v>731</v>
      </c>
      <c r="E42" s="2637">
        <v>3</v>
      </c>
      <c r="F42" s="2638"/>
      <c r="G42" s="2638"/>
      <c r="H42" s="2638"/>
      <c r="I42" s="2638"/>
      <c r="J42" s="2638"/>
      <c r="K42" s="2638"/>
      <c r="L42" s="2639"/>
      <c r="M42" s="2645"/>
      <c r="N42" s="2640"/>
      <c r="O42" s="2638"/>
      <c r="P42" s="2638"/>
      <c r="Q42" s="2638"/>
      <c r="R42" s="2638"/>
      <c r="S42" s="2638"/>
      <c r="T42" s="2639"/>
      <c r="V42" s="2640"/>
      <c r="W42" s="2638"/>
      <c r="X42" s="2638"/>
      <c r="Y42" s="2638"/>
      <c r="Z42" s="2638"/>
      <c r="AA42" s="2638"/>
      <c r="AB42" s="2639"/>
      <c r="AC42" s="2631"/>
      <c r="AD42" s="2640"/>
      <c r="AE42" s="2638"/>
      <c r="AF42" s="2638"/>
      <c r="AG42" s="2641"/>
      <c r="AH42" s="2642"/>
      <c r="AI42" s="2642"/>
      <c r="AJ42" s="2642"/>
      <c r="AK42" s="2642"/>
      <c r="AL42" s="2642"/>
      <c r="AM42" s="2642"/>
      <c r="AN42" s="2750"/>
      <c r="AO42" s="2606"/>
      <c r="AP42" s="2644" t="s">
        <v>5938</v>
      </c>
      <c r="AR42" s="3472"/>
      <c r="AS42" s="3438" t="str">
        <f t="shared" si="0"/>
        <v>Please complete all cells in row</v>
      </c>
      <c r="AT42" s="3473">
        <v>3</v>
      </c>
      <c r="AU42" s="3479"/>
    </row>
    <row r="43" spans="2:47" ht="15" customHeight="1">
      <c r="B43" s="2635" t="s">
        <v>5939</v>
      </c>
      <c r="C43" s="2636" t="s">
        <v>5869</v>
      </c>
      <c r="D43" s="2637" t="s">
        <v>731</v>
      </c>
      <c r="E43" s="2637">
        <v>3</v>
      </c>
      <c r="F43" s="2638"/>
      <c r="G43" s="2638"/>
      <c r="H43" s="2638"/>
      <c r="I43" s="2638"/>
      <c r="J43" s="2638"/>
      <c r="K43" s="2638"/>
      <c r="L43" s="2639"/>
      <c r="M43" s="2645"/>
      <c r="N43" s="2640"/>
      <c r="O43" s="2638"/>
      <c r="P43" s="2638"/>
      <c r="Q43" s="2638"/>
      <c r="R43" s="2638"/>
      <c r="S43" s="2638"/>
      <c r="T43" s="2639"/>
      <c r="V43" s="2640"/>
      <c r="W43" s="2638"/>
      <c r="X43" s="2638"/>
      <c r="Y43" s="2638"/>
      <c r="Z43" s="2638"/>
      <c r="AA43" s="2638"/>
      <c r="AB43" s="2639"/>
      <c r="AC43" s="2631"/>
      <c r="AD43" s="2640"/>
      <c r="AE43" s="2638"/>
      <c r="AF43" s="2638"/>
      <c r="AG43" s="2641"/>
      <c r="AH43" s="2642"/>
      <c r="AI43" s="2642"/>
      <c r="AJ43" s="2642"/>
      <c r="AK43" s="2642"/>
      <c r="AL43" s="2642"/>
      <c r="AM43" s="2642"/>
      <c r="AN43" s="2750"/>
      <c r="AO43" s="2606"/>
      <c r="AP43" s="2644" t="s">
        <v>5940</v>
      </c>
      <c r="AR43" s="3472"/>
      <c r="AS43" s="3438" t="str">
        <f t="shared" si="0"/>
        <v>Please complete all cells in row</v>
      </c>
      <c r="AT43" s="3473">
        <v>3</v>
      </c>
      <c r="AU43" s="3479"/>
    </row>
    <row r="44" spans="2:47" ht="15" customHeight="1">
      <c r="B44" s="2635" t="s">
        <v>5941</v>
      </c>
      <c r="C44" s="2636" t="s">
        <v>5869</v>
      </c>
      <c r="D44" s="2637" t="s">
        <v>731</v>
      </c>
      <c r="E44" s="2637">
        <v>3</v>
      </c>
      <c r="F44" s="2638"/>
      <c r="G44" s="2638"/>
      <c r="H44" s="2638"/>
      <c r="I44" s="2638"/>
      <c r="J44" s="2638"/>
      <c r="K44" s="2638"/>
      <c r="L44" s="2639"/>
      <c r="M44" s="2645"/>
      <c r="N44" s="2640"/>
      <c r="O44" s="2638"/>
      <c r="P44" s="2638"/>
      <c r="Q44" s="2638"/>
      <c r="R44" s="2638"/>
      <c r="S44" s="2638"/>
      <c r="T44" s="2639"/>
      <c r="V44" s="2640"/>
      <c r="W44" s="2638"/>
      <c r="X44" s="2638"/>
      <c r="Y44" s="2638"/>
      <c r="Z44" s="2638"/>
      <c r="AA44" s="2638"/>
      <c r="AB44" s="2639"/>
      <c r="AC44" s="2631"/>
      <c r="AD44" s="2640"/>
      <c r="AE44" s="2638"/>
      <c r="AF44" s="2638"/>
      <c r="AG44" s="2641"/>
      <c r="AH44" s="2642"/>
      <c r="AI44" s="2642"/>
      <c r="AJ44" s="2642"/>
      <c r="AK44" s="2642"/>
      <c r="AL44" s="2642"/>
      <c r="AM44" s="2642"/>
      <c r="AN44" s="2750"/>
      <c r="AO44" s="2606"/>
      <c r="AP44" s="2644" t="s">
        <v>5942</v>
      </c>
      <c r="AR44" s="3472"/>
      <c r="AS44" s="3438" t="str">
        <f t="shared" si="0"/>
        <v>Please complete all cells in row</v>
      </c>
      <c r="AT44" s="3473">
        <v>3</v>
      </c>
      <c r="AU44" s="3479"/>
    </row>
    <row r="45" spans="2:47" ht="15" customHeight="1">
      <c r="B45" s="2635" t="s">
        <v>5943</v>
      </c>
      <c r="C45" s="2636" t="s">
        <v>5869</v>
      </c>
      <c r="D45" s="2637" t="s">
        <v>731</v>
      </c>
      <c r="E45" s="2637">
        <v>3</v>
      </c>
      <c r="F45" s="2638"/>
      <c r="G45" s="2638"/>
      <c r="H45" s="2638"/>
      <c r="I45" s="2638"/>
      <c r="J45" s="2638"/>
      <c r="K45" s="2638"/>
      <c r="L45" s="2639"/>
      <c r="M45" s="2645"/>
      <c r="N45" s="2640"/>
      <c r="O45" s="2638"/>
      <c r="P45" s="2638"/>
      <c r="Q45" s="2638"/>
      <c r="R45" s="2638"/>
      <c r="S45" s="2638"/>
      <c r="T45" s="2639"/>
      <c r="V45" s="2640"/>
      <c r="W45" s="2638"/>
      <c r="X45" s="2638"/>
      <c r="Y45" s="2638"/>
      <c r="Z45" s="2638"/>
      <c r="AA45" s="2638"/>
      <c r="AB45" s="2639"/>
      <c r="AC45" s="2631"/>
      <c r="AD45" s="2640"/>
      <c r="AE45" s="2638"/>
      <c r="AF45" s="2638"/>
      <c r="AG45" s="2641"/>
      <c r="AH45" s="2642"/>
      <c r="AI45" s="2642"/>
      <c r="AJ45" s="2642"/>
      <c r="AK45" s="2642"/>
      <c r="AL45" s="2642"/>
      <c r="AM45" s="2642"/>
      <c r="AN45" s="2750"/>
      <c r="AO45" s="2606"/>
      <c r="AP45" s="2644" t="s">
        <v>5944</v>
      </c>
      <c r="AR45" s="3472"/>
      <c r="AS45" s="3438" t="str">
        <f t="shared" si="0"/>
        <v>Please complete all cells in row</v>
      </c>
      <c r="AT45" s="3473">
        <v>3</v>
      </c>
      <c r="AU45" s="3479"/>
    </row>
    <row r="46" spans="2:47" ht="15" customHeight="1">
      <c r="B46" s="2635" t="s">
        <v>5945</v>
      </c>
      <c r="C46" s="2636" t="s">
        <v>5869</v>
      </c>
      <c r="D46" s="2637" t="s">
        <v>731</v>
      </c>
      <c r="E46" s="2637">
        <v>3</v>
      </c>
      <c r="F46" s="2638"/>
      <c r="G46" s="2638"/>
      <c r="H46" s="2638"/>
      <c r="I46" s="2638"/>
      <c r="J46" s="2638"/>
      <c r="K46" s="2638"/>
      <c r="L46" s="2639"/>
      <c r="M46" s="2645"/>
      <c r="N46" s="2640"/>
      <c r="O46" s="2638"/>
      <c r="P46" s="2638"/>
      <c r="Q46" s="2638"/>
      <c r="R46" s="2638"/>
      <c r="S46" s="2638"/>
      <c r="T46" s="2639"/>
      <c r="V46" s="2640"/>
      <c r="W46" s="2638"/>
      <c r="X46" s="2638"/>
      <c r="Y46" s="2638"/>
      <c r="Z46" s="2638"/>
      <c r="AA46" s="2638"/>
      <c r="AB46" s="2639"/>
      <c r="AC46" s="2631"/>
      <c r="AD46" s="2640"/>
      <c r="AE46" s="2638"/>
      <c r="AF46" s="2638"/>
      <c r="AG46" s="2641"/>
      <c r="AH46" s="2642"/>
      <c r="AI46" s="2642"/>
      <c r="AJ46" s="2642"/>
      <c r="AK46" s="2642"/>
      <c r="AL46" s="2642"/>
      <c r="AM46" s="2642"/>
      <c r="AN46" s="2750"/>
      <c r="AO46" s="2606"/>
      <c r="AP46" s="2644" t="s">
        <v>5946</v>
      </c>
      <c r="AR46" s="3472"/>
      <c r="AS46" s="3438" t="str">
        <f t="shared" si="0"/>
        <v>Please complete all cells in row</v>
      </c>
      <c r="AT46" s="3473">
        <v>3</v>
      </c>
      <c r="AU46" s="3479"/>
    </row>
    <row r="47" spans="2:47" ht="15" customHeight="1">
      <c r="B47" s="2635" t="s">
        <v>5947</v>
      </c>
      <c r="C47" s="2636" t="s">
        <v>5869</v>
      </c>
      <c r="D47" s="2637" t="s">
        <v>731</v>
      </c>
      <c r="E47" s="2637">
        <v>3</v>
      </c>
      <c r="F47" s="2638"/>
      <c r="G47" s="2638"/>
      <c r="H47" s="2638"/>
      <c r="I47" s="2638"/>
      <c r="J47" s="2638"/>
      <c r="K47" s="2638"/>
      <c r="L47" s="2639"/>
      <c r="M47" s="2645"/>
      <c r="N47" s="2640"/>
      <c r="O47" s="2638"/>
      <c r="P47" s="2638"/>
      <c r="Q47" s="2638"/>
      <c r="R47" s="2638"/>
      <c r="S47" s="2638"/>
      <c r="T47" s="2639"/>
      <c r="V47" s="2640"/>
      <c r="W47" s="2638"/>
      <c r="X47" s="2638"/>
      <c r="Y47" s="2638"/>
      <c r="Z47" s="2638"/>
      <c r="AA47" s="2638"/>
      <c r="AB47" s="2639"/>
      <c r="AC47" s="2631"/>
      <c r="AD47" s="2640"/>
      <c r="AE47" s="2638"/>
      <c r="AF47" s="2638"/>
      <c r="AG47" s="2641"/>
      <c r="AH47" s="2642"/>
      <c r="AI47" s="2642"/>
      <c r="AJ47" s="2642"/>
      <c r="AK47" s="2642"/>
      <c r="AL47" s="2642"/>
      <c r="AM47" s="2642"/>
      <c r="AN47" s="2750"/>
      <c r="AO47" s="2606"/>
      <c r="AP47" s="2644" t="s">
        <v>5948</v>
      </c>
      <c r="AR47" s="3472"/>
      <c r="AS47" s="3438" t="str">
        <f t="shared" si="0"/>
        <v>Please complete all cells in row</v>
      </c>
      <c r="AT47" s="3473">
        <v>3</v>
      </c>
      <c r="AU47" s="3479"/>
    </row>
    <row r="48" spans="2:47" ht="15" customHeight="1">
      <c r="B48" s="2635" t="s">
        <v>5949</v>
      </c>
      <c r="C48" s="2636" t="s">
        <v>5869</v>
      </c>
      <c r="D48" s="2637" t="s">
        <v>731</v>
      </c>
      <c r="E48" s="2637">
        <v>3</v>
      </c>
      <c r="F48" s="2638"/>
      <c r="G48" s="2638"/>
      <c r="H48" s="2638"/>
      <c r="I48" s="2638"/>
      <c r="J48" s="2638"/>
      <c r="K48" s="2638"/>
      <c r="L48" s="2639"/>
      <c r="M48" s="2645"/>
      <c r="N48" s="2640"/>
      <c r="O48" s="2638"/>
      <c r="P48" s="2638"/>
      <c r="Q48" s="2638"/>
      <c r="R48" s="2638"/>
      <c r="S48" s="2638"/>
      <c r="T48" s="2639"/>
      <c r="V48" s="2640"/>
      <c r="W48" s="2638"/>
      <c r="X48" s="2638"/>
      <c r="Y48" s="2638"/>
      <c r="Z48" s="2638"/>
      <c r="AA48" s="2638"/>
      <c r="AB48" s="2639"/>
      <c r="AC48" s="2631"/>
      <c r="AD48" s="2640"/>
      <c r="AE48" s="2638"/>
      <c r="AF48" s="2638"/>
      <c r="AG48" s="2641"/>
      <c r="AH48" s="2642"/>
      <c r="AI48" s="2642"/>
      <c r="AJ48" s="2642"/>
      <c r="AK48" s="2642"/>
      <c r="AL48" s="2642"/>
      <c r="AM48" s="2642"/>
      <c r="AN48" s="2750"/>
      <c r="AO48" s="2606"/>
      <c r="AP48" s="2644" t="s">
        <v>5950</v>
      </c>
      <c r="AR48" s="3472"/>
      <c r="AS48" s="3438" t="str">
        <f t="shared" si="0"/>
        <v>Please complete all cells in row</v>
      </c>
      <c r="AT48" s="3473">
        <v>3</v>
      </c>
      <c r="AU48" s="3479"/>
    </row>
    <row r="49" spans="2:47" ht="15" customHeight="1">
      <c r="B49" s="2635" t="s">
        <v>5951</v>
      </c>
      <c r="C49" s="2636" t="s">
        <v>5869</v>
      </c>
      <c r="D49" s="2637" t="s">
        <v>731</v>
      </c>
      <c r="E49" s="2637">
        <v>3</v>
      </c>
      <c r="F49" s="2638"/>
      <c r="G49" s="2638"/>
      <c r="H49" s="2638"/>
      <c r="I49" s="2638"/>
      <c r="J49" s="2638"/>
      <c r="K49" s="2638"/>
      <c r="L49" s="2639"/>
      <c r="M49" s="2645"/>
      <c r="N49" s="2640"/>
      <c r="O49" s="2638"/>
      <c r="P49" s="2638"/>
      <c r="Q49" s="2638"/>
      <c r="R49" s="2638"/>
      <c r="S49" s="2638"/>
      <c r="T49" s="2639"/>
      <c r="V49" s="2640"/>
      <c r="W49" s="2638"/>
      <c r="X49" s="2638"/>
      <c r="Y49" s="2638"/>
      <c r="Z49" s="2638"/>
      <c r="AA49" s="2638"/>
      <c r="AB49" s="2639"/>
      <c r="AC49" s="2631"/>
      <c r="AD49" s="2640"/>
      <c r="AE49" s="2638"/>
      <c r="AF49" s="2638"/>
      <c r="AG49" s="2641"/>
      <c r="AH49" s="2642"/>
      <c r="AI49" s="2642"/>
      <c r="AJ49" s="2642"/>
      <c r="AK49" s="2642"/>
      <c r="AL49" s="2642"/>
      <c r="AM49" s="2642"/>
      <c r="AN49" s="2750"/>
      <c r="AO49" s="2606"/>
      <c r="AP49" s="2644" t="s">
        <v>5952</v>
      </c>
      <c r="AR49" s="3472"/>
      <c r="AS49" s="3438" t="str">
        <f t="shared" si="0"/>
        <v>Please complete all cells in row</v>
      </c>
      <c r="AT49" s="3473">
        <v>3</v>
      </c>
      <c r="AU49" s="3479"/>
    </row>
    <row r="50" spans="2:47" ht="15" customHeight="1">
      <c r="B50" s="2635" t="s">
        <v>5953</v>
      </c>
      <c r="C50" s="2636" t="s">
        <v>5869</v>
      </c>
      <c r="D50" s="2637" t="s">
        <v>731</v>
      </c>
      <c r="E50" s="2637">
        <v>3</v>
      </c>
      <c r="F50" s="2638"/>
      <c r="G50" s="2638"/>
      <c r="H50" s="2638"/>
      <c r="I50" s="2638"/>
      <c r="J50" s="2638"/>
      <c r="K50" s="2638"/>
      <c r="L50" s="2639"/>
      <c r="M50" s="2645"/>
      <c r="N50" s="2640"/>
      <c r="O50" s="2638"/>
      <c r="P50" s="2638"/>
      <c r="Q50" s="2638"/>
      <c r="R50" s="2638"/>
      <c r="S50" s="2638"/>
      <c r="T50" s="2639"/>
      <c r="V50" s="2640"/>
      <c r="W50" s="2638"/>
      <c r="X50" s="2638"/>
      <c r="Y50" s="2638"/>
      <c r="Z50" s="2638"/>
      <c r="AA50" s="2638"/>
      <c r="AB50" s="2639"/>
      <c r="AC50" s="2631"/>
      <c r="AD50" s="2640"/>
      <c r="AE50" s="2638"/>
      <c r="AF50" s="2638"/>
      <c r="AG50" s="2641"/>
      <c r="AH50" s="2642"/>
      <c r="AI50" s="2642"/>
      <c r="AJ50" s="2642"/>
      <c r="AK50" s="2642"/>
      <c r="AL50" s="2642"/>
      <c r="AM50" s="2642"/>
      <c r="AN50" s="2750"/>
      <c r="AO50" s="2606"/>
      <c r="AP50" s="2644" t="s">
        <v>5954</v>
      </c>
      <c r="AR50" s="3472"/>
      <c r="AS50" s="3438" t="str">
        <f t="shared" si="0"/>
        <v>Please complete all cells in row</v>
      </c>
      <c r="AT50" s="3473">
        <v>3</v>
      </c>
      <c r="AU50" s="3479"/>
    </row>
    <row r="51" spans="2:47" ht="15" customHeight="1">
      <c r="B51" s="2635" t="s">
        <v>5955</v>
      </c>
      <c r="C51" s="2636" t="s">
        <v>5869</v>
      </c>
      <c r="D51" s="2637" t="s">
        <v>731</v>
      </c>
      <c r="E51" s="2637">
        <v>3</v>
      </c>
      <c r="F51" s="2638"/>
      <c r="G51" s="2638"/>
      <c r="H51" s="2638"/>
      <c r="I51" s="2638"/>
      <c r="J51" s="2638"/>
      <c r="K51" s="2638"/>
      <c r="L51" s="2639"/>
      <c r="M51" s="2645"/>
      <c r="N51" s="2640"/>
      <c r="O51" s="2638"/>
      <c r="P51" s="2638"/>
      <c r="Q51" s="2638"/>
      <c r="R51" s="2638"/>
      <c r="S51" s="2638"/>
      <c r="T51" s="2639"/>
      <c r="V51" s="2640"/>
      <c r="W51" s="2638"/>
      <c r="X51" s="2638"/>
      <c r="Y51" s="2638"/>
      <c r="Z51" s="2638"/>
      <c r="AA51" s="2638"/>
      <c r="AB51" s="2639"/>
      <c r="AC51" s="2631"/>
      <c r="AD51" s="2640"/>
      <c r="AE51" s="2638"/>
      <c r="AF51" s="2638"/>
      <c r="AG51" s="2641"/>
      <c r="AH51" s="2642"/>
      <c r="AI51" s="2642"/>
      <c r="AJ51" s="2642"/>
      <c r="AK51" s="2642"/>
      <c r="AL51" s="2642"/>
      <c r="AM51" s="2642"/>
      <c r="AN51" s="2750"/>
      <c r="AO51" s="2606"/>
      <c r="AP51" s="2644" t="s">
        <v>5956</v>
      </c>
      <c r="AR51" s="3472"/>
      <c r="AS51" s="3438" t="str">
        <f t="shared" si="0"/>
        <v>Please complete all cells in row</v>
      </c>
      <c r="AT51" s="3473">
        <v>3</v>
      </c>
      <c r="AU51" s="3479"/>
    </row>
    <row r="52" spans="2:47" ht="15" customHeight="1">
      <c r="B52" s="2635" t="s">
        <v>5957</v>
      </c>
      <c r="C52" s="2636" t="s">
        <v>5869</v>
      </c>
      <c r="D52" s="2637" t="s">
        <v>731</v>
      </c>
      <c r="E52" s="2637">
        <v>3</v>
      </c>
      <c r="F52" s="2638"/>
      <c r="G52" s="2638"/>
      <c r="H52" s="2638"/>
      <c r="I52" s="2638"/>
      <c r="J52" s="2638"/>
      <c r="K52" s="2638"/>
      <c r="L52" s="2639"/>
      <c r="M52" s="2645"/>
      <c r="N52" s="2640"/>
      <c r="O52" s="2638"/>
      <c r="P52" s="2638"/>
      <c r="Q52" s="2638"/>
      <c r="R52" s="2638"/>
      <c r="S52" s="2638"/>
      <c r="T52" s="2639"/>
      <c r="V52" s="2640"/>
      <c r="W52" s="2638"/>
      <c r="X52" s="2638"/>
      <c r="Y52" s="2638"/>
      <c r="Z52" s="2638"/>
      <c r="AA52" s="2638"/>
      <c r="AB52" s="2639"/>
      <c r="AC52" s="2631"/>
      <c r="AD52" s="2640"/>
      <c r="AE52" s="2638"/>
      <c r="AF52" s="2638"/>
      <c r="AG52" s="2641"/>
      <c r="AH52" s="2642"/>
      <c r="AI52" s="2642"/>
      <c r="AJ52" s="2642"/>
      <c r="AK52" s="2642"/>
      <c r="AL52" s="2642"/>
      <c r="AM52" s="2642"/>
      <c r="AN52" s="2750"/>
      <c r="AO52" s="2606"/>
      <c r="AP52" s="2644" t="s">
        <v>5958</v>
      </c>
      <c r="AR52" s="3472"/>
      <c r="AS52" s="3438" t="str">
        <f t="shared" si="0"/>
        <v>Please complete all cells in row</v>
      </c>
      <c r="AT52" s="3473">
        <v>3</v>
      </c>
      <c r="AU52" s="3479"/>
    </row>
    <row r="53" spans="2:47" ht="15" customHeight="1">
      <c r="B53" s="2635" t="s">
        <v>5959</v>
      </c>
      <c r="C53" s="2636" t="s">
        <v>5869</v>
      </c>
      <c r="D53" s="2637" t="s">
        <v>731</v>
      </c>
      <c r="E53" s="2637">
        <v>3</v>
      </c>
      <c r="F53" s="2638"/>
      <c r="G53" s="2638"/>
      <c r="H53" s="2638"/>
      <c r="I53" s="2638"/>
      <c r="J53" s="2638"/>
      <c r="K53" s="2638"/>
      <c r="L53" s="2639"/>
      <c r="M53" s="2645"/>
      <c r="N53" s="2640"/>
      <c r="O53" s="2638"/>
      <c r="P53" s="2638"/>
      <c r="Q53" s="2638"/>
      <c r="R53" s="2638"/>
      <c r="S53" s="2638"/>
      <c r="T53" s="2639"/>
      <c r="V53" s="2640"/>
      <c r="W53" s="2638"/>
      <c r="X53" s="2638"/>
      <c r="Y53" s="2638"/>
      <c r="Z53" s="2638"/>
      <c r="AA53" s="2638"/>
      <c r="AB53" s="2639"/>
      <c r="AC53" s="2631"/>
      <c r="AD53" s="2640"/>
      <c r="AE53" s="2638"/>
      <c r="AF53" s="2638"/>
      <c r="AG53" s="2641"/>
      <c r="AH53" s="2642"/>
      <c r="AI53" s="2642"/>
      <c r="AJ53" s="2642"/>
      <c r="AK53" s="2642"/>
      <c r="AL53" s="2642"/>
      <c r="AM53" s="2642"/>
      <c r="AN53" s="2750"/>
      <c r="AO53" s="2606"/>
      <c r="AP53" s="2644" t="s">
        <v>5960</v>
      </c>
      <c r="AR53" s="3472"/>
      <c r="AS53" s="3438" t="str">
        <f t="shared" si="0"/>
        <v>Please complete all cells in row</v>
      </c>
      <c r="AT53" s="3473">
        <v>3</v>
      </c>
      <c r="AU53" s="3479"/>
    </row>
    <row r="54" spans="2:47" ht="15" customHeight="1">
      <c r="B54" s="2635" t="s">
        <v>5961</v>
      </c>
      <c r="C54" s="2636" t="s">
        <v>5869</v>
      </c>
      <c r="D54" s="2637" t="s">
        <v>731</v>
      </c>
      <c r="E54" s="2637">
        <v>3</v>
      </c>
      <c r="F54" s="2638"/>
      <c r="G54" s="2638"/>
      <c r="H54" s="2638"/>
      <c r="I54" s="2638"/>
      <c r="J54" s="2638"/>
      <c r="K54" s="2638"/>
      <c r="L54" s="2639"/>
      <c r="M54" s="2645"/>
      <c r="N54" s="2640"/>
      <c r="O54" s="2638"/>
      <c r="P54" s="2638"/>
      <c r="Q54" s="2638"/>
      <c r="R54" s="2638"/>
      <c r="S54" s="2638"/>
      <c r="T54" s="2639"/>
      <c r="V54" s="2640"/>
      <c r="W54" s="2638"/>
      <c r="X54" s="2638"/>
      <c r="Y54" s="2638"/>
      <c r="Z54" s="2638"/>
      <c r="AA54" s="2638"/>
      <c r="AB54" s="2639"/>
      <c r="AC54" s="2631"/>
      <c r="AD54" s="2640"/>
      <c r="AE54" s="2638"/>
      <c r="AF54" s="2638"/>
      <c r="AG54" s="2641"/>
      <c r="AH54" s="2642"/>
      <c r="AI54" s="2642"/>
      <c r="AJ54" s="2642"/>
      <c r="AK54" s="2642"/>
      <c r="AL54" s="2642"/>
      <c r="AM54" s="2642"/>
      <c r="AN54" s="2750"/>
      <c r="AO54" s="2606"/>
      <c r="AP54" s="2644" t="s">
        <v>5962</v>
      </c>
      <c r="AR54" s="3472"/>
      <c r="AS54" s="3438" t="str">
        <f t="shared" si="0"/>
        <v>Please complete all cells in row</v>
      </c>
      <c r="AT54" s="3473">
        <v>3</v>
      </c>
      <c r="AU54" s="3479"/>
    </row>
    <row r="55" spans="2:47" ht="15" customHeight="1">
      <c r="B55" s="2635" t="s">
        <v>5963</v>
      </c>
      <c r="C55" s="2636" t="s">
        <v>5869</v>
      </c>
      <c r="D55" s="2637" t="s">
        <v>731</v>
      </c>
      <c r="E55" s="2637">
        <v>3</v>
      </c>
      <c r="F55" s="2638"/>
      <c r="G55" s="2638"/>
      <c r="H55" s="2638"/>
      <c r="I55" s="2638"/>
      <c r="J55" s="2638"/>
      <c r="K55" s="2638"/>
      <c r="L55" s="2639"/>
      <c r="M55" s="2645"/>
      <c r="N55" s="2640"/>
      <c r="O55" s="2638"/>
      <c r="P55" s="2638"/>
      <c r="Q55" s="2638"/>
      <c r="R55" s="2638"/>
      <c r="S55" s="2638"/>
      <c r="T55" s="2639"/>
      <c r="V55" s="2640"/>
      <c r="W55" s="2638"/>
      <c r="X55" s="2638"/>
      <c r="Y55" s="2638"/>
      <c r="Z55" s="2638"/>
      <c r="AA55" s="2638"/>
      <c r="AB55" s="2639"/>
      <c r="AC55" s="2631"/>
      <c r="AD55" s="2640"/>
      <c r="AE55" s="2638"/>
      <c r="AF55" s="2638"/>
      <c r="AG55" s="2641"/>
      <c r="AH55" s="2642"/>
      <c r="AI55" s="2642"/>
      <c r="AJ55" s="2642"/>
      <c r="AK55" s="2642"/>
      <c r="AL55" s="2642"/>
      <c r="AM55" s="2642"/>
      <c r="AN55" s="2750"/>
      <c r="AO55" s="2606"/>
      <c r="AP55" s="2644" t="s">
        <v>5964</v>
      </c>
      <c r="AR55" s="3472"/>
      <c r="AS55" s="3438" t="str">
        <f t="shared" si="0"/>
        <v>Please complete all cells in row</v>
      </c>
      <c r="AT55" s="3473">
        <v>3</v>
      </c>
      <c r="AU55" s="3479"/>
    </row>
    <row r="56" spans="2:47" ht="15" customHeight="1">
      <c r="B56" s="2635" t="s">
        <v>5965</v>
      </c>
      <c r="C56" s="2636" t="s">
        <v>5869</v>
      </c>
      <c r="D56" s="2637" t="s">
        <v>731</v>
      </c>
      <c r="E56" s="2637">
        <v>3</v>
      </c>
      <c r="F56" s="2638"/>
      <c r="G56" s="2638"/>
      <c r="H56" s="2638"/>
      <c r="I56" s="2638"/>
      <c r="J56" s="2638"/>
      <c r="K56" s="2638"/>
      <c r="L56" s="2639"/>
      <c r="M56" s="2645"/>
      <c r="N56" s="2640"/>
      <c r="O56" s="2638"/>
      <c r="P56" s="2638"/>
      <c r="Q56" s="2638"/>
      <c r="R56" s="2638"/>
      <c r="S56" s="2638"/>
      <c r="T56" s="2639"/>
      <c r="V56" s="2640"/>
      <c r="W56" s="2638"/>
      <c r="X56" s="2638"/>
      <c r="Y56" s="2638"/>
      <c r="Z56" s="2638"/>
      <c r="AA56" s="2638"/>
      <c r="AB56" s="2639"/>
      <c r="AC56" s="2631"/>
      <c r="AD56" s="2640"/>
      <c r="AE56" s="2638"/>
      <c r="AF56" s="2638"/>
      <c r="AG56" s="2641"/>
      <c r="AH56" s="2642"/>
      <c r="AI56" s="2642"/>
      <c r="AJ56" s="2642"/>
      <c r="AK56" s="2642"/>
      <c r="AL56" s="2642"/>
      <c r="AM56" s="2642"/>
      <c r="AN56" s="2750"/>
      <c r="AO56" s="2606"/>
      <c r="AP56" s="2644" t="s">
        <v>5966</v>
      </c>
      <c r="AR56" s="3472"/>
      <c r="AS56" s="3438" t="str">
        <f t="shared" si="0"/>
        <v>Please complete all cells in row</v>
      </c>
      <c r="AT56" s="3473">
        <v>3</v>
      </c>
      <c r="AU56" s="3479"/>
    </row>
    <row r="57" spans="2:47" ht="15" customHeight="1">
      <c r="B57" s="2635" t="s">
        <v>5967</v>
      </c>
      <c r="C57" s="2636" t="s">
        <v>5869</v>
      </c>
      <c r="D57" s="2637" t="s">
        <v>731</v>
      </c>
      <c r="E57" s="2637">
        <v>3</v>
      </c>
      <c r="F57" s="2638"/>
      <c r="G57" s="2638"/>
      <c r="H57" s="2638"/>
      <c r="I57" s="2638"/>
      <c r="J57" s="2638"/>
      <c r="K57" s="2638"/>
      <c r="L57" s="2639"/>
      <c r="M57" s="2645"/>
      <c r="N57" s="2640"/>
      <c r="O57" s="2638"/>
      <c r="P57" s="2638"/>
      <c r="Q57" s="2638"/>
      <c r="R57" s="2638"/>
      <c r="S57" s="2638"/>
      <c r="T57" s="2639"/>
      <c r="V57" s="2640"/>
      <c r="W57" s="2638"/>
      <c r="X57" s="2638"/>
      <c r="Y57" s="2638"/>
      <c r="Z57" s="2638"/>
      <c r="AA57" s="2638"/>
      <c r="AB57" s="2639"/>
      <c r="AC57" s="2631"/>
      <c r="AD57" s="2640"/>
      <c r="AE57" s="2638"/>
      <c r="AF57" s="2638"/>
      <c r="AG57" s="2641"/>
      <c r="AH57" s="2642"/>
      <c r="AI57" s="2642"/>
      <c r="AJ57" s="2642"/>
      <c r="AK57" s="2642"/>
      <c r="AL57" s="2642"/>
      <c r="AM57" s="2642"/>
      <c r="AN57" s="2750"/>
      <c r="AO57" s="2606"/>
      <c r="AP57" s="2644" t="s">
        <v>5968</v>
      </c>
      <c r="AR57" s="3472"/>
      <c r="AS57" s="3438" t="str">
        <f t="shared" si="0"/>
        <v>Please complete all cells in row</v>
      </c>
      <c r="AT57" s="3473">
        <v>3</v>
      </c>
      <c r="AU57" s="3479"/>
    </row>
    <row r="58" spans="2:47" ht="15" customHeight="1">
      <c r="B58" s="2635" t="s">
        <v>5969</v>
      </c>
      <c r="C58" s="2636" t="s">
        <v>5869</v>
      </c>
      <c r="D58" s="2637" t="s">
        <v>731</v>
      </c>
      <c r="E58" s="2637">
        <v>3</v>
      </c>
      <c r="F58" s="2638"/>
      <c r="G58" s="2638"/>
      <c r="H58" s="2638"/>
      <c r="I58" s="2638"/>
      <c r="J58" s="2638"/>
      <c r="K58" s="2638"/>
      <c r="L58" s="2639"/>
      <c r="M58" s="2645"/>
      <c r="N58" s="2640"/>
      <c r="O58" s="2638"/>
      <c r="P58" s="2638"/>
      <c r="Q58" s="2638"/>
      <c r="R58" s="2638"/>
      <c r="S58" s="2638"/>
      <c r="T58" s="2639"/>
      <c r="V58" s="2640"/>
      <c r="W58" s="2638"/>
      <c r="X58" s="2638"/>
      <c r="Y58" s="2638"/>
      <c r="Z58" s="2638"/>
      <c r="AA58" s="2638"/>
      <c r="AB58" s="2639"/>
      <c r="AC58" s="2631"/>
      <c r="AD58" s="2640"/>
      <c r="AE58" s="2638"/>
      <c r="AF58" s="2638"/>
      <c r="AG58" s="2641"/>
      <c r="AH58" s="2642"/>
      <c r="AI58" s="2642"/>
      <c r="AJ58" s="2642"/>
      <c r="AK58" s="2642"/>
      <c r="AL58" s="2642"/>
      <c r="AM58" s="2642"/>
      <c r="AN58" s="2750"/>
      <c r="AO58" s="2606"/>
      <c r="AP58" s="2644" t="s">
        <v>5970</v>
      </c>
      <c r="AR58" s="3472"/>
      <c r="AS58" s="3438" t="str">
        <f t="shared" si="0"/>
        <v>Please complete all cells in row</v>
      </c>
      <c r="AT58" s="3473">
        <v>3</v>
      </c>
      <c r="AU58" s="3479"/>
    </row>
    <row r="59" spans="2:47" ht="15" customHeight="1">
      <c r="B59" s="2635" t="s">
        <v>5971</v>
      </c>
      <c r="C59" s="2636" t="s">
        <v>5869</v>
      </c>
      <c r="D59" s="2637" t="s">
        <v>731</v>
      </c>
      <c r="E59" s="2637">
        <v>3</v>
      </c>
      <c r="F59" s="2638"/>
      <c r="G59" s="2638"/>
      <c r="H59" s="2638"/>
      <c r="I59" s="2638"/>
      <c r="J59" s="2638"/>
      <c r="K59" s="2638"/>
      <c r="L59" s="2639"/>
      <c r="M59" s="2645"/>
      <c r="N59" s="2640"/>
      <c r="O59" s="2638"/>
      <c r="P59" s="2638"/>
      <c r="Q59" s="2638"/>
      <c r="R59" s="2638"/>
      <c r="S59" s="2638"/>
      <c r="T59" s="2639"/>
      <c r="V59" s="2640"/>
      <c r="W59" s="2638"/>
      <c r="X59" s="2638"/>
      <c r="Y59" s="2638"/>
      <c r="Z59" s="2638"/>
      <c r="AA59" s="2638"/>
      <c r="AB59" s="2639"/>
      <c r="AC59" s="2631"/>
      <c r="AD59" s="2640"/>
      <c r="AE59" s="2638"/>
      <c r="AF59" s="2638"/>
      <c r="AG59" s="2641"/>
      <c r="AH59" s="2642"/>
      <c r="AI59" s="2642"/>
      <c r="AJ59" s="2642"/>
      <c r="AK59" s="2642"/>
      <c r="AL59" s="2642"/>
      <c r="AM59" s="2642"/>
      <c r="AN59" s="2750"/>
      <c r="AO59" s="2606"/>
      <c r="AP59" s="2644" t="s">
        <v>5972</v>
      </c>
      <c r="AR59" s="3472"/>
      <c r="AS59" s="3438" t="str">
        <f t="shared" si="0"/>
        <v>Please complete all cells in row</v>
      </c>
      <c r="AT59" s="3473">
        <v>3</v>
      </c>
      <c r="AU59" s="3479"/>
    </row>
    <row r="60" spans="2:47" ht="15" customHeight="1">
      <c r="B60" s="2635" t="s">
        <v>5973</v>
      </c>
      <c r="C60" s="2636" t="s">
        <v>5869</v>
      </c>
      <c r="D60" s="2637" t="s">
        <v>731</v>
      </c>
      <c r="E60" s="2637">
        <v>3</v>
      </c>
      <c r="F60" s="2638"/>
      <c r="G60" s="2638"/>
      <c r="H60" s="2638"/>
      <c r="I60" s="2638"/>
      <c r="J60" s="2638"/>
      <c r="K60" s="2638"/>
      <c r="L60" s="2639"/>
      <c r="M60" s="2645"/>
      <c r="N60" s="2640"/>
      <c r="O60" s="2638"/>
      <c r="P60" s="2638"/>
      <c r="Q60" s="2638"/>
      <c r="R60" s="2638"/>
      <c r="S60" s="2638"/>
      <c r="T60" s="2639"/>
      <c r="V60" s="2640"/>
      <c r="W60" s="2638"/>
      <c r="X60" s="2638"/>
      <c r="Y60" s="2638"/>
      <c r="Z60" s="2638"/>
      <c r="AA60" s="2638"/>
      <c r="AB60" s="2639"/>
      <c r="AC60" s="2631"/>
      <c r="AD60" s="2640"/>
      <c r="AE60" s="2638"/>
      <c r="AF60" s="2638"/>
      <c r="AG60" s="2641"/>
      <c r="AH60" s="2642"/>
      <c r="AI60" s="2642"/>
      <c r="AJ60" s="2642"/>
      <c r="AK60" s="2642"/>
      <c r="AL60" s="2642"/>
      <c r="AM60" s="2642"/>
      <c r="AN60" s="2750"/>
      <c r="AO60" s="2606"/>
      <c r="AP60" s="2644" t="s">
        <v>5974</v>
      </c>
      <c r="AR60" s="3472"/>
      <c r="AS60" s="3438" t="str">
        <f t="shared" si="0"/>
        <v>Please complete all cells in row</v>
      </c>
      <c r="AT60" s="3473">
        <v>3</v>
      </c>
      <c r="AU60" s="3479"/>
    </row>
    <row r="61" spans="2:47" ht="15" customHeight="1">
      <c r="B61" s="2635" t="s">
        <v>5975</v>
      </c>
      <c r="C61" s="2636" t="s">
        <v>5869</v>
      </c>
      <c r="D61" s="2637" t="s">
        <v>731</v>
      </c>
      <c r="E61" s="2637">
        <v>3</v>
      </c>
      <c r="F61" s="2638"/>
      <c r="G61" s="2638"/>
      <c r="H61" s="2638"/>
      <c r="I61" s="2638"/>
      <c r="J61" s="2638"/>
      <c r="K61" s="2638"/>
      <c r="L61" s="2639"/>
      <c r="M61" s="2645"/>
      <c r="N61" s="2640"/>
      <c r="O61" s="2638"/>
      <c r="P61" s="2638"/>
      <c r="Q61" s="2638"/>
      <c r="R61" s="2638"/>
      <c r="S61" s="2638"/>
      <c r="T61" s="2639"/>
      <c r="V61" s="2640"/>
      <c r="W61" s="2638"/>
      <c r="X61" s="2638"/>
      <c r="Y61" s="2638"/>
      <c r="Z61" s="2638"/>
      <c r="AA61" s="2638"/>
      <c r="AB61" s="2639"/>
      <c r="AC61" s="2631"/>
      <c r="AD61" s="2640"/>
      <c r="AE61" s="2638"/>
      <c r="AF61" s="2638"/>
      <c r="AG61" s="2641"/>
      <c r="AH61" s="2642"/>
      <c r="AI61" s="2642"/>
      <c r="AJ61" s="2642"/>
      <c r="AK61" s="2642"/>
      <c r="AL61" s="2642"/>
      <c r="AM61" s="2642"/>
      <c r="AN61" s="2750"/>
      <c r="AO61" s="2606"/>
      <c r="AP61" s="2644" t="s">
        <v>5976</v>
      </c>
      <c r="AR61" s="3472"/>
      <c r="AS61" s="3438" t="str">
        <f t="shared" si="0"/>
        <v>Please complete all cells in row</v>
      </c>
      <c r="AT61" s="3473">
        <v>3</v>
      </c>
      <c r="AU61" s="3479"/>
    </row>
    <row r="62" spans="2:47" ht="15" customHeight="1">
      <c r="B62" s="2635" t="s">
        <v>5977</v>
      </c>
      <c r="C62" s="2636" t="s">
        <v>5869</v>
      </c>
      <c r="D62" s="2637" t="s">
        <v>731</v>
      </c>
      <c r="E62" s="2637">
        <v>3</v>
      </c>
      <c r="F62" s="2638"/>
      <c r="G62" s="2638"/>
      <c r="H62" s="2638"/>
      <c r="I62" s="2638"/>
      <c r="J62" s="2638"/>
      <c r="K62" s="2638"/>
      <c r="L62" s="2639"/>
      <c r="M62" s="2645"/>
      <c r="N62" s="2640"/>
      <c r="O62" s="2638"/>
      <c r="P62" s="2638"/>
      <c r="Q62" s="2638"/>
      <c r="R62" s="2638"/>
      <c r="S62" s="2638"/>
      <c r="T62" s="2639"/>
      <c r="V62" s="2640"/>
      <c r="W62" s="2638"/>
      <c r="X62" s="2638"/>
      <c r="Y62" s="2638"/>
      <c r="Z62" s="2638"/>
      <c r="AA62" s="2638"/>
      <c r="AB62" s="2639"/>
      <c r="AC62" s="2631"/>
      <c r="AD62" s="2640"/>
      <c r="AE62" s="2638"/>
      <c r="AF62" s="2638"/>
      <c r="AG62" s="2641"/>
      <c r="AH62" s="2642"/>
      <c r="AI62" s="2642"/>
      <c r="AJ62" s="2642"/>
      <c r="AK62" s="2642"/>
      <c r="AL62" s="2642"/>
      <c r="AM62" s="2642"/>
      <c r="AN62" s="2750"/>
      <c r="AO62" s="2606"/>
      <c r="AP62" s="2644" t="s">
        <v>5978</v>
      </c>
      <c r="AR62" s="3472"/>
      <c r="AS62" s="3438" t="str">
        <f t="shared" si="0"/>
        <v>Please complete all cells in row</v>
      </c>
      <c r="AT62" s="3473">
        <v>3</v>
      </c>
      <c r="AU62" s="3479"/>
    </row>
    <row r="63" spans="2:47" ht="15" customHeight="1">
      <c r="B63" s="2635" t="s">
        <v>5979</v>
      </c>
      <c r="C63" s="2636" t="s">
        <v>5869</v>
      </c>
      <c r="D63" s="2637" t="s">
        <v>731</v>
      </c>
      <c r="E63" s="2637">
        <v>3</v>
      </c>
      <c r="F63" s="2638"/>
      <c r="G63" s="2638"/>
      <c r="H63" s="2638"/>
      <c r="I63" s="2638"/>
      <c r="J63" s="2638"/>
      <c r="K63" s="2638"/>
      <c r="L63" s="2639"/>
      <c r="M63" s="2645"/>
      <c r="N63" s="2640"/>
      <c r="O63" s="2638"/>
      <c r="P63" s="2638"/>
      <c r="Q63" s="2638"/>
      <c r="R63" s="2638"/>
      <c r="S63" s="2638"/>
      <c r="T63" s="2639"/>
      <c r="V63" s="2640"/>
      <c r="W63" s="2638"/>
      <c r="X63" s="2638"/>
      <c r="Y63" s="2638"/>
      <c r="Z63" s="2638"/>
      <c r="AA63" s="2638"/>
      <c r="AB63" s="2639"/>
      <c r="AC63" s="2631"/>
      <c r="AD63" s="2640"/>
      <c r="AE63" s="2638"/>
      <c r="AF63" s="2638"/>
      <c r="AG63" s="2641"/>
      <c r="AH63" s="2642"/>
      <c r="AI63" s="2642"/>
      <c r="AJ63" s="2642"/>
      <c r="AK63" s="2642"/>
      <c r="AL63" s="2642"/>
      <c r="AM63" s="2642"/>
      <c r="AN63" s="2750"/>
      <c r="AO63" s="2606"/>
      <c r="AP63" s="2644" t="s">
        <v>5980</v>
      </c>
      <c r="AR63" s="3472"/>
      <c r="AS63" s="3438" t="str">
        <f t="shared" si="0"/>
        <v>Please complete all cells in row</v>
      </c>
      <c r="AT63" s="3473">
        <v>3</v>
      </c>
      <c r="AU63" s="3479"/>
    </row>
    <row r="64" spans="2:47" ht="15" customHeight="1">
      <c r="B64" s="2635" t="s">
        <v>5981</v>
      </c>
      <c r="C64" s="2636" t="s">
        <v>5869</v>
      </c>
      <c r="D64" s="2637" t="s">
        <v>731</v>
      </c>
      <c r="E64" s="2637">
        <v>3</v>
      </c>
      <c r="F64" s="2638"/>
      <c r="G64" s="2638"/>
      <c r="H64" s="2638"/>
      <c r="I64" s="2638"/>
      <c r="J64" s="2638"/>
      <c r="K64" s="2638"/>
      <c r="L64" s="2639"/>
      <c r="M64" s="2645"/>
      <c r="N64" s="2640"/>
      <c r="O64" s="2638"/>
      <c r="P64" s="2638"/>
      <c r="Q64" s="2638"/>
      <c r="R64" s="2638"/>
      <c r="S64" s="2638"/>
      <c r="T64" s="2639"/>
      <c r="V64" s="2640"/>
      <c r="W64" s="2638"/>
      <c r="X64" s="2638"/>
      <c r="Y64" s="2638"/>
      <c r="Z64" s="2638"/>
      <c r="AA64" s="2638"/>
      <c r="AB64" s="2639"/>
      <c r="AC64" s="2631"/>
      <c r="AD64" s="2640"/>
      <c r="AE64" s="2638"/>
      <c r="AF64" s="2638"/>
      <c r="AG64" s="2641"/>
      <c r="AH64" s="2642"/>
      <c r="AI64" s="2642"/>
      <c r="AJ64" s="2642"/>
      <c r="AK64" s="2642"/>
      <c r="AL64" s="2642"/>
      <c r="AM64" s="2642"/>
      <c r="AN64" s="2750"/>
      <c r="AO64" s="2606"/>
      <c r="AP64" s="2644" t="s">
        <v>5982</v>
      </c>
      <c r="AR64" s="3472"/>
      <c r="AS64" s="3438" t="str">
        <f t="shared" si="0"/>
        <v>Please complete all cells in row</v>
      </c>
      <c r="AT64" s="3473">
        <v>3</v>
      </c>
      <c r="AU64" s="3479"/>
    </row>
    <row r="65" spans="2:47" ht="15" customHeight="1">
      <c r="B65" s="2635" t="s">
        <v>5983</v>
      </c>
      <c r="C65" s="2636" t="s">
        <v>5869</v>
      </c>
      <c r="D65" s="2637" t="s">
        <v>731</v>
      </c>
      <c r="E65" s="2637">
        <v>3</v>
      </c>
      <c r="F65" s="2638"/>
      <c r="G65" s="2638"/>
      <c r="H65" s="2638"/>
      <c r="I65" s="2638"/>
      <c r="J65" s="2638"/>
      <c r="K65" s="2638"/>
      <c r="L65" s="2639"/>
      <c r="M65" s="2645"/>
      <c r="N65" s="2640"/>
      <c r="O65" s="2638"/>
      <c r="P65" s="2638"/>
      <c r="Q65" s="2638"/>
      <c r="R65" s="2638"/>
      <c r="S65" s="2638"/>
      <c r="T65" s="2639"/>
      <c r="V65" s="2640"/>
      <c r="W65" s="2638"/>
      <c r="X65" s="2638"/>
      <c r="Y65" s="2638"/>
      <c r="Z65" s="2638"/>
      <c r="AA65" s="2638"/>
      <c r="AB65" s="2639"/>
      <c r="AC65" s="2631"/>
      <c r="AD65" s="2640"/>
      <c r="AE65" s="2638"/>
      <c r="AF65" s="2638"/>
      <c r="AG65" s="2641"/>
      <c r="AH65" s="2642"/>
      <c r="AI65" s="2642"/>
      <c r="AJ65" s="2642"/>
      <c r="AK65" s="2642"/>
      <c r="AL65" s="2642"/>
      <c r="AM65" s="2642"/>
      <c r="AN65" s="2750"/>
      <c r="AO65" s="2606"/>
      <c r="AP65" s="2644" t="s">
        <v>5984</v>
      </c>
      <c r="AR65" s="3472"/>
      <c r="AS65" s="3438" t="str">
        <f t="shared" si="0"/>
        <v>Please complete all cells in row</v>
      </c>
      <c r="AT65" s="3473">
        <v>3</v>
      </c>
      <c r="AU65" s="3479"/>
    </row>
    <row r="66" spans="2:47" ht="15" customHeight="1">
      <c r="B66" s="2635" t="s">
        <v>5985</v>
      </c>
      <c r="C66" s="2636" t="s">
        <v>5869</v>
      </c>
      <c r="D66" s="2637" t="s">
        <v>731</v>
      </c>
      <c r="E66" s="2637">
        <v>3</v>
      </c>
      <c r="F66" s="2638"/>
      <c r="G66" s="2638"/>
      <c r="H66" s="2638"/>
      <c r="I66" s="2638"/>
      <c r="J66" s="2638"/>
      <c r="K66" s="2638"/>
      <c r="L66" s="2639"/>
      <c r="M66" s="2645"/>
      <c r="N66" s="2640"/>
      <c r="O66" s="2638"/>
      <c r="P66" s="2638"/>
      <c r="Q66" s="2638"/>
      <c r="R66" s="2638"/>
      <c r="S66" s="2638"/>
      <c r="T66" s="2639"/>
      <c r="V66" s="2640"/>
      <c r="W66" s="2638"/>
      <c r="X66" s="2638"/>
      <c r="Y66" s="2638"/>
      <c r="Z66" s="2638"/>
      <c r="AA66" s="2638"/>
      <c r="AB66" s="2639"/>
      <c r="AC66" s="2631"/>
      <c r="AD66" s="2640"/>
      <c r="AE66" s="2638"/>
      <c r="AF66" s="2638"/>
      <c r="AG66" s="2641"/>
      <c r="AH66" s="2642"/>
      <c r="AI66" s="2642"/>
      <c r="AJ66" s="2642"/>
      <c r="AK66" s="2642"/>
      <c r="AL66" s="2642"/>
      <c r="AM66" s="2642"/>
      <c r="AN66" s="2750"/>
      <c r="AO66" s="2606"/>
      <c r="AP66" s="2644" t="s">
        <v>5986</v>
      </c>
      <c r="AR66" s="3472"/>
      <c r="AS66" s="3438" t="str">
        <f t="shared" si="0"/>
        <v>Please complete all cells in row</v>
      </c>
      <c r="AT66" s="3473">
        <v>3</v>
      </c>
      <c r="AU66" s="3479"/>
    </row>
    <row r="67" spans="2:47" ht="15" customHeight="1">
      <c r="B67" s="2635" t="s">
        <v>5987</v>
      </c>
      <c r="C67" s="2636" t="s">
        <v>5869</v>
      </c>
      <c r="D67" s="2637" t="s">
        <v>731</v>
      </c>
      <c r="E67" s="2637">
        <v>3</v>
      </c>
      <c r="F67" s="2638"/>
      <c r="G67" s="2638"/>
      <c r="H67" s="2638"/>
      <c r="I67" s="2638"/>
      <c r="J67" s="2638"/>
      <c r="K67" s="2638"/>
      <c r="L67" s="2639"/>
      <c r="M67" s="2645"/>
      <c r="N67" s="2640"/>
      <c r="O67" s="2638"/>
      <c r="P67" s="2638"/>
      <c r="Q67" s="2638"/>
      <c r="R67" s="2638"/>
      <c r="S67" s="2638"/>
      <c r="T67" s="2639"/>
      <c r="V67" s="2640"/>
      <c r="W67" s="2638"/>
      <c r="X67" s="2638"/>
      <c r="Y67" s="2638"/>
      <c r="Z67" s="2638"/>
      <c r="AA67" s="2638"/>
      <c r="AB67" s="2639"/>
      <c r="AC67" s="2631"/>
      <c r="AD67" s="2640"/>
      <c r="AE67" s="2638"/>
      <c r="AF67" s="2638"/>
      <c r="AG67" s="2641"/>
      <c r="AH67" s="2642"/>
      <c r="AI67" s="2642"/>
      <c r="AJ67" s="2642"/>
      <c r="AK67" s="2642"/>
      <c r="AL67" s="2642"/>
      <c r="AM67" s="2642"/>
      <c r="AN67" s="2750"/>
      <c r="AO67" s="2606"/>
      <c r="AP67" s="2644" t="s">
        <v>5988</v>
      </c>
      <c r="AR67" s="3472"/>
      <c r="AS67" s="3438" t="str">
        <f t="shared" si="0"/>
        <v>Please complete all cells in row</v>
      </c>
      <c r="AT67" s="3473">
        <v>3</v>
      </c>
      <c r="AU67" s="3479"/>
    </row>
    <row r="68" spans="2:47" ht="15" customHeight="1">
      <c r="B68" s="2635" t="s">
        <v>5989</v>
      </c>
      <c r="C68" s="2636" t="s">
        <v>5869</v>
      </c>
      <c r="D68" s="2637" t="s">
        <v>731</v>
      </c>
      <c r="E68" s="2637">
        <v>3</v>
      </c>
      <c r="F68" s="2638"/>
      <c r="G68" s="2638"/>
      <c r="H68" s="2638"/>
      <c r="I68" s="2638"/>
      <c r="J68" s="2638"/>
      <c r="K68" s="2638"/>
      <c r="L68" s="2639"/>
      <c r="M68" s="2645"/>
      <c r="N68" s="2640"/>
      <c r="O68" s="2638"/>
      <c r="P68" s="2638"/>
      <c r="Q68" s="2638"/>
      <c r="R68" s="2638"/>
      <c r="S68" s="2638"/>
      <c r="T68" s="2639"/>
      <c r="V68" s="2640"/>
      <c r="W68" s="2638"/>
      <c r="X68" s="2638"/>
      <c r="Y68" s="2638"/>
      <c r="Z68" s="2638"/>
      <c r="AA68" s="2638"/>
      <c r="AB68" s="2639"/>
      <c r="AC68" s="2631"/>
      <c r="AD68" s="2640"/>
      <c r="AE68" s="2638"/>
      <c r="AF68" s="2638"/>
      <c r="AG68" s="2641"/>
      <c r="AH68" s="2642"/>
      <c r="AI68" s="2642"/>
      <c r="AJ68" s="2642"/>
      <c r="AK68" s="2642"/>
      <c r="AL68" s="2642"/>
      <c r="AM68" s="2642"/>
      <c r="AN68" s="2750"/>
      <c r="AO68" s="2606"/>
      <c r="AP68" s="2644" t="s">
        <v>5990</v>
      </c>
      <c r="AR68" s="3472"/>
      <c r="AS68" s="3438" t="str">
        <f t="shared" si="0"/>
        <v>Please complete all cells in row</v>
      </c>
      <c r="AT68" s="3473">
        <v>3</v>
      </c>
      <c r="AU68" s="3479"/>
    </row>
    <row r="69" spans="2:47" ht="15" customHeight="1">
      <c r="B69" s="2635" t="s">
        <v>5991</v>
      </c>
      <c r="C69" s="2636" t="s">
        <v>5869</v>
      </c>
      <c r="D69" s="2637" t="s">
        <v>731</v>
      </c>
      <c r="E69" s="2637">
        <v>3</v>
      </c>
      <c r="F69" s="2638"/>
      <c r="G69" s="2638"/>
      <c r="H69" s="2638"/>
      <c r="I69" s="2638"/>
      <c r="J69" s="2638"/>
      <c r="K69" s="2638"/>
      <c r="L69" s="2639"/>
      <c r="M69" s="2645"/>
      <c r="N69" s="2640"/>
      <c r="O69" s="2638"/>
      <c r="P69" s="2638"/>
      <c r="Q69" s="2638"/>
      <c r="R69" s="2638"/>
      <c r="S69" s="2638"/>
      <c r="T69" s="2639"/>
      <c r="V69" s="2640"/>
      <c r="W69" s="2638"/>
      <c r="X69" s="2638"/>
      <c r="Y69" s="2638"/>
      <c r="Z69" s="2638"/>
      <c r="AA69" s="2638"/>
      <c r="AB69" s="2639"/>
      <c r="AC69" s="2631"/>
      <c r="AD69" s="2640"/>
      <c r="AE69" s="2638"/>
      <c r="AF69" s="2638"/>
      <c r="AG69" s="2641"/>
      <c r="AH69" s="2642"/>
      <c r="AI69" s="2642"/>
      <c r="AJ69" s="2642"/>
      <c r="AK69" s="2642"/>
      <c r="AL69" s="2642"/>
      <c r="AM69" s="2642"/>
      <c r="AN69" s="2750"/>
      <c r="AO69" s="2606"/>
      <c r="AP69" s="2644" t="s">
        <v>5992</v>
      </c>
      <c r="AR69" s="3472"/>
      <c r="AS69" s="3438" t="str">
        <f t="shared" si="0"/>
        <v>Please complete all cells in row</v>
      </c>
      <c r="AT69" s="3473">
        <v>3</v>
      </c>
      <c r="AU69" s="3479"/>
    </row>
    <row r="70" spans="2:47" ht="15" customHeight="1">
      <c r="B70" s="2635" t="s">
        <v>5993</v>
      </c>
      <c r="C70" s="2636" t="s">
        <v>5869</v>
      </c>
      <c r="D70" s="2637" t="s">
        <v>731</v>
      </c>
      <c r="E70" s="2637">
        <v>3</v>
      </c>
      <c r="F70" s="2638"/>
      <c r="G70" s="2638"/>
      <c r="H70" s="2638"/>
      <c r="I70" s="2638"/>
      <c r="J70" s="2638"/>
      <c r="K70" s="2638"/>
      <c r="L70" s="2639"/>
      <c r="M70" s="2645"/>
      <c r="N70" s="2640"/>
      <c r="O70" s="2638"/>
      <c r="P70" s="2638"/>
      <c r="Q70" s="2638"/>
      <c r="R70" s="2638"/>
      <c r="S70" s="2638"/>
      <c r="T70" s="2639"/>
      <c r="V70" s="2640"/>
      <c r="W70" s="2638"/>
      <c r="X70" s="2638"/>
      <c r="Y70" s="2638"/>
      <c r="Z70" s="2638"/>
      <c r="AA70" s="2638"/>
      <c r="AB70" s="2639"/>
      <c r="AC70" s="2631"/>
      <c r="AD70" s="2640"/>
      <c r="AE70" s="2638"/>
      <c r="AF70" s="2638"/>
      <c r="AG70" s="2641"/>
      <c r="AH70" s="2642"/>
      <c r="AI70" s="2642"/>
      <c r="AJ70" s="2642"/>
      <c r="AK70" s="2642"/>
      <c r="AL70" s="2642"/>
      <c r="AM70" s="2642"/>
      <c r="AN70" s="2750"/>
      <c r="AO70" s="2606"/>
      <c r="AP70" s="2644" t="s">
        <v>5994</v>
      </c>
      <c r="AR70" s="3472"/>
      <c r="AS70" s="3438" t="str">
        <f t="shared" si="0"/>
        <v>Please complete all cells in row</v>
      </c>
      <c r="AT70" s="3473">
        <v>3</v>
      </c>
      <c r="AU70" s="3479"/>
    </row>
    <row r="71" spans="2:47" ht="15" customHeight="1">
      <c r="B71" s="2635" t="s">
        <v>5995</v>
      </c>
      <c r="C71" s="2636" t="s">
        <v>5869</v>
      </c>
      <c r="D71" s="2637" t="s">
        <v>731</v>
      </c>
      <c r="E71" s="2637">
        <v>3</v>
      </c>
      <c r="F71" s="2638"/>
      <c r="G71" s="2638"/>
      <c r="H71" s="2638"/>
      <c r="I71" s="2638"/>
      <c r="J71" s="2638"/>
      <c r="K71" s="2638"/>
      <c r="L71" s="2639"/>
      <c r="M71" s="2645"/>
      <c r="N71" s="2640"/>
      <c r="O71" s="2638"/>
      <c r="P71" s="2638"/>
      <c r="Q71" s="2638"/>
      <c r="R71" s="2638"/>
      <c r="S71" s="2638"/>
      <c r="T71" s="2639"/>
      <c r="V71" s="2640"/>
      <c r="W71" s="2638"/>
      <c r="X71" s="2638"/>
      <c r="Y71" s="2638"/>
      <c r="Z71" s="2638"/>
      <c r="AA71" s="2638"/>
      <c r="AB71" s="2639"/>
      <c r="AC71" s="2631"/>
      <c r="AD71" s="2640"/>
      <c r="AE71" s="2638"/>
      <c r="AF71" s="2638"/>
      <c r="AG71" s="2641"/>
      <c r="AH71" s="2642"/>
      <c r="AI71" s="2642"/>
      <c r="AJ71" s="2642"/>
      <c r="AK71" s="2642"/>
      <c r="AL71" s="2642"/>
      <c r="AM71" s="2642"/>
      <c r="AN71" s="2750"/>
      <c r="AO71" s="2606"/>
      <c r="AP71" s="2644" t="s">
        <v>5996</v>
      </c>
      <c r="AR71" s="3472"/>
      <c r="AS71" s="3438" t="str">
        <f t="shared" ref="AS71:AS134" si="1">IF( COUNTBLANK(F71:AN71) = AT71, 0, rngIncomplete )</f>
        <v>Please complete all cells in row</v>
      </c>
      <c r="AT71" s="3473">
        <v>3</v>
      </c>
      <c r="AU71" s="3479"/>
    </row>
    <row r="72" spans="2:47" ht="15" customHeight="1">
      <c r="B72" s="2635" t="s">
        <v>5997</v>
      </c>
      <c r="C72" s="2636" t="s">
        <v>5869</v>
      </c>
      <c r="D72" s="2637" t="s">
        <v>731</v>
      </c>
      <c r="E72" s="2637">
        <v>3</v>
      </c>
      <c r="F72" s="2638"/>
      <c r="G72" s="2638"/>
      <c r="H72" s="2638"/>
      <c r="I72" s="2638"/>
      <c r="J72" s="2638"/>
      <c r="K72" s="2638"/>
      <c r="L72" s="2639"/>
      <c r="M72" s="2645"/>
      <c r="N72" s="2640"/>
      <c r="O72" s="2638"/>
      <c r="P72" s="2638"/>
      <c r="Q72" s="2638"/>
      <c r="R72" s="2638"/>
      <c r="S72" s="2638"/>
      <c r="T72" s="2639"/>
      <c r="V72" s="2640"/>
      <c r="W72" s="2638"/>
      <c r="X72" s="2638"/>
      <c r="Y72" s="2638"/>
      <c r="Z72" s="2638"/>
      <c r="AA72" s="2638"/>
      <c r="AB72" s="2639"/>
      <c r="AC72" s="2631"/>
      <c r="AD72" s="2640"/>
      <c r="AE72" s="2638"/>
      <c r="AF72" s="2638"/>
      <c r="AG72" s="2641"/>
      <c r="AH72" s="2642"/>
      <c r="AI72" s="2642"/>
      <c r="AJ72" s="2642"/>
      <c r="AK72" s="2642"/>
      <c r="AL72" s="2642"/>
      <c r="AM72" s="2642"/>
      <c r="AN72" s="2750"/>
      <c r="AO72" s="2606"/>
      <c r="AP72" s="2644" t="s">
        <v>5998</v>
      </c>
      <c r="AR72" s="3472"/>
      <c r="AS72" s="3438" t="str">
        <f t="shared" si="1"/>
        <v>Please complete all cells in row</v>
      </c>
      <c r="AT72" s="3473">
        <v>3</v>
      </c>
      <c r="AU72" s="3479"/>
    </row>
    <row r="73" spans="2:47" ht="15" customHeight="1">
      <c r="B73" s="2635" t="s">
        <v>5999</v>
      </c>
      <c r="C73" s="2636" t="s">
        <v>5869</v>
      </c>
      <c r="D73" s="2637" t="s">
        <v>731</v>
      </c>
      <c r="E73" s="2637">
        <v>3</v>
      </c>
      <c r="F73" s="2638"/>
      <c r="G73" s="2638"/>
      <c r="H73" s="2638"/>
      <c r="I73" s="2638"/>
      <c r="J73" s="2638"/>
      <c r="K73" s="2638"/>
      <c r="L73" s="2639"/>
      <c r="M73" s="2645"/>
      <c r="N73" s="2640"/>
      <c r="O73" s="2638"/>
      <c r="P73" s="2638"/>
      <c r="Q73" s="2638"/>
      <c r="R73" s="2638"/>
      <c r="S73" s="2638"/>
      <c r="T73" s="2639"/>
      <c r="V73" s="2640"/>
      <c r="W73" s="2638"/>
      <c r="X73" s="2638"/>
      <c r="Y73" s="2638"/>
      <c r="Z73" s="2638"/>
      <c r="AA73" s="2638"/>
      <c r="AB73" s="2639"/>
      <c r="AC73" s="2631"/>
      <c r="AD73" s="2640"/>
      <c r="AE73" s="2638"/>
      <c r="AF73" s="2638"/>
      <c r="AG73" s="2641"/>
      <c r="AH73" s="2642"/>
      <c r="AI73" s="2642"/>
      <c r="AJ73" s="2642"/>
      <c r="AK73" s="2642"/>
      <c r="AL73" s="2642"/>
      <c r="AM73" s="2642"/>
      <c r="AN73" s="2750"/>
      <c r="AO73" s="2606"/>
      <c r="AP73" s="2644" t="s">
        <v>6000</v>
      </c>
      <c r="AR73" s="3472"/>
      <c r="AS73" s="3438" t="str">
        <f t="shared" si="1"/>
        <v>Please complete all cells in row</v>
      </c>
      <c r="AT73" s="3473">
        <v>3</v>
      </c>
      <c r="AU73" s="3479"/>
    </row>
    <row r="74" spans="2:47" ht="15" customHeight="1">
      <c r="B74" s="2635" t="s">
        <v>6001</v>
      </c>
      <c r="C74" s="2636" t="s">
        <v>5869</v>
      </c>
      <c r="D74" s="2637" t="s">
        <v>731</v>
      </c>
      <c r="E74" s="2637">
        <v>3</v>
      </c>
      <c r="F74" s="2638"/>
      <c r="G74" s="2638"/>
      <c r="H74" s="2638"/>
      <c r="I74" s="2638"/>
      <c r="J74" s="2638"/>
      <c r="K74" s="2638"/>
      <c r="L74" s="2639"/>
      <c r="M74" s="2645"/>
      <c r="N74" s="2640"/>
      <c r="O74" s="2638"/>
      <c r="P74" s="2638"/>
      <c r="Q74" s="2638"/>
      <c r="R74" s="2638"/>
      <c r="S74" s="2638"/>
      <c r="T74" s="2639"/>
      <c r="V74" s="2640"/>
      <c r="W74" s="2638"/>
      <c r="X74" s="2638"/>
      <c r="Y74" s="2638"/>
      <c r="Z74" s="2638"/>
      <c r="AA74" s="2638"/>
      <c r="AB74" s="2639"/>
      <c r="AC74" s="2631"/>
      <c r="AD74" s="2640"/>
      <c r="AE74" s="2638"/>
      <c r="AF74" s="2638"/>
      <c r="AG74" s="2641"/>
      <c r="AH74" s="2642"/>
      <c r="AI74" s="2642"/>
      <c r="AJ74" s="2642"/>
      <c r="AK74" s="2642"/>
      <c r="AL74" s="2642"/>
      <c r="AM74" s="2642"/>
      <c r="AN74" s="2750"/>
      <c r="AO74" s="2606"/>
      <c r="AP74" s="2644" t="s">
        <v>6002</v>
      </c>
      <c r="AR74" s="3472"/>
      <c r="AS74" s="3438" t="str">
        <f t="shared" si="1"/>
        <v>Please complete all cells in row</v>
      </c>
      <c r="AT74" s="3473">
        <v>3</v>
      </c>
      <c r="AU74" s="3479"/>
    </row>
    <row r="75" spans="2:47" ht="15" customHeight="1">
      <c r="B75" s="2635" t="s">
        <v>6003</v>
      </c>
      <c r="C75" s="2636" t="s">
        <v>5869</v>
      </c>
      <c r="D75" s="2637" t="s">
        <v>731</v>
      </c>
      <c r="E75" s="2637">
        <v>3</v>
      </c>
      <c r="F75" s="2638"/>
      <c r="G75" s="2638"/>
      <c r="H75" s="2638"/>
      <c r="I75" s="2638"/>
      <c r="J75" s="2638"/>
      <c r="K75" s="2638"/>
      <c r="L75" s="2639"/>
      <c r="M75" s="2645"/>
      <c r="N75" s="2640"/>
      <c r="O75" s="2638"/>
      <c r="P75" s="2638"/>
      <c r="Q75" s="2638"/>
      <c r="R75" s="2638"/>
      <c r="S75" s="2638"/>
      <c r="T75" s="2639"/>
      <c r="V75" s="2640"/>
      <c r="W75" s="2638"/>
      <c r="X75" s="2638"/>
      <c r="Y75" s="2638"/>
      <c r="Z75" s="2638"/>
      <c r="AA75" s="2638"/>
      <c r="AB75" s="2639"/>
      <c r="AC75" s="2631"/>
      <c r="AD75" s="2640"/>
      <c r="AE75" s="2638"/>
      <c r="AF75" s="2638"/>
      <c r="AG75" s="2641"/>
      <c r="AH75" s="2642"/>
      <c r="AI75" s="2642"/>
      <c r="AJ75" s="2642"/>
      <c r="AK75" s="2642"/>
      <c r="AL75" s="2642"/>
      <c r="AM75" s="2642"/>
      <c r="AN75" s="2750"/>
      <c r="AO75" s="2606"/>
      <c r="AP75" s="2644" t="s">
        <v>6004</v>
      </c>
      <c r="AR75" s="3472"/>
      <c r="AS75" s="3438" t="str">
        <f t="shared" si="1"/>
        <v>Please complete all cells in row</v>
      </c>
      <c r="AT75" s="3473">
        <v>3</v>
      </c>
      <c r="AU75" s="3479"/>
    </row>
    <row r="76" spans="2:47" ht="15" customHeight="1">
      <c r="B76" s="2635" t="s">
        <v>6005</v>
      </c>
      <c r="C76" s="2636" t="s">
        <v>5869</v>
      </c>
      <c r="D76" s="2637" t="s">
        <v>731</v>
      </c>
      <c r="E76" s="2637">
        <v>3</v>
      </c>
      <c r="F76" s="2638"/>
      <c r="G76" s="2638"/>
      <c r="H76" s="2638"/>
      <c r="I76" s="2638"/>
      <c r="J76" s="2638"/>
      <c r="K76" s="2638"/>
      <c r="L76" s="2639"/>
      <c r="M76" s="2645"/>
      <c r="N76" s="2640"/>
      <c r="O76" s="2638"/>
      <c r="P76" s="2638"/>
      <c r="Q76" s="2638"/>
      <c r="R76" s="2638"/>
      <c r="S76" s="2638"/>
      <c r="T76" s="2639"/>
      <c r="V76" s="2640"/>
      <c r="W76" s="2638"/>
      <c r="X76" s="2638"/>
      <c r="Y76" s="2638"/>
      <c r="Z76" s="2638"/>
      <c r="AA76" s="2638"/>
      <c r="AB76" s="2639"/>
      <c r="AC76" s="2631"/>
      <c r="AD76" s="2640"/>
      <c r="AE76" s="2638"/>
      <c r="AF76" s="2638"/>
      <c r="AG76" s="2641"/>
      <c r="AH76" s="2642"/>
      <c r="AI76" s="2642"/>
      <c r="AJ76" s="2642"/>
      <c r="AK76" s="2642"/>
      <c r="AL76" s="2642"/>
      <c r="AM76" s="2642"/>
      <c r="AN76" s="2750"/>
      <c r="AO76" s="2606"/>
      <c r="AP76" s="2644" t="s">
        <v>6006</v>
      </c>
      <c r="AR76" s="3472"/>
      <c r="AS76" s="3438" t="str">
        <f t="shared" si="1"/>
        <v>Please complete all cells in row</v>
      </c>
      <c r="AT76" s="3473">
        <v>3</v>
      </c>
      <c r="AU76" s="3479"/>
    </row>
    <row r="77" spans="2:47" ht="15" customHeight="1">
      <c r="B77" s="2635" t="s">
        <v>6007</v>
      </c>
      <c r="C77" s="2636" t="s">
        <v>5869</v>
      </c>
      <c r="D77" s="2637" t="s">
        <v>731</v>
      </c>
      <c r="E77" s="2637">
        <v>3</v>
      </c>
      <c r="F77" s="2638"/>
      <c r="G77" s="2638"/>
      <c r="H77" s="2638"/>
      <c r="I77" s="2638"/>
      <c r="J77" s="2638"/>
      <c r="K77" s="2638"/>
      <c r="L77" s="2639"/>
      <c r="M77" s="2645"/>
      <c r="N77" s="2640"/>
      <c r="O77" s="2638"/>
      <c r="P77" s="2638"/>
      <c r="Q77" s="2638"/>
      <c r="R77" s="2638"/>
      <c r="S77" s="2638"/>
      <c r="T77" s="2639"/>
      <c r="V77" s="2640"/>
      <c r="W77" s="2638"/>
      <c r="X77" s="2638"/>
      <c r="Y77" s="2638"/>
      <c r="Z77" s="2638"/>
      <c r="AA77" s="2638"/>
      <c r="AB77" s="2639"/>
      <c r="AC77" s="2631"/>
      <c r="AD77" s="2640"/>
      <c r="AE77" s="2638"/>
      <c r="AF77" s="2638"/>
      <c r="AG77" s="2641"/>
      <c r="AH77" s="2642"/>
      <c r="AI77" s="2642"/>
      <c r="AJ77" s="2642"/>
      <c r="AK77" s="2642"/>
      <c r="AL77" s="2642"/>
      <c r="AM77" s="2642"/>
      <c r="AN77" s="2750"/>
      <c r="AO77" s="2606"/>
      <c r="AP77" s="2644" t="s">
        <v>6008</v>
      </c>
      <c r="AR77" s="3472"/>
      <c r="AS77" s="3438" t="str">
        <f t="shared" si="1"/>
        <v>Please complete all cells in row</v>
      </c>
      <c r="AT77" s="3473">
        <v>3</v>
      </c>
      <c r="AU77" s="3479"/>
    </row>
    <row r="78" spans="2:47" ht="15" customHeight="1">
      <c r="B78" s="2635" t="s">
        <v>6009</v>
      </c>
      <c r="C78" s="2636" t="s">
        <v>5869</v>
      </c>
      <c r="D78" s="2637" t="s">
        <v>731</v>
      </c>
      <c r="E78" s="2637">
        <v>3</v>
      </c>
      <c r="F78" s="2638"/>
      <c r="G78" s="2638"/>
      <c r="H78" s="2638"/>
      <c r="I78" s="2638"/>
      <c r="J78" s="2638"/>
      <c r="K78" s="2638"/>
      <c r="L78" s="2639"/>
      <c r="M78" s="2645"/>
      <c r="N78" s="2640"/>
      <c r="O78" s="2638"/>
      <c r="P78" s="2638"/>
      <c r="Q78" s="2638"/>
      <c r="R78" s="2638"/>
      <c r="S78" s="2638"/>
      <c r="T78" s="2639"/>
      <c r="V78" s="2640"/>
      <c r="W78" s="2638"/>
      <c r="X78" s="2638"/>
      <c r="Y78" s="2638"/>
      <c r="Z78" s="2638"/>
      <c r="AA78" s="2638"/>
      <c r="AB78" s="2639"/>
      <c r="AC78" s="2631"/>
      <c r="AD78" s="2640"/>
      <c r="AE78" s="2638"/>
      <c r="AF78" s="2638"/>
      <c r="AG78" s="2641"/>
      <c r="AH78" s="2642"/>
      <c r="AI78" s="2642"/>
      <c r="AJ78" s="2642"/>
      <c r="AK78" s="2642"/>
      <c r="AL78" s="2642"/>
      <c r="AM78" s="2642"/>
      <c r="AN78" s="2750"/>
      <c r="AO78" s="2606"/>
      <c r="AP78" s="2644" t="s">
        <v>6010</v>
      </c>
      <c r="AR78" s="3472"/>
      <c r="AS78" s="3438" t="str">
        <f t="shared" si="1"/>
        <v>Please complete all cells in row</v>
      </c>
      <c r="AT78" s="3473">
        <v>3</v>
      </c>
      <c r="AU78" s="3479"/>
    </row>
    <row r="79" spans="2:47" ht="15" customHeight="1">
      <c r="B79" s="2635" t="s">
        <v>6011</v>
      </c>
      <c r="C79" s="2636" t="s">
        <v>5869</v>
      </c>
      <c r="D79" s="2637" t="s">
        <v>731</v>
      </c>
      <c r="E79" s="2637">
        <v>3</v>
      </c>
      <c r="F79" s="2638"/>
      <c r="G79" s="2638"/>
      <c r="H79" s="2638"/>
      <c r="I79" s="2638"/>
      <c r="J79" s="2638"/>
      <c r="K79" s="2638"/>
      <c r="L79" s="2639"/>
      <c r="M79" s="2645"/>
      <c r="N79" s="2640"/>
      <c r="O79" s="2638"/>
      <c r="P79" s="2638"/>
      <c r="Q79" s="2638"/>
      <c r="R79" s="2638"/>
      <c r="S79" s="2638"/>
      <c r="T79" s="2639"/>
      <c r="V79" s="2640"/>
      <c r="W79" s="2638"/>
      <c r="X79" s="2638"/>
      <c r="Y79" s="2638"/>
      <c r="Z79" s="2638"/>
      <c r="AA79" s="2638"/>
      <c r="AB79" s="2639"/>
      <c r="AC79" s="2631"/>
      <c r="AD79" s="2640"/>
      <c r="AE79" s="2638"/>
      <c r="AF79" s="2638"/>
      <c r="AG79" s="2641"/>
      <c r="AH79" s="2642"/>
      <c r="AI79" s="2642"/>
      <c r="AJ79" s="2642"/>
      <c r="AK79" s="2642"/>
      <c r="AL79" s="2642"/>
      <c r="AM79" s="2642"/>
      <c r="AN79" s="2750"/>
      <c r="AO79" s="2606"/>
      <c r="AP79" s="2644" t="s">
        <v>6012</v>
      </c>
      <c r="AR79" s="3472"/>
      <c r="AS79" s="3438" t="str">
        <f t="shared" si="1"/>
        <v>Please complete all cells in row</v>
      </c>
      <c r="AT79" s="3473">
        <v>3</v>
      </c>
      <c r="AU79" s="3479"/>
    </row>
    <row r="80" spans="2:47" ht="15" customHeight="1">
      <c r="B80" s="2635" t="s">
        <v>6013</v>
      </c>
      <c r="C80" s="2636" t="s">
        <v>5869</v>
      </c>
      <c r="D80" s="2637" t="s">
        <v>731</v>
      </c>
      <c r="E80" s="2637">
        <v>3</v>
      </c>
      <c r="F80" s="2638"/>
      <c r="G80" s="2638"/>
      <c r="H80" s="2638"/>
      <c r="I80" s="2638"/>
      <c r="J80" s="2638"/>
      <c r="K80" s="2638"/>
      <c r="L80" s="2639"/>
      <c r="M80" s="2645"/>
      <c r="N80" s="2640"/>
      <c r="O80" s="2638"/>
      <c r="P80" s="2638"/>
      <c r="Q80" s="2638"/>
      <c r="R80" s="2638"/>
      <c r="S80" s="2638"/>
      <c r="T80" s="2639"/>
      <c r="V80" s="2640"/>
      <c r="W80" s="2638"/>
      <c r="X80" s="2638"/>
      <c r="Y80" s="2638"/>
      <c r="Z80" s="2638"/>
      <c r="AA80" s="2638"/>
      <c r="AB80" s="2639"/>
      <c r="AC80" s="2631"/>
      <c r="AD80" s="2640"/>
      <c r="AE80" s="2638"/>
      <c r="AF80" s="2638"/>
      <c r="AG80" s="2641"/>
      <c r="AH80" s="2642"/>
      <c r="AI80" s="2642"/>
      <c r="AJ80" s="2642"/>
      <c r="AK80" s="2642"/>
      <c r="AL80" s="2642"/>
      <c r="AM80" s="2642"/>
      <c r="AN80" s="2750"/>
      <c r="AO80" s="2606"/>
      <c r="AP80" s="2644" t="s">
        <v>6014</v>
      </c>
      <c r="AR80" s="3472"/>
      <c r="AS80" s="3438" t="str">
        <f t="shared" si="1"/>
        <v>Please complete all cells in row</v>
      </c>
      <c r="AT80" s="3473">
        <v>3</v>
      </c>
      <c r="AU80" s="3479"/>
    </row>
    <row r="81" spans="2:47" ht="15" customHeight="1">
      <c r="B81" s="2635" t="s">
        <v>6015</v>
      </c>
      <c r="C81" s="2636" t="s">
        <v>5869</v>
      </c>
      <c r="D81" s="2637" t="s">
        <v>731</v>
      </c>
      <c r="E81" s="2637">
        <v>3</v>
      </c>
      <c r="F81" s="2638"/>
      <c r="G81" s="2638"/>
      <c r="H81" s="2638"/>
      <c r="I81" s="2638"/>
      <c r="J81" s="2638"/>
      <c r="K81" s="2638"/>
      <c r="L81" s="2639"/>
      <c r="M81" s="2645"/>
      <c r="N81" s="2640"/>
      <c r="O81" s="2638"/>
      <c r="P81" s="2638"/>
      <c r="Q81" s="2638"/>
      <c r="R81" s="2638"/>
      <c r="S81" s="2638"/>
      <c r="T81" s="2639"/>
      <c r="V81" s="2640"/>
      <c r="W81" s="2638"/>
      <c r="X81" s="2638"/>
      <c r="Y81" s="2638"/>
      <c r="Z81" s="2638"/>
      <c r="AA81" s="2638"/>
      <c r="AB81" s="2639"/>
      <c r="AC81" s="2631"/>
      <c r="AD81" s="2640"/>
      <c r="AE81" s="2638"/>
      <c r="AF81" s="2638"/>
      <c r="AG81" s="2641"/>
      <c r="AH81" s="2642"/>
      <c r="AI81" s="2642"/>
      <c r="AJ81" s="2642"/>
      <c r="AK81" s="2642"/>
      <c r="AL81" s="2642"/>
      <c r="AM81" s="2642"/>
      <c r="AN81" s="2750"/>
      <c r="AO81" s="2606"/>
      <c r="AP81" s="2644" t="s">
        <v>6016</v>
      </c>
      <c r="AR81" s="3472"/>
      <c r="AS81" s="3438" t="str">
        <f t="shared" si="1"/>
        <v>Please complete all cells in row</v>
      </c>
      <c r="AT81" s="3473">
        <v>3</v>
      </c>
      <c r="AU81" s="3479"/>
    </row>
    <row r="82" spans="2:47" ht="15" customHeight="1">
      <c r="B82" s="2635" t="s">
        <v>6017</v>
      </c>
      <c r="C82" s="2636" t="s">
        <v>5869</v>
      </c>
      <c r="D82" s="2637" t="s">
        <v>731</v>
      </c>
      <c r="E82" s="2637">
        <v>3</v>
      </c>
      <c r="F82" s="2638"/>
      <c r="G82" s="2638"/>
      <c r="H82" s="2638"/>
      <c r="I82" s="2638"/>
      <c r="J82" s="2638"/>
      <c r="K82" s="2638"/>
      <c r="L82" s="2639"/>
      <c r="M82" s="2645"/>
      <c r="N82" s="2640"/>
      <c r="O82" s="2638"/>
      <c r="P82" s="2638"/>
      <c r="Q82" s="2638"/>
      <c r="R82" s="2638"/>
      <c r="S82" s="2638"/>
      <c r="T82" s="2639"/>
      <c r="V82" s="2640"/>
      <c r="W82" s="2638"/>
      <c r="X82" s="2638"/>
      <c r="Y82" s="2638"/>
      <c r="Z82" s="2638"/>
      <c r="AA82" s="2638"/>
      <c r="AB82" s="2639"/>
      <c r="AC82" s="2631"/>
      <c r="AD82" s="2640"/>
      <c r="AE82" s="2638"/>
      <c r="AF82" s="2638"/>
      <c r="AG82" s="2641"/>
      <c r="AH82" s="2642"/>
      <c r="AI82" s="2642"/>
      <c r="AJ82" s="2642"/>
      <c r="AK82" s="2642"/>
      <c r="AL82" s="2642"/>
      <c r="AM82" s="2642"/>
      <c r="AN82" s="2750"/>
      <c r="AO82" s="2606"/>
      <c r="AP82" s="2644" t="s">
        <v>6018</v>
      </c>
      <c r="AR82" s="3472"/>
      <c r="AS82" s="3438" t="str">
        <f t="shared" si="1"/>
        <v>Please complete all cells in row</v>
      </c>
      <c r="AT82" s="3473">
        <v>3</v>
      </c>
      <c r="AU82" s="3479"/>
    </row>
    <row r="83" spans="2:47" ht="15" customHeight="1">
      <c r="B83" s="2635" t="s">
        <v>6019</v>
      </c>
      <c r="C83" s="2636" t="s">
        <v>5869</v>
      </c>
      <c r="D83" s="2637" t="s">
        <v>731</v>
      </c>
      <c r="E83" s="2637">
        <v>3</v>
      </c>
      <c r="F83" s="2638"/>
      <c r="G83" s="2638"/>
      <c r="H83" s="2638"/>
      <c r="I83" s="2638"/>
      <c r="J83" s="2638"/>
      <c r="K83" s="2638"/>
      <c r="L83" s="2639"/>
      <c r="M83" s="2645"/>
      <c r="N83" s="2640"/>
      <c r="O83" s="2638"/>
      <c r="P83" s="2638"/>
      <c r="Q83" s="2638"/>
      <c r="R83" s="2638"/>
      <c r="S83" s="2638"/>
      <c r="T83" s="2639"/>
      <c r="V83" s="2640"/>
      <c r="W83" s="2638"/>
      <c r="X83" s="2638"/>
      <c r="Y83" s="2638"/>
      <c r="Z83" s="2638"/>
      <c r="AA83" s="2638"/>
      <c r="AB83" s="2639"/>
      <c r="AC83" s="2631"/>
      <c r="AD83" s="2640"/>
      <c r="AE83" s="2638"/>
      <c r="AF83" s="2638"/>
      <c r="AG83" s="2641"/>
      <c r="AH83" s="2642"/>
      <c r="AI83" s="2642"/>
      <c r="AJ83" s="2642"/>
      <c r="AK83" s="2642"/>
      <c r="AL83" s="2642"/>
      <c r="AM83" s="2642"/>
      <c r="AN83" s="2750"/>
      <c r="AO83" s="2606"/>
      <c r="AP83" s="2644" t="s">
        <v>6020</v>
      </c>
      <c r="AR83" s="3472"/>
      <c r="AS83" s="3438" t="str">
        <f t="shared" si="1"/>
        <v>Please complete all cells in row</v>
      </c>
      <c r="AT83" s="3473">
        <v>3</v>
      </c>
      <c r="AU83" s="3479"/>
    </row>
    <row r="84" spans="2:47" ht="15" customHeight="1">
      <c r="B84" s="2635" t="s">
        <v>6021</v>
      </c>
      <c r="C84" s="2636" t="s">
        <v>5869</v>
      </c>
      <c r="D84" s="2637" t="s">
        <v>731</v>
      </c>
      <c r="E84" s="2637">
        <v>3</v>
      </c>
      <c r="F84" s="2638"/>
      <c r="G84" s="2638"/>
      <c r="H84" s="2638"/>
      <c r="I84" s="2638"/>
      <c r="J84" s="2638"/>
      <c r="K84" s="2638"/>
      <c r="L84" s="2639"/>
      <c r="M84" s="2645"/>
      <c r="N84" s="2640"/>
      <c r="O84" s="2638"/>
      <c r="P84" s="2638"/>
      <c r="Q84" s="2638"/>
      <c r="R84" s="2638"/>
      <c r="S84" s="2638"/>
      <c r="T84" s="2639"/>
      <c r="V84" s="2640"/>
      <c r="W84" s="2638"/>
      <c r="X84" s="2638"/>
      <c r="Y84" s="2638"/>
      <c r="Z84" s="2638"/>
      <c r="AA84" s="2638"/>
      <c r="AB84" s="2639"/>
      <c r="AC84" s="2631"/>
      <c r="AD84" s="2640"/>
      <c r="AE84" s="2638"/>
      <c r="AF84" s="2638"/>
      <c r="AG84" s="2641"/>
      <c r="AH84" s="2642"/>
      <c r="AI84" s="2642"/>
      <c r="AJ84" s="2642"/>
      <c r="AK84" s="2642"/>
      <c r="AL84" s="2642"/>
      <c r="AM84" s="2642"/>
      <c r="AN84" s="2750"/>
      <c r="AO84" s="2606"/>
      <c r="AP84" s="2644" t="s">
        <v>6022</v>
      </c>
      <c r="AR84" s="3472"/>
      <c r="AS84" s="3438" t="str">
        <f t="shared" si="1"/>
        <v>Please complete all cells in row</v>
      </c>
      <c r="AT84" s="3473">
        <v>3</v>
      </c>
      <c r="AU84" s="3479"/>
    </row>
    <row r="85" spans="2:47" ht="15" customHeight="1">
      <c r="B85" s="2635" t="s">
        <v>6023</v>
      </c>
      <c r="C85" s="2636" t="s">
        <v>5869</v>
      </c>
      <c r="D85" s="2637" t="s">
        <v>731</v>
      </c>
      <c r="E85" s="2637">
        <v>3</v>
      </c>
      <c r="F85" s="2638"/>
      <c r="G85" s="2638"/>
      <c r="H85" s="2638"/>
      <c r="I85" s="2638"/>
      <c r="J85" s="2638"/>
      <c r="K85" s="2638"/>
      <c r="L85" s="2639"/>
      <c r="M85" s="2645"/>
      <c r="N85" s="2640"/>
      <c r="O85" s="2638"/>
      <c r="P85" s="2638"/>
      <c r="Q85" s="2638"/>
      <c r="R85" s="2638"/>
      <c r="S85" s="2638"/>
      <c r="T85" s="2639"/>
      <c r="V85" s="2640"/>
      <c r="W85" s="2638"/>
      <c r="X85" s="2638"/>
      <c r="Y85" s="2638"/>
      <c r="Z85" s="2638"/>
      <c r="AA85" s="2638"/>
      <c r="AB85" s="2639"/>
      <c r="AC85" s="2631"/>
      <c r="AD85" s="2640"/>
      <c r="AE85" s="2638"/>
      <c r="AF85" s="2638"/>
      <c r="AG85" s="2641"/>
      <c r="AH85" s="2642"/>
      <c r="AI85" s="2642"/>
      <c r="AJ85" s="2642"/>
      <c r="AK85" s="2642"/>
      <c r="AL85" s="2642"/>
      <c r="AM85" s="2642"/>
      <c r="AN85" s="2750"/>
      <c r="AO85" s="2606"/>
      <c r="AP85" s="2644" t="s">
        <v>6024</v>
      </c>
      <c r="AR85" s="3472"/>
      <c r="AS85" s="3438" t="str">
        <f t="shared" si="1"/>
        <v>Please complete all cells in row</v>
      </c>
      <c r="AT85" s="3473">
        <v>3</v>
      </c>
      <c r="AU85" s="3479"/>
    </row>
    <row r="86" spans="2:47" ht="15" customHeight="1">
      <c r="B86" s="2635" t="s">
        <v>6025</v>
      </c>
      <c r="C86" s="2636" t="s">
        <v>5869</v>
      </c>
      <c r="D86" s="2637" t="s">
        <v>731</v>
      </c>
      <c r="E86" s="2637">
        <v>3</v>
      </c>
      <c r="F86" s="2638"/>
      <c r="G86" s="2638"/>
      <c r="H86" s="2638"/>
      <c r="I86" s="2638"/>
      <c r="J86" s="2638"/>
      <c r="K86" s="2638"/>
      <c r="L86" s="2639"/>
      <c r="M86" s="2645"/>
      <c r="N86" s="2640"/>
      <c r="O86" s="2638"/>
      <c r="P86" s="2638"/>
      <c r="Q86" s="2638"/>
      <c r="R86" s="2638"/>
      <c r="S86" s="2638"/>
      <c r="T86" s="2639"/>
      <c r="V86" s="2640"/>
      <c r="W86" s="2638"/>
      <c r="X86" s="2638"/>
      <c r="Y86" s="2638"/>
      <c r="Z86" s="2638"/>
      <c r="AA86" s="2638"/>
      <c r="AB86" s="2639"/>
      <c r="AC86" s="2631"/>
      <c r="AD86" s="2640"/>
      <c r="AE86" s="2638"/>
      <c r="AF86" s="2638"/>
      <c r="AG86" s="2641"/>
      <c r="AH86" s="2642"/>
      <c r="AI86" s="2642"/>
      <c r="AJ86" s="2642"/>
      <c r="AK86" s="2642"/>
      <c r="AL86" s="2642"/>
      <c r="AM86" s="2642"/>
      <c r="AN86" s="2750"/>
      <c r="AO86" s="2606"/>
      <c r="AP86" s="2644" t="s">
        <v>6026</v>
      </c>
      <c r="AR86" s="3472"/>
      <c r="AS86" s="3438" t="str">
        <f t="shared" si="1"/>
        <v>Please complete all cells in row</v>
      </c>
      <c r="AT86" s="3473">
        <v>3</v>
      </c>
      <c r="AU86" s="3479"/>
    </row>
    <row r="87" spans="2:47" ht="15" customHeight="1">
      <c r="B87" s="2635" t="s">
        <v>6027</v>
      </c>
      <c r="C87" s="2636" t="s">
        <v>5869</v>
      </c>
      <c r="D87" s="2637" t="s">
        <v>731</v>
      </c>
      <c r="E87" s="2637">
        <v>3</v>
      </c>
      <c r="F87" s="2638"/>
      <c r="G87" s="2638"/>
      <c r="H87" s="2638"/>
      <c r="I87" s="2638"/>
      <c r="J87" s="2638"/>
      <c r="K87" s="2638"/>
      <c r="L87" s="2639"/>
      <c r="M87" s="2645"/>
      <c r="N87" s="2640"/>
      <c r="O87" s="2638"/>
      <c r="P87" s="2638"/>
      <c r="Q87" s="2638"/>
      <c r="R87" s="2638"/>
      <c r="S87" s="2638"/>
      <c r="T87" s="2639"/>
      <c r="V87" s="2640"/>
      <c r="W87" s="2638"/>
      <c r="X87" s="2638"/>
      <c r="Y87" s="2638"/>
      <c r="Z87" s="2638"/>
      <c r="AA87" s="2638"/>
      <c r="AB87" s="2639"/>
      <c r="AC87" s="2631"/>
      <c r="AD87" s="2640"/>
      <c r="AE87" s="2638"/>
      <c r="AF87" s="2638"/>
      <c r="AG87" s="2641"/>
      <c r="AH87" s="2642"/>
      <c r="AI87" s="2642"/>
      <c r="AJ87" s="2642"/>
      <c r="AK87" s="2642"/>
      <c r="AL87" s="2642"/>
      <c r="AM87" s="2642"/>
      <c r="AN87" s="2750"/>
      <c r="AO87" s="2606"/>
      <c r="AP87" s="2644" t="s">
        <v>6028</v>
      </c>
      <c r="AR87" s="3472"/>
      <c r="AS87" s="3438" t="str">
        <f t="shared" si="1"/>
        <v>Please complete all cells in row</v>
      </c>
      <c r="AT87" s="3473">
        <v>3</v>
      </c>
      <c r="AU87" s="3479"/>
    </row>
    <row r="88" spans="2:47" ht="15" customHeight="1">
      <c r="B88" s="2635" t="s">
        <v>6029</v>
      </c>
      <c r="C88" s="2636" t="s">
        <v>5869</v>
      </c>
      <c r="D88" s="2637" t="s">
        <v>731</v>
      </c>
      <c r="E88" s="2637">
        <v>3</v>
      </c>
      <c r="F88" s="2638"/>
      <c r="G88" s="2638"/>
      <c r="H88" s="2638"/>
      <c r="I88" s="2638"/>
      <c r="J88" s="2638"/>
      <c r="K88" s="2638"/>
      <c r="L88" s="2639"/>
      <c r="M88" s="2645"/>
      <c r="N88" s="2640"/>
      <c r="O88" s="2638"/>
      <c r="P88" s="2638"/>
      <c r="Q88" s="2638"/>
      <c r="R88" s="2638"/>
      <c r="S88" s="2638"/>
      <c r="T88" s="2639"/>
      <c r="V88" s="2640"/>
      <c r="W88" s="2638"/>
      <c r="X88" s="2638"/>
      <c r="Y88" s="2638"/>
      <c r="Z88" s="2638"/>
      <c r="AA88" s="2638"/>
      <c r="AB88" s="2639"/>
      <c r="AC88" s="2631"/>
      <c r="AD88" s="2640"/>
      <c r="AE88" s="2638"/>
      <c r="AF88" s="2638"/>
      <c r="AG88" s="2641"/>
      <c r="AH88" s="2642"/>
      <c r="AI88" s="2642"/>
      <c r="AJ88" s="2642"/>
      <c r="AK88" s="2642"/>
      <c r="AL88" s="2642"/>
      <c r="AM88" s="2642"/>
      <c r="AN88" s="2750"/>
      <c r="AO88" s="2606"/>
      <c r="AP88" s="2644" t="s">
        <v>6030</v>
      </c>
      <c r="AR88" s="3472"/>
      <c r="AS88" s="3438" t="str">
        <f t="shared" si="1"/>
        <v>Please complete all cells in row</v>
      </c>
      <c r="AT88" s="3473">
        <v>3</v>
      </c>
      <c r="AU88" s="3479"/>
    </row>
    <row r="89" spans="2:47" ht="15" customHeight="1">
      <c r="B89" s="2635" t="s">
        <v>6031</v>
      </c>
      <c r="C89" s="2636" t="s">
        <v>5869</v>
      </c>
      <c r="D89" s="2637" t="s">
        <v>731</v>
      </c>
      <c r="E89" s="2637">
        <v>3</v>
      </c>
      <c r="F89" s="2638"/>
      <c r="G89" s="2638"/>
      <c r="H89" s="2638"/>
      <c r="I89" s="2638"/>
      <c r="J89" s="2638"/>
      <c r="K89" s="2638"/>
      <c r="L89" s="2639"/>
      <c r="M89" s="2645"/>
      <c r="N89" s="2640"/>
      <c r="O89" s="2638"/>
      <c r="P89" s="2638"/>
      <c r="Q89" s="2638"/>
      <c r="R89" s="2638"/>
      <c r="S89" s="2638"/>
      <c r="T89" s="2639"/>
      <c r="V89" s="2640"/>
      <c r="W89" s="2638"/>
      <c r="X89" s="2638"/>
      <c r="Y89" s="2638"/>
      <c r="Z89" s="2638"/>
      <c r="AA89" s="2638"/>
      <c r="AB89" s="2639"/>
      <c r="AC89" s="2631"/>
      <c r="AD89" s="2640"/>
      <c r="AE89" s="2638"/>
      <c r="AF89" s="2638"/>
      <c r="AG89" s="2641"/>
      <c r="AH89" s="2642"/>
      <c r="AI89" s="2642"/>
      <c r="AJ89" s="2642"/>
      <c r="AK89" s="2642"/>
      <c r="AL89" s="2642"/>
      <c r="AM89" s="2642"/>
      <c r="AN89" s="2750"/>
      <c r="AO89" s="2606"/>
      <c r="AP89" s="2644" t="s">
        <v>6032</v>
      </c>
      <c r="AR89" s="3472"/>
      <c r="AS89" s="3438" t="str">
        <f t="shared" si="1"/>
        <v>Please complete all cells in row</v>
      </c>
      <c r="AT89" s="3473">
        <v>3</v>
      </c>
      <c r="AU89" s="3479"/>
    </row>
    <row r="90" spans="2:47" ht="15" customHeight="1">
      <c r="B90" s="2635" t="s">
        <v>6033</v>
      </c>
      <c r="C90" s="2636" t="s">
        <v>5869</v>
      </c>
      <c r="D90" s="2637" t="s">
        <v>731</v>
      </c>
      <c r="E90" s="2637">
        <v>3</v>
      </c>
      <c r="F90" s="2638"/>
      <c r="G90" s="2638"/>
      <c r="H90" s="2638"/>
      <c r="I90" s="2638"/>
      <c r="J90" s="2638"/>
      <c r="K90" s="2638"/>
      <c r="L90" s="2639"/>
      <c r="M90" s="2645"/>
      <c r="N90" s="2640"/>
      <c r="O90" s="2638"/>
      <c r="P90" s="2638"/>
      <c r="Q90" s="2638"/>
      <c r="R90" s="2638"/>
      <c r="S90" s="2638"/>
      <c r="T90" s="2639"/>
      <c r="V90" s="2640"/>
      <c r="W90" s="2638"/>
      <c r="X90" s="2638"/>
      <c r="Y90" s="2638"/>
      <c r="Z90" s="2638"/>
      <c r="AA90" s="2638"/>
      <c r="AB90" s="2639"/>
      <c r="AC90" s="2631"/>
      <c r="AD90" s="2640"/>
      <c r="AE90" s="2638"/>
      <c r="AF90" s="2638"/>
      <c r="AG90" s="2641"/>
      <c r="AH90" s="2642"/>
      <c r="AI90" s="2642"/>
      <c r="AJ90" s="2642"/>
      <c r="AK90" s="2642"/>
      <c r="AL90" s="2642"/>
      <c r="AM90" s="2642"/>
      <c r="AN90" s="2750"/>
      <c r="AO90" s="2606"/>
      <c r="AP90" s="2644" t="s">
        <v>6034</v>
      </c>
      <c r="AR90" s="3472"/>
      <c r="AS90" s="3438" t="str">
        <f t="shared" si="1"/>
        <v>Please complete all cells in row</v>
      </c>
      <c r="AT90" s="3473">
        <v>3</v>
      </c>
      <c r="AU90" s="3479"/>
    </row>
    <row r="91" spans="2:47" ht="15" customHeight="1">
      <c r="B91" s="2635" t="s">
        <v>6035</v>
      </c>
      <c r="C91" s="2636" t="s">
        <v>5869</v>
      </c>
      <c r="D91" s="2637" t="s">
        <v>731</v>
      </c>
      <c r="E91" s="2637">
        <v>3</v>
      </c>
      <c r="F91" s="2638"/>
      <c r="G91" s="2638"/>
      <c r="H91" s="2638"/>
      <c r="I91" s="2638"/>
      <c r="J91" s="2638"/>
      <c r="K91" s="2638"/>
      <c r="L91" s="2639"/>
      <c r="M91" s="2645"/>
      <c r="N91" s="2640"/>
      <c r="O91" s="2638"/>
      <c r="P91" s="2638"/>
      <c r="Q91" s="2638"/>
      <c r="R91" s="2638"/>
      <c r="S91" s="2638"/>
      <c r="T91" s="2639"/>
      <c r="V91" s="2640"/>
      <c r="W91" s="2638"/>
      <c r="X91" s="2638"/>
      <c r="Y91" s="2638"/>
      <c r="Z91" s="2638"/>
      <c r="AA91" s="2638"/>
      <c r="AB91" s="2639"/>
      <c r="AC91" s="2631"/>
      <c r="AD91" s="2640"/>
      <c r="AE91" s="2638"/>
      <c r="AF91" s="2638"/>
      <c r="AG91" s="2641"/>
      <c r="AH91" s="2642"/>
      <c r="AI91" s="2642"/>
      <c r="AJ91" s="2642"/>
      <c r="AK91" s="2642"/>
      <c r="AL91" s="2642"/>
      <c r="AM91" s="2642"/>
      <c r="AN91" s="2750"/>
      <c r="AO91" s="2606"/>
      <c r="AP91" s="2644" t="s">
        <v>6036</v>
      </c>
      <c r="AR91" s="3472"/>
      <c r="AS91" s="3438" t="str">
        <f t="shared" si="1"/>
        <v>Please complete all cells in row</v>
      </c>
      <c r="AT91" s="3473">
        <v>3</v>
      </c>
      <c r="AU91" s="3479"/>
    </row>
    <row r="92" spans="2:47" ht="15" customHeight="1">
      <c r="B92" s="2635" t="s">
        <v>6037</v>
      </c>
      <c r="C92" s="2636" t="s">
        <v>5869</v>
      </c>
      <c r="D92" s="2637" t="s">
        <v>731</v>
      </c>
      <c r="E92" s="2637">
        <v>3</v>
      </c>
      <c r="F92" s="2638"/>
      <c r="G92" s="2638"/>
      <c r="H92" s="2638"/>
      <c r="I92" s="2638"/>
      <c r="J92" s="2638"/>
      <c r="K92" s="2638"/>
      <c r="L92" s="2639"/>
      <c r="M92" s="2645"/>
      <c r="N92" s="2640"/>
      <c r="O92" s="2638"/>
      <c r="P92" s="2638"/>
      <c r="Q92" s="2638"/>
      <c r="R92" s="2638"/>
      <c r="S92" s="2638"/>
      <c r="T92" s="2639"/>
      <c r="V92" s="2640"/>
      <c r="W92" s="2638"/>
      <c r="X92" s="2638"/>
      <c r="Y92" s="2638"/>
      <c r="Z92" s="2638"/>
      <c r="AA92" s="2638"/>
      <c r="AB92" s="2639"/>
      <c r="AC92" s="2631"/>
      <c r="AD92" s="2640"/>
      <c r="AE92" s="2638"/>
      <c r="AF92" s="2638"/>
      <c r="AG92" s="2641"/>
      <c r="AH92" s="2642"/>
      <c r="AI92" s="2642"/>
      <c r="AJ92" s="2642"/>
      <c r="AK92" s="2642"/>
      <c r="AL92" s="2642"/>
      <c r="AM92" s="2642"/>
      <c r="AN92" s="2750"/>
      <c r="AO92" s="2606"/>
      <c r="AP92" s="2644" t="s">
        <v>6038</v>
      </c>
      <c r="AR92" s="3472"/>
      <c r="AS92" s="3438" t="str">
        <f t="shared" si="1"/>
        <v>Please complete all cells in row</v>
      </c>
      <c r="AT92" s="3473">
        <v>3</v>
      </c>
      <c r="AU92" s="3479"/>
    </row>
    <row r="93" spans="2:47" ht="15" customHeight="1">
      <c r="B93" s="2635" t="s">
        <v>6039</v>
      </c>
      <c r="C93" s="2636" t="s">
        <v>5869</v>
      </c>
      <c r="D93" s="2637" t="s">
        <v>731</v>
      </c>
      <c r="E93" s="2637">
        <v>3</v>
      </c>
      <c r="F93" s="2638"/>
      <c r="G93" s="2638"/>
      <c r="H93" s="2638"/>
      <c r="I93" s="2638"/>
      <c r="J93" s="2638"/>
      <c r="K93" s="2638"/>
      <c r="L93" s="2639"/>
      <c r="M93" s="2645"/>
      <c r="N93" s="2640"/>
      <c r="O93" s="2638"/>
      <c r="P93" s="2638"/>
      <c r="Q93" s="2638"/>
      <c r="R93" s="2638"/>
      <c r="S93" s="2638"/>
      <c r="T93" s="2639"/>
      <c r="V93" s="2640"/>
      <c r="W93" s="2638"/>
      <c r="X93" s="2638"/>
      <c r="Y93" s="2638"/>
      <c r="Z93" s="2638"/>
      <c r="AA93" s="2638"/>
      <c r="AB93" s="2639"/>
      <c r="AC93" s="2631"/>
      <c r="AD93" s="2640"/>
      <c r="AE93" s="2638"/>
      <c r="AF93" s="2638"/>
      <c r="AG93" s="2641"/>
      <c r="AH93" s="2642"/>
      <c r="AI93" s="2642"/>
      <c r="AJ93" s="2642"/>
      <c r="AK93" s="2642"/>
      <c r="AL93" s="2642"/>
      <c r="AM93" s="2642"/>
      <c r="AN93" s="2750"/>
      <c r="AO93" s="2606"/>
      <c r="AP93" s="2644" t="s">
        <v>6040</v>
      </c>
      <c r="AR93" s="3472"/>
      <c r="AS93" s="3438" t="str">
        <f t="shared" si="1"/>
        <v>Please complete all cells in row</v>
      </c>
      <c r="AT93" s="3473">
        <v>3</v>
      </c>
      <c r="AU93" s="3479"/>
    </row>
    <row r="94" spans="2:47" ht="15" customHeight="1">
      <c r="B94" s="2635" t="s">
        <v>6041</v>
      </c>
      <c r="C94" s="2636" t="s">
        <v>5869</v>
      </c>
      <c r="D94" s="2637" t="s">
        <v>731</v>
      </c>
      <c r="E94" s="2637">
        <v>3</v>
      </c>
      <c r="F94" s="2638"/>
      <c r="G94" s="2638"/>
      <c r="H94" s="2638"/>
      <c r="I94" s="2638"/>
      <c r="J94" s="2638"/>
      <c r="K94" s="2638"/>
      <c r="L94" s="2639"/>
      <c r="M94" s="2645"/>
      <c r="N94" s="2640"/>
      <c r="O94" s="2638"/>
      <c r="P94" s="2638"/>
      <c r="Q94" s="2638"/>
      <c r="R94" s="2638"/>
      <c r="S94" s="2638"/>
      <c r="T94" s="2639"/>
      <c r="V94" s="2640"/>
      <c r="W94" s="2638"/>
      <c r="X94" s="2638"/>
      <c r="Y94" s="2638"/>
      <c r="Z94" s="2638"/>
      <c r="AA94" s="2638"/>
      <c r="AB94" s="2639"/>
      <c r="AC94" s="2631"/>
      <c r="AD94" s="2640"/>
      <c r="AE94" s="2638"/>
      <c r="AF94" s="2638"/>
      <c r="AG94" s="2641"/>
      <c r="AH94" s="2642"/>
      <c r="AI94" s="2642"/>
      <c r="AJ94" s="2642"/>
      <c r="AK94" s="2642"/>
      <c r="AL94" s="2642"/>
      <c r="AM94" s="2642"/>
      <c r="AN94" s="2750"/>
      <c r="AO94" s="2606"/>
      <c r="AP94" s="2644" t="s">
        <v>6042</v>
      </c>
      <c r="AR94" s="3472"/>
      <c r="AS94" s="3438" t="str">
        <f t="shared" si="1"/>
        <v>Please complete all cells in row</v>
      </c>
      <c r="AT94" s="3473">
        <v>3</v>
      </c>
      <c r="AU94" s="3479"/>
    </row>
    <row r="95" spans="2:47" ht="15" customHeight="1">
      <c r="B95" s="2635" t="s">
        <v>6043</v>
      </c>
      <c r="C95" s="2636" t="s">
        <v>5869</v>
      </c>
      <c r="D95" s="2637" t="s">
        <v>731</v>
      </c>
      <c r="E95" s="2637">
        <v>3</v>
      </c>
      <c r="F95" s="2638"/>
      <c r="G95" s="2638"/>
      <c r="H95" s="2638"/>
      <c r="I95" s="2638"/>
      <c r="J95" s="2638"/>
      <c r="K95" s="2638"/>
      <c r="L95" s="2639"/>
      <c r="M95" s="2645"/>
      <c r="N95" s="2640"/>
      <c r="O95" s="2638"/>
      <c r="P95" s="2638"/>
      <c r="Q95" s="2638"/>
      <c r="R95" s="2638"/>
      <c r="S95" s="2638"/>
      <c r="T95" s="2639"/>
      <c r="V95" s="2640"/>
      <c r="W95" s="2638"/>
      <c r="X95" s="2638"/>
      <c r="Y95" s="2638"/>
      <c r="Z95" s="2638"/>
      <c r="AA95" s="2638"/>
      <c r="AB95" s="2639"/>
      <c r="AC95" s="2631"/>
      <c r="AD95" s="2640"/>
      <c r="AE95" s="2638"/>
      <c r="AF95" s="2638"/>
      <c r="AG95" s="2641"/>
      <c r="AH95" s="2642"/>
      <c r="AI95" s="2642"/>
      <c r="AJ95" s="2642"/>
      <c r="AK95" s="2642"/>
      <c r="AL95" s="2642"/>
      <c r="AM95" s="2642"/>
      <c r="AN95" s="2750"/>
      <c r="AO95" s="2606"/>
      <c r="AP95" s="2644" t="s">
        <v>6044</v>
      </c>
      <c r="AR95" s="3472"/>
      <c r="AS95" s="3438" t="str">
        <f t="shared" si="1"/>
        <v>Please complete all cells in row</v>
      </c>
      <c r="AT95" s="3473">
        <v>3</v>
      </c>
      <c r="AU95" s="3479"/>
    </row>
    <row r="96" spans="2:47" ht="15" customHeight="1">
      <c r="B96" s="2635" t="s">
        <v>6045</v>
      </c>
      <c r="C96" s="2636" t="s">
        <v>5869</v>
      </c>
      <c r="D96" s="2637" t="s">
        <v>731</v>
      </c>
      <c r="E96" s="2637">
        <v>3</v>
      </c>
      <c r="F96" s="2638"/>
      <c r="G96" s="2638"/>
      <c r="H96" s="2638"/>
      <c r="I96" s="2638"/>
      <c r="J96" s="2638"/>
      <c r="K96" s="2638"/>
      <c r="L96" s="2639"/>
      <c r="M96" s="2645"/>
      <c r="N96" s="2640"/>
      <c r="O96" s="2638"/>
      <c r="P96" s="2638"/>
      <c r="Q96" s="2638"/>
      <c r="R96" s="2638"/>
      <c r="S96" s="2638"/>
      <c r="T96" s="2639"/>
      <c r="V96" s="2640"/>
      <c r="W96" s="2638"/>
      <c r="X96" s="2638"/>
      <c r="Y96" s="2638"/>
      <c r="Z96" s="2638"/>
      <c r="AA96" s="2638"/>
      <c r="AB96" s="2639"/>
      <c r="AC96" s="2631"/>
      <c r="AD96" s="2640"/>
      <c r="AE96" s="2638"/>
      <c r="AF96" s="2638"/>
      <c r="AG96" s="2641"/>
      <c r="AH96" s="2642"/>
      <c r="AI96" s="2642"/>
      <c r="AJ96" s="2642"/>
      <c r="AK96" s="2642"/>
      <c r="AL96" s="2642"/>
      <c r="AM96" s="2642"/>
      <c r="AN96" s="2750"/>
      <c r="AO96" s="2606"/>
      <c r="AP96" s="2644" t="s">
        <v>6046</v>
      </c>
      <c r="AR96" s="3472"/>
      <c r="AS96" s="3438" t="str">
        <f t="shared" si="1"/>
        <v>Please complete all cells in row</v>
      </c>
      <c r="AT96" s="3473">
        <v>3</v>
      </c>
      <c r="AU96" s="3479"/>
    </row>
    <row r="97" spans="2:47" ht="15" customHeight="1">
      <c r="B97" s="2635" t="s">
        <v>6047</v>
      </c>
      <c r="C97" s="2636" t="s">
        <v>5869</v>
      </c>
      <c r="D97" s="2637" t="s">
        <v>731</v>
      </c>
      <c r="E97" s="2637">
        <v>3</v>
      </c>
      <c r="F97" s="2638"/>
      <c r="G97" s="2638"/>
      <c r="H97" s="2638"/>
      <c r="I97" s="2638"/>
      <c r="J97" s="2638"/>
      <c r="K97" s="2638"/>
      <c r="L97" s="2639"/>
      <c r="M97" s="2645"/>
      <c r="N97" s="2640"/>
      <c r="O97" s="2638"/>
      <c r="P97" s="2638"/>
      <c r="Q97" s="2638"/>
      <c r="R97" s="2638"/>
      <c r="S97" s="2638"/>
      <c r="T97" s="2639"/>
      <c r="V97" s="2640"/>
      <c r="W97" s="2638"/>
      <c r="X97" s="2638"/>
      <c r="Y97" s="2638"/>
      <c r="Z97" s="2638"/>
      <c r="AA97" s="2638"/>
      <c r="AB97" s="2639"/>
      <c r="AC97" s="2631"/>
      <c r="AD97" s="2640"/>
      <c r="AE97" s="2638"/>
      <c r="AF97" s="2638"/>
      <c r="AG97" s="2641"/>
      <c r="AH97" s="2642"/>
      <c r="AI97" s="2642"/>
      <c r="AJ97" s="2642"/>
      <c r="AK97" s="2642"/>
      <c r="AL97" s="2642"/>
      <c r="AM97" s="2642"/>
      <c r="AN97" s="2750"/>
      <c r="AO97" s="2606"/>
      <c r="AP97" s="2644" t="s">
        <v>6048</v>
      </c>
      <c r="AR97" s="3472"/>
      <c r="AS97" s="3438" t="str">
        <f t="shared" si="1"/>
        <v>Please complete all cells in row</v>
      </c>
      <c r="AT97" s="3473">
        <v>3</v>
      </c>
      <c r="AU97" s="3479"/>
    </row>
    <row r="98" spans="2:47" ht="15" customHeight="1">
      <c r="B98" s="2635" t="s">
        <v>6049</v>
      </c>
      <c r="C98" s="2636" t="s">
        <v>5869</v>
      </c>
      <c r="D98" s="2637" t="s">
        <v>731</v>
      </c>
      <c r="E98" s="2637">
        <v>3</v>
      </c>
      <c r="F98" s="2638"/>
      <c r="G98" s="2638"/>
      <c r="H98" s="2638"/>
      <c r="I98" s="2638"/>
      <c r="J98" s="2638"/>
      <c r="K98" s="2638"/>
      <c r="L98" s="2639"/>
      <c r="M98" s="2645"/>
      <c r="N98" s="2640"/>
      <c r="O98" s="2638"/>
      <c r="P98" s="2638"/>
      <c r="Q98" s="2638"/>
      <c r="R98" s="2638"/>
      <c r="S98" s="2638"/>
      <c r="T98" s="2639"/>
      <c r="V98" s="2640"/>
      <c r="W98" s="2638"/>
      <c r="X98" s="2638"/>
      <c r="Y98" s="2638"/>
      <c r="Z98" s="2638"/>
      <c r="AA98" s="2638"/>
      <c r="AB98" s="2639"/>
      <c r="AC98" s="2631"/>
      <c r="AD98" s="2640"/>
      <c r="AE98" s="2638"/>
      <c r="AF98" s="2638"/>
      <c r="AG98" s="2641"/>
      <c r="AH98" s="2642"/>
      <c r="AI98" s="2642"/>
      <c r="AJ98" s="2642"/>
      <c r="AK98" s="2642"/>
      <c r="AL98" s="2642"/>
      <c r="AM98" s="2642"/>
      <c r="AN98" s="2750"/>
      <c r="AO98" s="2606"/>
      <c r="AP98" s="2644" t="s">
        <v>6050</v>
      </c>
      <c r="AR98" s="3472"/>
      <c r="AS98" s="3438" t="str">
        <f t="shared" si="1"/>
        <v>Please complete all cells in row</v>
      </c>
      <c r="AT98" s="3473">
        <v>3</v>
      </c>
      <c r="AU98" s="3479"/>
    </row>
    <row r="99" spans="2:47" ht="15" customHeight="1">
      <c r="B99" s="2635" t="s">
        <v>6051</v>
      </c>
      <c r="C99" s="2636" t="s">
        <v>5869</v>
      </c>
      <c r="D99" s="2637" t="s">
        <v>731</v>
      </c>
      <c r="E99" s="2637">
        <v>3</v>
      </c>
      <c r="F99" s="2638"/>
      <c r="G99" s="2638"/>
      <c r="H99" s="2638"/>
      <c r="I99" s="2638"/>
      <c r="J99" s="2638"/>
      <c r="K99" s="2638"/>
      <c r="L99" s="2639"/>
      <c r="M99" s="2645"/>
      <c r="N99" s="2640"/>
      <c r="O99" s="2638"/>
      <c r="P99" s="2638"/>
      <c r="Q99" s="2638"/>
      <c r="R99" s="2638"/>
      <c r="S99" s="2638"/>
      <c r="T99" s="2639"/>
      <c r="V99" s="2640"/>
      <c r="W99" s="2638"/>
      <c r="X99" s="2638"/>
      <c r="Y99" s="2638"/>
      <c r="Z99" s="2638"/>
      <c r="AA99" s="2638"/>
      <c r="AB99" s="2639"/>
      <c r="AC99" s="2631"/>
      <c r="AD99" s="2640"/>
      <c r="AE99" s="2638"/>
      <c r="AF99" s="2638"/>
      <c r="AG99" s="2641"/>
      <c r="AH99" s="2642"/>
      <c r="AI99" s="2642"/>
      <c r="AJ99" s="2642"/>
      <c r="AK99" s="2642"/>
      <c r="AL99" s="2642"/>
      <c r="AM99" s="2642"/>
      <c r="AN99" s="2750"/>
      <c r="AO99" s="2606"/>
      <c r="AP99" s="2644" t="s">
        <v>6052</v>
      </c>
      <c r="AR99" s="3472"/>
      <c r="AS99" s="3438" t="str">
        <f t="shared" si="1"/>
        <v>Please complete all cells in row</v>
      </c>
      <c r="AT99" s="3473">
        <v>3</v>
      </c>
      <c r="AU99" s="3479"/>
    </row>
    <row r="100" spans="2:47" ht="15" customHeight="1">
      <c r="B100" s="2635" t="s">
        <v>6053</v>
      </c>
      <c r="C100" s="2636" t="s">
        <v>5869</v>
      </c>
      <c r="D100" s="2637" t="s">
        <v>731</v>
      </c>
      <c r="E100" s="2637">
        <v>3</v>
      </c>
      <c r="F100" s="2638"/>
      <c r="G100" s="2638"/>
      <c r="H100" s="2638"/>
      <c r="I100" s="2638"/>
      <c r="J100" s="2638"/>
      <c r="K100" s="2638"/>
      <c r="L100" s="2639"/>
      <c r="M100" s="2645"/>
      <c r="N100" s="2640"/>
      <c r="O100" s="2638"/>
      <c r="P100" s="2638"/>
      <c r="Q100" s="2638"/>
      <c r="R100" s="2638"/>
      <c r="S100" s="2638"/>
      <c r="T100" s="2639"/>
      <c r="V100" s="2640"/>
      <c r="W100" s="2638"/>
      <c r="X100" s="2638"/>
      <c r="Y100" s="2638"/>
      <c r="Z100" s="2638"/>
      <c r="AA100" s="2638"/>
      <c r="AB100" s="2639"/>
      <c r="AC100" s="2631"/>
      <c r="AD100" s="2640"/>
      <c r="AE100" s="2638"/>
      <c r="AF100" s="2638"/>
      <c r="AG100" s="2641"/>
      <c r="AH100" s="2642"/>
      <c r="AI100" s="2642"/>
      <c r="AJ100" s="2642"/>
      <c r="AK100" s="2642"/>
      <c r="AL100" s="2642"/>
      <c r="AM100" s="2642"/>
      <c r="AN100" s="2750"/>
      <c r="AO100" s="2606"/>
      <c r="AP100" s="2644" t="s">
        <v>6054</v>
      </c>
      <c r="AR100" s="3472"/>
      <c r="AS100" s="3438" t="str">
        <f t="shared" si="1"/>
        <v>Please complete all cells in row</v>
      </c>
      <c r="AT100" s="3473">
        <v>3</v>
      </c>
      <c r="AU100" s="3479"/>
    </row>
    <row r="101" spans="2:47" ht="15" customHeight="1">
      <c r="B101" s="2635" t="s">
        <v>6055</v>
      </c>
      <c r="C101" s="2636" t="s">
        <v>5869</v>
      </c>
      <c r="D101" s="2637" t="s">
        <v>731</v>
      </c>
      <c r="E101" s="2637">
        <v>3</v>
      </c>
      <c r="F101" s="2638"/>
      <c r="G101" s="2638"/>
      <c r="H101" s="2638"/>
      <c r="I101" s="2638"/>
      <c r="J101" s="2638"/>
      <c r="K101" s="2638"/>
      <c r="L101" s="2639"/>
      <c r="M101" s="2645"/>
      <c r="N101" s="2640"/>
      <c r="O101" s="2638"/>
      <c r="P101" s="2638"/>
      <c r="Q101" s="2638"/>
      <c r="R101" s="2638"/>
      <c r="S101" s="2638"/>
      <c r="T101" s="2639"/>
      <c r="V101" s="2640"/>
      <c r="W101" s="2638"/>
      <c r="X101" s="2638"/>
      <c r="Y101" s="2638"/>
      <c r="Z101" s="2638"/>
      <c r="AA101" s="2638"/>
      <c r="AB101" s="2639"/>
      <c r="AC101" s="2631"/>
      <c r="AD101" s="2640"/>
      <c r="AE101" s="2638"/>
      <c r="AF101" s="2638"/>
      <c r="AG101" s="2641"/>
      <c r="AH101" s="2642"/>
      <c r="AI101" s="2642"/>
      <c r="AJ101" s="2642"/>
      <c r="AK101" s="2642"/>
      <c r="AL101" s="2642"/>
      <c r="AM101" s="2642"/>
      <c r="AN101" s="2750"/>
      <c r="AO101" s="2606"/>
      <c r="AP101" s="2644" t="s">
        <v>6056</v>
      </c>
      <c r="AR101" s="3472"/>
      <c r="AS101" s="3438" t="str">
        <f t="shared" si="1"/>
        <v>Please complete all cells in row</v>
      </c>
      <c r="AT101" s="3473">
        <v>3</v>
      </c>
      <c r="AU101" s="3479"/>
    </row>
    <row r="102" spans="2:47" ht="15" customHeight="1">
      <c r="B102" s="2635" t="s">
        <v>6057</v>
      </c>
      <c r="C102" s="2636" t="s">
        <v>5869</v>
      </c>
      <c r="D102" s="2637" t="s">
        <v>731</v>
      </c>
      <c r="E102" s="2637">
        <v>3</v>
      </c>
      <c r="F102" s="2638"/>
      <c r="G102" s="2638"/>
      <c r="H102" s="2638"/>
      <c r="I102" s="2638"/>
      <c r="J102" s="2638"/>
      <c r="K102" s="2638"/>
      <c r="L102" s="2639"/>
      <c r="M102" s="2645"/>
      <c r="N102" s="2640"/>
      <c r="O102" s="2638"/>
      <c r="P102" s="2638"/>
      <c r="Q102" s="2638"/>
      <c r="R102" s="2638"/>
      <c r="S102" s="2638"/>
      <c r="T102" s="2639"/>
      <c r="V102" s="2640"/>
      <c r="W102" s="2638"/>
      <c r="X102" s="2638"/>
      <c r="Y102" s="2638"/>
      <c r="Z102" s="2638"/>
      <c r="AA102" s="2638"/>
      <c r="AB102" s="2639"/>
      <c r="AC102" s="2631"/>
      <c r="AD102" s="2640"/>
      <c r="AE102" s="2638"/>
      <c r="AF102" s="2638"/>
      <c r="AG102" s="2641"/>
      <c r="AH102" s="2642"/>
      <c r="AI102" s="2642"/>
      <c r="AJ102" s="2642"/>
      <c r="AK102" s="2642"/>
      <c r="AL102" s="2642"/>
      <c r="AM102" s="2642"/>
      <c r="AN102" s="2750"/>
      <c r="AO102" s="2606"/>
      <c r="AP102" s="2644" t="s">
        <v>6058</v>
      </c>
      <c r="AR102" s="3472"/>
      <c r="AS102" s="3438" t="str">
        <f t="shared" si="1"/>
        <v>Please complete all cells in row</v>
      </c>
      <c r="AT102" s="3473">
        <v>3</v>
      </c>
      <c r="AU102" s="3479"/>
    </row>
    <row r="103" spans="2:47" ht="15" customHeight="1">
      <c r="B103" s="2635" t="s">
        <v>6059</v>
      </c>
      <c r="C103" s="2636" t="s">
        <v>5869</v>
      </c>
      <c r="D103" s="2637" t="s">
        <v>731</v>
      </c>
      <c r="E103" s="2637">
        <v>3</v>
      </c>
      <c r="F103" s="2638"/>
      <c r="G103" s="2638"/>
      <c r="H103" s="2638"/>
      <c r="I103" s="2638"/>
      <c r="J103" s="2638"/>
      <c r="K103" s="2638"/>
      <c r="L103" s="2639"/>
      <c r="M103" s="2645"/>
      <c r="N103" s="2640"/>
      <c r="O103" s="2638"/>
      <c r="P103" s="2638"/>
      <c r="Q103" s="2638"/>
      <c r="R103" s="2638"/>
      <c r="S103" s="2638"/>
      <c r="T103" s="2639"/>
      <c r="V103" s="2640"/>
      <c r="W103" s="2638"/>
      <c r="X103" s="2638"/>
      <c r="Y103" s="2638"/>
      <c r="Z103" s="2638"/>
      <c r="AA103" s="2638"/>
      <c r="AB103" s="2639"/>
      <c r="AC103" s="2631"/>
      <c r="AD103" s="2640"/>
      <c r="AE103" s="2638"/>
      <c r="AF103" s="2638"/>
      <c r="AG103" s="2641"/>
      <c r="AH103" s="2642"/>
      <c r="AI103" s="2642"/>
      <c r="AJ103" s="2642"/>
      <c r="AK103" s="2642"/>
      <c r="AL103" s="2642"/>
      <c r="AM103" s="2642"/>
      <c r="AN103" s="2750"/>
      <c r="AO103" s="2606"/>
      <c r="AP103" s="2644" t="s">
        <v>6060</v>
      </c>
      <c r="AR103" s="3472"/>
      <c r="AS103" s="3438" t="str">
        <f t="shared" si="1"/>
        <v>Please complete all cells in row</v>
      </c>
      <c r="AT103" s="3473">
        <v>3</v>
      </c>
      <c r="AU103" s="3479"/>
    </row>
    <row r="104" spans="2:47" ht="15" customHeight="1">
      <c r="B104" s="2635" t="s">
        <v>6061</v>
      </c>
      <c r="C104" s="2636" t="s">
        <v>5869</v>
      </c>
      <c r="D104" s="2637" t="s">
        <v>731</v>
      </c>
      <c r="E104" s="2637">
        <v>3</v>
      </c>
      <c r="F104" s="2638"/>
      <c r="G104" s="2638"/>
      <c r="H104" s="2638"/>
      <c r="I104" s="2638"/>
      <c r="J104" s="2638"/>
      <c r="K104" s="2638"/>
      <c r="L104" s="2639"/>
      <c r="M104" s="2645"/>
      <c r="N104" s="2640"/>
      <c r="O104" s="2638"/>
      <c r="P104" s="2638"/>
      <c r="Q104" s="2638"/>
      <c r="R104" s="2638"/>
      <c r="S104" s="2638"/>
      <c r="T104" s="2639"/>
      <c r="V104" s="2640"/>
      <c r="W104" s="2638"/>
      <c r="X104" s="2638"/>
      <c r="Y104" s="2638"/>
      <c r="Z104" s="2638"/>
      <c r="AA104" s="2638"/>
      <c r="AB104" s="2639"/>
      <c r="AC104" s="2631"/>
      <c r="AD104" s="2640"/>
      <c r="AE104" s="2638"/>
      <c r="AF104" s="2638"/>
      <c r="AG104" s="2641"/>
      <c r="AH104" s="2642"/>
      <c r="AI104" s="2642"/>
      <c r="AJ104" s="2642"/>
      <c r="AK104" s="2642"/>
      <c r="AL104" s="2642"/>
      <c r="AM104" s="2642"/>
      <c r="AN104" s="2750"/>
      <c r="AO104" s="2606"/>
      <c r="AP104" s="2644" t="s">
        <v>6062</v>
      </c>
      <c r="AR104" s="3472"/>
      <c r="AS104" s="3438" t="str">
        <f t="shared" si="1"/>
        <v>Please complete all cells in row</v>
      </c>
      <c r="AT104" s="3473">
        <v>3</v>
      </c>
      <c r="AU104" s="3479"/>
    </row>
    <row r="105" spans="2:47" ht="15" customHeight="1">
      <c r="B105" s="2635" t="s">
        <v>6063</v>
      </c>
      <c r="C105" s="2636" t="s">
        <v>5869</v>
      </c>
      <c r="D105" s="2637" t="s">
        <v>731</v>
      </c>
      <c r="E105" s="2637">
        <v>3</v>
      </c>
      <c r="F105" s="2638"/>
      <c r="G105" s="2638"/>
      <c r="H105" s="2638"/>
      <c r="I105" s="2638"/>
      <c r="J105" s="2638"/>
      <c r="K105" s="2638"/>
      <c r="L105" s="2639"/>
      <c r="M105" s="2645"/>
      <c r="N105" s="2640"/>
      <c r="O105" s="2638"/>
      <c r="P105" s="2638"/>
      <c r="Q105" s="2638"/>
      <c r="R105" s="2638"/>
      <c r="S105" s="2638"/>
      <c r="T105" s="2639"/>
      <c r="V105" s="2640"/>
      <c r="W105" s="2638"/>
      <c r="X105" s="2638"/>
      <c r="Y105" s="2638"/>
      <c r="Z105" s="2638"/>
      <c r="AA105" s="2638"/>
      <c r="AB105" s="2639"/>
      <c r="AC105" s="2631"/>
      <c r="AD105" s="2640"/>
      <c r="AE105" s="2638"/>
      <c r="AF105" s="2638"/>
      <c r="AG105" s="2641"/>
      <c r="AH105" s="2642"/>
      <c r="AI105" s="2642"/>
      <c r="AJ105" s="2642"/>
      <c r="AK105" s="2642"/>
      <c r="AL105" s="2642"/>
      <c r="AM105" s="2642"/>
      <c r="AN105" s="2750"/>
      <c r="AO105" s="2606"/>
      <c r="AP105" s="2644" t="s">
        <v>6064</v>
      </c>
      <c r="AR105" s="3472"/>
      <c r="AS105" s="3438" t="str">
        <f t="shared" si="1"/>
        <v>Please complete all cells in row</v>
      </c>
      <c r="AT105" s="3473">
        <v>3</v>
      </c>
      <c r="AU105" s="3479"/>
    </row>
    <row r="106" spans="2:47" ht="15" customHeight="1">
      <c r="B106" s="2635" t="s">
        <v>6065</v>
      </c>
      <c r="C106" s="2636" t="s">
        <v>5869</v>
      </c>
      <c r="D106" s="2637" t="s">
        <v>731</v>
      </c>
      <c r="E106" s="2637">
        <v>3</v>
      </c>
      <c r="F106" s="2638"/>
      <c r="G106" s="2638"/>
      <c r="H106" s="2638"/>
      <c r="I106" s="2638"/>
      <c r="J106" s="2638"/>
      <c r="K106" s="2638"/>
      <c r="L106" s="2639"/>
      <c r="M106" s="2645"/>
      <c r="N106" s="2640"/>
      <c r="O106" s="2638"/>
      <c r="P106" s="2638"/>
      <c r="Q106" s="2638"/>
      <c r="R106" s="2638"/>
      <c r="S106" s="2638"/>
      <c r="T106" s="2639"/>
      <c r="V106" s="2640"/>
      <c r="W106" s="2638"/>
      <c r="X106" s="2638"/>
      <c r="Y106" s="2638"/>
      <c r="Z106" s="2638"/>
      <c r="AA106" s="2638"/>
      <c r="AB106" s="2639"/>
      <c r="AC106" s="2631"/>
      <c r="AD106" s="2640"/>
      <c r="AE106" s="2638"/>
      <c r="AF106" s="2638"/>
      <c r="AG106" s="2641"/>
      <c r="AH106" s="2642"/>
      <c r="AI106" s="2642"/>
      <c r="AJ106" s="2642"/>
      <c r="AK106" s="2642"/>
      <c r="AL106" s="2642"/>
      <c r="AM106" s="2642"/>
      <c r="AN106" s="2750"/>
      <c r="AO106" s="2606"/>
      <c r="AP106" s="2644" t="s">
        <v>6066</v>
      </c>
      <c r="AR106" s="3472"/>
      <c r="AS106" s="3438" t="str">
        <f t="shared" si="1"/>
        <v>Please complete all cells in row</v>
      </c>
      <c r="AT106" s="3473">
        <v>3</v>
      </c>
      <c r="AU106" s="3479"/>
    </row>
    <row r="107" spans="2:47" ht="15" customHeight="1">
      <c r="B107" s="2635" t="s">
        <v>6067</v>
      </c>
      <c r="C107" s="2636" t="s">
        <v>5869</v>
      </c>
      <c r="D107" s="2637" t="s">
        <v>731</v>
      </c>
      <c r="E107" s="2637">
        <v>3</v>
      </c>
      <c r="F107" s="2638"/>
      <c r="G107" s="2638"/>
      <c r="H107" s="2638"/>
      <c r="I107" s="2638"/>
      <c r="J107" s="2638"/>
      <c r="K107" s="2638"/>
      <c r="L107" s="2639"/>
      <c r="M107" s="2645"/>
      <c r="N107" s="2640"/>
      <c r="O107" s="2638"/>
      <c r="P107" s="2638"/>
      <c r="Q107" s="2638"/>
      <c r="R107" s="2638"/>
      <c r="S107" s="2638"/>
      <c r="T107" s="2639"/>
      <c r="V107" s="2640"/>
      <c r="W107" s="2638"/>
      <c r="X107" s="2638"/>
      <c r="Y107" s="2638"/>
      <c r="Z107" s="2638"/>
      <c r="AA107" s="2638"/>
      <c r="AB107" s="2639"/>
      <c r="AC107" s="2631"/>
      <c r="AD107" s="2640"/>
      <c r="AE107" s="2638"/>
      <c r="AF107" s="2638"/>
      <c r="AG107" s="2641"/>
      <c r="AH107" s="2642"/>
      <c r="AI107" s="2642"/>
      <c r="AJ107" s="2642"/>
      <c r="AK107" s="2642"/>
      <c r="AL107" s="2642"/>
      <c r="AM107" s="2642"/>
      <c r="AN107" s="2750"/>
      <c r="AO107" s="2606"/>
      <c r="AP107" s="2644" t="s">
        <v>6068</v>
      </c>
      <c r="AR107" s="3472"/>
      <c r="AS107" s="3438" t="str">
        <f t="shared" si="1"/>
        <v>Please complete all cells in row</v>
      </c>
      <c r="AT107" s="3473">
        <v>3</v>
      </c>
      <c r="AU107" s="3479"/>
    </row>
    <row r="108" spans="2:47" ht="15" customHeight="1">
      <c r="B108" s="2635" t="s">
        <v>6069</v>
      </c>
      <c r="C108" s="2636" t="s">
        <v>5869</v>
      </c>
      <c r="D108" s="2637" t="s">
        <v>731</v>
      </c>
      <c r="E108" s="2637">
        <v>3</v>
      </c>
      <c r="F108" s="2638"/>
      <c r="G108" s="2638"/>
      <c r="H108" s="2638"/>
      <c r="I108" s="2638"/>
      <c r="J108" s="2638"/>
      <c r="K108" s="2638"/>
      <c r="L108" s="2639"/>
      <c r="M108" s="2645"/>
      <c r="N108" s="2640"/>
      <c r="O108" s="2638"/>
      <c r="P108" s="2638"/>
      <c r="Q108" s="2638"/>
      <c r="R108" s="2638"/>
      <c r="S108" s="2638"/>
      <c r="T108" s="2639"/>
      <c r="V108" s="2640"/>
      <c r="W108" s="2638"/>
      <c r="X108" s="2638"/>
      <c r="Y108" s="2638"/>
      <c r="Z108" s="2638"/>
      <c r="AA108" s="2638"/>
      <c r="AB108" s="2639"/>
      <c r="AC108" s="2631"/>
      <c r="AD108" s="2640"/>
      <c r="AE108" s="2638"/>
      <c r="AF108" s="2638"/>
      <c r="AG108" s="2641"/>
      <c r="AH108" s="2642"/>
      <c r="AI108" s="2642"/>
      <c r="AJ108" s="2642"/>
      <c r="AK108" s="2642"/>
      <c r="AL108" s="2642"/>
      <c r="AM108" s="2642"/>
      <c r="AN108" s="2750"/>
      <c r="AO108" s="2606"/>
      <c r="AP108" s="2644" t="s">
        <v>6070</v>
      </c>
      <c r="AR108" s="3472"/>
      <c r="AS108" s="3438" t="str">
        <f t="shared" si="1"/>
        <v>Please complete all cells in row</v>
      </c>
      <c r="AT108" s="3473">
        <v>3</v>
      </c>
      <c r="AU108" s="3479"/>
    </row>
    <row r="109" spans="2:47" ht="15" customHeight="1">
      <c r="B109" s="2635" t="s">
        <v>6071</v>
      </c>
      <c r="C109" s="2636" t="s">
        <v>5869</v>
      </c>
      <c r="D109" s="2637" t="s">
        <v>731</v>
      </c>
      <c r="E109" s="2637">
        <v>3</v>
      </c>
      <c r="F109" s="2638"/>
      <c r="G109" s="2638"/>
      <c r="H109" s="2638"/>
      <c r="I109" s="2638"/>
      <c r="J109" s="2638"/>
      <c r="K109" s="2638"/>
      <c r="L109" s="2639"/>
      <c r="M109" s="2645"/>
      <c r="N109" s="2640"/>
      <c r="O109" s="2638"/>
      <c r="P109" s="2638"/>
      <c r="Q109" s="2638"/>
      <c r="R109" s="2638"/>
      <c r="S109" s="2638"/>
      <c r="T109" s="2639"/>
      <c r="V109" s="2640"/>
      <c r="W109" s="2638"/>
      <c r="X109" s="2638"/>
      <c r="Y109" s="2638"/>
      <c r="Z109" s="2638"/>
      <c r="AA109" s="2638"/>
      <c r="AB109" s="2639"/>
      <c r="AC109" s="2631"/>
      <c r="AD109" s="2640"/>
      <c r="AE109" s="2638"/>
      <c r="AF109" s="2638"/>
      <c r="AG109" s="2641"/>
      <c r="AH109" s="2642"/>
      <c r="AI109" s="2642"/>
      <c r="AJ109" s="2642"/>
      <c r="AK109" s="2642"/>
      <c r="AL109" s="2642"/>
      <c r="AM109" s="2642"/>
      <c r="AN109" s="2750"/>
      <c r="AO109" s="2606"/>
      <c r="AP109" s="2644" t="s">
        <v>6072</v>
      </c>
      <c r="AR109" s="3472"/>
      <c r="AS109" s="3438" t="str">
        <f t="shared" si="1"/>
        <v>Please complete all cells in row</v>
      </c>
      <c r="AT109" s="3473">
        <v>3</v>
      </c>
      <c r="AU109" s="3479"/>
    </row>
    <row r="110" spans="2:47" ht="15" customHeight="1">
      <c r="B110" s="2635" t="s">
        <v>6073</v>
      </c>
      <c r="C110" s="2636" t="s">
        <v>5869</v>
      </c>
      <c r="D110" s="2637" t="s">
        <v>731</v>
      </c>
      <c r="E110" s="2637">
        <v>3</v>
      </c>
      <c r="F110" s="2638"/>
      <c r="G110" s="2638"/>
      <c r="H110" s="2638"/>
      <c r="I110" s="2638"/>
      <c r="J110" s="2638"/>
      <c r="K110" s="2638"/>
      <c r="L110" s="2639"/>
      <c r="M110" s="2645"/>
      <c r="N110" s="2640"/>
      <c r="O110" s="2638"/>
      <c r="P110" s="2638"/>
      <c r="Q110" s="2638"/>
      <c r="R110" s="2638"/>
      <c r="S110" s="2638"/>
      <c r="T110" s="2639"/>
      <c r="V110" s="2640"/>
      <c r="W110" s="2638"/>
      <c r="X110" s="2638"/>
      <c r="Y110" s="2638"/>
      <c r="Z110" s="2638"/>
      <c r="AA110" s="2638"/>
      <c r="AB110" s="2639"/>
      <c r="AC110" s="2631"/>
      <c r="AD110" s="2640"/>
      <c r="AE110" s="2638"/>
      <c r="AF110" s="2638"/>
      <c r="AG110" s="2641"/>
      <c r="AH110" s="2642"/>
      <c r="AI110" s="2642"/>
      <c r="AJ110" s="2642"/>
      <c r="AK110" s="2642"/>
      <c r="AL110" s="2642"/>
      <c r="AM110" s="2642"/>
      <c r="AN110" s="2750"/>
      <c r="AO110" s="2606"/>
      <c r="AP110" s="2644" t="s">
        <v>6074</v>
      </c>
      <c r="AR110" s="3472"/>
      <c r="AS110" s="3438" t="str">
        <f t="shared" si="1"/>
        <v>Please complete all cells in row</v>
      </c>
      <c r="AT110" s="3473">
        <v>3</v>
      </c>
      <c r="AU110" s="3479"/>
    </row>
    <row r="111" spans="2:47" ht="15" customHeight="1">
      <c r="B111" s="2635" t="s">
        <v>6075</v>
      </c>
      <c r="C111" s="2636" t="s">
        <v>5869</v>
      </c>
      <c r="D111" s="2637" t="s">
        <v>731</v>
      </c>
      <c r="E111" s="2637">
        <v>3</v>
      </c>
      <c r="F111" s="2638"/>
      <c r="G111" s="2638"/>
      <c r="H111" s="2638"/>
      <c r="I111" s="2638"/>
      <c r="J111" s="2638"/>
      <c r="K111" s="2638"/>
      <c r="L111" s="2639"/>
      <c r="M111" s="2645"/>
      <c r="N111" s="2640"/>
      <c r="O111" s="2638"/>
      <c r="P111" s="2638"/>
      <c r="Q111" s="2638"/>
      <c r="R111" s="2638"/>
      <c r="S111" s="2638"/>
      <c r="T111" s="2639"/>
      <c r="V111" s="2640"/>
      <c r="W111" s="2638"/>
      <c r="X111" s="2638"/>
      <c r="Y111" s="2638"/>
      <c r="Z111" s="2638"/>
      <c r="AA111" s="2638"/>
      <c r="AB111" s="2639"/>
      <c r="AC111" s="2631"/>
      <c r="AD111" s="2640"/>
      <c r="AE111" s="2638"/>
      <c r="AF111" s="2638"/>
      <c r="AG111" s="2641"/>
      <c r="AH111" s="2642"/>
      <c r="AI111" s="2642"/>
      <c r="AJ111" s="2642"/>
      <c r="AK111" s="2642"/>
      <c r="AL111" s="2642"/>
      <c r="AM111" s="2642"/>
      <c r="AN111" s="2750"/>
      <c r="AO111" s="2606"/>
      <c r="AP111" s="2644" t="s">
        <v>6076</v>
      </c>
      <c r="AR111" s="3472"/>
      <c r="AS111" s="3438" t="str">
        <f t="shared" si="1"/>
        <v>Please complete all cells in row</v>
      </c>
      <c r="AT111" s="3473">
        <v>3</v>
      </c>
      <c r="AU111" s="3479"/>
    </row>
    <row r="112" spans="2:47" ht="15" customHeight="1">
      <c r="B112" s="2635" t="s">
        <v>6077</v>
      </c>
      <c r="C112" s="2636" t="s">
        <v>5869</v>
      </c>
      <c r="D112" s="2637" t="s">
        <v>731</v>
      </c>
      <c r="E112" s="2637">
        <v>3</v>
      </c>
      <c r="F112" s="2638"/>
      <c r="G112" s="2638"/>
      <c r="H112" s="2638"/>
      <c r="I112" s="2638"/>
      <c r="J112" s="2638"/>
      <c r="K112" s="2638"/>
      <c r="L112" s="2639"/>
      <c r="M112" s="2645"/>
      <c r="N112" s="2640"/>
      <c r="O112" s="2638"/>
      <c r="P112" s="2638"/>
      <c r="Q112" s="2638"/>
      <c r="R112" s="2638"/>
      <c r="S112" s="2638"/>
      <c r="T112" s="2639"/>
      <c r="V112" s="2640"/>
      <c r="W112" s="2638"/>
      <c r="X112" s="2638"/>
      <c r="Y112" s="2638"/>
      <c r="Z112" s="2638"/>
      <c r="AA112" s="2638"/>
      <c r="AB112" s="2639"/>
      <c r="AC112" s="2631"/>
      <c r="AD112" s="2640"/>
      <c r="AE112" s="2638"/>
      <c r="AF112" s="2638"/>
      <c r="AG112" s="2641"/>
      <c r="AH112" s="2642"/>
      <c r="AI112" s="2642"/>
      <c r="AJ112" s="2642"/>
      <c r="AK112" s="2642"/>
      <c r="AL112" s="2642"/>
      <c r="AM112" s="2642"/>
      <c r="AN112" s="2750"/>
      <c r="AO112" s="2606"/>
      <c r="AP112" s="2644" t="s">
        <v>6078</v>
      </c>
      <c r="AR112" s="3472"/>
      <c r="AS112" s="3438" t="str">
        <f t="shared" si="1"/>
        <v>Please complete all cells in row</v>
      </c>
      <c r="AT112" s="3473">
        <v>3</v>
      </c>
      <c r="AU112" s="3479"/>
    </row>
    <row r="113" spans="2:47" ht="15" customHeight="1">
      <c r="B113" s="2635" t="s">
        <v>6079</v>
      </c>
      <c r="C113" s="2636" t="s">
        <v>5869</v>
      </c>
      <c r="D113" s="2637" t="s">
        <v>731</v>
      </c>
      <c r="E113" s="2637">
        <v>3</v>
      </c>
      <c r="F113" s="2638"/>
      <c r="G113" s="2638"/>
      <c r="H113" s="2638"/>
      <c r="I113" s="2638"/>
      <c r="J113" s="2638"/>
      <c r="K113" s="2638"/>
      <c r="L113" s="2639"/>
      <c r="M113" s="2645"/>
      <c r="N113" s="2640"/>
      <c r="O113" s="2638"/>
      <c r="P113" s="2638"/>
      <c r="Q113" s="2638"/>
      <c r="R113" s="2638"/>
      <c r="S113" s="2638"/>
      <c r="T113" s="2639"/>
      <c r="V113" s="2640"/>
      <c r="W113" s="2638"/>
      <c r="X113" s="2638"/>
      <c r="Y113" s="2638"/>
      <c r="Z113" s="2638"/>
      <c r="AA113" s="2638"/>
      <c r="AB113" s="2639"/>
      <c r="AC113" s="2631"/>
      <c r="AD113" s="2640"/>
      <c r="AE113" s="2638"/>
      <c r="AF113" s="2638"/>
      <c r="AG113" s="2641"/>
      <c r="AH113" s="2642"/>
      <c r="AI113" s="2642"/>
      <c r="AJ113" s="2642"/>
      <c r="AK113" s="2642"/>
      <c r="AL113" s="2642"/>
      <c r="AM113" s="2642"/>
      <c r="AN113" s="2750"/>
      <c r="AO113" s="2606"/>
      <c r="AP113" s="2644" t="s">
        <v>6080</v>
      </c>
      <c r="AR113" s="3472"/>
      <c r="AS113" s="3438" t="str">
        <f t="shared" si="1"/>
        <v>Please complete all cells in row</v>
      </c>
      <c r="AT113" s="3473">
        <v>3</v>
      </c>
      <c r="AU113" s="3479"/>
    </row>
    <row r="114" spans="2:47" ht="15" customHeight="1">
      <c r="B114" s="2635" t="s">
        <v>6081</v>
      </c>
      <c r="C114" s="2636" t="s">
        <v>5869</v>
      </c>
      <c r="D114" s="2637" t="s">
        <v>731</v>
      </c>
      <c r="E114" s="2637">
        <v>3</v>
      </c>
      <c r="F114" s="2638"/>
      <c r="G114" s="2638"/>
      <c r="H114" s="2638"/>
      <c r="I114" s="2638"/>
      <c r="J114" s="2638"/>
      <c r="K114" s="2638"/>
      <c r="L114" s="2639"/>
      <c r="M114" s="2645"/>
      <c r="N114" s="2640"/>
      <c r="O114" s="2638"/>
      <c r="P114" s="2638"/>
      <c r="Q114" s="2638"/>
      <c r="R114" s="2638"/>
      <c r="S114" s="2638"/>
      <c r="T114" s="2639"/>
      <c r="V114" s="2640"/>
      <c r="W114" s="2638"/>
      <c r="X114" s="2638"/>
      <c r="Y114" s="2638"/>
      <c r="Z114" s="2638"/>
      <c r="AA114" s="2638"/>
      <c r="AB114" s="2639"/>
      <c r="AC114" s="2631"/>
      <c r="AD114" s="2640"/>
      <c r="AE114" s="2638"/>
      <c r="AF114" s="2638"/>
      <c r="AG114" s="2641"/>
      <c r="AH114" s="2642"/>
      <c r="AI114" s="2642"/>
      <c r="AJ114" s="2642"/>
      <c r="AK114" s="2642"/>
      <c r="AL114" s="2642"/>
      <c r="AM114" s="2642"/>
      <c r="AN114" s="2750"/>
      <c r="AO114" s="2606"/>
      <c r="AP114" s="2644" t="s">
        <v>6082</v>
      </c>
      <c r="AR114" s="3472"/>
      <c r="AS114" s="3438" t="str">
        <f t="shared" si="1"/>
        <v>Please complete all cells in row</v>
      </c>
      <c r="AT114" s="3473">
        <v>3</v>
      </c>
      <c r="AU114" s="3479"/>
    </row>
    <row r="115" spans="2:47" ht="15" customHeight="1">
      <c r="B115" s="2635" t="s">
        <v>6083</v>
      </c>
      <c r="C115" s="2636" t="s">
        <v>5869</v>
      </c>
      <c r="D115" s="2637" t="s">
        <v>731</v>
      </c>
      <c r="E115" s="2637">
        <v>3</v>
      </c>
      <c r="F115" s="2638"/>
      <c r="G115" s="2638"/>
      <c r="H115" s="2638"/>
      <c r="I115" s="2638"/>
      <c r="J115" s="2638"/>
      <c r="K115" s="2638"/>
      <c r="L115" s="2639"/>
      <c r="M115" s="2645"/>
      <c r="N115" s="2640"/>
      <c r="O115" s="2638"/>
      <c r="P115" s="2638"/>
      <c r="Q115" s="2638"/>
      <c r="R115" s="2638"/>
      <c r="S115" s="2638"/>
      <c r="T115" s="2639"/>
      <c r="V115" s="2640"/>
      <c r="W115" s="2638"/>
      <c r="X115" s="2638"/>
      <c r="Y115" s="2638"/>
      <c r="Z115" s="2638"/>
      <c r="AA115" s="2638"/>
      <c r="AB115" s="2639"/>
      <c r="AC115" s="2631"/>
      <c r="AD115" s="2640"/>
      <c r="AE115" s="2638"/>
      <c r="AF115" s="2638"/>
      <c r="AG115" s="2641"/>
      <c r="AH115" s="2642"/>
      <c r="AI115" s="2642"/>
      <c r="AJ115" s="2642"/>
      <c r="AK115" s="2642"/>
      <c r="AL115" s="2642"/>
      <c r="AM115" s="2642"/>
      <c r="AN115" s="2750"/>
      <c r="AO115" s="2606"/>
      <c r="AP115" s="2644" t="s">
        <v>6084</v>
      </c>
      <c r="AR115" s="3472"/>
      <c r="AS115" s="3438" t="str">
        <f t="shared" si="1"/>
        <v>Please complete all cells in row</v>
      </c>
      <c r="AT115" s="3473">
        <v>3</v>
      </c>
      <c r="AU115" s="3479"/>
    </row>
    <row r="116" spans="2:47" ht="15" customHeight="1">
      <c r="B116" s="2635" t="s">
        <v>6085</v>
      </c>
      <c r="C116" s="2636" t="s">
        <v>5869</v>
      </c>
      <c r="D116" s="2637" t="s">
        <v>731</v>
      </c>
      <c r="E116" s="2637">
        <v>3</v>
      </c>
      <c r="F116" s="2638"/>
      <c r="G116" s="2638"/>
      <c r="H116" s="2638"/>
      <c r="I116" s="2638"/>
      <c r="J116" s="2638"/>
      <c r="K116" s="2638"/>
      <c r="L116" s="2639"/>
      <c r="M116" s="2645"/>
      <c r="N116" s="2640"/>
      <c r="O116" s="2638"/>
      <c r="P116" s="2638"/>
      <c r="Q116" s="2638"/>
      <c r="R116" s="2638"/>
      <c r="S116" s="2638"/>
      <c r="T116" s="2639"/>
      <c r="V116" s="2640"/>
      <c r="W116" s="2638"/>
      <c r="X116" s="2638"/>
      <c r="Y116" s="2638"/>
      <c r="Z116" s="2638"/>
      <c r="AA116" s="2638"/>
      <c r="AB116" s="2639"/>
      <c r="AC116" s="2631"/>
      <c r="AD116" s="2640"/>
      <c r="AE116" s="2638"/>
      <c r="AF116" s="2638"/>
      <c r="AG116" s="2641"/>
      <c r="AH116" s="2642"/>
      <c r="AI116" s="2642"/>
      <c r="AJ116" s="2642"/>
      <c r="AK116" s="2642"/>
      <c r="AL116" s="2642"/>
      <c r="AM116" s="2642"/>
      <c r="AN116" s="2750"/>
      <c r="AO116" s="2606"/>
      <c r="AP116" s="2644" t="s">
        <v>6086</v>
      </c>
      <c r="AR116" s="3472"/>
      <c r="AS116" s="3438" t="str">
        <f t="shared" si="1"/>
        <v>Please complete all cells in row</v>
      </c>
      <c r="AT116" s="3473">
        <v>3</v>
      </c>
      <c r="AU116" s="3479"/>
    </row>
    <row r="117" spans="2:47" ht="15" customHeight="1">
      <c r="B117" s="2635" t="s">
        <v>6087</v>
      </c>
      <c r="C117" s="2636" t="s">
        <v>5869</v>
      </c>
      <c r="D117" s="2637" t="s">
        <v>731</v>
      </c>
      <c r="E117" s="2637">
        <v>3</v>
      </c>
      <c r="F117" s="2638"/>
      <c r="G117" s="2638"/>
      <c r="H117" s="2638"/>
      <c r="I117" s="2638"/>
      <c r="J117" s="2638"/>
      <c r="K117" s="2638"/>
      <c r="L117" s="2639"/>
      <c r="M117" s="2645"/>
      <c r="N117" s="2640"/>
      <c r="O117" s="2638"/>
      <c r="P117" s="2638"/>
      <c r="Q117" s="2638"/>
      <c r="R117" s="2638"/>
      <c r="S117" s="2638"/>
      <c r="T117" s="2639"/>
      <c r="V117" s="2640"/>
      <c r="W117" s="2638"/>
      <c r="X117" s="2638"/>
      <c r="Y117" s="2638"/>
      <c r="Z117" s="2638"/>
      <c r="AA117" s="2638"/>
      <c r="AB117" s="2639"/>
      <c r="AC117" s="2631"/>
      <c r="AD117" s="2640"/>
      <c r="AE117" s="2638"/>
      <c r="AF117" s="2638"/>
      <c r="AG117" s="2641"/>
      <c r="AH117" s="2642"/>
      <c r="AI117" s="2642"/>
      <c r="AJ117" s="2642"/>
      <c r="AK117" s="2642"/>
      <c r="AL117" s="2642"/>
      <c r="AM117" s="2642"/>
      <c r="AN117" s="2750"/>
      <c r="AO117" s="2606"/>
      <c r="AP117" s="2644" t="s">
        <v>6088</v>
      </c>
      <c r="AR117" s="3472"/>
      <c r="AS117" s="3438" t="str">
        <f t="shared" si="1"/>
        <v>Please complete all cells in row</v>
      </c>
      <c r="AT117" s="3473">
        <v>3</v>
      </c>
      <c r="AU117" s="3479"/>
    </row>
    <row r="118" spans="2:47" ht="15" customHeight="1">
      <c r="B118" s="2635" t="s">
        <v>6089</v>
      </c>
      <c r="C118" s="2636" t="s">
        <v>5869</v>
      </c>
      <c r="D118" s="2637" t="s">
        <v>731</v>
      </c>
      <c r="E118" s="2637">
        <v>3</v>
      </c>
      <c r="F118" s="2638"/>
      <c r="G118" s="2638"/>
      <c r="H118" s="2638"/>
      <c r="I118" s="2638"/>
      <c r="J118" s="2638"/>
      <c r="K118" s="2638"/>
      <c r="L118" s="2639"/>
      <c r="M118" s="2645"/>
      <c r="N118" s="2640"/>
      <c r="O118" s="2638"/>
      <c r="P118" s="2638"/>
      <c r="Q118" s="2638"/>
      <c r="R118" s="2638"/>
      <c r="S118" s="2638"/>
      <c r="T118" s="2639"/>
      <c r="V118" s="2640"/>
      <c r="W118" s="2638"/>
      <c r="X118" s="2638"/>
      <c r="Y118" s="2638"/>
      <c r="Z118" s="2638"/>
      <c r="AA118" s="2638"/>
      <c r="AB118" s="2639"/>
      <c r="AC118" s="2631"/>
      <c r="AD118" s="2640"/>
      <c r="AE118" s="2638"/>
      <c r="AF118" s="2638"/>
      <c r="AG118" s="2641"/>
      <c r="AH118" s="2642"/>
      <c r="AI118" s="2642"/>
      <c r="AJ118" s="2642"/>
      <c r="AK118" s="2642"/>
      <c r="AL118" s="2642"/>
      <c r="AM118" s="2642"/>
      <c r="AN118" s="2750"/>
      <c r="AO118" s="2606"/>
      <c r="AP118" s="2644" t="s">
        <v>6090</v>
      </c>
      <c r="AR118" s="3472"/>
      <c r="AS118" s="3438" t="str">
        <f t="shared" si="1"/>
        <v>Please complete all cells in row</v>
      </c>
      <c r="AT118" s="3473">
        <v>3</v>
      </c>
      <c r="AU118" s="3479"/>
    </row>
    <row r="119" spans="2:47" ht="15" customHeight="1">
      <c r="B119" s="2635" t="s">
        <v>6091</v>
      </c>
      <c r="C119" s="2636" t="s">
        <v>5869</v>
      </c>
      <c r="D119" s="2637" t="s">
        <v>731</v>
      </c>
      <c r="E119" s="2637">
        <v>3</v>
      </c>
      <c r="F119" s="2638"/>
      <c r="G119" s="2638"/>
      <c r="H119" s="2638"/>
      <c r="I119" s="2638"/>
      <c r="J119" s="2638"/>
      <c r="K119" s="2638"/>
      <c r="L119" s="2639"/>
      <c r="M119" s="2645"/>
      <c r="N119" s="2640"/>
      <c r="O119" s="2638"/>
      <c r="P119" s="2638"/>
      <c r="Q119" s="2638"/>
      <c r="R119" s="2638"/>
      <c r="S119" s="2638"/>
      <c r="T119" s="2639"/>
      <c r="V119" s="2640"/>
      <c r="W119" s="2638"/>
      <c r="X119" s="2638"/>
      <c r="Y119" s="2638"/>
      <c r="Z119" s="2638"/>
      <c r="AA119" s="2638"/>
      <c r="AB119" s="2639"/>
      <c r="AC119" s="2631"/>
      <c r="AD119" s="2640"/>
      <c r="AE119" s="2638"/>
      <c r="AF119" s="2638"/>
      <c r="AG119" s="2641"/>
      <c r="AH119" s="2642"/>
      <c r="AI119" s="2642"/>
      <c r="AJ119" s="2642"/>
      <c r="AK119" s="2642"/>
      <c r="AL119" s="2642"/>
      <c r="AM119" s="2642"/>
      <c r="AN119" s="2750"/>
      <c r="AO119" s="2606"/>
      <c r="AP119" s="2644" t="s">
        <v>6092</v>
      </c>
      <c r="AR119" s="3472"/>
      <c r="AS119" s="3438" t="str">
        <f t="shared" si="1"/>
        <v>Please complete all cells in row</v>
      </c>
      <c r="AT119" s="3473">
        <v>3</v>
      </c>
      <c r="AU119" s="3479"/>
    </row>
    <row r="120" spans="2:47" ht="15" customHeight="1">
      <c r="B120" s="2635" t="s">
        <v>6093</v>
      </c>
      <c r="C120" s="2636" t="s">
        <v>5869</v>
      </c>
      <c r="D120" s="2637" t="s">
        <v>731</v>
      </c>
      <c r="E120" s="2637">
        <v>3</v>
      </c>
      <c r="F120" s="2638"/>
      <c r="G120" s="2638"/>
      <c r="H120" s="2638"/>
      <c r="I120" s="2638"/>
      <c r="J120" s="2638"/>
      <c r="K120" s="2638"/>
      <c r="L120" s="2639"/>
      <c r="M120" s="2645"/>
      <c r="N120" s="2640"/>
      <c r="O120" s="2638"/>
      <c r="P120" s="2638"/>
      <c r="Q120" s="2638"/>
      <c r="R120" s="2638"/>
      <c r="S120" s="2638"/>
      <c r="T120" s="2639"/>
      <c r="V120" s="2640"/>
      <c r="W120" s="2638"/>
      <c r="X120" s="2638"/>
      <c r="Y120" s="2638"/>
      <c r="Z120" s="2638"/>
      <c r="AA120" s="2638"/>
      <c r="AB120" s="2639"/>
      <c r="AC120" s="2631"/>
      <c r="AD120" s="2640"/>
      <c r="AE120" s="2638"/>
      <c r="AF120" s="2638"/>
      <c r="AG120" s="2641"/>
      <c r="AH120" s="2642"/>
      <c r="AI120" s="2642"/>
      <c r="AJ120" s="2642"/>
      <c r="AK120" s="2642"/>
      <c r="AL120" s="2642"/>
      <c r="AM120" s="2642"/>
      <c r="AN120" s="2750"/>
      <c r="AO120" s="2606"/>
      <c r="AP120" s="2644" t="s">
        <v>6094</v>
      </c>
      <c r="AR120" s="3472"/>
      <c r="AS120" s="3438" t="str">
        <f t="shared" si="1"/>
        <v>Please complete all cells in row</v>
      </c>
      <c r="AT120" s="3473">
        <v>3</v>
      </c>
      <c r="AU120" s="3479"/>
    </row>
    <row r="121" spans="2:47" ht="15" customHeight="1">
      <c r="B121" s="2635" t="s">
        <v>6095</v>
      </c>
      <c r="C121" s="2636" t="s">
        <v>5869</v>
      </c>
      <c r="D121" s="2637" t="s">
        <v>731</v>
      </c>
      <c r="E121" s="2637">
        <v>3</v>
      </c>
      <c r="F121" s="2638"/>
      <c r="G121" s="2638"/>
      <c r="H121" s="2638"/>
      <c r="I121" s="2638"/>
      <c r="J121" s="2638"/>
      <c r="K121" s="2638"/>
      <c r="L121" s="2639"/>
      <c r="M121" s="2645"/>
      <c r="N121" s="2640"/>
      <c r="O121" s="2638"/>
      <c r="P121" s="2638"/>
      <c r="Q121" s="2638"/>
      <c r="R121" s="2638"/>
      <c r="S121" s="2638"/>
      <c r="T121" s="2639"/>
      <c r="V121" s="2640"/>
      <c r="W121" s="2638"/>
      <c r="X121" s="2638"/>
      <c r="Y121" s="2638"/>
      <c r="Z121" s="2638"/>
      <c r="AA121" s="2638"/>
      <c r="AB121" s="2639"/>
      <c r="AC121" s="2631"/>
      <c r="AD121" s="2640"/>
      <c r="AE121" s="2638"/>
      <c r="AF121" s="2638"/>
      <c r="AG121" s="2641"/>
      <c r="AH121" s="2642"/>
      <c r="AI121" s="2642"/>
      <c r="AJ121" s="2642"/>
      <c r="AK121" s="2642"/>
      <c r="AL121" s="2642"/>
      <c r="AM121" s="2642"/>
      <c r="AN121" s="2750"/>
      <c r="AO121" s="2606"/>
      <c r="AP121" s="2644" t="s">
        <v>6096</v>
      </c>
      <c r="AR121" s="3472"/>
      <c r="AS121" s="3438" t="str">
        <f t="shared" si="1"/>
        <v>Please complete all cells in row</v>
      </c>
      <c r="AT121" s="3473">
        <v>3</v>
      </c>
      <c r="AU121" s="3479"/>
    </row>
    <row r="122" spans="2:47" ht="15" customHeight="1">
      <c r="B122" s="2635" t="s">
        <v>6097</v>
      </c>
      <c r="C122" s="2636" t="s">
        <v>5869</v>
      </c>
      <c r="D122" s="2637" t="s">
        <v>731</v>
      </c>
      <c r="E122" s="2637">
        <v>3</v>
      </c>
      <c r="F122" s="2638"/>
      <c r="G122" s="2638"/>
      <c r="H122" s="2638"/>
      <c r="I122" s="2638"/>
      <c r="J122" s="2638"/>
      <c r="K122" s="2638"/>
      <c r="L122" s="2639"/>
      <c r="M122" s="2645"/>
      <c r="N122" s="2640"/>
      <c r="O122" s="2638"/>
      <c r="P122" s="2638"/>
      <c r="Q122" s="2638"/>
      <c r="R122" s="2638"/>
      <c r="S122" s="2638"/>
      <c r="T122" s="2639"/>
      <c r="V122" s="2640"/>
      <c r="W122" s="2638"/>
      <c r="X122" s="2638"/>
      <c r="Y122" s="2638"/>
      <c r="Z122" s="2638"/>
      <c r="AA122" s="2638"/>
      <c r="AB122" s="2639"/>
      <c r="AC122" s="2631"/>
      <c r="AD122" s="2640"/>
      <c r="AE122" s="2638"/>
      <c r="AF122" s="2638"/>
      <c r="AG122" s="2641"/>
      <c r="AH122" s="2642"/>
      <c r="AI122" s="2642"/>
      <c r="AJ122" s="2642"/>
      <c r="AK122" s="2642"/>
      <c r="AL122" s="2642"/>
      <c r="AM122" s="2642"/>
      <c r="AN122" s="2750"/>
      <c r="AO122" s="2606"/>
      <c r="AP122" s="2644" t="s">
        <v>6098</v>
      </c>
      <c r="AR122" s="3472"/>
      <c r="AS122" s="3438" t="str">
        <f t="shared" si="1"/>
        <v>Please complete all cells in row</v>
      </c>
      <c r="AT122" s="3473">
        <v>3</v>
      </c>
      <c r="AU122" s="3479"/>
    </row>
    <row r="123" spans="2:47" ht="15" customHeight="1">
      <c r="B123" s="2635" t="s">
        <v>6099</v>
      </c>
      <c r="C123" s="2636" t="s">
        <v>5869</v>
      </c>
      <c r="D123" s="2637" t="s">
        <v>731</v>
      </c>
      <c r="E123" s="2637">
        <v>3</v>
      </c>
      <c r="F123" s="2638"/>
      <c r="G123" s="2638"/>
      <c r="H123" s="2638"/>
      <c r="I123" s="2638"/>
      <c r="J123" s="2638"/>
      <c r="K123" s="2638"/>
      <c r="L123" s="2639"/>
      <c r="M123" s="2645"/>
      <c r="N123" s="2640"/>
      <c r="O123" s="2638"/>
      <c r="P123" s="2638"/>
      <c r="Q123" s="2638"/>
      <c r="R123" s="2638"/>
      <c r="S123" s="2638"/>
      <c r="T123" s="2639"/>
      <c r="V123" s="2640"/>
      <c r="W123" s="2638"/>
      <c r="X123" s="2638"/>
      <c r="Y123" s="2638"/>
      <c r="Z123" s="2638"/>
      <c r="AA123" s="2638"/>
      <c r="AB123" s="2639"/>
      <c r="AC123" s="2631"/>
      <c r="AD123" s="2640"/>
      <c r="AE123" s="2638"/>
      <c r="AF123" s="2638"/>
      <c r="AG123" s="2641"/>
      <c r="AH123" s="2642"/>
      <c r="AI123" s="2642"/>
      <c r="AJ123" s="2642"/>
      <c r="AK123" s="2642"/>
      <c r="AL123" s="2642"/>
      <c r="AM123" s="2642"/>
      <c r="AN123" s="2750"/>
      <c r="AO123" s="2606"/>
      <c r="AP123" s="2644" t="s">
        <v>6100</v>
      </c>
      <c r="AR123" s="3472"/>
      <c r="AS123" s="3438" t="str">
        <f t="shared" si="1"/>
        <v>Please complete all cells in row</v>
      </c>
      <c r="AT123" s="3473">
        <v>3</v>
      </c>
      <c r="AU123" s="3479"/>
    </row>
    <row r="124" spans="2:47" ht="15" customHeight="1">
      <c r="B124" s="2635" t="s">
        <v>6101</v>
      </c>
      <c r="C124" s="2636" t="s">
        <v>5869</v>
      </c>
      <c r="D124" s="2637" t="s">
        <v>731</v>
      </c>
      <c r="E124" s="2637">
        <v>3</v>
      </c>
      <c r="F124" s="2638"/>
      <c r="G124" s="2638"/>
      <c r="H124" s="2638"/>
      <c r="I124" s="2638"/>
      <c r="J124" s="2638"/>
      <c r="K124" s="2638"/>
      <c r="L124" s="2639"/>
      <c r="M124" s="2645"/>
      <c r="N124" s="2640"/>
      <c r="O124" s="2638"/>
      <c r="P124" s="2638"/>
      <c r="Q124" s="2638"/>
      <c r="R124" s="2638"/>
      <c r="S124" s="2638"/>
      <c r="T124" s="2639"/>
      <c r="V124" s="2640"/>
      <c r="W124" s="2638"/>
      <c r="X124" s="2638"/>
      <c r="Y124" s="2638"/>
      <c r="Z124" s="2638"/>
      <c r="AA124" s="2638"/>
      <c r="AB124" s="2639"/>
      <c r="AC124" s="2631"/>
      <c r="AD124" s="2640"/>
      <c r="AE124" s="2638"/>
      <c r="AF124" s="2638"/>
      <c r="AG124" s="2641"/>
      <c r="AH124" s="2642"/>
      <c r="AI124" s="2642"/>
      <c r="AJ124" s="2642"/>
      <c r="AK124" s="2642"/>
      <c r="AL124" s="2642"/>
      <c r="AM124" s="2642"/>
      <c r="AN124" s="2750"/>
      <c r="AO124" s="2606"/>
      <c r="AP124" s="2644" t="s">
        <v>6102</v>
      </c>
      <c r="AR124" s="3472"/>
      <c r="AS124" s="3438" t="str">
        <f t="shared" si="1"/>
        <v>Please complete all cells in row</v>
      </c>
      <c r="AT124" s="3473">
        <v>3</v>
      </c>
      <c r="AU124" s="3479"/>
    </row>
    <row r="125" spans="2:47" ht="15" customHeight="1">
      <c r="B125" s="2635" t="s">
        <v>6103</v>
      </c>
      <c r="C125" s="2636" t="s">
        <v>5869</v>
      </c>
      <c r="D125" s="2637" t="s">
        <v>731</v>
      </c>
      <c r="E125" s="2637">
        <v>3</v>
      </c>
      <c r="F125" s="2638"/>
      <c r="G125" s="2638"/>
      <c r="H125" s="2638"/>
      <c r="I125" s="2638"/>
      <c r="J125" s="2638"/>
      <c r="K125" s="2638"/>
      <c r="L125" s="2639"/>
      <c r="M125" s="2645"/>
      <c r="N125" s="2640"/>
      <c r="O125" s="2638"/>
      <c r="P125" s="2638"/>
      <c r="Q125" s="2638"/>
      <c r="R125" s="2638"/>
      <c r="S125" s="2638"/>
      <c r="T125" s="2639"/>
      <c r="V125" s="2640"/>
      <c r="W125" s="2638"/>
      <c r="X125" s="2638"/>
      <c r="Y125" s="2638"/>
      <c r="Z125" s="2638"/>
      <c r="AA125" s="2638"/>
      <c r="AB125" s="2639"/>
      <c r="AC125" s="2631"/>
      <c r="AD125" s="2640"/>
      <c r="AE125" s="2638"/>
      <c r="AF125" s="2638"/>
      <c r="AG125" s="2641"/>
      <c r="AH125" s="2642"/>
      <c r="AI125" s="2642"/>
      <c r="AJ125" s="2642"/>
      <c r="AK125" s="2642"/>
      <c r="AL125" s="2642"/>
      <c r="AM125" s="2642"/>
      <c r="AN125" s="2750"/>
      <c r="AO125" s="2606"/>
      <c r="AP125" s="2644" t="s">
        <v>6104</v>
      </c>
      <c r="AR125" s="3472"/>
      <c r="AS125" s="3438" t="str">
        <f t="shared" si="1"/>
        <v>Please complete all cells in row</v>
      </c>
      <c r="AT125" s="3473">
        <v>3</v>
      </c>
      <c r="AU125" s="3479"/>
    </row>
    <row r="126" spans="2:47" ht="15" customHeight="1">
      <c r="B126" s="2635" t="s">
        <v>6105</v>
      </c>
      <c r="C126" s="2636" t="s">
        <v>5869</v>
      </c>
      <c r="D126" s="2637" t="s">
        <v>731</v>
      </c>
      <c r="E126" s="2637">
        <v>3</v>
      </c>
      <c r="F126" s="2638"/>
      <c r="G126" s="2638"/>
      <c r="H126" s="2638"/>
      <c r="I126" s="2638"/>
      <c r="J126" s="2638"/>
      <c r="K126" s="2638"/>
      <c r="L126" s="2639"/>
      <c r="M126" s="2645"/>
      <c r="N126" s="2640"/>
      <c r="O126" s="2638"/>
      <c r="P126" s="2638"/>
      <c r="Q126" s="2638"/>
      <c r="R126" s="2638"/>
      <c r="S126" s="2638"/>
      <c r="T126" s="2639"/>
      <c r="V126" s="2640"/>
      <c r="W126" s="2638"/>
      <c r="X126" s="2638"/>
      <c r="Y126" s="2638"/>
      <c r="Z126" s="2638"/>
      <c r="AA126" s="2638"/>
      <c r="AB126" s="2639"/>
      <c r="AC126" s="2631"/>
      <c r="AD126" s="2640"/>
      <c r="AE126" s="2638"/>
      <c r="AF126" s="2638"/>
      <c r="AG126" s="2641"/>
      <c r="AH126" s="2642"/>
      <c r="AI126" s="2642"/>
      <c r="AJ126" s="2642"/>
      <c r="AK126" s="2642"/>
      <c r="AL126" s="2642"/>
      <c r="AM126" s="2642"/>
      <c r="AN126" s="2750"/>
      <c r="AO126" s="2606"/>
      <c r="AP126" s="2644" t="s">
        <v>6106</v>
      </c>
      <c r="AR126" s="3472"/>
      <c r="AS126" s="3438" t="str">
        <f t="shared" si="1"/>
        <v>Please complete all cells in row</v>
      </c>
      <c r="AT126" s="3473">
        <v>3</v>
      </c>
      <c r="AU126" s="3479"/>
    </row>
    <row r="127" spans="2:47" ht="15" customHeight="1">
      <c r="B127" s="2635" t="s">
        <v>6107</v>
      </c>
      <c r="C127" s="2636" t="s">
        <v>5869</v>
      </c>
      <c r="D127" s="2637" t="s">
        <v>731</v>
      </c>
      <c r="E127" s="2637">
        <v>3</v>
      </c>
      <c r="F127" s="2638"/>
      <c r="G127" s="2638"/>
      <c r="H127" s="2638"/>
      <c r="I127" s="2638"/>
      <c r="J127" s="2638"/>
      <c r="K127" s="2638"/>
      <c r="L127" s="2639"/>
      <c r="M127" s="2645"/>
      <c r="N127" s="2640"/>
      <c r="O127" s="2638"/>
      <c r="P127" s="2638"/>
      <c r="Q127" s="2638"/>
      <c r="R127" s="2638"/>
      <c r="S127" s="2638"/>
      <c r="T127" s="2639"/>
      <c r="V127" s="2640"/>
      <c r="W127" s="2638"/>
      <c r="X127" s="2638"/>
      <c r="Y127" s="2638"/>
      <c r="Z127" s="2638"/>
      <c r="AA127" s="2638"/>
      <c r="AB127" s="2639"/>
      <c r="AC127" s="2631"/>
      <c r="AD127" s="2640"/>
      <c r="AE127" s="2638"/>
      <c r="AF127" s="2638"/>
      <c r="AG127" s="2641"/>
      <c r="AH127" s="2642"/>
      <c r="AI127" s="2642"/>
      <c r="AJ127" s="2642"/>
      <c r="AK127" s="2642"/>
      <c r="AL127" s="2642"/>
      <c r="AM127" s="2642"/>
      <c r="AN127" s="2750"/>
      <c r="AO127" s="2606"/>
      <c r="AP127" s="2644" t="s">
        <v>6108</v>
      </c>
      <c r="AR127" s="3472"/>
      <c r="AS127" s="3438" t="str">
        <f t="shared" si="1"/>
        <v>Please complete all cells in row</v>
      </c>
      <c r="AT127" s="3473">
        <v>3</v>
      </c>
      <c r="AU127" s="3479"/>
    </row>
    <row r="128" spans="2:47" ht="15" customHeight="1">
      <c r="B128" s="2635" t="s">
        <v>6109</v>
      </c>
      <c r="C128" s="2636" t="s">
        <v>5869</v>
      </c>
      <c r="D128" s="2637" t="s">
        <v>731</v>
      </c>
      <c r="E128" s="2637">
        <v>3</v>
      </c>
      <c r="F128" s="2638"/>
      <c r="G128" s="2638"/>
      <c r="H128" s="2638"/>
      <c r="I128" s="2638"/>
      <c r="J128" s="2638"/>
      <c r="K128" s="2638"/>
      <c r="L128" s="2639"/>
      <c r="M128" s="2645"/>
      <c r="N128" s="2640"/>
      <c r="O128" s="2638"/>
      <c r="P128" s="2638"/>
      <c r="Q128" s="2638"/>
      <c r="R128" s="2638"/>
      <c r="S128" s="2638"/>
      <c r="T128" s="2639"/>
      <c r="V128" s="2640"/>
      <c r="W128" s="2638"/>
      <c r="X128" s="2638"/>
      <c r="Y128" s="2638"/>
      <c r="Z128" s="2638"/>
      <c r="AA128" s="2638"/>
      <c r="AB128" s="2639"/>
      <c r="AC128" s="2631"/>
      <c r="AD128" s="2640"/>
      <c r="AE128" s="2638"/>
      <c r="AF128" s="2638"/>
      <c r="AG128" s="2641"/>
      <c r="AH128" s="2642"/>
      <c r="AI128" s="2642"/>
      <c r="AJ128" s="2642"/>
      <c r="AK128" s="2642"/>
      <c r="AL128" s="2642"/>
      <c r="AM128" s="2642"/>
      <c r="AN128" s="2750"/>
      <c r="AO128" s="2606"/>
      <c r="AP128" s="2644" t="s">
        <v>6110</v>
      </c>
      <c r="AR128" s="3472"/>
      <c r="AS128" s="3438" t="str">
        <f t="shared" si="1"/>
        <v>Please complete all cells in row</v>
      </c>
      <c r="AT128" s="3473">
        <v>3</v>
      </c>
      <c r="AU128" s="3479"/>
    </row>
    <row r="129" spans="2:47" ht="15" customHeight="1">
      <c r="B129" s="2635" t="s">
        <v>6111</v>
      </c>
      <c r="C129" s="2636" t="s">
        <v>5869</v>
      </c>
      <c r="D129" s="2637" t="s">
        <v>731</v>
      </c>
      <c r="E129" s="2637">
        <v>3</v>
      </c>
      <c r="F129" s="2638"/>
      <c r="G129" s="2638"/>
      <c r="H129" s="2638"/>
      <c r="I129" s="2638"/>
      <c r="J129" s="2638"/>
      <c r="K129" s="2638"/>
      <c r="L129" s="2639"/>
      <c r="M129" s="2645"/>
      <c r="N129" s="2640"/>
      <c r="O129" s="2638"/>
      <c r="P129" s="2638"/>
      <c r="Q129" s="2638"/>
      <c r="R129" s="2638"/>
      <c r="S129" s="2638"/>
      <c r="T129" s="2639"/>
      <c r="V129" s="2640"/>
      <c r="W129" s="2638"/>
      <c r="X129" s="2638"/>
      <c r="Y129" s="2638"/>
      <c r="Z129" s="2638"/>
      <c r="AA129" s="2638"/>
      <c r="AB129" s="2639"/>
      <c r="AC129" s="2631"/>
      <c r="AD129" s="2640"/>
      <c r="AE129" s="2638"/>
      <c r="AF129" s="2638"/>
      <c r="AG129" s="2641"/>
      <c r="AH129" s="2642"/>
      <c r="AI129" s="2642"/>
      <c r="AJ129" s="2642"/>
      <c r="AK129" s="2642"/>
      <c r="AL129" s="2642"/>
      <c r="AM129" s="2642"/>
      <c r="AN129" s="2750"/>
      <c r="AO129" s="2606"/>
      <c r="AP129" s="2644" t="s">
        <v>6112</v>
      </c>
      <c r="AR129" s="3472"/>
      <c r="AS129" s="3438" t="str">
        <f t="shared" si="1"/>
        <v>Please complete all cells in row</v>
      </c>
      <c r="AT129" s="3473">
        <v>3</v>
      </c>
      <c r="AU129" s="3479"/>
    </row>
    <row r="130" spans="2:47" ht="15" customHeight="1">
      <c r="B130" s="2635" t="s">
        <v>6113</v>
      </c>
      <c r="C130" s="2636" t="s">
        <v>5869</v>
      </c>
      <c r="D130" s="2637" t="s">
        <v>731</v>
      </c>
      <c r="E130" s="2637">
        <v>3</v>
      </c>
      <c r="F130" s="2638"/>
      <c r="G130" s="2638"/>
      <c r="H130" s="2638"/>
      <c r="I130" s="2638"/>
      <c r="J130" s="2638"/>
      <c r="K130" s="2638"/>
      <c r="L130" s="2639"/>
      <c r="M130" s="2645"/>
      <c r="N130" s="2640"/>
      <c r="O130" s="2638"/>
      <c r="P130" s="2638"/>
      <c r="Q130" s="2638"/>
      <c r="R130" s="2638"/>
      <c r="S130" s="2638"/>
      <c r="T130" s="2639"/>
      <c r="V130" s="2640"/>
      <c r="W130" s="2638"/>
      <c r="X130" s="2638"/>
      <c r="Y130" s="2638"/>
      <c r="Z130" s="2638"/>
      <c r="AA130" s="2638"/>
      <c r="AB130" s="2639"/>
      <c r="AC130" s="2631"/>
      <c r="AD130" s="2640"/>
      <c r="AE130" s="2638"/>
      <c r="AF130" s="2638"/>
      <c r="AG130" s="2641"/>
      <c r="AH130" s="2642"/>
      <c r="AI130" s="2642"/>
      <c r="AJ130" s="2642"/>
      <c r="AK130" s="2642"/>
      <c r="AL130" s="2642"/>
      <c r="AM130" s="2642"/>
      <c r="AN130" s="2750"/>
      <c r="AO130" s="2606"/>
      <c r="AP130" s="2644" t="s">
        <v>6114</v>
      </c>
      <c r="AR130" s="3472"/>
      <c r="AS130" s="3438" t="str">
        <f t="shared" si="1"/>
        <v>Please complete all cells in row</v>
      </c>
      <c r="AT130" s="3473">
        <v>3</v>
      </c>
      <c r="AU130" s="3479"/>
    </row>
    <row r="131" spans="2:47" ht="15" customHeight="1">
      <c r="B131" s="2635" t="s">
        <v>6115</v>
      </c>
      <c r="C131" s="2636" t="s">
        <v>5869</v>
      </c>
      <c r="D131" s="2637" t="s">
        <v>731</v>
      </c>
      <c r="E131" s="2637">
        <v>3</v>
      </c>
      <c r="F131" s="2638"/>
      <c r="G131" s="2638"/>
      <c r="H131" s="2638"/>
      <c r="I131" s="2638"/>
      <c r="J131" s="2638"/>
      <c r="K131" s="2638"/>
      <c r="L131" s="2639"/>
      <c r="M131" s="2645"/>
      <c r="N131" s="2640"/>
      <c r="O131" s="2638"/>
      <c r="P131" s="2638"/>
      <c r="Q131" s="2638"/>
      <c r="R131" s="2638"/>
      <c r="S131" s="2638"/>
      <c r="T131" s="2639"/>
      <c r="V131" s="2640"/>
      <c r="W131" s="2638"/>
      <c r="X131" s="2638"/>
      <c r="Y131" s="2638"/>
      <c r="Z131" s="2638"/>
      <c r="AA131" s="2638"/>
      <c r="AB131" s="2639"/>
      <c r="AC131" s="2631"/>
      <c r="AD131" s="2640"/>
      <c r="AE131" s="2638"/>
      <c r="AF131" s="2638"/>
      <c r="AG131" s="2641"/>
      <c r="AH131" s="2642"/>
      <c r="AI131" s="2642"/>
      <c r="AJ131" s="2642"/>
      <c r="AK131" s="2642"/>
      <c r="AL131" s="2642"/>
      <c r="AM131" s="2642"/>
      <c r="AN131" s="2750"/>
      <c r="AO131" s="2606"/>
      <c r="AP131" s="2644" t="s">
        <v>6116</v>
      </c>
      <c r="AR131" s="3472"/>
      <c r="AS131" s="3438" t="str">
        <f t="shared" si="1"/>
        <v>Please complete all cells in row</v>
      </c>
      <c r="AT131" s="3473">
        <v>3</v>
      </c>
      <c r="AU131" s="3479"/>
    </row>
    <row r="132" spans="2:47" ht="15" customHeight="1">
      <c r="B132" s="2635" t="s">
        <v>6117</v>
      </c>
      <c r="C132" s="2636" t="s">
        <v>5869</v>
      </c>
      <c r="D132" s="2637" t="s">
        <v>731</v>
      </c>
      <c r="E132" s="2637">
        <v>3</v>
      </c>
      <c r="F132" s="2638"/>
      <c r="G132" s="2638"/>
      <c r="H132" s="2638"/>
      <c r="I132" s="2638"/>
      <c r="J132" s="2638"/>
      <c r="K132" s="2638"/>
      <c r="L132" s="2639"/>
      <c r="M132" s="2645"/>
      <c r="N132" s="2640"/>
      <c r="O132" s="2638"/>
      <c r="P132" s="2638"/>
      <c r="Q132" s="2638"/>
      <c r="R132" s="2638"/>
      <c r="S132" s="2638"/>
      <c r="T132" s="2639"/>
      <c r="V132" s="2640"/>
      <c r="W132" s="2638"/>
      <c r="X132" s="2638"/>
      <c r="Y132" s="2638"/>
      <c r="Z132" s="2638"/>
      <c r="AA132" s="2638"/>
      <c r="AB132" s="2639"/>
      <c r="AC132" s="2631"/>
      <c r="AD132" s="2640"/>
      <c r="AE132" s="2638"/>
      <c r="AF132" s="2638"/>
      <c r="AG132" s="2641"/>
      <c r="AH132" s="2642"/>
      <c r="AI132" s="2642"/>
      <c r="AJ132" s="2642"/>
      <c r="AK132" s="2642"/>
      <c r="AL132" s="2642"/>
      <c r="AM132" s="2642"/>
      <c r="AN132" s="2750"/>
      <c r="AO132" s="2606"/>
      <c r="AP132" s="2644" t="s">
        <v>6118</v>
      </c>
      <c r="AR132" s="3472"/>
      <c r="AS132" s="3438" t="str">
        <f t="shared" si="1"/>
        <v>Please complete all cells in row</v>
      </c>
      <c r="AT132" s="3473">
        <v>3</v>
      </c>
      <c r="AU132" s="3479"/>
    </row>
    <row r="133" spans="2:47" ht="15" customHeight="1">
      <c r="B133" s="2635" t="s">
        <v>6119</v>
      </c>
      <c r="C133" s="2636" t="s">
        <v>5869</v>
      </c>
      <c r="D133" s="2637" t="s">
        <v>731</v>
      </c>
      <c r="E133" s="2637">
        <v>3</v>
      </c>
      <c r="F133" s="2638"/>
      <c r="G133" s="2638"/>
      <c r="H133" s="2638"/>
      <c r="I133" s="2638"/>
      <c r="J133" s="2638"/>
      <c r="K133" s="2638"/>
      <c r="L133" s="2639"/>
      <c r="M133" s="2645"/>
      <c r="N133" s="2640"/>
      <c r="O133" s="2638"/>
      <c r="P133" s="2638"/>
      <c r="Q133" s="2638"/>
      <c r="R133" s="2638"/>
      <c r="S133" s="2638"/>
      <c r="T133" s="2639"/>
      <c r="V133" s="2640"/>
      <c r="W133" s="2638"/>
      <c r="X133" s="2638"/>
      <c r="Y133" s="2638"/>
      <c r="Z133" s="2638"/>
      <c r="AA133" s="2638"/>
      <c r="AB133" s="2639"/>
      <c r="AC133" s="2631"/>
      <c r="AD133" s="2640"/>
      <c r="AE133" s="2638"/>
      <c r="AF133" s="2638"/>
      <c r="AG133" s="2641"/>
      <c r="AH133" s="2642"/>
      <c r="AI133" s="2642"/>
      <c r="AJ133" s="2642"/>
      <c r="AK133" s="2642"/>
      <c r="AL133" s="2642"/>
      <c r="AM133" s="2642"/>
      <c r="AN133" s="2750"/>
      <c r="AO133" s="2606"/>
      <c r="AP133" s="2644" t="s">
        <v>6120</v>
      </c>
      <c r="AR133" s="3472"/>
      <c r="AS133" s="3438" t="str">
        <f t="shared" si="1"/>
        <v>Please complete all cells in row</v>
      </c>
      <c r="AT133" s="3473">
        <v>3</v>
      </c>
      <c r="AU133" s="3479"/>
    </row>
    <row r="134" spans="2:47" ht="15" customHeight="1">
      <c r="B134" s="2635" t="s">
        <v>6121</v>
      </c>
      <c r="C134" s="2636" t="s">
        <v>5869</v>
      </c>
      <c r="D134" s="2637" t="s">
        <v>731</v>
      </c>
      <c r="E134" s="2637">
        <v>3</v>
      </c>
      <c r="F134" s="2638"/>
      <c r="G134" s="2638"/>
      <c r="H134" s="2638"/>
      <c r="I134" s="2638"/>
      <c r="J134" s="2638"/>
      <c r="K134" s="2638"/>
      <c r="L134" s="2639"/>
      <c r="M134" s="2645"/>
      <c r="N134" s="2640"/>
      <c r="O134" s="2638"/>
      <c r="P134" s="2638"/>
      <c r="Q134" s="2638"/>
      <c r="R134" s="2638"/>
      <c r="S134" s="2638"/>
      <c r="T134" s="2639"/>
      <c r="V134" s="2640"/>
      <c r="W134" s="2638"/>
      <c r="X134" s="2638"/>
      <c r="Y134" s="2638"/>
      <c r="Z134" s="2638"/>
      <c r="AA134" s="2638"/>
      <c r="AB134" s="2639"/>
      <c r="AC134" s="2631"/>
      <c r="AD134" s="2640"/>
      <c r="AE134" s="2638"/>
      <c r="AF134" s="2638"/>
      <c r="AG134" s="2641"/>
      <c r="AH134" s="2642"/>
      <c r="AI134" s="2642"/>
      <c r="AJ134" s="2642"/>
      <c r="AK134" s="2642"/>
      <c r="AL134" s="2642"/>
      <c r="AM134" s="2642"/>
      <c r="AN134" s="2750"/>
      <c r="AO134" s="2606"/>
      <c r="AP134" s="2644" t="s">
        <v>6122</v>
      </c>
      <c r="AR134" s="3472"/>
      <c r="AS134" s="3438" t="str">
        <f t="shared" si="1"/>
        <v>Please complete all cells in row</v>
      </c>
      <c r="AT134" s="3473">
        <v>3</v>
      </c>
      <c r="AU134" s="3479"/>
    </row>
    <row r="135" spans="2:47" ht="15" customHeight="1">
      <c r="B135" s="2635" t="s">
        <v>6123</v>
      </c>
      <c r="C135" s="2636" t="s">
        <v>5869</v>
      </c>
      <c r="D135" s="2637" t="s">
        <v>731</v>
      </c>
      <c r="E135" s="2637">
        <v>3</v>
      </c>
      <c r="F135" s="2638"/>
      <c r="G135" s="2638"/>
      <c r="H135" s="2638"/>
      <c r="I135" s="2638"/>
      <c r="J135" s="2638"/>
      <c r="K135" s="2638"/>
      <c r="L135" s="2639"/>
      <c r="M135" s="2645"/>
      <c r="N135" s="2640"/>
      <c r="O135" s="2638"/>
      <c r="P135" s="2638"/>
      <c r="Q135" s="2638"/>
      <c r="R135" s="2638"/>
      <c r="S135" s="2638"/>
      <c r="T135" s="2639"/>
      <c r="V135" s="2640"/>
      <c r="W135" s="2638"/>
      <c r="X135" s="2638"/>
      <c r="Y135" s="2638"/>
      <c r="Z135" s="2638"/>
      <c r="AA135" s="2638"/>
      <c r="AB135" s="2639"/>
      <c r="AC135" s="2631"/>
      <c r="AD135" s="2640"/>
      <c r="AE135" s="2638"/>
      <c r="AF135" s="2638"/>
      <c r="AG135" s="2641"/>
      <c r="AH135" s="2642"/>
      <c r="AI135" s="2642"/>
      <c r="AJ135" s="2642"/>
      <c r="AK135" s="2642"/>
      <c r="AL135" s="2642"/>
      <c r="AM135" s="2642"/>
      <c r="AN135" s="2750"/>
      <c r="AO135" s="2606"/>
      <c r="AP135" s="2644" t="s">
        <v>6124</v>
      </c>
      <c r="AR135" s="3472"/>
      <c r="AS135" s="3438" t="str">
        <f t="shared" ref="AS135:AS198" si="2">IF( COUNTBLANK(F135:AN135) = AT135, 0, rngIncomplete )</f>
        <v>Please complete all cells in row</v>
      </c>
      <c r="AT135" s="3473">
        <v>3</v>
      </c>
      <c r="AU135" s="3479"/>
    </row>
    <row r="136" spans="2:47" ht="15" customHeight="1">
      <c r="B136" s="2635" t="s">
        <v>6125</v>
      </c>
      <c r="C136" s="2636" t="s">
        <v>5869</v>
      </c>
      <c r="D136" s="2637" t="s">
        <v>731</v>
      </c>
      <c r="E136" s="2637">
        <v>3</v>
      </c>
      <c r="F136" s="2638"/>
      <c r="G136" s="2638"/>
      <c r="H136" s="2638"/>
      <c r="I136" s="2638"/>
      <c r="J136" s="2638"/>
      <c r="K136" s="2638"/>
      <c r="L136" s="2639"/>
      <c r="M136" s="2645"/>
      <c r="N136" s="2640"/>
      <c r="O136" s="2638"/>
      <c r="P136" s="2638"/>
      <c r="Q136" s="2638"/>
      <c r="R136" s="2638"/>
      <c r="S136" s="2638"/>
      <c r="T136" s="2639"/>
      <c r="V136" s="2640"/>
      <c r="W136" s="2638"/>
      <c r="X136" s="2638"/>
      <c r="Y136" s="2638"/>
      <c r="Z136" s="2638"/>
      <c r="AA136" s="2638"/>
      <c r="AB136" s="2639"/>
      <c r="AC136" s="2631"/>
      <c r="AD136" s="2640"/>
      <c r="AE136" s="2638"/>
      <c r="AF136" s="2638"/>
      <c r="AG136" s="2641"/>
      <c r="AH136" s="2642"/>
      <c r="AI136" s="2642"/>
      <c r="AJ136" s="2642"/>
      <c r="AK136" s="2642"/>
      <c r="AL136" s="2642"/>
      <c r="AM136" s="2642"/>
      <c r="AN136" s="2750"/>
      <c r="AO136" s="2606"/>
      <c r="AP136" s="2644" t="s">
        <v>6126</v>
      </c>
      <c r="AR136" s="3472"/>
      <c r="AS136" s="3438" t="str">
        <f t="shared" si="2"/>
        <v>Please complete all cells in row</v>
      </c>
      <c r="AT136" s="3473">
        <v>3</v>
      </c>
      <c r="AU136" s="3479"/>
    </row>
    <row r="137" spans="2:47" ht="15" customHeight="1">
      <c r="B137" s="2635" t="s">
        <v>6127</v>
      </c>
      <c r="C137" s="2636" t="s">
        <v>5869</v>
      </c>
      <c r="D137" s="2637" t="s">
        <v>731</v>
      </c>
      <c r="E137" s="2637">
        <v>3</v>
      </c>
      <c r="F137" s="2638"/>
      <c r="G137" s="2638"/>
      <c r="H137" s="2638"/>
      <c r="I137" s="2638"/>
      <c r="J137" s="2638"/>
      <c r="K137" s="2638"/>
      <c r="L137" s="2639"/>
      <c r="M137" s="2645"/>
      <c r="N137" s="2640"/>
      <c r="O137" s="2638"/>
      <c r="P137" s="2638"/>
      <c r="Q137" s="2638"/>
      <c r="R137" s="2638"/>
      <c r="S137" s="2638"/>
      <c r="T137" s="2639"/>
      <c r="V137" s="2640"/>
      <c r="W137" s="2638"/>
      <c r="X137" s="2638"/>
      <c r="Y137" s="2638"/>
      <c r="Z137" s="2638"/>
      <c r="AA137" s="2638"/>
      <c r="AB137" s="2639"/>
      <c r="AC137" s="2631"/>
      <c r="AD137" s="2640"/>
      <c r="AE137" s="2638"/>
      <c r="AF137" s="2638"/>
      <c r="AG137" s="2641"/>
      <c r="AH137" s="2642"/>
      <c r="AI137" s="2642"/>
      <c r="AJ137" s="2642"/>
      <c r="AK137" s="2642"/>
      <c r="AL137" s="2642"/>
      <c r="AM137" s="2642"/>
      <c r="AN137" s="2750"/>
      <c r="AO137" s="2606"/>
      <c r="AP137" s="2644" t="s">
        <v>6128</v>
      </c>
      <c r="AR137" s="3472"/>
      <c r="AS137" s="3438" t="str">
        <f t="shared" si="2"/>
        <v>Please complete all cells in row</v>
      </c>
      <c r="AT137" s="3473">
        <v>3</v>
      </c>
      <c r="AU137" s="3479"/>
    </row>
    <row r="138" spans="2:47" ht="15" customHeight="1">
      <c r="B138" s="2635" t="s">
        <v>6129</v>
      </c>
      <c r="C138" s="2636" t="s">
        <v>5869</v>
      </c>
      <c r="D138" s="2637" t="s">
        <v>731</v>
      </c>
      <c r="E138" s="2637">
        <v>3</v>
      </c>
      <c r="F138" s="2638"/>
      <c r="G138" s="2638"/>
      <c r="H138" s="2638"/>
      <c r="I138" s="2638"/>
      <c r="J138" s="2638"/>
      <c r="K138" s="2638"/>
      <c r="L138" s="2639"/>
      <c r="M138" s="2645"/>
      <c r="N138" s="2640"/>
      <c r="O138" s="2638"/>
      <c r="P138" s="2638"/>
      <c r="Q138" s="2638"/>
      <c r="R138" s="2638"/>
      <c r="S138" s="2638"/>
      <c r="T138" s="2639"/>
      <c r="V138" s="2640"/>
      <c r="W138" s="2638"/>
      <c r="X138" s="2638"/>
      <c r="Y138" s="2638"/>
      <c r="Z138" s="2638"/>
      <c r="AA138" s="2638"/>
      <c r="AB138" s="2639"/>
      <c r="AC138" s="2631"/>
      <c r="AD138" s="2640"/>
      <c r="AE138" s="2638"/>
      <c r="AF138" s="2638"/>
      <c r="AG138" s="2641"/>
      <c r="AH138" s="2642"/>
      <c r="AI138" s="2642"/>
      <c r="AJ138" s="2642"/>
      <c r="AK138" s="2642"/>
      <c r="AL138" s="2642"/>
      <c r="AM138" s="2642"/>
      <c r="AN138" s="2750"/>
      <c r="AO138" s="2606"/>
      <c r="AP138" s="2644" t="s">
        <v>6130</v>
      </c>
      <c r="AR138" s="3472"/>
      <c r="AS138" s="3438" t="str">
        <f t="shared" si="2"/>
        <v>Please complete all cells in row</v>
      </c>
      <c r="AT138" s="3473">
        <v>3</v>
      </c>
      <c r="AU138" s="3479"/>
    </row>
    <row r="139" spans="2:47" ht="15" customHeight="1">
      <c r="B139" s="2635" t="s">
        <v>6131</v>
      </c>
      <c r="C139" s="2636" t="s">
        <v>5869</v>
      </c>
      <c r="D139" s="2637" t="s">
        <v>731</v>
      </c>
      <c r="E139" s="2637">
        <v>3</v>
      </c>
      <c r="F139" s="2638"/>
      <c r="G139" s="2638"/>
      <c r="H139" s="2638"/>
      <c r="I139" s="2638"/>
      <c r="J139" s="2638"/>
      <c r="K139" s="2638"/>
      <c r="L139" s="2639"/>
      <c r="M139" s="2645"/>
      <c r="N139" s="2640"/>
      <c r="O139" s="2638"/>
      <c r="P139" s="2638"/>
      <c r="Q139" s="2638"/>
      <c r="R139" s="2638"/>
      <c r="S139" s="2638"/>
      <c r="T139" s="2639"/>
      <c r="V139" s="2640"/>
      <c r="W139" s="2638"/>
      <c r="X139" s="2638"/>
      <c r="Y139" s="2638"/>
      <c r="Z139" s="2638"/>
      <c r="AA139" s="2638"/>
      <c r="AB139" s="2639"/>
      <c r="AC139" s="2631"/>
      <c r="AD139" s="2640"/>
      <c r="AE139" s="2638"/>
      <c r="AF139" s="2638"/>
      <c r="AG139" s="2641"/>
      <c r="AH139" s="2642"/>
      <c r="AI139" s="2642"/>
      <c r="AJ139" s="2642"/>
      <c r="AK139" s="2642"/>
      <c r="AL139" s="2642"/>
      <c r="AM139" s="2642"/>
      <c r="AN139" s="2750"/>
      <c r="AO139" s="2606"/>
      <c r="AP139" s="2644" t="s">
        <v>6132</v>
      </c>
      <c r="AR139" s="3472"/>
      <c r="AS139" s="3438" t="str">
        <f t="shared" si="2"/>
        <v>Please complete all cells in row</v>
      </c>
      <c r="AT139" s="3473">
        <v>3</v>
      </c>
      <c r="AU139" s="3479"/>
    </row>
    <row r="140" spans="2:47" ht="15" customHeight="1">
      <c r="B140" s="2635" t="s">
        <v>6133</v>
      </c>
      <c r="C140" s="2636" t="s">
        <v>5869</v>
      </c>
      <c r="D140" s="2637" t="s">
        <v>731</v>
      </c>
      <c r="E140" s="2637">
        <v>3</v>
      </c>
      <c r="F140" s="2638"/>
      <c r="G140" s="2638"/>
      <c r="H140" s="2638"/>
      <c r="I140" s="2638"/>
      <c r="J140" s="2638"/>
      <c r="K140" s="2638"/>
      <c r="L140" s="2639"/>
      <c r="M140" s="2645"/>
      <c r="N140" s="2640"/>
      <c r="O140" s="2638"/>
      <c r="P140" s="2638"/>
      <c r="Q140" s="2638"/>
      <c r="R140" s="2638"/>
      <c r="S140" s="2638"/>
      <c r="T140" s="2639"/>
      <c r="V140" s="2640"/>
      <c r="W140" s="2638"/>
      <c r="X140" s="2638"/>
      <c r="Y140" s="2638"/>
      <c r="Z140" s="2638"/>
      <c r="AA140" s="2638"/>
      <c r="AB140" s="2639"/>
      <c r="AC140" s="2631"/>
      <c r="AD140" s="2640"/>
      <c r="AE140" s="2638"/>
      <c r="AF140" s="2638"/>
      <c r="AG140" s="2641"/>
      <c r="AH140" s="2642"/>
      <c r="AI140" s="2642"/>
      <c r="AJ140" s="2642"/>
      <c r="AK140" s="2642"/>
      <c r="AL140" s="2642"/>
      <c r="AM140" s="2642"/>
      <c r="AN140" s="2750"/>
      <c r="AO140" s="2606"/>
      <c r="AP140" s="2644" t="s">
        <v>6134</v>
      </c>
      <c r="AR140" s="3472"/>
      <c r="AS140" s="3438" t="str">
        <f t="shared" si="2"/>
        <v>Please complete all cells in row</v>
      </c>
      <c r="AT140" s="3473">
        <v>3</v>
      </c>
      <c r="AU140" s="3479"/>
    </row>
    <row r="141" spans="2:47" ht="15" customHeight="1">
      <c r="B141" s="2635" t="s">
        <v>6135</v>
      </c>
      <c r="C141" s="2636" t="s">
        <v>5869</v>
      </c>
      <c r="D141" s="2637" t="s">
        <v>731</v>
      </c>
      <c r="E141" s="2637">
        <v>3</v>
      </c>
      <c r="F141" s="2638"/>
      <c r="G141" s="2638"/>
      <c r="H141" s="2638"/>
      <c r="I141" s="2638"/>
      <c r="J141" s="2638"/>
      <c r="K141" s="2638"/>
      <c r="L141" s="2639"/>
      <c r="M141" s="2645"/>
      <c r="N141" s="2640"/>
      <c r="O141" s="2638"/>
      <c r="P141" s="2638"/>
      <c r="Q141" s="2638"/>
      <c r="R141" s="2638"/>
      <c r="S141" s="2638"/>
      <c r="T141" s="2639"/>
      <c r="V141" s="2640"/>
      <c r="W141" s="2638"/>
      <c r="X141" s="2638"/>
      <c r="Y141" s="2638"/>
      <c r="Z141" s="2638"/>
      <c r="AA141" s="2638"/>
      <c r="AB141" s="2639"/>
      <c r="AC141" s="2631"/>
      <c r="AD141" s="2640"/>
      <c r="AE141" s="2638"/>
      <c r="AF141" s="2638"/>
      <c r="AG141" s="2641"/>
      <c r="AH141" s="2642"/>
      <c r="AI141" s="2642"/>
      <c r="AJ141" s="2642"/>
      <c r="AK141" s="2642"/>
      <c r="AL141" s="2642"/>
      <c r="AM141" s="2642"/>
      <c r="AN141" s="2750"/>
      <c r="AO141" s="2606"/>
      <c r="AP141" s="2644" t="s">
        <v>6136</v>
      </c>
      <c r="AR141" s="3472"/>
      <c r="AS141" s="3438" t="str">
        <f t="shared" si="2"/>
        <v>Please complete all cells in row</v>
      </c>
      <c r="AT141" s="3473">
        <v>3</v>
      </c>
      <c r="AU141" s="3479"/>
    </row>
    <row r="142" spans="2:47" ht="15" customHeight="1">
      <c r="B142" s="2635" t="s">
        <v>6137</v>
      </c>
      <c r="C142" s="2636" t="s">
        <v>5869</v>
      </c>
      <c r="D142" s="2637" t="s">
        <v>731</v>
      </c>
      <c r="E142" s="2637">
        <v>3</v>
      </c>
      <c r="F142" s="2638"/>
      <c r="G142" s="2638"/>
      <c r="H142" s="2638"/>
      <c r="I142" s="2638"/>
      <c r="J142" s="2638"/>
      <c r="K142" s="2638"/>
      <c r="L142" s="2639"/>
      <c r="M142" s="2645"/>
      <c r="N142" s="2640"/>
      <c r="O142" s="2638"/>
      <c r="P142" s="2638"/>
      <c r="Q142" s="2638"/>
      <c r="R142" s="2638"/>
      <c r="S142" s="2638"/>
      <c r="T142" s="2639"/>
      <c r="V142" s="2640"/>
      <c r="W142" s="2638"/>
      <c r="X142" s="2638"/>
      <c r="Y142" s="2638"/>
      <c r="Z142" s="2638"/>
      <c r="AA142" s="2638"/>
      <c r="AB142" s="2639"/>
      <c r="AC142" s="2631"/>
      <c r="AD142" s="2640"/>
      <c r="AE142" s="2638"/>
      <c r="AF142" s="2638"/>
      <c r="AG142" s="2641"/>
      <c r="AH142" s="2642"/>
      <c r="AI142" s="2642"/>
      <c r="AJ142" s="2642"/>
      <c r="AK142" s="2642"/>
      <c r="AL142" s="2642"/>
      <c r="AM142" s="2642"/>
      <c r="AN142" s="2750"/>
      <c r="AO142" s="2606"/>
      <c r="AP142" s="2644" t="s">
        <v>6138</v>
      </c>
      <c r="AR142" s="3472"/>
      <c r="AS142" s="3438" t="str">
        <f t="shared" si="2"/>
        <v>Please complete all cells in row</v>
      </c>
      <c r="AT142" s="3473">
        <v>3</v>
      </c>
      <c r="AU142" s="3479"/>
    </row>
    <row r="143" spans="2:47" ht="15" customHeight="1">
      <c r="B143" s="2635" t="s">
        <v>6139</v>
      </c>
      <c r="C143" s="2636" t="s">
        <v>5869</v>
      </c>
      <c r="D143" s="2637" t="s">
        <v>731</v>
      </c>
      <c r="E143" s="2637">
        <v>3</v>
      </c>
      <c r="F143" s="2638"/>
      <c r="G143" s="2638"/>
      <c r="H143" s="2638"/>
      <c r="I143" s="2638"/>
      <c r="J143" s="2638"/>
      <c r="K143" s="2638"/>
      <c r="L143" s="2639"/>
      <c r="M143" s="2645"/>
      <c r="N143" s="2640"/>
      <c r="O143" s="2638"/>
      <c r="P143" s="2638"/>
      <c r="Q143" s="2638"/>
      <c r="R143" s="2638"/>
      <c r="S143" s="2638"/>
      <c r="T143" s="2639"/>
      <c r="V143" s="2640"/>
      <c r="W143" s="2638"/>
      <c r="X143" s="2638"/>
      <c r="Y143" s="2638"/>
      <c r="Z143" s="2638"/>
      <c r="AA143" s="2638"/>
      <c r="AB143" s="2639"/>
      <c r="AC143" s="2631"/>
      <c r="AD143" s="2640"/>
      <c r="AE143" s="2638"/>
      <c r="AF143" s="2638"/>
      <c r="AG143" s="2641"/>
      <c r="AH143" s="2642"/>
      <c r="AI143" s="2642"/>
      <c r="AJ143" s="2642"/>
      <c r="AK143" s="2642"/>
      <c r="AL143" s="2642"/>
      <c r="AM143" s="2642"/>
      <c r="AN143" s="2750"/>
      <c r="AO143" s="2606"/>
      <c r="AP143" s="2644" t="s">
        <v>6140</v>
      </c>
      <c r="AR143" s="3472"/>
      <c r="AS143" s="3438" t="str">
        <f t="shared" si="2"/>
        <v>Please complete all cells in row</v>
      </c>
      <c r="AT143" s="3473">
        <v>3</v>
      </c>
      <c r="AU143" s="3479"/>
    </row>
    <row r="144" spans="2:47" ht="15" customHeight="1">
      <c r="B144" s="2635" t="s">
        <v>6141</v>
      </c>
      <c r="C144" s="2636" t="s">
        <v>5869</v>
      </c>
      <c r="D144" s="2637" t="s">
        <v>731</v>
      </c>
      <c r="E144" s="2637">
        <v>3</v>
      </c>
      <c r="F144" s="2638"/>
      <c r="G144" s="2638"/>
      <c r="H144" s="2638"/>
      <c r="I144" s="2638"/>
      <c r="J144" s="2638"/>
      <c r="K144" s="2638"/>
      <c r="L144" s="2639"/>
      <c r="M144" s="2645"/>
      <c r="N144" s="2640"/>
      <c r="O144" s="2638"/>
      <c r="P144" s="2638"/>
      <c r="Q144" s="2638"/>
      <c r="R144" s="2638"/>
      <c r="S144" s="2638"/>
      <c r="T144" s="2639"/>
      <c r="V144" s="2640"/>
      <c r="W144" s="2638"/>
      <c r="X144" s="2638"/>
      <c r="Y144" s="2638"/>
      <c r="Z144" s="2638"/>
      <c r="AA144" s="2638"/>
      <c r="AB144" s="2639"/>
      <c r="AC144" s="2631"/>
      <c r="AD144" s="2640"/>
      <c r="AE144" s="2638"/>
      <c r="AF144" s="2638"/>
      <c r="AG144" s="2641"/>
      <c r="AH144" s="2642"/>
      <c r="AI144" s="2642"/>
      <c r="AJ144" s="2642"/>
      <c r="AK144" s="2642"/>
      <c r="AL144" s="2642"/>
      <c r="AM144" s="2642"/>
      <c r="AN144" s="2750"/>
      <c r="AO144" s="2606"/>
      <c r="AP144" s="2644" t="s">
        <v>6142</v>
      </c>
      <c r="AR144" s="3472"/>
      <c r="AS144" s="3438" t="str">
        <f t="shared" si="2"/>
        <v>Please complete all cells in row</v>
      </c>
      <c r="AT144" s="3473">
        <v>3</v>
      </c>
      <c r="AU144" s="3479"/>
    </row>
    <row r="145" spans="2:47" ht="15" customHeight="1">
      <c r="B145" s="2635" t="s">
        <v>6143</v>
      </c>
      <c r="C145" s="2636" t="s">
        <v>5869</v>
      </c>
      <c r="D145" s="2637" t="s">
        <v>731</v>
      </c>
      <c r="E145" s="2637">
        <v>3</v>
      </c>
      <c r="F145" s="2638"/>
      <c r="G145" s="2638"/>
      <c r="H145" s="2638"/>
      <c r="I145" s="2638"/>
      <c r="J145" s="2638"/>
      <c r="K145" s="2638"/>
      <c r="L145" s="2639"/>
      <c r="M145" s="2645"/>
      <c r="N145" s="2640"/>
      <c r="O145" s="2638"/>
      <c r="P145" s="2638"/>
      <c r="Q145" s="2638"/>
      <c r="R145" s="2638"/>
      <c r="S145" s="2638"/>
      <c r="T145" s="2639"/>
      <c r="V145" s="2640"/>
      <c r="W145" s="2638"/>
      <c r="X145" s="2638"/>
      <c r="Y145" s="2638"/>
      <c r="Z145" s="2638"/>
      <c r="AA145" s="2638"/>
      <c r="AB145" s="2639"/>
      <c r="AC145" s="2631"/>
      <c r="AD145" s="2640"/>
      <c r="AE145" s="2638"/>
      <c r="AF145" s="2638"/>
      <c r="AG145" s="2641"/>
      <c r="AH145" s="2642"/>
      <c r="AI145" s="2642"/>
      <c r="AJ145" s="2642"/>
      <c r="AK145" s="2642"/>
      <c r="AL145" s="2642"/>
      <c r="AM145" s="2642"/>
      <c r="AN145" s="2750"/>
      <c r="AO145" s="2606"/>
      <c r="AP145" s="2644" t="s">
        <v>6144</v>
      </c>
      <c r="AR145" s="3472"/>
      <c r="AS145" s="3438" t="str">
        <f t="shared" si="2"/>
        <v>Please complete all cells in row</v>
      </c>
      <c r="AT145" s="3473">
        <v>3</v>
      </c>
      <c r="AU145" s="3479"/>
    </row>
    <row r="146" spans="2:47" ht="15" customHeight="1">
      <c r="B146" s="2635" t="s">
        <v>6145</v>
      </c>
      <c r="C146" s="2636" t="s">
        <v>5869</v>
      </c>
      <c r="D146" s="2637" t="s">
        <v>731</v>
      </c>
      <c r="E146" s="2637">
        <v>3</v>
      </c>
      <c r="F146" s="2638"/>
      <c r="G146" s="2638"/>
      <c r="H146" s="2638"/>
      <c r="I146" s="2638"/>
      <c r="J146" s="2638"/>
      <c r="K146" s="2638"/>
      <c r="L146" s="2639"/>
      <c r="M146" s="2645"/>
      <c r="N146" s="2640"/>
      <c r="O146" s="2638"/>
      <c r="P146" s="2638"/>
      <c r="Q146" s="2638"/>
      <c r="R146" s="2638"/>
      <c r="S146" s="2638"/>
      <c r="T146" s="2639"/>
      <c r="V146" s="2640"/>
      <c r="W146" s="2638"/>
      <c r="X146" s="2638"/>
      <c r="Y146" s="2638"/>
      <c r="Z146" s="2638"/>
      <c r="AA146" s="2638"/>
      <c r="AB146" s="2639"/>
      <c r="AC146" s="2631"/>
      <c r="AD146" s="2640"/>
      <c r="AE146" s="2638"/>
      <c r="AF146" s="2638"/>
      <c r="AG146" s="2641"/>
      <c r="AH146" s="2642"/>
      <c r="AI146" s="2642"/>
      <c r="AJ146" s="2642"/>
      <c r="AK146" s="2642"/>
      <c r="AL146" s="2642"/>
      <c r="AM146" s="2642"/>
      <c r="AN146" s="2750"/>
      <c r="AO146" s="2606"/>
      <c r="AP146" s="2644" t="s">
        <v>6146</v>
      </c>
      <c r="AR146" s="3472"/>
      <c r="AS146" s="3438" t="str">
        <f t="shared" si="2"/>
        <v>Please complete all cells in row</v>
      </c>
      <c r="AT146" s="3473">
        <v>3</v>
      </c>
      <c r="AU146" s="3479"/>
    </row>
    <row r="147" spans="2:47" ht="15" customHeight="1">
      <c r="B147" s="2635" t="s">
        <v>6147</v>
      </c>
      <c r="C147" s="2636" t="s">
        <v>5869</v>
      </c>
      <c r="D147" s="2637" t="s">
        <v>731</v>
      </c>
      <c r="E147" s="2637">
        <v>3</v>
      </c>
      <c r="F147" s="2638"/>
      <c r="G147" s="2638"/>
      <c r="H147" s="2638"/>
      <c r="I147" s="2638"/>
      <c r="J147" s="2638"/>
      <c r="K147" s="2638"/>
      <c r="L147" s="2639"/>
      <c r="M147" s="2645"/>
      <c r="N147" s="2640"/>
      <c r="O147" s="2638"/>
      <c r="P147" s="2638"/>
      <c r="Q147" s="2638"/>
      <c r="R147" s="2638"/>
      <c r="S147" s="2638"/>
      <c r="T147" s="2639"/>
      <c r="V147" s="2640"/>
      <c r="W147" s="2638"/>
      <c r="X147" s="2638"/>
      <c r="Y147" s="2638"/>
      <c r="Z147" s="2638"/>
      <c r="AA147" s="2638"/>
      <c r="AB147" s="2639"/>
      <c r="AC147" s="2631"/>
      <c r="AD147" s="2640"/>
      <c r="AE147" s="2638"/>
      <c r="AF147" s="2638"/>
      <c r="AG147" s="2641"/>
      <c r="AH147" s="2642"/>
      <c r="AI147" s="2642"/>
      <c r="AJ147" s="2642"/>
      <c r="AK147" s="2642"/>
      <c r="AL147" s="2642"/>
      <c r="AM147" s="2642"/>
      <c r="AN147" s="2750"/>
      <c r="AO147" s="2606"/>
      <c r="AP147" s="2644" t="s">
        <v>6148</v>
      </c>
      <c r="AR147" s="3472"/>
      <c r="AS147" s="3438" t="str">
        <f t="shared" si="2"/>
        <v>Please complete all cells in row</v>
      </c>
      <c r="AT147" s="3473">
        <v>3</v>
      </c>
      <c r="AU147" s="3479"/>
    </row>
    <row r="148" spans="2:47" ht="15" customHeight="1">
      <c r="B148" s="2635" t="s">
        <v>6149</v>
      </c>
      <c r="C148" s="2636" t="s">
        <v>5869</v>
      </c>
      <c r="D148" s="2637" t="s">
        <v>731</v>
      </c>
      <c r="E148" s="2637">
        <v>3</v>
      </c>
      <c r="F148" s="2638"/>
      <c r="G148" s="2638"/>
      <c r="H148" s="2638"/>
      <c r="I148" s="2638"/>
      <c r="J148" s="2638"/>
      <c r="K148" s="2638"/>
      <c r="L148" s="2639"/>
      <c r="M148" s="2645"/>
      <c r="N148" s="2640"/>
      <c r="O148" s="2638"/>
      <c r="P148" s="2638"/>
      <c r="Q148" s="2638"/>
      <c r="R148" s="2638"/>
      <c r="S148" s="2638"/>
      <c r="T148" s="2639"/>
      <c r="V148" s="2640"/>
      <c r="W148" s="2638"/>
      <c r="X148" s="2638"/>
      <c r="Y148" s="2638"/>
      <c r="Z148" s="2638"/>
      <c r="AA148" s="2638"/>
      <c r="AB148" s="2639"/>
      <c r="AC148" s="2631"/>
      <c r="AD148" s="2640"/>
      <c r="AE148" s="2638"/>
      <c r="AF148" s="2638"/>
      <c r="AG148" s="2641"/>
      <c r="AH148" s="2642"/>
      <c r="AI148" s="2642"/>
      <c r="AJ148" s="2642"/>
      <c r="AK148" s="2642"/>
      <c r="AL148" s="2642"/>
      <c r="AM148" s="2642"/>
      <c r="AN148" s="2750"/>
      <c r="AO148" s="2606"/>
      <c r="AP148" s="2644" t="s">
        <v>6150</v>
      </c>
      <c r="AR148" s="3472"/>
      <c r="AS148" s="3438" t="str">
        <f t="shared" si="2"/>
        <v>Please complete all cells in row</v>
      </c>
      <c r="AT148" s="3473">
        <v>3</v>
      </c>
      <c r="AU148" s="3479"/>
    </row>
    <row r="149" spans="2:47" ht="15" customHeight="1">
      <c r="B149" s="2635" t="s">
        <v>6151</v>
      </c>
      <c r="C149" s="2636" t="s">
        <v>5869</v>
      </c>
      <c r="D149" s="2637" t="s">
        <v>731</v>
      </c>
      <c r="E149" s="2637">
        <v>3</v>
      </c>
      <c r="F149" s="2638"/>
      <c r="G149" s="2638"/>
      <c r="H149" s="2638"/>
      <c r="I149" s="2638"/>
      <c r="J149" s="2638"/>
      <c r="K149" s="2638"/>
      <c r="L149" s="2639"/>
      <c r="M149" s="2645"/>
      <c r="N149" s="2640"/>
      <c r="O149" s="2638"/>
      <c r="P149" s="2638"/>
      <c r="Q149" s="2638"/>
      <c r="R149" s="2638"/>
      <c r="S149" s="2638"/>
      <c r="T149" s="2639"/>
      <c r="V149" s="2640"/>
      <c r="W149" s="2638"/>
      <c r="X149" s="2638"/>
      <c r="Y149" s="2638"/>
      <c r="Z149" s="2638"/>
      <c r="AA149" s="2638"/>
      <c r="AB149" s="2639"/>
      <c r="AC149" s="2631"/>
      <c r="AD149" s="2640"/>
      <c r="AE149" s="2638"/>
      <c r="AF149" s="2638"/>
      <c r="AG149" s="2641"/>
      <c r="AH149" s="2642"/>
      <c r="AI149" s="2642"/>
      <c r="AJ149" s="2642"/>
      <c r="AK149" s="2642"/>
      <c r="AL149" s="2642"/>
      <c r="AM149" s="2642"/>
      <c r="AN149" s="2750"/>
      <c r="AO149" s="2606"/>
      <c r="AP149" s="2644" t="s">
        <v>6152</v>
      </c>
      <c r="AR149" s="3472"/>
      <c r="AS149" s="3438" t="str">
        <f t="shared" si="2"/>
        <v>Please complete all cells in row</v>
      </c>
      <c r="AT149" s="3473">
        <v>3</v>
      </c>
      <c r="AU149" s="3479"/>
    </row>
    <row r="150" spans="2:47" ht="15" customHeight="1">
      <c r="B150" s="2635" t="s">
        <v>6153</v>
      </c>
      <c r="C150" s="2636" t="s">
        <v>5869</v>
      </c>
      <c r="D150" s="2637" t="s">
        <v>731</v>
      </c>
      <c r="E150" s="2637">
        <v>3</v>
      </c>
      <c r="F150" s="2638"/>
      <c r="G150" s="2638"/>
      <c r="H150" s="2638"/>
      <c r="I150" s="2638"/>
      <c r="J150" s="2638"/>
      <c r="K150" s="2638"/>
      <c r="L150" s="2639"/>
      <c r="M150" s="2645"/>
      <c r="N150" s="2640"/>
      <c r="O150" s="2638"/>
      <c r="P150" s="2638"/>
      <c r="Q150" s="2638"/>
      <c r="R150" s="2638"/>
      <c r="S150" s="2638"/>
      <c r="T150" s="2639"/>
      <c r="V150" s="2640"/>
      <c r="W150" s="2638"/>
      <c r="X150" s="2638"/>
      <c r="Y150" s="2638"/>
      <c r="Z150" s="2638"/>
      <c r="AA150" s="2638"/>
      <c r="AB150" s="2639"/>
      <c r="AC150" s="2631"/>
      <c r="AD150" s="2640"/>
      <c r="AE150" s="2638"/>
      <c r="AF150" s="2638"/>
      <c r="AG150" s="2641"/>
      <c r="AH150" s="2642"/>
      <c r="AI150" s="2642"/>
      <c r="AJ150" s="2642"/>
      <c r="AK150" s="2642"/>
      <c r="AL150" s="2642"/>
      <c r="AM150" s="2642"/>
      <c r="AN150" s="2750"/>
      <c r="AO150" s="2606"/>
      <c r="AP150" s="2644" t="s">
        <v>6154</v>
      </c>
      <c r="AR150" s="3472"/>
      <c r="AS150" s="3438" t="str">
        <f t="shared" si="2"/>
        <v>Please complete all cells in row</v>
      </c>
      <c r="AT150" s="3473">
        <v>3</v>
      </c>
      <c r="AU150" s="3479"/>
    </row>
    <row r="151" spans="2:47" ht="15" customHeight="1">
      <c r="B151" s="2635" t="s">
        <v>6155</v>
      </c>
      <c r="C151" s="2636" t="s">
        <v>5869</v>
      </c>
      <c r="D151" s="2637" t="s">
        <v>731</v>
      </c>
      <c r="E151" s="2637">
        <v>3</v>
      </c>
      <c r="F151" s="2638"/>
      <c r="G151" s="2638"/>
      <c r="H151" s="2638"/>
      <c r="I151" s="2638"/>
      <c r="J151" s="2638"/>
      <c r="K151" s="2638"/>
      <c r="L151" s="2639"/>
      <c r="M151" s="2645"/>
      <c r="N151" s="2640"/>
      <c r="O151" s="2638"/>
      <c r="P151" s="2638"/>
      <c r="Q151" s="2638"/>
      <c r="R151" s="2638"/>
      <c r="S151" s="2638"/>
      <c r="T151" s="2639"/>
      <c r="V151" s="2640"/>
      <c r="W151" s="2638"/>
      <c r="X151" s="2638"/>
      <c r="Y151" s="2638"/>
      <c r="Z151" s="2638"/>
      <c r="AA151" s="2638"/>
      <c r="AB151" s="2639"/>
      <c r="AC151" s="2631"/>
      <c r="AD151" s="2640"/>
      <c r="AE151" s="2638"/>
      <c r="AF151" s="2638"/>
      <c r="AG151" s="2641"/>
      <c r="AH151" s="2642"/>
      <c r="AI151" s="2642"/>
      <c r="AJ151" s="2642"/>
      <c r="AK151" s="2642"/>
      <c r="AL151" s="2642"/>
      <c r="AM151" s="2642"/>
      <c r="AN151" s="2750"/>
      <c r="AO151" s="2606"/>
      <c r="AP151" s="2644" t="s">
        <v>6156</v>
      </c>
      <c r="AR151" s="3472"/>
      <c r="AS151" s="3438" t="str">
        <f t="shared" si="2"/>
        <v>Please complete all cells in row</v>
      </c>
      <c r="AT151" s="3473">
        <v>3</v>
      </c>
      <c r="AU151" s="3479"/>
    </row>
    <row r="152" spans="2:47" ht="15" customHeight="1">
      <c r="B152" s="2635" t="s">
        <v>6157</v>
      </c>
      <c r="C152" s="2636" t="s">
        <v>5869</v>
      </c>
      <c r="D152" s="2637" t="s">
        <v>731</v>
      </c>
      <c r="E152" s="2637">
        <v>3</v>
      </c>
      <c r="F152" s="2638"/>
      <c r="G152" s="2638"/>
      <c r="H152" s="2638"/>
      <c r="I152" s="2638"/>
      <c r="J152" s="2638"/>
      <c r="K152" s="2638"/>
      <c r="L152" s="2639"/>
      <c r="M152" s="2645"/>
      <c r="N152" s="2640"/>
      <c r="O152" s="2638"/>
      <c r="P152" s="2638"/>
      <c r="Q152" s="2638"/>
      <c r="R152" s="2638"/>
      <c r="S152" s="2638"/>
      <c r="T152" s="2639"/>
      <c r="V152" s="2640"/>
      <c r="W152" s="2638"/>
      <c r="X152" s="2638"/>
      <c r="Y152" s="2638"/>
      <c r="Z152" s="2638"/>
      <c r="AA152" s="2638"/>
      <c r="AB152" s="2639"/>
      <c r="AC152" s="2631"/>
      <c r="AD152" s="2640"/>
      <c r="AE152" s="2638"/>
      <c r="AF152" s="2638"/>
      <c r="AG152" s="2641"/>
      <c r="AH152" s="2642"/>
      <c r="AI152" s="2642"/>
      <c r="AJ152" s="2642"/>
      <c r="AK152" s="2642"/>
      <c r="AL152" s="2642"/>
      <c r="AM152" s="2642"/>
      <c r="AN152" s="2750"/>
      <c r="AO152" s="2606"/>
      <c r="AP152" s="2644" t="s">
        <v>6158</v>
      </c>
      <c r="AR152" s="3472"/>
      <c r="AS152" s="3438" t="str">
        <f t="shared" si="2"/>
        <v>Please complete all cells in row</v>
      </c>
      <c r="AT152" s="3473">
        <v>3</v>
      </c>
      <c r="AU152" s="3479"/>
    </row>
    <row r="153" spans="2:47" ht="15" customHeight="1">
      <c r="B153" s="2635" t="s">
        <v>6159</v>
      </c>
      <c r="C153" s="2636" t="s">
        <v>5869</v>
      </c>
      <c r="D153" s="2637" t="s">
        <v>731</v>
      </c>
      <c r="E153" s="2637">
        <v>3</v>
      </c>
      <c r="F153" s="2638"/>
      <c r="G153" s="2638"/>
      <c r="H153" s="2638"/>
      <c r="I153" s="2638"/>
      <c r="J153" s="2638"/>
      <c r="K153" s="2638"/>
      <c r="L153" s="2639"/>
      <c r="M153" s="2645"/>
      <c r="N153" s="2640"/>
      <c r="O153" s="2638"/>
      <c r="P153" s="2638"/>
      <c r="Q153" s="2638"/>
      <c r="R153" s="2638"/>
      <c r="S153" s="2638"/>
      <c r="T153" s="2639"/>
      <c r="V153" s="2640"/>
      <c r="W153" s="2638"/>
      <c r="X153" s="2638"/>
      <c r="Y153" s="2638"/>
      <c r="Z153" s="2638"/>
      <c r="AA153" s="2638"/>
      <c r="AB153" s="2639"/>
      <c r="AC153" s="2631"/>
      <c r="AD153" s="2640"/>
      <c r="AE153" s="2638"/>
      <c r="AF153" s="2638"/>
      <c r="AG153" s="2641"/>
      <c r="AH153" s="2642"/>
      <c r="AI153" s="2642"/>
      <c r="AJ153" s="2642"/>
      <c r="AK153" s="2642"/>
      <c r="AL153" s="2642"/>
      <c r="AM153" s="2642"/>
      <c r="AN153" s="2750"/>
      <c r="AO153" s="2606"/>
      <c r="AP153" s="2644" t="s">
        <v>6160</v>
      </c>
      <c r="AR153" s="3472"/>
      <c r="AS153" s="3438" t="str">
        <f t="shared" si="2"/>
        <v>Please complete all cells in row</v>
      </c>
      <c r="AT153" s="3473">
        <v>3</v>
      </c>
      <c r="AU153" s="3479"/>
    </row>
    <row r="154" spans="2:47" ht="15" customHeight="1">
      <c r="B154" s="2635" t="s">
        <v>6161</v>
      </c>
      <c r="C154" s="2636" t="s">
        <v>5869</v>
      </c>
      <c r="D154" s="2637" t="s">
        <v>731</v>
      </c>
      <c r="E154" s="2637">
        <v>3</v>
      </c>
      <c r="F154" s="2638"/>
      <c r="G154" s="2638"/>
      <c r="H154" s="2638"/>
      <c r="I154" s="2638"/>
      <c r="J154" s="2638"/>
      <c r="K154" s="2638"/>
      <c r="L154" s="2639"/>
      <c r="M154" s="2645"/>
      <c r="N154" s="2640"/>
      <c r="O154" s="2638"/>
      <c r="P154" s="2638"/>
      <c r="Q154" s="2638"/>
      <c r="R154" s="2638"/>
      <c r="S154" s="2638"/>
      <c r="T154" s="2639"/>
      <c r="V154" s="2640"/>
      <c r="W154" s="2638"/>
      <c r="X154" s="2638"/>
      <c r="Y154" s="2638"/>
      <c r="Z154" s="2638"/>
      <c r="AA154" s="2638"/>
      <c r="AB154" s="2639"/>
      <c r="AC154" s="2631"/>
      <c r="AD154" s="2640"/>
      <c r="AE154" s="2638"/>
      <c r="AF154" s="2638"/>
      <c r="AG154" s="2641"/>
      <c r="AH154" s="2642"/>
      <c r="AI154" s="2642"/>
      <c r="AJ154" s="2642"/>
      <c r="AK154" s="2642"/>
      <c r="AL154" s="2642"/>
      <c r="AM154" s="2642"/>
      <c r="AN154" s="2750"/>
      <c r="AO154" s="2606"/>
      <c r="AP154" s="2644" t="s">
        <v>6162</v>
      </c>
      <c r="AR154" s="3472"/>
      <c r="AS154" s="3438" t="str">
        <f t="shared" si="2"/>
        <v>Please complete all cells in row</v>
      </c>
      <c r="AT154" s="3473">
        <v>3</v>
      </c>
      <c r="AU154" s="3479"/>
    </row>
    <row r="155" spans="2:47" ht="15" customHeight="1">
      <c r="B155" s="2635" t="s">
        <v>6163</v>
      </c>
      <c r="C155" s="2636" t="s">
        <v>5869</v>
      </c>
      <c r="D155" s="2637" t="s">
        <v>731</v>
      </c>
      <c r="E155" s="2637">
        <v>3</v>
      </c>
      <c r="F155" s="2638"/>
      <c r="G155" s="2638"/>
      <c r="H155" s="2638"/>
      <c r="I155" s="2638"/>
      <c r="J155" s="2638"/>
      <c r="K155" s="2638"/>
      <c r="L155" s="2639"/>
      <c r="M155" s="2645"/>
      <c r="N155" s="2640"/>
      <c r="O155" s="2638"/>
      <c r="P155" s="2638"/>
      <c r="Q155" s="2638"/>
      <c r="R155" s="2638"/>
      <c r="S155" s="2638"/>
      <c r="T155" s="2639"/>
      <c r="V155" s="2640"/>
      <c r="W155" s="2638"/>
      <c r="X155" s="2638"/>
      <c r="Y155" s="2638"/>
      <c r="Z155" s="2638"/>
      <c r="AA155" s="2638"/>
      <c r="AB155" s="2639"/>
      <c r="AC155" s="2631"/>
      <c r="AD155" s="2640"/>
      <c r="AE155" s="2638"/>
      <c r="AF155" s="2638"/>
      <c r="AG155" s="2641"/>
      <c r="AH155" s="2642"/>
      <c r="AI155" s="2642"/>
      <c r="AJ155" s="2642"/>
      <c r="AK155" s="2642"/>
      <c r="AL155" s="2642"/>
      <c r="AM155" s="2642"/>
      <c r="AN155" s="2750"/>
      <c r="AO155" s="2606"/>
      <c r="AP155" s="2644" t="s">
        <v>6164</v>
      </c>
      <c r="AR155" s="3472"/>
      <c r="AS155" s="3438" t="str">
        <f t="shared" si="2"/>
        <v>Please complete all cells in row</v>
      </c>
      <c r="AT155" s="3473">
        <v>3</v>
      </c>
      <c r="AU155" s="3479"/>
    </row>
    <row r="156" spans="2:47" ht="15" customHeight="1">
      <c r="B156" s="2635" t="s">
        <v>6165</v>
      </c>
      <c r="C156" s="2636" t="s">
        <v>5869</v>
      </c>
      <c r="D156" s="2637" t="s">
        <v>731</v>
      </c>
      <c r="E156" s="2637">
        <v>3</v>
      </c>
      <c r="F156" s="2638"/>
      <c r="G156" s="2638"/>
      <c r="H156" s="2638"/>
      <c r="I156" s="2638"/>
      <c r="J156" s="2638"/>
      <c r="K156" s="2638"/>
      <c r="L156" s="2639"/>
      <c r="M156" s="2645"/>
      <c r="N156" s="2640"/>
      <c r="O156" s="2638"/>
      <c r="P156" s="2638"/>
      <c r="Q156" s="2638"/>
      <c r="R156" s="2638"/>
      <c r="S156" s="2638"/>
      <c r="T156" s="2639"/>
      <c r="V156" s="2640"/>
      <c r="W156" s="2638"/>
      <c r="X156" s="2638"/>
      <c r="Y156" s="2638"/>
      <c r="Z156" s="2638"/>
      <c r="AA156" s="2638"/>
      <c r="AB156" s="2639"/>
      <c r="AC156" s="2631"/>
      <c r="AD156" s="2640"/>
      <c r="AE156" s="2638"/>
      <c r="AF156" s="2638"/>
      <c r="AG156" s="2641"/>
      <c r="AH156" s="2642"/>
      <c r="AI156" s="2642"/>
      <c r="AJ156" s="2642"/>
      <c r="AK156" s="2642"/>
      <c r="AL156" s="2642"/>
      <c r="AM156" s="2642"/>
      <c r="AN156" s="2750"/>
      <c r="AO156" s="2606"/>
      <c r="AP156" s="2644" t="s">
        <v>6166</v>
      </c>
      <c r="AR156" s="3472"/>
      <c r="AS156" s="3438" t="str">
        <f t="shared" si="2"/>
        <v>Please complete all cells in row</v>
      </c>
      <c r="AT156" s="3473">
        <v>3</v>
      </c>
      <c r="AU156" s="3479"/>
    </row>
    <row r="157" spans="2:47" ht="15" customHeight="1">
      <c r="B157" s="2635" t="s">
        <v>6167</v>
      </c>
      <c r="C157" s="2636" t="s">
        <v>5869</v>
      </c>
      <c r="D157" s="2637" t="s">
        <v>731</v>
      </c>
      <c r="E157" s="2637">
        <v>3</v>
      </c>
      <c r="F157" s="2638"/>
      <c r="G157" s="2638"/>
      <c r="H157" s="2638"/>
      <c r="I157" s="2638"/>
      <c r="J157" s="2638"/>
      <c r="K157" s="2638"/>
      <c r="L157" s="2639"/>
      <c r="M157" s="2645"/>
      <c r="N157" s="2640"/>
      <c r="O157" s="2638"/>
      <c r="P157" s="2638"/>
      <c r="Q157" s="2638"/>
      <c r="R157" s="2638"/>
      <c r="S157" s="2638"/>
      <c r="T157" s="2639"/>
      <c r="V157" s="2640"/>
      <c r="W157" s="2638"/>
      <c r="X157" s="2638"/>
      <c r="Y157" s="2638"/>
      <c r="Z157" s="2638"/>
      <c r="AA157" s="2638"/>
      <c r="AB157" s="2639"/>
      <c r="AC157" s="2631"/>
      <c r="AD157" s="2640"/>
      <c r="AE157" s="2638"/>
      <c r="AF157" s="2638"/>
      <c r="AG157" s="2641"/>
      <c r="AH157" s="2642"/>
      <c r="AI157" s="2642"/>
      <c r="AJ157" s="2642"/>
      <c r="AK157" s="2642"/>
      <c r="AL157" s="2642"/>
      <c r="AM157" s="2642"/>
      <c r="AN157" s="2750"/>
      <c r="AO157" s="2606"/>
      <c r="AP157" s="2644" t="s">
        <v>6168</v>
      </c>
      <c r="AR157" s="3472"/>
      <c r="AS157" s="3438" t="str">
        <f t="shared" si="2"/>
        <v>Please complete all cells in row</v>
      </c>
      <c r="AT157" s="3473">
        <v>3</v>
      </c>
      <c r="AU157" s="3479"/>
    </row>
    <row r="158" spans="2:47" ht="15" customHeight="1">
      <c r="B158" s="2635" t="s">
        <v>6169</v>
      </c>
      <c r="C158" s="2636" t="s">
        <v>5869</v>
      </c>
      <c r="D158" s="2637" t="s">
        <v>731</v>
      </c>
      <c r="E158" s="2637">
        <v>3</v>
      </c>
      <c r="F158" s="2638"/>
      <c r="G158" s="2638"/>
      <c r="H158" s="2638"/>
      <c r="I158" s="2638"/>
      <c r="J158" s="2638"/>
      <c r="K158" s="2638"/>
      <c r="L158" s="2639"/>
      <c r="M158" s="2645"/>
      <c r="N158" s="2640"/>
      <c r="O158" s="2638"/>
      <c r="P158" s="2638"/>
      <c r="Q158" s="2638"/>
      <c r="R158" s="2638"/>
      <c r="S158" s="2638"/>
      <c r="T158" s="2639"/>
      <c r="V158" s="2640"/>
      <c r="W158" s="2638"/>
      <c r="X158" s="2638"/>
      <c r="Y158" s="2638"/>
      <c r="Z158" s="2638"/>
      <c r="AA158" s="2638"/>
      <c r="AB158" s="2639"/>
      <c r="AC158" s="2631"/>
      <c r="AD158" s="2640"/>
      <c r="AE158" s="2638"/>
      <c r="AF158" s="2638"/>
      <c r="AG158" s="2641"/>
      <c r="AH158" s="2642"/>
      <c r="AI158" s="2642"/>
      <c r="AJ158" s="2642"/>
      <c r="AK158" s="2642"/>
      <c r="AL158" s="2642"/>
      <c r="AM158" s="2642"/>
      <c r="AN158" s="2750"/>
      <c r="AO158" s="2606"/>
      <c r="AP158" s="2644" t="s">
        <v>6170</v>
      </c>
      <c r="AR158" s="3472"/>
      <c r="AS158" s="3438" t="str">
        <f t="shared" si="2"/>
        <v>Please complete all cells in row</v>
      </c>
      <c r="AT158" s="3473">
        <v>3</v>
      </c>
      <c r="AU158" s="3479"/>
    </row>
    <row r="159" spans="2:47" ht="15" customHeight="1">
      <c r="B159" s="2635" t="s">
        <v>6171</v>
      </c>
      <c r="C159" s="2636" t="s">
        <v>5869</v>
      </c>
      <c r="D159" s="2637" t="s">
        <v>731</v>
      </c>
      <c r="E159" s="2637">
        <v>3</v>
      </c>
      <c r="F159" s="2638"/>
      <c r="G159" s="2638"/>
      <c r="H159" s="2638"/>
      <c r="I159" s="2638"/>
      <c r="J159" s="2638"/>
      <c r="K159" s="2638"/>
      <c r="L159" s="2639"/>
      <c r="M159" s="2645"/>
      <c r="N159" s="2640"/>
      <c r="O159" s="2638"/>
      <c r="P159" s="2638"/>
      <c r="Q159" s="2638"/>
      <c r="R159" s="2638"/>
      <c r="S159" s="2638"/>
      <c r="T159" s="2639"/>
      <c r="V159" s="2640"/>
      <c r="W159" s="2638"/>
      <c r="X159" s="2638"/>
      <c r="Y159" s="2638"/>
      <c r="Z159" s="2638"/>
      <c r="AA159" s="2638"/>
      <c r="AB159" s="2639"/>
      <c r="AC159" s="2631"/>
      <c r="AD159" s="2640"/>
      <c r="AE159" s="2638"/>
      <c r="AF159" s="2638"/>
      <c r="AG159" s="2641"/>
      <c r="AH159" s="2642"/>
      <c r="AI159" s="2642"/>
      <c r="AJ159" s="2642"/>
      <c r="AK159" s="2642"/>
      <c r="AL159" s="2642"/>
      <c r="AM159" s="2642"/>
      <c r="AN159" s="2750"/>
      <c r="AO159" s="2606"/>
      <c r="AP159" s="2644" t="s">
        <v>6172</v>
      </c>
      <c r="AR159" s="3472"/>
      <c r="AS159" s="3438" t="str">
        <f t="shared" si="2"/>
        <v>Please complete all cells in row</v>
      </c>
      <c r="AT159" s="3473">
        <v>3</v>
      </c>
      <c r="AU159" s="3479"/>
    </row>
    <row r="160" spans="2:47" ht="15" customHeight="1">
      <c r="B160" s="2635" t="s">
        <v>6173</v>
      </c>
      <c r="C160" s="2636" t="s">
        <v>5869</v>
      </c>
      <c r="D160" s="2637" t="s">
        <v>731</v>
      </c>
      <c r="E160" s="2637">
        <v>3</v>
      </c>
      <c r="F160" s="2638"/>
      <c r="G160" s="2638"/>
      <c r="H160" s="2638"/>
      <c r="I160" s="2638"/>
      <c r="J160" s="2638"/>
      <c r="K160" s="2638"/>
      <c r="L160" s="2639"/>
      <c r="M160" s="2645"/>
      <c r="N160" s="2640"/>
      <c r="O160" s="2638"/>
      <c r="P160" s="2638"/>
      <c r="Q160" s="2638"/>
      <c r="R160" s="2638"/>
      <c r="S160" s="2638"/>
      <c r="T160" s="2639"/>
      <c r="V160" s="2640"/>
      <c r="W160" s="2638"/>
      <c r="X160" s="2638"/>
      <c r="Y160" s="2638"/>
      <c r="Z160" s="2638"/>
      <c r="AA160" s="2638"/>
      <c r="AB160" s="2639"/>
      <c r="AC160" s="2631"/>
      <c r="AD160" s="2640"/>
      <c r="AE160" s="2638"/>
      <c r="AF160" s="2638"/>
      <c r="AG160" s="2641"/>
      <c r="AH160" s="2642"/>
      <c r="AI160" s="2642"/>
      <c r="AJ160" s="2642"/>
      <c r="AK160" s="2642"/>
      <c r="AL160" s="2642"/>
      <c r="AM160" s="2642"/>
      <c r="AN160" s="2750"/>
      <c r="AO160" s="2606"/>
      <c r="AP160" s="2644" t="s">
        <v>6174</v>
      </c>
      <c r="AR160" s="3472"/>
      <c r="AS160" s="3438" t="str">
        <f t="shared" si="2"/>
        <v>Please complete all cells in row</v>
      </c>
      <c r="AT160" s="3473">
        <v>3</v>
      </c>
      <c r="AU160" s="3479"/>
    </row>
    <row r="161" spans="2:47" ht="15" customHeight="1">
      <c r="B161" s="2635" t="s">
        <v>6175</v>
      </c>
      <c r="C161" s="2636" t="s">
        <v>5869</v>
      </c>
      <c r="D161" s="2637" t="s">
        <v>731</v>
      </c>
      <c r="E161" s="2637">
        <v>3</v>
      </c>
      <c r="F161" s="2638"/>
      <c r="G161" s="2638"/>
      <c r="H161" s="2638"/>
      <c r="I161" s="2638"/>
      <c r="J161" s="2638"/>
      <c r="K161" s="2638"/>
      <c r="L161" s="2639"/>
      <c r="M161" s="2645"/>
      <c r="N161" s="2640"/>
      <c r="O161" s="2638"/>
      <c r="P161" s="2638"/>
      <c r="Q161" s="2638"/>
      <c r="R161" s="2638"/>
      <c r="S161" s="2638"/>
      <c r="T161" s="2639"/>
      <c r="V161" s="2640"/>
      <c r="W161" s="2638"/>
      <c r="X161" s="2638"/>
      <c r="Y161" s="2638"/>
      <c r="Z161" s="2638"/>
      <c r="AA161" s="2638"/>
      <c r="AB161" s="2639"/>
      <c r="AC161" s="2631"/>
      <c r="AD161" s="2640"/>
      <c r="AE161" s="2638"/>
      <c r="AF161" s="2638"/>
      <c r="AG161" s="2641"/>
      <c r="AH161" s="2642"/>
      <c r="AI161" s="2642"/>
      <c r="AJ161" s="2642"/>
      <c r="AK161" s="2642"/>
      <c r="AL161" s="2642"/>
      <c r="AM161" s="2642"/>
      <c r="AN161" s="2750"/>
      <c r="AO161" s="2606"/>
      <c r="AP161" s="2644" t="s">
        <v>6176</v>
      </c>
      <c r="AR161" s="3472"/>
      <c r="AS161" s="3438" t="str">
        <f t="shared" si="2"/>
        <v>Please complete all cells in row</v>
      </c>
      <c r="AT161" s="3473">
        <v>3</v>
      </c>
      <c r="AU161" s="3479"/>
    </row>
    <row r="162" spans="2:47" ht="15" customHeight="1">
      <c r="B162" s="2635" t="s">
        <v>6177</v>
      </c>
      <c r="C162" s="2636" t="s">
        <v>5869</v>
      </c>
      <c r="D162" s="2637" t="s">
        <v>731</v>
      </c>
      <c r="E162" s="2637">
        <v>3</v>
      </c>
      <c r="F162" s="2638"/>
      <c r="G162" s="2638"/>
      <c r="H162" s="2638"/>
      <c r="I162" s="2638"/>
      <c r="J162" s="2638"/>
      <c r="K162" s="2638"/>
      <c r="L162" s="2639"/>
      <c r="M162" s="2645"/>
      <c r="N162" s="2640"/>
      <c r="O162" s="2638"/>
      <c r="P162" s="2638"/>
      <c r="Q162" s="2638"/>
      <c r="R162" s="2638"/>
      <c r="S162" s="2638"/>
      <c r="T162" s="2639"/>
      <c r="V162" s="2640"/>
      <c r="W162" s="2638"/>
      <c r="X162" s="2638"/>
      <c r="Y162" s="2638"/>
      <c r="Z162" s="2638"/>
      <c r="AA162" s="2638"/>
      <c r="AB162" s="2639"/>
      <c r="AC162" s="2631"/>
      <c r="AD162" s="2640"/>
      <c r="AE162" s="2638"/>
      <c r="AF162" s="2638"/>
      <c r="AG162" s="2641"/>
      <c r="AH162" s="2642"/>
      <c r="AI162" s="2642"/>
      <c r="AJ162" s="2642"/>
      <c r="AK162" s="2642"/>
      <c r="AL162" s="2642"/>
      <c r="AM162" s="2642"/>
      <c r="AN162" s="2750"/>
      <c r="AO162" s="2606"/>
      <c r="AP162" s="2644" t="s">
        <v>6178</v>
      </c>
      <c r="AR162" s="3472"/>
      <c r="AS162" s="3438" t="str">
        <f t="shared" si="2"/>
        <v>Please complete all cells in row</v>
      </c>
      <c r="AT162" s="3473">
        <v>3</v>
      </c>
      <c r="AU162" s="3479"/>
    </row>
    <row r="163" spans="2:47" ht="15" customHeight="1">
      <c r="B163" s="2635" t="s">
        <v>6179</v>
      </c>
      <c r="C163" s="2636" t="s">
        <v>5869</v>
      </c>
      <c r="D163" s="2637" t="s">
        <v>731</v>
      </c>
      <c r="E163" s="2637">
        <v>3</v>
      </c>
      <c r="F163" s="2638"/>
      <c r="G163" s="2638"/>
      <c r="H163" s="2638"/>
      <c r="I163" s="2638"/>
      <c r="J163" s="2638"/>
      <c r="K163" s="2638"/>
      <c r="L163" s="2639"/>
      <c r="M163" s="2645"/>
      <c r="N163" s="2640"/>
      <c r="O163" s="2638"/>
      <c r="P163" s="2638"/>
      <c r="Q163" s="2638"/>
      <c r="R163" s="2638"/>
      <c r="S163" s="2638"/>
      <c r="T163" s="2639"/>
      <c r="V163" s="2640"/>
      <c r="W163" s="2638"/>
      <c r="X163" s="2638"/>
      <c r="Y163" s="2638"/>
      <c r="Z163" s="2638"/>
      <c r="AA163" s="2638"/>
      <c r="AB163" s="2639"/>
      <c r="AC163" s="2631"/>
      <c r="AD163" s="2640"/>
      <c r="AE163" s="2638"/>
      <c r="AF163" s="2638"/>
      <c r="AG163" s="2641"/>
      <c r="AH163" s="2642"/>
      <c r="AI163" s="2642"/>
      <c r="AJ163" s="2642"/>
      <c r="AK163" s="2642"/>
      <c r="AL163" s="2642"/>
      <c r="AM163" s="2642"/>
      <c r="AN163" s="2750"/>
      <c r="AO163" s="2606"/>
      <c r="AP163" s="2644" t="s">
        <v>6180</v>
      </c>
      <c r="AR163" s="3472"/>
      <c r="AS163" s="3438" t="str">
        <f t="shared" si="2"/>
        <v>Please complete all cells in row</v>
      </c>
      <c r="AT163" s="3473">
        <v>3</v>
      </c>
      <c r="AU163" s="3479"/>
    </row>
    <row r="164" spans="2:47" ht="15" customHeight="1">
      <c r="B164" s="2635" t="s">
        <v>6181</v>
      </c>
      <c r="C164" s="2636" t="s">
        <v>5869</v>
      </c>
      <c r="D164" s="2637" t="s">
        <v>731</v>
      </c>
      <c r="E164" s="2637">
        <v>3</v>
      </c>
      <c r="F164" s="2638"/>
      <c r="G164" s="2638"/>
      <c r="H164" s="2638"/>
      <c r="I164" s="2638"/>
      <c r="J164" s="2638"/>
      <c r="K164" s="2638"/>
      <c r="L164" s="2639"/>
      <c r="M164" s="2645"/>
      <c r="N164" s="2640"/>
      <c r="O164" s="2638"/>
      <c r="P164" s="2638"/>
      <c r="Q164" s="2638"/>
      <c r="R164" s="2638"/>
      <c r="S164" s="2638"/>
      <c r="T164" s="2639"/>
      <c r="V164" s="2640"/>
      <c r="W164" s="2638"/>
      <c r="X164" s="2638"/>
      <c r="Y164" s="2638"/>
      <c r="Z164" s="2638"/>
      <c r="AA164" s="2638"/>
      <c r="AB164" s="2639"/>
      <c r="AC164" s="2631"/>
      <c r="AD164" s="2640"/>
      <c r="AE164" s="2638"/>
      <c r="AF164" s="2638"/>
      <c r="AG164" s="2641"/>
      <c r="AH164" s="2642"/>
      <c r="AI164" s="2642"/>
      <c r="AJ164" s="2642"/>
      <c r="AK164" s="2642"/>
      <c r="AL164" s="2642"/>
      <c r="AM164" s="2642"/>
      <c r="AN164" s="2750"/>
      <c r="AO164" s="2606"/>
      <c r="AP164" s="2644" t="s">
        <v>6182</v>
      </c>
      <c r="AR164" s="3472"/>
      <c r="AS164" s="3438" t="str">
        <f t="shared" si="2"/>
        <v>Please complete all cells in row</v>
      </c>
      <c r="AT164" s="3473">
        <v>3</v>
      </c>
      <c r="AU164" s="3479"/>
    </row>
    <row r="165" spans="2:47" ht="15" customHeight="1">
      <c r="B165" s="2635" t="s">
        <v>6183</v>
      </c>
      <c r="C165" s="2636" t="s">
        <v>5869</v>
      </c>
      <c r="D165" s="2637" t="s">
        <v>731</v>
      </c>
      <c r="E165" s="2637">
        <v>3</v>
      </c>
      <c r="F165" s="2638"/>
      <c r="G165" s="2638"/>
      <c r="H165" s="2638"/>
      <c r="I165" s="2638"/>
      <c r="J165" s="2638"/>
      <c r="K165" s="2638"/>
      <c r="L165" s="2639"/>
      <c r="M165" s="2645"/>
      <c r="N165" s="2640"/>
      <c r="O165" s="2638"/>
      <c r="P165" s="2638"/>
      <c r="Q165" s="2638"/>
      <c r="R165" s="2638"/>
      <c r="S165" s="2638"/>
      <c r="T165" s="2639"/>
      <c r="V165" s="2640"/>
      <c r="W165" s="2638"/>
      <c r="X165" s="2638"/>
      <c r="Y165" s="2638"/>
      <c r="Z165" s="2638"/>
      <c r="AA165" s="2638"/>
      <c r="AB165" s="2639"/>
      <c r="AC165" s="2631"/>
      <c r="AD165" s="2640"/>
      <c r="AE165" s="2638"/>
      <c r="AF165" s="2638"/>
      <c r="AG165" s="2641"/>
      <c r="AH165" s="2642"/>
      <c r="AI165" s="2642"/>
      <c r="AJ165" s="2642"/>
      <c r="AK165" s="2642"/>
      <c r="AL165" s="2642"/>
      <c r="AM165" s="2642"/>
      <c r="AN165" s="2750"/>
      <c r="AO165" s="2606"/>
      <c r="AP165" s="2644" t="s">
        <v>6184</v>
      </c>
      <c r="AR165" s="3472"/>
      <c r="AS165" s="3438" t="str">
        <f t="shared" si="2"/>
        <v>Please complete all cells in row</v>
      </c>
      <c r="AT165" s="3473">
        <v>3</v>
      </c>
      <c r="AU165" s="3479"/>
    </row>
    <row r="166" spans="2:47" ht="15" customHeight="1">
      <c r="B166" s="2635" t="s">
        <v>6185</v>
      </c>
      <c r="C166" s="2636" t="s">
        <v>5869</v>
      </c>
      <c r="D166" s="2637" t="s">
        <v>731</v>
      </c>
      <c r="E166" s="2637">
        <v>3</v>
      </c>
      <c r="F166" s="2638"/>
      <c r="G166" s="2638"/>
      <c r="H166" s="2638"/>
      <c r="I166" s="2638"/>
      <c r="J166" s="2638"/>
      <c r="K166" s="2638"/>
      <c r="L166" s="2639"/>
      <c r="M166" s="2645"/>
      <c r="N166" s="2640"/>
      <c r="O166" s="2638"/>
      <c r="P166" s="2638"/>
      <c r="Q166" s="2638"/>
      <c r="R166" s="2638"/>
      <c r="S166" s="2638"/>
      <c r="T166" s="2639"/>
      <c r="V166" s="2640"/>
      <c r="W166" s="2638"/>
      <c r="X166" s="2638"/>
      <c r="Y166" s="2638"/>
      <c r="Z166" s="2638"/>
      <c r="AA166" s="2638"/>
      <c r="AB166" s="2639"/>
      <c r="AC166" s="2631"/>
      <c r="AD166" s="2640"/>
      <c r="AE166" s="2638"/>
      <c r="AF166" s="2638"/>
      <c r="AG166" s="2641"/>
      <c r="AH166" s="2642"/>
      <c r="AI166" s="2642"/>
      <c r="AJ166" s="2642"/>
      <c r="AK166" s="2642"/>
      <c r="AL166" s="2642"/>
      <c r="AM166" s="2642"/>
      <c r="AN166" s="2750"/>
      <c r="AO166" s="2606"/>
      <c r="AP166" s="2644" t="s">
        <v>6186</v>
      </c>
      <c r="AR166" s="3472"/>
      <c r="AS166" s="3438" t="str">
        <f t="shared" si="2"/>
        <v>Please complete all cells in row</v>
      </c>
      <c r="AT166" s="3473">
        <v>3</v>
      </c>
      <c r="AU166" s="3479"/>
    </row>
    <row r="167" spans="2:47" ht="15" customHeight="1">
      <c r="B167" s="2635" t="s">
        <v>6187</v>
      </c>
      <c r="C167" s="2636" t="s">
        <v>5869</v>
      </c>
      <c r="D167" s="2637" t="s">
        <v>731</v>
      </c>
      <c r="E167" s="2637">
        <v>3</v>
      </c>
      <c r="F167" s="2638"/>
      <c r="G167" s="2638"/>
      <c r="H167" s="2638"/>
      <c r="I167" s="2638"/>
      <c r="J167" s="2638"/>
      <c r="K167" s="2638"/>
      <c r="L167" s="2639"/>
      <c r="M167" s="2645"/>
      <c r="N167" s="2640"/>
      <c r="O167" s="2638"/>
      <c r="P167" s="2638"/>
      <c r="Q167" s="2638"/>
      <c r="R167" s="2638"/>
      <c r="S167" s="2638"/>
      <c r="T167" s="2639"/>
      <c r="V167" s="2640"/>
      <c r="W167" s="2638"/>
      <c r="X167" s="2638"/>
      <c r="Y167" s="2638"/>
      <c r="Z167" s="2638"/>
      <c r="AA167" s="2638"/>
      <c r="AB167" s="2639"/>
      <c r="AC167" s="2631"/>
      <c r="AD167" s="2640"/>
      <c r="AE167" s="2638"/>
      <c r="AF167" s="2638"/>
      <c r="AG167" s="2641"/>
      <c r="AH167" s="2642"/>
      <c r="AI167" s="2642"/>
      <c r="AJ167" s="2642"/>
      <c r="AK167" s="2642"/>
      <c r="AL167" s="2642"/>
      <c r="AM167" s="2642"/>
      <c r="AN167" s="2750"/>
      <c r="AO167" s="2606"/>
      <c r="AP167" s="2644" t="s">
        <v>6188</v>
      </c>
      <c r="AR167" s="3472"/>
      <c r="AS167" s="3438" t="str">
        <f t="shared" si="2"/>
        <v>Please complete all cells in row</v>
      </c>
      <c r="AT167" s="3473">
        <v>3</v>
      </c>
      <c r="AU167" s="3479"/>
    </row>
    <row r="168" spans="2:47" ht="15" customHeight="1">
      <c r="B168" s="2635" t="s">
        <v>6189</v>
      </c>
      <c r="C168" s="2636" t="s">
        <v>5869</v>
      </c>
      <c r="D168" s="2637" t="s">
        <v>731</v>
      </c>
      <c r="E168" s="2637">
        <v>3</v>
      </c>
      <c r="F168" s="2638"/>
      <c r="G168" s="2638"/>
      <c r="H168" s="2638"/>
      <c r="I168" s="2638"/>
      <c r="J168" s="2638"/>
      <c r="K168" s="2638"/>
      <c r="L168" s="2639"/>
      <c r="M168" s="2645"/>
      <c r="N168" s="2640"/>
      <c r="O168" s="2638"/>
      <c r="P168" s="2638"/>
      <c r="Q168" s="2638"/>
      <c r="R168" s="2638"/>
      <c r="S168" s="2638"/>
      <c r="T168" s="2639"/>
      <c r="V168" s="2640"/>
      <c r="W168" s="2638"/>
      <c r="X168" s="2638"/>
      <c r="Y168" s="2638"/>
      <c r="Z168" s="2638"/>
      <c r="AA168" s="2638"/>
      <c r="AB168" s="2639"/>
      <c r="AC168" s="2631"/>
      <c r="AD168" s="2640"/>
      <c r="AE168" s="2638"/>
      <c r="AF168" s="2638"/>
      <c r="AG168" s="2641"/>
      <c r="AH168" s="2642"/>
      <c r="AI168" s="2642"/>
      <c r="AJ168" s="2642"/>
      <c r="AK168" s="2642"/>
      <c r="AL168" s="2642"/>
      <c r="AM168" s="2642"/>
      <c r="AN168" s="2750"/>
      <c r="AO168" s="2606"/>
      <c r="AP168" s="2644" t="s">
        <v>6190</v>
      </c>
      <c r="AR168" s="3472"/>
      <c r="AS168" s="3438" t="str">
        <f t="shared" si="2"/>
        <v>Please complete all cells in row</v>
      </c>
      <c r="AT168" s="3473">
        <v>3</v>
      </c>
      <c r="AU168" s="3479"/>
    </row>
    <row r="169" spans="2:47" ht="15" customHeight="1">
      <c r="B169" s="2635" t="s">
        <v>6191</v>
      </c>
      <c r="C169" s="2636" t="s">
        <v>5869</v>
      </c>
      <c r="D169" s="2637" t="s">
        <v>731</v>
      </c>
      <c r="E169" s="2637">
        <v>3</v>
      </c>
      <c r="F169" s="2638"/>
      <c r="G169" s="2638"/>
      <c r="H169" s="2638"/>
      <c r="I169" s="2638"/>
      <c r="J169" s="2638"/>
      <c r="K169" s="2638"/>
      <c r="L169" s="2639"/>
      <c r="M169" s="2645"/>
      <c r="N169" s="2640"/>
      <c r="O169" s="2638"/>
      <c r="P169" s="2638"/>
      <c r="Q169" s="2638"/>
      <c r="R169" s="2638"/>
      <c r="S169" s="2638"/>
      <c r="T169" s="2639"/>
      <c r="V169" s="2640"/>
      <c r="W169" s="2638"/>
      <c r="X169" s="2638"/>
      <c r="Y169" s="2638"/>
      <c r="Z169" s="2638"/>
      <c r="AA169" s="2638"/>
      <c r="AB169" s="2639"/>
      <c r="AC169" s="2631"/>
      <c r="AD169" s="2640"/>
      <c r="AE169" s="2638"/>
      <c r="AF169" s="2638"/>
      <c r="AG169" s="2641"/>
      <c r="AH169" s="2642"/>
      <c r="AI169" s="2642"/>
      <c r="AJ169" s="2642"/>
      <c r="AK169" s="2642"/>
      <c r="AL169" s="2642"/>
      <c r="AM169" s="2642"/>
      <c r="AN169" s="2750"/>
      <c r="AO169" s="2606"/>
      <c r="AP169" s="2644" t="s">
        <v>6192</v>
      </c>
      <c r="AR169" s="3472"/>
      <c r="AS169" s="3438" t="str">
        <f t="shared" si="2"/>
        <v>Please complete all cells in row</v>
      </c>
      <c r="AT169" s="3473">
        <v>3</v>
      </c>
      <c r="AU169" s="3479"/>
    </row>
    <row r="170" spans="2:47" ht="15" customHeight="1">
      <c r="B170" s="2635" t="s">
        <v>6193</v>
      </c>
      <c r="C170" s="2636" t="s">
        <v>5869</v>
      </c>
      <c r="D170" s="2637" t="s">
        <v>731</v>
      </c>
      <c r="E170" s="2637">
        <v>3</v>
      </c>
      <c r="F170" s="2638"/>
      <c r="G170" s="2638"/>
      <c r="H170" s="2638"/>
      <c r="I170" s="2638"/>
      <c r="J170" s="2638"/>
      <c r="K170" s="2638"/>
      <c r="L170" s="2639"/>
      <c r="M170" s="2645"/>
      <c r="N170" s="2640"/>
      <c r="O170" s="2638"/>
      <c r="P170" s="2638"/>
      <c r="Q170" s="2638"/>
      <c r="R170" s="2638"/>
      <c r="S170" s="2638"/>
      <c r="T170" s="2639"/>
      <c r="V170" s="2640"/>
      <c r="W170" s="2638"/>
      <c r="X170" s="2638"/>
      <c r="Y170" s="2638"/>
      <c r="Z170" s="2638"/>
      <c r="AA170" s="2638"/>
      <c r="AB170" s="2639"/>
      <c r="AC170" s="2631"/>
      <c r="AD170" s="2640"/>
      <c r="AE170" s="2638"/>
      <c r="AF170" s="2638"/>
      <c r="AG170" s="2641"/>
      <c r="AH170" s="2642"/>
      <c r="AI170" s="2642"/>
      <c r="AJ170" s="2642"/>
      <c r="AK170" s="2642"/>
      <c r="AL170" s="2642"/>
      <c r="AM170" s="2642"/>
      <c r="AN170" s="2750"/>
      <c r="AO170" s="2606"/>
      <c r="AP170" s="2644" t="s">
        <v>6194</v>
      </c>
      <c r="AR170" s="3472"/>
      <c r="AS170" s="3438" t="str">
        <f t="shared" si="2"/>
        <v>Please complete all cells in row</v>
      </c>
      <c r="AT170" s="3473">
        <v>3</v>
      </c>
      <c r="AU170" s="3479"/>
    </row>
    <row r="171" spans="2:47" ht="15" customHeight="1">
      <c r="B171" s="2635" t="s">
        <v>6195</v>
      </c>
      <c r="C171" s="2636" t="s">
        <v>5869</v>
      </c>
      <c r="D171" s="2637" t="s">
        <v>731</v>
      </c>
      <c r="E171" s="2637">
        <v>3</v>
      </c>
      <c r="F171" s="2638"/>
      <c r="G171" s="2638"/>
      <c r="H171" s="2638"/>
      <c r="I171" s="2638"/>
      <c r="J171" s="2638"/>
      <c r="K171" s="2638"/>
      <c r="L171" s="2639"/>
      <c r="M171" s="2645"/>
      <c r="N171" s="2640"/>
      <c r="O171" s="2638"/>
      <c r="P171" s="2638"/>
      <c r="Q171" s="2638"/>
      <c r="R171" s="2638"/>
      <c r="S171" s="2638"/>
      <c r="T171" s="2639"/>
      <c r="V171" s="2640"/>
      <c r="W171" s="2638"/>
      <c r="X171" s="2638"/>
      <c r="Y171" s="2638"/>
      <c r="Z171" s="2638"/>
      <c r="AA171" s="2638"/>
      <c r="AB171" s="2639"/>
      <c r="AC171" s="2631"/>
      <c r="AD171" s="2640"/>
      <c r="AE171" s="2638"/>
      <c r="AF171" s="2638"/>
      <c r="AG171" s="2641"/>
      <c r="AH171" s="2642"/>
      <c r="AI171" s="2642"/>
      <c r="AJ171" s="2642"/>
      <c r="AK171" s="2642"/>
      <c r="AL171" s="2642"/>
      <c r="AM171" s="2642"/>
      <c r="AN171" s="2750"/>
      <c r="AO171" s="2606"/>
      <c r="AP171" s="2644" t="s">
        <v>6196</v>
      </c>
      <c r="AR171" s="3472"/>
      <c r="AS171" s="3438" t="str">
        <f t="shared" si="2"/>
        <v>Please complete all cells in row</v>
      </c>
      <c r="AT171" s="3473">
        <v>3</v>
      </c>
      <c r="AU171" s="3479"/>
    </row>
    <row r="172" spans="2:47" ht="15" customHeight="1">
      <c r="B172" s="2635" t="s">
        <v>6197</v>
      </c>
      <c r="C172" s="2636" t="s">
        <v>5869</v>
      </c>
      <c r="D172" s="2637" t="s">
        <v>731</v>
      </c>
      <c r="E172" s="2637">
        <v>3</v>
      </c>
      <c r="F172" s="2638"/>
      <c r="G172" s="2638"/>
      <c r="H172" s="2638"/>
      <c r="I172" s="2638"/>
      <c r="J172" s="2638"/>
      <c r="K172" s="2638"/>
      <c r="L172" s="2639"/>
      <c r="M172" s="2645"/>
      <c r="N172" s="2640"/>
      <c r="O172" s="2638"/>
      <c r="P172" s="2638"/>
      <c r="Q172" s="2638"/>
      <c r="R172" s="2638"/>
      <c r="S172" s="2638"/>
      <c r="T172" s="2639"/>
      <c r="V172" s="2640"/>
      <c r="W172" s="2638"/>
      <c r="X172" s="2638"/>
      <c r="Y172" s="2638"/>
      <c r="Z172" s="2638"/>
      <c r="AA172" s="2638"/>
      <c r="AB172" s="2639"/>
      <c r="AC172" s="2631"/>
      <c r="AD172" s="2640"/>
      <c r="AE172" s="2638"/>
      <c r="AF172" s="2638"/>
      <c r="AG172" s="2641"/>
      <c r="AH172" s="2642"/>
      <c r="AI172" s="2642"/>
      <c r="AJ172" s="2642"/>
      <c r="AK172" s="2642"/>
      <c r="AL172" s="2642"/>
      <c r="AM172" s="2642"/>
      <c r="AN172" s="2750"/>
      <c r="AO172" s="2606"/>
      <c r="AP172" s="2644" t="s">
        <v>6198</v>
      </c>
      <c r="AR172" s="3472"/>
      <c r="AS172" s="3438" t="str">
        <f t="shared" si="2"/>
        <v>Please complete all cells in row</v>
      </c>
      <c r="AT172" s="3473">
        <v>3</v>
      </c>
      <c r="AU172" s="3479"/>
    </row>
    <row r="173" spans="2:47" ht="15" customHeight="1">
      <c r="B173" s="2635" t="s">
        <v>6199</v>
      </c>
      <c r="C173" s="2636" t="s">
        <v>5869</v>
      </c>
      <c r="D173" s="2637" t="s">
        <v>731</v>
      </c>
      <c r="E173" s="2637">
        <v>3</v>
      </c>
      <c r="F173" s="2638"/>
      <c r="G173" s="2638"/>
      <c r="H173" s="2638"/>
      <c r="I173" s="2638"/>
      <c r="J173" s="2638"/>
      <c r="K173" s="2638"/>
      <c r="L173" s="2639"/>
      <c r="M173" s="2645"/>
      <c r="N173" s="2640"/>
      <c r="O173" s="2638"/>
      <c r="P173" s="2638"/>
      <c r="Q173" s="2638"/>
      <c r="R173" s="2638"/>
      <c r="S173" s="2638"/>
      <c r="T173" s="2639"/>
      <c r="V173" s="2640"/>
      <c r="W173" s="2638"/>
      <c r="X173" s="2638"/>
      <c r="Y173" s="2638"/>
      <c r="Z173" s="2638"/>
      <c r="AA173" s="2638"/>
      <c r="AB173" s="2639"/>
      <c r="AC173" s="2631"/>
      <c r="AD173" s="2640"/>
      <c r="AE173" s="2638"/>
      <c r="AF173" s="2638"/>
      <c r="AG173" s="2641"/>
      <c r="AH173" s="2642"/>
      <c r="AI173" s="2642"/>
      <c r="AJ173" s="2642"/>
      <c r="AK173" s="2642"/>
      <c r="AL173" s="2642"/>
      <c r="AM173" s="2642"/>
      <c r="AN173" s="2750"/>
      <c r="AO173" s="2606"/>
      <c r="AP173" s="2644" t="s">
        <v>6200</v>
      </c>
      <c r="AR173" s="3472"/>
      <c r="AS173" s="3438" t="str">
        <f t="shared" si="2"/>
        <v>Please complete all cells in row</v>
      </c>
      <c r="AT173" s="3473">
        <v>3</v>
      </c>
      <c r="AU173" s="3479"/>
    </row>
    <row r="174" spans="2:47" ht="15" customHeight="1">
      <c r="B174" s="2635" t="s">
        <v>6201</v>
      </c>
      <c r="C174" s="2636" t="s">
        <v>5869</v>
      </c>
      <c r="D174" s="2637" t="s">
        <v>731</v>
      </c>
      <c r="E174" s="2637">
        <v>3</v>
      </c>
      <c r="F174" s="2638"/>
      <c r="G174" s="2638"/>
      <c r="H174" s="2638"/>
      <c r="I174" s="2638"/>
      <c r="J174" s="2638"/>
      <c r="K174" s="2638"/>
      <c r="L174" s="2639"/>
      <c r="M174" s="2645"/>
      <c r="N174" s="2640"/>
      <c r="O174" s="2638"/>
      <c r="P174" s="2638"/>
      <c r="Q174" s="2638"/>
      <c r="R174" s="2638"/>
      <c r="S174" s="2638"/>
      <c r="T174" s="2639"/>
      <c r="V174" s="2640"/>
      <c r="W174" s="2638"/>
      <c r="X174" s="2638"/>
      <c r="Y174" s="2638"/>
      <c r="Z174" s="2638"/>
      <c r="AA174" s="2638"/>
      <c r="AB174" s="2639"/>
      <c r="AC174" s="2631"/>
      <c r="AD174" s="2640"/>
      <c r="AE174" s="2638"/>
      <c r="AF174" s="2638"/>
      <c r="AG174" s="2641"/>
      <c r="AH174" s="2642"/>
      <c r="AI174" s="2642"/>
      <c r="AJ174" s="2642"/>
      <c r="AK174" s="2642"/>
      <c r="AL174" s="2642"/>
      <c r="AM174" s="2642"/>
      <c r="AN174" s="2750"/>
      <c r="AO174" s="2606"/>
      <c r="AP174" s="2644" t="s">
        <v>6202</v>
      </c>
      <c r="AR174" s="3472"/>
      <c r="AS174" s="3438" t="str">
        <f t="shared" si="2"/>
        <v>Please complete all cells in row</v>
      </c>
      <c r="AT174" s="3473">
        <v>3</v>
      </c>
      <c r="AU174" s="3479"/>
    </row>
    <row r="175" spans="2:47" ht="15" customHeight="1">
      <c r="B175" s="2635" t="s">
        <v>6203</v>
      </c>
      <c r="C175" s="2636" t="s">
        <v>5869</v>
      </c>
      <c r="D175" s="2637" t="s">
        <v>731</v>
      </c>
      <c r="E175" s="2637">
        <v>3</v>
      </c>
      <c r="F175" s="2638"/>
      <c r="G175" s="2638"/>
      <c r="H175" s="2638"/>
      <c r="I175" s="2638"/>
      <c r="J175" s="2638"/>
      <c r="K175" s="2638"/>
      <c r="L175" s="2639"/>
      <c r="M175" s="2645"/>
      <c r="N175" s="2640"/>
      <c r="O175" s="2638"/>
      <c r="P175" s="2638"/>
      <c r="Q175" s="2638"/>
      <c r="R175" s="2638"/>
      <c r="S175" s="2638"/>
      <c r="T175" s="2639"/>
      <c r="V175" s="2640"/>
      <c r="W175" s="2638"/>
      <c r="X175" s="2638"/>
      <c r="Y175" s="2638"/>
      <c r="Z175" s="2638"/>
      <c r="AA175" s="2638"/>
      <c r="AB175" s="2639"/>
      <c r="AC175" s="2631"/>
      <c r="AD175" s="2640"/>
      <c r="AE175" s="2638"/>
      <c r="AF175" s="2638"/>
      <c r="AG175" s="2641"/>
      <c r="AH175" s="2642"/>
      <c r="AI175" s="2642"/>
      <c r="AJ175" s="2642"/>
      <c r="AK175" s="2642"/>
      <c r="AL175" s="2642"/>
      <c r="AM175" s="2642"/>
      <c r="AN175" s="2750"/>
      <c r="AO175" s="2606"/>
      <c r="AP175" s="2644" t="s">
        <v>6204</v>
      </c>
      <c r="AR175" s="3472"/>
      <c r="AS175" s="3438" t="str">
        <f t="shared" si="2"/>
        <v>Please complete all cells in row</v>
      </c>
      <c r="AT175" s="3473">
        <v>3</v>
      </c>
      <c r="AU175" s="3479"/>
    </row>
    <row r="176" spans="2:47" ht="15" customHeight="1">
      <c r="B176" s="2635" t="s">
        <v>6205</v>
      </c>
      <c r="C176" s="2636" t="s">
        <v>5869</v>
      </c>
      <c r="D176" s="2637" t="s">
        <v>731</v>
      </c>
      <c r="E176" s="2637">
        <v>3</v>
      </c>
      <c r="F176" s="2638"/>
      <c r="G176" s="2638"/>
      <c r="H176" s="2638"/>
      <c r="I176" s="2638"/>
      <c r="J176" s="2638"/>
      <c r="K176" s="2638"/>
      <c r="L176" s="2639"/>
      <c r="M176" s="2645"/>
      <c r="N176" s="2640"/>
      <c r="O176" s="2638"/>
      <c r="P176" s="2638"/>
      <c r="Q176" s="2638"/>
      <c r="R176" s="2638"/>
      <c r="S176" s="2638"/>
      <c r="T176" s="2639"/>
      <c r="V176" s="2640"/>
      <c r="W176" s="2638"/>
      <c r="X176" s="2638"/>
      <c r="Y176" s="2638"/>
      <c r="Z176" s="2638"/>
      <c r="AA176" s="2638"/>
      <c r="AB176" s="2639"/>
      <c r="AC176" s="2631"/>
      <c r="AD176" s="2640"/>
      <c r="AE176" s="2638"/>
      <c r="AF176" s="2638"/>
      <c r="AG176" s="2641"/>
      <c r="AH176" s="2642"/>
      <c r="AI176" s="2642"/>
      <c r="AJ176" s="2642"/>
      <c r="AK176" s="2642"/>
      <c r="AL176" s="2642"/>
      <c r="AM176" s="2642"/>
      <c r="AN176" s="2750"/>
      <c r="AO176" s="2606"/>
      <c r="AP176" s="2644" t="s">
        <v>6206</v>
      </c>
      <c r="AR176" s="3472"/>
      <c r="AS176" s="3438" t="str">
        <f t="shared" si="2"/>
        <v>Please complete all cells in row</v>
      </c>
      <c r="AT176" s="3473">
        <v>3</v>
      </c>
      <c r="AU176" s="3479"/>
    </row>
    <row r="177" spans="2:47" ht="15" customHeight="1">
      <c r="B177" s="2635" t="s">
        <v>6207</v>
      </c>
      <c r="C177" s="2636" t="s">
        <v>5869</v>
      </c>
      <c r="D177" s="2637" t="s">
        <v>731</v>
      </c>
      <c r="E177" s="2637">
        <v>3</v>
      </c>
      <c r="F177" s="2638"/>
      <c r="G177" s="2638"/>
      <c r="H177" s="2638"/>
      <c r="I177" s="2638"/>
      <c r="J177" s="2638"/>
      <c r="K177" s="2638"/>
      <c r="L177" s="2639"/>
      <c r="M177" s="2645"/>
      <c r="N177" s="2640"/>
      <c r="O177" s="2638"/>
      <c r="P177" s="2638"/>
      <c r="Q177" s="2638"/>
      <c r="R177" s="2638"/>
      <c r="S177" s="2638"/>
      <c r="T177" s="2639"/>
      <c r="V177" s="2640"/>
      <c r="W177" s="2638"/>
      <c r="X177" s="2638"/>
      <c r="Y177" s="2638"/>
      <c r="Z177" s="2638"/>
      <c r="AA177" s="2638"/>
      <c r="AB177" s="2639"/>
      <c r="AC177" s="2631"/>
      <c r="AD177" s="2640"/>
      <c r="AE177" s="2638"/>
      <c r="AF177" s="2638"/>
      <c r="AG177" s="2641"/>
      <c r="AH177" s="2642"/>
      <c r="AI177" s="2642"/>
      <c r="AJ177" s="2642"/>
      <c r="AK177" s="2642"/>
      <c r="AL177" s="2642"/>
      <c r="AM177" s="2642"/>
      <c r="AN177" s="2750"/>
      <c r="AO177" s="2606"/>
      <c r="AP177" s="2644" t="s">
        <v>6208</v>
      </c>
      <c r="AR177" s="3472"/>
      <c r="AS177" s="3438" t="str">
        <f t="shared" si="2"/>
        <v>Please complete all cells in row</v>
      </c>
      <c r="AT177" s="3473">
        <v>3</v>
      </c>
      <c r="AU177" s="3479"/>
    </row>
    <row r="178" spans="2:47" ht="15" customHeight="1">
      <c r="B178" s="2635" t="s">
        <v>6209</v>
      </c>
      <c r="C178" s="2636" t="s">
        <v>5869</v>
      </c>
      <c r="D178" s="2637" t="s">
        <v>731</v>
      </c>
      <c r="E178" s="2637">
        <v>3</v>
      </c>
      <c r="F178" s="2638"/>
      <c r="G178" s="2638"/>
      <c r="H178" s="2638"/>
      <c r="I178" s="2638"/>
      <c r="J178" s="2638"/>
      <c r="K178" s="2638"/>
      <c r="L178" s="2639"/>
      <c r="M178" s="2645"/>
      <c r="N178" s="2640"/>
      <c r="O178" s="2638"/>
      <c r="P178" s="2638"/>
      <c r="Q178" s="2638"/>
      <c r="R178" s="2638"/>
      <c r="S178" s="2638"/>
      <c r="T178" s="2639"/>
      <c r="V178" s="2640"/>
      <c r="W178" s="2638"/>
      <c r="X178" s="2638"/>
      <c r="Y178" s="2638"/>
      <c r="Z178" s="2638"/>
      <c r="AA178" s="2638"/>
      <c r="AB178" s="2639"/>
      <c r="AC178" s="2631"/>
      <c r="AD178" s="2640"/>
      <c r="AE178" s="2638"/>
      <c r="AF178" s="2638"/>
      <c r="AG178" s="2641"/>
      <c r="AH178" s="2642"/>
      <c r="AI178" s="2642"/>
      <c r="AJ178" s="2642"/>
      <c r="AK178" s="2642"/>
      <c r="AL178" s="2642"/>
      <c r="AM178" s="2642"/>
      <c r="AN178" s="2750"/>
      <c r="AO178" s="2606"/>
      <c r="AP178" s="2644" t="s">
        <v>6210</v>
      </c>
      <c r="AR178" s="3472"/>
      <c r="AS178" s="3438" t="str">
        <f t="shared" si="2"/>
        <v>Please complete all cells in row</v>
      </c>
      <c r="AT178" s="3473">
        <v>3</v>
      </c>
      <c r="AU178" s="3479"/>
    </row>
    <row r="179" spans="2:47" ht="15" customHeight="1">
      <c r="B179" s="2635" t="s">
        <v>6211</v>
      </c>
      <c r="C179" s="2636" t="s">
        <v>5869</v>
      </c>
      <c r="D179" s="2637" t="s">
        <v>731</v>
      </c>
      <c r="E179" s="2637">
        <v>3</v>
      </c>
      <c r="F179" s="2638"/>
      <c r="G179" s="2638"/>
      <c r="H179" s="2638"/>
      <c r="I179" s="2638"/>
      <c r="J179" s="2638"/>
      <c r="K179" s="2638"/>
      <c r="L179" s="2639"/>
      <c r="M179" s="2645"/>
      <c r="N179" s="2640"/>
      <c r="O179" s="2638"/>
      <c r="P179" s="2638"/>
      <c r="Q179" s="2638"/>
      <c r="R179" s="2638"/>
      <c r="S179" s="2638"/>
      <c r="T179" s="2639"/>
      <c r="V179" s="2640"/>
      <c r="W179" s="2638"/>
      <c r="X179" s="2638"/>
      <c r="Y179" s="2638"/>
      <c r="Z179" s="2638"/>
      <c r="AA179" s="2638"/>
      <c r="AB179" s="2639"/>
      <c r="AC179" s="2631"/>
      <c r="AD179" s="2640"/>
      <c r="AE179" s="2638"/>
      <c r="AF179" s="2638"/>
      <c r="AG179" s="2641"/>
      <c r="AH179" s="2642"/>
      <c r="AI179" s="2642"/>
      <c r="AJ179" s="2642"/>
      <c r="AK179" s="2642"/>
      <c r="AL179" s="2642"/>
      <c r="AM179" s="2642"/>
      <c r="AN179" s="2750"/>
      <c r="AO179" s="2606"/>
      <c r="AP179" s="2644" t="s">
        <v>6212</v>
      </c>
      <c r="AR179" s="3472"/>
      <c r="AS179" s="3438" t="str">
        <f t="shared" si="2"/>
        <v>Please complete all cells in row</v>
      </c>
      <c r="AT179" s="3473">
        <v>3</v>
      </c>
      <c r="AU179" s="3479"/>
    </row>
    <row r="180" spans="2:47" ht="15" customHeight="1">
      <c r="B180" s="2635" t="s">
        <v>6213</v>
      </c>
      <c r="C180" s="2636" t="s">
        <v>5869</v>
      </c>
      <c r="D180" s="2637" t="s">
        <v>731</v>
      </c>
      <c r="E180" s="2637">
        <v>3</v>
      </c>
      <c r="F180" s="2638"/>
      <c r="G180" s="2638"/>
      <c r="H180" s="2638"/>
      <c r="I180" s="2638"/>
      <c r="J180" s="2638"/>
      <c r="K180" s="2638"/>
      <c r="L180" s="2639"/>
      <c r="M180" s="2645"/>
      <c r="N180" s="2640"/>
      <c r="O180" s="2638"/>
      <c r="P180" s="2638"/>
      <c r="Q180" s="2638"/>
      <c r="R180" s="2638"/>
      <c r="S180" s="2638"/>
      <c r="T180" s="2639"/>
      <c r="V180" s="2640"/>
      <c r="W180" s="2638"/>
      <c r="X180" s="2638"/>
      <c r="Y180" s="2638"/>
      <c r="Z180" s="2638"/>
      <c r="AA180" s="2638"/>
      <c r="AB180" s="2639"/>
      <c r="AC180" s="2631"/>
      <c r="AD180" s="2640"/>
      <c r="AE180" s="2638"/>
      <c r="AF180" s="2638"/>
      <c r="AG180" s="2641"/>
      <c r="AH180" s="2642"/>
      <c r="AI180" s="2642"/>
      <c r="AJ180" s="2642"/>
      <c r="AK180" s="2642"/>
      <c r="AL180" s="2642"/>
      <c r="AM180" s="2642"/>
      <c r="AN180" s="2750"/>
      <c r="AO180" s="2606"/>
      <c r="AP180" s="2644" t="s">
        <v>6214</v>
      </c>
      <c r="AR180" s="3472"/>
      <c r="AS180" s="3438" t="str">
        <f t="shared" si="2"/>
        <v>Please complete all cells in row</v>
      </c>
      <c r="AT180" s="3473">
        <v>3</v>
      </c>
      <c r="AU180" s="3479"/>
    </row>
    <row r="181" spans="2:47" ht="15" customHeight="1">
      <c r="B181" s="2635" t="s">
        <v>6215</v>
      </c>
      <c r="C181" s="2636" t="s">
        <v>5869</v>
      </c>
      <c r="D181" s="2637" t="s">
        <v>731</v>
      </c>
      <c r="E181" s="2637">
        <v>3</v>
      </c>
      <c r="F181" s="2638"/>
      <c r="G181" s="2638"/>
      <c r="H181" s="2638"/>
      <c r="I181" s="2638"/>
      <c r="J181" s="2638"/>
      <c r="K181" s="2638"/>
      <c r="L181" s="2639"/>
      <c r="M181" s="2645"/>
      <c r="N181" s="2640"/>
      <c r="O181" s="2638"/>
      <c r="P181" s="2638"/>
      <c r="Q181" s="2638"/>
      <c r="R181" s="2638"/>
      <c r="S181" s="2638"/>
      <c r="T181" s="2639"/>
      <c r="V181" s="2640"/>
      <c r="W181" s="2638"/>
      <c r="X181" s="2638"/>
      <c r="Y181" s="2638"/>
      <c r="Z181" s="2638"/>
      <c r="AA181" s="2638"/>
      <c r="AB181" s="2639"/>
      <c r="AC181" s="2631"/>
      <c r="AD181" s="2640"/>
      <c r="AE181" s="2638"/>
      <c r="AF181" s="2638"/>
      <c r="AG181" s="2641"/>
      <c r="AH181" s="2642"/>
      <c r="AI181" s="2642"/>
      <c r="AJ181" s="2642"/>
      <c r="AK181" s="2642"/>
      <c r="AL181" s="2642"/>
      <c r="AM181" s="2642"/>
      <c r="AN181" s="2750"/>
      <c r="AO181" s="2606"/>
      <c r="AP181" s="2644" t="s">
        <v>6216</v>
      </c>
      <c r="AR181" s="3472"/>
      <c r="AS181" s="3438" t="str">
        <f t="shared" si="2"/>
        <v>Please complete all cells in row</v>
      </c>
      <c r="AT181" s="3473">
        <v>3</v>
      </c>
      <c r="AU181" s="3479"/>
    </row>
    <row r="182" spans="2:47" ht="15" customHeight="1">
      <c r="B182" s="2635" t="s">
        <v>6217</v>
      </c>
      <c r="C182" s="2636" t="s">
        <v>5869</v>
      </c>
      <c r="D182" s="2637" t="s">
        <v>731</v>
      </c>
      <c r="E182" s="2637">
        <v>3</v>
      </c>
      <c r="F182" s="2638"/>
      <c r="G182" s="2638"/>
      <c r="H182" s="2638"/>
      <c r="I182" s="2638"/>
      <c r="J182" s="2638"/>
      <c r="K182" s="2638"/>
      <c r="L182" s="2639"/>
      <c r="M182" s="2645"/>
      <c r="N182" s="2640"/>
      <c r="O182" s="2638"/>
      <c r="P182" s="2638"/>
      <c r="Q182" s="2638"/>
      <c r="R182" s="2638"/>
      <c r="S182" s="2638"/>
      <c r="T182" s="2639"/>
      <c r="V182" s="2640"/>
      <c r="W182" s="2638"/>
      <c r="X182" s="2638"/>
      <c r="Y182" s="2638"/>
      <c r="Z182" s="2638"/>
      <c r="AA182" s="2638"/>
      <c r="AB182" s="2639"/>
      <c r="AC182" s="2631"/>
      <c r="AD182" s="2640"/>
      <c r="AE182" s="2638"/>
      <c r="AF182" s="2638"/>
      <c r="AG182" s="2641"/>
      <c r="AH182" s="2642"/>
      <c r="AI182" s="2642"/>
      <c r="AJ182" s="2642"/>
      <c r="AK182" s="2642"/>
      <c r="AL182" s="2642"/>
      <c r="AM182" s="2642"/>
      <c r="AN182" s="2750"/>
      <c r="AO182" s="2606"/>
      <c r="AP182" s="2644" t="s">
        <v>6218</v>
      </c>
      <c r="AR182" s="3472"/>
      <c r="AS182" s="3438" t="str">
        <f t="shared" si="2"/>
        <v>Please complete all cells in row</v>
      </c>
      <c r="AT182" s="3473">
        <v>3</v>
      </c>
      <c r="AU182" s="3479"/>
    </row>
    <row r="183" spans="2:47" ht="15" customHeight="1">
      <c r="B183" s="2635" t="s">
        <v>6219</v>
      </c>
      <c r="C183" s="2636" t="s">
        <v>5869</v>
      </c>
      <c r="D183" s="2637" t="s">
        <v>731</v>
      </c>
      <c r="E183" s="2637">
        <v>3</v>
      </c>
      <c r="F183" s="2638"/>
      <c r="G183" s="2638"/>
      <c r="H183" s="2638"/>
      <c r="I183" s="2638"/>
      <c r="J183" s="2638"/>
      <c r="K183" s="2638"/>
      <c r="L183" s="2639"/>
      <c r="M183" s="2645"/>
      <c r="N183" s="2640"/>
      <c r="O183" s="2638"/>
      <c r="P183" s="2638"/>
      <c r="Q183" s="2638"/>
      <c r="R183" s="2638"/>
      <c r="S183" s="2638"/>
      <c r="T183" s="2639"/>
      <c r="V183" s="2640"/>
      <c r="W183" s="2638"/>
      <c r="X183" s="2638"/>
      <c r="Y183" s="2638"/>
      <c r="Z183" s="2638"/>
      <c r="AA183" s="2638"/>
      <c r="AB183" s="2639"/>
      <c r="AC183" s="2631"/>
      <c r="AD183" s="2640"/>
      <c r="AE183" s="2638"/>
      <c r="AF183" s="2638"/>
      <c r="AG183" s="2641"/>
      <c r="AH183" s="2642"/>
      <c r="AI183" s="2642"/>
      <c r="AJ183" s="2642"/>
      <c r="AK183" s="2642"/>
      <c r="AL183" s="2642"/>
      <c r="AM183" s="2642"/>
      <c r="AN183" s="2750"/>
      <c r="AO183" s="2606"/>
      <c r="AP183" s="2644" t="s">
        <v>6220</v>
      </c>
      <c r="AR183" s="3472"/>
      <c r="AS183" s="3438" t="str">
        <f t="shared" si="2"/>
        <v>Please complete all cells in row</v>
      </c>
      <c r="AT183" s="3473">
        <v>3</v>
      </c>
      <c r="AU183" s="3479"/>
    </row>
    <row r="184" spans="2:47" ht="15" customHeight="1">
      <c r="B184" s="2635" t="s">
        <v>6221</v>
      </c>
      <c r="C184" s="2636" t="s">
        <v>5869</v>
      </c>
      <c r="D184" s="2637" t="s">
        <v>731</v>
      </c>
      <c r="E184" s="2637">
        <v>3</v>
      </c>
      <c r="F184" s="2638"/>
      <c r="G184" s="2638"/>
      <c r="H184" s="2638"/>
      <c r="I184" s="2638"/>
      <c r="J184" s="2638"/>
      <c r="K184" s="2638"/>
      <c r="L184" s="2639"/>
      <c r="M184" s="2645"/>
      <c r="N184" s="2640"/>
      <c r="O184" s="2638"/>
      <c r="P184" s="2638"/>
      <c r="Q184" s="2638"/>
      <c r="R184" s="2638"/>
      <c r="S184" s="2638"/>
      <c r="T184" s="2639"/>
      <c r="V184" s="2640"/>
      <c r="W184" s="2638"/>
      <c r="X184" s="2638"/>
      <c r="Y184" s="2638"/>
      <c r="Z184" s="2638"/>
      <c r="AA184" s="2638"/>
      <c r="AB184" s="2639"/>
      <c r="AC184" s="2631"/>
      <c r="AD184" s="2640"/>
      <c r="AE184" s="2638"/>
      <c r="AF184" s="2638"/>
      <c r="AG184" s="2641"/>
      <c r="AH184" s="2642"/>
      <c r="AI184" s="2642"/>
      <c r="AJ184" s="2642"/>
      <c r="AK184" s="2642"/>
      <c r="AL184" s="2642"/>
      <c r="AM184" s="2642"/>
      <c r="AN184" s="2750"/>
      <c r="AO184" s="2606"/>
      <c r="AP184" s="2644" t="s">
        <v>6222</v>
      </c>
      <c r="AR184" s="3472"/>
      <c r="AS184" s="3438" t="str">
        <f t="shared" si="2"/>
        <v>Please complete all cells in row</v>
      </c>
      <c r="AT184" s="3473">
        <v>3</v>
      </c>
      <c r="AU184" s="3479"/>
    </row>
    <row r="185" spans="2:47" ht="15" customHeight="1">
      <c r="B185" s="2635" t="s">
        <v>6223</v>
      </c>
      <c r="C185" s="2636" t="s">
        <v>5869</v>
      </c>
      <c r="D185" s="2637" t="s">
        <v>731</v>
      </c>
      <c r="E185" s="2637">
        <v>3</v>
      </c>
      <c r="F185" s="2638"/>
      <c r="G185" s="2638"/>
      <c r="H185" s="2638"/>
      <c r="I185" s="2638"/>
      <c r="J185" s="2638"/>
      <c r="K185" s="2638"/>
      <c r="L185" s="2639"/>
      <c r="M185" s="2645"/>
      <c r="N185" s="2640"/>
      <c r="O185" s="2638"/>
      <c r="P185" s="2638"/>
      <c r="Q185" s="2638"/>
      <c r="R185" s="2638"/>
      <c r="S185" s="2638"/>
      <c r="T185" s="2639"/>
      <c r="V185" s="2640"/>
      <c r="W185" s="2638"/>
      <c r="X185" s="2638"/>
      <c r="Y185" s="2638"/>
      <c r="Z185" s="2638"/>
      <c r="AA185" s="2638"/>
      <c r="AB185" s="2639"/>
      <c r="AC185" s="2631"/>
      <c r="AD185" s="2640"/>
      <c r="AE185" s="2638"/>
      <c r="AF185" s="2638"/>
      <c r="AG185" s="2641"/>
      <c r="AH185" s="2642"/>
      <c r="AI185" s="2642"/>
      <c r="AJ185" s="2642"/>
      <c r="AK185" s="2642"/>
      <c r="AL185" s="2642"/>
      <c r="AM185" s="2642"/>
      <c r="AN185" s="2750"/>
      <c r="AO185" s="2606"/>
      <c r="AP185" s="2644" t="s">
        <v>6224</v>
      </c>
      <c r="AR185" s="3472"/>
      <c r="AS185" s="3438" t="str">
        <f t="shared" si="2"/>
        <v>Please complete all cells in row</v>
      </c>
      <c r="AT185" s="3473">
        <v>3</v>
      </c>
      <c r="AU185" s="3479"/>
    </row>
    <row r="186" spans="2:47" ht="15" customHeight="1">
      <c r="B186" s="2635" t="s">
        <v>6225</v>
      </c>
      <c r="C186" s="2636" t="s">
        <v>5869</v>
      </c>
      <c r="D186" s="2637" t="s">
        <v>731</v>
      </c>
      <c r="E186" s="2637">
        <v>3</v>
      </c>
      <c r="F186" s="2638"/>
      <c r="G186" s="2638"/>
      <c r="H186" s="2638"/>
      <c r="I186" s="2638"/>
      <c r="J186" s="2638"/>
      <c r="K186" s="2638"/>
      <c r="L186" s="2639"/>
      <c r="M186" s="2645"/>
      <c r="N186" s="2640"/>
      <c r="O186" s="2638"/>
      <c r="P186" s="2638"/>
      <c r="Q186" s="2638"/>
      <c r="R186" s="2638"/>
      <c r="S186" s="2638"/>
      <c r="T186" s="2639"/>
      <c r="V186" s="2640"/>
      <c r="W186" s="2638"/>
      <c r="X186" s="2638"/>
      <c r="Y186" s="2638"/>
      <c r="Z186" s="2638"/>
      <c r="AA186" s="2638"/>
      <c r="AB186" s="2639"/>
      <c r="AC186" s="2631"/>
      <c r="AD186" s="2640"/>
      <c r="AE186" s="2638"/>
      <c r="AF186" s="2638"/>
      <c r="AG186" s="2641"/>
      <c r="AH186" s="2642"/>
      <c r="AI186" s="2642"/>
      <c r="AJ186" s="2642"/>
      <c r="AK186" s="2642"/>
      <c r="AL186" s="2642"/>
      <c r="AM186" s="2642"/>
      <c r="AN186" s="2750"/>
      <c r="AO186" s="2606"/>
      <c r="AP186" s="2644" t="s">
        <v>6226</v>
      </c>
      <c r="AR186" s="3472"/>
      <c r="AS186" s="3438" t="str">
        <f t="shared" si="2"/>
        <v>Please complete all cells in row</v>
      </c>
      <c r="AT186" s="3473">
        <v>3</v>
      </c>
      <c r="AU186" s="3479"/>
    </row>
    <row r="187" spans="2:47" ht="15" customHeight="1">
      <c r="B187" s="2635" t="s">
        <v>6227</v>
      </c>
      <c r="C187" s="2636" t="s">
        <v>5869</v>
      </c>
      <c r="D187" s="2637" t="s">
        <v>731</v>
      </c>
      <c r="E187" s="2637">
        <v>3</v>
      </c>
      <c r="F187" s="2638"/>
      <c r="G187" s="2638"/>
      <c r="H187" s="2638"/>
      <c r="I187" s="2638"/>
      <c r="J187" s="2638"/>
      <c r="K187" s="2638"/>
      <c r="L187" s="2639"/>
      <c r="M187" s="2645"/>
      <c r="N187" s="2640"/>
      <c r="O187" s="2638"/>
      <c r="P187" s="2638"/>
      <c r="Q187" s="2638"/>
      <c r="R187" s="2638"/>
      <c r="S187" s="2638"/>
      <c r="T187" s="2639"/>
      <c r="V187" s="2640"/>
      <c r="W187" s="2638"/>
      <c r="X187" s="2638"/>
      <c r="Y187" s="2638"/>
      <c r="Z187" s="2638"/>
      <c r="AA187" s="2638"/>
      <c r="AB187" s="2639"/>
      <c r="AC187" s="2631"/>
      <c r="AD187" s="2640"/>
      <c r="AE187" s="2638"/>
      <c r="AF187" s="2638"/>
      <c r="AG187" s="2641"/>
      <c r="AH187" s="2642"/>
      <c r="AI187" s="2642"/>
      <c r="AJ187" s="2642"/>
      <c r="AK187" s="2642"/>
      <c r="AL187" s="2642"/>
      <c r="AM187" s="2642"/>
      <c r="AN187" s="2750"/>
      <c r="AO187" s="2606"/>
      <c r="AP187" s="2644" t="s">
        <v>6228</v>
      </c>
      <c r="AR187" s="3472"/>
      <c r="AS187" s="3438" t="str">
        <f t="shared" si="2"/>
        <v>Please complete all cells in row</v>
      </c>
      <c r="AT187" s="3473">
        <v>3</v>
      </c>
      <c r="AU187" s="3479"/>
    </row>
    <row r="188" spans="2:47" ht="15" customHeight="1">
      <c r="B188" s="2635" t="s">
        <v>6229</v>
      </c>
      <c r="C188" s="2636" t="s">
        <v>5869</v>
      </c>
      <c r="D188" s="2637" t="s">
        <v>731</v>
      </c>
      <c r="E188" s="2637">
        <v>3</v>
      </c>
      <c r="F188" s="2638"/>
      <c r="G188" s="2638"/>
      <c r="H188" s="2638"/>
      <c r="I188" s="2638"/>
      <c r="J188" s="2638"/>
      <c r="K188" s="2638"/>
      <c r="L188" s="2639"/>
      <c r="M188" s="2645"/>
      <c r="N188" s="2640"/>
      <c r="O188" s="2638"/>
      <c r="P188" s="2638"/>
      <c r="Q188" s="2638"/>
      <c r="R188" s="2638"/>
      <c r="S188" s="2638"/>
      <c r="T188" s="2639"/>
      <c r="V188" s="2640"/>
      <c r="W188" s="2638"/>
      <c r="X188" s="2638"/>
      <c r="Y188" s="2638"/>
      <c r="Z188" s="2638"/>
      <c r="AA188" s="2638"/>
      <c r="AB188" s="2639"/>
      <c r="AC188" s="2631"/>
      <c r="AD188" s="2640"/>
      <c r="AE188" s="2638"/>
      <c r="AF188" s="2638"/>
      <c r="AG188" s="2641"/>
      <c r="AH188" s="2642"/>
      <c r="AI188" s="2642"/>
      <c r="AJ188" s="2642"/>
      <c r="AK188" s="2642"/>
      <c r="AL188" s="2642"/>
      <c r="AM188" s="2642"/>
      <c r="AN188" s="2750"/>
      <c r="AO188" s="2606"/>
      <c r="AP188" s="2644" t="s">
        <v>6230</v>
      </c>
      <c r="AR188" s="3472"/>
      <c r="AS188" s="3438" t="str">
        <f t="shared" si="2"/>
        <v>Please complete all cells in row</v>
      </c>
      <c r="AT188" s="3473">
        <v>3</v>
      </c>
      <c r="AU188" s="3479"/>
    </row>
    <row r="189" spans="2:47" ht="15" customHeight="1">
      <c r="B189" s="2635" t="s">
        <v>6231</v>
      </c>
      <c r="C189" s="2636" t="s">
        <v>5869</v>
      </c>
      <c r="D189" s="2637" t="s">
        <v>731</v>
      </c>
      <c r="E189" s="2637">
        <v>3</v>
      </c>
      <c r="F189" s="2638"/>
      <c r="G189" s="2638"/>
      <c r="H189" s="2638"/>
      <c r="I189" s="2638"/>
      <c r="J189" s="2638"/>
      <c r="K189" s="2638"/>
      <c r="L189" s="2639"/>
      <c r="M189" s="2645"/>
      <c r="N189" s="2640"/>
      <c r="O189" s="2638"/>
      <c r="P189" s="2638"/>
      <c r="Q189" s="2638"/>
      <c r="R189" s="2638"/>
      <c r="S189" s="2638"/>
      <c r="T189" s="2639"/>
      <c r="V189" s="2640"/>
      <c r="W189" s="2638"/>
      <c r="X189" s="2638"/>
      <c r="Y189" s="2638"/>
      <c r="Z189" s="2638"/>
      <c r="AA189" s="2638"/>
      <c r="AB189" s="2639"/>
      <c r="AC189" s="2631"/>
      <c r="AD189" s="2640"/>
      <c r="AE189" s="2638"/>
      <c r="AF189" s="2638"/>
      <c r="AG189" s="2641"/>
      <c r="AH189" s="2642"/>
      <c r="AI189" s="2642"/>
      <c r="AJ189" s="2642"/>
      <c r="AK189" s="2642"/>
      <c r="AL189" s="2642"/>
      <c r="AM189" s="2642"/>
      <c r="AN189" s="2750"/>
      <c r="AO189" s="2606"/>
      <c r="AP189" s="2644" t="s">
        <v>6232</v>
      </c>
      <c r="AR189" s="3472"/>
      <c r="AS189" s="3438" t="str">
        <f t="shared" si="2"/>
        <v>Please complete all cells in row</v>
      </c>
      <c r="AT189" s="3473">
        <v>3</v>
      </c>
      <c r="AU189" s="3479"/>
    </row>
    <row r="190" spans="2:47" ht="15" customHeight="1">
      <c r="B190" s="2635" t="s">
        <v>6233</v>
      </c>
      <c r="C190" s="2636" t="s">
        <v>5869</v>
      </c>
      <c r="D190" s="2637" t="s">
        <v>731</v>
      </c>
      <c r="E190" s="2637">
        <v>3</v>
      </c>
      <c r="F190" s="2638"/>
      <c r="G190" s="2638"/>
      <c r="H190" s="2638"/>
      <c r="I190" s="2638"/>
      <c r="J190" s="2638"/>
      <c r="K190" s="2638"/>
      <c r="L190" s="2639"/>
      <c r="M190" s="2645"/>
      <c r="N190" s="2640"/>
      <c r="O190" s="2638"/>
      <c r="P190" s="2638"/>
      <c r="Q190" s="2638"/>
      <c r="R190" s="2638"/>
      <c r="S190" s="2638"/>
      <c r="T190" s="2639"/>
      <c r="V190" s="2640"/>
      <c r="W190" s="2638"/>
      <c r="X190" s="2638"/>
      <c r="Y190" s="2638"/>
      <c r="Z190" s="2638"/>
      <c r="AA190" s="2638"/>
      <c r="AB190" s="2639"/>
      <c r="AC190" s="2631"/>
      <c r="AD190" s="2640"/>
      <c r="AE190" s="2638"/>
      <c r="AF190" s="2638"/>
      <c r="AG190" s="2641"/>
      <c r="AH190" s="2642"/>
      <c r="AI190" s="2642"/>
      <c r="AJ190" s="2642"/>
      <c r="AK190" s="2642"/>
      <c r="AL190" s="2642"/>
      <c r="AM190" s="2642"/>
      <c r="AN190" s="2750"/>
      <c r="AO190" s="2606"/>
      <c r="AP190" s="2644" t="s">
        <v>6234</v>
      </c>
      <c r="AR190" s="3472"/>
      <c r="AS190" s="3438" t="str">
        <f t="shared" si="2"/>
        <v>Please complete all cells in row</v>
      </c>
      <c r="AT190" s="3473">
        <v>3</v>
      </c>
      <c r="AU190" s="3479"/>
    </row>
    <row r="191" spans="2:47" ht="15" customHeight="1">
      <c r="B191" s="2635" t="s">
        <v>6235</v>
      </c>
      <c r="C191" s="2636" t="s">
        <v>5869</v>
      </c>
      <c r="D191" s="2637" t="s">
        <v>731</v>
      </c>
      <c r="E191" s="2637">
        <v>3</v>
      </c>
      <c r="F191" s="2638"/>
      <c r="G191" s="2638"/>
      <c r="H191" s="2638"/>
      <c r="I191" s="2638"/>
      <c r="J191" s="2638"/>
      <c r="K191" s="2638"/>
      <c r="L191" s="2639"/>
      <c r="M191" s="2645"/>
      <c r="N191" s="2640"/>
      <c r="O191" s="2638"/>
      <c r="P191" s="2638"/>
      <c r="Q191" s="2638"/>
      <c r="R191" s="2638"/>
      <c r="S191" s="2638"/>
      <c r="T191" s="2639"/>
      <c r="V191" s="2640"/>
      <c r="W191" s="2638"/>
      <c r="X191" s="2638"/>
      <c r="Y191" s="2638"/>
      <c r="Z191" s="2638"/>
      <c r="AA191" s="2638"/>
      <c r="AB191" s="2639"/>
      <c r="AC191" s="2631"/>
      <c r="AD191" s="2640"/>
      <c r="AE191" s="2638"/>
      <c r="AF191" s="2638"/>
      <c r="AG191" s="2641"/>
      <c r="AH191" s="2642"/>
      <c r="AI191" s="2642"/>
      <c r="AJ191" s="2642"/>
      <c r="AK191" s="2642"/>
      <c r="AL191" s="2642"/>
      <c r="AM191" s="2642"/>
      <c r="AN191" s="2750"/>
      <c r="AO191" s="2606"/>
      <c r="AP191" s="2644" t="s">
        <v>6236</v>
      </c>
      <c r="AR191" s="3472"/>
      <c r="AS191" s="3438" t="str">
        <f t="shared" si="2"/>
        <v>Please complete all cells in row</v>
      </c>
      <c r="AT191" s="3473">
        <v>3</v>
      </c>
      <c r="AU191" s="3479"/>
    </row>
    <row r="192" spans="2:47" ht="15" customHeight="1">
      <c r="B192" s="2635" t="s">
        <v>6237</v>
      </c>
      <c r="C192" s="2636" t="s">
        <v>5869</v>
      </c>
      <c r="D192" s="2637" t="s">
        <v>731</v>
      </c>
      <c r="E192" s="2637">
        <v>3</v>
      </c>
      <c r="F192" s="2638"/>
      <c r="G192" s="2638"/>
      <c r="H192" s="2638"/>
      <c r="I192" s="2638"/>
      <c r="J192" s="2638"/>
      <c r="K192" s="2638"/>
      <c r="L192" s="2639"/>
      <c r="M192" s="2645"/>
      <c r="N192" s="2640"/>
      <c r="O192" s="2638"/>
      <c r="P192" s="2638"/>
      <c r="Q192" s="2638"/>
      <c r="R192" s="2638"/>
      <c r="S192" s="2638"/>
      <c r="T192" s="2639"/>
      <c r="V192" s="2640"/>
      <c r="W192" s="2638"/>
      <c r="X192" s="2638"/>
      <c r="Y192" s="2638"/>
      <c r="Z192" s="2638"/>
      <c r="AA192" s="2638"/>
      <c r="AB192" s="2639"/>
      <c r="AC192" s="2631"/>
      <c r="AD192" s="2640"/>
      <c r="AE192" s="2638"/>
      <c r="AF192" s="2638"/>
      <c r="AG192" s="2641"/>
      <c r="AH192" s="2642"/>
      <c r="AI192" s="2642"/>
      <c r="AJ192" s="2642"/>
      <c r="AK192" s="2642"/>
      <c r="AL192" s="2642"/>
      <c r="AM192" s="2642"/>
      <c r="AN192" s="2750"/>
      <c r="AO192" s="2606"/>
      <c r="AP192" s="2644" t="s">
        <v>6238</v>
      </c>
      <c r="AR192" s="3472"/>
      <c r="AS192" s="3438" t="str">
        <f t="shared" si="2"/>
        <v>Please complete all cells in row</v>
      </c>
      <c r="AT192" s="3473">
        <v>3</v>
      </c>
      <c r="AU192" s="3479"/>
    </row>
    <row r="193" spans="2:47" ht="15" customHeight="1">
      <c r="B193" s="2635" t="s">
        <v>6239</v>
      </c>
      <c r="C193" s="2636" t="s">
        <v>5869</v>
      </c>
      <c r="D193" s="2637" t="s">
        <v>731</v>
      </c>
      <c r="E193" s="2637">
        <v>3</v>
      </c>
      <c r="F193" s="2638"/>
      <c r="G193" s="2638"/>
      <c r="H193" s="2638"/>
      <c r="I193" s="2638"/>
      <c r="J193" s="2638"/>
      <c r="K193" s="2638"/>
      <c r="L193" s="2639"/>
      <c r="M193" s="2645"/>
      <c r="N193" s="2640"/>
      <c r="O193" s="2638"/>
      <c r="P193" s="2638"/>
      <c r="Q193" s="2638"/>
      <c r="R193" s="2638"/>
      <c r="S193" s="2638"/>
      <c r="T193" s="2639"/>
      <c r="V193" s="2640"/>
      <c r="W193" s="2638"/>
      <c r="X193" s="2638"/>
      <c r="Y193" s="2638"/>
      <c r="Z193" s="2638"/>
      <c r="AA193" s="2638"/>
      <c r="AB193" s="2639"/>
      <c r="AC193" s="2631"/>
      <c r="AD193" s="2640"/>
      <c r="AE193" s="2638"/>
      <c r="AF193" s="2638"/>
      <c r="AG193" s="2641"/>
      <c r="AH193" s="2642"/>
      <c r="AI193" s="2642"/>
      <c r="AJ193" s="2642"/>
      <c r="AK193" s="2642"/>
      <c r="AL193" s="2642"/>
      <c r="AM193" s="2642"/>
      <c r="AN193" s="2750"/>
      <c r="AO193" s="2606"/>
      <c r="AP193" s="2644" t="s">
        <v>6240</v>
      </c>
      <c r="AR193" s="3472"/>
      <c r="AS193" s="3438" t="str">
        <f t="shared" si="2"/>
        <v>Please complete all cells in row</v>
      </c>
      <c r="AT193" s="3473">
        <v>3</v>
      </c>
      <c r="AU193" s="3479"/>
    </row>
    <row r="194" spans="2:47" ht="15" customHeight="1">
      <c r="B194" s="2635" t="s">
        <v>6241</v>
      </c>
      <c r="C194" s="2636" t="s">
        <v>5869</v>
      </c>
      <c r="D194" s="2637" t="s">
        <v>731</v>
      </c>
      <c r="E194" s="2637">
        <v>3</v>
      </c>
      <c r="F194" s="2638"/>
      <c r="G194" s="2638"/>
      <c r="H194" s="2638"/>
      <c r="I194" s="2638"/>
      <c r="J194" s="2638"/>
      <c r="K194" s="2638"/>
      <c r="L194" s="2639"/>
      <c r="M194" s="2645"/>
      <c r="N194" s="2640"/>
      <c r="O194" s="2638"/>
      <c r="P194" s="2638"/>
      <c r="Q194" s="2638"/>
      <c r="R194" s="2638"/>
      <c r="S194" s="2638"/>
      <c r="T194" s="2639"/>
      <c r="V194" s="2640"/>
      <c r="W194" s="2638"/>
      <c r="X194" s="2638"/>
      <c r="Y194" s="2638"/>
      <c r="Z194" s="2638"/>
      <c r="AA194" s="2638"/>
      <c r="AB194" s="2639"/>
      <c r="AC194" s="2631"/>
      <c r="AD194" s="2640"/>
      <c r="AE194" s="2638"/>
      <c r="AF194" s="2638"/>
      <c r="AG194" s="2641"/>
      <c r="AH194" s="2642"/>
      <c r="AI194" s="2642"/>
      <c r="AJ194" s="2642"/>
      <c r="AK194" s="2642"/>
      <c r="AL194" s="2642"/>
      <c r="AM194" s="2642"/>
      <c r="AN194" s="2750"/>
      <c r="AO194" s="2606"/>
      <c r="AP194" s="2644" t="s">
        <v>6242</v>
      </c>
      <c r="AR194" s="3472"/>
      <c r="AS194" s="3438" t="str">
        <f t="shared" si="2"/>
        <v>Please complete all cells in row</v>
      </c>
      <c r="AT194" s="3473">
        <v>3</v>
      </c>
      <c r="AU194" s="3479"/>
    </row>
    <row r="195" spans="2:47" ht="15" customHeight="1">
      <c r="B195" s="2635" t="s">
        <v>6243</v>
      </c>
      <c r="C195" s="2636" t="s">
        <v>5869</v>
      </c>
      <c r="D195" s="2637" t="s">
        <v>731</v>
      </c>
      <c r="E195" s="2637">
        <v>3</v>
      </c>
      <c r="F195" s="2638"/>
      <c r="G195" s="2638"/>
      <c r="H195" s="2638"/>
      <c r="I195" s="2638"/>
      <c r="J195" s="2638"/>
      <c r="K195" s="2638"/>
      <c r="L195" s="2639"/>
      <c r="M195" s="2645"/>
      <c r="N195" s="2640"/>
      <c r="O195" s="2638"/>
      <c r="P195" s="2638"/>
      <c r="Q195" s="2638"/>
      <c r="R195" s="2638"/>
      <c r="S195" s="2638"/>
      <c r="T195" s="2639"/>
      <c r="V195" s="2640"/>
      <c r="W195" s="2638"/>
      <c r="X195" s="2638"/>
      <c r="Y195" s="2638"/>
      <c r="Z195" s="2638"/>
      <c r="AA195" s="2638"/>
      <c r="AB195" s="2639"/>
      <c r="AC195" s="2631"/>
      <c r="AD195" s="2640"/>
      <c r="AE195" s="2638"/>
      <c r="AF195" s="2638"/>
      <c r="AG195" s="2641"/>
      <c r="AH195" s="2642"/>
      <c r="AI195" s="2642"/>
      <c r="AJ195" s="2642"/>
      <c r="AK195" s="2642"/>
      <c r="AL195" s="2642"/>
      <c r="AM195" s="2642"/>
      <c r="AN195" s="2750"/>
      <c r="AO195" s="2606"/>
      <c r="AP195" s="2644" t="s">
        <v>6244</v>
      </c>
      <c r="AR195" s="3472"/>
      <c r="AS195" s="3438" t="str">
        <f t="shared" si="2"/>
        <v>Please complete all cells in row</v>
      </c>
      <c r="AT195" s="3473">
        <v>3</v>
      </c>
      <c r="AU195" s="3479"/>
    </row>
    <row r="196" spans="2:47" ht="15" customHeight="1">
      <c r="B196" s="2635" t="s">
        <v>6245</v>
      </c>
      <c r="C196" s="2636" t="s">
        <v>5869</v>
      </c>
      <c r="D196" s="2637" t="s">
        <v>731</v>
      </c>
      <c r="E196" s="2637">
        <v>3</v>
      </c>
      <c r="F196" s="2638"/>
      <c r="G196" s="2638"/>
      <c r="H196" s="2638"/>
      <c r="I196" s="2638"/>
      <c r="J196" s="2638"/>
      <c r="K196" s="2638"/>
      <c r="L196" s="2639"/>
      <c r="M196" s="2645"/>
      <c r="N196" s="2640"/>
      <c r="O196" s="2638"/>
      <c r="P196" s="2638"/>
      <c r="Q196" s="2638"/>
      <c r="R196" s="2638"/>
      <c r="S196" s="2638"/>
      <c r="T196" s="2639"/>
      <c r="V196" s="2640"/>
      <c r="W196" s="2638"/>
      <c r="X196" s="2638"/>
      <c r="Y196" s="2638"/>
      <c r="Z196" s="2638"/>
      <c r="AA196" s="2638"/>
      <c r="AB196" s="2639"/>
      <c r="AC196" s="2631"/>
      <c r="AD196" s="2640"/>
      <c r="AE196" s="2638"/>
      <c r="AF196" s="2638"/>
      <c r="AG196" s="2641"/>
      <c r="AH196" s="2642"/>
      <c r="AI196" s="2642"/>
      <c r="AJ196" s="2642"/>
      <c r="AK196" s="2642"/>
      <c r="AL196" s="2642"/>
      <c r="AM196" s="2642"/>
      <c r="AN196" s="2750"/>
      <c r="AO196" s="2606"/>
      <c r="AP196" s="2644" t="s">
        <v>6246</v>
      </c>
      <c r="AR196" s="3472"/>
      <c r="AS196" s="3438" t="str">
        <f t="shared" si="2"/>
        <v>Please complete all cells in row</v>
      </c>
      <c r="AT196" s="3473">
        <v>3</v>
      </c>
      <c r="AU196" s="3479"/>
    </row>
    <row r="197" spans="2:47" ht="15" customHeight="1">
      <c r="B197" s="2635" t="s">
        <v>6247</v>
      </c>
      <c r="C197" s="2636" t="s">
        <v>5869</v>
      </c>
      <c r="D197" s="2637" t="s">
        <v>731</v>
      </c>
      <c r="E197" s="2637">
        <v>3</v>
      </c>
      <c r="F197" s="2638"/>
      <c r="G197" s="2638"/>
      <c r="H197" s="2638"/>
      <c r="I197" s="2638"/>
      <c r="J197" s="2638"/>
      <c r="K197" s="2638"/>
      <c r="L197" s="2639"/>
      <c r="M197" s="2645"/>
      <c r="N197" s="2640"/>
      <c r="O197" s="2638"/>
      <c r="P197" s="2638"/>
      <c r="Q197" s="2638"/>
      <c r="R197" s="2638"/>
      <c r="S197" s="2638"/>
      <c r="T197" s="2639"/>
      <c r="V197" s="2640"/>
      <c r="W197" s="2638"/>
      <c r="X197" s="2638"/>
      <c r="Y197" s="2638"/>
      <c r="Z197" s="2638"/>
      <c r="AA197" s="2638"/>
      <c r="AB197" s="2639"/>
      <c r="AC197" s="2631"/>
      <c r="AD197" s="2640"/>
      <c r="AE197" s="2638"/>
      <c r="AF197" s="2638"/>
      <c r="AG197" s="2641"/>
      <c r="AH197" s="2642"/>
      <c r="AI197" s="2642"/>
      <c r="AJ197" s="2642"/>
      <c r="AK197" s="2642"/>
      <c r="AL197" s="2642"/>
      <c r="AM197" s="2642"/>
      <c r="AN197" s="2750"/>
      <c r="AO197" s="2606"/>
      <c r="AP197" s="2644" t="s">
        <v>6248</v>
      </c>
      <c r="AR197" s="3472"/>
      <c r="AS197" s="3438" t="str">
        <f t="shared" si="2"/>
        <v>Please complete all cells in row</v>
      </c>
      <c r="AT197" s="3473">
        <v>3</v>
      </c>
      <c r="AU197" s="3479"/>
    </row>
    <row r="198" spans="2:47" ht="15" customHeight="1">
      <c r="B198" s="2635" t="s">
        <v>6249</v>
      </c>
      <c r="C198" s="2636" t="s">
        <v>5869</v>
      </c>
      <c r="D198" s="2637" t="s">
        <v>731</v>
      </c>
      <c r="E198" s="2637">
        <v>3</v>
      </c>
      <c r="F198" s="2638"/>
      <c r="G198" s="2638"/>
      <c r="H198" s="2638"/>
      <c r="I198" s="2638"/>
      <c r="J198" s="2638"/>
      <c r="K198" s="2638"/>
      <c r="L198" s="2639"/>
      <c r="M198" s="2645"/>
      <c r="N198" s="2640"/>
      <c r="O198" s="2638"/>
      <c r="P198" s="2638"/>
      <c r="Q198" s="2638"/>
      <c r="R198" s="2638"/>
      <c r="S198" s="2638"/>
      <c r="T198" s="2639"/>
      <c r="V198" s="2640"/>
      <c r="W198" s="2638"/>
      <c r="X198" s="2638"/>
      <c r="Y198" s="2638"/>
      <c r="Z198" s="2638"/>
      <c r="AA198" s="2638"/>
      <c r="AB198" s="2639"/>
      <c r="AC198" s="2631"/>
      <c r="AD198" s="2640"/>
      <c r="AE198" s="2638"/>
      <c r="AF198" s="2638"/>
      <c r="AG198" s="2641"/>
      <c r="AH198" s="2642"/>
      <c r="AI198" s="2642"/>
      <c r="AJ198" s="2642"/>
      <c r="AK198" s="2642"/>
      <c r="AL198" s="2642"/>
      <c r="AM198" s="2642"/>
      <c r="AN198" s="2750"/>
      <c r="AO198" s="2606"/>
      <c r="AP198" s="2644" t="s">
        <v>6250</v>
      </c>
      <c r="AR198" s="3472"/>
      <c r="AS198" s="3438" t="str">
        <f t="shared" si="2"/>
        <v>Please complete all cells in row</v>
      </c>
      <c r="AT198" s="3473">
        <v>3</v>
      </c>
      <c r="AU198" s="3479"/>
    </row>
    <row r="199" spans="2:47" ht="15" customHeight="1">
      <c r="B199" s="2635" t="s">
        <v>6251</v>
      </c>
      <c r="C199" s="2636" t="s">
        <v>5869</v>
      </c>
      <c r="D199" s="2637" t="s">
        <v>731</v>
      </c>
      <c r="E199" s="2637">
        <v>3</v>
      </c>
      <c r="F199" s="2638"/>
      <c r="G199" s="2638"/>
      <c r="H199" s="2638"/>
      <c r="I199" s="2638"/>
      <c r="J199" s="2638"/>
      <c r="K199" s="2638"/>
      <c r="L199" s="2639"/>
      <c r="M199" s="2645"/>
      <c r="N199" s="2640"/>
      <c r="O199" s="2638"/>
      <c r="P199" s="2638"/>
      <c r="Q199" s="2638"/>
      <c r="R199" s="2638"/>
      <c r="S199" s="2638"/>
      <c r="T199" s="2639"/>
      <c r="V199" s="2640"/>
      <c r="W199" s="2638"/>
      <c r="X199" s="2638"/>
      <c r="Y199" s="2638"/>
      <c r="Z199" s="2638"/>
      <c r="AA199" s="2638"/>
      <c r="AB199" s="2639"/>
      <c r="AC199" s="2631"/>
      <c r="AD199" s="2640"/>
      <c r="AE199" s="2638"/>
      <c r="AF199" s="2638"/>
      <c r="AG199" s="2641"/>
      <c r="AH199" s="2642"/>
      <c r="AI199" s="2642"/>
      <c r="AJ199" s="2642"/>
      <c r="AK199" s="2642"/>
      <c r="AL199" s="2642"/>
      <c r="AM199" s="2642"/>
      <c r="AN199" s="2750"/>
      <c r="AO199" s="2606"/>
      <c r="AP199" s="2644" t="s">
        <v>6252</v>
      </c>
      <c r="AR199" s="3472"/>
      <c r="AS199" s="3438" t="str">
        <f t="shared" ref="AS199:AS262" si="3">IF( COUNTBLANK(F199:AN199) = AT199, 0, rngIncomplete )</f>
        <v>Please complete all cells in row</v>
      </c>
      <c r="AT199" s="3473">
        <v>3</v>
      </c>
      <c r="AU199" s="3479"/>
    </row>
    <row r="200" spans="2:47" ht="15" customHeight="1">
      <c r="B200" s="2635" t="s">
        <v>6253</v>
      </c>
      <c r="C200" s="2636" t="s">
        <v>5869</v>
      </c>
      <c r="D200" s="2637" t="s">
        <v>731</v>
      </c>
      <c r="E200" s="2637">
        <v>3</v>
      </c>
      <c r="F200" s="2638"/>
      <c r="G200" s="2638"/>
      <c r="H200" s="2638"/>
      <c r="I200" s="2638"/>
      <c r="J200" s="2638"/>
      <c r="K200" s="2638"/>
      <c r="L200" s="2639"/>
      <c r="M200" s="2645"/>
      <c r="N200" s="2640"/>
      <c r="O200" s="2638"/>
      <c r="P200" s="2638"/>
      <c r="Q200" s="2638"/>
      <c r="R200" s="2638"/>
      <c r="S200" s="2638"/>
      <c r="T200" s="2639"/>
      <c r="V200" s="2640"/>
      <c r="W200" s="2638"/>
      <c r="X200" s="2638"/>
      <c r="Y200" s="2638"/>
      <c r="Z200" s="2638"/>
      <c r="AA200" s="2638"/>
      <c r="AB200" s="2639"/>
      <c r="AC200" s="2631"/>
      <c r="AD200" s="2640"/>
      <c r="AE200" s="2638"/>
      <c r="AF200" s="2638"/>
      <c r="AG200" s="2641"/>
      <c r="AH200" s="2642"/>
      <c r="AI200" s="2642"/>
      <c r="AJ200" s="2642"/>
      <c r="AK200" s="2642"/>
      <c r="AL200" s="2642"/>
      <c r="AM200" s="2642"/>
      <c r="AN200" s="2750"/>
      <c r="AO200" s="2606"/>
      <c r="AP200" s="2644" t="s">
        <v>6254</v>
      </c>
      <c r="AR200" s="3472"/>
      <c r="AS200" s="3438" t="str">
        <f t="shared" si="3"/>
        <v>Please complete all cells in row</v>
      </c>
      <c r="AT200" s="3473">
        <v>3</v>
      </c>
      <c r="AU200" s="3479"/>
    </row>
    <row r="201" spans="2:47" ht="15" customHeight="1">
      <c r="B201" s="2635" t="s">
        <v>6255</v>
      </c>
      <c r="C201" s="2636" t="s">
        <v>5869</v>
      </c>
      <c r="D201" s="2637" t="s">
        <v>731</v>
      </c>
      <c r="E201" s="2637">
        <v>3</v>
      </c>
      <c r="F201" s="2638"/>
      <c r="G201" s="2638"/>
      <c r="H201" s="2638"/>
      <c r="I201" s="2638"/>
      <c r="J201" s="2638"/>
      <c r="K201" s="2638"/>
      <c r="L201" s="2639"/>
      <c r="M201" s="2645"/>
      <c r="N201" s="2640"/>
      <c r="O201" s="2638"/>
      <c r="P201" s="2638"/>
      <c r="Q201" s="2638"/>
      <c r="R201" s="2638"/>
      <c r="S201" s="2638"/>
      <c r="T201" s="2639"/>
      <c r="V201" s="2640"/>
      <c r="W201" s="2638"/>
      <c r="X201" s="2638"/>
      <c r="Y201" s="2638"/>
      <c r="Z201" s="2638"/>
      <c r="AA201" s="2638"/>
      <c r="AB201" s="2639"/>
      <c r="AC201" s="2631"/>
      <c r="AD201" s="2640"/>
      <c r="AE201" s="2638"/>
      <c r="AF201" s="2638"/>
      <c r="AG201" s="2641"/>
      <c r="AH201" s="2642"/>
      <c r="AI201" s="2642"/>
      <c r="AJ201" s="2642"/>
      <c r="AK201" s="2642"/>
      <c r="AL201" s="2642"/>
      <c r="AM201" s="2642"/>
      <c r="AN201" s="2750"/>
      <c r="AO201" s="2606"/>
      <c r="AP201" s="2644" t="s">
        <v>6256</v>
      </c>
      <c r="AR201" s="3472"/>
      <c r="AS201" s="3438" t="str">
        <f t="shared" si="3"/>
        <v>Please complete all cells in row</v>
      </c>
      <c r="AT201" s="3473">
        <v>3</v>
      </c>
      <c r="AU201" s="3479"/>
    </row>
    <row r="202" spans="2:47" ht="15" customHeight="1">
      <c r="B202" s="2635" t="s">
        <v>6257</v>
      </c>
      <c r="C202" s="2636" t="s">
        <v>5869</v>
      </c>
      <c r="D202" s="2637" t="s">
        <v>731</v>
      </c>
      <c r="E202" s="2637">
        <v>3</v>
      </c>
      <c r="F202" s="2638"/>
      <c r="G202" s="2638"/>
      <c r="H202" s="2638"/>
      <c r="I202" s="2638"/>
      <c r="J202" s="2638"/>
      <c r="K202" s="2638"/>
      <c r="L202" s="2639"/>
      <c r="M202" s="2645"/>
      <c r="N202" s="2640"/>
      <c r="O202" s="2638"/>
      <c r="P202" s="2638"/>
      <c r="Q202" s="2638"/>
      <c r="R202" s="2638"/>
      <c r="S202" s="2638"/>
      <c r="T202" s="2639"/>
      <c r="V202" s="2640"/>
      <c r="W202" s="2638"/>
      <c r="X202" s="2638"/>
      <c r="Y202" s="2638"/>
      <c r="Z202" s="2638"/>
      <c r="AA202" s="2638"/>
      <c r="AB202" s="2639"/>
      <c r="AC202" s="2631"/>
      <c r="AD202" s="2640"/>
      <c r="AE202" s="2638"/>
      <c r="AF202" s="2638"/>
      <c r="AG202" s="2641"/>
      <c r="AH202" s="2642"/>
      <c r="AI202" s="2642"/>
      <c r="AJ202" s="2642"/>
      <c r="AK202" s="2642"/>
      <c r="AL202" s="2642"/>
      <c r="AM202" s="2642"/>
      <c r="AN202" s="2750"/>
      <c r="AO202" s="2606"/>
      <c r="AP202" s="2644" t="s">
        <v>6258</v>
      </c>
      <c r="AR202" s="3472"/>
      <c r="AS202" s="3438" t="str">
        <f t="shared" si="3"/>
        <v>Please complete all cells in row</v>
      </c>
      <c r="AT202" s="3473">
        <v>3</v>
      </c>
      <c r="AU202" s="3479"/>
    </row>
    <row r="203" spans="2:47" ht="15" customHeight="1">
      <c r="B203" s="2635" t="s">
        <v>6259</v>
      </c>
      <c r="C203" s="2636" t="s">
        <v>5869</v>
      </c>
      <c r="D203" s="2637" t="s">
        <v>731</v>
      </c>
      <c r="E203" s="2637">
        <v>3</v>
      </c>
      <c r="F203" s="2638"/>
      <c r="G203" s="2638"/>
      <c r="H203" s="2638"/>
      <c r="I203" s="2638"/>
      <c r="J203" s="2638"/>
      <c r="K203" s="2638"/>
      <c r="L203" s="2639"/>
      <c r="M203" s="2645"/>
      <c r="N203" s="2640"/>
      <c r="O203" s="2638"/>
      <c r="P203" s="2638"/>
      <c r="Q203" s="2638"/>
      <c r="R203" s="2638"/>
      <c r="S203" s="2638"/>
      <c r="T203" s="2639"/>
      <c r="V203" s="2640"/>
      <c r="W203" s="2638"/>
      <c r="X203" s="2638"/>
      <c r="Y203" s="2638"/>
      <c r="Z203" s="2638"/>
      <c r="AA203" s="2638"/>
      <c r="AB203" s="2639"/>
      <c r="AC203" s="2631"/>
      <c r="AD203" s="2640"/>
      <c r="AE203" s="2638"/>
      <c r="AF203" s="2638"/>
      <c r="AG203" s="2641"/>
      <c r="AH203" s="2642"/>
      <c r="AI203" s="2642"/>
      <c r="AJ203" s="2642"/>
      <c r="AK203" s="2642"/>
      <c r="AL203" s="2642"/>
      <c r="AM203" s="2642"/>
      <c r="AN203" s="2750"/>
      <c r="AO203" s="2606"/>
      <c r="AP203" s="2644" t="s">
        <v>6260</v>
      </c>
      <c r="AR203" s="3472"/>
      <c r="AS203" s="3438" t="str">
        <f t="shared" si="3"/>
        <v>Please complete all cells in row</v>
      </c>
      <c r="AT203" s="3473">
        <v>3</v>
      </c>
      <c r="AU203" s="3479"/>
    </row>
    <row r="204" spans="2:47" ht="15" customHeight="1">
      <c r="B204" s="2635" t="s">
        <v>6261</v>
      </c>
      <c r="C204" s="2636" t="s">
        <v>5869</v>
      </c>
      <c r="D204" s="2637" t="s">
        <v>731</v>
      </c>
      <c r="E204" s="2637">
        <v>3</v>
      </c>
      <c r="F204" s="2638"/>
      <c r="G204" s="2638"/>
      <c r="H204" s="2638"/>
      <c r="I204" s="2638"/>
      <c r="J204" s="2638"/>
      <c r="K204" s="2638"/>
      <c r="L204" s="2639"/>
      <c r="M204" s="2645"/>
      <c r="N204" s="2640"/>
      <c r="O204" s="2638"/>
      <c r="P204" s="2638"/>
      <c r="Q204" s="2638"/>
      <c r="R204" s="2638"/>
      <c r="S204" s="2638"/>
      <c r="T204" s="2639"/>
      <c r="V204" s="2640"/>
      <c r="W204" s="2638"/>
      <c r="X204" s="2638"/>
      <c r="Y204" s="2638"/>
      <c r="Z204" s="2638"/>
      <c r="AA204" s="2638"/>
      <c r="AB204" s="2639"/>
      <c r="AC204" s="2631"/>
      <c r="AD204" s="2640"/>
      <c r="AE204" s="2638"/>
      <c r="AF204" s="2638"/>
      <c r="AG204" s="2641"/>
      <c r="AH204" s="2642"/>
      <c r="AI204" s="2642"/>
      <c r="AJ204" s="2642"/>
      <c r="AK204" s="2642"/>
      <c r="AL204" s="2642"/>
      <c r="AM204" s="2642"/>
      <c r="AN204" s="2750"/>
      <c r="AO204" s="2606"/>
      <c r="AP204" s="2644" t="s">
        <v>6262</v>
      </c>
      <c r="AR204" s="3472"/>
      <c r="AS204" s="3438" t="str">
        <f t="shared" si="3"/>
        <v>Please complete all cells in row</v>
      </c>
      <c r="AT204" s="3473">
        <v>3</v>
      </c>
      <c r="AU204" s="3479"/>
    </row>
    <row r="205" spans="2:47" ht="15" customHeight="1">
      <c r="B205" s="2635" t="s">
        <v>6263</v>
      </c>
      <c r="C205" s="2636" t="s">
        <v>5869</v>
      </c>
      <c r="D205" s="2637" t="s">
        <v>731</v>
      </c>
      <c r="E205" s="2637">
        <v>3</v>
      </c>
      <c r="F205" s="2638"/>
      <c r="G205" s="2638"/>
      <c r="H205" s="2638"/>
      <c r="I205" s="2638"/>
      <c r="J205" s="2638"/>
      <c r="K205" s="2638"/>
      <c r="L205" s="2639"/>
      <c r="M205" s="2645"/>
      <c r="N205" s="2640"/>
      <c r="O205" s="2638"/>
      <c r="P205" s="2638"/>
      <c r="Q205" s="2638"/>
      <c r="R205" s="2638"/>
      <c r="S205" s="2638"/>
      <c r="T205" s="2639"/>
      <c r="V205" s="2640"/>
      <c r="W205" s="2638"/>
      <c r="X205" s="2638"/>
      <c r="Y205" s="2638"/>
      <c r="Z205" s="2638"/>
      <c r="AA205" s="2638"/>
      <c r="AB205" s="2639"/>
      <c r="AC205" s="2631"/>
      <c r="AD205" s="2640"/>
      <c r="AE205" s="2638"/>
      <c r="AF205" s="2638"/>
      <c r="AG205" s="2641"/>
      <c r="AH205" s="2642"/>
      <c r="AI205" s="2642"/>
      <c r="AJ205" s="2642"/>
      <c r="AK205" s="2642"/>
      <c r="AL205" s="2642"/>
      <c r="AM205" s="2642"/>
      <c r="AN205" s="2750"/>
      <c r="AO205" s="2606"/>
      <c r="AP205" s="2644" t="s">
        <v>6264</v>
      </c>
      <c r="AR205" s="3472"/>
      <c r="AS205" s="3438" t="str">
        <f t="shared" si="3"/>
        <v>Please complete all cells in row</v>
      </c>
      <c r="AT205" s="3473">
        <v>3</v>
      </c>
      <c r="AU205" s="3479"/>
    </row>
    <row r="206" spans="2:47" ht="15" customHeight="1">
      <c r="B206" s="2635" t="s">
        <v>6265</v>
      </c>
      <c r="C206" s="2636" t="s">
        <v>5869</v>
      </c>
      <c r="D206" s="2637" t="s">
        <v>731</v>
      </c>
      <c r="E206" s="2637">
        <v>3</v>
      </c>
      <c r="F206" s="2638"/>
      <c r="G206" s="2638"/>
      <c r="H206" s="2638"/>
      <c r="I206" s="2638"/>
      <c r="J206" s="2638"/>
      <c r="K206" s="2638"/>
      <c r="L206" s="2639"/>
      <c r="M206" s="2645"/>
      <c r="N206" s="2640"/>
      <c r="O206" s="2638"/>
      <c r="P206" s="2638"/>
      <c r="Q206" s="2638"/>
      <c r="R206" s="2638"/>
      <c r="S206" s="2638"/>
      <c r="T206" s="2639"/>
      <c r="V206" s="2640"/>
      <c r="W206" s="2638"/>
      <c r="X206" s="2638"/>
      <c r="Y206" s="2638"/>
      <c r="Z206" s="2638"/>
      <c r="AA206" s="2638"/>
      <c r="AB206" s="2639"/>
      <c r="AC206" s="2631"/>
      <c r="AD206" s="2640"/>
      <c r="AE206" s="2638"/>
      <c r="AF206" s="2638"/>
      <c r="AG206" s="2641"/>
      <c r="AH206" s="2642"/>
      <c r="AI206" s="2642"/>
      <c r="AJ206" s="2642"/>
      <c r="AK206" s="2642"/>
      <c r="AL206" s="2642"/>
      <c r="AM206" s="2642"/>
      <c r="AN206" s="2750"/>
      <c r="AO206" s="2606"/>
      <c r="AP206" s="2644" t="s">
        <v>6266</v>
      </c>
      <c r="AR206" s="3472"/>
      <c r="AS206" s="3438" t="str">
        <f t="shared" si="3"/>
        <v>Please complete all cells in row</v>
      </c>
      <c r="AT206" s="3473">
        <v>3</v>
      </c>
      <c r="AU206" s="3479"/>
    </row>
    <row r="207" spans="2:47" ht="15" customHeight="1">
      <c r="B207" s="2635" t="s">
        <v>6267</v>
      </c>
      <c r="C207" s="2636" t="s">
        <v>5869</v>
      </c>
      <c r="D207" s="2637" t="s">
        <v>731</v>
      </c>
      <c r="E207" s="2637">
        <v>3</v>
      </c>
      <c r="F207" s="2638"/>
      <c r="G207" s="2638"/>
      <c r="H207" s="2638"/>
      <c r="I207" s="2638"/>
      <c r="J207" s="2638"/>
      <c r="K207" s="2638"/>
      <c r="L207" s="2639"/>
      <c r="M207" s="2645"/>
      <c r="N207" s="2640"/>
      <c r="O207" s="2638"/>
      <c r="P207" s="2638"/>
      <c r="Q207" s="2638"/>
      <c r="R207" s="2638"/>
      <c r="S207" s="2638"/>
      <c r="T207" s="2639"/>
      <c r="V207" s="2640"/>
      <c r="W207" s="2638"/>
      <c r="X207" s="2638"/>
      <c r="Y207" s="2638"/>
      <c r="Z207" s="2638"/>
      <c r="AA207" s="2638"/>
      <c r="AB207" s="2639"/>
      <c r="AC207" s="2631"/>
      <c r="AD207" s="2640"/>
      <c r="AE207" s="2638"/>
      <c r="AF207" s="2638"/>
      <c r="AG207" s="2641"/>
      <c r="AH207" s="2642"/>
      <c r="AI207" s="2642"/>
      <c r="AJ207" s="2642"/>
      <c r="AK207" s="2642"/>
      <c r="AL207" s="2642"/>
      <c r="AM207" s="2642"/>
      <c r="AN207" s="2750"/>
      <c r="AO207" s="2606"/>
      <c r="AP207" s="2644" t="s">
        <v>6268</v>
      </c>
      <c r="AR207" s="3472"/>
      <c r="AS207" s="3438" t="str">
        <f t="shared" si="3"/>
        <v>Please complete all cells in row</v>
      </c>
      <c r="AT207" s="3473">
        <v>3</v>
      </c>
      <c r="AU207" s="3479"/>
    </row>
    <row r="208" spans="2:47" ht="15" customHeight="1">
      <c r="B208" s="2635" t="s">
        <v>6269</v>
      </c>
      <c r="C208" s="2636" t="s">
        <v>5869</v>
      </c>
      <c r="D208" s="2637" t="s">
        <v>731</v>
      </c>
      <c r="E208" s="2637">
        <v>3</v>
      </c>
      <c r="F208" s="2646"/>
      <c r="G208" s="2646"/>
      <c r="H208" s="2646"/>
      <c r="I208" s="2646"/>
      <c r="J208" s="2646"/>
      <c r="K208" s="2646"/>
      <c r="L208" s="2647"/>
      <c r="M208" s="2645"/>
      <c r="N208" s="2648"/>
      <c r="O208" s="2646"/>
      <c r="P208" s="2646"/>
      <c r="Q208" s="2646"/>
      <c r="R208" s="2646"/>
      <c r="S208" s="2646"/>
      <c r="T208" s="2647"/>
      <c r="V208" s="2648"/>
      <c r="W208" s="2646"/>
      <c r="X208" s="2646"/>
      <c r="Y208" s="2646"/>
      <c r="Z208" s="2646"/>
      <c r="AA208" s="2646"/>
      <c r="AB208" s="2647"/>
      <c r="AC208" s="2631"/>
      <c r="AD208" s="2640"/>
      <c r="AE208" s="2638"/>
      <c r="AF208" s="2638"/>
      <c r="AG208" s="2641"/>
      <c r="AH208" s="2642"/>
      <c r="AI208" s="2642"/>
      <c r="AJ208" s="2642"/>
      <c r="AK208" s="2642"/>
      <c r="AL208" s="2642"/>
      <c r="AM208" s="2642"/>
      <c r="AN208" s="2750"/>
      <c r="AO208" s="2606"/>
      <c r="AP208" s="2644" t="s">
        <v>6270</v>
      </c>
      <c r="AR208" s="3472"/>
      <c r="AS208" s="3438" t="str">
        <f t="shared" si="3"/>
        <v>Please complete all cells in row</v>
      </c>
      <c r="AT208" s="3473">
        <v>3</v>
      </c>
      <c r="AU208" s="3479"/>
    </row>
    <row r="209" spans="2:47" ht="15" customHeight="1">
      <c r="B209" s="2635" t="s">
        <v>6271</v>
      </c>
      <c r="C209" s="2636" t="s">
        <v>5869</v>
      </c>
      <c r="D209" s="2637" t="s">
        <v>731</v>
      </c>
      <c r="E209" s="2637">
        <v>3</v>
      </c>
      <c r="F209" s="2646"/>
      <c r="G209" s="2646"/>
      <c r="H209" s="2646"/>
      <c r="I209" s="2646"/>
      <c r="J209" s="2646"/>
      <c r="K209" s="2646"/>
      <c r="L209" s="2647"/>
      <c r="M209" s="2645"/>
      <c r="N209" s="2648"/>
      <c r="O209" s="2646"/>
      <c r="P209" s="2646"/>
      <c r="Q209" s="2646"/>
      <c r="R209" s="2646"/>
      <c r="S209" s="2646"/>
      <c r="T209" s="2647"/>
      <c r="V209" s="2648"/>
      <c r="W209" s="2646"/>
      <c r="X209" s="2646"/>
      <c r="Y209" s="2646"/>
      <c r="Z209" s="2646"/>
      <c r="AA209" s="2646"/>
      <c r="AB209" s="2647"/>
      <c r="AC209" s="2631"/>
      <c r="AD209" s="2640"/>
      <c r="AE209" s="2638"/>
      <c r="AF209" s="2638"/>
      <c r="AG209" s="2641"/>
      <c r="AH209" s="2642"/>
      <c r="AI209" s="2642"/>
      <c r="AJ209" s="2642"/>
      <c r="AK209" s="2642"/>
      <c r="AL209" s="2642"/>
      <c r="AM209" s="2642"/>
      <c r="AN209" s="2750"/>
      <c r="AO209" s="2606"/>
      <c r="AP209" s="2644" t="s">
        <v>6272</v>
      </c>
      <c r="AR209" s="3472"/>
      <c r="AS209" s="3438" t="str">
        <f t="shared" si="3"/>
        <v>Please complete all cells in row</v>
      </c>
      <c r="AT209" s="3473">
        <v>3</v>
      </c>
      <c r="AU209" s="3479"/>
    </row>
    <row r="210" spans="2:47" ht="15" customHeight="1">
      <c r="B210" s="2635" t="s">
        <v>6273</v>
      </c>
      <c r="C210" s="2636" t="s">
        <v>5869</v>
      </c>
      <c r="D210" s="2637" t="s">
        <v>731</v>
      </c>
      <c r="E210" s="2637">
        <v>3</v>
      </c>
      <c r="F210" s="2646"/>
      <c r="G210" s="2646"/>
      <c r="H210" s="2646"/>
      <c r="I210" s="2646"/>
      <c r="J210" s="2646"/>
      <c r="K210" s="2646"/>
      <c r="L210" s="2647"/>
      <c r="M210" s="2645"/>
      <c r="N210" s="2648"/>
      <c r="O210" s="2646"/>
      <c r="P210" s="2646"/>
      <c r="Q210" s="2646"/>
      <c r="R210" s="2646"/>
      <c r="S210" s="2646"/>
      <c r="T210" s="2647"/>
      <c r="V210" s="2648"/>
      <c r="W210" s="2646"/>
      <c r="X210" s="2646"/>
      <c r="Y210" s="2646"/>
      <c r="Z210" s="2646"/>
      <c r="AA210" s="2646"/>
      <c r="AB210" s="2647"/>
      <c r="AC210" s="2631"/>
      <c r="AD210" s="2640"/>
      <c r="AE210" s="2638"/>
      <c r="AF210" s="2638"/>
      <c r="AG210" s="2641"/>
      <c r="AH210" s="2642"/>
      <c r="AI210" s="2642"/>
      <c r="AJ210" s="2642"/>
      <c r="AK210" s="2642"/>
      <c r="AL210" s="2642"/>
      <c r="AM210" s="2642"/>
      <c r="AN210" s="2750"/>
      <c r="AO210" s="2606"/>
      <c r="AP210" s="2644" t="s">
        <v>6274</v>
      </c>
      <c r="AR210" s="3472"/>
      <c r="AS210" s="3438" t="str">
        <f t="shared" si="3"/>
        <v>Please complete all cells in row</v>
      </c>
      <c r="AT210" s="3473">
        <v>3</v>
      </c>
      <c r="AU210" s="3479"/>
    </row>
    <row r="211" spans="2:47" ht="15" customHeight="1">
      <c r="B211" s="2635" t="s">
        <v>6275</v>
      </c>
      <c r="C211" s="2636" t="s">
        <v>5869</v>
      </c>
      <c r="D211" s="2637" t="s">
        <v>731</v>
      </c>
      <c r="E211" s="2637">
        <v>3</v>
      </c>
      <c r="F211" s="2646"/>
      <c r="G211" s="2646"/>
      <c r="H211" s="2646"/>
      <c r="I211" s="2646"/>
      <c r="J211" s="2646"/>
      <c r="K211" s="2646"/>
      <c r="L211" s="2647"/>
      <c r="M211" s="2645"/>
      <c r="N211" s="2648"/>
      <c r="O211" s="2646"/>
      <c r="P211" s="2646"/>
      <c r="Q211" s="2646"/>
      <c r="R211" s="2646"/>
      <c r="S211" s="2646"/>
      <c r="T211" s="2647"/>
      <c r="V211" s="2648"/>
      <c r="W211" s="2646"/>
      <c r="X211" s="2646"/>
      <c r="Y211" s="2646"/>
      <c r="Z211" s="2646"/>
      <c r="AA211" s="2646"/>
      <c r="AB211" s="2647"/>
      <c r="AC211" s="2631"/>
      <c r="AD211" s="2640"/>
      <c r="AE211" s="2638"/>
      <c r="AF211" s="2638"/>
      <c r="AG211" s="2641"/>
      <c r="AH211" s="2642"/>
      <c r="AI211" s="2642"/>
      <c r="AJ211" s="2642"/>
      <c r="AK211" s="2642"/>
      <c r="AL211" s="2642"/>
      <c r="AM211" s="2642"/>
      <c r="AN211" s="2750"/>
      <c r="AO211" s="2606"/>
      <c r="AP211" s="2644" t="s">
        <v>6276</v>
      </c>
      <c r="AR211" s="3472"/>
      <c r="AS211" s="3438" t="str">
        <f t="shared" si="3"/>
        <v>Please complete all cells in row</v>
      </c>
      <c r="AT211" s="3473">
        <v>3</v>
      </c>
      <c r="AU211" s="3479"/>
    </row>
    <row r="212" spans="2:47" ht="15" customHeight="1">
      <c r="B212" s="2635" t="s">
        <v>6277</v>
      </c>
      <c r="C212" s="2636" t="s">
        <v>5869</v>
      </c>
      <c r="D212" s="2637" t="s">
        <v>731</v>
      </c>
      <c r="E212" s="2637">
        <v>3</v>
      </c>
      <c r="F212" s="2646"/>
      <c r="G212" s="2646"/>
      <c r="H212" s="2646"/>
      <c r="I212" s="2646"/>
      <c r="J212" s="2646"/>
      <c r="K212" s="2646"/>
      <c r="L212" s="2647"/>
      <c r="M212" s="2645"/>
      <c r="N212" s="2648"/>
      <c r="O212" s="2646"/>
      <c r="P212" s="2646"/>
      <c r="Q212" s="2646"/>
      <c r="R212" s="2646"/>
      <c r="S212" s="2646"/>
      <c r="T212" s="2647"/>
      <c r="V212" s="2648"/>
      <c r="W212" s="2646"/>
      <c r="X212" s="2646"/>
      <c r="Y212" s="2646"/>
      <c r="Z212" s="2646"/>
      <c r="AA212" s="2646"/>
      <c r="AB212" s="2647"/>
      <c r="AC212" s="2631"/>
      <c r="AD212" s="2640"/>
      <c r="AE212" s="2638"/>
      <c r="AF212" s="2638"/>
      <c r="AG212" s="2641"/>
      <c r="AH212" s="2642"/>
      <c r="AI212" s="2642"/>
      <c r="AJ212" s="2642"/>
      <c r="AK212" s="2642"/>
      <c r="AL212" s="2642"/>
      <c r="AM212" s="2642"/>
      <c r="AN212" s="2750"/>
      <c r="AO212" s="2606"/>
      <c r="AP212" s="2644" t="s">
        <v>6278</v>
      </c>
      <c r="AR212" s="3472"/>
      <c r="AS212" s="3438" t="str">
        <f t="shared" si="3"/>
        <v>Please complete all cells in row</v>
      </c>
      <c r="AT212" s="3473">
        <v>3</v>
      </c>
      <c r="AU212" s="3479"/>
    </row>
    <row r="213" spans="2:47" ht="15" customHeight="1">
      <c r="B213" s="2635" t="s">
        <v>6279</v>
      </c>
      <c r="C213" s="2636" t="s">
        <v>5869</v>
      </c>
      <c r="D213" s="2637" t="s">
        <v>731</v>
      </c>
      <c r="E213" s="2637">
        <v>3</v>
      </c>
      <c r="F213" s="2646"/>
      <c r="G213" s="2646"/>
      <c r="H213" s="2646"/>
      <c r="I213" s="2646"/>
      <c r="J213" s="2646"/>
      <c r="K213" s="2646"/>
      <c r="L213" s="2647"/>
      <c r="M213" s="2645"/>
      <c r="N213" s="2648"/>
      <c r="O213" s="2646"/>
      <c r="P213" s="2646"/>
      <c r="Q213" s="2646"/>
      <c r="R213" s="2646"/>
      <c r="S213" s="2646"/>
      <c r="T213" s="2647"/>
      <c r="V213" s="2648"/>
      <c r="W213" s="2646"/>
      <c r="X213" s="2646"/>
      <c r="Y213" s="2646"/>
      <c r="Z213" s="2646"/>
      <c r="AA213" s="2646"/>
      <c r="AB213" s="2647"/>
      <c r="AC213" s="2631"/>
      <c r="AD213" s="2640"/>
      <c r="AE213" s="2638"/>
      <c r="AF213" s="2638"/>
      <c r="AG213" s="2641"/>
      <c r="AH213" s="2642"/>
      <c r="AI213" s="2642"/>
      <c r="AJ213" s="2642"/>
      <c r="AK213" s="2642"/>
      <c r="AL213" s="2642"/>
      <c r="AM213" s="2642"/>
      <c r="AN213" s="2750"/>
      <c r="AO213" s="2606"/>
      <c r="AP213" s="2644" t="s">
        <v>6280</v>
      </c>
      <c r="AR213" s="3472"/>
      <c r="AS213" s="3438" t="str">
        <f t="shared" si="3"/>
        <v>Please complete all cells in row</v>
      </c>
      <c r="AT213" s="3473">
        <v>3</v>
      </c>
      <c r="AU213" s="3479"/>
    </row>
    <row r="214" spans="2:47" ht="15" customHeight="1">
      <c r="B214" s="2635" t="s">
        <v>6281</v>
      </c>
      <c r="C214" s="2636" t="s">
        <v>5869</v>
      </c>
      <c r="D214" s="2637" t="s">
        <v>731</v>
      </c>
      <c r="E214" s="2637">
        <v>3</v>
      </c>
      <c r="F214" s="2646"/>
      <c r="G214" s="2646"/>
      <c r="H214" s="2646"/>
      <c r="I214" s="2646"/>
      <c r="J214" s="2646"/>
      <c r="K214" s="2646"/>
      <c r="L214" s="2647"/>
      <c r="M214" s="2645"/>
      <c r="N214" s="2648"/>
      <c r="O214" s="2646"/>
      <c r="P214" s="2646"/>
      <c r="Q214" s="2646"/>
      <c r="R214" s="2646"/>
      <c r="S214" s="2646"/>
      <c r="T214" s="2647"/>
      <c r="V214" s="2648"/>
      <c r="W214" s="2646"/>
      <c r="X214" s="2646"/>
      <c r="Y214" s="2646"/>
      <c r="Z214" s="2646"/>
      <c r="AA214" s="2646"/>
      <c r="AB214" s="2647"/>
      <c r="AC214" s="2631"/>
      <c r="AD214" s="2640"/>
      <c r="AE214" s="2638"/>
      <c r="AF214" s="2638"/>
      <c r="AG214" s="2641"/>
      <c r="AH214" s="2642"/>
      <c r="AI214" s="2642"/>
      <c r="AJ214" s="2642"/>
      <c r="AK214" s="2642"/>
      <c r="AL214" s="2642"/>
      <c r="AM214" s="2642"/>
      <c r="AN214" s="2750"/>
      <c r="AO214" s="2606"/>
      <c r="AP214" s="2644" t="s">
        <v>6282</v>
      </c>
      <c r="AR214" s="3472"/>
      <c r="AS214" s="3438" t="str">
        <f t="shared" si="3"/>
        <v>Please complete all cells in row</v>
      </c>
      <c r="AT214" s="3473">
        <v>3</v>
      </c>
      <c r="AU214" s="3479"/>
    </row>
    <row r="215" spans="2:47" ht="15" customHeight="1">
      <c r="B215" s="2635" t="s">
        <v>6283</v>
      </c>
      <c r="C215" s="2636" t="s">
        <v>5869</v>
      </c>
      <c r="D215" s="2637" t="s">
        <v>731</v>
      </c>
      <c r="E215" s="2637">
        <v>3</v>
      </c>
      <c r="F215" s="2646"/>
      <c r="G215" s="2646"/>
      <c r="H215" s="2646"/>
      <c r="I215" s="2646"/>
      <c r="J215" s="2646"/>
      <c r="K215" s="2646"/>
      <c r="L215" s="2647"/>
      <c r="M215" s="2645"/>
      <c r="N215" s="2648"/>
      <c r="O215" s="2646"/>
      <c r="P215" s="2646"/>
      <c r="Q215" s="2646"/>
      <c r="R215" s="2646"/>
      <c r="S215" s="2646"/>
      <c r="T215" s="2647"/>
      <c r="V215" s="2648"/>
      <c r="W215" s="2646"/>
      <c r="X215" s="2646"/>
      <c r="Y215" s="2646"/>
      <c r="Z215" s="2646"/>
      <c r="AA215" s="2646"/>
      <c r="AB215" s="2647"/>
      <c r="AC215" s="2631"/>
      <c r="AD215" s="2640"/>
      <c r="AE215" s="2638"/>
      <c r="AF215" s="2638"/>
      <c r="AG215" s="2641"/>
      <c r="AH215" s="2642"/>
      <c r="AI215" s="2642"/>
      <c r="AJ215" s="2642"/>
      <c r="AK215" s="2642"/>
      <c r="AL215" s="2642"/>
      <c r="AM215" s="2642"/>
      <c r="AN215" s="2750"/>
      <c r="AO215" s="2606"/>
      <c r="AP215" s="2644" t="s">
        <v>6284</v>
      </c>
      <c r="AR215" s="3472"/>
      <c r="AS215" s="3438" t="str">
        <f t="shared" si="3"/>
        <v>Please complete all cells in row</v>
      </c>
      <c r="AT215" s="3473">
        <v>3</v>
      </c>
      <c r="AU215" s="3479"/>
    </row>
    <row r="216" spans="2:47" ht="15" customHeight="1">
      <c r="B216" s="2635" t="s">
        <v>6285</v>
      </c>
      <c r="C216" s="2636" t="s">
        <v>5869</v>
      </c>
      <c r="D216" s="2637" t="s">
        <v>731</v>
      </c>
      <c r="E216" s="2637">
        <v>3</v>
      </c>
      <c r="F216" s="2646"/>
      <c r="G216" s="2646"/>
      <c r="H216" s="2646"/>
      <c r="I216" s="2646"/>
      <c r="J216" s="2646"/>
      <c r="K216" s="2646"/>
      <c r="L216" s="2647"/>
      <c r="M216" s="2645"/>
      <c r="N216" s="2648"/>
      <c r="O216" s="2646"/>
      <c r="P216" s="2646"/>
      <c r="Q216" s="2646"/>
      <c r="R216" s="2646"/>
      <c r="S216" s="2646"/>
      <c r="T216" s="2647"/>
      <c r="V216" s="2648"/>
      <c r="W216" s="2646"/>
      <c r="X216" s="2646"/>
      <c r="Y216" s="2646"/>
      <c r="Z216" s="2646"/>
      <c r="AA216" s="2646"/>
      <c r="AB216" s="2647"/>
      <c r="AC216" s="2631"/>
      <c r="AD216" s="2640"/>
      <c r="AE216" s="2638"/>
      <c r="AF216" s="2638"/>
      <c r="AG216" s="2641"/>
      <c r="AH216" s="2642"/>
      <c r="AI216" s="2642"/>
      <c r="AJ216" s="2642"/>
      <c r="AK216" s="2642"/>
      <c r="AL216" s="2642"/>
      <c r="AM216" s="2642"/>
      <c r="AN216" s="2750"/>
      <c r="AO216" s="2606"/>
      <c r="AP216" s="2644" t="s">
        <v>6286</v>
      </c>
      <c r="AR216" s="3472"/>
      <c r="AS216" s="3438" t="str">
        <f t="shared" si="3"/>
        <v>Please complete all cells in row</v>
      </c>
      <c r="AT216" s="3473">
        <v>3</v>
      </c>
      <c r="AU216" s="3479"/>
    </row>
    <row r="217" spans="2:47" ht="15" customHeight="1">
      <c r="B217" s="2635" t="s">
        <v>6287</v>
      </c>
      <c r="C217" s="2636" t="s">
        <v>5869</v>
      </c>
      <c r="D217" s="2637" t="s">
        <v>731</v>
      </c>
      <c r="E217" s="2637">
        <v>3</v>
      </c>
      <c r="F217" s="2646"/>
      <c r="G217" s="2646"/>
      <c r="H217" s="2646"/>
      <c r="I217" s="2646"/>
      <c r="J217" s="2646"/>
      <c r="K217" s="2646"/>
      <c r="L217" s="2647"/>
      <c r="M217" s="2645"/>
      <c r="N217" s="2648"/>
      <c r="O217" s="2646"/>
      <c r="P217" s="2646"/>
      <c r="Q217" s="2646"/>
      <c r="R217" s="2646"/>
      <c r="S217" s="2646"/>
      <c r="T217" s="2647"/>
      <c r="V217" s="2648"/>
      <c r="W217" s="2646"/>
      <c r="X217" s="2646"/>
      <c r="Y217" s="2646"/>
      <c r="Z217" s="2646"/>
      <c r="AA217" s="2646"/>
      <c r="AB217" s="2647"/>
      <c r="AC217" s="2631"/>
      <c r="AD217" s="2640"/>
      <c r="AE217" s="2638"/>
      <c r="AF217" s="2638"/>
      <c r="AG217" s="2641"/>
      <c r="AH217" s="2642"/>
      <c r="AI217" s="2642"/>
      <c r="AJ217" s="2642"/>
      <c r="AK217" s="2642"/>
      <c r="AL217" s="2642"/>
      <c r="AM217" s="2642"/>
      <c r="AN217" s="2750"/>
      <c r="AO217" s="2606"/>
      <c r="AP217" s="2644" t="s">
        <v>6288</v>
      </c>
      <c r="AR217" s="3472"/>
      <c r="AS217" s="3438" t="str">
        <f t="shared" si="3"/>
        <v>Please complete all cells in row</v>
      </c>
      <c r="AT217" s="3473">
        <v>3</v>
      </c>
      <c r="AU217" s="3479"/>
    </row>
    <row r="218" spans="2:47" ht="15" customHeight="1">
      <c r="B218" s="2635" t="s">
        <v>6289</v>
      </c>
      <c r="C218" s="2636" t="s">
        <v>5869</v>
      </c>
      <c r="D218" s="2637" t="s">
        <v>731</v>
      </c>
      <c r="E218" s="2637">
        <v>3</v>
      </c>
      <c r="F218" s="2646"/>
      <c r="G218" s="2646"/>
      <c r="H218" s="2646"/>
      <c r="I218" s="2646"/>
      <c r="J218" s="2646"/>
      <c r="K218" s="2646"/>
      <c r="L218" s="2647"/>
      <c r="M218" s="2645"/>
      <c r="N218" s="2648"/>
      <c r="O218" s="2646"/>
      <c r="P218" s="2646"/>
      <c r="Q218" s="2646"/>
      <c r="R218" s="2646"/>
      <c r="S218" s="2646"/>
      <c r="T218" s="2647"/>
      <c r="V218" s="2648"/>
      <c r="W218" s="2646"/>
      <c r="X218" s="2646"/>
      <c r="Y218" s="2646"/>
      <c r="Z218" s="2646"/>
      <c r="AA218" s="2646"/>
      <c r="AB218" s="2647"/>
      <c r="AC218" s="2631"/>
      <c r="AD218" s="2640"/>
      <c r="AE218" s="2638"/>
      <c r="AF218" s="2638"/>
      <c r="AG218" s="2641"/>
      <c r="AH218" s="2642"/>
      <c r="AI218" s="2642"/>
      <c r="AJ218" s="2642"/>
      <c r="AK218" s="2642"/>
      <c r="AL218" s="2642"/>
      <c r="AM218" s="2642"/>
      <c r="AN218" s="2750"/>
      <c r="AO218" s="2606"/>
      <c r="AP218" s="2644" t="s">
        <v>6290</v>
      </c>
      <c r="AR218" s="3472"/>
      <c r="AS218" s="3438" t="str">
        <f t="shared" si="3"/>
        <v>Please complete all cells in row</v>
      </c>
      <c r="AT218" s="3473">
        <v>3</v>
      </c>
      <c r="AU218" s="3479"/>
    </row>
    <row r="219" spans="2:47" ht="15" customHeight="1">
      <c r="B219" s="2635" t="s">
        <v>6291</v>
      </c>
      <c r="C219" s="2636" t="s">
        <v>5869</v>
      </c>
      <c r="D219" s="2637" t="s">
        <v>731</v>
      </c>
      <c r="E219" s="2637">
        <v>3</v>
      </c>
      <c r="F219" s="2646"/>
      <c r="G219" s="2646"/>
      <c r="H219" s="2646"/>
      <c r="I219" s="2646"/>
      <c r="J219" s="2646"/>
      <c r="K219" s="2646"/>
      <c r="L219" s="2647"/>
      <c r="M219" s="2645"/>
      <c r="N219" s="2648"/>
      <c r="O219" s="2646"/>
      <c r="P219" s="2646"/>
      <c r="Q219" s="2646"/>
      <c r="R219" s="2646"/>
      <c r="S219" s="2646"/>
      <c r="T219" s="2647"/>
      <c r="V219" s="2648"/>
      <c r="W219" s="2646"/>
      <c r="X219" s="2646"/>
      <c r="Y219" s="2646"/>
      <c r="Z219" s="2646"/>
      <c r="AA219" s="2646"/>
      <c r="AB219" s="2647"/>
      <c r="AC219" s="2631"/>
      <c r="AD219" s="2640"/>
      <c r="AE219" s="2638"/>
      <c r="AF219" s="2638"/>
      <c r="AG219" s="2641"/>
      <c r="AH219" s="2642"/>
      <c r="AI219" s="2642"/>
      <c r="AJ219" s="2642"/>
      <c r="AK219" s="2642"/>
      <c r="AL219" s="2642"/>
      <c r="AM219" s="2642"/>
      <c r="AN219" s="2750"/>
      <c r="AO219" s="2606"/>
      <c r="AP219" s="2644" t="s">
        <v>6292</v>
      </c>
      <c r="AR219" s="3472"/>
      <c r="AS219" s="3438" t="str">
        <f t="shared" si="3"/>
        <v>Please complete all cells in row</v>
      </c>
      <c r="AT219" s="3473">
        <v>3</v>
      </c>
      <c r="AU219" s="3479"/>
    </row>
    <row r="220" spans="2:47" ht="15" customHeight="1">
      <c r="B220" s="2635" t="s">
        <v>6293</v>
      </c>
      <c r="C220" s="2636" t="s">
        <v>5869</v>
      </c>
      <c r="D220" s="2637" t="s">
        <v>731</v>
      </c>
      <c r="E220" s="2637">
        <v>3</v>
      </c>
      <c r="F220" s="2646"/>
      <c r="G220" s="2646"/>
      <c r="H220" s="2646"/>
      <c r="I220" s="2646"/>
      <c r="J220" s="2646"/>
      <c r="K220" s="2646"/>
      <c r="L220" s="2647"/>
      <c r="M220" s="2645"/>
      <c r="N220" s="2648"/>
      <c r="O220" s="2646"/>
      <c r="P220" s="2646"/>
      <c r="Q220" s="2646"/>
      <c r="R220" s="2646"/>
      <c r="S220" s="2646"/>
      <c r="T220" s="2647"/>
      <c r="V220" s="2648"/>
      <c r="W220" s="2646"/>
      <c r="X220" s="2646"/>
      <c r="Y220" s="2646"/>
      <c r="Z220" s="2646"/>
      <c r="AA220" s="2646"/>
      <c r="AB220" s="2647"/>
      <c r="AC220" s="2631"/>
      <c r="AD220" s="2640"/>
      <c r="AE220" s="2638"/>
      <c r="AF220" s="2638"/>
      <c r="AG220" s="2641"/>
      <c r="AH220" s="2642"/>
      <c r="AI220" s="2642"/>
      <c r="AJ220" s="2642"/>
      <c r="AK220" s="2642"/>
      <c r="AL220" s="2642"/>
      <c r="AM220" s="2642"/>
      <c r="AN220" s="2750"/>
      <c r="AO220" s="2606"/>
      <c r="AP220" s="2644" t="s">
        <v>6294</v>
      </c>
      <c r="AR220" s="3472"/>
      <c r="AS220" s="3438" t="str">
        <f t="shared" si="3"/>
        <v>Please complete all cells in row</v>
      </c>
      <c r="AT220" s="3473">
        <v>3</v>
      </c>
      <c r="AU220" s="3479"/>
    </row>
    <row r="221" spans="2:47" ht="15" customHeight="1">
      <c r="B221" s="2635" t="s">
        <v>6295</v>
      </c>
      <c r="C221" s="2636" t="s">
        <v>5869</v>
      </c>
      <c r="D221" s="2637" t="s">
        <v>731</v>
      </c>
      <c r="E221" s="2637">
        <v>3</v>
      </c>
      <c r="F221" s="2646"/>
      <c r="G221" s="2646"/>
      <c r="H221" s="2646"/>
      <c r="I221" s="2646"/>
      <c r="J221" s="2646"/>
      <c r="K221" s="2646"/>
      <c r="L221" s="2647"/>
      <c r="M221" s="2645"/>
      <c r="N221" s="2648"/>
      <c r="O221" s="2646"/>
      <c r="P221" s="2646"/>
      <c r="Q221" s="2646"/>
      <c r="R221" s="2646"/>
      <c r="S221" s="2646"/>
      <c r="T221" s="2647"/>
      <c r="V221" s="2648"/>
      <c r="W221" s="2646"/>
      <c r="X221" s="2646"/>
      <c r="Y221" s="2646"/>
      <c r="Z221" s="2646"/>
      <c r="AA221" s="2646"/>
      <c r="AB221" s="2647"/>
      <c r="AC221" s="2631"/>
      <c r="AD221" s="2640"/>
      <c r="AE221" s="2638"/>
      <c r="AF221" s="2638"/>
      <c r="AG221" s="2641"/>
      <c r="AH221" s="2642"/>
      <c r="AI221" s="2642"/>
      <c r="AJ221" s="2642"/>
      <c r="AK221" s="2642"/>
      <c r="AL221" s="2642"/>
      <c r="AM221" s="2642"/>
      <c r="AN221" s="2750"/>
      <c r="AO221" s="2606"/>
      <c r="AP221" s="2644" t="s">
        <v>6296</v>
      </c>
      <c r="AR221" s="3472"/>
      <c r="AS221" s="3438" t="str">
        <f t="shared" si="3"/>
        <v>Please complete all cells in row</v>
      </c>
      <c r="AT221" s="3473">
        <v>3</v>
      </c>
      <c r="AU221" s="3479"/>
    </row>
    <row r="222" spans="2:47" ht="15" customHeight="1">
      <c r="B222" s="2635" t="s">
        <v>6297</v>
      </c>
      <c r="C222" s="2636" t="s">
        <v>5869</v>
      </c>
      <c r="D222" s="2637" t="s">
        <v>731</v>
      </c>
      <c r="E222" s="2637">
        <v>3</v>
      </c>
      <c r="F222" s="2646"/>
      <c r="G222" s="2646"/>
      <c r="H222" s="2646"/>
      <c r="I222" s="2646"/>
      <c r="J222" s="2646"/>
      <c r="K222" s="2646"/>
      <c r="L222" s="2647"/>
      <c r="M222" s="2645"/>
      <c r="N222" s="2648"/>
      <c r="O222" s="2646"/>
      <c r="P222" s="2646"/>
      <c r="Q222" s="2646"/>
      <c r="R222" s="2646"/>
      <c r="S222" s="2646"/>
      <c r="T222" s="2647"/>
      <c r="V222" s="2648"/>
      <c r="W222" s="2646"/>
      <c r="X222" s="2646"/>
      <c r="Y222" s="2646"/>
      <c r="Z222" s="2646"/>
      <c r="AA222" s="2646"/>
      <c r="AB222" s="2647"/>
      <c r="AC222" s="2631"/>
      <c r="AD222" s="2640"/>
      <c r="AE222" s="2638"/>
      <c r="AF222" s="2638"/>
      <c r="AG222" s="2641"/>
      <c r="AH222" s="2642"/>
      <c r="AI222" s="2642"/>
      <c r="AJ222" s="2642"/>
      <c r="AK222" s="2642"/>
      <c r="AL222" s="2642"/>
      <c r="AM222" s="2642"/>
      <c r="AN222" s="2750"/>
      <c r="AO222" s="2606"/>
      <c r="AP222" s="2644" t="s">
        <v>6298</v>
      </c>
      <c r="AR222" s="3472"/>
      <c r="AS222" s="3438" t="str">
        <f t="shared" si="3"/>
        <v>Please complete all cells in row</v>
      </c>
      <c r="AT222" s="3473">
        <v>3</v>
      </c>
      <c r="AU222" s="3479"/>
    </row>
    <row r="223" spans="2:47" ht="15" customHeight="1">
      <c r="B223" s="2635" t="s">
        <v>6299</v>
      </c>
      <c r="C223" s="2636" t="s">
        <v>5869</v>
      </c>
      <c r="D223" s="2637" t="s">
        <v>731</v>
      </c>
      <c r="E223" s="2637">
        <v>3</v>
      </c>
      <c r="F223" s="2646"/>
      <c r="G223" s="2646"/>
      <c r="H223" s="2646"/>
      <c r="I223" s="2646"/>
      <c r="J223" s="2646"/>
      <c r="K223" s="2646"/>
      <c r="L223" s="2647"/>
      <c r="M223" s="2645"/>
      <c r="N223" s="2648"/>
      <c r="O223" s="2646"/>
      <c r="P223" s="2646"/>
      <c r="Q223" s="2646"/>
      <c r="R223" s="2646"/>
      <c r="S223" s="2646"/>
      <c r="T223" s="2647"/>
      <c r="V223" s="2648"/>
      <c r="W223" s="2646"/>
      <c r="X223" s="2646"/>
      <c r="Y223" s="2646"/>
      <c r="Z223" s="2646"/>
      <c r="AA223" s="2646"/>
      <c r="AB223" s="2647"/>
      <c r="AC223" s="2631"/>
      <c r="AD223" s="2640"/>
      <c r="AE223" s="2638"/>
      <c r="AF223" s="2638"/>
      <c r="AG223" s="2641"/>
      <c r="AH223" s="2642"/>
      <c r="AI223" s="2642"/>
      <c r="AJ223" s="2642"/>
      <c r="AK223" s="2642"/>
      <c r="AL223" s="2642"/>
      <c r="AM223" s="2642"/>
      <c r="AN223" s="2750"/>
      <c r="AO223" s="2606"/>
      <c r="AP223" s="2644" t="s">
        <v>6300</v>
      </c>
      <c r="AR223" s="3472"/>
      <c r="AS223" s="3438" t="str">
        <f t="shared" si="3"/>
        <v>Please complete all cells in row</v>
      </c>
      <c r="AT223" s="3473">
        <v>3</v>
      </c>
      <c r="AU223" s="3479"/>
    </row>
    <row r="224" spans="2:47" ht="15" customHeight="1">
      <c r="B224" s="2635" t="s">
        <v>6301</v>
      </c>
      <c r="C224" s="2636" t="s">
        <v>5869</v>
      </c>
      <c r="D224" s="2637" t="s">
        <v>731</v>
      </c>
      <c r="E224" s="2637">
        <v>3</v>
      </c>
      <c r="F224" s="2646"/>
      <c r="G224" s="2646"/>
      <c r="H224" s="2646"/>
      <c r="I224" s="2646"/>
      <c r="J224" s="2646"/>
      <c r="K224" s="2646"/>
      <c r="L224" s="2647"/>
      <c r="M224" s="2645"/>
      <c r="N224" s="2648"/>
      <c r="O224" s="2646"/>
      <c r="P224" s="2646"/>
      <c r="Q224" s="2646"/>
      <c r="R224" s="2646"/>
      <c r="S224" s="2646"/>
      <c r="T224" s="2647"/>
      <c r="V224" s="2648"/>
      <c r="W224" s="2646"/>
      <c r="X224" s="2646"/>
      <c r="Y224" s="2646"/>
      <c r="Z224" s="2646"/>
      <c r="AA224" s="2646"/>
      <c r="AB224" s="2647"/>
      <c r="AC224" s="2631"/>
      <c r="AD224" s="2640"/>
      <c r="AE224" s="2638"/>
      <c r="AF224" s="2638"/>
      <c r="AG224" s="2641"/>
      <c r="AH224" s="2642"/>
      <c r="AI224" s="2642"/>
      <c r="AJ224" s="2642"/>
      <c r="AK224" s="2642"/>
      <c r="AL224" s="2642"/>
      <c r="AM224" s="2642"/>
      <c r="AN224" s="2750"/>
      <c r="AO224" s="2606"/>
      <c r="AP224" s="2644" t="s">
        <v>6302</v>
      </c>
      <c r="AR224" s="3472"/>
      <c r="AS224" s="3438" t="str">
        <f t="shared" si="3"/>
        <v>Please complete all cells in row</v>
      </c>
      <c r="AT224" s="3473">
        <v>3</v>
      </c>
      <c r="AU224" s="3479"/>
    </row>
    <row r="225" spans="2:47" ht="15" customHeight="1">
      <c r="B225" s="2635" t="s">
        <v>6303</v>
      </c>
      <c r="C225" s="2636" t="s">
        <v>5869</v>
      </c>
      <c r="D225" s="2637" t="s">
        <v>731</v>
      </c>
      <c r="E225" s="2637">
        <v>3</v>
      </c>
      <c r="F225" s="2646"/>
      <c r="G225" s="2646"/>
      <c r="H225" s="2646"/>
      <c r="I225" s="2646"/>
      <c r="J225" s="2646"/>
      <c r="K225" s="2646"/>
      <c r="L225" s="2647"/>
      <c r="M225" s="2645"/>
      <c r="N225" s="2648"/>
      <c r="O225" s="2646"/>
      <c r="P225" s="2646"/>
      <c r="Q225" s="2646"/>
      <c r="R225" s="2646"/>
      <c r="S225" s="2646"/>
      <c r="T225" s="2647"/>
      <c r="V225" s="2648"/>
      <c r="W225" s="2646"/>
      <c r="X225" s="2646"/>
      <c r="Y225" s="2646"/>
      <c r="Z225" s="2646"/>
      <c r="AA225" s="2646"/>
      <c r="AB225" s="2647"/>
      <c r="AC225" s="2631"/>
      <c r="AD225" s="2640"/>
      <c r="AE225" s="2638"/>
      <c r="AF225" s="2638"/>
      <c r="AG225" s="2641"/>
      <c r="AH225" s="2642"/>
      <c r="AI225" s="2642"/>
      <c r="AJ225" s="2642"/>
      <c r="AK225" s="2642"/>
      <c r="AL225" s="2642"/>
      <c r="AM225" s="2642"/>
      <c r="AN225" s="2750"/>
      <c r="AO225" s="2606"/>
      <c r="AP225" s="2644" t="s">
        <v>6304</v>
      </c>
      <c r="AR225" s="3472"/>
      <c r="AS225" s="3438" t="str">
        <f t="shared" si="3"/>
        <v>Please complete all cells in row</v>
      </c>
      <c r="AT225" s="3473">
        <v>3</v>
      </c>
      <c r="AU225" s="3479"/>
    </row>
    <row r="226" spans="2:47" ht="15" customHeight="1">
      <c r="B226" s="2635" t="s">
        <v>6305</v>
      </c>
      <c r="C226" s="2636" t="s">
        <v>5869</v>
      </c>
      <c r="D226" s="2637" t="s">
        <v>731</v>
      </c>
      <c r="E226" s="2637">
        <v>3</v>
      </c>
      <c r="F226" s="2646"/>
      <c r="G226" s="2646"/>
      <c r="H226" s="2646"/>
      <c r="I226" s="2646"/>
      <c r="J226" s="2646"/>
      <c r="K226" s="2646"/>
      <c r="L226" s="2647"/>
      <c r="M226" s="2645"/>
      <c r="N226" s="2648"/>
      <c r="O226" s="2646"/>
      <c r="P226" s="2646"/>
      <c r="Q226" s="2646"/>
      <c r="R226" s="2646"/>
      <c r="S226" s="2646"/>
      <c r="T226" s="2647"/>
      <c r="V226" s="2648"/>
      <c r="W226" s="2646"/>
      <c r="X226" s="2646"/>
      <c r="Y226" s="2646"/>
      <c r="Z226" s="2646"/>
      <c r="AA226" s="2646"/>
      <c r="AB226" s="2647"/>
      <c r="AC226" s="2631"/>
      <c r="AD226" s="2640"/>
      <c r="AE226" s="2638"/>
      <c r="AF226" s="2638"/>
      <c r="AG226" s="2641"/>
      <c r="AH226" s="2642"/>
      <c r="AI226" s="2642"/>
      <c r="AJ226" s="2642"/>
      <c r="AK226" s="2642"/>
      <c r="AL226" s="2642"/>
      <c r="AM226" s="2642"/>
      <c r="AN226" s="2750"/>
      <c r="AO226" s="2606"/>
      <c r="AP226" s="2644" t="s">
        <v>6306</v>
      </c>
      <c r="AR226" s="3472"/>
      <c r="AS226" s="3438" t="str">
        <f t="shared" si="3"/>
        <v>Please complete all cells in row</v>
      </c>
      <c r="AT226" s="3473">
        <v>3</v>
      </c>
      <c r="AU226" s="3479"/>
    </row>
    <row r="227" spans="2:47" ht="15" customHeight="1">
      <c r="B227" s="2635" t="s">
        <v>6307</v>
      </c>
      <c r="C227" s="2636" t="s">
        <v>5869</v>
      </c>
      <c r="D227" s="2637" t="s">
        <v>731</v>
      </c>
      <c r="E227" s="2637">
        <v>3</v>
      </c>
      <c r="F227" s="2646"/>
      <c r="G227" s="2646"/>
      <c r="H227" s="2646"/>
      <c r="I227" s="2646"/>
      <c r="J227" s="2646"/>
      <c r="K227" s="2646"/>
      <c r="L227" s="2647"/>
      <c r="M227" s="2645"/>
      <c r="N227" s="2648"/>
      <c r="O227" s="2646"/>
      <c r="P227" s="2646"/>
      <c r="Q227" s="2646"/>
      <c r="R227" s="2646"/>
      <c r="S227" s="2646"/>
      <c r="T227" s="2647"/>
      <c r="V227" s="2648"/>
      <c r="W227" s="2646"/>
      <c r="X227" s="2646"/>
      <c r="Y227" s="2646"/>
      <c r="Z227" s="2646"/>
      <c r="AA227" s="2646"/>
      <c r="AB227" s="2647"/>
      <c r="AC227" s="2631"/>
      <c r="AD227" s="2640"/>
      <c r="AE227" s="2638"/>
      <c r="AF227" s="2638"/>
      <c r="AG227" s="2641"/>
      <c r="AH227" s="2642"/>
      <c r="AI227" s="2642"/>
      <c r="AJ227" s="2642"/>
      <c r="AK227" s="2642"/>
      <c r="AL227" s="2642"/>
      <c r="AM227" s="2642"/>
      <c r="AN227" s="2750"/>
      <c r="AO227" s="2606"/>
      <c r="AP227" s="2644" t="s">
        <v>6308</v>
      </c>
      <c r="AR227" s="3472"/>
      <c r="AS227" s="3438" t="str">
        <f t="shared" si="3"/>
        <v>Please complete all cells in row</v>
      </c>
      <c r="AT227" s="3473">
        <v>3</v>
      </c>
      <c r="AU227" s="3479"/>
    </row>
    <row r="228" spans="2:47" ht="15" customHeight="1">
      <c r="B228" s="2635" t="s">
        <v>6309</v>
      </c>
      <c r="C228" s="2636" t="s">
        <v>5869</v>
      </c>
      <c r="D228" s="2637" t="s">
        <v>731</v>
      </c>
      <c r="E228" s="2637">
        <v>3</v>
      </c>
      <c r="F228" s="2646"/>
      <c r="G228" s="2646"/>
      <c r="H228" s="2646"/>
      <c r="I228" s="2646"/>
      <c r="J228" s="2646"/>
      <c r="K228" s="2646"/>
      <c r="L228" s="2647"/>
      <c r="M228" s="2645"/>
      <c r="N228" s="2648"/>
      <c r="O228" s="2646"/>
      <c r="P228" s="2646"/>
      <c r="Q228" s="2646"/>
      <c r="R228" s="2646"/>
      <c r="S228" s="2646"/>
      <c r="T228" s="2647"/>
      <c r="V228" s="2648"/>
      <c r="W228" s="2646"/>
      <c r="X228" s="2646"/>
      <c r="Y228" s="2646"/>
      <c r="Z228" s="2646"/>
      <c r="AA228" s="2646"/>
      <c r="AB228" s="2647"/>
      <c r="AC228" s="2631"/>
      <c r="AD228" s="2640"/>
      <c r="AE228" s="2638"/>
      <c r="AF228" s="2638"/>
      <c r="AG228" s="2641"/>
      <c r="AH228" s="2642"/>
      <c r="AI228" s="2642"/>
      <c r="AJ228" s="2642"/>
      <c r="AK228" s="2642"/>
      <c r="AL228" s="2642"/>
      <c r="AM228" s="2642"/>
      <c r="AN228" s="2750"/>
      <c r="AO228" s="2606"/>
      <c r="AP228" s="2644" t="s">
        <v>6310</v>
      </c>
      <c r="AR228" s="3472"/>
      <c r="AS228" s="3438" t="str">
        <f t="shared" si="3"/>
        <v>Please complete all cells in row</v>
      </c>
      <c r="AT228" s="3473">
        <v>3</v>
      </c>
      <c r="AU228" s="3479"/>
    </row>
    <row r="229" spans="2:47" ht="15" customHeight="1">
      <c r="B229" s="2635" t="s">
        <v>6311</v>
      </c>
      <c r="C229" s="2636" t="s">
        <v>5869</v>
      </c>
      <c r="D229" s="2637" t="s">
        <v>731</v>
      </c>
      <c r="E229" s="2637">
        <v>3</v>
      </c>
      <c r="F229" s="2646"/>
      <c r="G229" s="2646"/>
      <c r="H229" s="2646"/>
      <c r="I229" s="2646"/>
      <c r="J229" s="2646"/>
      <c r="K229" s="2646"/>
      <c r="L229" s="2647"/>
      <c r="M229" s="2645"/>
      <c r="N229" s="2648"/>
      <c r="O229" s="2646"/>
      <c r="P229" s="2646"/>
      <c r="Q229" s="2646"/>
      <c r="R229" s="2646"/>
      <c r="S229" s="2646"/>
      <c r="T229" s="2647"/>
      <c r="V229" s="2648"/>
      <c r="W229" s="2646"/>
      <c r="X229" s="2646"/>
      <c r="Y229" s="2646"/>
      <c r="Z229" s="2646"/>
      <c r="AA229" s="2646"/>
      <c r="AB229" s="2647"/>
      <c r="AC229" s="2631"/>
      <c r="AD229" s="2640"/>
      <c r="AE229" s="2638"/>
      <c r="AF229" s="2638"/>
      <c r="AG229" s="2641"/>
      <c r="AH229" s="2642"/>
      <c r="AI229" s="2642"/>
      <c r="AJ229" s="2642"/>
      <c r="AK229" s="2642"/>
      <c r="AL229" s="2642"/>
      <c r="AM229" s="2642"/>
      <c r="AN229" s="2750"/>
      <c r="AO229" s="2606"/>
      <c r="AP229" s="2644" t="s">
        <v>6312</v>
      </c>
      <c r="AR229" s="3472"/>
      <c r="AS229" s="3438" t="str">
        <f t="shared" si="3"/>
        <v>Please complete all cells in row</v>
      </c>
      <c r="AT229" s="3473">
        <v>3</v>
      </c>
      <c r="AU229" s="3479"/>
    </row>
    <row r="230" spans="2:47" ht="15" customHeight="1">
      <c r="B230" s="2635" t="s">
        <v>6313</v>
      </c>
      <c r="C230" s="2636" t="s">
        <v>5869</v>
      </c>
      <c r="D230" s="2637" t="s">
        <v>731</v>
      </c>
      <c r="E230" s="2637">
        <v>3</v>
      </c>
      <c r="F230" s="2646"/>
      <c r="G230" s="2646"/>
      <c r="H230" s="2646"/>
      <c r="I230" s="2646"/>
      <c r="J230" s="2646"/>
      <c r="K230" s="2646"/>
      <c r="L230" s="2647"/>
      <c r="M230" s="2645"/>
      <c r="N230" s="2648"/>
      <c r="O230" s="2646"/>
      <c r="P230" s="2646"/>
      <c r="Q230" s="2646"/>
      <c r="R230" s="2646"/>
      <c r="S230" s="2646"/>
      <c r="T230" s="2647"/>
      <c r="V230" s="2648"/>
      <c r="W230" s="2646"/>
      <c r="X230" s="2646"/>
      <c r="Y230" s="2646"/>
      <c r="Z230" s="2646"/>
      <c r="AA230" s="2646"/>
      <c r="AB230" s="2647"/>
      <c r="AC230" s="2631"/>
      <c r="AD230" s="2640"/>
      <c r="AE230" s="2638"/>
      <c r="AF230" s="2638"/>
      <c r="AG230" s="2641"/>
      <c r="AH230" s="2642"/>
      <c r="AI230" s="2642"/>
      <c r="AJ230" s="2642"/>
      <c r="AK230" s="2642"/>
      <c r="AL230" s="2642"/>
      <c r="AM230" s="2642"/>
      <c r="AN230" s="2750"/>
      <c r="AO230" s="2606"/>
      <c r="AP230" s="2644" t="s">
        <v>6314</v>
      </c>
      <c r="AR230" s="3472"/>
      <c r="AS230" s="3438" t="str">
        <f t="shared" si="3"/>
        <v>Please complete all cells in row</v>
      </c>
      <c r="AT230" s="3473">
        <v>3</v>
      </c>
      <c r="AU230" s="3479"/>
    </row>
    <row r="231" spans="2:47" ht="15" customHeight="1">
      <c r="B231" s="2635" t="s">
        <v>6315</v>
      </c>
      <c r="C231" s="2636" t="s">
        <v>5869</v>
      </c>
      <c r="D231" s="2637" t="s">
        <v>731</v>
      </c>
      <c r="E231" s="2637">
        <v>3</v>
      </c>
      <c r="F231" s="2646"/>
      <c r="G231" s="2646"/>
      <c r="H231" s="2646"/>
      <c r="I231" s="2646"/>
      <c r="J231" s="2646"/>
      <c r="K231" s="2646"/>
      <c r="L231" s="2647"/>
      <c r="M231" s="2645"/>
      <c r="N231" s="2648"/>
      <c r="O231" s="2646"/>
      <c r="P231" s="2646"/>
      <c r="Q231" s="2646"/>
      <c r="R231" s="2646"/>
      <c r="S231" s="2646"/>
      <c r="T231" s="2647"/>
      <c r="V231" s="2648"/>
      <c r="W231" s="2646"/>
      <c r="X231" s="2646"/>
      <c r="Y231" s="2646"/>
      <c r="Z231" s="2646"/>
      <c r="AA231" s="2646"/>
      <c r="AB231" s="2647"/>
      <c r="AC231" s="2631"/>
      <c r="AD231" s="2640"/>
      <c r="AE231" s="2638"/>
      <c r="AF231" s="2638"/>
      <c r="AG231" s="2641"/>
      <c r="AH231" s="2642"/>
      <c r="AI231" s="2642"/>
      <c r="AJ231" s="2642"/>
      <c r="AK231" s="2642"/>
      <c r="AL231" s="2642"/>
      <c r="AM231" s="2642"/>
      <c r="AN231" s="2750"/>
      <c r="AO231" s="2606"/>
      <c r="AP231" s="2644" t="s">
        <v>6316</v>
      </c>
      <c r="AR231" s="3472"/>
      <c r="AS231" s="3438" t="str">
        <f t="shared" si="3"/>
        <v>Please complete all cells in row</v>
      </c>
      <c r="AT231" s="3473">
        <v>3</v>
      </c>
      <c r="AU231" s="3479"/>
    </row>
    <row r="232" spans="2:47" ht="15" customHeight="1">
      <c r="B232" s="2635" t="s">
        <v>6317</v>
      </c>
      <c r="C232" s="2636" t="s">
        <v>5869</v>
      </c>
      <c r="D232" s="2637" t="s">
        <v>731</v>
      </c>
      <c r="E232" s="2637">
        <v>3</v>
      </c>
      <c r="F232" s="2646"/>
      <c r="G232" s="2646"/>
      <c r="H232" s="2646"/>
      <c r="I232" s="2646"/>
      <c r="J232" s="2646"/>
      <c r="K232" s="2646"/>
      <c r="L232" s="2647"/>
      <c r="M232" s="2645"/>
      <c r="N232" s="2648"/>
      <c r="O232" s="2646"/>
      <c r="P232" s="2646"/>
      <c r="Q232" s="2646"/>
      <c r="R232" s="2646"/>
      <c r="S232" s="2646"/>
      <c r="T232" s="2647"/>
      <c r="V232" s="2648"/>
      <c r="W232" s="2646"/>
      <c r="X232" s="2646"/>
      <c r="Y232" s="2646"/>
      <c r="Z232" s="2646"/>
      <c r="AA232" s="2646"/>
      <c r="AB232" s="2647"/>
      <c r="AC232" s="2631"/>
      <c r="AD232" s="2640"/>
      <c r="AE232" s="2638"/>
      <c r="AF232" s="2638"/>
      <c r="AG232" s="2641"/>
      <c r="AH232" s="2642"/>
      <c r="AI232" s="2642"/>
      <c r="AJ232" s="2642"/>
      <c r="AK232" s="2642"/>
      <c r="AL232" s="2642"/>
      <c r="AM232" s="2642"/>
      <c r="AN232" s="2750"/>
      <c r="AO232" s="2606"/>
      <c r="AP232" s="2644" t="s">
        <v>6318</v>
      </c>
      <c r="AR232" s="3472"/>
      <c r="AS232" s="3438" t="str">
        <f t="shared" si="3"/>
        <v>Please complete all cells in row</v>
      </c>
      <c r="AT232" s="3473">
        <v>3</v>
      </c>
      <c r="AU232" s="3479"/>
    </row>
    <row r="233" spans="2:47" ht="15" customHeight="1">
      <c r="B233" s="2635" t="s">
        <v>6319</v>
      </c>
      <c r="C233" s="2636" t="s">
        <v>5869</v>
      </c>
      <c r="D233" s="2637" t="s">
        <v>731</v>
      </c>
      <c r="E233" s="2637">
        <v>3</v>
      </c>
      <c r="F233" s="2646"/>
      <c r="G233" s="2646"/>
      <c r="H233" s="2646"/>
      <c r="I233" s="2646"/>
      <c r="J233" s="2646"/>
      <c r="K233" s="2646"/>
      <c r="L233" s="2647"/>
      <c r="M233" s="2645"/>
      <c r="N233" s="2648"/>
      <c r="O233" s="2646"/>
      <c r="P233" s="2646"/>
      <c r="Q233" s="2646"/>
      <c r="R233" s="2646"/>
      <c r="S233" s="2646"/>
      <c r="T233" s="2647"/>
      <c r="V233" s="2648"/>
      <c r="W233" s="2646"/>
      <c r="X233" s="2646"/>
      <c r="Y233" s="2646"/>
      <c r="Z233" s="2646"/>
      <c r="AA233" s="2646"/>
      <c r="AB233" s="2647"/>
      <c r="AC233" s="2631"/>
      <c r="AD233" s="2640"/>
      <c r="AE233" s="2638"/>
      <c r="AF233" s="2638"/>
      <c r="AG233" s="2641"/>
      <c r="AH233" s="2642"/>
      <c r="AI233" s="2642"/>
      <c r="AJ233" s="2642"/>
      <c r="AK233" s="2642"/>
      <c r="AL233" s="2642"/>
      <c r="AM233" s="2642"/>
      <c r="AN233" s="2750"/>
      <c r="AO233" s="2606"/>
      <c r="AP233" s="2644" t="s">
        <v>6320</v>
      </c>
      <c r="AR233" s="3472"/>
      <c r="AS233" s="3438" t="str">
        <f t="shared" si="3"/>
        <v>Please complete all cells in row</v>
      </c>
      <c r="AT233" s="3473">
        <v>3</v>
      </c>
      <c r="AU233" s="3479"/>
    </row>
    <row r="234" spans="2:47" ht="15" customHeight="1">
      <c r="B234" s="2635" t="s">
        <v>6321</v>
      </c>
      <c r="C234" s="2636" t="s">
        <v>5869</v>
      </c>
      <c r="D234" s="2637" t="s">
        <v>731</v>
      </c>
      <c r="E234" s="2637">
        <v>3</v>
      </c>
      <c r="F234" s="2646"/>
      <c r="G234" s="2646"/>
      <c r="H234" s="2646"/>
      <c r="I234" s="2646"/>
      <c r="J234" s="2646"/>
      <c r="K234" s="2646"/>
      <c r="L234" s="2647"/>
      <c r="M234" s="2645"/>
      <c r="N234" s="2648"/>
      <c r="O234" s="2646"/>
      <c r="P234" s="2646"/>
      <c r="Q234" s="2646"/>
      <c r="R234" s="2646"/>
      <c r="S234" s="2646"/>
      <c r="T234" s="2647"/>
      <c r="V234" s="2648"/>
      <c r="W234" s="2646"/>
      <c r="X234" s="2646"/>
      <c r="Y234" s="2646"/>
      <c r="Z234" s="2646"/>
      <c r="AA234" s="2646"/>
      <c r="AB234" s="2647"/>
      <c r="AC234" s="2631"/>
      <c r="AD234" s="2640"/>
      <c r="AE234" s="2638"/>
      <c r="AF234" s="2638"/>
      <c r="AG234" s="2641"/>
      <c r="AH234" s="2642"/>
      <c r="AI234" s="2642"/>
      <c r="AJ234" s="2642"/>
      <c r="AK234" s="2642"/>
      <c r="AL234" s="2642"/>
      <c r="AM234" s="2642"/>
      <c r="AN234" s="2750"/>
      <c r="AO234" s="2606"/>
      <c r="AP234" s="2644" t="s">
        <v>6322</v>
      </c>
      <c r="AR234" s="3472"/>
      <c r="AS234" s="3438" t="str">
        <f t="shared" si="3"/>
        <v>Please complete all cells in row</v>
      </c>
      <c r="AT234" s="3473">
        <v>3</v>
      </c>
      <c r="AU234" s="3479"/>
    </row>
    <row r="235" spans="2:47" ht="15" customHeight="1">
      <c r="B235" s="2635" t="s">
        <v>6323</v>
      </c>
      <c r="C235" s="2636" t="s">
        <v>5869</v>
      </c>
      <c r="D235" s="2637" t="s">
        <v>731</v>
      </c>
      <c r="E235" s="2637">
        <v>3</v>
      </c>
      <c r="F235" s="2646"/>
      <c r="G235" s="2646"/>
      <c r="H235" s="2646"/>
      <c r="I235" s="2646"/>
      <c r="J235" s="2646"/>
      <c r="K235" s="2646"/>
      <c r="L235" s="2647"/>
      <c r="M235" s="2645"/>
      <c r="N235" s="2648"/>
      <c r="O235" s="2646"/>
      <c r="P235" s="2646"/>
      <c r="Q235" s="2646"/>
      <c r="R235" s="2646"/>
      <c r="S235" s="2646"/>
      <c r="T235" s="2647"/>
      <c r="V235" s="2648"/>
      <c r="W235" s="2646"/>
      <c r="X235" s="2646"/>
      <c r="Y235" s="2646"/>
      <c r="Z235" s="2646"/>
      <c r="AA235" s="2646"/>
      <c r="AB235" s="2647"/>
      <c r="AC235" s="2631"/>
      <c r="AD235" s="2640"/>
      <c r="AE235" s="2638"/>
      <c r="AF235" s="2638"/>
      <c r="AG235" s="2641"/>
      <c r="AH235" s="2642"/>
      <c r="AI235" s="2642"/>
      <c r="AJ235" s="2642"/>
      <c r="AK235" s="2642"/>
      <c r="AL235" s="2642"/>
      <c r="AM235" s="2642"/>
      <c r="AN235" s="2750"/>
      <c r="AO235" s="2606"/>
      <c r="AP235" s="2644" t="s">
        <v>6324</v>
      </c>
      <c r="AR235" s="3472"/>
      <c r="AS235" s="3438" t="str">
        <f t="shared" si="3"/>
        <v>Please complete all cells in row</v>
      </c>
      <c r="AT235" s="3473">
        <v>3</v>
      </c>
      <c r="AU235" s="3479"/>
    </row>
    <row r="236" spans="2:47" ht="15" customHeight="1">
      <c r="B236" s="2635" t="s">
        <v>6325</v>
      </c>
      <c r="C236" s="2636" t="s">
        <v>5869</v>
      </c>
      <c r="D236" s="2637" t="s">
        <v>731</v>
      </c>
      <c r="E236" s="2637">
        <v>3</v>
      </c>
      <c r="F236" s="2646"/>
      <c r="G236" s="2646"/>
      <c r="H236" s="2646"/>
      <c r="I236" s="2646"/>
      <c r="J236" s="2646"/>
      <c r="K236" s="2646"/>
      <c r="L236" s="2647"/>
      <c r="M236" s="2645"/>
      <c r="N236" s="2648"/>
      <c r="O236" s="2646"/>
      <c r="P236" s="2646"/>
      <c r="Q236" s="2646"/>
      <c r="R236" s="2646"/>
      <c r="S236" s="2646"/>
      <c r="T236" s="2647"/>
      <c r="V236" s="2648"/>
      <c r="W236" s="2646"/>
      <c r="X236" s="2646"/>
      <c r="Y236" s="2646"/>
      <c r="Z236" s="2646"/>
      <c r="AA236" s="2646"/>
      <c r="AB236" s="2647"/>
      <c r="AC236" s="2631"/>
      <c r="AD236" s="2640"/>
      <c r="AE236" s="2638"/>
      <c r="AF236" s="2638"/>
      <c r="AG236" s="2641"/>
      <c r="AH236" s="2642"/>
      <c r="AI236" s="2642"/>
      <c r="AJ236" s="2642"/>
      <c r="AK236" s="2642"/>
      <c r="AL236" s="2642"/>
      <c r="AM236" s="2642"/>
      <c r="AN236" s="2750"/>
      <c r="AO236" s="2606"/>
      <c r="AP236" s="2644" t="s">
        <v>6326</v>
      </c>
      <c r="AR236" s="3472"/>
      <c r="AS236" s="3438" t="str">
        <f t="shared" si="3"/>
        <v>Please complete all cells in row</v>
      </c>
      <c r="AT236" s="3473">
        <v>3</v>
      </c>
      <c r="AU236" s="3479"/>
    </row>
    <row r="237" spans="2:47" ht="15" customHeight="1">
      <c r="B237" s="2635" t="s">
        <v>6327</v>
      </c>
      <c r="C237" s="2636" t="s">
        <v>5869</v>
      </c>
      <c r="D237" s="2637" t="s">
        <v>731</v>
      </c>
      <c r="E237" s="2637">
        <v>3</v>
      </c>
      <c r="F237" s="2646"/>
      <c r="G237" s="2646"/>
      <c r="H237" s="2646"/>
      <c r="I237" s="2646"/>
      <c r="J237" s="2646"/>
      <c r="K237" s="2646"/>
      <c r="L237" s="2647"/>
      <c r="M237" s="2645"/>
      <c r="N237" s="2648"/>
      <c r="O237" s="2646"/>
      <c r="P237" s="2646"/>
      <c r="Q237" s="2646"/>
      <c r="R237" s="2646"/>
      <c r="S237" s="2646"/>
      <c r="T237" s="2647"/>
      <c r="V237" s="2648"/>
      <c r="W237" s="2646"/>
      <c r="X237" s="2646"/>
      <c r="Y237" s="2646"/>
      <c r="Z237" s="2646"/>
      <c r="AA237" s="2646"/>
      <c r="AB237" s="2647"/>
      <c r="AC237" s="2631"/>
      <c r="AD237" s="2640"/>
      <c r="AE237" s="2638"/>
      <c r="AF237" s="2638"/>
      <c r="AG237" s="2641"/>
      <c r="AH237" s="2642"/>
      <c r="AI237" s="2642"/>
      <c r="AJ237" s="2642"/>
      <c r="AK237" s="2642"/>
      <c r="AL237" s="2642"/>
      <c r="AM237" s="2642"/>
      <c r="AN237" s="2750"/>
      <c r="AO237" s="2606"/>
      <c r="AP237" s="2644" t="s">
        <v>6328</v>
      </c>
      <c r="AR237" s="3472"/>
      <c r="AS237" s="3438" t="str">
        <f t="shared" si="3"/>
        <v>Please complete all cells in row</v>
      </c>
      <c r="AT237" s="3473">
        <v>3</v>
      </c>
      <c r="AU237" s="3479"/>
    </row>
    <row r="238" spans="2:47" ht="15" customHeight="1">
      <c r="B238" s="2635" t="s">
        <v>6329</v>
      </c>
      <c r="C238" s="2636" t="s">
        <v>5869</v>
      </c>
      <c r="D238" s="2637" t="s">
        <v>731</v>
      </c>
      <c r="E238" s="2637">
        <v>3</v>
      </c>
      <c r="F238" s="2646"/>
      <c r="G238" s="2646"/>
      <c r="H238" s="2646"/>
      <c r="I238" s="2646"/>
      <c r="J238" s="2646"/>
      <c r="K238" s="2646"/>
      <c r="L238" s="2647"/>
      <c r="M238" s="2645"/>
      <c r="N238" s="2648"/>
      <c r="O238" s="2646"/>
      <c r="P238" s="2646"/>
      <c r="Q238" s="2646"/>
      <c r="R238" s="2646"/>
      <c r="S238" s="2646"/>
      <c r="T238" s="2647"/>
      <c r="V238" s="2648"/>
      <c r="W238" s="2646"/>
      <c r="X238" s="2646"/>
      <c r="Y238" s="2646"/>
      <c r="Z238" s="2646"/>
      <c r="AA238" s="2646"/>
      <c r="AB238" s="2647"/>
      <c r="AC238" s="2631"/>
      <c r="AD238" s="2640"/>
      <c r="AE238" s="2638"/>
      <c r="AF238" s="2638"/>
      <c r="AG238" s="2641"/>
      <c r="AH238" s="2642"/>
      <c r="AI238" s="2642"/>
      <c r="AJ238" s="2642"/>
      <c r="AK238" s="2642"/>
      <c r="AL238" s="2642"/>
      <c r="AM238" s="2642"/>
      <c r="AN238" s="2750"/>
      <c r="AO238" s="2606"/>
      <c r="AP238" s="2644" t="s">
        <v>6330</v>
      </c>
      <c r="AR238" s="3472"/>
      <c r="AS238" s="3438" t="str">
        <f t="shared" si="3"/>
        <v>Please complete all cells in row</v>
      </c>
      <c r="AT238" s="3473">
        <v>3</v>
      </c>
      <c r="AU238" s="3479"/>
    </row>
    <row r="239" spans="2:47" ht="15" customHeight="1">
      <c r="B239" s="2635" t="s">
        <v>6331</v>
      </c>
      <c r="C239" s="2636" t="s">
        <v>5869</v>
      </c>
      <c r="D239" s="2637" t="s">
        <v>731</v>
      </c>
      <c r="E239" s="2637">
        <v>3</v>
      </c>
      <c r="F239" s="2646"/>
      <c r="G239" s="2646"/>
      <c r="H239" s="2646"/>
      <c r="I239" s="2646"/>
      <c r="J239" s="2646"/>
      <c r="K239" s="2646"/>
      <c r="L239" s="2647"/>
      <c r="M239" s="2645"/>
      <c r="N239" s="2648"/>
      <c r="O239" s="2646"/>
      <c r="P239" s="2646"/>
      <c r="Q239" s="2646"/>
      <c r="R239" s="2646"/>
      <c r="S239" s="2646"/>
      <c r="T239" s="2647"/>
      <c r="V239" s="2648"/>
      <c r="W239" s="2646"/>
      <c r="X239" s="2646"/>
      <c r="Y239" s="2646"/>
      <c r="Z239" s="2646"/>
      <c r="AA239" s="2646"/>
      <c r="AB239" s="2647"/>
      <c r="AC239" s="2631"/>
      <c r="AD239" s="2640"/>
      <c r="AE239" s="2638"/>
      <c r="AF239" s="2638"/>
      <c r="AG239" s="2641"/>
      <c r="AH239" s="2642"/>
      <c r="AI239" s="2642"/>
      <c r="AJ239" s="2642"/>
      <c r="AK239" s="2642"/>
      <c r="AL239" s="2642"/>
      <c r="AM239" s="2642"/>
      <c r="AN239" s="2750"/>
      <c r="AO239" s="2606"/>
      <c r="AP239" s="2644" t="s">
        <v>6332</v>
      </c>
      <c r="AR239" s="3472"/>
      <c r="AS239" s="3438" t="str">
        <f t="shared" si="3"/>
        <v>Please complete all cells in row</v>
      </c>
      <c r="AT239" s="3473">
        <v>3</v>
      </c>
      <c r="AU239" s="3479"/>
    </row>
    <row r="240" spans="2:47" ht="15" customHeight="1">
      <c r="B240" s="2635" t="s">
        <v>6333</v>
      </c>
      <c r="C240" s="2636" t="s">
        <v>5869</v>
      </c>
      <c r="D240" s="2637" t="s">
        <v>731</v>
      </c>
      <c r="E240" s="2637">
        <v>3</v>
      </c>
      <c r="F240" s="2646"/>
      <c r="G240" s="2646"/>
      <c r="H240" s="2646"/>
      <c r="I240" s="2646"/>
      <c r="J240" s="2646"/>
      <c r="K240" s="2646"/>
      <c r="L240" s="2647"/>
      <c r="M240" s="2645"/>
      <c r="N240" s="2648"/>
      <c r="O240" s="2646"/>
      <c r="P240" s="2646"/>
      <c r="Q240" s="2646"/>
      <c r="R240" s="2646"/>
      <c r="S240" s="2646"/>
      <c r="T240" s="2647"/>
      <c r="V240" s="2648"/>
      <c r="W240" s="2646"/>
      <c r="X240" s="2646"/>
      <c r="Y240" s="2646"/>
      <c r="Z240" s="2646"/>
      <c r="AA240" s="2646"/>
      <c r="AB240" s="2647"/>
      <c r="AC240" s="2631"/>
      <c r="AD240" s="2640"/>
      <c r="AE240" s="2638"/>
      <c r="AF240" s="2638"/>
      <c r="AG240" s="2641"/>
      <c r="AH240" s="2642"/>
      <c r="AI240" s="2642"/>
      <c r="AJ240" s="2642"/>
      <c r="AK240" s="2642"/>
      <c r="AL240" s="2642"/>
      <c r="AM240" s="2642"/>
      <c r="AN240" s="2750"/>
      <c r="AO240" s="2606"/>
      <c r="AP240" s="2644" t="s">
        <v>6334</v>
      </c>
      <c r="AR240" s="3472"/>
      <c r="AS240" s="3438" t="str">
        <f t="shared" si="3"/>
        <v>Please complete all cells in row</v>
      </c>
      <c r="AT240" s="3473">
        <v>3</v>
      </c>
      <c r="AU240" s="3479"/>
    </row>
    <row r="241" spans="2:47" ht="15" customHeight="1">
      <c r="B241" s="2635" t="s">
        <v>6335</v>
      </c>
      <c r="C241" s="2636" t="s">
        <v>5869</v>
      </c>
      <c r="D241" s="2637" t="s">
        <v>731</v>
      </c>
      <c r="E241" s="2637">
        <v>3</v>
      </c>
      <c r="F241" s="2646"/>
      <c r="G241" s="2646"/>
      <c r="H241" s="2646"/>
      <c r="I241" s="2646"/>
      <c r="J241" s="2646"/>
      <c r="K241" s="2646"/>
      <c r="L241" s="2647"/>
      <c r="M241" s="2645"/>
      <c r="N241" s="2648"/>
      <c r="O241" s="2646"/>
      <c r="P241" s="2646"/>
      <c r="Q241" s="2646"/>
      <c r="R241" s="2646"/>
      <c r="S241" s="2646"/>
      <c r="T241" s="2647"/>
      <c r="V241" s="2648"/>
      <c r="W241" s="2646"/>
      <c r="X241" s="2646"/>
      <c r="Y241" s="2646"/>
      <c r="Z241" s="2646"/>
      <c r="AA241" s="2646"/>
      <c r="AB241" s="2647"/>
      <c r="AC241" s="2631"/>
      <c r="AD241" s="2640"/>
      <c r="AE241" s="2638"/>
      <c r="AF241" s="2638"/>
      <c r="AG241" s="2641"/>
      <c r="AH241" s="2642"/>
      <c r="AI241" s="2642"/>
      <c r="AJ241" s="2642"/>
      <c r="AK241" s="2642"/>
      <c r="AL241" s="2642"/>
      <c r="AM241" s="2642"/>
      <c r="AN241" s="2750"/>
      <c r="AO241" s="2606"/>
      <c r="AP241" s="2644" t="s">
        <v>6336</v>
      </c>
      <c r="AR241" s="3472"/>
      <c r="AS241" s="3438" t="str">
        <f t="shared" si="3"/>
        <v>Please complete all cells in row</v>
      </c>
      <c r="AT241" s="3473">
        <v>3</v>
      </c>
      <c r="AU241" s="3479"/>
    </row>
    <row r="242" spans="2:47" ht="15" customHeight="1">
      <c r="B242" s="2635" t="s">
        <v>6337</v>
      </c>
      <c r="C242" s="2636" t="s">
        <v>5869</v>
      </c>
      <c r="D242" s="2637" t="s">
        <v>731</v>
      </c>
      <c r="E242" s="2637">
        <v>3</v>
      </c>
      <c r="F242" s="2646"/>
      <c r="G242" s="2646"/>
      <c r="H242" s="2646"/>
      <c r="I242" s="2646"/>
      <c r="J242" s="2646"/>
      <c r="K242" s="2646"/>
      <c r="L242" s="2647"/>
      <c r="M242" s="2645"/>
      <c r="N242" s="2648"/>
      <c r="O242" s="2646"/>
      <c r="P242" s="2646"/>
      <c r="Q242" s="2646"/>
      <c r="R242" s="2646"/>
      <c r="S242" s="2646"/>
      <c r="T242" s="2647"/>
      <c r="V242" s="2648"/>
      <c r="W242" s="2646"/>
      <c r="X242" s="2646"/>
      <c r="Y242" s="2646"/>
      <c r="Z242" s="2646"/>
      <c r="AA242" s="2646"/>
      <c r="AB242" s="2647"/>
      <c r="AC242" s="2631"/>
      <c r="AD242" s="2640"/>
      <c r="AE242" s="2638"/>
      <c r="AF242" s="2638"/>
      <c r="AG242" s="2641"/>
      <c r="AH242" s="2642"/>
      <c r="AI242" s="2642"/>
      <c r="AJ242" s="2642"/>
      <c r="AK242" s="2642"/>
      <c r="AL242" s="2642"/>
      <c r="AM242" s="2642"/>
      <c r="AN242" s="2750"/>
      <c r="AO242" s="2606"/>
      <c r="AP242" s="2644" t="s">
        <v>6338</v>
      </c>
      <c r="AR242" s="3472"/>
      <c r="AS242" s="3438" t="str">
        <f t="shared" si="3"/>
        <v>Please complete all cells in row</v>
      </c>
      <c r="AT242" s="3473">
        <v>3</v>
      </c>
      <c r="AU242" s="3479"/>
    </row>
    <row r="243" spans="2:47" ht="15" customHeight="1">
      <c r="B243" s="2635" t="s">
        <v>6339</v>
      </c>
      <c r="C243" s="2636" t="s">
        <v>5869</v>
      </c>
      <c r="D243" s="2637" t="s">
        <v>731</v>
      </c>
      <c r="E243" s="2637">
        <v>3</v>
      </c>
      <c r="F243" s="2646"/>
      <c r="G243" s="2646"/>
      <c r="H243" s="2646"/>
      <c r="I243" s="2646"/>
      <c r="J243" s="2646"/>
      <c r="K243" s="2646"/>
      <c r="L243" s="2647"/>
      <c r="M243" s="2645"/>
      <c r="N243" s="2648"/>
      <c r="O243" s="2646"/>
      <c r="P243" s="2646"/>
      <c r="Q243" s="2646"/>
      <c r="R243" s="2646"/>
      <c r="S243" s="2646"/>
      <c r="T243" s="2647"/>
      <c r="V243" s="2648"/>
      <c r="W243" s="2646"/>
      <c r="X243" s="2646"/>
      <c r="Y243" s="2646"/>
      <c r="Z243" s="2646"/>
      <c r="AA243" s="2646"/>
      <c r="AB243" s="2647"/>
      <c r="AC243" s="2631"/>
      <c r="AD243" s="2640"/>
      <c r="AE243" s="2638"/>
      <c r="AF243" s="2638"/>
      <c r="AG243" s="2641"/>
      <c r="AH243" s="2642"/>
      <c r="AI243" s="2642"/>
      <c r="AJ243" s="2642"/>
      <c r="AK243" s="2642"/>
      <c r="AL243" s="2642"/>
      <c r="AM243" s="2642"/>
      <c r="AN243" s="2750"/>
      <c r="AO243" s="2606"/>
      <c r="AP243" s="2644" t="s">
        <v>6340</v>
      </c>
      <c r="AR243" s="3472"/>
      <c r="AS243" s="3438" t="str">
        <f t="shared" si="3"/>
        <v>Please complete all cells in row</v>
      </c>
      <c r="AT243" s="3473">
        <v>3</v>
      </c>
      <c r="AU243" s="3479"/>
    </row>
    <row r="244" spans="2:47" ht="15" customHeight="1">
      <c r="B244" s="2635" t="s">
        <v>6341</v>
      </c>
      <c r="C244" s="2636" t="s">
        <v>5869</v>
      </c>
      <c r="D244" s="2637" t="s">
        <v>731</v>
      </c>
      <c r="E244" s="2637">
        <v>3</v>
      </c>
      <c r="F244" s="2646"/>
      <c r="G244" s="2646"/>
      <c r="H244" s="2646"/>
      <c r="I244" s="2646"/>
      <c r="J244" s="2646"/>
      <c r="K244" s="2646"/>
      <c r="L244" s="2647"/>
      <c r="M244" s="2645"/>
      <c r="N244" s="2648"/>
      <c r="O244" s="2646"/>
      <c r="P244" s="2646"/>
      <c r="Q244" s="2646"/>
      <c r="R244" s="2646"/>
      <c r="S244" s="2646"/>
      <c r="T244" s="2647"/>
      <c r="V244" s="2648"/>
      <c r="W244" s="2646"/>
      <c r="X244" s="2646"/>
      <c r="Y244" s="2646"/>
      <c r="Z244" s="2646"/>
      <c r="AA244" s="2646"/>
      <c r="AB244" s="2647"/>
      <c r="AC244" s="2631"/>
      <c r="AD244" s="2640"/>
      <c r="AE244" s="2638"/>
      <c r="AF244" s="2638"/>
      <c r="AG244" s="2641"/>
      <c r="AH244" s="2642"/>
      <c r="AI244" s="2642"/>
      <c r="AJ244" s="2642"/>
      <c r="AK244" s="2642"/>
      <c r="AL244" s="2642"/>
      <c r="AM244" s="2642"/>
      <c r="AN244" s="2750"/>
      <c r="AO244" s="2606"/>
      <c r="AP244" s="2644" t="s">
        <v>6342</v>
      </c>
      <c r="AR244" s="3472"/>
      <c r="AS244" s="3438" t="str">
        <f t="shared" si="3"/>
        <v>Please complete all cells in row</v>
      </c>
      <c r="AT244" s="3473">
        <v>3</v>
      </c>
      <c r="AU244" s="3479"/>
    </row>
    <row r="245" spans="2:47" ht="15" customHeight="1">
      <c r="B245" s="2635" t="s">
        <v>6343</v>
      </c>
      <c r="C245" s="2636" t="s">
        <v>5869</v>
      </c>
      <c r="D245" s="2637" t="s">
        <v>731</v>
      </c>
      <c r="E245" s="2637">
        <v>3</v>
      </c>
      <c r="F245" s="2646"/>
      <c r="G245" s="2646"/>
      <c r="H245" s="2646"/>
      <c r="I245" s="2646"/>
      <c r="J245" s="2646"/>
      <c r="K245" s="2646"/>
      <c r="L245" s="2647"/>
      <c r="M245" s="2645"/>
      <c r="N245" s="2648"/>
      <c r="O245" s="2646"/>
      <c r="P245" s="2646"/>
      <c r="Q245" s="2646"/>
      <c r="R245" s="2646"/>
      <c r="S245" s="2646"/>
      <c r="T245" s="2647"/>
      <c r="V245" s="2648"/>
      <c r="W245" s="2646"/>
      <c r="X245" s="2646"/>
      <c r="Y245" s="2646"/>
      <c r="Z245" s="2646"/>
      <c r="AA245" s="2646"/>
      <c r="AB245" s="2647"/>
      <c r="AC245" s="2631"/>
      <c r="AD245" s="2640"/>
      <c r="AE245" s="2638"/>
      <c r="AF245" s="2638"/>
      <c r="AG245" s="2641"/>
      <c r="AH245" s="2642"/>
      <c r="AI245" s="2642"/>
      <c r="AJ245" s="2642"/>
      <c r="AK245" s="2642"/>
      <c r="AL245" s="2642"/>
      <c r="AM245" s="2642"/>
      <c r="AN245" s="2750"/>
      <c r="AO245" s="2606"/>
      <c r="AP245" s="2644" t="s">
        <v>6344</v>
      </c>
      <c r="AR245" s="3472"/>
      <c r="AS245" s="3438" t="str">
        <f t="shared" si="3"/>
        <v>Please complete all cells in row</v>
      </c>
      <c r="AT245" s="3473">
        <v>3</v>
      </c>
      <c r="AU245" s="3479"/>
    </row>
    <row r="246" spans="2:47" ht="15" customHeight="1">
      <c r="B246" s="2635" t="s">
        <v>6345</v>
      </c>
      <c r="C246" s="2636" t="s">
        <v>5869</v>
      </c>
      <c r="D246" s="2637" t="s">
        <v>731</v>
      </c>
      <c r="E246" s="2637">
        <v>3</v>
      </c>
      <c r="F246" s="2646"/>
      <c r="G246" s="2646"/>
      <c r="H246" s="2646"/>
      <c r="I246" s="2646"/>
      <c r="J246" s="2646"/>
      <c r="K246" s="2646"/>
      <c r="L246" s="2647"/>
      <c r="M246" s="2645"/>
      <c r="N246" s="2648"/>
      <c r="O246" s="2646"/>
      <c r="P246" s="2646"/>
      <c r="Q246" s="2646"/>
      <c r="R246" s="2646"/>
      <c r="S246" s="2646"/>
      <c r="T246" s="2647"/>
      <c r="V246" s="2648"/>
      <c r="W246" s="2646"/>
      <c r="X246" s="2646"/>
      <c r="Y246" s="2646"/>
      <c r="Z246" s="2646"/>
      <c r="AA246" s="2646"/>
      <c r="AB246" s="2647"/>
      <c r="AC246" s="2631"/>
      <c r="AD246" s="2640"/>
      <c r="AE246" s="2638"/>
      <c r="AF246" s="2638"/>
      <c r="AG246" s="2641"/>
      <c r="AH246" s="2642"/>
      <c r="AI246" s="2642"/>
      <c r="AJ246" s="2642"/>
      <c r="AK246" s="2642"/>
      <c r="AL246" s="2642"/>
      <c r="AM246" s="2642"/>
      <c r="AN246" s="2750"/>
      <c r="AO246" s="2606"/>
      <c r="AP246" s="2644" t="s">
        <v>6346</v>
      </c>
      <c r="AR246" s="3472"/>
      <c r="AS246" s="3438" t="str">
        <f t="shared" si="3"/>
        <v>Please complete all cells in row</v>
      </c>
      <c r="AT246" s="3473">
        <v>3</v>
      </c>
      <c r="AU246" s="3479"/>
    </row>
    <row r="247" spans="2:47" ht="15" customHeight="1">
      <c r="B247" s="2635" t="s">
        <v>6347</v>
      </c>
      <c r="C247" s="2636" t="s">
        <v>5869</v>
      </c>
      <c r="D247" s="2637" t="s">
        <v>731</v>
      </c>
      <c r="E247" s="2637">
        <v>3</v>
      </c>
      <c r="F247" s="2646"/>
      <c r="G247" s="2646"/>
      <c r="H247" s="2646"/>
      <c r="I247" s="2646"/>
      <c r="J247" s="2646"/>
      <c r="K247" s="2646"/>
      <c r="L247" s="2647"/>
      <c r="M247" s="2645"/>
      <c r="N247" s="2648"/>
      <c r="O247" s="2646"/>
      <c r="P247" s="2646"/>
      <c r="Q247" s="2646"/>
      <c r="R247" s="2646"/>
      <c r="S247" s="2646"/>
      <c r="T247" s="2647"/>
      <c r="V247" s="2648"/>
      <c r="W247" s="2646"/>
      <c r="X247" s="2646"/>
      <c r="Y247" s="2646"/>
      <c r="Z247" s="2646"/>
      <c r="AA247" s="2646"/>
      <c r="AB247" s="2647"/>
      <c r="AC247" s="2631"/>
      <c r="AD247" s="2640"/>
      <c r="AE247" s="2638"/>
      <c r="AF247" s="2638"/>
      <c r="AG247" s="2641"/>
      <c r="AH247" s="2642"/>
      <c r="AI247" s="2642"/>
      <c r="AJ247" s="2642"/>
      <c r="AK247" s="2642"/>
      <c r="AL247" s="2642"/>
      <c r="AM247" s="2642"/>
      <c r="AN247" s="2750"/>
      <c r="AO247" s="2606"/>
      <c r="AP247" s="2644" t="s">
        <v>6348</v>
      </c>
      <c r="AR247" s="3472"/>
      <c r="AS247" s="3438" t="str">
        <f t="shared" si="3"/>
        <v>Please complete all cells in row</v>
      </c>
      <c r="AT247" s="3473">
        <v>3</v>
      </c>
      <c r="AU247" s="3479"/>
    </row>
    <row r="248" spans="2:47" ht="15" customHeight="1">
      <c r="B248" s="2635" t="s">
        <v>6349</v>
      </c>
      <c r="C248" s="2636" t="s">
        <v>5869</v>
      </c>
      <c r="D248" s="2637" t="s">
        <v>731</v>
      </c>
      <c r="E248" s="2637">
        <v>3</v>
      </c>
      <c r="F248" s="2646"/>
      <c r="G248" s="2646"/>
      <c r="H248" s="2646"/>
      <c r="I248" s="2646"/>
      <c r="J248" s="2646"/>
      <c r="K248" s="2646"/>
      <c r="L248" s="2647"/>
      <c r="M248" s="2645"/>
      <c r="N248" s="2648"/>
      <c r="O248" s="2646"/>
      <c r="P248" s="2646"/>
      <c r="Q248" s="2646"/>
      <c r="R248" s="2646"/>
      <c r="S248" s="2646"/>
      <c r="T248" s="2647"/>
      <c r="V248" s="2648"/>
      <c r="W248" s="2646"/>
      <c r="X248" s="2646"/>
      <c r="Y248" s="2646"/>
      <c r="Z248" s="2646"/>
      <c r="AA248" s="2646"/>
      <c r="AB248" s="2647"/>
      <c r="AC248" s="2631"/>
      <c r="AD248" s="2640"/>
      <c r="AE248" s="2638"/>
      <c r="AF248" s="2638"/>
      <c r="AG248" s="2641"/>
      <c r="AH248" s="2642"/>
      <c r="AI248" s="2642"/>
      <c r="AJ248" s="2642"/>
      <c r="AK248" s="2642"/>
      <c r="AL248" s="2642"/>
      <c r="AM248" s="2642"/>
      <c r="AN248" s="2750"/>
      <c r="AO248" s="2606"/>
      <c r="AP248" s="2644" t="s">
        <v>6350</v>
      </c>
      <c r="AR248" s="3472"/>
      <c r="AS248" s="3438" t="str">
        <f t="shared" si="3"/>
        <v>Please complete all cells in row</v>
      </c>
      <c r="AT248" s="3473">
        <v>3</v>
      </c>
      <c r="AU248" s="3479"/>
    </row>
    <row r="249" spans="2:47" ht="15" customHeight="1">
      <c r="B249" s="2635" t="s">
        <v>6351</v>
      </c>
      <c r="C249" s="2636" t="s">
        <v>5869</v>
      </c>
      <c r="D249" s="2637" t="s">
        <v>731</v>
      </c>
      <c r="E249" s="2637">
        <v>3</v>
      </c>
      <c r="F249" s="2646"/>
      <c r="G249" s="2646"/>
      <c r="H249" s="2646"/>
      <c r="I249" s="2646"/>
      <c r="J249" s="2646"/>
      <c r="K249" s="2646"/>
      <c r="L249" s="2647"/>
      <c r="M249" s="2645"/>
      <c r="N249" s="2648"/>
      <c r="O249" s="2646"/>
      <c r="P249" s="2646"/>
      <c r="Q249" s="2646"/>
      <c r="R249" s="2646"/>
      <c r="S249" s="2646"/>
      <c r="T249" s="2647"/>
      <c r="V249" s="2648"/>
      <c r="W249" s="2646"/>
      <c r="X249" s="2646"/>
      <c r="Y249" s="2646"/>
      <c r="Z249" s="2646"/>
      <c r="AA249" s="2646"/>
      <c r="AB249" s="2647"/>
      <c r="AC249" s="2631"/>
      <c r="AD249" s="2640"/>
      <c r="AE249" s="2638"/>
      <c r="AF249" s="2638"/>
      <c r="AG249" s="2641"/>
      <c r="AH249" s="2642"/>
      <c r="AI249" s="2642"/>
      <c r="AJ249" s="2642"/>
      <c r="AK249" s="2642"/>
      <c r="AL249" s="2642"/>
      <c r="AM249" s="2642"/>
      <c r="AN249" s="2750"/>
      <c r="AO249" s="2606"/>
      <c r="AP249" s="2644" t="s">
        <v>6352</v>
      </c>
      <c r="AR249" s="3472"/>
      <c r="AS249" s="3438" t="str">
        <f t="shared" si="3"/>
        <v>Please complete all cells in row</v>
      </c>
      <c r="AT249" s="3473">
        <v>3</v>
      </c>
      <c r="AU249" s="3479"/>
    </row>
    <row r="250" spans="2:47" ht="15" customHeight="1">
      <c r="B250" s="2635" t="s">
        <v>6353</v>
      </c>
      <c r="C250" s="2636" t="s">
        <v>5869</v>
      </c>
      <c r="D250" s="2637" t="s">
        <v>731</v>
      </c>
      <c r="E250" s="2637">
        <v>3</v>
      </c>
      <c r="F250" s="2646"/>
      <c r="G250" s="2646"/>
      <c r="H250" s="2646"/>
      <c r="I250" s="2646"/>
      <c r="J250" s="2646"/>
      <c r="K250" s="2646"/>
      <c r="L250" s="2647"/>
      <c r="M250" s="2645"/>
      <c r="N250" s="2648"/>
      <c r="O250" s="2646"/>
      <c r="P250" s="2646"/>
      <c r="Q250" s="2646"/>
      <c r="R250" s="2646"/>
      <c r="S250" s="2646"/>
      <c r="T250" s="2647"/>
      <c r="V250" s="2648"/>
      <c r="W250" s="2646"/>
      <c r="X250" s="2646"/>
      <c r="Y250" s="2646"/>
      <c r="Z250" s="2646"/>
      <c r="AA250" s="2646"/>
      <c r="AB250" s="2647"/>
      <c r="AC250" s="2631"/>
      <c r="AD250" s="2640"/>
      <c r="AE250" s="2638"/>
      <c r="AF250" s="2638"/>
      <c r="AG250" s="2641"/>
      <c r="AH250" s="2642"/>
      <c r="AI250" s="2642"/>
      <c r="AJ250" s="2642"/>
      <c r="AK250" s="2642"/>
      <c r="AL250" s="2642"/>
      <c r="AM250" s="2642"/>
      <c r="AN250" s="2750"/>
      <c r="AO250" s="2606"/>
      <c r="AP250" s="2644" t="s">
        <v>6354</v>
      </c>
      <c r="AR250" s="3472"/>
      <c r="AS250" s="3438" t="str">
        <f t="shared" si="3"/>
        <v>Please complete all cells in row</v>
      </c>
      <c r="AT250" s="3473">
        <v>3</v>
      </c>
      <c r="AU250" s="3479"/>
    </row>
    <row r="251" spans="2:47" ht="15" customHeight="1">
      <c r="B251" s="2635" t="s">
        <v>6355</v>
      </c>
      <c r="C251" s="2636" t="s">
        <v>5869</v>
      </c>
      <c r="D251" s="2637" t="s">
        <v>731</v>
      </c>
      <c r="E251" s="2637">
        <v>3</v>
      </c>
      <c r="F251" s="2646"/>
      <c r="G251" s="2646"/>
      <c r="H251" s="2646"/>
      <c r="I251" s="2646"/>
      <c r="J251" s="2646"/>
      <c r="K251" s="2646"/>
      <c r="L251" s="2647"/>
      <c r="M251" s="2645"/>
      <c r="N251" s="2648"/>
      <c r="O251" s="2646"/>
      <c r="P251" s="2646"/>
      <c r="Q251" s="2646"/>
      <c r="R251" s="2646"/>
      <c r="S251" s="2646"/>
      <c r="T251" s="2647"/>
      <c r="V251" s="2648"/>
      <c r="W251" s="2646"/>
      <c r="X251" s="2646"/>
      <c r="Y251" s="2646"/>
      <c r="Z251" s="2646"/>
      <c r="AA251" s="2646"/>
      <c r="AB251" s="2647"/>
      <c r="AC251" s="2631"/>
      <c r="AD251" s="2640"/>
      <c r="AE251" s="2638"/>
      <c r="AF251" s="2638"/>
      <c r="AG251" s="2641"/>
      <c r="AH251" s="2642"/>
      <c r="AI251" s="2642"/>
      <c r="AJ251" s="2642"/>
      <c r="AK251" s="2642"/>
      <c r="AL251" s="2642"/>
      <c r="AM251" s="2642"/>
      <c r="AN251" s="2750"/>
      <c r="AO251" s="2606"/>
      <c r="AP251" s="2644" t="s">
        <v>6356</v>
      </c>
      <c r="AR251" s="3472"/>
      <c r="AS251" s="3438" t="str">
        <f t="shared" si="3"/>
        <v>Please complete all cells in row</v>
      </c>
      <c r="AT251" s="3473">
        <v>3</v>
      </c>
      <c r="AU251" s="3479"/>
    </row>
    <row r="252" spans="2:47" ht="15" customHeight="1">
      <c r="B252" s="2635" t="s">
        <v>6357</v>
      </c>
      <c r="C252" s="2636" t="s">
        <v>5869</v>
      </c>
      <c r="D252" s="2637" t="s">
        <v>731</v>
      </c>
      <c r="E252" s="2637">
        <v>3</v>
      </c>
      <c r="F252" s="2646"/>
      <c r="G252" s="2646"/>
      <c r="H252" s="2646"/>
      <c r="I252" s="2646"/>
      <c r="J252" s="2646"/>
      <c r="K252" s="2646"/>
      <c r="L252" s="2647"/>
      <c r="M252" s="2645"/>
      <c r="N252" s="2648"/>
      <c r="O252" s="2646"/>
      <c r="P252" s="2646"/>
      <c r="Q252" s="2646"/>
      <c r="R252" s="2646"/>
      <c r="S252" s="2646"/>
      <c r="T252" s="2647"/>
      <c r="V252" s="2648"/>
      <c r="W252" s="2646"/>
      <c r="X252" s="2646"/>
      <c r="Y252" s="2646"/>
      <c r="Z252" s="2646"/>
      <c r="AA252" s="2646"/>
      <c r="AB252" s="2647"/>
      <c r="AC252" s="2631"/>
      <c r="AD252" s="2640"/>
      <c r="AE252" s="2638"/>
      <c r="AF252" s="2638"/>
      <c r="AG252" s="2641"/>
      <c r="AH252" s="2642"/>
      <c r="AI252" s="2642"/>
      <c r="AJ252" s="2642"/>
      <c r="AK252" s="2642"/>
      <c r="AL252" s="2642"/>
      <c r="AM252" s="2642"/>
      <c r="AN252" s="2750"/>
      <c r="AO252" s="2606"/>
      <c r="AP252" s="2644" t="s">
        <v>6358</v>
      </c>
      <c r="AR252" s="3472"/>
      <c r="AS252" s="3438" t="str">
        <f t="shared" si="3"/>
        <v>Please complete all cells in row</v>
      </c>
      <c r="AT252" s="3473">
        <v>3</v>
      </c>
      <c r="AU252" s="3479"/>
    </row>
    <row r="253" spans="2:47" ht="15" customHeight="1">
      <c r="B253" s="2635" t="s">
        <v>6359</v>
      </c>
      <c r="C253" s="2636" t="s">
        <v>5869</v>
      </c>
      <c r="D253" s="2637" t="s">
        <v>731</v>
      </c>
      <c r="E253" s="2637">
        <v>3</v>
      </c>
      <c r="F253" s="2646"/>
      <c r="G253" s="2646"/>
      <c r="H253" s="2646"/>
      <c r="I253" s="2646"/>
      <c r="J253" s="2646"/>
      <c r="K253" s="2646"/>
      <c r="L253" s="2647"/>
      <c r="M253" s="2645"/>
      <c r="N253" s="2648"/>
      <c r="O253" s="2646"/>
      <c r="P253" s="2646"/>
      <c r="Q253" s="2646"/>
      <c r="R253" s="2646"/>
      <c r="S253" s="2646"/>
      <c r="T253" s="2647"/>
      <c r="V253" s="2648"/>
      <c r="W253" s="2646"/>
      <c r="X253" s="2646"/>
      <c r="Y253" s="2646"/>
      <c r="Z253" s="2646"/>
      <c r="AA253" s="2646"/>
      <c r="AB253" s="2647"/>
      <c r="AC253" s="2631"/>
      <c r="AD253" s="2640"/>
      <c r="AE253" s="2638"/>
      <c r="AF253" s="2638"/>
      <c r="AG253" s="2641"/>
      <c r="AH253" s="2642"/>
      <c r="AI253" s="2642"/>
      <c r="AJ253" s="2642"/>
      <c r="AK253" s="2642"/>
      <c r="AL253" s="2642"/>
      <c r="AM253" s="2642"/>
      <c r="AN253" s="2750"/>
      <c r="AO253" s="2606"/>
      <c r="AP253" s="2644" t="s">
        <v>6360</v>
      </c>
      <c r="AR253" s="3472"/>
      <c r="AS253" s="3438" t="str">
        <f t="shared" si="3"/>
        <v>Please complete all cells in row</v>
      </c>
      <c r="AT253" s="3473">
        <v>3</v>
      </c>
      <c r="AU253" s="3479"/>
    </row>
    <row r="254" spans="2:47" ht="15" customHeight="1">
      <c r="B254" s="2635" t="s">
        <v>6361</v>
      </c>
      <c r="C254" s="2636" t="s">
        <v>5869</v>
      </c>
      <c r="D254" s="2637" t="s">
        <v>731</v>
      </c>
      <c r="E254" s="2637">
        <v>3</v>
      </c>
      <c r="F254" s="2646"/>
      <c r="G254" s="2646"/>
      <c r="H254" s="2646"/>
      <c r="I254" s="2646"/>
      <c r="J254" s="2646"/>
      <c r="K254" s="2646"/>
      <c r="L254" s="2647"/>
      <c r="M254" s="2645"/>
      <c r="N254" s="2648"/>
      <c r="O254" s="2646"/>
      <c r="P254" s="2646"/>
      <c r="Q254" s="2646"/>
      <c r="R254" s="2646"/>
      <c r="S254" s="2646"/>
      <c r="T254" s="2647"/>
      <c r="V254" s="2648"/>
      <c r="W254" s="2646"/>
      <c r="X254" s="2646"/>
      <c r="Y254" s="2646"/>
      <c r="Z254" s="2646"/>
      <c r="AA254" s="2646"/>
      <c r="AB254" s="2647"/>
      <c r="AC254" s="2631"/>
      <c r="AD254" s="2640"/>
      <c r="AE254" s="2638"/>
      <c r="AF254" s="2638"/>
      <c r="AG254" s="2641"/>
      <c r="AH254" s="2642"/>
      <c r="AI254" s="2642"/>
      <c r="AJ254" s="2642"/>
      <c r="AK254" s="2642"/>
      <c r="AL254" s="2642"/>
      <c r="AM254" s="2642"/>
      <c r="AN254" s="2750"/>
      <c r="AO254" s="2606"/>
      <c r="AP254" s="2644" t="s">
        <v>6362</v>
      </c>
      <c r="AR254" s="3472"/>
      <c r="AS254" s="3438" t="str">
        <f t="shared" si="3"/>
        <v>Please complete all cells in row</v>
      </c>
      <c r="AT254" s="3473">
        <v>3</v>
      </c>
      <c r="AU254" s="3479"/>
    </row>
    <row r="255" spans="2:47" ht="15" customHeight="1">
      <c r="B255" s="2635" t="s">
        <v>6363</v>
      </c>
      <c r="C255" s="2636" t="s">
        <v>5869</v>
      </c>
      <c r="D255" s="2637" t="s">
        <v>731</v>
      </c>
      <c r="E255" s="2637">
        <v>3</v>
      </c>
      <c r="F255" s="2646"/>
      <c r="G255" s="2646"/>
      <c r="H255" s="2646"/>
      <c r="I255" s="2646"/>
      <c r="J255" s="2646"/>
      <c r="K255" s="2646"/>
      <c r="L255" s="2647"/>
      <c r="M255" s="2645"/>
      <c r="N255" s="2648"/>
      <c r="O255" s="2646"/>
      <c r="P255" s="2646"/>
      <c r="Q255" s="2646"/>
      <c r="R255" s="2646"/>
      <c r="S255" s="2646"/>
      <c r="T255" s="2647"/>
      <c r="V255" s="2648"/>
      <c r="W255" s="2646"/>
      <c r="X255" s="2646"/>
      <c r="Y255" s="2646"/>
      <c r="Z255" s="2646"/>
      <c r="AA255" s="2646"/>
      <c r="AB255" s="2647"/>
      <c r="AC255" s="2631"/>
      <c r="AD255" s="2640"/>
      <c r="AE255" s="2638"/>
      <c r="AF255" s="2638"/>
      <c r="AG255" s="2641"/>
      <c r="AH255" s="2642"/>
      <c r="AI255" s="2642"/>
      <c r="AJ255" s="2642"/>
      <c r="AK255" s="2642"/>
      <c r="AL255" s="2642"/>
      <c r="AM255" s="2642"/>
      <c r="AN255" s="2750"/>
      <c r="AO255" s="2606"/>
      <c r="AP255" s="2644" t="s">
        <v>6364</v>
      </c>
      <c r="AR255" s="3472"/>
      <c r="AS255" s="3438" t="str">
        <f t="shared" si="3"/>
        <v>Please complete all cells in row</v>
      </c>
      <c r="AT255" s="3473">
        <v>3</v>
      </c>
      <c r="AU255" s="3479"/>
    </row>
    <row r="256" spans="2:47" ht="15" customHeight="1">
      <c r="B256" s="2635" t="s">
        <v>6365</v>
      </c>
      <c r="C256" s="2636" t="s">
        <v>5869</v>
      </c>
      <c r="D256" s="2637" t="s">
        <v>731</v>
      </c>
      <c r="E256" s="2637">
        <v>3</v>
      </c>
      <c r="F256" s="2646"/>
      <c r="G256" s="2646"/>
      <c r="H256" s="2646"/>
      <c r="I256" s="2646"/>
      <c r="J256" s="2646"/>
      <c r="K256" s="2646"/>
      <c r="L256" s="2647"/>
      <c r="M256" s="2645"/>
      <c r="N256" s="2648"/>
      <c r="O256" s="2646"/>
      <c r="P256" s="2646"/>
      <c r="Q256" s="2646"/>
      <c r="R256" s="2646"/>
      <c r="S256" s="2646"/>
      <c r="T256" s="2647"/>
      <c r="V256" s="2648"/>
      <c r="W256" s="2646"/>
      <c r="X256" s="2646"/>
      <c r="Y256" s="2646"/>
      <c r="Z256" s="2646"/>
      <c r="AA256" s="2646"/>
      <c r="AB256" s="2647"/>
      <c r="AC256" s="2631"/>
      <c r="AD256" s="2640"/>
      <c r="AE256" s="2638"/>
      <c r="AF256" s="2638"/>
      <c r="AG256" s="2641"/>
      <c r="AH256" s="2642"/>
      <c r="AI256" s="2642"/>
      <c r="AJ256" s="2642"/>
      <c r="AK256" s="2642"/>
      <c r="AL256" s="2642"/>
      <c r="AM256" s="2642"/>
      <c r="AN256" s="2750"/>
      <c r="AO256" s="2606"/>
      <c r="AP256" s="2644" t="s">
        <v>6366</v>
      </c>
      <c r="AR256" s="3472"/>
      <c r="AS256" s="3438" t="str">
        <f t="shared" si="3"/>
        <v>Please complete all cells in row</v>
      </c>
      <c r="AT256" s="3473">
        <v>3</v>
      </c>
      <c r="AU256" s="3479"/>
    </row>
    <row r="257" spans="2:47" ht="15" customHeight="1">
      <c r="B257" s="2635" t="s">
        <v>6367</v>
      </c>
      <c r="C257" s="2636" t="s">
        <v>5869</v>
      </c>
      <c r="D257" s="2637" t="s">
        <v>731</v>
      </c>
      <c r="E257" s="2637">
        <v>3</v>
      </c>
      <c r="F257" s="2646"/>
      <c r="G257" s="2646"/>
      <c r="H257" s="2646"/>
      <c r="I257" s="2646"/>
      <c r="J257" s="2646"/>
      <c r="K257" s="2646"/>
      <c r="L257" s="2647"/>
      <c r="M257" s="2645"/>
      <c r="N257" s="2648"/>
      <c r="O257" s="2646"/>
      <c r="P257" s="2646"/>
      <c r="Q257" s="2646"/>
      <c r="R257" s="2646"/>
      <c r="S257" s="2646"/>
      <c r="T257" s="2647"/>
      <c r="V257" s="2648"/>
      <c r="W257" s="2646"/>
      <c r="X257" s="2646"/>
      <c r="Y257" s="2646"/>
      <c r="Z257" s="2646"/>
      <c r="AA257" s="2646"/>
      <c r="AB257" s="2647"/>
      <c r="AC257" s="2631"/>
      <c r="AD257" s="2640"/>
      <c r="AE257" s="2638"/>
      <c r="AF257" s="2638"/>
      <c r="AG257" s="2641"/>
      <c r="AH257" s="2642"/>
      <c r="AI257" s="2642"/>
      <c r="AJ257" s="2642"/>
      <c r="AK257" s="2642"/>
      <c r="AL257" s="2642"/>
      <c r="AM257" s="2642"/>
      <c r="AN257" s="2750"/>
      <c r="AO257" s="2606"/>
      <c r="AP257" s="2644" t="s">
        <v>6368</v>
      </c>
      <c r="AR257" s="3472"/>
      <c r="AS257" s="3438" t="str">
        <f t="shared" si="3"/>
        <v>Please complete all cells in row</v>
      </c>
      <c r="AT257" s="3473">
        <v>3</v>
      </c>
      <c r="AU257" s="3479"/>
    </row>
    <row r="258" spans="2:47" ht="15" customHeight="1">
      <c r="B258" s="2635" t="s">
        <v>6369</v>
      </c>
      <c r="C258" s="2636" t="s">
        <v>5869</v>
      </c>
      <c r="D258" s="2637" t="s">
        <v>731</v>
      </c>
      <c r="E258" s="2637">
        <v>3</v>
      </c>
      <c r="F258" s="2646"/>
      <c r="G258" s="2646"/>
      <c r="H258" s="2646"/>
      <c r="I258" s="2646"/>
      <c r="J258" s="2646"/>
      <c r="K258" s="2646"/>
      <c r="L258" s="2647"/>
      <c r="M258" s="2645"/>
      <c r="N258" s="2648"/>
      <c r="O258" s="2646"/>
      <c r="P258" s="2646"/>
      <c r="Q258" s="2646"/>
      <c r="R258" s="2646"/>
      <c r="S258" s="2646"/>
      <c r="T258" s="2647"/>
      <c r="V258" s="2648"/>
      <c r="W258" s="2646"/>
      <c r="X258" s="2646"/>
      <c r="Y258" s="2646"/>
      <c r="Z258" s="2646"/>
      <c r="AA258" s="2646"/>
      <c r="AB258" s="2647"/>
      <c r="AC258" s="2631"/>
      <c r="AD258" s="2640"/>
      <c r="AE258" s="2638"/>
      <c r="AF258" s="2638"/>
      <c r="AG258" s="2641"/>
      <c r="AH258" s="2642"/>
      <c r="AI258" s="2642"/>
      <c r="AJ258" s="2642"/>
      <c r="AK258" s="2642"/>
      <c r="AL258" s="2642"/>
      <c r="AM258" s="2642"/>
      <c r="AN258" s="2750"/>
      <c r="AO258" s="2606"/>
      <c r="AP258" s="2644" t="s">
        <v>6370</v>
      </c>
      <c r="AR258" s="3472"/>
      <c r="AS258" s="3438" t="str">
        <f t="shared" si="3"/>
        <v>Please complete all cells in row</v>
      </c>
      <c r="AT258" s="3473">
        <v>3</v>
      </c>
      <c r="AU258" s="3479"/>
    </row>
    <row r="259" spans="2:47" ht="15" customHeight="1">
      <c r="B259" s="2635" t="s">
        <v>6371</v>
      </c>
      <c r="C259" s="2636" t="s">
        <v>5869</v>
      </c>
      <c r="D259" s="2637" t="s">
        <v>731</v>
      </c>
      <c r="E259" s="2637">
        <v>3</v>
      </c>
      <c r="F259" s="2646"/>
      <c r="G259" s="2646"/>
      <c r="H259" s="2646"/>
      <c r="I259" s="2646"/>
      <c r="J259" s="2646"/>
      <c r="K259" s="2646"/>
      <c r="L259" s="2647"/>
      <c r="M259" s="2645"/>
      <c r="N259" s="2648"/>
      <c r="O259" s="2646"/>
      <c r="P259" s="2646"/>
      <c r="Q259" s="2646"/>
      <c r="R259" s="2646"/>
      <c r="S259" s="2646"/>
      <c r="T259" s="2647"/>
      <c r="V259" s="2648"/>
      <c r="W259" s="2646"/>
      <c r="X259" s="2646"/>
      <c r="Y259" s="2646"/>
      <c r="Z259" s="2646"/>
      <c r="AA259" s="2646"/>
      <c r="AB259" s="2647"/>
      <c r="AC259" s="2631"/>
      <c r="AD259" s="2640"/>
      <c r="AE259" s="2638"/>
      <c r="AF259" s="2638"/>
      <c r="AG259" s="2641"/>
      <c r="AH259" s="2642"/>
      <c r="AI259" s="2642"/>
      <c r="AJ259" s="2642"/>
      <c r="AK259" s="2642"/>
      <c r="AL259" s="2642"/>
      <c r="AM259" s="2642"/>
      <c r="AN259" s="2750"/>
      <c r="AO259" s="2606"/>
      <c r="AP259" s="2644" t="s">
        <v>6372</v>
      </c>
      <c r="AR259" s="3472"/>
      <c r="AS259" s="3438" t="str">
        <f t="shared" si="3"/>
        <v>Please complete all cells in row</v>
      </c>
      <c r="AT259" s="3473">
        <v>3</v>
      </c>
      <c r="AU259" s="3479"/>
    </row>
    <row r="260" spans="2:47" ht="15" customHeight="1">
      <c r="B260" s="2635" t="s">
        <v>6373</v>
      </c>
      <c r="C260" s="2636" t="s">
        <v>5869</v>
      </c>
      <c r="D260" s="2637" t="s">
        <v>731</v>
      </c>
      <c r="E260" s="2637">
        <v>3</v>
      </c>
      <c r="F260" s="2646"/>
      <c r="G260" s="2646"/>
      <c r="H260" s="2646"/>
      <c r="I260" s="2646"/>
      <c r="J260" s="2646"/>
      <c r="K260" s="2646"/>
      <c r="L260" s="2647"/>
      <c r="M260" s="2645"/>
      <c r="N260" s="2648"/>
      <c r="O260" s="2646"/>
      <c r="P260" s="2646"/>
      <c r="Q260" s="2646"/>
      <c r="R260" s="2646"/>
      <c r="S260" s="2646"/>
      <c r="T260" s="2647"/>
      <c r="V260" s="2648"/>
      <c r="W260" s="2646"/>
      <c r="X260" s="2646"/>
      <c r="Y260" s="2646"/>
      <c r="Z260" s="2646"/>
      <c r="AA260" s="2646"/>
      <c r="AB260" s="2647"/>
      <c r="AC260" s="2631"/>
      <c r="AD260" s="2640"/>
      <c r="AE260" s="2638"/>
      <c r="AF260" s="2638"/>
      <c r="AG260" s="2641"/>
      <c r="AH260" s="2642"/>
      <c r="AI260" s="2642"/>
      <c r="AJ260" s="2642"/>
      <c r="AK260" s="2642"/>
      <c r="AL260" s="2642"/>
      <c r="AM260" s="2642"/>
      <c r="AN260" s="2750"/>
      <c r="AO260" s="2606"/>
      <c r="AP260" s="2644" t="s">
        <v>6374</v>
      </c>
      <c r="AR260" s="3472"/>
      <c r="AS260" s="3438" t="str">
        <f t="shared" si="3"/>
        <v>Please complete all cells in row</v>
      </c>
      <c r="AT260" s="3473">
        <v>3</v>
      </c>
      <c r="AU260" s="3479"/>
    </row>
    <row r="261" spans="2:47" ht="15" customHeight="1">
      <c r="B261" s="2635" t="s">
        <v>6375</v>
      </c>
      <c r="C261" s="2636" t="s">
        <v>5869</v>
      </c>
      <c r="D261" s="2637" t="s">
        <v>731</v>
      </c>
      <c r="E261" s="2637">
        <v>3</v>
      </c>
      <c r="F261" s="2646"/>
      <c r="G261" s="2646"/>
      <c r="H261" s="2646"/>
      <c r="I261" s="2646"/>
      <c r="J261" s="2646"/>
      <c r="K261" s="2646"/>
      <c r="L261" s="2647"/>
      <c r="M261" s="2645"/>
      <c r="N261" s="2648"/>
      <c r="O261" s="2646"/>
      <c r="P261" s="2646"/>
      <c r="Q261" s="2646"/>
      <c r="R261" s="2646"/>
      <c r="S261" s="2646"/>
      <c r="T261" s="2647"/>
      <c r="V261" s="2648"/>
      <c r="W261" s="2646"/>
      <c r="X261" s="2646"/>
      <c r="Y261" s="2646"/>
      <c r="Z261" s="2646"/>
      <c r="AA261" s="2646"/>
      <c r="AB261" s="2647"/>
      <c r="AC261" s="2631"/>
      <c r="AD261" s="2640"/>
      <c r="AE261" s="2638"/>
      <c r="AF261" s="2638"/>
      <c r="AG261" s="2641"/>
      <c r="AH261" s="2642"/>
      <c r="AI261" s="2642"/>
      <c r="AJ261" s="2642"/>
      <c r="AK261" s="2642"/>
      <c r="AL261" s="2642"/>
      <c r="AM261" s="2642"/>
      <c r="AN261" s="2750"/>
      <c r="AO261" s="2606"/>
      <c r="AP261" s="2644" t="s">
        <v>6376</v>
      </c>
      <c r="AR261" s="3472"/>
      <c r="AS261" s="3438" t="str">
        <f t="shared" si="3"/>
        <v>Please complete all cells in row</v>
      </c>
      <c r="AT261" s="3473">
        <v>3</v>
      </c>
      <c r="AU261" s="3479"/>
    </row>
    <row r="262" spans="2:47" ht="15" customHeight="1">
      <c r="B262" s="2635" t="s">
        <v>6377</v>
      </c>
      <c r="C262" s="2636" t="s">
        <v>5869</v>
      </c>
      <c r="D262" s="2637" t="s">
        <v>731</v>
      </c>
      <c r="E262" s="2637">
        <v>3</v>
      </c>
      <c r="F262" s="2646"/>
      <c r="G262" s="2646"/>
      <c r="H262" s="2646"/>
      <c r="I262" s="2646"/>
      <c r="J262" s="2646"/>
      <c r="K262" s="2646"/>
      <c r="L262" s="2647"/>
      <c r="M262" s="2645"/>
      <c r="N262" s="2648"/>
      <c r="O262" s="2646"/>
      <c r="P262" s="2646"/>
      <c r="Q262" s="2646"/>
      <c r="R262" s="2646"/>
      <c r="S262" s="2646"/>
      <c r="T262" s="2647"/>
      <c r="V262" s="2648"/>
      <c r="W262" s="2646"/>
      <c r="X262" s="2646"/>
      <c r="Y262" s="2646"/>
      <c r="Z262" s="2646"/>
      <c r="AA262" s="2646"/>
      <c r="AB262" s="2647"/>
      <c r="AC262" s="2631"/>
      <c r="AD262" s="2640"/>
      <c r="AE262" s="2638"/>
      <c r="AF262" s="2638"/>
      <c r="AG262" s="2641"/>
      <c r="AH262" s="2642"/>
      <c r="AI262" s="2642"/>
      <c r="AJ262" s="2642"/>
      <c r="AK262" s="2642"/>
      <c r="AL262" s="2642"/>
      <c r="AM262" s="2642"/>
      <c r="AN262" s="2750"/>
      <c r="AO262" s="2606"/>
      <c r="AP262" s="2644" t="s">
        <v>6378</v>
      </c>
      <c r="AR262" s="3472"/>
      <c r="AS262" s="3438" t="str">
        <f t="shared" si="3"/>
        <v>Please complete all cells in row</v>
      </c>
      <c r="AT262" s="3473">
        <v>3</v>
      </c>
      <c r="AU262" s="3479"/>
    </row>
    <row r="263" spans="2:47" ht="15" customHeight="1">
      <c r="B263" s="2635" t="s">
        <v>6379</v>
      </c>
      <c r="C263" s="2636" t="s">
        <v>5869</v>
      </c>
      <c r="D263" s="2637" t="s">
        <v>731</v>
      </c>
      <c r="E263" s="2637">
        <v>3</v>
      </c>
      <c r="F263" s="2646"/>
      <c r="G263" s="2646"/>
      <c r="H263" s="2646"/>
      <c r="I263" s="2646"/>
      <c r="J263" s="2646"/>
      <c r="K263" s="2646"/>
      <c r="L263" s="2647"/>
      <c r="M263" s="2645"/>
      <c r="N263" s="2648"/>
      <c r="O263" s="2646"/>
      <c r="P263" s="2646"/>
      <c r="Q263" s="2646"/>
      <c r="R263" s="2646"/>
      <c r="S263" s="2646"/>
      <c r="T263" s="2647"/>
      <c r="V263" s="2648"/>
      <c r="W263" s="2646"/>
      <c r="X263" s="2646"/>
      <c r="Y263" s="2646"/>
      <c r="Z263" s="2646"/>
      <c r="AA263" s="2646"/>
      <c r="AB263" s="2647"/>
      <c r="AC263" s="2631"/>
      <c r="AD263" s="2640"/>
      <c r="AE263" s="2638"/>
      <c r="AF263" s="2638"/>
      <c r="AG263" s="2641"/>
      <c r="AH263" s="2642"/>
      <c r="AI263" s="2642"/>
      <c r="AJ263" s="2642"/>
      <c r="AK263" s="2642"/>
      <c r="AL263" s="2642"/>
      <c r="AM263" s="2642"/>
      <c r="AN263" s="2750"/>
      <c r="AO263" s="2606"/>
      <c r="AP263" s="2644" t="s">
        <v>6380</v>
      </c>
      <c r="AR263" s="3472"/>
      <c r="AS263" s="3438" t="str">
        <f t="shared" ref="AS263:AS326" si="4">IF( COUNTBLANK(F263:AN263) = AT263, 0, rngIncomplete )</f>
        <v>Please complete all cells in row</v>
      </c>
      <c r="AT263" s="3473">
        <v>3</v>
      </c>
      <c r="AU263" s="3479"/>
    </row>
    <row r="264" spans="2:47" ht="15" customHeight="1">
      <c r="B264" s="2635" t="s">
        <v>6381</v>
      </c>
      <c r="C264" s="2636" t="s">
        <v>5869</v>
      </c>
      <c r="D264" s="2637" t="s">
        <v>731</v>
      </c>
      <c r="E264" s="2637">
        <v>3</v>
      </c>
      <c r="F264" s="2646"/>
      <c r="G264" s="2646"/>
      <c r="H264" s="2646"/>
      <c r="I264" s="2646"/>
      <c r="J264" s="2646"/>
      <c r="K264" s="2646"/>
      <c r="L264" s="2647"/>
      <c r="M264" s="2645"/>
      <c r="N264" s="2648"/>
      <c r="O264" s="2646"/>
      <c r="P264" s="2646"/>
      <c r="Q264" s="2646"/>
      <c r="R264" s="2646"/>
      <c r="S264" s="2646"/>
      <c r="T264" s="2647"/>
      <c r="V264" s="2648"/>
      <c r="W264" s="2646"/>
      <c r="X264" s="2646"/>
      <c r="Y264" s="2646"/>
      <c r="Z264" s="2646"/>
      <c r="AA264" s="2646"/>
      <c r="AB264" s="2647"/>
      <c r="AC264" s="2631"/>
      <c r="AD264" s="2640"/>
      <c r="AE264" s="2638"/>
      <c r="AF264" s="2638"/>
      <c r="AG264" s="2641"/>
      <c r="AH264" s="2642"/>
      <c r="AI264" s="2642"/>
      <c r="AJ264" s="2642"/>
      <c r="AK264" s="2642"/>
      <c r="AL264" s="2642"/>
      <c r="AM264" s="2642"/>
      <c r="AN264" s="2750"/>
      <c r="AO264" s="2606"/>
      <c r="AP264" s="2644" t="s">
        <v>6382</v>
      </c>
      <c r="AR264" s="3472"/>
      <c r="AS264" s="3438" t="str">
        <f t="shared" si="4"/>
        <v>Please complete all cells in row</v>
      </c>
      <c r="AT264" s="3473">
        <v>3</v>
      </c>
      <c r="AU264" s="3479"/>
    </row>
    <row r="265" spans="2:47" ht="15" customHeight="1">
      <c r="B265" s="2635" t="s">
        <v>6383</v>
      </c>
      <c r="C265" s="2636" t="s">
        <v>5869</v>
      </c>
      <c r="D265" s="2637" t="s">
        <v>731</v>
      </c>
      <c r="E265" s="2637">
        <v>3</v>
      </c>
      <c r="F265" s="2646"/>
      <c r="G265" s="2646"/>
      <c r="H265" s="2646"/>
      <c r="I265" s="2646"/>
      <c r="J265" s="2646"/>
      <c r="K265" s="2646"/>
      <c r="L265" s="2647"/>
      <c r="M265" s="2645"/>
      <c r="N265" s="2648"/>
      <c r="O265" s="2646"/>
      <c r="P265" s="2646"/>
      <c r="Q265" s="2646"/>
      <c r="R265" s="2646"/>
      <c r="S265" s="2646"/>
      <c r="T265" s="2647"/>
      <c r="V265" s="2648"/>
      <c r="W265" s="2646"/>
      <c r="X265" s="2646"/>
      <c r="Y265" s="2646"/>
      <c r="Z265" s="2646"/>
      <c r="AA265" s="2646"/>
      <c r="AB265" s="2647"/>
      <c r="AC265" s="2631"/>
      <c r="AD265" s="2640"/>
      <c r="AE265" s="2638"/>
      <c r="AF265" s="2638"/>
      <c r="AG265" s="2641"/>
      <c r="AH265" s="2642"/>
      <c r="AI265" s="2642"/>
      <c r="AJ265" s="2642"/>
      <c r="AK265" s="2642"/>
      <c r="AL265" s="2642"/>
      <c r="AM265" s="2642"/>
      <c r="AN265" s="2750"/>
      <c r="AO265" s="2606"/>
      <c r="AP265" s="2644" t="s">
        <v>6384</v>
      </c>
      <c r="AR265" s="3472"/>
      <c r="AS265" s="3438" t="str">
        <f t="shared" si="4"/>
        <v>Please complete all cells in row</v>
      </c>
      <c r="AT265" s="3473">
        <v>3</v>
      </c>
      <c r="AU265" s="3479"/>
    </row>
    <row r="266" spans="2:47" ht="15" customHeight="1">
      <c r="B266" s="2635" t="s">
        <v>6385</v>
      </c>
      <c r="C266" s="2636" t="s">
        <v>5869</v>
      </c>
      <c r="D266" s="2637" t="s">
        <v>731</v>
      </c>
      <c r="E266" s="2637">
        <v>3</v>
      </c>
      <c r="F266" s="2646"/>
      <c r="G266" s="2646"/>
      <c r="H266" s="2646"/>
      <c r="I266" s="2646"/>
      <c r="J266" s="2646"/>
      <c r="K266" s="2646"/>
      <c r="L266" s="2647"/>
      <c r="M266" s="2645"/>
      <c r="N266" s="2648"/>
      <c r="O266" s="2646"/>
      <c r="P266" s="2646"/>
      <c r="Q266" s="2646"/>
      <c r="R266" s="2646"/>
      <c r="S266" s="2646"/>
      <c r="T266" s="2647"/>
      <c r="V266" s="2648"/>
      <c r="W266" s="2646"/>
      <c r="X266" s="2646"/>
      <c r="Y266" s="2646"/>
      <c r="Z266" s="2646"/>
      <c r="AA266" s="2646"/>
      <c r="AB266" s="2647"/>
      <c r="AC266" s="2631"/>
      <c r="AD266" s="2640"/>
      <c r="AE266" s="2638"/>
      <c r="AF266" s="2638"/>
      <c r="AG266" s="2641"/>
      <c r="AH266" s="2642"/>
      <c r="AI266" s="2642"/>
      <c r="AJ266" s="2642"/>
      <c r="AK266" s="2642"/>
      <c r="AL266" s="2642"/>
      <c r="AM266" s="2642"/>
      <c r="AN266" s="2750"/>
      <c r="AO266" s="2606"/>
      <c r="AP266" s="2644" t="s">
        <v>6386</v>
      </c>
      <c r="AR266" s="3472"/>
      <c r="AS266" s="3438" t="str">
        <f t="shared" si="4"/>
        <v>Please complete all cells in row</v>
      </c>
      <c r="AT266" s="3473">
        <v>3</v>
      </c>
      <c r="AU266" s="3479"/>
    </row>
    <row r="267" spans="2:47" ht="15" customHeight="1">
      <c r="B267" s="2635" t="s">
        <v>6387</v>
      </c>
      <c r="C267" s="2636" t="s">
        <v>5869</v>
      </c>
      <c r="D267" s="2637" t="s">
        <v>731</v>
      </c>
      <c r="E267" s="2637">
        <v>3</v>
      </c>
      <c r="F267" s="2646"/>
      <c r="G267" s="2646"/>
      <c r="H267" s="2646"/>
      <c r="I267" s="2646"/>
      <c r="J267" s="2646"/>
      <c r="K267" s="2646"/>
      <c r="L267" s="2647"/>
      <c r="M267" s="2645"/>
      <c r="N267" s="2648"/>
      <c r="O267" s="2646"/>
      <c r="P267" s="2646"/>
      <c r="Q267" s="2646"/>
      <c r="R267" s="2646"/>
      <c r="S267" s="2646"/>
      <c r="T267" s="2647"/>
      <c r="V267" s="2648"/>
      <c r="W267" s="2646"/>
      <c r="X267" s="2646"/>
      <c r="Y267" s="2646"/>
      <c r="Z267" s="2646"/>
      <c r="AA267" s="2646"/>
      <c r="AB267" s="2647"/>
      <c r="AC267" s="2631"/>
      <c r="AD267" s="2640"/>
      <c r="AE267" s="2638"/>
      <c r="AF267" s="2638"/>
      <c r="AG267" s="2641"/>
      <c r="AH267" s="2642"/>
      <c r="AI267" s="2642"/>
      <c r="AJ267" s="2642"/>
      <c r="AK267" s="2642"/>
      <c r="AL267" s="2642"/>
      <c r="AM267" s="2642"/>
      <c r="AN267" s="2750"/>
      <c r="AO267" s="2606"/>
      <c r="AP267" s="2644" t="s">
        <v>6388</v>
      </c>
      <c r="AR267" s="3472"/>
      <c r="AS267" s="3438" t="str">
        <f t="shared" si="4"/>
        <v>Please complete all cells in row</v>
      </c>
      <c r="AT267" s="3473">
        <v>3</v>
      </c>
      <c r="AU267" s="3479"/>
    </row>
    <row r="268" spans="2:47" ht="15" customHeight="1">
      <c r="B268" s="2635" t="s">
        <v>6389</v>
      </c>
      <c r="C268" s="2636" t="s">
        <v>5869</v>
      </c>
      <c r="D268" s="2637" t="s">
        <v>731</v>
      </c>
      <c r="E268" s="2637">
        <v>3</v>
      </c>
      <c r="F268" s="2646"/>
      <c r="G268" s="2646"/>
      <c r="H268" s="2646"/>
      <c r="I268" s="2646"/>
      <c r="J268" s="2646"/>
      <c r="K268" s="2646"/>
      <c r="L268" s="2647"/>
      <c r="M268" s="2645"/>
      <c r="N268" s="2648"/>
      <c r="O268" s="2646"/>
      <c r="P268" s="2646"/>
      <c r="Q268" s="2646"/>
      <c r="R268" s="2646"/>
      <c r="S268" s="2646"/>
      <c r="T268" s="2647"/>
      <c r="V268" s="2648"/>
      <c r="W268" s="2646"/>
      <c r="X268" s="2646"/>
      <c r="Y268" s="2646"/>
      <c r="Z268" s="2646"/>
      <c r="AA268" s="2646"/>
      <c r="AB268" s="2647"/>
      <c r="AC268" s="2631"/>
      <c r="AD268" s="2640"/>
      <c r="AE268" s="2638"/>
      <c r="AF268" s="2638"/>
      <c r="AG268" s="2641"/>
      <c r="AH268" s="2642"/>
      <c r="AI268" s="2642"/>
      <c r="AJ268" s="2642"/>
      <c r="AK268" s="2642"/>
      <c r="AL268" s="2642"/>
      <c r="AM268" s="2642"/>
      <c r="AN268" s="2750"/>
      <c r="AO268" s="2606"/>
      <c r="AP268" s="2644" t="s">
        <v>6390</v>
      </c>
      <c r="AR268" s="3472"/>
      <c r="AS268" s="3438" t="str">
        <f t="shared" si="4"/>
        <v>Please complete all cells in row</v>
      </c>
      <c r="AT268" s="3473">
        <v>3</v>
      </c>
      <c r="AU268" s="3479"/>
    </row>
    <row r="269" spans="2:47" ht="15" customHeight="1">
      <c r="B269" s="2635" t="s">
        <v>6391</v>
      </c>
      <c r="C269" s="2636" t="s">
        <v>5869</v>
      </c>
      <c r="D269" s="2637" t="s">
        <v>731</v>
      </c>
      <c r="E269" s="2637">
        <v>3</v>
      </c>
      <c r="F269" s="2646"/>
      <c r="G269" s="2646"/>
      <c r="H269" s="2646"/>
      <c r="I269" s="2646"/>
      <c r="J269" s="2646"/>
      <c r="K269" s="2646"/>
      <c r="L269" s="2647"/>
      <c r="M269" s="2645"/>
      <c r="N269" s="2648"/>
      <c r="O269" s="2646"/>
      <c r="P269" s="2646"/>
      <c r="Q269" s="2646"/>
      <c r="R269" s="2646"/>
      <c r="S269" s="2646"/>
      <c r="T269" s="2647"/>
      <c r="V269" s="2648"/>
      <c r="W269" s="2646"/>
      <c r="X269" s="2646"/>
      <c r="Y269" s="2646"/>
      <c r="Z269" s="2646"/>
      <c r="AA269" s="2646"/>
      <c r="AB269" s="2647"/>
      <c r="AC269" s="2631"/>
      <c r="AD269" s="2640"/>
      <c r="AE269" s="2638"/>
      <c r="AF269" s="2638"/>
      <c r="AG269" s="2641"/>
      <c r="AH269" s="2642"/>
      <c r="AI269" s="2642"/>
      <c r="AJ269" s="2642"/>
      <c r="AK269" s="2642"/>
      <c r="AL269" s="2642"/>
      <c r="AM269" s="2642"/>
      <c r="AN269" s="2750"/>
      <c r="AO269" s="2606"/>
      <c r="AP269" s="2644" t="s">
        <v>6392</v>
      </c>
      <c r="AR269" s="3472"/>
      <c r="AS269" s="3438" t="str">
        <f t="shared" si="4"/>
        <v>Please complete all cells in row</v>
      </c>
      <c r="AT269" s="3473">
        <v>3</v>
      </c>
      <c r="AU269" s="3479"/>
    </row>
    <row r="270" spans="2:47" ht="15" customHeight="1">
      <c r="B270" s="2635" t="s">
        <v>6393</v>
      </c>
      <c r="C270" s="2636" t="s">
        <v>5869</v>
      </c>
      <c r="D270" s="2637" t="s">
        <v>731</v>
      </c>
      <c r="E270" s="2637">
        <v>3</v>
      </c>
      <c r="F270" s="2646"/>
      <c r="G270" s="2646"/>
      <c r="H270" s="2646"/>
      <c r="I270" s="2646"/>
      <c r="J270" s="2646"/>
      <c r="K270" s="2646"/>
      <c r="L270" s="2647"/>
      <c r="M270" s="2645"/>
      <c r="N270" s="2648"/>
      <c r="O270" s="2646"/>
      <c r="P270" s="2646"/>
      <c r="Q270" s="2646"/>
      <c r="R270" s="2646"/>
      <c r="S270" s="2646"/>
      <c r="T270" s="2647"/>
      <c r="V270" s="2648"/>
      <c r="W270" s="2646"/>
      <c r="X270" s="2646"/>
      <c r="Y270" s="2646"/>
      <c r="Z270" s="2646"/>
      <c r="AA270" s="2646"/>
      <c r="AB270" s="2647"/>
      <c r="AC270" s="2631"/>
      <c r="AD270" s="2640"/>
      <c r="AE270" s="2638"/>
      <c r="AF270" s="2638"/>
      <c r="AG270" s="2641"/>
      <c r="AH270" s="2642"/>
      <c r="AI270" s="2642"/>
      <c r="AJ270" s="2642"/>
      <c r="AK270" s="2642"/>
      <c r="AL270" s="2642"/>
      <c r="AM270" s="2642"/>
      <c r="AN270" s="2750"/>
      <c r="AO270" s="2606"/>
      <c r="AP270" s="2644" t="s">
        <v>6394</v>
      </c>
      <c r="AR270" s="3472"/>
      <c r="AS270" s="3438" t="str">
        <f t="shared" si="4"/>
        <v>Please complete all cells in row</v>
      </c>
      <c r="AT270" s="3473">
        <v>3</v>
      </c>
      <c r="AU270" s="3479"/>
    </row>
    <row r="271" spans="2:47" ht="15" customHeight="1">
      <c r="B271" s="2635" t="s">
        <v>6395</v>
      </c>
      <c r="C271" s="2636" t="s">
        <v>5869</v>
      </c>
      <c r="D271" s="2637" t="s">
        <v>731</v>
      </c>
      <c r="E271" s="2637">
        <v>3</v>
      </c>
      <c r="F271" s="2646"/>
      <c r="G271" s="2646"/>
      <c r="H271" s="2646"/>
      <c r="I271" s="2646"/>
      <c r="J271" s="2646"/>
      <c r="K271" s="2646"/>
      <c r="L271" s="2647"/>
      <c r="M271" s="2645"/>
      <c r="N271" s="2648"/>
      <c r="O271" s="2646"/>
      <c r="P271" s="2646"/>
      <c r="Q271" s="2646"/>
      <c r="R271" s="2646"/>
      <c r="S271" s="2646"/>
      <c r="T271" s="2647"/>
      <c r="V271" s="2648"/>
      <c r="W271" s="2646"/>
      <c r="X271" s="2646"/>
      <c r="Y271" s="2646"/>
      <c r="Z271" s="2646"/>
      <c r="AA271" s="2646"/>
      <c r="AB271" s="2647"/>
      <c r="AC271" s="2631"/>
      <c r="AD271" s="2640"/>
      <c r="AE271" s="2638"/>
      <c r="AF271" s="2638"/>
      <c r="AG271" s="2641"/>
      <c r="AH271" s="2642"/>
      <c r="AI271" s="2642"/>
      <c r="AJ271" s="2642"/>
      <c r="AK271" s="2642"/>
      <c r="AL271" s="2642"/>
      <c r="AM271" s="2642"/>
      <c r="AN271" s="2750"/>
      <c r="AO271" s="2606"/>
      <c r="AP271" s="2644" t="s">
        <v>6396</v>
      </c>
      <c r="AR271" s="3472"/>
      <c r="AS271" s="3438" t="str">
        <f t="shared" si="4"/>
        <v>Please complete all cells in row</v>
      </c>
      <c r="AT271" s="3473">
        <v>3</v>
      </c>
      <c r="AU271" s="3479"/>
    </row>
    <row r="272" spans="2:47" ht="15" customHeight="1">
      <c r="B272" s="2635" t="s">
        <v>6397</v>
      </c>
      <c r="C272" s="2636" t="s">
        <v>5869</v>
      </c>
      <c r="D272" s="2637" t="s">
        <v>731</v>
      </c>
      <c r="E272" s="2637">
        <v>3</v>
      </c>
      <c r="F272" s="2646"/>
      <c r="G272" s="2646"/>
      <c r="H272" s="2646"/>
      <c r="I272" s="2646"/>
      <c r="J272" s="2646"/>
      <c r="K272" s="2646"/>
      <c r="L272" s="2647"/>
      <c r="M272" s="2645"/>
      <c r="N272" s="2648"/>
      <c r="O272" s="2646"/>
      <c r="P272" s="2646"/>
      <c r="Q272" s="2646"/>
      <c r="R272" s="2646"/>
      <c r="S272" s="2646"/>
      <c r="T272" s="2647"/>
      <c r="V272" s="2648"/>
      <c r="W272" s="2646"/>
      <c r="X272" s="2646"/>
      <c r="Y272" s="2646"/>
      <c r="Z272" s="2646"/>
      <c r="AA272" s="2646"/>
      <c r="AB272" s="2647"/>
      <c r="AC272" s="2631"/>
      <c r="AD272" s="2640"/>
      <c r="AE272" s="2638"/>
      <c r="AF272" s="2638"/>
      <c r="AG272" s="2641"/>
      <c r="AH272" s="2642"/>
      <c r="AI272" s="2642"/>
      <c r="AJ272" s="2642"/>
      <c r="AK272" s="2642"/>
      <c r="AL272" s="2642"/>
      <c r="AM272" s="2642"/>
      <c r="AN272" s="2750"/>
      <c r="AO272" s="2606"/>
      <c r="AP272" s="2644" t="s">
        <v>6398</v>
      </c>
      <c r="AR272" s="3472"/>
      <c r="AS272" s="3438" t="str">
        <f t="shared" si="4"/>
        <v>Please complete all cells in row</v>
      </c>
      <c r="AT272" s="3473">
        <v>3</v>
      </c>
      <c r="AU272" s="3479"/>
    </row>
    <row r="273" spans="2:47" ht="15" customHeight="1">
      <c r="B273" s="2635" t="s">
        <v>6399</v>
      </c>
      <c r="C273" s="2636" t="s">
        <v>5869</v>
      </c>
      <c r="D273" s="2637" t="s">
        <v>731</v>
      </c>
      <c r="E273" s="2637">
        <v>3</v>
      </c>
      <c r="F273" s="2646"/>
      <c r="G273" s="2646"/>
      <c r="H273" s="2646"/>
      <c r="I273" s="2646"/>
      <c r="J273" s="2646"/>
      <c r="K273" s="2646"/>
      <c r="L273" s="2647"/>
      <c r="M273" s="2645"/>
      <c r="N273" s="2648"/>
      <c r="O273" s="2646"/>
      <c r="P273" s="2646"/>
      <c r="Q273" s="2646"/>
      <c r="R273" s="2646"/>
      <c r="S273" s="2646"/>
      <c r="T273" s="2647"/>
      <c r="V273" s="2648"/>
      <c r="W273" s="2646"/>
      <c r="X273" s="2646"/>
      <c r="Y273" s="2646"/>
      <c r="Z273" s="2646"/>
      <c r="AA273" s="2646"/>
      <c r="AB273" s="2647"/>
      <c r="AC273" s="2631"/>
      <c r="AD273" s="2640"/>
      <c r="AE273" s="2638"/>
      <c r="AF273" s="2638"/>
      <c r="AG273" s="2641"/>
      <c r="AH273" s="2642"/>
      <c r="AI273" s="2642"/>
      <c r="AJ273" s="2642"/>
      <c r="AK273" s="2642"/>
      <c r="AL273" s="2642"/>
      <c r="AM273" s="2642"/>
      <c r="AN273" s="2750"/>
      <c r="AO273" s="2606"/>
      <c r="AP273" s="2644" t="s">
        <v>6400</v>
      </c>
      <c r="AR273" s="3472"/>
      <c r="AS273" s="3438" t="str">
        <f t="shared" si="4"/>
        <v>Please complete all cells in row</v>
      </c>
      <c r="AT273" s="3473">
        <v>3</v>
      </c>
      <c r="AU273" s="3479"/>
    </row>
    <row r="274" spans="2:47" ht="15" customHeight="1">
      <c r="B274" s="2635" t="s">
        <v>6401</v>
      </c>
      <c r="C274" s="2636" t="s">
        <v>5869</v>
      </c>
      <c r="D274" s="2637" t="s">
        <v>731</v>
      </c>
      <c r="E274" s="2637">
        <v>3</v>
      </c>
      <c r="F274" s="2646"/>
      <c r="G274" s="2646"/>
      <c r="H274" s="2646"/>
      <c r="I274" s="2646"/>
      <c r="J274" s="2646"/>
      <c r="K274" s="2646"/>
      <c r="L274" s="2647"/>
      <c r="M274" s="2645"/>
      <c r="N274" s="2648"/>
      <c r="O274" s="2646"/>
      <c r="P274" s="2646"/>
      <c r="Q274" s="2646"/>
      <c r="R274" s="2646"/>
      <c r="S274" s="2646"/>
      <c r="T274" s="2647"/>
      <c r="V274" s="2648"/>
      <c r="W274" s="2646"/>
      <c r="X274" s="2646"/>
      <c r="Y274" s="2646"/>
      <c r="Z274" s="2646"/>
      <c r="AA274" s="2646"/>
      <c r="AB274" s="2647"/>
      <c r="AC274" s="2631"/>
      <c r="AD274" s="2640"/>
      <c r="AE274" s="2638"/>
      <c r="AF274" s="2638"/>
      <c r="AG274" s="2641"/>
      <c r="AH274" s="2642"/>
      <c r="AI274" s="2642"/>
      <c r="AJ274" s="2642"/>
      <c r="AK274" s="2642"/>
      <c r="AL274" s="2642"/>
      <c r="AM274" s="2642"/>
      <c r="AN274" s="2750"/>
      <c r="AO274" s="2606"/>
      <c r="AP274" s="2644" t="s">
        <v>6402</v>
      </c>
      <c r="AR274" s="3472"/>
      <c r="AS274" s="3438" t="str">
        <f t="shared" si="4"/>
        <v>Please complete all cells in row</v>
      </c>
      <c r="AT274" s="3473">
        <v>3</v>
      </c>
      <c r="AU274" s="3479"/>
    </row>
    <row r="275" spans="2:47" ht="15" customHeight="1">
      <c r="B275" s="2635" t="s">
        <v>6403</v>
      </c>
      <c r="C275" s="2636" t="s">
        <v>5869</v>
      </c>
      <c r="D275" s="2637" t="s">
        <v>731</v>
      </c>
      <c r="E275" s="2637">
        <v>3</v>
      </c>
      <c r="F275" s="2646"/>
      <c r="G275" s="2646"/>
      <c r="H275" s="2646"/>
      <c r="I275" s="2646"/>
      <c r="J275" s="2646"/>
      <c r="K275" s="2646"/>
      <c r="L275" s="2647"/>
      <c r="M275" s="2645"/>
      <c r="N275" s="2648"/>
      <c r="O275" s="2646"/>
      <c r="P275" s="2646"/>
      <c r="Q275" s="2646"/>
      <c r="R275" s="2646"/>
      <c r="S275" s="2646"/>
      <c r="T275" s="2647"/>
      <c r="V275" s="2648"/>
      <c r="W275" s="2646"/>
      <c r="X275" s="2646"/>
      <c r="Y275" s="2646"/>
      <c r="Z275" s="2646"/>
      <c r="AA275" s="2646"/>
      <c r="AB275" s="2647"/>
      <c r="AC275" s="2631"/>
      <c r="AD275" s="2640"/>
      <c r="AE275" s="2638"/>
      <c r="AF275" s="2638"/>
      <c r="AG275" s="2641"/>
      <c r="AH275" s="2642"/>
      <c r="AI275" s="2642"/>
      <c r="AJ275" s="2642"/>
      <c r="AK275" s="2642"/>
      <c r="AL275" s="2642"/>
      <c r="AM275" s="2642"/>
      <c r="AN275" s="2750"/>
      <c r="AO275" s="2606"/>
      <c r="AP275" s="2644" t="s">
        <v>6404</v>
      </c>
      <c r="AR275" s="3472"/>
      <c r="AS275" s="3438" t="str">
        <f t="shared" si="4"/>
        <v>Please complete all cells in row</v>
      </c>
      <c r="AT275" s="3473">
        <v>3</v>
      </c>
      <c r="AU275" s="3479"/>
    </row>
    <row r="276" spans="2:47" ht="15" customHeight="1">
      <c r="B276" s="2635" t="s">
        <v>6405</v>
      </c>
      <c r="C276" s="2636" t="s">
        <v>5869</v>
      </c>
      <c r="D276" s="2637" t="s">
        <v>731</v>
      </c>
      <c r="E276" s="2637">
        <v>3</v>
      </c>
      <c r="F276" s="2646"/>
      <c r="G276" s="2646"/>
      <c r="H276" s="2646"/>
      <c r="I276" s="2646"/>
      <c r="J276" s="2646"/>
      <c r="K276" s="2646"/>
      <c r="L276" s="2647"/>
      <c r="M276" s="2645"/>
      <c r="N276" s="2648"/>
      <c r="O276" s="2646"/>
      <c r="P276" s="2646"/>
      <c r="Q276" s="2646"/>
      <c r="R276" s="2646"/>
      <c r="S276" s="2646"/>
      <c r="T276" s="2647"/>
      <c r="V276" s="2648"/>
      <c r="W276" s="2646"/>
      <c r="X276" s="2646"/>
      <c r="Y276" s="2646"/>
      <c r="Z276" s="2646"/>
      <c r="AA276" s="2646"/>
      <c r="AB276" s="2647"/>
      <c r="AC276" s="2631"/>
      <c r="AD276" s="2640"/>
      <c r="AE276" s="2638"/>
      <c r="AF276" s="2638"/>
      <c r="AG276" s="2641"/>
      <c r="AH276" s="2642"/>
      <c r="AI276" s="2642"/>
      <c r="AJ276" s="2642"/>
      <c r="AK276" s="2642"/>
      <c r="AL276" s="2642"/>
      <c r="AM276" s="2642"/>
      <c r="AN276" s="2750"/>
      <c r="AO276" s="2606"/>
      <c r="AP276" s="2644" t="s">
        <v>6406</v>
      </c>
      <c r="AR276" s="3472"/>
      <c r="AS276" s="3438" t="str">
        <f t="shared" si="4"/>
        <v>Please complete all cells in row</v>
      </c>
      <c r="AT276" s="3473">
        <v>3</v>
      </c>
      <c r="AU276" s="3479"/>
    </row>
    <row r="277" spans="2:47" ht="15" customHeight="1">
      <c r="B277" s="2635" t="s">
        <v>6407</v>
      </c>
      <c r="C277" s="2636" t="s">
        <v>5869</v>
      </c>
      <c r="D277" s="2637" t="s">
        <v>731</v>
      </c>
      <c r="E277" s="2637">
        <v>3</v>
      </c>
      <c r="F277" s="2646"/>
      <c r="G277" s="2646"/>
      <c r="H277" s="2646"/>
      <c r="I277" s="2646"/>
      <c r="J277" s="2646"/>
      <c r="K277" s="2646"/>
      <c r="L277" s="2647"/>
      <c r="M277" s="2645"/>
      <c r="N277" s="2648"/>
      <c r="O277" s="2646"/>
      <c r="P277" s="2646"/>
      <c r="Q277" s="2646"/>
      <c r="R277" s="2646"/>
      <c r="S277" s="2646"/>
      <c r="T277" s="2647"/>
      <c r="V277" s="2648"/>
      <c r="W277" s="2646"/>
      <c r="X277" s="2646"/>
      <c r="Y277" s="2646"/>
      <c r="Z277" s="2646"/>
      <c r="AA277" s="2646"/>
      <c r="AB277" s="2647"/>
      <c r="AC277" s="2631"/>
      <c r="AD277" s="2640"/>
      <c r="AE277" s="2638"/>
      <c r="AF277" s="2638"/>
      <c r="AG277" s="2641"/>
      <c r="AH277" s="2642"/>
      <c r="AI277" s="2642"/>
      <c r="AJ277" s="2642"/>
      <c r="AK277" s="2642"/>
      <c r="AL277" s="2642"/>
      <c r="AM277" s="2642"/>
      <c r="AN277" s="2750"/>
      <c r="AO277" s="2606"/>
      <c r="AP277" s="2644" t="s">
        <v>6408</v>
      </c>
      <c r="AR277" s="3472"/>
      <c r="AS277" s="3438" t="str">
        <f t="shared" si="4"/>
        <v>Please complete all cells in row</v>
      </c>
      <c r="AT277" s="3473">
        <v>3</v>
      </c>
      <c r="AU277" s="3479"/>
    </row>
    <row r="278" spans="2:47" ht="15" customHeight="1">
      <c r="B278" s="2635" t="s">
        <v>6409</v>
      </c>
      <c r="C278" s="2636" t="s">
        <v>5869</v>
      </c>
      <c r="D278" s="2637" t="s">
        <v>731</v>
      </c>
      <c r="E278" s="2637">
        <v>3</v>
      </c>
      <c r="F278" s="2646"/>
      <c r="G278" s="2646"/>
      <c r="H278" s="2646"/>
      <c r="I278" s="2646"/>
      <c r="J278" s="2646"/>
      <c r="K278" s="2646"/>
      <c r="L278" s="2647"/>
      <c r="M278" s="2645"/>
      <c r="N278" s="2648"/>
      <c r="O278" s="2646"/>
      <c r="P278" s="2646"/>
      <c r="Q278" s="2646"/>
      <c r="R278" s="2646"/>
      <c r="S278" s="2646"/>
      <c r="T278" s="2647"/>
      <c r="V278" s="2648"/>
      <c r="W278" s="2646"/>
      <c r="X278" s="2646"/>
      <c r="Y278" s="2646"/>
      <c r="Z278" s="2646"/>
      <c r="AA278" s="2646"/>
      <c r="AB278" s="2647"/>
      <c r="AC278" s="2631"/>
      <c r="AD278" s="2640"/>
      <c r="AE278" s="2638"/>
      <c r="AF278" s="2638"/>
      <c r="AG278" s="2641"/>
      <c r="AH278" s="2642"/>
      <c r="AI278" s="2642"/>
      <c r="AJ278" s="2642"/>
      <c r="AK278" s="2642"/>
      <c r="AL278" s="2642"/>
      <c r="AM278" s="2642"/>
      <c r="AN278" s="2750"/>
      <c r="AO278" s="2606"/>
      <c r="AP278" s="2644" t="s">
        <v>6410</v>
      </c>
      <c r="AR278" s="3472"/>
      <c r="AS278" s="3438" t="str">
        <f t="shared" si="4"/>
        <v>Please complete all cells in row</v>
      </c>
      <c r="AT278" s="3473">
        <v>3</v>
      </c>
      <c r="AU278" s="3479"/>
    </row>
    <row r="279" spans="2:47" ht="15" customHeight="1">
      <c r="B279" s="2635" t="s">
        <v>6411</v>
      </c>
      <c r="C279" s="2636" t="s">
        <v>5869</v>
      </c>
      <c r="D279" s="2637" t="s">
        <v>731</v>
      </c>
      <c r="E279" s="2637">
        <v>3</v>
      </c>
      <c r="F279" s="2646"/>
      <c r="G279" s="2646"/>
      <c r="H279" s="2646"/>
      <c r="I279" s="2646"/>
      <c r="J279" s="2646"/>
      <c r="K279" s="2646"/>
      <c r="L279" s="2647"/>
      <c r="M279" s="2645"/>
      <c r="N279" s="2648"/>
      <c r="O279" s="2646"/>
      <c r="P279" s="2646"/>
      <c r="Q279" s="2646"/>
      <c r="R279" s="2646"/>
      <c r="S279" s="2646"/>
      <c r="T279" s="2647"/>
      <c r="V279" s="2648"/>
      <c r="W279" s="2646"/>
      <c r="X279" s="2646"/>
      <c r="Y279" s="2646"/>
      <c r="Z279" s="2646"/>
      <c r="AA279" s="2646"/>
      <c r="AB279" s="2647"/>
      <c r="AC279" s="2631"/>
      <c r="AD279" s="2640"/>
      <c r="AE279" s="2638"/>
      <c r="AF279" s="2638"/>
      <c r="AG279" s="2641"/>
      <c r="AH279" s="2642"/>
      <c r="AI279" s="2642"/>
      <c r="AJ279" s="2642"/>
      <c r="AK279" s="2642"/>
      <c r="AL279" s="2642"/>
      <c r="AM279" s="2642"/>
      <c r="AN279" s="2750"/>
      <c r="AO279" s="2606"/>
      <c r="AP279" s="2644" t="s">
        <v>6412</v>
      </c>
      <c r="AR279" s="3472"/>
      <c r="AS279" s="3438" t="str">
        <f t="shared" si="4"/>
        <v>Please complete all cells in row</v>
      </c>
      <c r="AT279" s="3473">
        <v>3</v>
      </c>
      <c r="AU279" s="3479"/>
    </row>
    <row r="280" spans="2:47" ht="15" customHeight="1">
      <c r="B280" s="2635" t="s">
        <v>6413</v>
      </c>
      <c r="C280" s="2636" t="s">
        <v>5869</v>
      </c>
      <c r="D280" s="2637" t="s">
        <v>731</v>
      </c>
      <c r="E280" s="2637">
        <v>3</v>
      </c>
      <c r="F280" s="2646"/>
      <c r="G280" s="2646"/>
      <c r="H280" s="2646"/>
      <c r="I280" s="2646"/>
      <c r="J280" s="2646"/>
      <c r="K280" s="2646"/>
      <c r="L280" s="2647"/>
      <c r="M280" s="2645"/>
      <c r="N280" s="2648"/>
      <c r="O280" s="2646"/>
      <c r="P280" s="2646"/>
      <c r="Q280" s="2646"/>
      <c r="R280" s="2646"/>
      <c r="S280" s="2646"/>
      <c r="T280" s="2647"/>
      <c r="V280" s="2648"/>
      <c r="W280" s="2646"/>
      <c r="X280" s="2646"/>
      <c r="Y280" s="2646"/>
      <c r="Z280" s="2646"/>
      <c r="AA280" s="2646"/>
      <c r="AB280" s="2647"/>
      <c r="AC280" s="2631"/>
      <c r="AD280" s="2640"/>
      <c r="AE280" s="2638"/>
      <c r="AF280" s="2638"/>
      <c r="AG280" s="2641"/>
      <c r="AH280" s="2642"/>
      <c r="AI280" s="2642"/>
      <c r="AJ280" s="2642"/>
      <c r="AK280" s="2642"/>
      <c r="AL280" s="2642"/>
      <c r="AM280" s="2642"/>
      <c r="AN280" s="2750"/>
      <c r="AO280" s="2606"/>
      <c r="AP280" s="2644" t="s">
        <v>6414</v>
      </c>
      <c r="AR280" s="3472"/>
      <c r="AS280" s="3438" t="str">
        <f t="shared" si="4"/>
        <v>Please complete all cells in row</v>
      </c>
      <c r="AT280" s="3473">
        <v>3</v>
      </c>
      <c r="AU280" s="3479"/>
    </row>
    <row r="281" spans="2:47" ht="15" customHeight="1">
      <c r="B281" s="2635" t="s">
        <v>6415</v>
      </c>
      <c r="C281" s="2636" t="s">
        <v>5869</v>
      </c>
      <c r="D281" s="2637" t="s">
        <v>731</v>
      </c>
      <c r="E281" s="2637">
        <v>3</v>
      </c>
      <c r="F281" s="2646"/>
      <c r="G281" s="2646"/>
      <c r="H281" s="2646"/>
      <c r="I281" s="2646"/>
      <c r="J281" s="2646"/>
      <c r="K281" s="2646"/>
      <c r="L281" s="2647"/>
      <c r="M281" s="2645"/>
      <c r="N281" s="2648"/>
      <c r="O281" s="2646"/>
      <c r="P281" s="2646"/>
      <c r="Q281" s="2646"/>
      <c r="R281" s="2646"/>
      <c r="S281" s="2646"/>
      <c r="T281" s="2647"/>
      <c r="V281" s="2648"/>
      <c r="W281" s="2646"/>
      <c r="X281" s="2646"/>
      <c r="Y281" s="2646"/>
      <c r="Z281" s="2646"/>
      <c r="AA281" s="2646"/>
      <c r="AB281" s="2647"/>
      <c r="AC281" s="2631"/>
      <c r="AD281" s="2640"/>
      <c r="AE281" s="2638"/>
      <c r="AF281" s="2638"/>
      <c r="AG281" s="2641"/>
      <c r="AH281" s="2642"/>
      <c r="AI281" s="2642"/>
      <c r="AJ281" s="2642"/>
      <c r="AK281" s="2642"/>
      <c r="AL281" s="2642"/>
      <c r="AM281" s="2642"/>
      <c r="AN281" s="2750"/>
      <c r="AO281" s="2606"/>
      <c r="AP281" s="2644" t="s">
        <v>6416</v>
      </c>
      <c r="AR281" s="3472"/>
      <c r="AS281" s="3438" t="str">
        <f t="shared" si="4"/>
        <v>Please complete all cells in row</v>
      </c>
      <c r="AT281" s="3473">
        <v>3</v>
      </c>
      <c r="AU281" s="3479"/>
    </row>
    <row r="282" spans="2:47" ht="15" customHeight="1">
      <c r="B282" s="2635" t="s">
        <v>6417</v>
      </c>
      <c r="C282" s="2636" t="s">
        <v>5869</v>
      </c>
      <c r="D282" s="2637" t="s">
        <v>731</v>
      </c>
      <c r="E282" s="2637">
        <v>3</v>
      </c>
      <c r="F282" s="2646"/>
      <c r="G282" s="2646"/>
      <c r="H282" s="2646"/>
      <c r="I282" s="2646"/>
      <c r="J282" s="2646"/>
      <c r="K282" s="2646"/>
      <c r="L282" s="2647"/>
      <c r="M282" s="2645"/>
      <c r="N282" s="2648"/>
      <c r="O282" s="2646"/>
      <c r="P282" s="2646"/>
      <c r="Q282" s="2646"/>
      <c r="R282" s="2646"/>
      <c r="S282" s="2646"/>
      <c r="T282" s="2647"/>
      <c r="V282" s="2648"/>
      <c r="W282" s="2646"/>
      <c r="X282" s="2646"/>
      <c r="Y282" s="2646"/>
      <c r="Z282" s="2646"/>
      <c r="AA282" s="2646"/>
      <c r="AB282" s="2647"/>
      <c r="AC282" s="2631"/>
      <c r="AD282" s="2640"/>
      <c r="AE282" s="2638"/>
      <c r="AF282" s="2638"/>
      <c r="AG282" s="2641"/>
      <c r="AH282" s="2642"/>
      <c r="AI282" s="2642"/>
      <c r="AJ282" s="2642"/>
      <c r="AK282" s="2642"/>
      <c r="AL282" s="2642"/>
      <c r="AM282" s="2642"/>
      <c r="AN282" s="2750"/>
      <c r="AO282" s="2606"/>
      <c r="AP282" s="2644" t="s">
        <v>6418</v>
      </c>
      <c r="AR282" s="3472"/>
      <c r="AS282" s="3438" t="str">
        <f t="shared" si="4"/>
        <v>Please complete all cells in row</v>
      </c>
      <c r="AT282" s="3473">
        <v>3</v>
      </c>
      <c r="AU282" s="3479"/>
    </row>
    <row r="283" spans="2:47" ht="15" customHeight="1">
      <c r="B283" s="2635" t="s">
        <v>6419</v>
      </c>
      <c r="C283" s="2636" t="s">
        <v>5869</v>
      </c>
      <c r="D283" s="2637" t="s">
        <v>731</v>
      </c>
      <c r="E283" s="2637">
        <v>3</v>
      </c>
      <c r="F283" s="2646"/>
      <c r="G283" s="2646"/>
      <c r="H283" s="2646"/>
      <c r="I283" s="2646"/>
      <c r="J283" s="2646"/>
      <c r="K283" s="2646"/>
      <c r="L283" s="2647"/>
      <c r="M283" s="2645"/>
      <c r="N283" s="2648"/>
      <c r="O283" s="2646"/>
      <c r="P283" s="2646"/>
      <c r="Q283" s="2646"/>
      <c r="R283" s="2646"/>
      <c r="S283" s="2646"/>
      <c r="T283" s="2647"/>
      <c r="V283" s="2648"/>
      <c r="W283" s="2646"/>
      <c r="X283" s="2646"/>
      <c r="Y283" s="2646"/>
      <c r="Z283" s="2646"/>
      <c r="AA283" s="2646"/>
      <c r="AB283" s="2647"/>
      <c r="AC283" s="2631"/>
      <c r="AD283" s="2640"/>
      <c r="AE283" s="2638"/>
      <c r="AF283" s="2638"/>
      <c r="AG283" s="2641"/>
      <c r="AH283" s="2642"/>
      <c r="AI283" s="2642"/>
      <c r="AJ283" s="2642"/>
      <c r="AK283" s="2642"/>
      <c r="AL283" s="2642"/>
      <c r="AM283" s="2642"/>
      <c r="AN283" s="2750"/>
      <c r="AO283" s="2606"/>
      <c r="AP283" s="2644" t="s">
        <v>6420</v>
      </c>
      <c r="AR283" s="3472"/>
      <c r="AS283" s="3438" t="str">
        <f t="shared" si="4"/>
        <v>Please complete all cells in row</v>
      </c>
      <c r="AT283" s="3473">
        <v>3</v>
      </c>
      <c r="AU283" s="3479"/>
    </row>
    <row r="284" spans="2:47" ht="15" customHeight="1">
      <c r="B284" s="2635" t="s">
        <v>6421</v>
      </c>
      <c r="C284" s="2636" t="s">
        <v>5869</v>
      </c>
      <c r="D284" s="2637" t="s">
        <v>731</v>
      </c>
      <c r="E284" s="2637">
        <v>3</v>
      </c>
      <c r="F284" s="2646"/>
      <c r="G284" s="2646"/>
      <c r="H284" s="2646"/>
      <c r="I284" s="2646"/>
      <c r="J284" s="2646"/>
      <c r="K284" s="2646"/>
      <c r="L284" s="2647"/>
      <c r="M284" s="2645"/>
      <c r="N284" s="2648"/>
      <c r="O284" s="2646"/>
      <c r="P284" s="2646"/>
      <c r="Q284" s="2646"/>
      <c r="R284" s="2646"/>
      <c r="S284" s="2646"/>
      <c r="T284" s="2647"/>
      <c r="V284" s="2648"/>
      <c r="W284" s="2646"/>
      <c r="X284" s="2646"/>
      <c r="Y284" s="2646"/>
      <c r="Z284" s="2646"/>
      <c r="AA284" s="2646"/>
      <c r="AB284" s="2647"/>
      <c r="AC284" s="2631"/>
      <c r="AD284" s="2640"/>
      <c r="AE284" s="2638"/>
      <c r="AF284" s="2638"/>
      <c r="AG284" s="2641"/>
      <c r="AH284" s="2642"/>
      <c r="AI284" s="2642"/>
      <c r="AJ284" s="2642"/>
      <c r="AK284" s="2642"/>
      <c r="AL284" s="2642"/>
      <c r="AM284" s="2642"/>
      <c r="AN284" s="2750"/>
      <c r="AO284" s="2606"/>
      <c r="AP284" s="2644" t="s">
        <v>6422</v>
      </c>
      <c r="AR284" s="3472"/>
      <c r="AS284" s="3438" t="str">
        <f t="shared" si="4"/>
        <v>Please complete all cells in row</v>
      </c>
      <c r="AT284" s="3473">
        <v>3</v>
      </c>
      <c r="AU284" s="3479"/>
    </row>
    <row r="285" spans="2:47" ht="15" customHeight="1">
      <c r="B285" s="2635" t="s">
        <v>6423</v>
      </c>
      <c r="C285" s="2636" t="s">
        <v>5869</v>
      </c>
      <c r="D285" s="2637" t="s">
        <v>731</v>
      </c>
      <c r="E285" s="2637">
        <v>3</v>
      </c>
      <c r="F285" s="2646"/>
      <c r="G285" s="2646"/>
      <c r="H285" s="2646"/>
      <c r="I285" s="2646"/>
      <c r="J285" s="2646"/>
      <c r="K285" s="2646"/>
      <c r="L285" s="2647"/>
      <c r="M285" s="2645"/>
      <c r="N285" s="2648"/>
      <c r="O285" s="2646"/>
      <c r="P285" s="2646"/>
      <c r="Q285" s="2646"/>
      <c r="R285" s="2646"/>
      <c r="S285" s="2646"/>
      <c r="T285" s="2647"/>
      <c r="V285" s="2648"/>
      <c r="W285" s="2646"/>
      <c r="X285" s="2646"/>
      <c r="Y285" s="2646"/>
      <c r="Z285" s="2646"/>
      <c r="AA285" s="2646"/>
      <c r="AB285" s="2647"/>
      <c r="AC285" s="2631"/>
      <c r="AD285" s="2640"/>
      <c r="AE285" s="2638"/>
      <c r="AF285" s="2638"/>
      <c r="AG285" s="2641"/>
      <c r="AH285" s="2642"/>
      <c r="AI285" s="2642"/>
      <c r="AJ285" s="2642"/>
      <c r="AK285" s="2642"/>
      <c r="AL285" s="2642"/>
      <c r="AM285" s="2642"/>
      <c r="AN285" s="2750"/>
      <c r="AO285" s="2606"/>
      <c r="AP285" s="2644" t="s">
        <v>6424</v>
      </c>
      <c r="AR285" s="3472"/>
      <c r="AS285" s="3438" t="str">
        <f t="shared" si="4"/>
        <v>Please complete all cells in row</v>
      </c>
      <c r="AT285" s="3473">
        <v>3</v>
      </c>
      <c r="AU285" s="3479"/>
    </row>
    <row r="286" spans="2:47" ht="15" customHeight="1">
      <c r="B286" s="2635" t="s">
        <v>6425</v>
      </c>
      <c r="C286" s="2636" t="s">
        <v>5869</v>
      </c>
      <c r="D286" s="2637" t="s">
        <v>731</v>
      </c>
      <c r="E286" s="2637">
        <v>3</v>
      </c>
      <c r="F286" s="2646"/>
      <c r="G286" s="2646"/>
      <c r="H286" s="2646"/>
      <c r="I286" s="2646"/>
      <c r="J286" s="2646"/>
      <c r="K286" s="2646"/>
      <c r="L286" s="2647"/>
      <c r="M286" s="2645"/>
      <c r="N286" s="2648"/>
      <c r="O286" s="2646"/>
      <c r="P286" s="2646"/>
      <c r="Q286" s="2646"/>
      <c r="R286" s="2646"/>
      <c r="S286" s="2646"/>
      <c r="T286" s="2647"/>
      <c r="V286" s="2648"/>
      <c r="W286" s="2646"/>
      <c r="X286" s="2646"/>
      <c r="Y286" s="2646"/>
      <c r="Z286" s="2646"/>
      <c r="AA286" s="2646"/>
      <c r="AB286" s="2647"/>
      <c r="AC286" s="2631"/>
      <c r="AD286" s="2640"/>
      <c r="AE286" s="2638"/>
      <c r="AF286" s="2638"/>
      <c r="AG286" s="2641"/>
      <c r="AH286" s="2642"/>
      <c r="AI286" s="2642"/>
      <c r="AJ286" s="2642"/>
      <c r="AK286" s="2642"/>
      <c r="AL286" s="2642"/>
      <c r="AM286" s="2642"/>
      <c r="AN286" s="2750"/>
      <c r="AO286" s="2606"/>
      <c r="AP286" s="2644" t="s">
        <v>6426</v>
      </c>
      <c r="AR286" s="3472"/>
      <c r="AS286" s="3438" t="str">
        <f t="shared" si="4"/>
        <v>Please complete all cells in row</v>
      </c>
      <c r="AT286" s="3473">
        <v>3</v>
      </c>
      <c r="AU286" s="3479"/>
    </row>
    <row r="287" spans="2:47" ht="15" customHeight="1">
      <c r="B287" s="2635" t="s">
        <v>6427</v>
      </c>
      <c r="C287" s="2636" t="s">
        <v>5869</v>
      </c>
      <c r="D287" s="2637" t="s">
        <v>731</v>
      </c>
      <c r="E287" s="2637">
        <v>3</v>
      </c>
      <c r="F287" s="2646"/>
      <c r="G287" s="2646"/>
      <c r="H287" s="2646"/>
      <c r="I287" s="2646"/>
      <c r="J287" s="2646"/>
      <c r="K287" s="2646"/>
      <c r="L287" s="2647"/>
      <c r="M287" s="2645"/>
      <c r="N287" s="2648"/>
      <c r="O287" s="2646"/>
      <c r="P287" s="2646"/>
      <c r="Q287" s="2646"/>
      <c r="R287" s="2646"/>
      <c r="S287" s="2646"/>
      <c r="T287" s="2647"/>
      <c r="V287" s="2648"/>
      <c r="W287" s="2646"/>
      <c r="X287" s="2646"/>
      <c r="Y287" s="2646"/>
      <c r="Z287" s="2646"/>
      <c r="AA287" s="2646"/>
      <c r="AB287" s="2647"/>
      <c r="AC287" s="2631"/>
      <c r="AD287" s="2640"/>
      <c r="AE287" s="2638"/>
      <c r="AF287" s="2638"/>
      <c r="AG287" s="2641"/>
      <c r="AH287" s="2642"/>
      <c r="AI287" s="2642"/>
      <c r="AJ287" s="2642"/>
      <c r="AK287" s="2642"/>
      <c r="AL287" s="2642"/>
      <c r="AM287" s="2642"/>
      <c r="AN287" s="2750"/>
      <c r="AO287" s="2606"/>
      <c r="AP287" s="2644" t="s">
        <v>6428</v>
      </c>
      <c r="AR287" s="3472"/>
      <c r="AS287" s="3438" t="str">
        <f t="shared" si="4"/>
        <v>Please complete all cells in row</v>
      </c>
      <c r="AT287" s="3473">
        <v>3</v>
      </c>
      <c r="AU287" s="3479"/>
    </row>
    <row r="288" spans="2:47" ht="15" customHeight="1">
      <c r="B288" s="2635" t="s">
        <v>6429</v>
      </c>
      <c r="C288" s="2636" t="s">
        <v>5869</v>
      </c>
      <c r="D288" s="2637" t="s">
        <v>731</v>
      </c>
      <c r="E288" s="2637">
        <v>3</v>
      </c>
      <c r="F288" s="2646"/>
      <c r="G288" s="2646"/>
      <c r="H288" s="2646"/>
      <c r="I288" s="2646"/>
      <c r="J288" s="2646"/>
      <c r="K288" s="2646"/>
      <c r="L288" s="2647"/>
      <c r="M288" s="2645"/>
      <c r="N288" s="2648"/>
      <c r="O288" s="2646"/>
      <c r="P288" s="2646"/>
      <c r="Q288" s="2646"/>
      <c r="R288" s="2646"/>
      <c r="S288" s="2646"/>
      <c r="T288" s="2647"/>
      <c r="V288" s="2648"/>
      <c r="W288" s="2646"/>
      <c r="X288" s="2646"/>
      <c r="Y288" s="2646"/>
      <c r="Z288" s="2646"/>
      <c r="AA288" s="2646"/>
      <c r="AB288" s="2647"/>
      <c r="AC288" s="2631"/>
      <c r="AD288" s="2640"/>
      <c r="AE288" s="2638"/>
      <c r="AF288" s="2638"/>
      <c r="AG288" s="2641"/>
      <c r="AH288" s="2642"/>
      <c r="AI288" s="2642"/>
      <c r="AJ288" s="2642"/>
      <c r="AK288" s="2642"/>
      <c r="AL288" s="2642"/>
      <c r="AM288" s="2642"/>
      <c r="AN288" s="2750"/>
      <c r="AO288" s="2606"/>
      <c r="AP288" s="2644" t="s">
        <v>6430</v>
      </c>
      <c r="AR288" s="3472"/>
      <c r="AS288" s="3438" t="str">
        <f t="shared" si="4"/>
        <v>Please complete all cells in row</v>
      </c>
      <c r="AT288" s="3473">
        <v>3</v>
      </c>
      <c r="AU288" s="3479"/>
    </row>
    <row r="289" spans="2:47" ht="15" customHeight="1">
      <c r="B289" s="2635" t="s">
        <v>6431</v>
      </c>
      <c r="C289" s="2636" t="s">
        <v>5869</v>
      </c>
      <c r="D289" s="2637" t="s">
        <v>731</v>
      </c>
      <c r="E289" s="2637">
        <v>3</v>
      </c>
      <c r="F289" s="2646"/>
      <c r="G289" s="2646"/>
      <c r="H289" s="2646"/>
      <c r="I289" s="2646"/>
      <c r="J289" s="2646"/>
      <c r="K289" s="2646"/>
      <c r="L289" s="2647"/>
      <c r="M289" s="2645"/>
      <c r="N289" s="2648"/>
      <c r="O289" s="2646"/>
      <c r="P289" s="2646"/>
      <c r="Q289" s="2646"/>
      <c r="R289" s="2646"/>
      <c r="S289" s="2646"/>
      <c r="T289" s="2647"/>
      <c r="V289" s="2648"/>
      <c r="W289" s="2646"/>
      <c r="X289" s="2646"/>
      <c r="Y289" s="2646"/>
      <c r="Z289" s="2646"/>
      <c r="AA289" s="2646"/>
      <c r="AB289" s="2647"/>
      <c r="AC289" s="2631"/>
      <c r="AD289" s="2640"/>
      <c r="AE289" s="2638"/>
      <c r="AF289" s="2638"/>
      <c r="AG289" s="2641"/>
      <c r="AH289" s="2642"/>
      <c r="AI289" s="2642"/>
      <c r="AJ289" s="2642"/>
      <c r="AK289" s="2642"/>
      <c r="AL289" s="2642"/>
      <c r="AM289" s="2642"/>
      <c r="AN289" s="2750"/>
      <c r="AO289" s="2606"/>
      <c r="AP289" s="2644" t="s">
        <v>6432</v>
      </c>
      <c r="AR289" s="3472"/>
      <c r="AS289" s="3438" t="str">
        <f t="shared" si="4"/>
        <v>Please complete all cells in row</v>
      </c>
      <c r="AT289" s="3473">
        <v>3</v>
      </c>
      <c r="AU289" s="3479"/>
    </row>
    <row r="290" spans="2:47" ht="15" customHeight="1">
      <c r="B290" s="2635" t="s">
        <v>6433</v>
      </c>
      <c r="C290" s="2636" t="s">
        <v>5869</v>
      </c>
      <c r="D290" s="2637" t="s">
        <v>731</v>
      </c>
      <c r="E290" s="2637">
        <v>3</v>
      </c>
      <c r="F290" s="2646"/>
      <c r="G290" s="2646"/>
      <c r="H290" s="2646"/>
      <c r="I290" s="2646"/>
      <c r="J290" s="2646"/>
      <c r="K290" s="2646"/>
      <c r="L290" s="2647"/>
      <c r="M290" s="2645"/>
      <c r="N290" s="2648"/>
      <c r="O290" s="2646"/>
      <c r="P290" s="2646"/>
      <c r="Q290" s="2646"/>
      <c r="R290" s="2646"/>
      <c r="S290" s="2646"/>
      <c r="T290" s="2647"/>
      <c r="V290" s="2648"/>
      <c r="W290" s="2646"/>
      <c r="X290" s="2646"/>
      <c r="Y290" s="2646"/>
      <c r="Z290" s="2646"/>
      <c r="AA290" s="2646"/>
      <c r="AB290" s="2647"/>
      <c r="AC290" s="2631"/>
      <c r="AD290" s="2640"/>
      <c r="AE290" s="2638"/>
      <c r="AF290" s="2638"/>
      <c r="AG290" s="2641"/>
      <c r="AH290" s="2642"/>
      <c r="AI290" s="2642"/>
      <c r="AJ290" s="2642"/>
      <c r="AK290" s="2642"/>
      <c r="AL290" s="2642"/>
      <c r="AM290" s="2642"/>
      <c r="AN290" s="2750"/>
      <c r="AO290" s="2606"/>
      <c r="AP290" s="2644" t="s">
        <v>6434</v>
      </c>
      <c r="AR290" s="3472"/>
      <c r="AS290" s="3438" t="str">
        <f t="shared" si="4"/>
        <v>Please complete all cells in row</v>
      </c>
      <c r="AT290" s="3473">
        <v>3</v>
      </c>
      <c r="AU290" s="3479"/>
    </row>
    <row r="291" spans="2:47" ht="15" customHeight="1">
      <c r="B291" s="2635" t="s">
        <v>6435</v>
      </c>
      <c r="C291" s="2636" t="s">
        <v>5869</v>
      </c>
      <c r="D291" s="2637" t="s">
        <v>731</v>
      </c>
      <c r="E291" s="2637">
        <v>3</v>
      </c>
      <c r="F291" s="2646"/>
      <c r="G291" s="2646"/>
      <c r="H291" s="2646"/>
      <c r="I291" s="2646"/>
      <c r="J291" s="2646"/>
      <c r="K291" s="2646"/>
      <c r="L291" s="2647"/>
      <c r="M291" s="2645"/>
      <c r="N291" s="2648"/>
      <c r="O291" s="2646"/>
      <c r="P291" s="2646"/>
      <c r="Q291" s="2646"/>
      <c r="R291" s="2646"/>
      <c r="S291" s="2646"/>
      <c r="T291" s="2647"/>
      <c r="V291" s="2648"/>
      <c r="W291" s="2646"/>
      <c r="X291" s="2646"/>
      <c r="Y291" s="2646"/>
      <c r="Z291" s="2646"/>
      <c r="AA291" s="2646"/>
      <c r="AB291" s="2647"/>
      <c r="AC291" s="2631"/>
      <c r="AD291" s="2640"/>
      <c r="AE291" s="2638"/>
      <c r="AF291" s="2638"/>
      <c r="AG291" s="2641"/>
      <c r="AH291" s="2642"/>
      <c r="AI291" s="2642"/>
      <c r="AJ291" s="2642"/>
      <c r="AK291" s="2642"/>
      <c r="AL291" s="2642"/>
      <c r="AM291" s="2642"/>
      <c r="AN291" s="2750"/>
      <c r="AO291" s="2606"/>
      <c r="AP291" s="2644" t="s">
        <v>6436</v>
      </c>
      <c r="AR291" s="3472"/>
      <c r="AS291" s="3438" t="str">
        <f t="shared" si="4"/>
        <v>Please complete all cells in row</v>
      </c>
      <c r="AT291" s="3473">
        <v>3</v>
      </c>
      <c r="AU291" s="3479"/>
    </row>
    <row r="292" spans="2:47" ht="15" customHeight="1">
      <c r="B292" s="2635" t="s">
        <v>6437</v>
      </c>
      <c r="C292" s="2636" t="s">
        <v>5869</v>
      </c>
      <c r="D292" s="2637" t="s">
        <v>731</v>
      </c>
      <c r="E292" s="2637">
        <v>3</v>
      </c>
      <c r="F292" s="2646"/>
      <c r="G292" s="2646"/>
      <c r="H292" s="2646"/>
      <c r="I292" s="2646"/>
      <c r="J292" s="2646"/>
      <c r="K292" s="2646"/>
      <c r="L292" s="2647"/>
      <c r="M292" s="2645"/>
      <c r="N292" s="2648"/>
      <c r="O292" s="2646"/>
      <c r="P292" s="2646"/>
      <c r="Q292" s="2646"/>
      <c r="R292" s="2646"/>
      <c r="S292" s="2646"/>
      <c r="T292" s="2647"/>
      <c r="V292" s="2648"/>
      <c r="W292" s="2646"/>
      <c r="X292" s="2646"/>
      <c r="Y292" s="2646"/>
      <c r="Z292" s="2646"/>
      <c r="AA292" s="2646"/>
      <c r="AB292" s="2647"/>
      <c r="AC292" s="2631"/>
      <c r="AD292" s="2640"/>
      <c r="AE292" s="2638"/>
      <c r="AF292" s="2638"/>
      <c r="AG292" s="2641"/>
      <c r="AH292" s="2642"/>
      <c r="AI292" s="2642"/>
      <c r="AJ292" s="2642"/>
      <c r="AK292" s="2642"/>
      <c r="AL292" s="2642"/>
      <c r="AM292" s="2642"/>
      <c r="AN292" s="2750"/>
      <c r="AO292" s="2606"/>
      <c r="AP292" s="2644" t="s">
        <v>6438</v>
      </c>
      <c r="AR292" s="3472"/>
      <c r="AS292" s="3438" t="str">
        <f t="shared" si="4"/>
        <v>Please complete all cells in row</v>
      </c>
      <c r="AT292" s="3473">
        <v>3</v>
      </c>
      <c r="AU292" s="3479"/>
    </row>
    <row r="293" spans="2:47" ht="15" customHeight="1">
      <c r="B293" s="2635" t="s">
        <v>6439</v>
      </c>
      <c r="C293" s="2636" t="s">
        <v>5869</v>
      </c>
      <c r="D293" s="2637" t="s">
        <v>731</v>
      </c>
      <c r="E293" s="2637">
        <v>3</v>
      </c>
      <c r="F293" s="2646"/>
      <c r="G293" s="2646"/>
      <c r="H293" s="2646"/>
      <c r="I293" s="2646"/>
      <c r="J293" s="2646"/>
      <c r="K293" s="2646"/>
      <c r="L293" s="2647"/>
      <c r="M293" s="2645"/>
      <c r="N293" s="2648"/>
      <c r="O293" s="2646"/>
      <c r="P293" s="2646"/>
      <c r="Q293" s="2646"/>
      <c r="R293" s="2646"/>
      <c r="S293" s="2646"/>
      <c r="T293" s="2647"/>
      <c r="V293" s="2648"/>
      <c r="W293" s="2646"/>
      <c r="X293" s="2646"/>
      <c r="Y293" s="2646"/>
      <c r="Z293" s="2646"/>
      <c r="AA293" s="2646"/>
      <c r="AB293" s="2647"/>
      <c r="AC293" s="2631"/>
      <c r="AD293" s="2640"/>
      <c r="AE293" s="2638"/>
      <c r="AF293" s="2638"/>
      <c r="AG293" s="2641"/>
      <c r="AH293" s="2642"/>
      <c r="AI293" s="2642"/>
      <c r="AJ293" s="2642"/>
      <c r="AK293" s="2642"/>
      <c r="AL293" s="2642"/>
      <c r="AM293" s="2642"/>
      <c r="AN293" s="2750"/>
      <c r="AO293" s="2606"/>
      <c r="AP293" s="2644" t="s">
        <v>6440</v>
      </c>
      <c r="AR293" s="3472"/>
      <c r="AS293" s="3438" t="str">
        <f t="shared" si="4"/>
        <v>Please complete all cells in row</v>
      </c>
      <c r="AT293" s="3473">
        <v>3</v>
      </c>
      <c r="AU293" s="3479"/>
    </row>
    <row r="294" spans="2:47" ht="15" customHeight="1">
      <c r="B294" s="2635" t="s">
        <v>6441</v>
      </c>
      <c r="C294" s="2636" t="s">
        <v>5869</v>
      </c>
      <c r="D294" s="2637" t="s">
        <v>731</v>
      </c>
      <c r="E294" s="2637">
        <v>3</v>
      </c>
      <c r="F294" s="2646"/>
      <c r="G294" s="2646"/>
      <c r="H294" s="2646"/>
      <c r="I294" s="2646"/>
      <c r="J294" s="2646"/>
      <c r="K294" s="2646"/>
      <c r="L294" s="2647"/>
      <c r="M294" s="2645"/>
      <c r="N294" s="2648"/>
      <c r="O294" s="2646"/>
      <c r="P294" s="2646"/>
      <c r="Q294" s="2646"/>
      <c r="R294" s="2646"/>
      <c r="S294" s="2646"/>
      <c r="T294" s="2647"/>
      <c r="V294" s="2648"/>
      <c r="W294" s="2646"/>
      <c r="X294" s="2646"/>
      <c r="Y294" s="2646"/>
      <c r="Z294" s="2646"/>
      <c r="AA294" s="2646"/>
      <c r="AB294" s="2647"/>
      <c r="AC294" s="2631"/>
      <c r="AD294" s="2640"/>
      <c r="AE294" s="2638"/>
      <c r="AF294" s="2638"/>
      <c r="AG294" s="2641"/>
      <c r="AH294" s="2642"/>
      <c r="AI294" s="2642"/>
      <c r="AJ294" s="2642"/>
      <c r="AK294" s="2642"/>
      <c r="AL294" s="2642"/>
      <c r="AM294" s="2642"/>
      <c r="AN294" s="2750"/>
      <c r="AO294" s="2606"/>
      <c r="AP294" s="2644" t="s">
        <v>6442</v>
      </c>
      <c r="AR294" s="3472"/>
      <c r="AS294" s="3438" t="str">
        <f t="shared" si="4"/>
        <v>Please complete all cells in row</v>
      </c>
      <c r="AT294" s="3473">
        <v>3</v>
      </c>
      <c r="AU294" s="3479"/>
    </row>
    <row r="295" spans="2:47" ht="15" customHeight="1">
      <c r="B295" s="2635" t="s">
        <v>6443</v>
      </c>
      <c r="C295" s="2636" t="s">
        <v>5869</v>
      </c>
      <c r="D295" s="2637" t="s">
        <v>731</v>
      </c>
      <c r="E295" s="2637">
        <v>3</v>
      </c>
      <c r="F295" s="2646"/>
      <c r="G295" s="2646"/>
      <c r="H295" s="2646"/>
      <c r="I295" s="2646"/>
      <c r="J295" s="2646"/>
      <c r="K295" s="2646"/>
      <c r="L295" s="2647"/>
      <c r="M295" s="2645"/>
      <c r="N295" s="2648"/>
      <c r="O295" s="2646"/>
      <c r="P295" s="2646"/>
      <c r="Q295" s="2646"/>
      <c r="R295" s="2646"/>
      <c r="S295" s="2646"/>
      <c r="T295" s="2647"/>
      <c r="V295" s="2648"/>
      <c r="W295" s="2646"/>
      <c r="X295" s="2646"/>
      <c r="Y295" s="2646"/>
      <c r="Z295" s="2646"/>
      <c r="AA295" s="2646"/>
      <c r="AB295" s="2647"/>
      <c r="AC295" s="2631"/>
      <c r="AD295" s="2640"/>
      <c r="AE295" s="2638"/>
      <c r="AF295" s="2638"/>
      <c r="AG295" s="2641"/>
      <c r="AH295" s="2642"/>
      <c r="AI295" s="2642"/>
      <c r="AJ295" s="2642"/>
      <c r="AK295" s="2642"/>
      <c r="AL295" s="2642"/>
      <c r="AM295" s="2642"/>
      <c r="AN295" s="2750"/>
      <c r="AO295" s="2606"/>
      <c r="AP295" s="2644" t="s">
        <v>6444</v>
      </c>
      <c r="AR295" s="3472"/>
      <c r="AS295" s="3438" t="str">
        <f t="shared" si="4"/>
        <v>Please complete all cells in row</v>
      </c>
      <c r="AT295" s="3473">
        <v>3</v>
      </c>
      <c r="AU295" s="3479"/>
    </row>
    <row r="296" spans="2:47" ht="15" customHeight="1">
      <c r="B296" s="2635" t="s">
        <v>6445</v>
      </c>
      <c r="C296" s="2636" t="s">
        <v>5869</v>
      </c>
      <c r="D296" s="2637" t="s">
        <v>731</v>
      </c>
      <c r="E296" s="2637">
        <v>3</v>
      </c>
      <c r="F296" s="2646"/>
      <c r="G296" s="2646"/>
      <c r="H296" s="2646"/>
      <c r="I296" s="2646"/>
      <c r="J296" s="2646"/>
      <c r="K296" s="2646"/>
      <c r="L296" s="2647"/>
      <c r="M296" s="2645"/>
      <c r="N296" s="2648"/>
      <c r="O296" s="2646"/>
      <c r="P296" s="2646"/>
      <c r="Q296" s="2646"/>
      <c r="R296" s="2646"/>
      <c r="S296" s="2646"/>
      <c r="T296" s="2647"/>
      <c r="V296" s="2648"/>
      <c r="W296" s="2646"/>
      <c r="X296" s="2646"/>
      <c r="Y296" s="2646"/>
      <c r="Z296" s="2646"/>
      <c r="AA296" s="2646"/>
      <c r="AB296" s="2647"/>
      <c r="AC296" s="2631"/>
      <c r="AD296" s="2640"/>
      <c r="AE296" s="2638"/>
      <c r="AF296" s="2638"/>
      <c r="AG296" s="2641"/>
      <c r="AH296" s="2642"/>
      <c r="AI296" s="2642"/>
      <c r="AJ296" s="2642"/>
      <c r="AK296" s="2642"/>
      <c r="AL296" s="2642"/>
      <c r="AM296" s="2642"/>
      <c r="AN296" s="2750"/>
      <c r="AO296" s="2606"/>
      <c r="AP296" s="2644" t="s">
        <v>6446</v>
      </c>
      <c r="AR296" s="3472"/>
      <c r="AS296" s="3438" t="str">
        <f t="shared" si="4"/>
        <v>Please complete all cells in row</v>
      </c>
      <c r="AT296" s="3473">
        <v>3</v>
      </c>
      <c r="AU296" s="3479"/>
    </row>
    <row r="297" spans="2:47" ht="15" customHeight="1">
      <c r="B297" s="2635" t="s">
        <v>6447</v>
      </c>
      <c r="C297" s="2636" t="s">
        <v>5869</v>
      </c>
      <c r="D297" s="2637" t="s">
        <v>731</v>
      </c>
      <c r="E297" s="2637">
        <v>3</v>
      </c>
      <c r="F297" s="2646"/>
      <c r="G297" s="2646"/>
      <c r="H297" s="2646"/>
      <c r="I297" s="2646"/>
      <c r="J297" s="2646"/>
      <c r="K297" s="2646"/>
      <c r="L297" s="2647"/>
      <c r="M297" s="2645"/>
      <c r="N297" s="2648"/>
      <c r="O297" s="2646"/>
      <c r="P297" s="2646"/>
      <c r="Q297" s="2646"/>
      <c r="R297" s="2646"/>
      <c r="S297" s="2646"/>
      <c r="T297" s="2647"/>
      <c r="V297" s="2648"/>
      <c r="W297" s="2646"/>
      <c r="X297" s="2646"/>
      <c r="Y297" s="2646"/>
      <c r="Z297" s="2646"/>
      <c r="AA297" s="2646"/>
      <c r="AB297" s="2647"/>
      <c r="AC297" s="2631"/>
      <c r="AD297" s="2640"/>
      <c r="AE297" s="2638"/>
      <c r="AF297" s="2638"/>
      <c r="AG297" s="2641"/>
      <c r="AH297" s="2642"/>
      <c r="AI297" s="2642"/>
      <c r="AJ297" s="2642"/>
      <c r="AK297" s="2642"/>
      <c r="AL297" s="2642"/>
      <c r="AM297" s="2642"/>
      <c r="AN297" s="2750"/>
      <c r="AO297" s="2606"/>
      <c r="AP297" s="2644" t="s">
        <v>6448</v>
      </c>
      <c r="AR297" s="3472"/>
      <c r="AS297" s="3438" t="str">
        <f t="shared" si="4"/>
        <v>Please complete all cells in row</v>
      </c>
      <c r="AT297" s="3473">
        <v>3</v>
      </c>
      <c r="AU297" s="3479"/>
    </row>
    <row r="298" spans="2:47" ht="15" customHeight="1">
      <c r="B298" s="2635" t="s">
        <v>6449</v>
      </c>
      <c r="C298" s="2636" t="s">
        <v>5869</v>
      </c>
      <c r="D298" s="2637" t="s">
        <v>731</v>
      </c>
      <c r="E298" s="2637">
        <v>3</v>
      </c>
      <c r="F298" s="2646"/>
      <c r="G298" s="2646"/>
      <c r="H298" s="2646"/>
      <c r="I298" s="2646"/>
      <c r="J298" s="2646"/>
      <c r="K298" s="2646"/>
      <c r="L298" s="2647"/>
      <c r="M298" s="2645"/>
      <c r="N298" s="2648"/>
      <c r="O298" s="2646"/>
      <c r="P298" s="2646"/>
      <c r="Q298" s="2646"/>
      <c r="R298" s="2646"/>
      <c r="S298" s="2646"/>
      <c r="T298" s="2647"/>
      <c r="V298" s="2648"/>
      <c r="W298" s="2646"/>
      <c r="X298" s="2646"/>
      <c r="Y298" s="2646"/>
      <c r="Z298" s="2646"/>
      <c r="AA298" s="2646"/>
      <c r="AB298" s="2647"/>
      <c r="AC298" s="2631"/>
      <c r="AD298" s="2640"/>
      <c r="AE298" s="2638"/>
      <c r="AF298" s="2638"/>
      <c r="AG298" s="2641"/>
      <c r="AH298" s="2642"/>
      <c r="AI298" s="2642"/>
      <c r="AJ298" s="2642"/>
      <c r="AK298" s="2642"/>
      <c r="AL298" s="2642"/>
      <c r="AM298" s="2642"/>
      <c r="AN298" s="2750"/>
      <c r="AO298" s="2606"/>
      <c r="AP298" s="2644" t="s">
        <v>6450</v>
      </c>
      <c r="AR298" s="3472"/>
      <c r="AS298" s="3438" t="str">
        <f t="shared" si="4"/>
        <v>Please complete all cells in row</v>
      </c>
      <c r="AT298" s="3473">
        <v>3</v>
      </c>
      <c r="AU298" s="3479"/>
    </row>
    <row r="299" spans="2:47" ht="15" customHeight="1">
      <c r="B299" s="2635" t="s">
        <v>6451</v>
      </c>
      <c r="C299" s="2636" t="s">
        <v>5869</v>
      </c>
      <c r="D299" s="2637" t="s">
        <v>731</v>
      </c>
      <c r="E299" s="2637">
        <v>3</v>
      </c>
      <c r="F299" s="2646"/>
      <c r="G299" s="2646"/>
      <c r="H299" s="2646"/>
      <c r="I299" s="2646"/>
      <c r="J299" s="2646"/>
      <c r="K299" s="2646"/>
      <c r="L299" s="2647"/>
      <c r="M299" s="2645"/>
      <c r="N299" s="2648"/>
      <c r="O299" s="2646"/>
      <c r="P299" s="2646"/>
      <c r="Q299" s="2646"/>
      <c r="R299" s="2646"/>
      <c r="S299" s="2646"/>
      <c r="T299" s="2647"/>
      <c r="V299" s="2648"/>
      <c r="W299" s="2646"/>
      <c r="X299" s="2646"/>
      <c r="Y299" s="2646"/>
      <c r="Z299" s="2646"/>
      <c r="AA299" s="2646"/>
      <c r="AB299" s="2647"/>
      <c r="AC299" s="2631"/>
      <c r="AD299" s="2640"/>
      <c r="AE299" s="2638"/>
      <c r="AF299" s="2638"/>
      <c r="AG299" s="2641"/>
      <c r="AH299" s="2642"/>
      <c r="AI299" s="2642"/>
      <c r="AJ299" s="2642"/>
      <c r="AK299" s="2642"/>
      <c r="AL299" s="2642"/>
      <c r="AM299" s="2642"/>
      <c r="AN299" s="2750"/>
      <c r="AO299" s="2606"/>
      <c r="AP299" s="2644" t="s">
        <v>6452</v>
      </c>
      <c r="AR299" s="3472"/>
      <c r="AS299" s="3438" t="str">
        <f t="shared" si="4"/>
        <v>Please complete all cells in row</v>
      </c>
      <c r="AT299" s="3473">
        <v>3</v>
      </c>
      <c r="AU299" s="3479"/>
    </row>
    <row r="300" spans="2:47" ht="15" customHeight="1">
      <c r="B300" s="2635" t="s">
        <v>6453</v>
      </c>
      <c r="C300" s="2636" t="s">
        <v>5869</v>
      </c>
      <c r="D300" s="2637" t="s">
        <v>731</v>
      </c>
      <c r="E300" s="2637">
        <v>3</v>
      </c>
      <c r="F300" s="2646"/>
      <c r="G300" s="2646"/>
      <c r="H300" s="2646"/>
      <c r="I300" s="2646"/>
      <c r="J300" s="2646"/>
      <c r="K300" s="2646"/>
      <c r="L300" s="2647"/>
      <c r="M300" s="2645"/>
      <c r="N300" s="2648"/>
      <c r="O300" s="2646"/>
      <c r="P300" s="2646"/>
      <c r="Q300" s="2646"/>
      <c r="R300" s="2646"/>
      <c r="S300" s="2646"/>
      <c r="T300" s="2647"/>
      <c r="V300" s="2648"/>
      <c r="W300" s="2646"/>
      <c r="X300" s="2646"/>
      <c r="Y300" s="2646"/>
      <c r="Z300" s="2646"/>
      <c r="AA300" s="2646"/>
      <c r="AB300" s="2647"/>
      <c r="AC300" s="2631"/>
      <c r="AD300" s="2640"/>
      <c r="AE300" s="2638"/>
      <c r="AF300" s="2638"/>
      <c r="AG300" s="2641"/>
      <c r="AH300" s="2642"/>
      <c r="AI300" s="2642"/>
      <c r="AJ300" s="2642"/>
      <c r="AK300" s="2642"/>
      <c r="AL300" s="2642"/>
      <c r="AM300" s="2642"/>
      <c r="AN300" s="2750"/>
      <c r="AO300" s="2606"/>
      <c r="AP300" s="2644" t="s">
        <v>6454</v>
      </c>
      <c r="AR300" s="3472"/>
      <c r="AS300" s="3438" t="str">
        <f t="shared" si="4"/>
        <v>Please complete all cells in row</v>
      </c>
      <c r="AT300" s="3473">
        <v>3</v>
      </c>
      <c r="AU300" s="3479"/>
    </row>
    <row r="301" spans="2:47" ht="15" customHeight="1">
      <c r="B301" s="2635" t="s">
        <v>6455</v>
      </c>
      <c r="C301" s="2636" t="s">
        <v>5869</v>
      </c>
      <c r="D301" s="2637" t="s">
        <v>731</v>
      </c>
      <c r="E301" s="2637">
        <v>3</v>
      </c>
      <c r="F301" s="2646"/>
      <c r="G301" s="2646"/>
      <c r="H301" s="2646"/>
      <c r="I301" s="2646"/>
      <c r="J301" s="2646"/>
      <c r="K301" s="2646"/>
      <c r="L301" s="2647"/>
      <c r="M301" s="2645"/>
      <c r="N301" s="2648"/>
      <c r="O301" s="2646"/>
      <c r="P301" s="2646"/>
      <c r="Q301" s="2646"/>
      <c r="R301" s="2646"/>
      <c r="S301" s="2646"/>
      <c r="T301" s="2647"/>
      <c r="V301" s="2648"/>
      <c r="W301" s="2646"/>
      <c r="X301" s="2646"/>
      <c r="Y301" s="2646"/>
      <c r="Z301" s="2646"/>
      <c r="AA301" s="2646"/>
      <c r="AB301" s="2647"/>
      <c r="AC301" s="2631"/>
      <c r="AD301" s="2640"/>
      <c r="AE301" s="2638"/>
      <c r="AF301" s="2638"/>
      <c r="AG301" s="2641"/>
      <c r="AH301" s="2642"/>
      <c r="AI301" s="2642"/>
      <c r="AJ301" s="2642"/>
      <c r="AK301" s="2642"/>
      <c r="AL301" s="2642"/>
      <c r="AM301" s="2642"/>
      <c r="AN301" s="2750"/>
      <c r="AO301" s="2606"/>
      <c r="AP301" s="2644" t="s">
        <v>6456</v>
      </c>
      <c r="AR301" s="3472"/>
      <c r="AS301" s="3438" t="str">
        <f t="shared" si="4"/>
        <v>Please complete all cells in row</v>
      </c>
      <c r="AT301" s="3473">
        <v>3</v>
      </c>
      <c r="AU301" s="3479"/>
    </row>
    <row r="302" spans="2:47" ht="15" customHeight="1">
      <c r="B302" s="2635" t="s">
        <v>6457</v>
      </c>
      <c r="C302" s="2636" t="s">
        <v>5869</v>
      </c>
      <c r="D302" s="2637" t="s">
        <v>731</v>
      </c>
      <c r="E302" s="2637">
        <v>3</v>
      </c>
      <c r="F302" s="2646"/>
      <c r="G302" s="2646"/>
      <c r="H302" s="2646"/>
      <c r="I302" s="2646"/>
      <c r="J302" s="2646"/>
      <c r="K302" s="2646"/>
      <c r="L302" s="2647"/>
      <c r="M302" s="2645"/>
      <c r="N302" s="2648"/>
      <c r="O302" s="2646"/>
      <c r="P302" s="2646"/>
      <c r="Q302" s="2646"/>
      <c r="R302" s="2646"/>
      <c r="S302" s="2646"/>
      <c r="T302" s="2647"/>
      <c r="V302" s="2648"/>
      <c r="W302" s="2646"/>
      <c r="X302" s="2646"/>
      <c r="Y302" s="2646"/>
      <c r="Z302" s="2646"/>
      <c r="AA302" s="2646"/>
      <c r="AB302" s="2647"/>
      <c r="AC302" s="2631"/>
      <c r="AD302" s="2640"/>
      <c r="AE302" s="2638"/>
      <c r="AF302" s="2638"/>
      <c r="AG302" s="2641"/>
      <c r="AH302" s="2642"/>
      <c r="AI302" s="2642"/>
      <c r="AJ302" s="2642"/>
      <c r="AK302" s="2642"/>
      <c r="AL302" s="2642"/>
      <c r="AM302" s="2642"/>
      <c r="AN302" s="2750"/>
      <c r="AO302" s="2606"/>
      <c r="AP302" s="2644" t="s">
        <v>6458</v>
      </c>
      <c r="AR302" s="3472"/>
      <c r="AS302" s="3438" t="str">
        <f t="shared" si="4"/>
        <v>Please complete all cells in row</v>
      </c>
      <c r="AT302" s="3473">
        <v>3</v>
      </c>
      <c r="AU302" s="3479"/>
    </row>
    <row r="303" spans="2:47" ht="15" customHeight="1">
      <c r="B303" s="2635" t="s">
        <v>6459</v>
      </c>
      <c r="C303" s="2636" t="s">
        <v>5869</v>
      </c>
      <c r="D303" s="2637" t="s">
        <v>731</v>
      </c>
      <c r="E303" s="2637">
        <v>3</v>
      </c>
      <c r="F303" s="2646"/>
      <c r="G303" s="2646"/>
      <c r="H303" s="2646"/>
      <c r="I303" s="2646"/>
      <c r="J303" s="2646"/>
      <c r="K303" s="2646"/>
      <c r="L303" s="2647"/>
      <c r="M303" s="2645"/>
      <c r="N303" s="2648"/>
      <c r="O303" s="2646"/>
      <c r="P303" s="2646"/>
      <c r="Q303" s="2646"/>
      <c r="R303" s="2646"/>
      <c r="S303" s="2646"/>
      <c r="T303" s="2647"/>
      <c r="V303" s="2648"/>
      <c r="W303" s="2646"/>
      <c r="X303" s="2646"/>
      <c r="Y303" s="2646"/>
      <c r="Z303" s="2646"/>
      <c r="AA303" s="2646"/>
      <c r="AB303" s="2647"/>
      <c r="AC303" s="2631"/>
      <c r="AD303" s="2640"/>
      <c r="AE303" s="2638"/>
      <c r="AF303" s="2638"/>
      <c r="AG303" s="2641"/>
      <c r="AH303" s="2642"/>
      <c r="AI303" s="2642"/>
      <c r="AJ303" s="2642"/>
      <c r="AK303" s="2642"/>
      <c r="AL303" s="2642"/>
      <c r="AM303" s="2642"/>
      <c r="AN303" s="2750"/>
      <c r="AO303" s="2606"/>
      <c r="AP303" s="2644" t="s">
        <v>6460</v>
      </c>
      <c r="AR303" s="3472"/>
      <c r="AS303" s="3438" t="str">
        <f t="shared" si="4"/>
        <v>Please complete all cells in row</v>
      </c>
      <c r="AT303" s="3473">
        <v>3</v>
      </c>
      <c r="AU303" s="3479"/>
    </row>
    <row r="304" spans="2:47" ht="15" customHeight="1">
      <c r="B304" s="2635" t="s">
        <v>6461</v>
      </c>
      <c r="C304" s="2636" t="s">
        <v>5869</v>
      </c>
      <c r="D304" s="2637" t="s">
        <v>731</v>
      </c>
      <c r="E304" s="2637">
        <v>3</v>
      </c>
      <c r="F304" s="2646"/>
      <c r="G304" s="2646"/>
      <c r="H304" s="2646"/>
      <c r="I304" s="2646"/>
      <c r="J304" s="2646"/>
      <c r="K304" s="2646"/>
      <c r="L304" s="2647"/>
      <c r="M304" s="2645"/>
      <c r="N304" s="2648"/>
      <c r="O304" s="2646"/>
      <c r="P304" s="2646"/>
      <c r="Q304" s="2646"/>
      <c r="R304" s="2646"/>
      <c r="S304" s="2646"/>
      <c r="T304" s="2647"/>
      <c r="V304" s="2648"/>
      <c r="W304" s="2646"/>
      <c r="X304" s="2646"/>
      <c r="Y304" s="2646"/>
      <c r="Z304" s="2646"/>
      <c r="AA304" s="2646"/>
      <c r="AB304" s="2647"/>
      <c r="AC304" s="2631"/>
      <c r="AD304" s="2640"/>
      <c r="AE304" s="2638"/>
      <c r="AF304" s="2638"/>
      <c r="AG304" s="2641"/>
      <c r="AH304" s="2642"/>
      <c r="AI304" s="2642"/>
      <c r="AJ304" s="2642"/>
      <c r="AK304" s="2642"/>
      <c r="AL304" s="2642"/>
      <c r="AM304" s="2642"/>
      <c r="AN304" s="2750"/>
      <c r="AO304" s="2606"/>
      <c r="AP304" s="2644" t="s">
        <v>6462</v>
      </c>
      <c r="AR304" s="3472"/>
      <c r="AS304" s="3438" t="str">
        <f t="shared" si="4"/>
        <v>Please complete all cells in row</v>
      </c>
      <c r="AT304" s="3473">
        <v>3</v>
      </c>
      <c r="AU304" s="3479"/>
    </row>
    <row r="305" spans="2:47" ht="15" customHeight="1">
      <c r="B305" s="2635" t="s">
        <v>6463</v>
      </c>
      <c r="C305" s="2636" t="s">
        <v>5869</v>
      </c>
      <c r="D305" s="2637" t="s">
        <v>731</v>
      </c>
      <c r="E305" s="2637">
        <v>3</v>
      </c>
      <c r="F305" s="2646"/>
      <c r="G305" s="2646"/>
      <c r="H305" s="2646"/>
      <c r="I305" s="2646"/>
      <c r="J305" s="2646"/>
      <c r="K305" s="2646"/>
      <c r="L305" s="2647"/>
      <c r="M305" s="2645"/>
      <c r="N305" s="2648"/>
      <c r="O305" s="2646"/>
      <c r="P305" s="2646"/>
      <c r="Q305" s="2646"/>
      <c r="R305" s="2646"/>
      <c r="S305" s="2646"/>
      <c r="T305" s="2647"/>
      <c r="V305" s="2648"/>
      <c r="W305" s="2646"/>
      <c r="X305" s="2646"/>
      <c r="Y305" s="2646"/>
      <c r="Z305" s="2646"/>
      <c r="AA305" s="2646"/>
      <c r="AB305" s="2647"/>
      <c r="AC305" s="2631"/>
      <c r="AD305" s="2640"/>
      <c r="AE305" s="2638"/>
      <c r="AF305" s="2638"/>
      <c r="AG305" s="2641"/>
      <c r="AH305" s="2642"/>
      <c r="AI305" s="2642"/>
      <c r="AJ305" s="2642"/>
      <c r="AK305" s="2642"/>
      <c r="AL305" s="2642"/>
      <c r="AM305" s="2642"/>
      <c r="AN305" s="2750"/>
      <c r="AO305" s="2606"/>
      <c r="AP305" s="2644" t="s">
        <v>6464</v>
      </c>
      <c r="AR305" s="3472"/>
      <c r="AS305" s="3438" t="str">
        <f t="shared" si="4"/>
        <v>Please complete all cells in row</v>
      </c>
      <c r="AT305" s="3473">
        <v>3</v>
      </c>
      <c r="AU305" s="3479"/>
    </row>
    <row r="306" spans="2:47" ht="15" customHeight="1">
      <c r="B306" s="2635" t="s">
        <v>6465</v>
      </c>
      <c r="C306" s="2636" t="s">
        <v>5869</v>
      </c>
      <c r="D306" s="2637" t="s">
        <v>731</v>
      </c>
      <c r="E306" s="2637">
        <v>3</v>
      </c>
      <c r="F306" s="2646"/>
      <c r="G306" s="2646"/>
      <c r="H306" s="2646"/>
      <c r="I306" s="2646"/>
      <c r="J306" s="2646"/>
      <c r="K306" s="2646"/>
      <c r="L306" s="2647"/>
      <c r="M306" s="2645"/>
      <c r="N306" s="2648"/>
      <c r="O306" s="2646"/>
      <c r="P306" s="2646"/>
      <c r="Q306" s="2646"/>
      <c r="R306" s="2646"/>
      <c r="S306" s="2646"/>
      <c r="T306" s="2647"/>
      <c r="V306" s="2648"/>
      <c r="W306" s="2646"/>
      <c r="X306" s="2646"/>
      <c r="Y306" s="2646"/>
      <c r="Z306" s="2646"/>
      <c r="AA306" s="2646"/>
      <c r="AB306" s="2647"/>
      <c r="AC306" s="2631"/>
      <c r="AD306" s="2640"/>
      <c r="AE306" s="2638"/>
      <c r="AF306" s="2638"/>
      <c r="AG306" s="2641"/>
      <c r="AH306" s="2642"/>
      <c r="AI306" s="2642"/>
      <c r="AJ306" s="2642"/>
      <c r="AK306" s="2642"/>
      <c r="AL306" s="2642"/>
      <c r="AM306" s="2642"/>
      <c r="AN306" s="2750"/>
      <c r="AO306" s="2606"/>
      <c r="AP306" s="2644" t="s">
        <v>6466</v>
      </c>
      <c r="AR306" s="3472"/>
      <c r="AS306" s="3438" t="str">
        <f t="shared" si="4"/>
        <v>Please complete all cells in row</v>
      </c>
      <c r="AT306" s="3473">
        <v>3</v>
      </c>
      <c r="AU306" s="3479"/>
    </row>
    <row r="307" spans="2:47" ht="15" customHeight="1">
      <c r="B307" s="2635" t="s">
        <v>6467</v>
      </c>
      <c r="C307" s="2636" t="s">
        <v>5869</v>
      </c>
      <c r="D307" s="2637" t="s">
        <v>731</v>
      </c>
      <c r="E307" s="2637">
        <v>3</v>
      </c>
      <c r="F307" s="2646"/>
      <c r="G307" s="2646"/>
      <c r="H307" s="2646"/>
      <c r="I307" s="2646"/>
      <c r="J307" s="2646"/>
      <c r="K307" s="2646"/>
      <c r="L307" s="2647"/>
      <c r="M307" s="2645"/>
      <c r="N307" s="2648"/>
      <c r="O307" s="2646"/>
      <c r="P307" s="2646"/>
      <c r="Q307" s="2646"/>
      <c r="R307" s="2646"/>
      <c r="S307" s="2646"/>
      <c r="T307" s="2647"/>
      <c r="V307" s="2648"/>
      <c r="W307" s="2646"/>
      <c r="X307" s="2646"/>
      <c r="Y307" s="2646"/>
      <c r="Z307" s="2646"/>
      <c r="AA307" s="2646"/>
      <c r="AB307" s="2647"/>
      <c r="AC307" s="2631"/>
      <c r="AD307" s="2640"/>
      <c r="AE307" s="2638"/>
      <c r="AF307" s="2638"/>
      <c r="AG307" s="2641"/>
      <c r="AH307" s="2642"/>
      <c r="AI307" s="2642"/>
      <c r="AJ307" s="2642"/>
      <c r="AK307" s="2642"/>
      <c r="AL307" s="2642"/>
      <c r="AM307" s="2642"/>
      <c r="AN307" s="2750"/>
      <c r="AO307" s="2606"/>
      <c r="AP307" s="2644" t="s">
        <v>6468</v>
      </c>
      <c r="AR307" s="3472"/>
      <c r="AS307" s="3438" t="str">
        <f t="shared" si="4"/>
        <v>Please complete all cells in row</v>
      </c>
      <c r="AT307" s="3473">
        <v>3</v>
      </c>
      <c r="AU307" s="3479"/>
    </row>
    <row r="308" spans="2:47" ht="15" customHeight="1">
      <c r="B308" s="2635" t="s">
        <v>6469</v>
      </c>
      <c r="C308" s="2636" t="s">
        <v>5869</v>
      </c>
      <c r="D308" s="2637" t="s">
        <v>731</v>
      </c>
      <c r="E308" s="2637">
        <v>3</v>
      </c>
      <c r="F308" s="2646"/>
      <c r="G308" s="2646"/>
      <c r="H308" s="2646"/>
      <c r="I308" s="2646"/>
      <c r="J308" s="2646"/>
      <c r="K308" s="2646"/>
      <c r="L308" s="2647"/>
      <c r="M308" s="2645"/>
      <c r="N308" s="2648"/>
      <c r="O308" s="2646"/>
      <c r="P308" s="2646"/>
      <c r="Q308" s="2646"/>
      <c r="R308" s="2646"/>
      <c r="S308" s="2646"/>
      <c r="T308" s="2647"/>
      <c r="V308" s="2648"/>
      <c r="W308" s="2646"/>
      <c r="X308" s="2646"/>
      <c r="Y308" s="2646"/>
      <c r="Z308" s="2646"/>
      <c r="AA308" s="2646"/>
      <c r="AB308" s="2647"/>
      <c r="AC308" s="2631"/>
      <c r="AD308" s="2640"/>
      <c r="AE308" s="2638"/>
      <c r="AF308" s="2638"/>
      <c r="AG308" s="2641"/>
      <c r="AH308" s="2642"/>
      <c r="AI308" s="2642"/>
      <c r="AJ308" s="2642"/>
      <c r="AK308" s="2642"/>
      <c r="AL308" s="2642"/>
      <c r="AM308" s="2642"/>
      <c r="AN308" s="2750"/>
      <c r="AO308" s="2606"/>
      <c r="AP308" s="2644" t="s">
        <v>6470</v>
      </c>
      <c r="AR308" s="3472"/>
      <c r="AS308" s="3438" t="str">
        <f t="shared" si="4"/>
        <v>Please complete all cells in row</v>
      </c>
      <c r="AT308" s="3473">
        <v>3</v>
      </c>
      <c r="AU308" s="3479"/>
    </row>
    <row r="309" spans="2:47" ht="15" customHeight="1">
      <c r="B309" s="2635" t="s">
        <v>6471</v>
      </c>
      <c r="C309" s="2636" t="s">
        <v>5869</v>
      </c>
      <c r="D309" s="2637" t="s">
        <v>731</v>
      </c>
      <c r="E309" s="2637">
        <v>3</v>
      </c>
      <c r="F309" s="2646"/>
      <c r="G309" s="2646"/>
      <c r="H309" s="2646"/>
      <c r="I309" s="2646"/>
      <c r="J309" s="2646"/>
      <c r="K309" s="2646"/>
      <c r="L309" s="2647"/>
      <c r="M309" s="2645"/>
      <c r="N309" s="2648"/>
      <c r="O309" s="2646"/>
      <c r="P309" s="2646"/>
      <c r="Q309" s="2646"/>
      <c r="R309" s="2646"/>
      <c r="S309" s="2646"/>
      <c r="T309" s="2647"/>
      <c r="V309" s="2648"/>
      <c r="W309" s="2646"/>
      <c r="X309" s="2646"/>
      <c r="Y309" s="2646"/>
      <c r="Z309" s="2646"/>
      <c r="AA309" s="2646"/>
      <c r="AB309" s="2647"/>
      <c r="AC309" s="2631"/>
      <c r="AD309" s="2640"/>
      <c r="AE309" s="2638"/>
      <c r="AF309" s="2638"/>
      <c r="AG309" s="2641"/>
      <c r="AH309" s="2642"/>
      <c r="AI309" s="2642"/>
      <c r="AJ309" s="2642"/>
      <c r="AK309" s="2642"/>
      <c r="AL309" s="2642"/>
      <c r="AM309" s="2642"/>
      <c r="AN309" s="2750"/>
      <c r="AO309" s="2606"/>
      <c r="AP309" s="2644" t="s">
        <v>6472</v>
      </c>
      <c r="AR309" s="3472"/>
      <c r="AS309" s="3438" t="str">
        <f t="shared" si="4"/>
        <v>Please complete all cells in row</v>
      </c>
      <c r="AT309" s="3473">
        <v>3</v>
      </c>
      <c r="AU309" s="3479"/>
    </row>
    <row r="310" spans="2:47" ht="15" customHeight="1">
      <c r="B310" s="2635" t="s">
        <v>6473</v>
      </c>
      <c r="C310" s="2636" t="s">
        <v>5869</v>
      </c>
      <c r="D310" s="2637" t="s">
        <v>731</v>
      </c>
      <c r="E310" s="2637">
        <v>3</v>
      </c>
      <c r="F310" s="2646"/>
      <c r="G310" s="2646"/>
      <c r="H310" s="2646"/>
      <c r="I310" s="2646"/>
      <c r="J310" s="2646"/>
      <c r="K310" s="2646"/>
      <c r="L310" s="2647"/>
      <c r="M310" s="2645"/>
      <c r="N310" s="2648"/>
      <c r="O310" s="2646"/>
      <c r="P310" s="2646"/>
      <c r="Q310" s="2646"/>
      <c r="R310" s="2646"/>
      <c r="S310" s="2646"/>
      <c r="T310" s="2647"/>
      <c r="V310" s="2648"/>
      <c r="W310" s="2646"/>
      <c r="X310" s="2646"/>
      <c r="Y310" s="2646"/>
      <c r="Z310" s="2646"/>
      <c r="AA310" s="2646"/>
      <c r="AB310" s="2647"/>
      <c r="AC310" s="2631"/>
      <c r="AD310" s="2640"/>
      <c r="AE310" s="2638"/>
      <c r="AF310" s="2638"/>
      <c r="AG310" s="2641"/>
      <c r="AH310" s="2642"/>
      <c r="AI310" s="2642"/>
      <c r="AJ310" s="2642"/>
      <c r="AK310" s="2642"/>
      <c r="AL310" s="2642"/>
      <c r="AM310" s="2642"/>
      <c r="AN310" s="2750"/>
      <c r="AO310" s="2606"/>
      <c r="AP310" s="2644" t="s">
        <v>6474</v>
      </c>
      <c r="AR310" s="3472"/>
      <c r="AS310" s="3438" t="str">
        <f t="shared" si="4"/>
        <v>Please complete all cells in row</v>
      </c>
      <c r="AT310" s="3473">
        <v>3</v>
      </c>
      <c r="AU310" s="3479"/>
    </row>
    <row r="311" spans="2:47" ht="15" customHeight="1">
      <c r="B311" s="2635" t="s">
        <v>6475</v>
      </c>
      <c r="C311" s="2636" t="s">
        <v>5869</v>
      </c>
      <c r="D311" s="2637" t="s">
        <v>731</v>
      </c>
      <c r="E311" s="2637">
        <v>3</v>
      </c>
      <c r="F311" s="2646"/>
      <c r="G311" s="2646"/>
      <c r="H311" s="2646"/>
      <c r="I311" s="2646"/>
      <c r="J311" s="2646"/>
      <c r="K311" s="2646"/>
      <c r="L311" s="2647"/>
      <c r="M311" s="2645"/>
      <c r="N311" s="2648"/>
      <c r="O311" s="2646"/>
      <c r="P311" s="2646"/>
      <c r="Q311" s="2646"/>
      <c r="R311" s="2646"/>
      <c r="S311" s="2646"/>
      <c r="T311" s="2647"/>
      <c r="V311" s="2648"/>
      <c r="W311" s="2646"/>
      <c r="X311" s="2646"/>
      <c r="Y311" s="2646"/>
      <c r="Z311" s="2646"/>
      <c r="AA311" s="2646"/>
      <c r="AB311" s="2647"/>
      <c r="AC311" s="2631"/>
      <c r="AD311" s="2640"/>
      <c r="AE311" s="2638"/>
      <c r="AF311" s="2638"/>
      <c r="AG311" s="2641"/>
      <c r="AH311" s="2642"/>
      <c r="AI311" s="2642"/>
      <c r="AJ311" s="2642"/>
      <c r="AK311" s="2642"/>
      <c r="AL311" s="2642"/>
      <c r="AM311" s="2642"/>
      <c r="AN311" s="2750"/>
      <c r="AO311" s="2606"/>
      <c r="AP311" s="2644" t="s">
        <v>6476</v>
      </c>
      <c r="AR311" s="3472"/>
      <c r="AS311" s="3438" t="str">
        <f t="shared" si="4"/>
        <v>Please complete all cells in row</v>
      </c>
      <c r="AT311" s="3473">
        <v>3</v>
      </c>
      <c r="AU311" s="3479"/>
    </row>
    <row r="312" spans="2:47" ht="15" customHeight="1">
      <c r="B312" s="2635" t="s">
        <v>6477</v>
      </c>
      <c r="C312" s="2636" t="s">
        <v>5869</v>
      </c>
      <c r="D312" s="2637" t="s">
        <v>731</v>
      </c>
      <c r="E312" s="2637">
        <v>3</v>
      </c>
      <c r="F312" s="2646"/>
      <c r="G312" s="2646"/>
      <c r="H312" s="2646"/>
      <c r="I312" s="2646"/>
      <c r="J312" s="2646"/>
      <c r="K312" s="2646"/>
      <c r="L312" s="2647"/>
      <c r="M312" s="2645"/>
      <c r="N312" s="2648"/>
      <c r="O312" s="2646"/>
      <c r="P312" s="2646"/>
      <c r="Q312" s="2646"/>
      <c r="R312" s="2646"/>
      <c r="S312" s="2646"/>
      <c r="T312" s="2647"/>
      <c r="V312" s="2648"/>
      <c r="W312" s="2646"/>
      <c r="X312" s="2646"/>
      <c r="Y312" s="2646"/>
      <c r="Z312" s="2646"/>
      <c r="AA312" s="2646"/>
      <c r="AB312" s="2647"/>
      <c r="AC312" s="2631"/>
      <c r="AD312" s="2640"/>
      <c r="AE312" s="2638"/>
      <c r="AF312" s="2638"/>
      <c r="AG312" s="2641"/>
      <c r="AH312" s="2642"/>
      <c r="AI312" s="2642"/>
      <c r="AJ312" s="2642"/>
      <c r="AK312" s="2642"/>
      <c r="AL312" s="2642"/>
      <c r="AM312" s="2642"/>
      <c r="AN312" s="2750"/>
      <c r="AO312" s="2606"/>
      <c r="AP312" s="2644" t="s">
        <v>6478</v>
      </c>
      <c r="AR312" s="3472"/>
      <c r="AS312" s="3438" t="str">
        <f t="shared" si="4"/>
        <v>Please complete all cells in row</v>
      </c>
      <c r="AT312" s="3473">
        <v>3</v>
      </c>
      <c r="AU312" s="3479"/>
    </row>
    <row r="313" spans="2:47" ht="15" customHeight="1">
      <c r="B313" s="2635" t="s">
        <v>6479</v>
      </c>
      <c r="C313" s="2636" t="s">
        <v>5869</v>
      </c>
      <c r="D313" s="2637" t="s">
        <v>731</v>
      </c>
      <c r="E313" s="2637">
        <v>3</v>
      </c>
      <c r="F313" s="2646"/>
      <c r="G313" s="2646"/>
      <c r="H313" s="2646"/>
      <c r="I313" s="2646"/>
      <c r="J313" s="2646"/>
      <c r="K313" s="2646"/>
      <c r="L313" s="2647"/>
      <c r="M313" s="2645"/>
      <c r="N313" s="2648"/>
      <c r="O313" s="2646"/>
      <c r="P313" s="2646"/>
      <c r="Q313" s="2646"/>
      <c r="R313" s="2646"/>
      <c r="S313" s="2646"/>
      <c r="T313" s="2647"/>
      <c r="V313" s="2648"/>
      <c r="W313" s="2646"/>
      <c r="X313" s="2646"/>
      <c r="Y313" s="2646"/>
      <c r="Z313" s="2646"/>
      <c r="AA313" s="2646"/>
      <c r="AB313" s="2647"/>
      <c r="AC313" s="2631"/>
      <c r="AD313" s="2640"/>
      <c r="AE313" s="2638"/>
      <c r="AF313" s="2638"/>
      <c r="AG313" s="2641"/>
      <c r="AH313" s="2642"/>
      <c r="AI313" s="2642"/>
      <c r="AJ313" s="2642"/>
      <c r="AK313" s="2642"/>
      <c r="AL313" s="2642"/>
      <c r="AM313" s="2642"/>
      <c r="AN313" s="2750"/>
      <c r="AO313" s="2606"/>
      <c r="AP313" s="2644" t="s">
        <v>6480</v>
      </c>
      <c r="AR313" s="3472"/>
      <c r="AS313" s="3438" t="str">
        <f t="shared" si="4"/>
        <v>Please complete all cells in row</v>
      </c>
      <c r="AT313" s="3473">
        <v>3</v>
      </c>
      <c r="AU313" s="3479"/>
    </row>
    <row r="314" spans="2:47" ht="15" customHeight="1">
      <c r="B314" s="2635" t="s">
        <v>6481</v>
      </c>
      <c r="C314" s="2636" t="s">
        <v>5869</v>
      </c>
      <c r="D314" s="2637" t="s">
        <v>731</v>
      </c>
      <c r="E314" s="2637">
        <v>3</v>
      </c>
      <c r="F314" s="2646"/>
      <c r="G314" s="2646"/>
      <c r="H314" s="2646"/>
      <c r="I314" s="2646"/>
      <c r="J314" s="2646"/>
      <c r="K314" s="2646"/>
      <c r="L314" s="2647"/>
      <c r="M314" s="2645"/>
      <c r="N314" s="2648"/>
      <c r="O314" s="2646"/>
      <c r="P314" s="2646"/>
      <c r="Q314" s="2646"/>
      <c r="R314" s="2646"/>
      <c r="S314" s="2646"/>
      <c r="T314" s="2647"/>
      <c r="V314" s="2648"/>
      <c r="W314" s="2646"/>
      <c r="X314" s="2646"/>
      <c r="Y314" s="2646"/>
      <c r="Z314" s="2646"/>
      <c r="AA314" s="2646"/>
      <c r="AB314" s="2647"/>
      <c r="AC314" s="2631"/>
      <c r="AD314" s="2640"/>
      <c r="AE314" s="2638"/>
      <c r="AF314" s="2638"/>
      <c r="AG314" s="2641"/>
      <c r="AH314" s="2642"/>
      <c r="AI314" s="2642"/>
      <c r="AJ314" s="2642"/>
      <c r="AK314" s="2642"/>
      <c r="AL314" s="2642"/>
      <c r="AM314" s="2642"/>
      <c r="AN314" s="2750"/>
      <c r="AO314" s="2606"/>
      <c r="AP314" s="2644" t="s">
        <v>6482</v>
      </c>
      <c r="AR314" s="3472"/>
      <c r="AS314" s="3438" t="str">
        <f t="shared" si="4"/>
        <v>Please complete all cells in row</v>
      </c>
      <c r="AT314" s="3473">
        <v>3</v>
      </c>
      <c r="AU314" s="3479"/>
    </row>
    <row r="315" spans="2:47" ht="15" customHeight="1">
      <c r="B315" s="2635" t="s">
        <v>6483</v>
      </c>
      <c r="C315" s="2636" t="s">
        <v>5869</v>
      </c>
      <c r="D315" s="2637" t="s">
        <v>731</v>
      </c>
      <c r="E315" s="2637">
        <v>3</v>
      </c>
      <c r="F315" s="2646"/>
      <c r="G315" s="2646"/>
      <c r="H315" s="2646"/>
      <c r="I315" s="2646"/>
      <c r="J315" s="2646"/>
      <c r="K315" s="2646"/>
      <c r="L315" s="2647"/>
      <c r="M315" s="2645"/>
      <c r="N315" s="2648"/>
      <c r="O315" s="2646"/>
      <c r="P315" s="2646"/>
      <c r="Q315" s="2646"/>
      <c r="R315" s="2646"/>
      <c r="S315" s="2646"/>
      <c r="T315" s="2647"/>
      <c r="V315" s="2648"/>
      <c r="W315" s="2646"/>
      <c r="X315" s="2646"/>
      <c r="Y315" s="2646"/>
      <c r="Z315" s="2646"/>
      <c r="AA315" s="2646"/>
      <c r="AB315" s="2647"/>
      <c r="AC315" s="2631"/>
      <c r="AD315" s="2640"/>
      <c r="AE315" s="2638"/>
      <c r="AF315" s="2638"/>
      <c r="AG315" s="2641"/>
      <c r="AH315" s="2642"/>
      <c r="AI315" s="2642"/>
      <c r="AJ315" s="2642"/>
      <c r="AK315" s="2642"/>
      <c r="AL315" s="2642"/>
      <c r="AM315" s="2642"/>
      <c r="AN315" s="2750"/>
      <c r="AO315" s="2606"/>
      <c r="AP315" s="2644" t="s">
        <v>6484</v>
      </c>
      <c r="AR315" s="3472"/>
      <c r="AS315" s="3438" t="str">
        <f t="shared" si="4"/>
        <v>Please complete all cells in row</v>
      </c>
      <c r="AT315" s="3473">
        <v>3</v>
      </c>
      <c r="AU315" s="3479"/>
    </row>
    <row r="316" spans="2:47" ht="15" customHeight="1">
      <c r="B316" s="2635" t="s">
        <v>6485</v>
      </c>
      <c r="C316" s="2636" t="s">
        <v>5869</v>
      </c>
      <c r="D316" s="2637" t="s">
        <v>731</v>
      </c>
      <c r="E316" s="2637">
        <v>3</v>
      </c>
      <c r="F316" s="2646"/>
      <c r="G316" s="2646"/>
      <c r="H316" s="2646"/>
      <c r="I316" s="2646"/>
      <c r="J316" s="2646"/>
      <c r="K316" s="2646"/>
      <c r="L316" s="2647"/>
      <c r="M316" s="2645"/>
      <c r="N316" s="2648"/>
      <c r="O316" s="2646"/>
      <c r="P316" s="2646"/>
      <c r="Q316" s="2646"/>
      <c r="R316" s="2646"/>
      <c r="S316" s="2646"/>
      <c r="T316" s="2647"/>
      <c r="V316" s="2648"/>
      <c r="W316" s="2646"/>
      <c r="X316" s="2646"/>
      <c r="Y316" s="2646"/>
      <c r="Z316" s="2646"/>
      <c r="AA316" s="2646"/>
      <c r="AB316" s="2647"/>
      <c r="AC316" s="2631"/>
      <c r="AD316" s="2640"/>
      <c r="AE316" s="2638"/>
      <c r="AF316" s="2638"/>
      <c r="AG316" s="2641"/>
      <c r="AH316" s="2642"/>
      <c r="AI316" s="2642"/>
      <c r="AJ316" s="2642"/>
      <c r="AK316" s="2642"/>
      <c r="AL316" s="2642"/>
      <c r="AM316" s="2642"/>
      <c r="AN316" s="2750"/>
      <c r="AO316" s="2606"/>
      <c r="AP316" s="2644" t="s">
        <v>6486</v>
      </c>
      <c r="AR316" s="3472"/>
      <c r="AS316" s="3438" t="str">
        <f t="shared" si="4"/>
        <v>Please complete all cells in row</v>
      </c>
      <c r="AT316" s="3473">
        <v>3</v>
      </c>
      <c r="AU316" s="3479"/>
    </row>
    <row r="317" spans="2:47" ht="15" customHeight="1">
      <c r="B317" s="2635" t="s">
        <v>6487</v>
      </c>
      <c r="C317" s="2636" t="s">
        <v>5869</v>
      </c>
      <c r="D317" s="2637" t="s">
        <v>731</v>
      </c>
      <c r="E317" s="2637">
        <v>3</v>
      </c>
      <c r="F317" s="2646"/>
      <c r="G317" s="2646"/>
      <c r="H317" s="2646"/>
      <c r="I317" s="2646"/>
      <c r="J317" s="2646"/>
      <c r="K317" s="2646"/>
      <c r="L317" s="2647"/>
      <c r="M317" s="2645"/>
      <c r="N317" s="2648"/>
      <c r="O317" s="2646"/>
      <c r="P317" s="2646"/>
      <c r="Q317" s="2646"/>
      <c r="R317" s="2646"/>
      <c r="S317" s="2646"/>
      <c r="T317" s="2647"/>
      <c r="V317" s="2648"/>
      <c r="W317" s="2646"/>
      <c r="X317" s="2646"/>
      <c r="Y317" s="2646"/>
      <c r="Z317" s="2646"/>
      <c r="AA317" s="2646"/>
      <c r="AB317" s="2647"/>
      <c r="AC317" s="2631"/>
      <c r="AD317" s="2640"/>
      <c r="AE317" s="2638"/>
      <c r="AF317" s="2638"/>
      <c r="AG317" s="2641"/>
      <c r="AH317" s="2642"/>
      <c r="AI317" s="2642"/>
      <c r="AJ317" s="2642"/>
      <c r="AK317" s="2642"/>
      <c r="AL317" s="2642"/>
      <c r="AM317" s="2642"/>
      <c r="AN317" s="2750"/>
      <c r="AO317" s="2606"/>
      <c r="AP317" s="2644" t="s">
        <v>6488</v>
      </c>
      <c r="AR317" s="3472"/>
      <c r="AS317" s="3438" t="str">
        <f t="shared" si="4"/>
        <v>Please complete all cells in row</v>
      </c>
      <c r="AT317" s="3473">
        <v>3</v>
      </c>
      <c r="AU317" s="3479"/>
    </row>
    <row r="318" spans="2:47" ht="15" customHeight="1">
      <c r="B318" s="2635" t="s">
        <v>6489</v>
      </c>
      <c r="C318" s="2636" t="s">
        <v>5869</v>
      </c>
      <c r="D318" s="2637" t="s">
        <v>731</v>
      </c>
      <c r="E318" s="2637">
        <v>3</v>
      </c>
      <c r="F318" s="2646"/>
      <c r="G318" s="2646"/>
      <c r="H318" s="2646"/>
      <c r="I318" s="2646"/>
      <c r="J318" s="2646"/>
      <c r="K318" s="2646"/>
      <c r="L318" s="2647"/>
      <c r="M318" s="2645"/>
      <c r="N318" s="2648"/>
      <c r="O318" s="2646"/>
      <c r="P318" s="2646"/>
      <c r="Q318" s="2646"/>
      <c r="R318" s="2646"/>
      <c r="S318" s="2646"/>
      <c r="T318" s="2647"/>
      <c r="V318" s="2648"/>
      <c r="W318" s="2646"/>
      <c r="X318" s="2646"/>
      <c r="Y318" s="2646"/>
      <c r="Z318" s="2646"/>
      <c r="AA318" s="2646"/>
      <c r="AB318" s="2647"/>
      <c r="AC318" s="2631"/>
      <c r="AD318" s="2640"/>
      <c r="AE318" s="2638"/>
      <c r="AF318" s="2638"/>
      <c r="AG318" s="2641"/>
      <c r="AH318" s="2642"/>
      <c r="AI318" s="2642"/>
      <c r="AJ318" s="2642"/>
      <c r="AK318" s="2642"/>
      <c r="AL318" s="2642"/>
      <c r="AM318" s="2642"/>
      <c r="AN318" s="2750"/>
      <c r="AO318" s="2606"/>
      <c r="AP318" s="2644" t="s">
        <v>6490</v>
      </c>
      <c r="AR318" s="3472"/>
      <c r="AS318" s="3438" t="str">
        <f t="shared" si="4"/>
        <v>Please complete all cells in row</v>
      </c>
      <c r="AT318" s="3473">
        <v>3</v>
      </c>
      <c r="AU318" s="3479"/>
    </row>
    <row r="319" spans="2:47" ht="15" customHeight="1">
      <c r="B319" s="2635" t="s">
        <v>6491</v>
      </c>
      <c r="C319" s="2636" t="s">
        <v>5869</v>
      </c>
      <c r="D319" s="2637" t="s">
        <v>731</v>
      </c>
      <c r="E319" s="2637">
        <v>3</v>
      </c>
      <c r="F319" s="2646"/>
      <c r="G319" s="2646"/>
      <c r="H319" s="2646"/>
      <c r="I319" s="2646"/>
      <c r="J319" s="2646"/>
      <c r="K319" s="2646"/>
      <c r="L319" s="2647"/>
      <c r="M319" s="2645"/>
      <c r="N319" s="2648"/>
      <c r="O319" s="2646"/>
      <c r="P319" s="2646"/>
      <c r="Q319" s="2646"/>
      <c r="R319" s="2646"/>
      <c r="S319" s="2646"/>
      <c r="T319" s="2647"/>
      <c r="V319" s="2648"/>
      <c r="W319" s="2646"/>
      <c r="X319" s="2646"/>
      <c r="Y319" s="2646"/>
      <c r="Z319" s="2646"/>
      <c r="AA319" s="2646"/>
      <c r="AB319" s="2647"/>
      <c r="AC319" s="2631"/>
      <c r="AD319" s="2640"/>
      <c r="AE319" s="2638"/>
      <c r="AF319" s="2638"/>
      <c r="AG319" s="2641"/>
      <c r="AH319" s="2642"/>
      <c r="AI319" s="2642"/>
      <c r="AJ319" s="2642"/>
      <c r="AK319" s="2642"/>
      <c r="AL319" s="2642"/>
      <c r="AM319" s="2642"/>
      <c r="AN319" s="2750"/>
      <c r="AO319" s="2606"/>
      <c r="AP319" s="2644" t="s">
        <v>6492</v>
      </c>
      <c r="AR319" s="3472"/>
      <c r="AS319" s="3438" t="str">
        <f t="shared" si="4"/>
        <v>Please complete all cells in row</v>
      </c>
      <c r="AT319" s="3473">
        <v>3</v>
      </c>
      <c r="AU319" s="3479"/>
    </row>
    <row r="320" spans="2:47" ht="15" customHeight="1">
      <c r="B320" s="2635" t="s">
        <v>6493</v>
      </c>
      <c r="C320" s="2636" t="s">
        <v>5869</v>
      </c>
      <c r="D320" s="2637" t="s">
        <v>731</v>
      </c>
      <c r="E320" s="2637">
        <v>3</v>
      </c>
      <c r="F320" s="2646"/>
      <c r="G320" s="2646"/>
      <c r="H320" s="2646"/>
      <c r="I320" s="2646"/>
      <c r="J320" s="2646"/>
      <c r="K320" s="2646"/>
      <c r="L320" s="2647"/>
      <c r="M320" s="2645"/>
      <c r="N320" s="2648"/>
      <c r="O320" s="2646"/>
      <c r="P320" s="2646"/>
      <c r="Q320" s="2646"/>
      <c r="R320" s="2646"/>
      <c r="S320" s="2646"/>
      <c r="T320" s="2647"/>
      <c r="V320" s="2648"/>
      <c r="W320" s="2646"/>
      <c r="X320" s="2646"/>
      <c r="Y320" s="2646"/>
      <c r="Z320" s="2646"/>
      <c r="AA320" s="2646"/>
      <c r="AB320" s="2647"/>
      <c r="AC320" s="2631"/>
      <c r="AD320" s="2640"/>
      <c r="AE320" s="2638"/>
      <c r="AF320" s="2638"/>
      <c r="AG320" s="2641"/>
      <c r="AH320" s="2642"/>
      <c r="AI320" s="2642"/>
      <c r="AJ320" s="2642"/>
      <c r="AK320" s="2642"/>
      <c r="AL320" s="2642"/>
      <c r="AM320" s="2642"/>
      <c r="AN320" s="2750"/>
      <c r="AO320" s="2606"/>
      <c r="AP320" s="2644" t="s">
        <v>6494</v>
      </c>
      <c r="AR320" s="3472"/>
      <c r="AS320" s="3438" t="str">
        <f t="shared" si="4"/>
        <v>Please complete all cells in row</v>
      </c>
      <c r="AT320" s="3473">
        <v>3</v>
      </c>
      <c r="AU320" s="3479"/>
    </row>
    <row r="321" spans="2:47" ht="15" customHeight="1">
      <c r="B321" s="2635" t="s">
        <v>6495</v>
      </c>
      <c r="C321" s="2636" t="s">
        <v>5869</v>
      </c>
      <c r="D321" s="2637" t="s">
        <v>731</v>
      </c>
      <c r="E321" s="2637">
        <v>3</v>
      </c>
      <c r="F321" s="2646"/>
      <c r="G321" s="2646"/>
      <c r="H321" s="2646"/>
      <c r="I321" s="2646"/>
      <c r="J321" s="2646"/>
      <c r="K321" s="2646"/>
      <c r="L321" s="2647"/>
      <c r="M321" s="2645"/>
      <c r="N321" s="2648"/>
      <c r="O321" s="2646"/>
      <c r="P321" s="2646"/>
      <c r="Q321" s="2646"/>
      <c r="R321" s="2646"/>
      <c r="S321" s="2646"/>
      <c r="T321" s="2647"/>
      <c r="V321" s="2648"/>
      <c r="W321" s="2646"/>
      <c r="X321" s="2646"/>
      <c r="Y321" s="2646"/>
      <c r="Z321" s="2646"/>
      <c r="AA321" s="2646"/>
      <c r="AB321" s="2647"/>
      <c r="AC321" s="2631"/>
      <c r="AD321" s="2640"/>
      <c r="AE321" s="2638"/>
      <c r="AF321" s="2638"/>
      <c r="AG321" s="2641"/>
      <c r="AH321" s="2642"/>
      <c r="AI321" s="2642"/>
      <c r="AJ321" s="2642"/>
      <c r="AK321" s="2642"/>
      <c r="AL321" s="2642"/>
      <c r="AM321" s="2642"/>
      <c r="AN321" s="2750"/>
      <c r="AO321" s="2606"/>
      <c r="AP321" s="2644" t="s">
        <v>6496</v>
      </c>
      <c r="AR321" s="3472"/>
      <c r="AS321" s="3438" t="str">
        <f t="shared" si="4"/>
        <v>Please complete all cells in row</v>
      </c>
      <c r="AT321" s="3473">
        <v>3</v>
      </c>
      <c r="AU321" s="3479"/>
    </row>
    <row r="322" spans="2:47" ht="15" customHeight="1">
      <c r="B322" s="2635" t="s">
        <v>6497</v>
      </c>
      <c r="C322" s="2636" t="s">
        <v>5869</v>
      </c>
      <c r="D322" s="2637" t="s">
        <v>731</v>
      </c>
      <c r="E322" s="2637">
        <v>3</v>
      </c>
      <c r="F322" s="2646"/>
      <c r="G322" s="2646"/>
      <c r="H322" s="2646"/>
      <c r="I322" s="2646"/>
      <c r="J322" s="2646"/>
      <c r="K322" s="2646"/>
      <c r="L322" s="2647"/>
      <c r="M322" s="2645"/>
      <c r="N322" s="2648"/>
      <c r="O322" s="2646"/>
      <c r="P322" s="2646"/>
      <c r="Q322" s="2646"/>
      <c r="R322" s="2646"/>
      <c r="S322" s="2646"/>
      <c r="T322" s="2647"/>
      <c r="V322" s="2648"/>
      <c r="W322" s="2646"/>
      <c r="X322" s="2646"/>
      <c r="Y322" s="2646"/>
      <c r="Z322" s="2646"/>
      <c r="AA322" s="2646"/>
      <c r="AB322" s="2647"/>
      <c r="AC322" s="2631"/>
      <c r="AD322" s="2640"/>
      <c r="AE322" s="2638"/>
      <c r="AF322" s="2638"/>
      <c r="AG322" s="2641"/>
      <c r="AH322" s="2642"/>
      <c r="AI322" s="2642"/>
      <c r="AJ322" s="2642"/>
      <c r="AK322" s="2642"/>
      <c r="AL322" s="2642"/>
      <c r="AM322" s="2642"/>
      <c r="AN322" s="2750"/>
      <c r="AO322" s="2606"/>
      <c r="AP322" s="2644" t="s">
        <v>6498</v>
      </c>
      <c r="AR322" s="3472"/>
      <c r="AS322" s="3438" t="str">
        <f t="shared" si="4"/>
        <v>Please complete all cells in row</v>
      </c>
      <c r="AT322" s="3473">
        <v>3</v>
      </c>
      <c r="AU322" s="3479"/>
    </row>
    <row r="323" spans="2:47" ht="15" customHeight="1">
      <c r="B323" s="2635" t="s">
        <v>6499</v>
      </c>
      <c r="C323" s="2636" t="s">
        <v>5869</v>
      </c>
      <c r="D323" s="2637" t="s">
        <v>731</v>
      </c>
      <c r="E323" s="2637">
        <v>3</v>
      </c>
      <c r="F323" s="2646"/>
      <c r="G323" s="2646"/>
      <c r="H323" s="2646"/>
      <c r="I323" s="2646"/>
      <c r="J323" s="2646"/>
      <c r="K323" s="2646"/>
      <c r="L323" s="2647"/>
      <c r="M323" s="2645"/>
      <c r="N323" s="2648"/>
      <c r="O323" s="2646"/>
      <c r="P323" s="2646"/>
      <c r="Q323" s="2646"/>
      <c r="R323" s="2646"/>
      <c r="S323" s="2646"/>
      <c r="T323" s="2647"/>
      <c r="V323" s="2648"/>
      <c r="W323" s="2646"/>
      <c r="X323" s="2646"/>
      <c r="Y323" s="2646"/>
      <c r="Z323" s="2646"/>
      <c r="AA323" s="2646"/>
      <c r="AB323" s="2647"/>
      <c r="AC323" s="2631"/>
      <c r="AD323" s="2640"/>
      <c r="AE323" s="2638"/>
      <c r="AF323" s="2638"/>
      <c r="AG323" s="2641"/>
      <c r="AH323" s="2642"/>
      <c r="AI323" s="2642"/>
      <c r="AJ323" s="2642"/>
      <c r="AK323" s="2642"/>
      <c r="AL323" s="2642"/>
      <c r="AM323" s="2642"/>
      <c r="AN323" s="2750"/>
      <c r="AO323" s="2606"/>
      <c r="AP323" s="2644" t="s">
        <v>6500</v>
      </c>
      <c r="AR323" s="3472"/>
      <c r="AS323" s="3438" t="str">
        <f t="shared" si="4"/>
        <v>Please complete all cells in row</v>
      </c>
      <c r="AT323" s="3473">
        <v>3</v>
      </c>
      <c r="AU323" s="3479"/>
    </row>
    <row r="324" spans="2:47" ht="15" customHeight="1">
      <c r="B324" s="2635" t="s">
        <v>6501</v>
      </c>
      <c r="C324" s="2636" t="s">
        <v>5869</v>
      </c>
      <c r="D324" s="2637" t="s">
        <v>731</v>
      </c>
      <c r="E324" s="2637">
        <v>3</v>
      </c>
      <c r="F324" s="2646"/>
      <c r="G324" s="2646"/>
      <c r="H324" s="2646"/>
      <c r="I324" s="2646"/>
      <c r="J324" s="2646"/>
      <c r="K324" s="2646"/>
      <c r="L324" s="2647"/>
      <c r="M324" s="2645"/>
      <c r="N324" s="2648"/>
      <c r="O324" s="2646"/>
      <c r="P324" s="2646"/>
      <c r="Q324" s="2646"/>
      <c r="R324" s="2646"/>
      <c r="S324" s="2646"/>
      <c r="T324" s="2647"/>
      <c r="V324" s="2648"/>
      <c r="W324" s="2646"/>
      <c r="X324" s="2646"/>
      <c r="Y324" s="2646"/>
      <c r="Z324" s="2646"/>
      <c r="AA324" s="2646"/>
      <c r="AB324" s="2647"/>
      <c r="AC324" s="2631"/>
      <c r="AD324" s="2640"/>
      <c r="AE324" s="2638"/>
      <c r="AF324" s="2638"/>
      <c r="AG324" s="2641"/>
      <c r="AH324" s="2642"/>
      <c r="AI324" s="2642"/>
      <c r="AJ324" s="2642"/>
      <c r="AK324" s="2642"/>
      <c r="AL324" s="2642"/>
      <c r="AM324" s="2642"/>
      <c r="AN324" s="2750"/>
      <c r="AO324" s="2606"/>
      <c r="AP324" s="2644" t="s">
        <v>6502</v>
      </c>
      <c r="AR324" s="3472"/>
      <c r="AS324" s="3438" t="str">
        <f t="shared" si="4"/>
        <v>Please complete all cells in row</v>
      </c>
      <c r="AT324" s="3473">
        <v>3</v>
      </c>
      <c r="AU324" s="3479"/>
    </row>
    <row r="325" spans="2:47" ht="15" customHeight="1">
      <c r="B325" s="2635" t="s">
        <v>6503</v>
      </c>
      <c r="C325" s="2636" t="s">
        <v>5869</v>
      </c>
      <c r="D325" s="2637" t="s">
        <v>731</v>
      </c>
      <c r="E325" s="2637">
        <v>3</v>
      </c>
      <c r="F325" s="2646"/>
      <c r="G325" s="2646"/>
      <c r="H325" s="2646"/>
      <c r="I325" s="2646"/>
      <c r="J325" s="2646"/>
      <c r="K325" s="2646"/>
      <c r="L325" s="2647"/>
      <c r="M325" s="2645"/>
      <c r="N325" s="2648"/>
      <c r="O325" s="2646"/>
      <c r="P325" s="2646"/>
      <c r="Q325" s="2646"/>
      <c r="R325" s="2646"/>
      <c r="S325" s="2646"/>
      <c r="T325" s="2647"/>
      <c r="V325" s="2648"/>
      <c r="W325" s="2646"/>
      <c r="X325" s="2646"/>
      <c r="Y325" s="2646"/>
      <c r="Z325" s="2646"/>
      <c r="AA325" s="2646"/>
      <c r="AB325" s="2647"/>
      <c r="AC325" s="2631"/>
      <c r="AD325" s="2640"/>
      <c r="AE325" s="2638"/>
      <c r="AF325" s="2638"/>
      <c r="AG325" s="2641"/>
      <c r="AH325" s="2642"/>
      <c r="AI325" s="2642"/>
      <c r="AJ325" s="2642"/>
      <c r="AK325" s="2642"/>
      <c r="AL325" s="2642"/>
      <c r="AM325" s="2642"/>
      <c r="AN325" s="2750"/>
      <c r="AO325" s="2606"/>
      <c r="AP325" s="2644" t="s">
        <v>6504</v>
      </c>
      <c r="AR325" s="3472"/>
      <c r="AS325" s="3438" t="str">
        <f t="shared" si="4"/>
        <v>Please complete all cells in row</v>
      </c>
      <c r="AT325" s="3473">
        <v>3</v>
      </c>
      <c r="AU325" s="3479"/>
    </row>
    <row r="326" spans="2:47" ht="15" customHeight="1">
      <c r="B326" s="2635" t="s">
        <v>6505</v>
      </c>
      <c r="C326" s="2636" t="s">
        <v>5869</v>
      </c>
      <c r="D326" s="2637" t="s">
        <v>731</v>
      </c>
      <c r="E326" s="2637">
        <v>3</v>
      </c>
      <c r="F326" s="2646"/>
      <c r="G326" s="2646"/>
      <c r="H326" s="2646"/>
      <c r="I326" s="2646"/>
      <c r="J326" s="2646"/>
      <c r="K326" s="2646"/>
      <c r="L326" s="2647"/>
      <c r="M326" s="2645"/>
      <c r="N326" s="2648"/>
      <c r="O326" s="2646"/>
      <c r="P326" s="2646"/>
      <c r="Q326" s="2646"/>
      <c r="R326" s="2646"/>
      <c r="S326" s="2646"/>
      <c r="T326" s="2647"/>
      <c r="V326" s="2648"/>
      <c r="W326" s="2646"/>
      <c r="X326" s="2646"/>
      <c r="Y326" s="2646"/>
      <c r="Z326" s="2646"/>
      <c r="AA326" s="2646"/>
      <c r="AB326" s="2647"/>
      <c r="AC326" s="2631"/>
      <c r="AD326" s="2640"/>
      <c r="AE326" s="2638"/>
      <c r="AF326" s="2638"/>
      <c r="AG326" s="2641"/>
      <c r="AH326" s="2642"/>
      <c r="AI326" s="2642"/>
      <c r="AJ326" s="2642"/>
      <c r="AK326" s="2642"/>
      <c r="AL326" s="2642"/>
      <c r="AM326" s="2642"/>
      <c r="AN326" s="2750"/>
      <c r="AO326" s="2606"/>
      <c r="AP326" s="2644" t="s">
        <v>6506</v>
      </c>
      <c r="AR326" s="3472"/>
      <c r="AS326" s="3438" t="str">
        <f t="shared" si="4"/>
        <v>Please complete all cells in row</v>
      </c>
      <c r="AT326" s="3473">
        <v>3</v>
      </c>
      <c r="AU326" s="3479"/>
    </row>
    <row r="327" spans="2:47" ht="15" customHeight="1">
      <c r="B327" s="2635" t="s">
        <v>6507</v>
      </c>
      <c r="C327" s="2636" t="s">
        <v>5869</v>
      </c>
      <c r="D327" s="2637" t="s">
        <v>731</v>
      </c>
      <c r="E327" s="2637">
        <v>3</v>
      </c>
      <c r="F327" s="2646"/>
      <c r="G327" s="2646"/>
      <c r="H327" s="2646"/>
      <c r="I327" s="2646"/>
      <c r="J327" s="2646"/>
      <c r="K327" s="2646"/>
      <c r="L327" s="2647"/>
      <c r="M327" s="2645"/>
      <c r="N327" s="2648"/>
      <c r="O327" s="2646"/>
      <c r="P327" s="2646"/>
      <c r="Q327" s="2646"/>
      <c r="R327" s="2646"/>
      <c r="S327" s="2646"/>
      <c r="T327" s="2647"/>
      <c r="V327" s="2648"/>
      <c r="W327" s="2646"/>
      <c r="X327" s="2646"/>
      <c r="Y327" s="2646"/>
      <c r="Z327" s="2646"/>
      <c r="AA327" s="2646"/>
      <c r="AB327" s="2647"/>
      <c r="AC327" s="2631"/>
      <c r="AD327" s="2640"/>
      <c r="AE327" s="2638"/>
      <c r="AF327" s="2638"/>
      <c r="AG327" s="2641"/>
      <c r="AH327" s="2642"/>
      <c r="AI327" s="2642"/>
      <c r="AJ327" s="2642"/>
      <c r="AK327" s="2642"/>
      <c r="AL327" s="2642"/>
      <c r="AM327" s="2642"/>
      <c r="AN327" s="2750"/>
      <c r="AO327" s="2606"/>
      <c r="AP327" s="2644" t="s">
        <v>6508</v>
      </c>
      <c r="AR327" s="3472"/>
      <c r="AS327" s="3438" t="str">
        <f t="shared" ref="AS327:AS390" si="5">IF( COUNTBLANK(F327:AN327) = AT327, 0, rngIncomplete )</f>
        <v>Please complete all cells in row</v>
      </c>
      <c r="AT327" s="3473">
        <v>3</v>
      </c>
      <c r="AU327" s="3479"/>
    </row>
    <row r="328" spans="2:47" ht="15" customHeight="1">
      <c r="B328" s="2635" t="s">
        <v>6509</v>
      </c>
      <c r="C328" s="2636" t="s">
        <v>5869</v>
      </c>
      <c r="D328" s="2637" t="s">
        <v>731</v>
      </c>
      <c r="E328" s="2637">
        <v>3</v>
      </c>
      <c r="F328" s="2646"/>
      <c r="G328" s="2646"/>
      <c r="H328" s="2646"/>
      <c r="I328" s="2646"/>
      <c r="J328" s="2646"/>
      <c r="K328" s="2646"/>
      <c r="L328" s="2647"/>
      <c r="M328" s="2645"/>
      <c r="N328" s="2648"/>
      <c r="O328" s="2646"/>
      <c r="P328" s="2646"/>
      <c r="Q328" s="2646"/>
      <c r="R328" s="2646"/>
      <c r="S328" s="2646"/>
      <c r="T328" s="2647"/>
      <c r="V328" s="2648"/>
      <c r="W328" s="2646"/>
      <c r="X328" s="2646"/>
      <c r="Y328" s="2646"/>
      <c r="Z328" s="2646"/>
      <c r="AA328" s="2646"/>
      <c r="AB328" s="2647"/>
      <c r="AC328" s="2631"/>
      <c r="AD328" s="2640"/>
      <c r="AE328" s="2638"/>
      <c r="AF328" s="2638"/>
      <c r="AG328" s="2641"/>
      <c r="AH328" s="2642"/>
      <c r="AI328" s="2642"/>
      <c r="AJ328" s="2642"/>
      <c r="AK328" s="2642"/>
      <c r="AL328" s="2642"/>
      <c r="AM328" s="2642"/>
      <c r="AN328" s="2750"/>
      <c r="AO328" s="2606"/>
      <c r="AP328" s="2644" t="s">
        <v>6510</v>
      </c>
      <c r="AR328" s="3472"/>
      <c r="AS328" s="3438" t="str">
        <f t="shared" si="5"/>
        <v>Please complete all cells in row</v>
      </c>
      <c r="AT328" s="3473">
        <v>3</v>
      </c>
      <c r="AU328" s="3479"/>
    </row>
    <row r="329" spans="2:47" ht="15" customHeight="1">
      <c r="B329" s="2635" t="s">
        <v>6511</v>
      </c>
      <c r="C329" s="2636" t="s">
        <v>5869</v>
      </c>
      <c r="D329" s="2637" t="s">
        <v>731</v>
      </c>
      <c r="E329" s="2637">
        <v>3</v>
      </c>
      <c r="F329" s="2646"/>
      <c r="G329" s="2646"/>
      <c r="H329" s="2646"/>
      <c r="I329" s="2646"/>
      <c r="J329" s="2646"/>
      <c r="K329" s="2646"/>
      <c r="L329" s="2647"/>
      <c r="M329" s="2645"/>
      <c r="N329" s="2648"/>
      <c r="O329" s="2646"/>
      <c r="P329" s="2646"/>
      <c r="Q329" s="2646"/>
      <c r="R329" s="2646"/>
      <c r="S329" s="2646"/>
      <c r="T329" s="2647"/>
      <c r="V329" s="2648"/>
      <c r="W329" s="2646"/>
      <c r="X329" s="2646"/>
      <c r="Y329" s="2646"/>
      <c r="Z329" s="2646"/>
      <c r="AA329" s="2646"/>
      <c r="AB329" s="2647"/>
      <c r="AC329" s="2631"/>
      <c r="AD329" s="2640"/>
      <c r="AE329" s="2638"/>
      <c r="AF329" s="2638"/>
      <c r="AG329" s="2641"/>
      <c r="AH329" s="2642"/>
      <c r="AI329" s="2642"/>
      <c r="AJ329" s="2642"/>
      <c r="AK329" s="2642"/>
      <c r="AL329" s="2642"/>
      <c r="AM329" s="2642"/>
      <c r="AN329" s="2750"/>
      <c r="AO329" s="2606"/>
      <c r="AP329" s="2644" t="s">
        <v>6512</v>
      </c>
      <c r="AR329" s="3472"/>
      <c r="AS329" s="3438" t="str">
        <f t="shared" si="5"/>
        <v>Please complete all cells in row</v>
      </c>
      <c r="AT329" s="3473">
        <v>3</v>
      </c>
      <c r="AU329" s="3479"/>
    </row>
    <row r="330" spans="2:47" ht="15" customHeight="1">
      <c r="B330" s="2635" t="s">
        <v>6513</v>
      </c>
      <c r="C330" s="2636" t="s">
        <v>5869</v>
      </c>
      <c r="D330" s="2637" t="s">
        <v>731</v>
      </c>
      <c r="E330" s="2637">
        <v>3</v>
      </c>
      <c r="F330" s="2646"/>
      <c r="G330" s="2646"/>
      <c r="H330" s="2646"/>
      <c r="I330" s="2646"/>
      <c r="J330" s="2646"/>
      <c r="K330" s="2646"/>
      <c r="L330" s="2647"/>
      <c r="M330" s="2645"/>
      <c r="N330" s="2648"/>
      <c r="O330" s="2646"/>
      <c r="P330" s="2646"/>
      <c r="Q330" s="2646"/>
      <c r="R330" s="2646"/>
      <c r="S330" s="2646"/>
      <c r="T330" s="2647"/>
      <c r="V330" s="2648"/>
      <c r="W330" s="2646"/>
      <c r="X330" s="2646"/>
      <c r="Y330" s="2646"/>
      <c r="Z330" s="2646"/>
      <c r="AA330" s="2646"/>
      <c r="AB330" s="2647"/>
      <c r="AC330" s="2631"/>
      <c r="AD330" s="2640"/>
      <c r="AE330" s="2638"/>
      <c r="AF330" s="2638"/>
      <c r="AG330" s="2641"/>
      <c r="AH330" s="2642"/>
      <c r="AI330" s="2642"/>
      <c r="AJ330" s="2642"/>
      <c r="AK330" s="2642"/>
      <c r="AL330" s="2642"/>
      <c r="AM330" s="2642"/>
      <c r="AN330" s="2750"/>
      <c r="AO330" s="2606"/>
      <c r="AP330" s="2644" t="s">
        <v>6514</v>
      </c>
      <c r="AR330" s="3472"/>
      <c r="AS330" s="3438" t="str">
        <f t="shared" si="5"/>
        <v>Please complete all cells in row</v>
      </c>
      <c r="AT330" s="3473">
        <v>3</v>
      </c>
      <c r="AU330" s="3479"/>
    </row>
    <row r="331" spans="2:47" ht="15" customHeight="1">
      <c r="B331" s="2635" t="s">
        <v>6515</v>
      </c>
      <c r="C331" s="2636" t="s">
        <v>5869</v>
      </c>
      <c r="D331" s="2637" t="s">
        <v>731</v>
      </c>
      <c r="E331" s="2637">
        <v>3</v>
      </c>
      <c r="F331" s="2646"/>
      <c r="G331" s="2646"/>
      <c r="H331" s="2646"/>
      <c r="I331" s="2646"/>
      <c r="J331" s="2646"/>
      <c r="K331" s="2646"/>
      <c r="L331" s="2647"/>
      <c r="M331" s="2645"/>
      <c r="N331" s="2648"/>
      <c r="O331" s="2646"/>
      <c r="P331" s="2646"/>
      <c r="Q331" s="2646"/>
      <c r="R331" s="2646"/>
      <c r="S331" s="2646"/>
      <c r="T331" s="2647"/>
      <c r="V331" s="2648"/>
      <c r="W331" s="2646"/>
      <c r="X331" s="2646"/>
      <c r="Y331" s="2646"/>
      <c r="Z331" s="2646"/>
      <c r="AA331" s="2646"/>
      <c r="AB331" s="2647"/>
      <c r="AC331" s="2631"/>
      <c r="AD331" s="2640"/>
      <c r="AE331" s="2638"/>
      <c r="AF331" s="2638"/>
      <c r="AG331" s="2641"/>
      <c r="AH331" s="2642"/>
      <c r="AI331" s="2642"/>
      <c r="AJ331" s="2642"/>
      <c r="AK331" s="2642"/>
      <c r="AL331" s="2642"/>
      <c r="AM331" s="2642"/>
      <c r="AN331" s="2750"/>
      <c r="AO331" s="2606"/>
      <c r="AP331" s="2644" t="s">
        <v>6516</v>
      </c>
      <c r="AR331" s="3472"/>
      <c r="AS331" s="3438" t="str">
        <f t="shared" si="5"/>
        <v>Please complete all cells in row</v>
      </c>
      <c r="AT331" s="3473">
        <v>3</v>
      </c>
      <c r="AU331" s="3479"/>
    </row>
    <row r="332" spans="2:47" ht="15" customHeight="1">
      <c r="B332" s="2635" t="s">
        <v>6517</v>
      </c>
      <c r="C332" s="2636" t="s">
        <v>5869</v>
      </c>
      <c r="D332" s="2637" t="s">
        <v>731</v>
      </c>
      <c r="E332" s="2637">
        <v>3</v>
      </c>
      <c r="F332" s="2646"/>
      <c r="G332" s="2646"/>
      <c r="H332" s="2646"/>
      <c r="I332" s="2646"/>
      <c r="J332" s="2646"/>
      <c r="K332" s="2646"/>
      <c r="L332" s="2647"/>
      <c r="M332" s="2645"/>
      <c r="N332" s="2648"/>
      <c r="O332" s="2646"/>
      <c r="P332" s="2646"/>
      <c r="Q332" s="2646"/>
      <c r="R332" s="2646"/>
      <c r="S332" s="2646"/>
      <c r="T332" s="2647"/>
      <c r="V332" s="2648"/>
      <c r="W332" s="2646"/>
      <c r="X332" s="2646"/>
      <c r="Y332" s="2646"/>
      <c r="Z332" s="2646"/>
      <c r="AA332" s="2646"/>
      <c r="AB332" s="2647"/>
      <c r="AC332" s="2631"/>
      <c r="AD332" s="2640"/>
      <c r="AE332" s="2638"/>
      <c r="AF332" s="2638"/>
      <c r="AG332" s="2641"/>
      <c r="AH332" s="2642"/>
      <c r="AI332" s="2642"/>
      <c r="AJ332" s="2642"/>
      <c r="AK332" s="2642"/>
      <c r="AL332" s="2642"/>
      <c r="AM332" s="2642"/>
      <c r="AN332" s="2750"/>
      <c r="AO332" s="2606"/>
      <c r="AP332" s="2644" t="s">
        <v>6518</v>
      </c>
      <c r="AR332" s="3472"/>
      <c r="AS332" s="3438" t="str">
        <f t="shared" si="5"/>
        <v>Please complete all cells in row</v>
      </c>
      <c r="AT332" s="3473">
        <v>3</v>
      </c>
      <c r="AU332" s="3479"/>
    </row>
    <row r="333" spans="2:47" ht="15" customHeight="1">
      <c r="B333" s="2635" t="s">
        <v>6519</v>
      </c>
      <c r="C333" s="2636" t="s">
        <v>5869</v>
      </c>
      <c r="D333" s="2637" t="s">
        <v>731</v>
      </c>
      <c r="E333" s="2637">
        <v>3</v>
      </c>
      <c r="F333" s="2646"/>
      <c r="G333" s="2646"/>
      <c r="H333" s="2646"/>
      <c r="I333" s="2646"/>
      <c r="J333" s="2646"/>
      <c r="K333" s="2646"/>
      <c r="L333" s="2647"/>
      <c r="M333" s="2645"/>
      <c r="N333" s="2648"/>
      <c r="O333" s="2646"/>
      <c r="P333" s="2646"/>
      <c r="Q333" s="2646"/>
      <c r="R333" s="2646"/>
      <c r="S333" s="2646"/>
      <c r="T333" s="2647"/>
      <c r="V333" s="2648"/>
      <c r="W333" s="2646"/>
      <c r="X333" s="2646"/>
      <c r="Y333" s="2646"/>
      <c r="Z333" s="2646"/>
      <c r="AA333" s="2646"/>
      <c r="AB333" s="2647"/>
      <c r="AC333" s="2631"/>
      <c r="AD333" s="2640"/>
      <c r="AE333" s="2638"/>
      <c r="AF333" s="2638"/>
      <c r="AG333" s="2641"/>
      <c r="AH333" s="2642"/>
      <c r="AI333" s="2642"/>
      <c r="AJ333" s="2642"/>
      <c r="AK333" s="2642"/>
      <c r="AL333" s="2642"/>
      <c r="AM333" s="2642"/>
      <c r="AN333" s="2750"/>
      <c r="AO333" s="2606"/>
      <c r="AP333" s="2644" t="s">
        <v>6520</v>
      </c>
      <c r="AR333" s="3472"/>
      <c r="AS333" s="3438" t="str">
        <f t="shared" si="5"/>
        <v>Please complete all cells in row</v>
      </c>
      <c r="AT333" s="3473">
        <v>3</v>
      </c>
      <c r="AU333" s="3479"/>
    </row>
    <row r="334" spans="2:47" ht="15" customHeight="1">
      <c r="B334" s="2635" t="s">
        <v>6521</v>
      </c>
      <c r="C334" s="2636" t="s">
        <v>5869</v>
      </c>
      <c r="D334" s="2637" t="s">
        <v>731</v>
      </c>
      <c r="E334" s="2637">
        <v>3</v>
      </c>
      <c r="F334" s="2646"/>
      <c r="G334" s="2646"/>
      <c r="H334" s="2646"/>
      <c r="I334" s="2646"/>
      <c r="J334" s="2646"/>
      <c r="K334" s="2646"/>
      <c r="L334" s="2647"/>
      <c r="M334" s="2645"/>
      <c r="N334" s="2648"/>
      <c r="O334" s="2646"/>
      <c r="P334" s="2646"/>
      <c r="Q334" s="2646"/>
      <c r="R334" s="2646"/>
      <c r="S334" s="2646"/>
      <c r="T334" s="2647"/>
      <c r="V334" s="2648"/>
      <c r="W334" s="2646"/>
      <c r="X334" s="2646"/>
      <c r="Y334" s="2646"/>
      <c r="Z334" s="2646"/>
      <c r="AA334" s="2646"/>
      <c r="AB334" s="2647"/>
      <c r="AC334" s="2631"/>
      <c r="AD334" s="2640"/>
      <c r="AE334" s="2638"/>
      <c r="AF334" s="2638"/>
      <c r="AG334" s="2641"/>
      <c r="AH334" s="2642"/>
      <c r="AI334" s="2642"/>
      <c r="AJ334" s="2642"/>
      <c r="AK334" s="2642"/>
      <c r="AL334" s="2642"/>
      <c r="AM334" s="2642"/>
      <c r="AN334" s="2750"/>
      <c r="AO334" s="2606"/>
      <c r="AP334" s="2644" t="s">
        <v>6522</v>
      </c>
      <c r="AR334" s="3472"/>
      <c r="AS334" s="3438" t="str">
        <f t="shared" si="5"/>
        <v>Please complete all cells in row</v>
      </c>
      <c r="AT334" s="3473">
        <v>3</v>
      </c>
      <c r="AU334" s="3479"/>
    </row>
    <row r="335" spans="2:47" ht="15" customHeight="1">
      <c r="B335" s="2635" t="s">
        <v>6523</v>
      </c>
      <c r="C335" s="2636" t="s">
        <v>5869</v>
      </c>
      <c r="D335" s="2637" t="s">
        <v>731</v>
      </c>
      <c r="E335" s="2637">
        <v>3</v>
      </c>
      <c r="F335" s="2646"/>
      <c r="G335" s="2646"/>
      <c r="H335" s="2646"/>
      <c r="I335" s="2646"/>
      <c r="J335" s="2646"/>
      <c r="K335" s="2646"/>
      <c r="L335" s="2647"/>
      <c r="M335" s="2645"/>
      <c r="N335" s="2648"/>
      <c r="O335" s="2646"/>
      <c r="P335" s="2646"/>
      <c r="Q335" s="2646"/>
      <c r="R335" s="2646"/>
      <c r="S335" s="2646"/>
      <c r="T335" s="2647"/>
      <c r="V335" s="2648"/>
      <c r="W335" s="2646"/>
      <c r="X335" s="2646"/>
      <c r="Y335" s="2646"/>
      <c r="Z335" s="2646"/>
      <c r="AA335" s="2646"/>
      <c r="AB335" s="2647"/>
      <c r="AC335" s="2631"/>
      <c r="AD335" s="2640"/>
      <c r="AE335" s="2638"/>
      <c r="AF335" s="2638"/>
      <c r="AG335" s="2641"/>
      <c r="AH335" s="2642"/>
      <c r="AI335" s="2642"/>
      <c r="AJ335" s="2642"/>
      <c r="AK335" s="2642"/>
      <c r="AL335" s="2642"/>
      <c r="AM335" s="2642"/>
      <c r="AN335" s="2750"/>
      <c r="AO335" s="2606"/>
      <c r="AP335" s="2644" t="s">
        <v>6524</v>
      </c>
      <c r="AR335" s="3472"/>
      <c r="AS335" s="3438" t="str">
        <f t="shared" si="5"/>
        <v>Please complete all cells in row</v>
      </c>
      <c r="AT335" s="3473">
        <v>3</v>
      </c>
      <c r="AU335" s="3479"/>
    </row>
    <row r="336" spans="2:47" ht="15" customHeight="1">
      <c r="B336" s="2635" t="s">
        <v>6525</v>
      </c>
      <c r="C336" s="2636" t="s">
        <v>5869</v>
      </c>
      <c r="D336" s="2637" t="s">
        <v>731</v>
      </c>
      <c r="E336" s="2637">
        <v>3</v>
      </c>
      <c r="F336" s="2646"/>
      <c r="G336" s="2646"/>
      <c r="H336" s="2646"/>
      <c r="I336" s="2646"/>
      <c r="J336" s="2646"/>
      <c r="K336" s="2646"/>
      <c r="L336" s="2647"/>
      <c r="M336" s="2645"/>
      <c r="N336" s="2648"/>
      <c r="O336" s="2646"/>
      <c r="P336" s="2646"/>
      <c r="Q336" s="2646"/>
      <c r="R336" s="2646"/>
      <c r="S336" s="2646"/>
      <c r="T336" s="2647"/>
      <c r="V336" s="2648"/>
      <c r="W336" s="2646"/>
      <c r="X336" s="2646"/>
      <c r="Y336" s="2646"/>
      <c r="Z336" s="2646"/>
      <c r="AA336" s="2646"/>
      <c r="AB336" s="2647"/>
      <c r="AC336" s="2631"/>
      <c r="AD336" s="2640"/>
      <c r="AE336" s="2638"/>
      <c r="AF336" s="2638"/>
      <c r="AG336" s="2641"/>
      <c r="AH336" s="2642"/>
      <c r="AI336" s="2642"/>
      <c r="AJ336" s="2642"/>
      <c r="AK336" s="2642"/>
      <c r="AL336" s="2642"/>
      <c r="AM336" s="2642"/>
      <c r="AN336" s="2750"/>
      <c r="AO336" s="2606"/>
      <c r="AP336" s="2644" t="s">
        <v>6526</v>
      </c>
      <c r="AR336" s="3472"/>
      <c r="AS336" s="3438" t="str">
        <f t="shared" si="5"/>
        <v>Please complete all cells in row</v>
      </c>
      <c r="AT336" s="3473">
        <v>3</v>
      </c>
      <c r="AU336" s="3479"/>
    </row>
    <row r="337" spans="2:47" ht="15" customHeight="1">
      <c r="B337" s="2635" t="s">
        <v>6527</v>
      </c>
      <c r="C337" s="2636" t="s">
        <v>5869</v>
      </c>
      <c r="D337" s="2637" t="s">
        <v>731</v>
      </c>
      <c r="E337" s="2637">
        <v>3</v>
      </c>
      <c r="F337" s="2646"/>
      <c r="G337" s="2646"/>
      <c r="H337" s="2646"/>
      <c r="I337" s="2646"/>
      <c r="J337" s="2646"/>
      <c r="K337" s="2646"/>
      <c r="L337" s="2647"/>
      <c r="M337" s="2645"/>
      <c r="N337" s="2648"/>
      <c r="O337" s="2646"/>
      <c r="P337" s="2646"/>
      <c r="Q337" s="2646"/>
      <c r="R337" s="2646"/>
      <c r="S337" s="2646"/>
      <c r="T337" s="2647"/>
      <c r="V337" s="2648"/>
      <c r="W337" s="2646"/>
      <c r="X337" s="2646"/>
      <c r="Y337" s="2646"/>
      <c r="Z337" s="2646"/>
      <c r="AA337" s="2646"/>
      <c r="AB337" s="2647"/>
      <c r="AC337" s="2631"/>
      <c r="AD337" s="2640"/>
      <c r="AE337" s="2638"/>
      <c r="AF337" s="2638"/>
      <c r="AG337" s="2641"/>
      <c r="AH337" s="2642"/>
      <c r="AI337" s="2642"/>
      <c r="AJ337" s="2642"/>
      <c r="AK337" s="2642"/>
      <c r="AL337" s="2642"/>
      <c r="AM337" s="2642"/>
      <c r="AN337" s="2750"/>
      <c r="AO337" s="2606"/>
      <c r="AP337" s="2644" t="s">
        <v>6528</v>
      </c>
      <c r="AR337" s="3472"/>
      <c r="AS337" s="3438" t="str">
        <f t="shared" si="5"/>
        <v>Please complete all cells in row</v>
      </c>
      <c r="AT337" s="3473">
        <v>3</v>
      </c>
      <c r="AU337" s="3479"/>
    </row>
    <row r="338" spans="2:47" ht="15" customHeight="1">
      <c r="B338" s="2635" t="s">
        <v>6529</v>
      </c>
      <c r="C338" s="2636" t="s">
        <v>5869</v>
      </c>
      <c r="D338" s="2637" t="s">
        <v>731</v>
      </c>
      <c r="E338" s="2637">
        <v>3</v>
      </c>
      <c r="F338" s="2646"/>
      <c r="G338" s="2646"/>
      <c r="H338" s="2646"/>
      <c r="I338" s="2646"/>
      <c r="J338" s="2646"/>
      <c r="K338" s="2646"/>
      <c r="L338" s="2647"/>
      <c r="M338" s="2645"/>
      <c r="N338" s="2648"/>
      <c r="O338" s="2646"/>
      <c r="P338" s="2646"/>
      <c r="Q338" s="2646"/>
      <c r="R338" s="2646"/>
      <c r="S338" s="2646"/>
      <c r="T338" s="2647"/>
      <c r="V338" s="2648"/>
      <c r="W338" s="2646"/>
      <c r="X338" s="2646"/>
      <c r="Y338" s="2646"/>
      <c r="Z338" s="2646"/>
      <c r="AA338" s="2646"/>
      <c r="AB338" s="2647"/>
      <c r="AC338" s="2631"/>
      <c r="AD338" s="2640"/>
      <c r="AE338" s="2638"/>
      <c r="AF338" s="2638"/>
      <c r="AG338" s="2641"/>
      <c r="AH338" s="2642"/>
      <c r="AI338" s="2642"/>
      <c r="AJ338" s="2642"/>
      <c r="AK338" s="2642"/>
      <c r="AL338" s="2642"/>
      <c r="AM338" s="2642"/>
      <c r="AN338" s="2750"/>
      <c r="AO338" s="2606"/>
      <c r="AP338" s="2644" t="s">
        <v>6530</v>
      </c>
      <c r="AR338" s="3472"/>
      <c r="AS338" s="3438" t="str">
        <f t="shared" si="5"/>
        <v>Please complete all cells in row</v>
      </c>
      <c r="AT338" s="3473">
        <v>3</v>
      </c>
      <c r="AU338" s="3479"/>
    </row>
    <row r="339" spans="2:47" ht="15" customHeight="1">
      <c r="B339" s="2635" t="s">
        <v>6531</v>
      </c>
      <c r="C339" s="2636" t="s">
        <v>5869</v>
      </c>
      <c r="D339" s="2637" t="s">
        <v>731</v>
      </c>
      <c r="E339" s="2637">
        <v>3</v>
      </c>
      <c r="F339" s="2646"/>
      <c r="G339" s="2646"/>
      <c r="H339" s="2646"/>
      <c r="I339" s="2646"/>
      <c r="J339" s="2646"/>
      <c r="K339" s="2646"/>
      <c r="L339" s="2647"/>
      <c r="M339" s="2645"/>
      <c r="N339" s="2648"/>
      <c r="O339" s="2646"/>
      <c r="P339" s="2646"/>
      <c r="Q339" s="2646"/>
      <c r="R339" s="2646"/>
      <c r="S339" s="2646"/>
      <c r="T339" s="2647"/>
      <c r="V339" s="2648"/>
      <c r="W339" s="2646"/>
      <c r="X339" s="2646"/>
      <c r="Y339" s="2646"/>
      <c r="Z339" s="2646"/>
      <c r="AA339" s="2646"/>
      <c r="AB339" s="2647"/>
      <c r="AC339" s="2631"/>
      <c r="AD339" s="2640"/>
      <c r="AE339" s="2638"/>
      <c r="AF339" s="2638"/>
      <c r="AG339" s="2641"/>
      <c r="AH339" s="2642"/>
      <c r="AI339" s="2642"/>
      <c r="AJ339" s="2642"/>
      <c r="AK339" s="2642"/>
      <c r="AL339" s="2642"/>
      <c r="AM339" s="2642"/>
      <c r="AN339" s="2750"/>
      <c r="AO339" s="2606"/>
      <c r="AP339" s="2644" t="s">
        <v>6532</v>
      </c>
      <c r="AR339" s="3472"/>
      <c r="AS339" s="3438" t="str">
        <f t="shared" si="5"/>
        <v>Please complete all cells in row</v>
      </c>
      <c r="AT339" s="3473">
        <v>3</v>
      </c>
      <c r="AU339" s="3479"/>
    </row>
    <row r="340" spans="2:47" ht="15" customHeight="1">
      <c r="B340" s="2635" t="s">
        <v>6533</v>
      </c>
      <c r="C340" s="2636" t="s">
        <v>5869</v>
      </c>
      <c r="D340" s="2637" t="s">
        <v>731</v>
      </c>
      <c r="E340" s="2637">
        <v>3</v>
      </c>
      <c r="F340" s="2646"/>
      <c r="G340" s="2646"/>
      <c r="H340" s="2646"/>
      <c r="I340" s="2646"/>
      <c r="J340" s="2646"/>
      <c r="K340" s="2646"/>
      <c r="L340" s="2647"/>
      <c r="M340" s="2645"/>
      <c r="N340" s="2648"/>
      <c r="O340" s="2646"/>
      <c r="P340" s="2646"/>
      <c r="Q340" s="2646"/>
      <c r="R340" s="2646"/>
      <c r="S340" s="2646"/>
      <c r="T340" s="2647"/>
      <c r="V340" s="2648"/>
      <c r="W340" s="2646"/>
      <c r="X340" s="2646"/>
      <c r="Y340" s="2646"/>
      <c r="Z340" s="2646"/>
      <c r="AA340" s="2646"/>
      <c r="AB340" s="2647"/>
      <c r="AC340" s="2631"/>
      <c r="AD340" s="2640"/>
      <c r="AE340" s="2638"/>
      <c r="AF340" s="2638"/>
      <c r="AG340" s="2641"/>
      <c r="AH340" s="2642"/>
      <c r="AI340" s="2642"/>
      <c r="AJ340" s="2642"/>
      <c r="AK340" s="2642"/>
      <c r="AL340" s="2642"/>
      <c r="AM340" s="2642"/>
      <c r="AN340" s="2750"/>
      <c r="AO340" s="2606"/>
      <c r="AP340" s="2644" t="s">
        <v>6534</v>
      </c>
      <c r="AR340" s="3472"/>
      <c r="AS340" s="3438" t="str">
        <f t="shared" si="5"/>
        <v>Please complete all cells in row</v>
      </c>
      <c r="AT340" s="3473">
        <v>3</v>
      </c>
      <c r="AU340" s="3479"/>
    </row>
    <row r="341" spans="2:47" ht="15" customHeight="1">
      <c r="B341" s="2635" t="s">
        <v>6535</v>
      </c>
      <c r="C341" s="2636" t="s">
        <v>5869</v>
      </c>
      <c r="D341" s="2637" t="s">
        <v>731</v>
      </c>
      <c r="E341" s="2637">
        <v>3</v>
      </c>
      <c r="F341" s="2646"/>
      <c r="G341" s="2646"/>
      <c r="H341" s="2646"/>
      <c r="I341" s="2646"/>
      <c r="J341" s="2646"/>
      <c r="K341" s="2646"/>
      <c r="L341" s="2647"/>
      <c r="M341" s="2645"/>
      <c r="N341" s="2648"/>
      <c r="O341" s="2646"/>
      <c r="P341" s="2646"/>
      <c r="Q341" s="2646"/>
      <c r="R341" s="2646"/>
      <c r="S341" s="2646"/>
      <c r="T341" s="2647"/>
      <c r="V341" s="2648"/>
      <c r="W341" s="2646"/>
      <c r="X341" s="2646"/>
      <c r="Y341" s="2646"/>
      <c r="Z341" s="2646"/>
      <c r="AA341" s="2646"/>
      <c r="AB341" s="2647"/>
      <c r="AC341" s="2631"/>
      <c r="AD341" s="2640"/>
      <c r="AE341" s="2638"/>
      <c r="AF341" s="2638"/>
      <c r="AG341" s="2641"/>
      <c r="AH341" s="2642"/>
      <c r="AI341" s="2642"/>
      <c r="AJ341" s="2642"/>
      <c r="AK341" s="2642"/>
      <c r="AL341" s="2642"/>
      <c r="AM341" s="2642"/>
      <c r="AN341" s="2750"/>
      <c r="AO341" s="2606"/>
      <c r="AP341" s="2644" t="s">
        <v>6536</v>
      </c>
      <c r="AR341" s="3472"/>
      <c r="AS341" s="3438" t="str">
        <f t="shared" si="5"/>
        <v>Please complete all cells in row</v>
      </c>
      <c r="AT341" s="3473">
        <v>3</v>
      </c>
      <c r="AU341" s="3479"/>
    </row>
    <row r="342" spans="2:47" ht="15" customHeight="1">
      <c r="B342" s="2635" t="s">
        <v>6537</v>
      </c>
      <c r="C342" s="2636" t="s">
        <v>5869</v>
      </c>
      <c r="D342" s="2637" t="s">
        <v>731</v>
      </c>
      <c r="E342" s="2637">
        <v>3</v>
      </c>
      <c r="F342" s="2646"/>
      <c r="G342" s="2646"/>
      <c r="H342" s="2646"/>
      <c r="I342" s="2646"/>
      <c r="J342" s="2646"/>
      <c r="K342" s="2646"/>
      <c r="L342" s="2647"/>
      <c r="M342" s="2645"/>
      <c r="N342" s="2648"/>
      <c r="O342" s="2646"/>
      <c r="P342" s="2646"/>
      <c r="Q342" s="2646"/>
      <c r="R342" s="2646"/>
      <c r="S342" s="2646"/>
      <c r="T342" s="2647"/>
      <c r="V342" s="2648"/>
      <c r="W342" s="2646"/>
      <c r="X342" s="2646"/>
      <c r="Y342" s="2646"/>
      <c r="Z342" s="2646"/>
      <c r="AA342" s="2646"/>
      <c r="AB342" s="2647"/>
      <c r="AC342" s="2631"/>
      <c r="AD342" s="2640"/>
      <c r="AE342" s="2638"/>
      <c r="AF342" s="2638"/>
      <c r="AG342" s="2641"/>
      <c r="AH342" s="2642"/>
      <c r="AI342" s="2642"/>
      <c r="AJ342" s="2642"/>
      <c r="AK342" s="2642"/>
      <c r="AL342" s="2642"/>
      <c r="AM342" s="2642"/>
      <c r="AN342" s="2750"/>
      <c r="AO342" s="2606"/>
      <c r="AP342" s="2644" t="s">
        <v>6538</v>
      </c>
      <c r="AR342" s="3472"/>
      <c r="AS342" s="3438" t="str">
        <f t="shared" si="5"/>
        <v>Please complete all cells in row</v>
      </c>
      <c r="AT342" s="3473">
        <v>3</v>
      </c>
      <c r="AU342" s="3479"/>
    </row>
    <row r="343" spans="2:47" ht="15" customHeight="1">
      <c r="B343" s="2635" t="s">
        <v>6539</v>
      </c>
      <c r="C343" s="2636" t="s">
        <v>5869</v>
      </c>
      <c r="D343" s="2637" t="s">
        <v>731</v>
      </c>
      <c r="E343" s="2637">
        <v>3</v>
      </c>
      <c r="F343" s="2646"/>
      <c r="G343" s="2646"/>
      <c r="H343" s="2646"/>
      <c r="I343" s="2646"/>
      <c r="J343" s="2646"/>
      <c r="K343" s="2646"/>
      <c r="L343" s="2647"/>
      <c r="M343" s="2645"/>
      <c r="N343" s="2648"/>
      <c r="O343" s="2646"/>
      <c r="P343" s="2646"/>
      <c r="Q343" s="2646"/>
      <c r="R343" s="2646"/>
      <c r="S343" s="2646"/>
      <c r="T343" s="2647"/>
      <c r="V343" s="2648"/>
      <c r="W343" s="2646"/>
      <c r="X343" s="2646"/>
      <c r="Y343" s="2646"/>
      <c r="Z343" s="2646"/>
      <c r="AA343" s="2646"/>
      <c r="AB343" s="2647"/>
      <c r="AC343" s="2631"/>
      <c r="AD343" s="2640"/>
      <c r="AE343" s="2638"/>
      <c r="AF343" s="2638"/>
      <c r="AG343" s="2641"/>
      <c r="AH343" s="2642"/>
      <c r="AI343" s="2642"/>
      <c r="AJ343" s="2642"/>
      <c r="AK343" s="2642"/>
      <c r="AL343" s="2642"/>
      <c r="AM343" s="2642"/>
      <c r="AN343" s="2750"/>
      <c r="AO343" s="2606"/>
      <c r="AP343" s="2644" t="s">
        <v>6540</v>
      </c>
      <c r="AR343" s="3472"/>
      <c r="AS343" s="3438" t="str">
        <f t="shared" si="5"/>
        <v>Please complete all cells in row</v>
      </c>
      <c r="AT343" s="3473">
        <v>3</v>
      </c>
      <c r="AU343" s="3479"/>
    </row>
    <row r="344" spans="2:47" ht="15" customHeight="1">
      <c r="B344" s="2635" t="s">
        <v>6541</v>
      </c>
      <c r="C344" s="2636" t="s">
        <v>5869</v>
      </c>
      <c r="D344" s="2637" t="s">
        <v>731</v>
      </c>
      <c r="E344" s="2637">
        <v>3</v>
      </c>
      <c r="F344" s="2646"/>
      <c r="G344" s="2646"/>
      <c r="H344" s="2646"/>
      <c r="I344" s="2646"/>
      <c r="J344" s="2646"/>
      <c r="K344" s="2646"/>
      <c r="L344" s="2647"/>
      <c r="M344" s="2645"/>
      <c r="N344" s="2648"/>
      <c r="O344" s="2646"/>
      <c r="P344" s="2646"/>
      <c r="Q344" s="2646"/>
      <c r="R344" s="2646"/>
      <c r="S344" s="2646"/>
      <c r="T344" s="2647"/>
      <c r="V344" s="2648"/>
      <c r="W344" s="2646"/>
      <c r="X344" s="2646"/>
      <c r="Y344" s="2646"/>
      <c r="Z344" s="2646"/>
      <c r="AA344" s="2646"/>
      <c r="AB344" s="2647"/>
      <c r="AC344" s="2631"/>
      <c r="AD344" s="2640"/>
      <c r="AE344" s="2638"/>
      <c r="AF344" s="2638"/>
      <c r="AG344" s="2641"/>
      <c r="AH344" s="2642"/>
      <c r="AI344" s="2642"/>
      <c r="AJ344" s="2642"/>
      <c r="AK344" s="2642"/>
      <c r="AL344" s="2642"/>
      <c r="AM344" s="2642"/>
      <c r="AN344" s="2750"/>
      <c r="AO344" s="2606"/>
      <c r="AP344" s="2644" t="s">
        <v>6542</v>
      </c>
      <c r="AR344" s="3472"/>
      <c r="AS344" s="3438" t="str">
        <f t="shared" si="5"/>
        <v>Please complete all cells in row</v>
      </c>
      <c r="AT344" s="3473">
        <v>3</v>
      </c>
      <c r="AU344" s="3479"/>
    </row>
    <row r="345" spans="2:47" ht="15" customHeight="1">
      <c r="B345" s="2635" t="s">
        <v>6543</v>
      </c>
      <c r="C345" s="2636" t="s">
        <v>5869</v>
      </c>
      <c r="D345" s="2637" t="s">
        <v>731</v>
      </c>
      <c r="E345" s="2637">
        <v>3</v>
      </c>
      <c r="F345" s="2646"/>
      <c r="G345" s="2646"/>
      <c r="H345" s="2646"/>
      <c r="I345" s="2646"/>
      <c r="J345" s="2646"/>
      <c r="K345" s="2646"/>
      <c r="L345" s="2647"/>
      <c r="M345" s="2645"/>
      <c r="N345" s="2648"/>
      <c r="O345" s="2646"/>
      <c r="P345" s="2646"/>
      <c r="Q345" s="2646"/>
      <c r="R345" s="2646"/>
      <c r="S345" s="2646"/>
      <c r="T345" s="2647"/>
      <c r="V345" s="2648"/>
      <c r="W345" s="2646"/>
      <c r="X345" s="2646"/>
      <c r="Y345" s="2646"/>
      <c r="Z345" s="2646"/>
      <c r="AA345" s="2646"/>
      <c r="AB345" s="2647"/>
      <c r="AC345" s="2631"/>
      <c r="AD345" s="2640"/>
      <c r="AE345" s="2638"/>
      <c r="AF345" s="2638"/>
      <c r="AG345" s="2641"/>
      <c r="AH345" s="2642"/>
      <c r="AI345" s="2642"/>
      <c r="AJ345" s="2642"/>
      <c r="AK345" s="2642"/>
      <c r="AL345" s="2642"/>
      <c r="AM345" s="2642"/>
      <c r="AN345" s="2750"/>
      <c r="AO345" s="2606"/>
      <c r="AP345" s="2644" t="s">
        <v>6544</v>
      </c>
      <c r="AR345" s="3472"/>
      <c r="AS345" s="3438" t="str">
        <f t="shared" si="5"/>
        <v>Please complete all cells in row</v>
      </c>
      <c r="AT345" s="3473">
        <v>3</v>
      </c>
      <c r="AU345" s="3479"/>
    </row>
    <row r="346" spans="2:47" ht="15" customHeight="1">
      <c r="B346" s="2635" t="s">
        <v>6545</v>
      </c>
      <c r="C346" s="2636" t="s">
        <v>5869</v>
      </c>
      <c r="D346" s="2637" t="s">
        <v>731</v>
      </c>
      <c r="E346" s="2637">
        <v>3</v>
      </c>
      <c r="F346" s="2646"/>
      <c r="G346" s="2646"/>
      <c r="H346" s="2646"/>
      <c r="I346" s="2646"/>
      <c r="J346" s="2646"/>
      <c r="K346" s="2646"/>
      <c r="L346" s="2647"/>
      <c r="M346" s="2645"/>
      <c r="N346" s="2648"/>
      <c r="O346" s="2646"/>
      <c r="P346" s="2646"/>
      <c r="Q346" s="2646"/>
      <c r="R346" s="2646"/>
      <c r="S346" s="2646"/>
      <c r="T346" s="2647"/>
      <c r="V346" s="2648"/>
      <c r="W346" s="2646"/>
      <c r="X346" s="2646"/>
      <c r="Y346" s="2646"/>
      <c r="Z346" s="2646"/>
      <c r="AA346" s="2646"/>
      <c r="AB346" s="2647"/>
      <c r="AC346" s="2631"/>
      <c r="AD346" s="2640"/>
      <c r="AE346" s="2638"/>
      <c r="AF346" s="2638"/>
      <c r="AG346" s="2641"/>
      <c r="AH346" s="2642"/>
      <c r="AI346" s="2642"/>
      <c r="AJ346" s="2642"/>
      <c r="AK346" s="2642"/>
      <c r="AL346" s="2642"/>
      <c r="AM346" s="2642"/>
      <c r="AN346" s="2750"/>
      <c r="AO346" s="2606"/>
      <c r="AP346" s="2644" t="s">
        <v>6546</v>
      </c>
      <c r="AR346" s="3472"/>
      <c r="AS346" s="3438" t="str">
        <f t="shared" si="5"/>
        <v>Please complete all cells in row</v>
      </c>
      <c r="AT346" s="3473">
        <v>3</v>
      </c>
      <c r="AU346" s="3479"/>
    </row>
    <row r="347" spans="2:47" ht="15" customHeight="1">
      <c r="B347" s="2635" t="s">
        <v>6547</v>
      </c>
      <c r="C347" s="2636" t="s">
        <v>5869</v>
      </c>
      <c r="D347" s="2637" t="s">
        <v>731</v>
      </c>
      <c r="E347" s="2637">
        <v>3</v>
      </c>
      <c r="F347" s="2646"/>
      <c r="G347" s="2646"/>
      <c r="H347" s="2646"/>
      <c r="I347" s="2646"/>
      <c r="J347" s="2646"/>
      <c r="K347" s="2646"/>
      <c r="L347" s="2647"/>
      <c r="M347" s="2645"/>
      <c r="N347" s="2648"/>
      <c r="O347" s="2646"/>
      <c r="P347" s="2646"/>
      <c r="Q347" s="2646"/>
      <c r="R347" s="2646"/>
      <c r="S347" s="2646"/>
      <c r="T347" s="2647"/>
      <c r="V347" s="2648"/>
      <c r="W347" s="2646"/>
      <c r="X347" s="2646"/>
      <c r="Y347" s="2646"/>
      <c r="Z347" s="2646"/>
      <c r="AA347" s="2646"/>
      <c r="AB347" s="2647"/>
      <c r="AC347" s="2631"/>
      <c r="AD347" s="2640"/>
      <c r="AE347" s="2638"/>
      <c r="AF347" s="2638"/>
      <c r="AG347" s="2641"/>
      <c r="AH347" s="2642"/>
      <c r="AI347" s="2642"/>
      <c r="AJ347" s="2642"/>
      <c r="AK347" s="2642"/>
      <c r="AL347" s="2642"/>
      <c r="AM347" s="2642"/>
      <c r="AN347" s="2750"/>
      <c r="AO347" s="2606"/>
      <c r="AP347" s="2644" t="s">
        <v>6548</v>
      </c>
      <c r="AR347" s="3472"/>
      <c r="AS347" s="3438" t="str">
        <f t="shared" si="5"/>
        <v>Please complete all cells in row</v>
      </c>
      <c r="AT347" s="3473">
        <v>3</v>
      </c>
      <c r="AU347" s="3479"/>
    </row>
    <row r="348" spans="2:47" ht="15" customHeight="1">
      <c r="B348" s="2635" t="s">
        <v>6549</v>
      </c>
      <c r="C348" s="2636" t="s">
        <v>5869</v>
      </c>
      <c r="D348" s="2637" t="s">
        <v>731</v>
      </c>
      <c r="E348" s="2637">
        <v>3</v>
      </c>
      <c r="F348" s="2646"/>
      <c r="G348" s="2646"/>
      <c r="H348" s="2646"/>
      <c r="I348" s="2646"/>
      <c r="J348" s="2646"/>
      <c r="K348" s="2646"/>
      <c r="L348" s="2647"/>
      <c r="M348" s="2645"/>
      <c r="N348" s="2648"/>
      <c r="O348" s="2646"/>
      <c r="P348" s="2646"/>
      <c r="Q348" s="2646"/>
      <c r="R348" s="2646"/>
      <c r="S348" s="2646"/>
      <c r="T348" s="2647"/>
      <c r="V348" s="2648"/>
      <c r="W348" s="2646"/>
      <c r="X348" s="2646"/>
      <c r="Y348" s="2646"/>
      <c r="Z348" s="2646"/>
      <c r="AA348" s="2646"/>
      <c r="AB348" s="2647"/>
      <c r="AC348" s="2631"/>
      <c r="AD348" s="2640"/>
      <c r="AE348" s="2638"/>
      <c r="AF348" s="2638"/>
      <c r="AG348" s="2641"/>
      <c r="AH348" s="2642"/>
      <c r="AI348" s="2642"/>
      <c r="AJ348" s="2642"/>
      <c r="AK348" s="2642"/>
      <c r="AL348" s="2642"/>
      <c r="AM348" s="2642"/>
      <c r="AN348" s="2750"/>
      <c r="AO348" s="2606"/>
      <c r="AP348" s="2644" t="s">
        <v>6550</v>
      </c>
      <c r="AR348" s="3472"/>
      <c r="AS348" s="3438" t="str">
        <f t="shared" si="5"/>
        <v>Please complete all cells in row</v>
      </c>
      <c r="AT348" s="3473">
        <v>3</v>
      </c>
      <c r="AU348" s="3479"/>
    </row>
    <row r="349" spans="2:47" ht="15" customHeight="1">
      <c r="B349" s="2635" t="s">
        <v>6551</v>
      </c>
      <c r="C349" s="2636" t="s">
        <v>5869</v>
      </c>
      <c r="D349" s="2637" t="s">
        <v>731</v>
      </c>
      <c r="E349" s="2637">
        <v>3</v>
      </c>
      <c r="F349" s="2646"/>
      <c r="G349" s="2646"/>
      <c r="H349" s="2646"/>
      <c r="I349" s="2646"/>
      <c r="J349" s="2646"/>
      <c r="K349" s="2646"/>
      <c r="L349" s="2647"/>
      <c r="M349" s="2645"/>
      <c r="N349" s="2648"/>
      <c r="O349" s="2646"/>
      <c r="P349" s="2646"/>
      <c r="Q349" s="2646"/>
      <c r="R349" s="2646"/>
      <c r="S349" s="2646"/>
      <c r="T349" s="2647"/>
      <c r="V349" s="2648"/>
      <c r="W349" s="2646"/>
      <c r="X349" s="2646"/>
      <c r="Y349" s="2646"/>
      <c r="Z349" s="2646"/>
      <c r="AA349" s="2646"/>
      <c r="AB349" s="2647"/>
      <c r="AC349" s="2631"/>
      <c r="AD349" s="2640"/>
      <c r="AE349" s="2638"/>
      <c r="AF349" s="2638"/>
      <c r="AG349" s="2641"/>
      <c r="AH349" s="2642"/>
      <c r="AI349" s="2642"/>
      <c r="AJ349" s="2642"/>
      <c r="AK349" s="2642"/>
      <c r="AL349" s="2642"/>
      <c r="AM349" s="2642"/>
      <c r="AN349" s="2750"/>
      <c r="AO349" s="2606"/>
      <c r="AP349" s="2644" t="s">
        <v>6552</v>
      </c>
      <c r="AR349" s="3472"/>
      <c r="AS349" s="3438" t="str">
        <f t="shared" si="5"/>
        <v>Please complete all cells in row</v>
      </c>
      <c r="AT349" s="3473">
        <v>3</v>
      </c>
      <c r="AU349" s="3479"/>
    </row>
    <row r="350" spans="2:47" ht="15" customHeight="1">
      <c r="B350" s="2635" t="s">
        <v>6553</v>
      </c>
      <c r="C350" s="2636" t="s">
        <v>5869</v>
      </c>
      <c r="D350" s="2637" t="s">
        <v>731</v>
      </c>
      <c r="E350" s="2637">
        <v>3</v>
      </c>
      <c r="F350" s="2646"/>
      <c r="G350" s="2646"/>
      <c r="H350" s="2646"/>
      <c r="I350" s="2646"/>
      <c r="J350" s="2646"/>
      <c r="K350" s="2646"/>
      <c r="L350" s="2647"/>
      <c r="M350" s="2645"/>
      <c r="N350" s="2648"/>
      <c r="O350" s="2646"/>
      <c r="P350" s="2646"/>
      <c r="Q350" s="2646"/>
      <c r="R350" s="2646"/>
      <c r="S350" s="2646"/>
      <c r="T350" s="2647"/>
      <c r="V350" s="2648"/>
      <c r="W350" s="2646"/>
      <c r="X350" s="2646"/>
      <c r="Y350" s="2646"/>
      <c r="Z350" s="2646"/>
      <c r="AA350" s="2646"/>
      <c r="AB350" s="2647"/>
      <c r="AC350" s="2631"/>
      <c r="AD350" s="2640"/>
      <c r="AE350" s="2638"/>
      <c r="AF350" s="2638"/>
      <c r="AG350" s="2641"/>
      <c r="AH350" s="2642"/>
      <c r="AI350" s="2642"/>
      <c r="AJ350" s="2642"/>
      <c r="AK350" s="2642"/>
      <c r="AL350" s="2642"/>
      <c r="AM350" s="2642"/>
      <c r="AN350" s="2750"/>
      <c r="AO350" s="2606"/>
      <c r="AP350" s="2644" t="s">
        <v>6554</v>
      </c>
      <c r="AR350" s="3472"/>
      <c r="AS350" s="3438" t="str">
        <f t="shared" si="5"/>
        <v>Please complete all cells in row</v>
      </c>
      <c r="AT350" s="3473">
        <v>3</v>
      </c>
      <c r="AU350" s="3479"/>
    </row>
    <row r="351" spans="2:47" ht="15" customHeight="1">
      <c r="B351" s="2635" t="s">
        <v>6555</v>
      </c>
      <c r="C351" s="2636" t="s">
        <v>5869</v>
      </c>
      <c r="D351" s="2637" t="s">
        <v>731</v>
      </c>
      <c r="E351" s="2637">
        <v>3</v>
      </c>
      <c r="F351" s="2646"/>
      <c r="G351" s="2646"/>
      <c r="H351" s="2646"/>
      <c r="I351" s="2646"/>
      <c r="J351" s="2646"/>
      <c r="K351" s="2646"/>
      <c r="L351" s="2647"/>
      <c r="M351" s="2645"/>
      <c r="N351" s="2648"/>
      <c r="O351" s="2646"/>
      <c r="P351" s="2646"/>
      <c r="Q351" s="2646"/>
      <c r="R351" s="2646"/>
      <c r="S351" s="2646"/>
      <c r="T351" s="2647"/>
      <c r="V351" s="2648"/>
      <c r="W351" s="2646"/>
      <c r="X351" s="2646"/>
      <c r="Y351" s="2646"/>
      <c r="Z351" s="2646"/>
      <c r="AA351" s="2646"/>
      <c r="AB351" s="2647"/>
      <c r="AC351" s="2631"/>
      <c r="AD351" s="2640"/>
      <c r="AE351" s="2638"/>
      <c r="AF351" s="2638"/>
      <c r="AG351" s="2641"/>
      <c r="AH351" s="2642"/>
      <c r="AI351" s="2642"/>
      <c r="AJ351" s="2642"/>
      <c r="AK351" s="2642"/>
      <c r="AL351" s="2642"/>
      <c r="AM351" s="2642"/>
      <c r="AN351" s="2750"/>
      <c r="AO351" s="2606"/>
      <c r="AP351" s="2644" t="s">
        <v>6556</v>
      </c>
      <c r="AR351" s="3472"/>
      <c r="AS351" s="3438" t="str">
        <f t="shared" si="5"/>
        <v>Please complete all cells in row</v>
      </c>
      <c r="AT351" s="3473">
        <v>3</v>
      </c>
      <c r="AU351" s="3479"/>
    </row>
    <row r="352" spans="2:47" ht="15" customHeight="1">
      <c r="B352" s="2635" t="s">
        <v>6557</v>
      </c>
      <c r="C352" s="2636" t="s">
        <v>5869</v>
      </c>
      <c r="D352" s="2637" t="s">
        <v>731</v>
      </c>
      <c r="E352" s="2637">
        <v>3</v>
      </c>
      <c r="F352" s="2646"/>
      <c r="G352" s="2646"/>
      <c r="H352" s="2646"/>
      <c r="I352" s="2646"/>
      <c r="J352" s="2646"/>
      <c r="K352" s="2646"/>
      <c r="L352" s="2647"/>
      <c r="M352" s="2645"/>
      <c r="N352" s="2648"/>
      <c r="O352" s="2646"/>
      <c r="P352" s="2646"/>
      <c r="Q352" s="2646"/>
      <c r="R352" s="2646"/>
      <c r="S352" s="2646"/>
      <c r="T352" s="2647"/>
      <c r="V352" s="2648"/>
      <c r="W352" s="2646"/>
      <c r="X352" s="2646"/>
      <c r="Y352" s="2646"/>
      <c r="Z352" s="2646"/>
      <c r="AA352" s="2646"/>
      <c r="AB352" s="2647"/>
      <c r="AC352" s="2631"/>
      <c r="AD352" s="2640"/>
      <c r="AE352" s="2638"/>
      <c r="AF352" s="2638"/>
      <c r="AG352" s="2641"/>
      <c r="AH352" s="2642"/>
      <c r="AI352" s="2642"/>
      <c r="AJ352" s="2642"/>
      <c r="AK352" s="2642"/>
      <c r="AL352" s="2642"/>
      <c r="AM352" s="2642"/>
      <c r="AN352" s="2750"/>
      <c r="AO352" s="2606"/>
      <c r="AP352" s="2644" t="s">
        <v>6558</v>
      </c>
      <c r="AR352" s="3472"/>
      <c r="AS352" s="3438" t="str">
        <f t="shared" si="5"/>
        <v>Please complete all cells in row</v>
      </c>
      <c r="AT352" s="3473">
        <v>3</v>
      </c>
      <c r="AU352" s="3479"/>
    </row>
    <row r="353" spans="2:47" ht="15" customHeight="1">
      <c r="B353" s="2635" t="s">
        <v>6559</v>
      </c>
      <c r="C353" s="2636" t="s">
        <v>5869</v>
      </c>
      <c r="D353" s="2637" t="s">
        <v>731</v>
      </c>
      <c r="E353" s="2637">
        <v>3</v>
      </c>
      <c r="F353" s="2646"/>
      <c r="G353" s="2646"/>
      <c r="H353" s="2646"/>
      <c r="I353" s="2646"/>
      <c r="J353" s="2646"/>
      <c r="K353" s="2646"/>
      <c r="L353" s="2647"/>
      <c r="M353" s="2645"/>
      <c r="N353" s="2648"/>
      <c r="O353" s="2646"/>
      <c r="P353" s="2646"/>
      <c r="Q353" s="2646"/>
      <c r="R353" s="2646"/>
      <c r="S353" s="2646"/>
      <c r="T353" s="2647"/>
      <c r="V353" s="2648"/>
      <c r="W353" s="2646"/>
      <c r="X353" s="2646"/>
      <c r="Y353" s="2646"/>
      <c r="Z353" s="2646"/>
      <c r="AA353" s="2646"/>
      <c r="AB353" s="2647"/>
      <c r="AC353" s="2631"/>
      <c r="AD353" s="2640"/>
      <c r="AE353" s="2638"/>
      <c r="AF353" s="2638"/>
      <c r="AG353" s="2641"/>
      <c r="AH353" s="2642"/>
      <c r="AI353" s="2642"/>
      <c r="AJ353" s="2642"/>
      <c r="AK353" s="2642"/>
      <c r="AL353" s="2642"/>
      <c r="AM353" s="2642"/>
      <c r="AN353" s="2750"/>
      <c r="AO353" s="2606"/>
      <c r="AP353" s="2644" t="s">
        <v>6560</v>
      </c>
      <c r="AR353" s="3472"/>
      <c r="AS353" s="3438" t="str">
        <f t="shared" si="5"/>
        <v>Please complete all cells in row</v>
      </c>
      <c r="AT353" s="3473">
        <v>3</v>
      </c>
      <c r="AU353" s="3479"/>
    </row>
    <row r="354" spans="2:47" ht="15" customHeight="1">
      <c r="B354" s="2635" t="s">
        <v>6561</v>
      </c>
      <c r="C354" s="2636" t="s">
        <v>5869</v>
      </c>
      <c r="D354" s="2637" t="s">
        <v>731</v>
      </c>
      <c r="E354" s="2637">
        <v>3</v>
      </c>
      <c r="F354" s="2646"/>
      <c r="G354" s="2646"/>
      <c r="H354" s="2646"/>
      <c r="I354" s="2646"/>
      <c r="J354" s="2646"/>
      <c r="K354" s="2646"/>
      <c r="L354" s="2647"/>
      <c r="M354" s="2645"/>
      <c r="N354" s="2648"/>
      <c r="O354" s="2646"/>
      <c r="P354" s="2646"/>
      <c r="Q354" s="2646"/>
      <c r="R354" s="2646"/>
      <c r="S354" s="2646"/>
      <c r="T354" s="2647"/>
      <c r="V354" s="2648"/>
      <c r="W354" s="2646"/>
      <c r="X354" s="2646"/>
      <c r="Y354" s="2646"/>
      <c r="Z354" s="2646"/>
      <c r="AA354" s="2646"/>
      <c r="AB354" s="2647"/>
      <c r="AC354" s="2631"/>
      <c r="AD354" s="2640"/>
      <c r="AE354" s="2638"/>
      <c r="AF354" s="2638"/>
      <c r="AG354" s="2641"/>
      <c r="AH354" s="2642"/>
      <c r="AI354" s="2642"/>
      <c r="AJ354" s="2642"/>
      <c r="AK354" s="2642"/>
      <c r="AL354" s="2642"/>
      <c r="AM354" s="2642"/>
      <c r="AN354" s="2750"/>
      <c r="AO354" s="2606"/>
      <c r="AP354" s="2644" t="s">
        <v>6562</v>
      </c>
      <c r="AR354" s="3472"/>
      <c r="AS354" s="3438" t="str">
        <f t="shared" si="5"/>
        <v>Please complete all cells in row</v>
      </c>
      <c r="AT354" s="3473">
        <v>3</v>
      </c>
      <c r="AU354" s="3479"/>
    </row>
    <row r="355" spans="2:47" ht="15" customHeight="1">
      <c r="B355" s="2635" t="s">
        <v>6563</v>
      </c>
      <c r="C355" s="2636" t="s">
        <v>5869</v>
      </c>
      <c r="D355" s="2637" t="s">
        <v>731</v>
      </c>
      <c r="E355" s="2637">
        <v>3</v>
      </c>
      <c r="F355" s="2646"/>
      <c r="G355" s="2646"/>
      <c r="H355" s="2646"/>
      <c r="I355" s="2646"/>
      <c r="J355" s="2646"/>
      <c r="K355" s="2646"/>
      <c r="L355" s="2647"/>
      <c r="M355" s="2645"/>
      <c r="N355" s="2648"/>
      <c r="O355" s="2646"/>
      <c r="P355" s="2646"/>
      <c r="Q355" s="2646"/>
      <c r="R355" s="2646"/>
      <c r="S355" s="2646"/>
      <c r="T355" s="2647"/>
      <c r="V355" s="2648"/>
      <c r="W355" s="2646"/>
      <c r="X355" s="2646"/>
      <c r="Y355" s="2646"/>
      <c r="Z355" s="2646"/>
      <c r="AA355" s="2646"/>
      <c r="AB355" s="2647"/>
      <c r="AC355" s="2631"/>
      <c r="AD355" s="2640"/>
      <c r="AE355" s="2638"/>
      <c r="AF355" s="2638"/>
      <c r="AG355" s="2641"/>
      <c r="AH355" s="2642"/>
      <c r="AI355" s="2642"/>
      <c r="AJ355" s="2642"/>
      <c r="AK355" s="2642"/>
      <c r="AL355" s="2642"/>
      <c r="AM355" s="2642"/>
      <c r="AN355" s="2750"/>
      <c r="AO355" s="2606"/>
      <c r="AP355" s="2644" t="s">
        <v>6564</v>
      </c>
      <c r="AR355" s="3472"/>
      <c r="AS355" s="3438" t="str">
        <f t="shared" si="5"/>
        <v>Please complete all cells in row</v>
      </c>
      <c r="AT355" s="3473">
        <v>3</v>
      </c>
      <c r="AU355" s="3479"/>
    </row>
    <row r="356" spans="2:47" ht="15" customHeight="1">
      <c r="B356" s="2635" t="s">
        <v>6565</v>
      </c>
      <c r="C356" s="2636" t="s">
        <v>5869</v>
      </c>
      <c r="D356" s="2637" t="s">
        <v>731</v>
      </c>
      <c r="E356" s="2637">
        <v>3</v>
      </c>
      <c r="F356" s="2646"/>
      <c r="G356" s="2646"/>
      <c r="H356" s="2646"/>
      <c r="I356" s="2646"/>
      <c r="J356" s="2646"/>
      <c r="K356" s="2646"/>
      <c r="L356" s="2647"/>
      <c r="M356" s="2645"/>
      <c r="N356" s="2648"/>
      <c r="O356" s="2646"/>
      <c r="P356" s="2646"/>
      <c r="Q356" s="2646"/>
      <c r="R356" s="2646"/>
      <c r="S356" s="2646"/>
      <c r="T356" s="2647"/>
      <c r="V356" s="2648"/>
      <c r="W356" s="2646"/>
      <c r="X356" s="2646"/>
      <c r="Y356" s="2646"/>
      <c r="Z356" s="2646"/>
      <c r="AA356" s="2646"/>
      <c r="AB356" s="2647"/>
      <c r="AC356" s="2631"/>
      <c r="AD356" s="2640"/>
      <c r="AE356" s="2638"/>
      <c r="AF356" s="2638"/>
      <c r="AG356" s="2641"/>
      <c r="AH356" s="2642"/>
      <c r="AI356" s="2642"/>
      <c r="AJ356" s="2642"/>
      <c r="AK356" s="2642"/>
      <c r="AL356" s="2642"/>
      <c r="AM356" s="2642"/>
      <c r="AN356" s="2750"/>
      <c r="AO356" s="2606"/>
      <c r="AP356" s="2644" t="s">
        <v>6566</v>
      </c>
      <c r="AR356" s="3472"/>
      <c r="AS356" s="3438" t="str">
        <f t="shared" si="5"/>
        <v>Please complete all cells in row</v>
      </c>
      <c r="AT356" s="3473">
        <v>3</v>
      </c>
      <c r="AU356" s="3479"/>
    </row>
    <row r="357" spans="2:47" ht="15" customHeight="1">
      <c r="B357" s="2635" t="s">
        <v>6567</v>
      </c>
      <c r="C357" s="2636" t="s">
        <v>5869</v>
      </c>
      <c r="D357" s="2637" t="s">
        <v>731</v>
      </c>
      <c r="E357" s="2637">
        <v>3</v>
      </c>
      <c r="F357" s="2646"/>
      <c r="G357" s="2646"/>
      <c r="H357" s="2646"/>
      <c r="I357" s="2646"/>
      <c r="J357" s="2646"/>
      <c r="K357" s="2646"/>
      <c r="L357" s="2647"/>
      <c r="M357" s="2645"/>
      <c r="N357" s="2648"/>
      <c r="O357" s="2646"/>
      <c r="P357" s="2646"/>
      <c r="Q357" s="2646"/>
      <c r="R357" s="2646"/>
      <c r="S357" s="2646"/>
      <c r="T357" s="2647"/>
      <c r="V357" s="2648"/>
      <c r="W357" s="2646"/>
      <c r="X357" s="2646"/>
      <c r="Y357" s="2646"/>
      <c r="Z357" s="2646"/>
      <c r="AA357" s="2646"/>
      <c r="AB357" s="2647"/>
      <c r="AC357" s="2631"/>
      <c r="AD357" s="2640"/>
      <c r="AE357" s="2638"/>
      <c r="AF357" s="2638"/>
      <c r="AG357" s="2641"/>
      <c r="AH357" s="2642"/>
      <c r="AI357" s="2642"/>
      <c r="AJ357" s="2642"/>
      <c r="AK357" s="2642"/>
      <c r="AL357" s="2642"/>
      <c r="AM357" s="2642"/>
      <c r="AN357" s="2750"/>
      <c r="AO357" s="2606"/>
      <c r="AP357" s="2644" t="s">
        <v>6568</v>
      </c>
      <c r="AR357" s="3472"/>
      <c r="AS357" s="3438" t="str">
        <f t="shared" si="5"/>
        <v>Please complete all cells in row</v>
      </c>
      <c r="AT357" s="3473">
        <v>3</v>
      </c>
      <c r="AU357" s="3479"/>
    </row>
    <row r="358" spans="2:47" ht="15" customHeight="1">
      <c r="B358" s="2635" t="s">
        <v>6569</v>
      </c>
      <c r="C358" s="2636" t="s">
        <v>5869</v>
      </c>
      <c r="D358" s="2637" t="s">
        <v>731</v>
      </c>
      <c r="E358" s="2637">
        <v>3</v>
      </c>
      <c r="F358" s="2646"/>
      <c r="G358" s="2646"/>
      <c r="H358" s="2646"/>
      <c r="I358" s="2646"/>
      <c r="J358" s="2646"/>
      <c r="K358" s="2646"/>
      <c r="L358" s="2647"/>
      <c r="M358" s="2645"/>
      <c r="N358" s="2648"/>
      <c r="O358" s="2646"/>
      <c r="P358" s="2646"/>
      <c r="Q358" s="2646"/>
      <c r="R358" s="2646"/>
      <c r="S358" s="2646"/>
      <c r="T358" s="2647"/>
      <c r="V358" s="2648"/>
      <c r="W358" s="2646"/>
      <c r="X358" s="2646"/>
      <c r="Y358" s="2646"/>
      <c r="Z358" s="2646"/>
      <c r="AA358" s="2646"/>
      <c r="AB358" s="2647"/>
      <c r="AC358" s="2631"/>
      <c r="AD358" s="2640"/>
      <c r="AE358" s="2638"/>
      <c r="AF358" s="2638"/>
      <c r="AG358" s="2641"/>
      <c r="AH358" s="2642"/>
      <c r="AI358" s="2642"/>
      <c r="AJ358" s="2642"/>
      <c r="AK358" s="2642"/>
      <c r="AL358" s="2642"/>
      <c r="AM358" s="2642"/>
      <c r="AN358" s="2750"/>
      <c r="AO358" s="2606"/>
      <c r="AP358" s="2644" t="s">
        <v>6570</v>
      </c>
      <c r="AR358" s="3472"/>
      <c r="AS358" s="3438" t="str">
        <f t="shared" si="5"/>
        <v>Please complete all cells in row</v>
      </c>
      <c r="AT358" s="3473">
        <v>3</v>
      </c>
      <c r="AU358" s="3479"/>
    </row>
    <row r="359" spans="2:47" ht="15" customHeight="1">
      <c r="B359" s="2635" t="s">
        <v>6571</v>
      </c>
      <c r="C359" s="2636" t="s">
        <v>5869</v>
      </c>
      <c r="D359" s="2637" t="s">
        <v>731</v>
      </c>
      <c r="E359" s="2637">
        <v>3</v>
      </c>
      <c r="F359" s="2646"/>
      <c r="G359" s="2646"/>
      <c r="H359" s="2646"/>
      <c r="I359" s="2646"/>
      <c r="J359" s="2646"/>
      <c r="K359" s="2646"/>
      <c r="L359" s="2647"/>
      <c r="M359" s="2645"/>
      <c r="N359" s="2648"/>
      <c r="O359" s="2646"/>
      <c r="P359" s="2646"/>
      <c r="Q359" s="2646"/>
      <c r="R359" s="2646"/>
      <c r="S359" s="2646"/>
      <c r="T359" s="2647"/>
      <c r="V359" s="2648"/>
      <c r="W359" s="2646"/>
      <c r="X359" s="2646"/>
      <c r="Y359" s="2646"/>
      <c r="Z359" s="2646"/>
      <c r="AA359" s="2646"/>
      <c r="AB359" s="2647"/>
      <c r="AC359" s="2631"/>
      <c r="AD359" s="2640"/>
      <c r="AE359" s="2638"/>
      <c r="AF359" s="2638"/>
      <c r="AG359" s="2641"/>
      <c r="AH359" s="2642"/>
      <c r="AI359" s="2642"/>
      <c r="AJ359" s="2642"/>
      <c r="AK359" s="2642"/>
      <c r="AL359" s="2642"/>
      <c r="AM359" s="2642"/>
      <c r="AN359" s="2750"/>
      <c r="AO359" s="2606"/>
      <c r="AP359" s="2644" t="s">
        <v>6572</v>
      </c>
      <c r="AR359" s="3472"/>
      <c r="AS359" s="3438" t="str">
        <f t="shared" si="5"/>
        <v>Please complete all cells in row</v>
      </c>
      <c r="AT359" s="3473">
        <v>3</v>
      </c>
      <c r="AU359" s="3479"/>
    </row>
    <row r="360" spans="2:47" ht="15" customHeight="1">
      <c r="B360" s="2635" t="s">
        <v>6573</v>
      </c>
      <c r="C360" s="2636" t="s">
        <v>5869</v>
      </c>
      <c r="D360" s="2637" t="s">
        <v>731</v>
      </c>
      <c r="E360" s="2637">
        <v>3</v>
      </c>
      <c r="F360" s="2646"/>
      <c r="G360" s="2646"/>
      <c r="H360" s="2646"/>
      <c r="I360" s="2646"/>
      <c r="J360" s="2646"/>
      <c r="K360" s="2646"/>
      <c r="L360" s="2647"/>
      <c r="M360" s="2645"/>
      <c r="N360" s="2648"/>
      <c r="O360" s="2646"/>
      <c r="P360" s="2646"/>
      <c r="Q360" s="2646"/>
      <c r="R360" s="2646"/>
      <c r="S360" s="2646"/>
      <c r="T360" s="2647"/>
      <c r="V360" s="2648"/>
      <c r="W360" s="2646"/>
      <c r="X360" s="2646"/>
      <c r="Y360" s="2646"/>
      <c r="Z360" s="2646"/>
      <c r="AA360" s="2646"/>
      <c r="AB360" s="2647"/>
      <c r="AC360" s="2631"/>
      <c r="AD360" s="2640"/>
      <c r="AE360" s="2638"/>
      <c r="AF360" s="2638"/>
      <c r="AG360" s="2641"/>
      <c r="AH360" s="2642"/>
      <c r="AI360" s="2642"/>
      <c r="AJ360" s="2642"/>
      <c r="AK360" s="2642"/>
      <c r="AL360" s="2642"/>
      <c r="AM360" s="2642"/>
      <c r="AN360" s="2750"/>
      <c r="AO360" s="2606"/>
      <c r="AP360" s="2644" t="s">
        <v>6574</v>
      </c>
      <c r="AR360" s="3472"/>
      <c r="AS360" s="3438" t="str">
        <f t="shared" si="5"/>
        <v>Please complete all cells in row</v>
      </c>
      <c r="AT360" s="3473">
        <v>3</v>
      </c>
      <c r="AU360" s="3479"/>
    </row>
    <row r="361" spans="2:47" ht="15" customHeight="1">
      <c r="B361" s="2635" t="s">
        <v>6575</v>
      </c>
      <c r="C361" s="2636" t="s">
        <v>5869</v>
      </c>
      <c r="D361" s="2637" t="s">
        <v>731</v>
      </c>
      <c r="E361" s="2637">
        <v>3</v>
      </c>
      <c r="F361" s="2646"/>
      <c r="G361" s="2646"/>
      <c r="H361" s="2646"/>
      <c r="I361" s="2646"/>
      <c r="J361" s="2646"/>
      <c r="K361" s="2646"/>
      <c r="L361" s="2647"/>
      <c r="M361" s="2645"/>
      <c r="N361" s="2648"/>
      <c r="O361" s="2646"/>
      <c r="P361" s="2646"/>
      <c r="Q361" s="2646"/>
      <c r="R361" s="2646"/>
      <c r="S361" s="2646"/>
      <c r="T361" s="2647"/>
      <c r="V361" s="2648"/>
      <c r="W361" s="2646"/>
      <c r="X361" s="2646"/>
      <c r="Y361" s="2646"/>
      <c r="Z361" s="2646"/>
      <c r="AA361" s="2646"/>
      <c r="AB361" s="2647"/>
      <c r="AC361" s="2631"/>
      <c r="AD361" s="2640"/>
      <c r="AE361" s="2638"/>
      <c r="AF361" s="2638"/>
      <c r="AG361" s="2641"/>
      <c r="AH361" s="2642"/>
      <c r="AI361" s="2642"/>
      <c r="AJ361" s="2642"/>
      <c r="AK361" s="2642"/>
      <c r="AL361" s="2642"/>
      <c r="AM361" s="2642"/>
      <c r="AN361" s="2750"/>
      <c r="AO361" s="2606"/>
      <c r="AP361" s="2644" t="s">
        <v>6576</v>
      </c>
      <c r="AR361" s="3472"/>
      <c r="AS361" s="3438" t="str">
        <f t="shared" si="5"/>
        <v>Please complete all cells in row</v>
      </c>
      <c r="AT361" s="3473">
        <v>3</v>
      </c>
      <c r="AU361" s="3479"/>
    </row>
    <row r="362" spans="2:47" ht="15" customHeight="1">
      <c r="B362" s="2635" t="s">
        <v>6577</v>
      </c>
      <c r="C362" s="2636" t="s">
        <v>5869</v>
      </c>
      <c r="D362" s="2637" t="s">
        <v>731</v>
      </c>
      <c r="E362" s="2637">
        <v>3</v>
      </c>
      <c r="F362" s="2646"/>
      <c r="G362" s="2646"/>
      <c r="H362" s="2646"/>
      <c r="I362" s="2646"/>
      <c r="J362" s="2646"/>
      <c r="K362" s="2646"/>
      <c r="L362" s="2647"/>
      <c r="M362" s="2645"/>
      <c r="N362" s="2648"/>
      <c r="O362" s="2646"/>
      <c r="P362" s="2646"/>
      <c r="Q362" s="2646"/>
      <c r="R362" s="2646"/>
      <c r="S362" s="2646"/>
      <c r="T362" s="2647"/>
      <c r="V362" s="2648"/>
      <c r="W362" s="2646"/>
      <c r="X362" s="2646"/>
      <c r="Y362" s="2646"/>
      <c r="Z362" s="2646"/>
      <c r="AA362" s="2646"/>
      <c r="AB362" s="2647"/>
      <c r="AC362" s="2631"/>
      <c r="AD362" s="2640"/>
      <c r="AE362" s="2638"/>
      <c r="AF362" s="2638"/>
      <c r="AG362" s="2641"/>
      <c r="AH362" s="2642"/>
      <c r="AI362" s="2642"/>
      <c r="AJ362" s="2642"/>
      <c r="AK362" s="2642"/>
      <c r="AL362" s="2642"/>
      <c r="AM362" s="2642"/>
      <c r="AN362" s="2750"/>
      <c r="AO362" s="2606"/>
      <c r="AP362" s="2644" t="s">
        <v>6578</v>
      </c>
      <c r="AR362" s="3472"/>
      <c r="AS362" s="3438" t="str">
        <f t="shared" si="5"/>
        <v>Please complete all cells in row</v>
      </c>
      <c r="AT362" s="3473">
        <v>3</v>
      </c>
      <c r="AU362" s="3479"/>
    </row>
    <row r="363" spans="2:47" ht="15" customHeight="1">
      <c r="B363" s="2635" t="s">
        <v>6579</v>
      </c>
      <c r="C363" s="2636" t="s">
        <v>5869</v>
      </c>
      <c r="D363" s="2637" t="s">
        <v>731</v>
      </c>
      <c r="E363" s="2637">
        <v>3</v>
      </c>
      <c r="F363" s="2646"/>
      <c r="G363" s="2646"/>
      <c r="H363" s="2646"/>
      <c r="I363" s="2646"/>
      <c r="J363" s="2646"/>
      <c r="K363" s="2646"/>
      <c r="L363" s="2647"/>
      <c r="M363" s="2645"/>
      <c r="N363" s="2648"/>
      <c r="O363" s="2646"/>
      <c r="P363" s="2646"/>
      <c r="Q363" s="2646"/>
      <c r="R363" s="2646"/>
      <c r="S363" s="2646"/>
      <c r="T363" s="2647"/>
      <c r="V363" s="2648"/>
      <c r="W363" s="2646"/>
      <c r="X363" s="2646"/>
      <c r="Y363" s="2646"/>
      <c r="Z363" s="2646"/>
      <c r="AA363" s="2646"/>
      <c r="AB363" s="2647"/>
      <c r="AC363" s="2631"/>
      <c r="AD363" s="2640"/>
      <c r="AE363" s="2638"/>
      <c r="AF363" s="2638"/>
      <c r="AG363" s="2641"/>
      <c r="AH363" s="2642"/>
      <c r="AI363" s="2642"/>
      <c r="AJ363" s="2642"/>
      <c r="AK363" s="2642"/>
      <c r="AL363" s="2642"/>
      <c r="AM363" s="2642"/>
      <c r="AN363" s="2750"/>
      <c r="AO363" s="2606"/>
      <c r="AP363" s="2644" t="s">
        <v>6580</v>
      </c>
      <c r="AR363" s="3472"/>
      <c r="AS363" s="3438" t="str">
        <f t="shared" si="5"/>
        <v>Please complete all cells in row</v>
      </c>
      <c r="AT363" s="3473">
        <v>3</v>
      </c>
      <c r="AU363" s="3479"/>
    </row>
    <row r="364" spans="2:47" ht="15" customHeight="1">
      <c r="B364" s="2635" t="s">
        <v>6581</v>
      </c>
      <c r="C364" s="2636" t="s">
        <v>5869</v>
      </c>
      <c r="D364" s="2637" t="s">
        <v>731</v>
      </c>
      <c r="E364" s="2637">
        <v>3</v>
      </c>
      <c r="F364" s="2646"/>
      <c r="G364" s="2646"/>
      <c r="H364" s="2646"/>
      <c r="I364" s="2646"/>
      <c r="J364" s="2646"/>
      <c r="K364" s="2646"/>
      <c r="L364" s="2647"/>
      <c r="M364" s="2645"/>
      <c r="N364" s="2648"/>
      <c r="O364" s="2646"/>
      <c r="P364" s="2646"/>
      <c r="Q364" s="2646"/>
      <c r="R364" s="2646"/>
      <c r="S364" s="2646"/>
      <c r="T364" s="2647"/>
      <c r="V364" s="2648"/>
      <c r="W364" s="2646"/>
      <c r="X364" s="2646"/>
      <c r="Y364" s="2646"/>
      <c r="Z364" s="2646"/>
      <c r="AA364" s="2646"/>
      <c r="AB364" s="2647"/>
      <c r="AC364" s="2631"/>
      <c r="AD364" s="2640"/>
      <c r="AE364" s="2638"/>
      <c r="AF364" s="2638"/>
      <c r="AG364" s="2641"/>
      <c r="AH364" s="2642"/>
      <c r="AI364" s="2642"/>
      <c r="AJ364" s="2642"/>
      <c r="AK364" s="2642"/>
      <c r="AL364" s="2642"/>
      <c r="AM364" s="2642"/>
      <c r="AN364" s="2750"/>
      <c r="AO364" s="2606"/>
      <c r="AP364" s="2644" t="s">
        <v>6582</v>
      </c>
      <c r="AR364" s="3472"/>
      <c r="AS364" s="3438" t="str">
        <f t="shared" si="5"/>
        <v>Please complete all cells in row</v>
      </c>
      <c r="AT364" s="3473">
        <v>3</v>
      </c>
      <c r="AU364" s="3479"/>
    </row>
    <row r="365" spans="2:47" ht="15" customHeight="1">
      <c r="B365" s="2635" t="s">
        <v>6583</v>
      </c>
      <c r="C365" s="2636" t="s">
        <v>5869</v>
      </c>
      <c r="D365" s="2637" t="s">
        <v>731</v>
      </c>
      <c r="E365" s="2637">
        <v>3</v>
      </c>
      <c r="F365" s="2646"/>
      <c r="G365" s="2646"/>
      <c r="H365" s="2646"/>
      <c r="I365" s="2646"/>
      <c r="J365" s="2646"/>
      <c r="K365" s="2646"/>
      <c r="L365" s="2647"/>
      <c r="M365" s="2645"/>
      <c r="N365" s="2648"/>
      <c r="O365" s="2646"/>
      <c r="P365" s="2646"/>
      <c r="Q365" s="2646"/>
      <c r="R365" s="2646"/>
      <c r="S365" s="2646"/>
      <c r="T365" s="2647"/>
      <c r="V365" s="2648"/>
      <c r="W365" s="2646"/>
      <c r="X365" s="2646"/>
      <c r="Y365" s="2646"/>
      <c r="Z365" s="2646"/>
      <c r="AA365" s="2646"/>
      <c r="AB365" s="2647"/>
      <c r="AC365" s="2631"/>
      <c r="AD365" s="2640"/>
      <c r="AE365" s="2638"/>
      <c r="AF365" s="2638"/>
      <c r="AG365" s="2641"/>
      <c r="AH365" s="2642"/>
      <c r="AI365" s="2642"/>
      <c r="AJ365" s="2642"/>
      <c r="AK365" s="2642"/>
      <c r="AL365" s="2642"/>
      <c r="AM365" s="2642"/>
      <c r="AN365" s="2750"/>
      <c r="AO365" s="2606"/>
      <c r="AP365" s="2644" t="s">
        <v>6584</v>
      </c>
      <c r="AR365" s="3472"/>
      <c r="AS365" s="3438" t="str">
        <f t="shared" si="5"/>
        <v>Please complete all cells in row</v>
      </c>
      <c r="AT365" s="3473">
        <v>3</v>
      </c>
      <c r="AU365" s="3479"/>
    </row>
    <row r="366" spans="2:47" ht="15" customHeight="1">
      <c r="B366" s="2635" t="s">
        <v>6585</v>
      </c>
      <c r="C366" s="2636" t="s">
        <v>5869</v>
      </c>
      <c r="D366" s="2637" t="s">
        <v>731</v>
      </c>
      <c r="E366" s="2637">
        <v>3</v>
      </c>
      <c r="F366" s="2646"/>
      <c r="G366" s="2646"/>
      <c r="H366" s="2646"/>
      <c r="I366" s="2646"/>
      <c r="J366" s="2646"/>
      <c r="K366" s="2646"/>
      <c r="L366" s="2647"/>
      <c r="M366" s="2645"/>
      <c r="N366" s="2648"/>
      <c r="O366" s="2646"/>
      <c r="P366" s="2646"/>
      <c r="Q366" s="2646"/>
      <c r="R366" s="2646"/>
      <c r="S366" s="2646"/>
      <c r="T366" s="2647"/>
      <c r="V366" s="2648"/>
      <c r="W366" s="2646"/>
      <c r="X366" s="2646"/>
      <c r="Y366" s="2646"/>
      <c r="Z366" s="2646"/>
      <c r="AA366" s="2646"/>
      <c r="AB366" s="2647"/>
      <c r="AC366" s="2631"/>
      <c r="AD366" s="2640"/>
      <c r="AE366" s="2638"/>
      <c r="AF366" s="2638"/>
      <c r="AG366" s="2641"/>
      <c r="AH366" s="2642"/>
      <c r="AI366" s="2642"/>
      <c r="AJ366" s="2642"/>
      <c r="AK366" s="2642"/>
      <c r="AL366" s="2642"/>
      <c r="AM366" s="2642"/>
      <c r="AN366" s="2750"/>
      <c r="AO366" s="2606"/>
      <c r="AP366" s="2644" t="s">
        <v>6586</v>
      </c>
      <c r="AR366" s="3472"/>
      <c r="AS366" s="3438" t="str">
        <f t="shared" si="5"/>
        <v>Please complete all cells in row</v>
      </c>
      <c r="AT366" s="3473">
        <v>3</v>
      </c>
      <c r="AU366" s="3479"/>
    </row>
    <row r="367" spans="2:47" ht="15" customHeight="1">
      <c r="B367" s="2635" t="s">
        <v>6587</v>
      </c>
      <c r="C367" s="2636" t="s">
        <v>5869</v>
      </c>
      <c r="D367" s="2637" t="s">
        <v>731</v>
      </c>
      <c r="E367" s="2637">
        <v>3</v>
      </c>
      <c r="F367" s="2646"/>
      <c r="G367" s="2646"/>
      <c r="H367" s="2646"/>
      <c r="I367" s="2646"/>
      <c r="J367" s="2646"/>
      <c r="K367" s="2646"/>
      <c r="L367" s="2647"/>
      <c r="M367" s="2645"/>
      <c r="N367" s="2648"/>
      <c r="O367" s="2646"/>
      <c r="P367" s="2646"/>
      <c r="Q367" s="2646"/>
      <c r="R367" s="2646"/>
      <c r="S367" s="2646"/>
      <c r="T367" s="2647"/>
      <c r="V367" s="2648"/>
      <c r="W367" s="2646"/>
      <c r="X367" s="2646"/>
      <c r="Y367" s="2646"/>
      <c r="Z367" s="2646"/>
      <c r="AA367" s="2646"/>
      <c r="AB367" s="2647"/>
      <c r="AC367" s="2631"/>
      <c r="AD367" s="2640"/>
      <c r="AE367" s="2638"/>
      <c r="AF367" s="2638"/>
      <c r="AG367" s="2641"/>
      <c r="AH367" s="2642"/>
      <c r="AI367" s="2642"/>
      <c r="AJ367" s="2642"/>
      <c r="AK367" s="2642"/>
      <c r="AL367" s="2642"/>
      <c r="AM367" s="2642"/>
      <c r="AN367" s="2750"/>
      <c r="AO367" s="2606"/>
      <c r="AP367" s="2644" t="s">
        <v>6588</v>
      </c>
      <c r="AR367" s="3472"/>
      <c r="AS367" s="3438" t="str">
        <f t="shared" si="5"/>
        <v>Please complete all cells in row</v>
      </c>
      <c r="AT367" s="3473">
        <v>3</v>
      </c>
      <c r="AU367" s="3479"/>
    </row>
    <row r="368" spans="2:47" ht="15" customHeight="1">
      <c r="B368" s="2635" t="s">
        <v>6589</v>
      </c>
      <c r="C368" s="2636" t="s">
        <v>5869</v>
      </c>
      <c r="D368" s="2637" t="s">
        <v>731</v>
      </c>
      <c r="E368" s="2637">
        <v>3</v>
      </c>
      <c r="F368" s="2646"/>
      <c r="G368" s="2646"/>
      <c r="H368" s="2646"/>
      <c r="I368" s="2646"/>
      <c r="J368" s="2646"/>
      <c r="K368" s="2646"/>
      <c r="L368" s="2647"/>
      <c r="M368" s="2645"/>
      <c r="N368" s="2648"/>
      <c r="O368" s="2646"/>
      <c r="P368" s="2646"/>
      <c r="Q368" s="2646"/>
      <c r="R368" s="2646"/>
      <c r="S368" s="2646"/>
      <c r="T368" s="2647"/>
      <c r="V368" s="2648"/>
      <c r="W368" s="2646"/>
      <c r="X368" s="2646"/>
      <c r="Y368" s="2646"/>
      <c r="Z368" s="2646"/>
      <c r="AA368" s="2646"/>
      <c r="AB368" s="2647"/>
      <c r="AC368" s="2631"/>
      <c r="AD368" s="2640"/>
      <c r="AE368" s="2638"/>
      <c r="AF368" s="2638"/>
      <c r="AG368" s="2641"/>
      <c r="AH368" s="2642"/>
      <c r="AI368" s="2642"/>
      <c r="AJ368" s="2642"/>
      <c r="AK368" s="2642"/>
      <c r="AL368" s="2642"/>
      <c r="AM368" s="2642"/>
      <c r="AN368" s="2750"/>
      <c r="AO368" s="2606"/>
      <c r="AP368" s="2644" t="s">
        <v>6590</v>
      </c>
      <c r="AR368" s="3472"/>
      <c r="AS368" s="3438" t="str">
        <f t="shared" si="5"/>
        <v>Please complete all cells in row</v>
      </c>
      <c r="AT368" s="3473">
        <v>3</v>
      </c>
      <c r="AU368" s="3479"/>
    </row>
    <row r="369" spans="2:47" ht="15" customHeight="1">
      <c r="B369" s="2635" t="s">
        <v>6591</v>
      </c>
      <c r="C369" s="2636" t="s">
        <v>5869</v>
      </c>
      <c r="D369" s="2637" t="s">
        <v>731</v>
      </c>
      <c r="E369" s="2637">
        <v>3</v>
      </c>
      <c r="F369" s="2646"/>
      <c r="G369" s="2646"/>
      <c r="H369" s="2646"/>
      <c r="I369" s="2646"/>
      <c r="J369" s="2646"/>
      <c r="K369" s="2646"/>
      <c r="L369" s="2647"/>
      <c r="M369" s="2645"/>
      <c r="N369" s="2648"/>
      <c r="O369" s="2646"/>
      <c r="P369" s="2646"/>
      <c r="Q369" s="2646"/>
      <c r="R369" s="2646"/>
      <c r="S369" s="2646"/>
      <c r="T369" s="2647"/>
      <c r="V369" s="2648"/>
      <c r="W369" s="2646"/>
      <c r="X369" s="2646"/>
      <c r="Y369" s="2646"/>
      <c r="Z369" s="2646"/>
      <c r="AA369" s="2646"/>
      <c r="AB369" s="2647"/>
      <c r="AC369" s="2631"/>
      <c r="AD369" s="2640"/>
      <c r="AE369" s="2638"/>
      <c r="AF369" s="2638"/>
      <c r="AG369" s="2641"/>
      <c r="AH369" s="2642"/>
      <c r="AI369" s="2642"/>
      <c r="AJ369" s="2642"/>
      <c r="AK369" s="2642"/>
      <c r="AL369" s="2642"/>
      <c r="AM369" s="2642"/>
      <c r="AN369" s="2750"/>
      <c r="AO369" s="2606"/>
      <c r="AP369" s="2644" t="s">
        <v>6592</v>
      </c>
      <c r="AR369" s="3472"/>
      <c r="AS369" s="3438" t="str">
        <f t="shared" si="5"/>
        <v>Please complete all cells in row</v>
      </c>
      <c r="AT369" s="3473">
        <v>3</v>
      </c>
      <c r="AU369" s="3479"/>
    </row>
    <row r="370" spans="2:47" ht="15" customHeight="1">
      <c r="B370" s="2635" t="s">
        <v>6593</v>
      </c>
      <c r="C370" s="2636" t="s">
        <v>5869</v>
      </c>
      <c r="D370" s="2637" t="s">
        <v>731</v>
      </c>
      <c r="E370" s="2637">
        <v>3</v>
      </c>
      <c r="F370" s="2646"/>
      <c r="G370" s="2646"/>
      <c r="H370" s="2646"/>
      <c r="I370" s="2646"/>
      <c r="J370" s="2646"/>
      <c r="K370" s="2646"/>
      <c r="L370" s="2647"/>
      <c r="M370" s="2645"/>
      <c r="N370" s="2648"/>
      <c r="O370" s="2646"/>
      <c r="P370" s="2646"/>
      <c r="Q370" s="2646"/>
      <c r="R370" s="2646"/>
      <c r="S370" s="2646"/>
      <c r="T370" s="2647"/>
      <c r="V370" s="2648"/>
      <c r="W370" s="2646"/>
      <c r="X370" s="2646"/>
      <c r="Y370" s="2646"/>
      <c r="Z370" s="2646"/>
      <c r="AA370" s="2646"/>
      <c r="AB370" s="2647"/>
      <c r="AC370" s="2631"/>
      <c r="AD370" s="2640"/>
      <c r="AE370" s="2638"/>
      <c r="AF370" s="2638"/>
      <c r="AG370" s="2641"/>
      <c r="AH370" s="2642"/>
      <c r="AI370" s="2642"/>
      <c r="AJ370" s="2642"/>
      <c r="AK370" s="2642"/>
      <c r="AL370" s="2642"/>
      <c r="AM370" s="2642"/>
      <c r="AN370" s="2750"/>
      <c r="AO370" s="2606"/>
      <c r="AP370" s="2644" t="s">
        <v>6594</v>
      </c>
      <c r="AR370" s="3472"/>
      <c r="AS370" s="3438" t="str">
        <f t="shared" si="5"/>
        <v>Please complete all cells in row</v>
      </c>
      <c r="AT370" s="3473">
        <v>3</v>
      </c>
      <c r="AU370" s="3479"/>
    </row>
    <row r="371" spans="2:47" ht="15" customHeight="1">
      <c r="B371" s="2635" t="s">
        <v>6595</v>
      </c>
      <c r="C371" s="2636" t="s">
        <v>5869</v>
      </c>
      <c r="D371" s="2637" t="s">
        <v>731</v>
      </c>
      <c r="E371" s="2637">
        <v>3</v>
      </c>
      <c r="F371" s="2646"/>
      <c r="G371" s="2646"/>
      <c r="H371" s="2646"/>
      <c r="I371" s="2646"/>
      <c r="J371" s="2646"/>
      <c r="K371" s="2646"/>
      <c r="L371" s="2647"/>
      <c r="M371" s="2645"/>
      <c r="N371" s="2648"/>
      <c r="O371" s="2646"/>
      <c r="P371" s="2646"/>
      <c r="Q371" s="2646"/>
      <c r="R371" s="2646"/>
      <c r="S371" s="2646"/>
      <c r="T371" s="2647"/>
      <c r="V371" s="2648"/>
      <c r="W371" s="2646"/>
      <c r="X371" s="2646"/>
      <c r="Y371" s="2646"/>
      <c r="Z371" s="2646"/>
      <c r="AA371" s="2646"/>
      <c r="AB371" s="2647"/>
      <c r="AC371" s="2631"/>
      <c r="AD371" s="2640"/>
      <c r="AE371" s="2638"/>
      <c r="AF371" s="2638"/>
      <c r="AG371" s="2641"/>
      <c r="AH371" s="2642"/>
      <c r="AI371" s="2642"/>
      <c r="AJ371" s="2642"/>
      <c r="AK371" s="2642"/>
      <c r="AL371" s="2642"/>
      <c r="AM371" s="2642"/>
      <c r="AN371" s="2750"/>
      <c r="AO371" s="2606"/>
      <c r="AP371" s="2644" t="s">
        <v>6596</v>
      </c>
      <c r="AR371" s="3472"/>
      <c r="AS371" s="3438" t="str">
        <f t="shared" si="5"/>
        <v>Please complete all cells in row</v>
      </c>
      <c r="AT371" s="3473">
        <v>3</v>
      </c>
      <c r="AU371" s="3479"/>
    </row>
    <row r="372" spans="2:47" ht="15" customHeight="1">
      <c r="B372" s="2635" t="s">
        <v>6597</v>
      </c>
      <c r="C372" s="2636" t="s">
        <v>5869</v>
      </c>
      <c r="D372" s="2637" t="s">
        <v>731</v>
      </c>
      <c r="E372" s="2637">
        <v>3</v>
      </c>
      <c r="F372" s="2646"/>
      <c r="G372" s="2646"/>
      <c r="H372" s="2646"/>
      <c r="I372" s="2646"/>
      <c r="J372" s="2646"/>
      <c r="K372" s="2646"/>
      <c r="L372" s="2647"/>
      <c r="M372" s="2645"/>
      <c r="N372" s="2648"/>
      <c r="O372" s="2646"/>
      <c r="P372" s="2646"/>
      <c r="Q372" s="2646"/>
      <c r="R372" s="2646"/>
      <c r="S372" s="2646"/>
      <c r="T372" s="2647"/>
      <c r="V372" s="2648"/>
      <c r="W372" s="2646"/>
      <c r="X372" s="2646"/>
      <c r="Y372" s="2646"/>
      <c r="Z372" s="2646"/>
      <c r="AA372" s="2646"/>
      <c r="AB372" s="2647"/>
      <c r="AC372" s="2631"/>
      <c r="AD372" s="2640"/>
      <c r="AE372" s="2638"/>
      <c r="AF372" s="2638"/>
      <c r="AG372" s="2641"/>
      <c r="AH372" s="2642"/>
      <c r="AI372" s="2642"/>
      <c r="AJ372" s="2642"/>
      <c r="AK372" s="2642"/>
      <c r="AL372" s="2642"/>
      <c r="AM372" s="2642"/>
      <c r="AN372" s="2750"/>
      <c r="AO372" s="2606"/>
      <c r="AP372" s="2644" t="s">
        <v>6598</v>
      </c>
      <c r="AR372" s="3472"/>
      <c r="AS372" s="3438" t="str">
        <f t="shared" si="5"/>
        <v>Please complete all cells in row</v>
      </c>
      <c r="AT372" s="3473">
        <v>3</v>
      </c>
      <c r="AU372" s="3479"/>
    </row>
    <row r="373" spans="2:47" ht="15" customHeight="1">
      <c r="B373" s="2635" t="s">
        <v>6599</v>
      </c>
      <c r="C373" s="2636" t="s">
        <v>5869</v>
      </c>
      <c r="D373" s="2637" t="s">
        <v>731</v>
      </c>
      <c r="E373" s="2637">
        <v>3</v>
      </c>
      <c r="F373" s="2646"/>
      <c r="G373" s="2646"/>
      <c r="H373" s="2646"/>
      <c r="I373" s="2646"/>
      <c r="J373" s="2646"/>
      <c r="K373" s="2646"/>
      <c r="L373" s="2647"/>
      <c r="M373" s="2645"/>
      <c r="N373" s="2648"/>
      <c r="O373" s="2646"/>
      <c r="P373" s="2646"/>
      <c r="Q373" s="2646"/>
      <c r="R373" s="2646"/>
      <c r="S373" s="2646"/>
      <c r="T373" s="2647"/>
      <c r="V373" s="2648"/>
      <c r="W373" s="2646"/>
      <c r="X373" s="2646"/>
      <c r="Y373" s="2646"/>
      <c r="Z373" s="2646"/>
      <c r="AA373" s="2646"/>
      <c r="AB373" s="2647"/>
      <c r="AC373" s="2631"/>
      <c r="AD373" s="2640"/>
      <c r="AE373" s="2638"/>
      <c r="AF373" s="2638"/>
      <c r="AG373" s="2641"/>
      <c r="AH373" s="2642"/>
      <c r="AI373" s="2642"/>
      <c r="AJ373" s="2642"/>
      <c r="AK373" s="2642"/>
      <c r="AL373" s="2642"/>
      <c r="AM373" s="2642"/>
      <c r="AN373" s="2750"/>
      <c r="AO373" s="2606"/>
      <c r="AP373" s="2644" t="s">
        <v>6600</v>
      </c>
      <c r="AR373" s="3472"/>
      <c r="AS373" s="3438" t="str">
        <f t="shared" si="5"/>
        <v>Please complete all cells in row</v>
      </c>
      <c r="AT373" s="3473">
        <v>3</v>
      </c>
      <c r="AU373" s="3479"/>
    </row>
    <row r="374" spans="2:47" ht="15" customHeight="1">
      <c r="B374" s="2635" t="s">
        <v>6601</v>
      </c>
      <c r="C374" s="2636" t="s">
        <v>5869</v>
      </c>
      <c r="D374" s="2637" t="s">
        <v>731</v>
      </c>
      <c r="E374" s="2637">
        <v>3</v>
      </c>
      <c r="F374" s="2646"/>
      <c r="G374" s="2646"/>
      <c r="H374" s="2646"/>
      <c r="I374" s="2646"/>
      <c r="J374" s="2646"/>
      <c r="K374" s="2646"/>
      <c r="L374" s="2647"/>
      <c r="M374" s="2645"/>
      <c r="N374" s="2648"/>
      <c r="O374" s="2646"/>
      <c r="P374" s="2646"/>
      <c r="Q374" s="2646"/>
      <c r="R374" s="2646"/>
      <c r="S374" s="2646"/>
      <c r="T374" s="2647"/>
      <c r="V374" s="2648"/>
      <c r="W374" s="2646"/>
      <c r="X374" s="2646"/>
      <c r="Y374" s="2646"/>
      <c r="Z374" s="2646"/>
      <c r="AA374" s="2646"/>
      <c r="AB374" s="2647"/>
      <c r="AC374" s="2631"/>
      <c r="AD374" s="2640"/>
      <c r="AE374" s="2638"/>
      <c r="AF374" s="2638"/>
      <c r="AG374" s="2641"/>
      <c r="AH374" s="2642"/>
      <c r="AI374" s="2642"/>
      <c r="AJ374" s="2642"/>
      <c r="AK374" s="2642"/>
      <c r="AL374" s="2642"/>
      <c r="AM374" s="2642"/>
      <c r="AN374" s="2750"/>
      <c r="AO374" s="2606"/>
      <c r="AP374" s="2644" t="s">
        <v>6602</v>
      </c>
      <c r="AR374" s="3472"/>
      <c r="AS374" s="3438" t="str">
        <f t="shared" si="5"/>
        <v>Please complete all cells in row</v>
      </c>
      <c r="AT374" s="3473">
        <v>3</v>
      </c>
      <c r="AU374" s="3479"/>
    </row>
    <row r="375" spans="2:47" ht="15" customHeight="1">
      <c r="B375" s="2635" t="s">
        <v>6603</v>
      </c>
      <c r="C375" s="2636" t="s">
        <v>5869</v>
      </c>
      <c r="D375" s="2637" t="s">
        <v>731</v>
      </c>
      <c r="E375" s="2637">
        <v>3</v>
      </c>
      <c r="F375" s="2646"/>
      <c r="G375" s="2646"/>
      <c r="H375" s="2646"/>
      <c r="I375" s="2646"/>
      <c r="J375" s="2646"/>
      <c r="K375" s="2646"/>
      <c r="L375" s="2647"/>
      <c r="M375" s="2645"/>
      <c r="N375" s="2648"/>
      <c r="O375" s="2646"/>
      <c r="P375" s="2646"/>
      <c r="Q375" s="2646"/>
      <c r="R375" s="2646"/>
      <c r="S375" s="2646"/>
      <c r="T375" s="2647"/>
      <c r="V375" s="2648"/>
      <c r="W375" s="2646"/>
      <c r="X375" s="2646"/>
      <c r="Y375" s="2646"/>
      <c r="Z375" s="2646"/>
      <c r="AA375" s="2646"/>
      <c r="AB375" s="2647"/>
      <c r="AC375" s="2631"/>
      <c r="AD375" s="2640"/>
      <c r="AE375" s="2638"/>
      <c r="AF375" s="2638"/>
      <c r="AG375" s="2641"/>
      <c r="AH375" s="2642"/>
      <c r="AI375" s="2642"/>
      <c r="AJ375" s="2642"/>
      <c r="AK375" s="2642"/>
      <c r="AL375" s="2642"/>
      <c r="AM375" s="2642"/>
      <c r="AN375" s="2750"/>
      <c r="AO375" s="2606"/>
      <c r="AP375" s="2644" t="s">
        <v>6604</v>
      </c>
      <c r="AR375" s="3472"/>
      <c r="AS375" s="3438" t="str">
        <f t="shared" si="5"/>
        <v>Please complete all cells in row</v>
      </c>
      <c r="AT375" s="3473">
        <v>3</v>
      </c>
      <c r="AU375" s="3479"/>
    </row>
    <row r="376" spans="2:47" ht="15" customHeight="1">
      <c r="B376" s="2635" t="s">
        <v>6605</v>
      </c>
      <c r="C376" s="2636" t="s">
        <v>5869</v>
      </c>
      <c r="D376" s="2637" t="s">
        <v>731</v>
      </c>
      <c r="E376" s="2637">
        <v>3</v>
      </c>
      <c r="F376" s="2646"/>
      <c r="G376" s="2646"/>
      <c r="H376" s="2646"/>
      <c r="I376" s="2646"/>
      <c r="J376" s="2646"/>
      <c r="K376" s="2646"/>
      <c r="L376" s="2647"/>
      <c r="M376" s="2645"/>
      <c r="N376" s="2648"/>
      <c r="O376" s="2646"/>
      <c r="P376" s="2646"/>
      <c r="Q376" s="2646"/>
      <c r="R376" s="2646"/>
      <c r="S376" s="2646"/>
      <c r="T376" s="2647"/>
      <c r="V376" s="2648"/>
      <c r="W376" s="2646"/>
      <c r="X376" s="2646"/>
      <c r="Y376" s="2646"/>
      <c r="Z376" s="2646"/>
      <c r="AA376" s="2646"/>
      <c r="AB376" s="2647"/>
      <c r="AC376" s="2631"/>
      <c r="AD376" s="2640"/>
      <c r="AE376" s="2638"/>
      <c r="AF376" s="2638"/>
      <c r="AG376" s="2641"/>
      <c r="AH376" s="2642"/>
      <c r="AI376" s="2642"/>
      <c r="AJ376" s="2642"/>
      <c r="AK376" s="2642"/>
      <c r="AL376" s="2642"/>
      <c r="AM376" s="2642"/>
      <c r="AN376" s="2750"/>
      <c r="AO376" s="2606"/>
      <c r="AP376" s="2644" t="s">
        <v>6606</v>
      </c>
      <c r="AR376" s="3472"/>
      <c r="AS376" s="3438" t="str">
        <f t="shared" si="5"/>
        <v>Please complete all cells in row</v>
      </c>
      <c r="AT376" s="3473">
        <v>3</v>
      </c>
      <c r="AU376" s="3479"/>
    </row>
    <row r="377" spans="2:47" ht="15" customHeight="1">
      <c r="B377" s="2635" t="s">
        <v>6607</v>
      </c>
      <c r="C377" s="2636" t="s">
        <v>5869</v>
      </c>
      <c r="D377" s="2637" t="s">
        <v>731</v>
      </c>
      <c r="E377" s="2637">
        <v>3</v>
      </c>
      <c r="F377" s="2646"/>
      <c r="G377" s="2646"/>
      <c r="H377" s="2646"/>
      <c r="I377" s="2646"/>
      <c r="J377" s="2646"/>
      <c r="K377" s="2646"/>
      <c r="L377" s="2647"/>
      <c r="M377" s="2645"/>
      <c r="N377" s="2648"/>
      <c r="O377" s="2646"/>
      <c r="P377" s="2646"/>
      <c r="Q377" s="2646"/>
      <c r="R377" s="2646"/>
      <c r="S377" s="2646"/>
      <c r="T377" s="2647"/>
      <c r="V377" s="2648"/>
      <c r="W377" s="2646"/>
      <c r="X377" s="2646"/>
      <c r="Y377" s="2646"/>
      <c r="Z377" s="2646"/>
      <c r="AA377" s="2646"/>
      <c r="AB377" s="2647"/>
      <c r="AC377" s="2631"/>
      <c r="AD377" s="2640"/>
      <c r="AE377" s="2638"/>
      <c r="AF377" s="2638"/>
      <c r="AG377" s="2641"/>
      <c r="AH377" s="2642"/>
      <c r="AI377" s="2642"/>
      <c r="AJ377" s="2642"/>
      <c r="AK377" s="2642"/>
      <c r="AL377" s="2642"/>
      <c r="AM377" s="2642"/>
      <c r="AN377" s="2750"/>
      <c r="AO377" s="2606"/>
      <c r="AP377" s="2644" t="s">
        <v>6608</v>
      </c>
      <c r="AR377" s="3472"/>
      <c r="AS377" s="3438" t="str">
        <f t="shared" si="5"/>
        <v>Please complete all cells in row</v>
      </c>
      <c r="AT377" s="3473">
        <v>3</v>
      </c>
      <c r="AU377" s="3479"/>
    </row>
    <row r="378" spans="2:47" ht="15" customHeight="1">
      <c r="B378" s="2635" t="s">
        <v>6609</v>
      </c>
      <c r="C378" s="2636" t="s">
        <v>5869</v>
      </c>
      <c r="D378" s="2637" t="s">
        <v>731</v>
      </c>
      <c r="E378" s="2637">
        <v>3</v>
      </c>
      <c r="F378" s="2646"/>
      <c r="G378" s="2646"/>
      <c r="H378" s="2646"/>
      <c r="I378" s="2646"/>
      <c r="J378" s="2646"/>
      <c r="K378" s="2646"/>
      <c r="L378" s="2647"/>
      <c r="M378" s="2645"/>
      <c r="N378" s="2648"/>
      <c r="O378" s="2646"/>
      <c r="P378" s="2646"/>
      <c r="Q378" s="2646"/>
      <c r="R378" s="2646"/>
      <c r="S378" s="2646"/>
      <c r="T378" s="2647"/>
      <c r="V378" s="2648"/>
      <c r="W378" s="2646"/>
      <c r="X378" s="2646"/>
      <c r="Y378" s="2646"/>
      <c r="Z378" s="2646"/>
      <c r="AA378" s="2646"/>
      <c r="AB378" s="2647"/>
      <c r="AC378" s="2631"/>
      <c r="AD378" s="2640"/>
      <c r="AE378" s="2638"/>
      <c r="AF378" s="2638"/>
      <c r="AG378" s="2641"/>
      <c r="AH378" s="2642"/>
      <c r="AI378" s="2642"/>
      <c r="AJ378" s="2642"/>
      <c r="AK378" s="2642"/>
      <c r="AL378" s="2642"/>
      <c r="AM378" s="2642"/>
      <c r="AN378" s="2750"/>
      <c r="AO378" s="2606"/>
      <c r="AP378" s="2644" t="s">
        <v>6610</v>
      </c>
      <c r="AR378" s="3472"/>
      <c r="AS378" s="3438" t="str">
        <f t="shared" si="5"/>
        <v>Please complete all cells in row</v>
      </c>
      <c r="AT378" s="3473">
        <v>3</v>
      </c>
      <c r="AU378" s="3479"/>
    </row>
    <row r="379" spans="2:47" ht="15" customHeight="1">
      <c r="B379" s="2635" t="s">
        <v>6611</v>
      </c>
      <c r="C379" s="2636" t="s">
        <v>5869</v>
      </c>
      <c r="D379" s="2637" t="s">
        <v>731</v>
      </c>
      <c r="E379" s="2637">
        <v>3</v>
      </c>
      <c r="F379" s="2646"/>
      <c r="G379" s="2646"/>
      <c r="H379" s="2646"/>
      <c r="I379" s="2646"/>
      <c r="J379" s="2646"/>
      <c r="K379" s="2646"/>
      <c r="L379" s="2647"/>
      <c r="M379" s="2645"/>
      <c r="N379" s="2648"/>
      <c r="O379" s="2646"/>
      <c r="P379" s="2646"/>
      <c r="Q379" s="2646"/>
      <c r="R379" s="2646"/>
      <c r="S379" s="2646"/>
      <c r="T379" s="2647"/>
      <c r="V379" s="2648"/>
      <c r="W379" s="2646"/>
      <c r="X379" s="2646"/>
      <c r="Y379" s="2646"/>
      <c r="Z379" s="2646"/>
      <c r="AA379" s="2646"/>
      <c r="AB379" s="2647"/>
      <c r="AC379" s="2631"/>
      <c r="AD379" s="2640"/>
      <c r="AE379" s="2638"/>
      <c r="AF379" s="2638"/>
      <c r="AG379" s="2641"/>
      <c r="AH379" s="2642"/>
      <c r="AI379" s="2642"/>
      <c r="AJ379" s="2642"/>
      <c r="AK379" s="2642"/>
      <c r="AL379" s="2642"/>
      <c r="AM379" s="2642"/>
      <c r="AN379" s="2750"/>
      <c r="AO379" s="2606"/>
      <c r="AP379" s="2644" t="s">
        <v>6612</v>
      </c>
      <c r="AR379" s="3472"/>
      <c r="AS379" s="3438" t="str">
        <f t="shared" si="5"/>
        <v>Please complete all cells in row</v>
      </c>
      <c r="AT379" s="3473">
        <v>3</v>
      </c>
      <c r="AU379" s="3479"/>
    </row>
    <row r="380" spans="2:47" ht="15" customHeight="1">
      <c r="B380" s="2635" t="s">
        <v>6613</v>
      </c>
      <c r="C380" s="2636" t="s">
        <v>5869</v>
      </c>
      <c r="D380" s="2637" t="s">
        <v>731</v>
      </c>
      <c r="E380" s="2637">
        <v>3</v>
      </c>
      <c r="F380" s="2646"/>
      <c r="G380" s="2646"/>
      <c r="H380" s="2646"/>
      <c r="I380" s="2646"/>
      <c r="J380" s="2646"/>
      <c r="K380" s="2646"/>
      <c r="L380" s="2647"/>
      <c r="M380" s="2645"/>
      <c r="N380" s="2648"/>
      <c r="O380" s="2646"/>
      <c r="P380" s="2646"/>
      <c r="Q380" s="2646"/>
      <c r="R380" s="2646"/>
      <c r="S380" s="2646"/>
      <c r="T380" s="2647"/>
      <c r="V380" s="2648"/>
      <c r="W380" s="2646"/>
      <c r="X380" s="2646"/>
      <c r="Y380" s="2646"/>
      <c r="Z380" s="2646"/>
      <c r="AA380" s="2646"/>
      <c r="AB380" s="2647"/>
      <c r="AC380" s="2631"/>
      <c r="AD380" s="2640"/>
      <c r="AE380" s="2638"/>
      <c r="AF380" s="2638"/>
      <c r="AG380" s="2641"/>
      <c r="AH380" s="2642"/>
      <c r="AI380" s="2642"/>
      <c r="AJ380" s="2642"/>
      <c r="AK380" s="2642"/>
      <c r="AL380" s="2642"/>
      <c r="AM380" s="2642"/>
      <c r="AN380" s="2750"/>
      <c r="AO380" s="2606"/>
      <c r="AP380" s="2644" t="s">
        <v>6614</v>
      </c>
      <c r="AR380" s="3472"/>
      <c r="AS380" s="3438" t="str">
        <f t="shared" si="5"/>
        <v>Please complete all cells in row</v>
      </c>
      <c r="AT380" s="3473">
        <v>3</v>
      </c>
      <c r="AU380" s="3479"/>
    </row>
    <row r="381" spans="2:47" ht="15" customHeight="1">
      <c r="B381" s="2635" t="s">
        <v>6615</v>
      </c>
      <c r="C381" s="2636" t="s">
        <v>5869</v>
      </c>
      <c r="D381" s="2637" t="s">
        <v>731</v>
      </c>
      <c r="E381" s="2637">
        <v>3</v>
      </c>
      <c r="F381" s="2646"/>
      <c r="G381" s="2646"/>
      <c r="H381" s="2646"/>
      <c r="I381" s="2646"/>
      <c r="J381" s="2646"/>
      <c r="K381" s="2646"/>
      <c r="L381" s="2647"/>
      <c r="M381" s="2645"/>
      <c r="N381" s="2648"/>
      <c r="O381" s="2646"/>
      <c r="P381" s="2646"/>
      <c r="Q381" s="2646"/>
      <c r="R381" s="2646"/>
      <c r="S381" s="2646"/>
      <c r="T381" s="2647"/>
      <c r="V381" s="2648"/>
      <c r="W381" s="2646"/>
      <c r="X381" s="2646"/>
      <c r="Y381" s="2646"/>
      <c r="Z381" s="2646"/>
      <c r="AA381" s="2646"/>
      <c r="AB381" s="2647"/>
      <c r="AC381" s="2631"/>
      <c r="AD381" s="2640"/>
      <c r="AE381" s="2638"/>
      <c r="AF381" s="2638"/>
      <c r="AG381" s="2641"/>
      <c r="AH381" s="2642"/>
      <c r="AI381" s="2642"/>
      <c r="AJ381" s="2642"/>
      <c r="AK381" s="2642"/>
      <c r="AL381" s="2642"/>
      <c r="AM381" s="2642"/>
      <c r="AN381" s="2750"/>
      <c r="AO381" s="2606"/>
      <c r="AP381" s="2644" t="s">
        <v>6616</v>
      </c>
      <c r="AR381" s="3472"/>
      <c r="AS381" s="3438" t="str">
        <f t="shared" si="5"/>
        <v>Please complete all cells in row</v>
      </c>
      <c r="AT381" s="3473">
        <v>3</v>
      </c>
      <c r="AU381" s="3479"/>
    </row>
    <row r="382" spans="2:47" ht="15" customHeight="1">
      <c r="B382" s="2635" t="s">
        <v>6617</v>
      </c>
      <c r="C382" s="2636" t="s">
        <v>5869</v>
      </c>
      <c r="D382" s="2637" t="s">
        <v>731</v>
      </c>
      <c r="E382" s="2637">
        <v>3</v>
      </c>
      <c r="F382" s="2646"/>
      <c r="G382" s="2646"/>
      <c r="H382" s="2646"/>
      <c r="I382" s="2646"/>
      <c r="J382" s="2646"/>
      <c r="K382" s="2646"/>
      <c r="L382" s="2647"/>
      <c r="M382" s="2645"/>
      <c r="N382" s="2648"/>
      <c r="O382" s="2646"/>
      <c r="P382" s="2646"/>
      <c r="Q382" s="2646"/>
      <c r="R382" s="2646"/>
      <c r="S382" s="2646"/>
      <c r="T382" s="2647"/>
      <c r="V382" s="2648"/>
      <c r="W382" s="2646"/>
      <c r="X382" s="2646"/>
      <c r="Y382" s="2646"/>
      <c r="Z382" s="2646"/>
      <c r="AA382" s="2646"/>
      <c r="AB382" s="2647"/>
      <c r="AC382" s="2631"/>
      <c r="AD382" s="2640"/>
      <c r="AE382" s="2638"/>
      <c r="AF382" s="2638"/>
      <c r="AG382" s="2641"/>
      <c r="AH382" s="2642"/>
      <c r="AI382" s="2642"/>
      <c r="AJ382" s="2642"/>
      <c r="AK382" s="2642"/>
      <c r="AL382" s="2642"/>
      <c r="AM382" s="2642"/>
      <c r="AN382" s="2750"/>
      <c r="AO382" s="2606"/>
      <c r="AP382" s="2644" t="s">
        <v>6618</v>
      </c>
      <c r="AR382" s="3472"/>
      <c r="AS382" s="3438" t="str">
        <f t="shared" si="5"/>
        <v>Please complete all cells in row</v>
      </c>
      <c r="AT382" s="3473">
        <v>3</v>
      </c>
      <c r="AU382" s="3479"/>
    </row>
    <row r="383" spans="2:47" ht="15" customHeight="1">
      <c r="B383" s="2635" t="s">
        <v>6619</v>
      </c>
      <c r="C383" s="2636" t="s">
        <v>5869</v>
      </c>
      <c r="D383" s="2637" t="s">
        <v>731</v>
      </c>
      <c r="E383" s="2637">
        <v>3</v>
      </c>
      <c r="F383" s="2646"/>
      <c r="G383" s="2646"/>
      <c r="H383" s="2646"/>
      <c r="I383" s="2646"/>
      <c r="J383" s="2646"/>
      <c r="K383" s="2646"/>
      <c r="L383" s="2647"/>
      <c r="M383" s="2645"/>
      <c r="N383" s="2648"/>
      <c r="O383" s="2646"/>
      <c r="P383" s="2646"/>
      <c r="Q383" s="2646"/>
      <c r="R383" s="2646"/>
      <c r="S383" s="2646"/>
      <c r="T383" s="2647"/>
      <c r="V383" s="2648"/>
      <c r="W383" s="2646"/>
      <c r="X383" s="2646"/>
      <c r="Y383" s="2646"/>
      <c r="Z383" s="2646"/>
      <c r="AA383" s="2646"/>
      <c r="AB383" s="2647"/>
      <c r="AC383" s="2631"/>
      <c r="AD383" s="2640"/>
      <c r="AE383" s="2638"/>
      <c r="AF383" s="2638"/>
      <c r="AG383" s="2641"/>
      <c r="AH383" s="2642"/>
      <c r="AI383" s="2642"/>
      <c r="AJ383" s="2642"/>
      <c r="AK383" s="2642"/>
      <c r="AL383" s="2642"/>
      <c r="AM383" s="2642"/>
      <c r="AN383" s="2750"/>
      <c r="AO383" s="2606"/>
      <c r="AP383" s="2644" t="s">
        <v>6620</v>
      </c>
      <c r="AR383" s="3472"/>
      <c r="AS383" s="3438" t="str">
        <f t="shared" si="5"/>
        <v>Please complete all cells in row</v>
      </c>
      <c r="AT383" s="3473">
        <v>3</v>
      </c>
      <c r="AU383" s="3479"/>
    </row>
    <row r="384" spans="2:47" ht="15" customHeight="1">
      <c r="B384" s="2635" t="s">
        <v>6621</v>
      </c>
      <c r="C384" s="2636" t="s">
        <v>5869</v>
      </c>
      <c r="D384" s="2637" t="s">
        <v>731</v>
      </c>
      <c r="E384" s="2637">
        <v>3</v>
      </c>
      <c r="F384" s="2646"/>
      <c r="G384" s="2646"/>
      <c r="H384" s="2646"/>
      <c r="I384" s="2646"/>
      <c r="J384" s="2646"/>
      <c r="K384" s="2646"/>
      <c r="L384" s="2647"/>
      <c r="M384" s="2645"/>
      <c r="N384" s="2648"/>
      <c r="O384" s="2646"/>
      <c r="P384" s="2646"/>
      <c r="Q384" s="2646"/>
      <c r="R384" s="2646"/>
      <c r="S384" s="2646"/>
      <c r="T384" s="2647"/>
      <c r="V384" s="2648"/>
      <c r="W384" s="2646"/>
      <c r="X384" s="2646"/>
      <c r="Y384" s="2646"/>
      <c r="Z384" s="2646"/>
      <c r="AA384" s="2646"/>
      <c r="AB384" s="2647"/>
      <c r="AC384" s="2631"/>
      <c r="AD384" s="2640"/>
      <c r="AE384" s="2638"/>
      <c r="AF384" s="2638"/>
      <c r="AG384" s="2641"/>
      <c r="AH384" s="2642"/>
      <c r="AI384" s="2642"/>
      <c r="AJ384" s="2642"/>
      <c r="AK384" s="2642"/>
      <c r="AL384" s="2642"/>
      <c r="AM384" s="2642"/>
      <c r="AN384" s="2750"/>
      <c r="AO384" s="2606"/>
      <c r="AP384" s="2644" t="s">
        <v>6622</v>
      </c>
      <c r="AR384" s="3472"/>
      <c r="AS384" s="3438" t="str">
        <f t="shared" si="5"/>
        <v>Please complete all cells in row</v>
      </c>
      <c r="AT384" s="3473">
        <v>3</v>
      </c>
      <c r="AU384" s="3479"/>
    </row>
    <row r="385" spans="2:47" ht="15" customHeight="1">
      <c r="B385" s="2635" t="s">
        <v>6623</v>
      </c>
      <c r="C385" s="2636" t="s">
        <v>5869</v>
      </c>
      <c r="D385" s="2637" t="s">
        <v>731</v>
      </c>
      <c r="E385" s="2637">
        <v>3</v>
      </c>
      <c r="F385" s="2646"/>
      <c r="G385" s="2646"/>
      <c r="H385" s="2646"/>
      <c r="I385" s="2646"/>
      <c r="J385" s="2646"/>
      <c r="K385" s="2646"/>
      <c r="L385" s="2647"/>
      <c r="M385" s="2645"/>
      <c r="N385" s="2648"/>
      <c r="O385" s="2646"/>
      <c r="P385" s="2646"/>
      <c r="Q385" s="2646"/>
      <c r="R385" s="2646"/>
      <c r="S385" s="2646"/>
      <c r="T385" s="2647"/>
      <c r="V385" s="2648"/>
      <c r="W385" s="2646"/>
      <c r="X385" s="2646"/>
      <c r="Y385" s="2646"/>
      <c r="Z385" s="2646"/>
      <c r="AA385" s="2646"/>
      <c r="AB385" s="2647"/>
      <c r="AC385" s="2631"/>
      <c r="AD385" s="2640"/>
      <c r="AE385" s="2638"/>
      <c r="AF385" s="2638"/>
      <c r="AG385" s="2641"/>
      <c r="AH385" s="2642"/>
      <c r="AI385" s="2642"/>
      <c r="AJ385" s="2642"/>
      <c r="AK385" s="2642"/>
      <c r="AL385" s="2642"/>
      <c r="AM385" s="2642"/>
      <c r="AN385" s="2750"/>
      <c r="AO385" s="2606"/>
      <c r="AP385" s="2644" t="s">
        <v>6624</v>
      </c>
      <c r="AR385" s="3472"/>
      <c r="AS385" s="3438" t="str">
        <f t="shared" si="5"/>
        <v>Please complete all cells in row</v>
      </c>
      <c r="AT385" s="3473">
        <v>3</v>
      </c>
      <c r="AU385" s="3479"/>
    </row>
    <row r="386" spans="2:47" ht="15" customHeight="1">
      <c r="B386" s="2635" t="s">
        <v>6625</v>
      </c>
      <c r="C386" s="2636" t="s">
        <v>5869</v>
      </c>
      <c r="D386" s="2637" t="s">
        <v>731</v>
      </c>
      <c r="E386" s="2637">
        <v>3</v>
      </c>
      <c r="F386" s="2646"/>
      <c r="G386" s="2646"/>
      <c r="H386" s="2646"/>
      <c r="I386" s="2646"/>
      <c r="J386" s="2646"/>
      <c r="K386" s="2646"/>
      <c r="L386" s="2647"/>
      <c r="M386" s="2645"/>
      <c r="N386" s="2648"/>
      <c r="O386" s="2646"/>
      <c r="P386" s="2646"/>
      <c r="Q386" s="2646"/>
      <c r="R386" s="2646"/>
      <c r="S386" s="2646"/>
      <c r="T386" s="2647"/>
      <c r="V386" s="2648"/>
      <c r="W386" s="2646"/>
      <c r="X386" s="2646"/>
      <c r="Y386" s="2646"/>
      <c r="Z386" s="2646"/>
      <c r="AA386" s="2646"/>
      <c r="AB386" s="2647"/>
      <c r="AC386" s="2631"/>
      <c r="AD386" s="2640"/>
      <c r="AE386" s="2638"/>
      <c r="AF386" s="2638"/>
      <c r="AG386" s="2641"/>
      <c r="AH386" s="2642"/>
      <c r="AI386" s="2642"/>
      <c r="AJ386" s="2642"/>
      <c r="AK386" s="2642"/>
      <c r="AL386" s="2642"/>
      <c r="AM386" s="2642"/>
      <c r="AN386" s="2750"/>
      <c r="AO386" s="2606"/>
      <c r="AP386" s="2644" t="s">
        <v>6626</v>
      </c>
      <c r="AR386" s="3472"/>
      <c r="AS386" s="3438" t="str">
        <f t="shared" si="5"/>
        <v>Please complete all cells in row</v>
      </c>
      <c r="AT386" s="3473">
        <v>3</v>
      </c>
      <c r="AU386" s="3479"/>
    </row>
    <row r="387" spans="2:47" ht="15" customHeight="1">
      <c r="B387" s="2635" t="s">
        <v>6627</v>
      </c>
      <c r="C387" s="2636" t="s">
        <v>5869</v>
      </c>
      <c r="D387" s="2637" t="s">
        <v>731</v>
      </c>
      <c r="E387" s="2637">
        <v>3</v>
      </c>
      <c r="F387" s="2646"/>
      <c r="G387" s="2646"/>
      <c r="H387" s="2646"/>
      <c r="I387" s="2646"/>
      <c r="J387" s="2646"/>
      <c r="K387" s="2646"/>
      <c r="L387" s="2647"/>
      <c r="M387" s="2645"/>
      <c r="N387" s="2648"/>
      <c r="O387" s="2646"/>
      <c r="P387" s="2646"/>
      <c r="Q387" s="2646"/>
      <c r="R387" s="2646"/>
      <c r="S387" s="2646"/>
      <c r="T387" s="2647"/>
      <c r="V387" s="2648"/>
      <c r="W387" s="2646"/>
      <c r="X387" s="2646"/>
      <c r="Y387" s="2646"/>
      <c r="Z387" s="2646"/>
      <c r="AA387" s="2646"/>
      <c r="AB387" s="2647"/>
      <c r="AC387" s="2631"/>
      <c r="AD387" s="2640"/>
      <c r="AE387" s="2638"/>
      <c r="AF387" s="2638"/>
      <c r="AG387" s="2641"/>
      <c r="AH387" s="2642"/>
      <c r="AI387" s="2642"/>
      <c r="AJ387" s="2642"/>
      <c r="AK387" s="2642"/>
      <c r="AL387" s="2642"/>
      <c r="AM387" s="2642"/>
      <c r="AN387" s="2750"/>
      <c r="AO387" s="2606"/>
      <c r="AP387" s="2644" t="s">
        <v>6628</v>
      </c>
      <c r="AR387" s="3472"/>
      <c r="AS387" s="3438" t="str">
        <f t="shared" si="5"/>
        <v>Please complete all cells in row</v>
      </c>
      <c r="AT387" s="3473">
        <v>3</v>
      </c>
      <c r="AU387" s="3479"/>
    </row>
    <row r="388" spans="2:47" ht="15" customHeight="1">
      <c r="B388" s="2635" t="s">
        <v>6629</v>
      </c>
      <c r="C388" s="2636" t="s">
        <v>5869</v>
      </c>
      <c r="D388" s="2637" t="s">
        <v>731</v>
      </c>
      <c r="E388" s="2637">
        <v>3</v>
      </c>
      <c r="F388" s="2646"/>
      <c r="G388" s="2646"/>
      <c r="H388" s="2646"/>
      <c r="I388" s="2646"/>
      <c r="J388" s="2646"/>
      <c r="K388" s="2646"/>
      <c r="L388" s="2647"/>
      <c r="M388" s="2645"/>
      <c r="N388" s="2648"/>
      <c r="O388" s="2646"/>
      <c r="P388" s="2646"/>
      <c r="Q388" s="2646"/>
      <c r="R388" s="2646"/>
      <c r="S388" s="2646"/>
      <c r="T388" s="2647"/>
      <c r="V388" s="2648"/>
      <c r="W388" s="2646"/>
      <c r="X388" s="2646"/>
      <c r="Y388" s="2646"/>
      <c r="Z388" s="2646"/>
      <c r="AA388" s="2646"/>
      <c r="AB388" s="2647"/>
      <c r="AC388" s="2631"/>
      <c r="AD388" s="2640"/>
      <c r="AE388" s="2638"/>
      <c r="AF388" s="2638"/>
      <c r="AG388" s="2641"/>
      <c r="AH388" s="2642"/>
      <c r="AI388" s="2642"/>
      <c r="AJ388" s="2642"/>
      <c r="AK388" s="2642"/>
      <c r="AL388" s="2642"/>
      <c r="AM388" s="2642"/>
      <c r="AN388" s="2750"/>
      <c r="AO388" s="2606"/>
      <c r="AP388" s="2644" t="s">
        <v>6630</v>
      </c>
      <c r="AR388" s="3472"/>
      <c r="AS388" s="3438" t="str">
        <f t="shared" si="5"/>
        <v>Please complete all cells in row</v>
      </c>
      <c r="AT388" s="3473">
        <v>3</v>
      </c>
      <c r="AU388" s="3479"/>
    </row>
    <row r="389" spans="2:47" ht="15" customHeight="1">
      <c r="B389" s="2635" t="s">
        <v>6631</v>
      </c>
      <c r="C389" s="2636" t="s">
        <v>5869</v>
      </c>
      <c r="D389" s="2637" t="s">
        <v>731</v>
      </c>
      <c r="E389" s="2637">
        <v>3</v>
      </c>
      <c r="F389" s="2646"/>
      <c r="G389" s="2646"/>
      <c r="H389" s="2646"/>
      <c r="I389" s="2646"/>
      <c r="J389" s="2646"/>
      <c r="K389" s="2646"/>
      <c r="L389" s="2647"/>
      <c r="M389" s="2645"/>
      <c r="N389" s="2648"/>
      <c r="O389" s="2646"/>
      <c r="P389" s="2646"/>
      <c r="Q389" s="2646"/>
      <c r="R389" s="2646"/>
      <c r="S389" s="2646"/>
      <c r="T389" s="2647"/>
      <c r="V389" s="2648"/>
      <c r="W389" s="2646"/>
      <c r="X389" s="2646"/>
      <c r="Y389" s="2646"/>
      <c r="Z389" s="2646"/>
      <c r="AA389" s="2646"/>
      <c r="AB389" s="2647"/>
      <c r="AC389" s="2631"/>
      <c r="AD389" s="2640"/>
      <c r="AE389" s="2638"/>
      <c r="AF389" s="2638"/>
      <c r="AG389" s="2641"/>
      <c r="AH389" s="2642"/>
      <c r="AI389" s="2642"/>
      <c r="AJ389" s="2642"/>
      <c r="AK389" s="2642"/>
      <c r="AL389" s="2642"/>
      <c r="AM389" s="2642"/>
      <c r="AN389" s="2750"/>
      <c r="AO389" s="2606"/>
      <c r="AP389" s="2644" t="s">
        <v>6632</v>
      </c>
      <c r="AR389" s="3472"/>
      <c r="AS389" s="3438" t="str">
        <f t="shared" si="5"/>
        <v>Please complete all cells in row</v>
      </c>
      <c r="AT389" s="3473">
        <v>3</v>
      </c>
      <c r="AU389" s="3479"/>
    </row>
    <row r="390" spans="2:47" ht="15" customHeight="1">
      <c r="B390" s="2635" t="s">
        <v>6633</v>
      </c>
      <c r="C390" s="2636" t="s">
        <v>5869</v>
      </c>
      <c r="D390" s="2637" t="s">
        <v>731</v>
      </c>
      <c r="E390" s="2637">
        <v>3</v>
      </c>
      <c r="F390" s="2646"/>
      <c r="G390" s="2646"/>
      <c r="H390" s="2646"/>
      <c r="I390" s="2646"/>
      <c r="J390" s="2646"/>
      <c r="K390" s="2646"/>
      <c r="L390" s="2647"/>
      <c r="M390" s="2645"/>
      <c r="N390" s="2648"/>
      <c r="O390" s="2646"/>
      <c r="P390" s="2646"/>
      <c r="Q390" s="2646"/>
      <c r="R390" s="2646"/>
      <c r="S390" s="2646"/>
      <c r="T390" s="2647"/>
      <c r="V390" s="2648"/>
      <c r="W390" s="2646"/>
      <c r="X390" s="2646"/>
      <c r="Y390" s="2646"/>
      <c r="Z390" s="2646"/>
      <c r="AA390" s="2646"/>
      <c r="AB390" s="2647"/>
      <c r="AC390" s="2631"/>
      <c r="AD390" s="2640"/>
      <c r="AE390" s="2638"/>
      <c r="AF390" s="2638"/>
      <c r="AG390" s="2641"/>
      <c r="AH390" s="2642"/>
      <c r="AI390" s="2642"/>
      <c r="AJ390" s="2642"/>
      <c r="AK390" s="2642"/>
      <c r="AL390" s="2642"/>
      <c r="AM390" s="2642"/>
      <c r="AN390" s="2750"/>
      <c r="AO390" s="2606"/>
      <c r="AP390" s="2644" t="s">
        <v>6634</v>
      </c>
      <c r="AR390" s="3472"/>
      <c r="AS390" s="3438" t="str">
        <f t="shared" si="5"/>
        <v>Please complete all cells in row</v>
      </c>
      <c r="AT390" s="3473">
        <v>3</v>
      </c>
      <c r="AU390" s="3479"/>
    </row>
    <row r="391" spans="2:47" ht="15" customHeight="1">
      <c r="B391" s="2635" t="s">
        <v>6635</v>
      </c>
      <c r="C391" s="2636" t="s">
        <v>5869</v>
      </c>
      <c r="D391" s="2637" t="s">
        <v>731</v>
      </c>
      <c r="E391" s="2637">
        <v>3</v>
      </c>
      <c r="F391" s="2646"/>
      <c r="G391" s="2646"/>
      <c r="H391" s="2646"/>
      <c r="I391" s="2646"/>
      <c r="J391" s="2646"/>
      <c r="K391" s="2646"/>
      <c r="L391" s="2647"/>
      <c r="M391" s="2645"/>
      <c r="N391" s="2648"/>
      <c r="O391" s="2646"/>
      <c r="P391" s="2646"/>
      <c r="Q391" s="2646"/>
      <c r="R391" s="2646"/>
      <c r="S391" s="2646"/>
      <c r="T391" s="2647"/>
      <c r="V391" s="2648"/>
      <c r="W391" s="2646"/>
      <c r="X391" s="2646"/>
      <c r="Y391" s="2646"/>
      <c r="Z391" s="2646"/>
      <c r="AA391" s="2646"/>
      <c r="AB391" s="2647"/>
      <c r="AC391" s="2631"/>
      <c r="AD391" s="2640"/>
      <c r="AE391" s="2638"/>
      <c r="AF391" s="2638"/>
      <c r="AG391" s="2641"/>
      <c r="AH391" s="2642"/>
      <c r="AI391" s="2642"/>
      <c r="AJ391" s="2642"/>
      <c r="AK391" s="2642"/>
      <c r="AL391" s="2642"/>
      <c r="AM391" s="2642"/>
      <c r="AN391" s="2750"/>
      <c r="AO391" s="2606"/>
      <c r="AP391" s="2644" t="s">
        <v>6636</v>
      </c>
      <c r="AR391" s="3472"/>
      <c r="AS391" s="3438" t="str">
        <f t="shared" ref="AS391:AS408" si="6">IF( COUNTBLANK(F391:AN391) = AT391, 0, rngIncomplete )</f>
        <v>Please complete all cells in row</v>
      </c>
      <c r="AT391" s="3473">
        <v>3</v>
      </c>
      <c r="AU391" s="3479"/>
    </row>
    <row r="392" spans="2:47" ht="15" customHeight="1">
      <c r="B392" s="2635" t="s">
        <v>6637</v>
      </c>
      <c r="C392" s="2636" t="s">
        <v>5869</v>
      </c>
      <c r="D392" s="2637" t="s">
        <v>731</v>
      </c>
      <c r="E392" s="2637">
        <v>3</v>
      </c>
      <c r="F392" s="2646"/>
      <c r="G392" s="2646"/>
      <c r="H392" s="2646"/>
      <c r="I392" s="2646"/>
      <c r="J392" s="2646"/>
      <c r="K392" s="2646"/>
      <c r="L392" s="2647"/>
      <c r="M392" s="2645"/>
      <c r="N392" s="2648"/>
      <c r="O392" s="2646"/>
      <c r="P392" s="2646"/>
      <c r="Q392" s="2646"/>
      <c r="R392" s="2646"/>
      <c r="S392" s="2646"/>
      <c r="T392" s="2647"/>
      <c r="V392" s="2648"/>
      <c r="W392" s="2646"/>
      <c r="X392" s="2646"/>
      <c r="Y392" s="2646"/>
      <c r="Z392" s="2646"/>
      <c r="AA392" s="2646"/>
      <c r="AB392" s="2647"/>
      <c r="AC392" s="2631"/>
      <c r="AD392" s="2640"/>
      <c r="AE392" s="2638"/>
      <c r="AF392" s="2638"/>
      <c r="AG392" s="2641"/>
      <c r="AH392" s="2642"/>
      <c r="AI392" s="2642"/>
      <c r="AJ392" s="2642"/>
      <c r="AK392" s="2642"/>
      <c r="AL392" s="2642"/>
      <c r="AM392" s="2642"/>
      <c r="AN392" s="2750"/>
      <c r="AO392" s="2606"/>
      <c r="AP392" s="2644" t="s">
        <v>6638</v>
      </c>
      <c r="AR392" s="3472"/>
      <c r="AS392" s="3438" t="str">
        <f t="shared" si="6"/>
        <v>Please complete all cells in row</v>
      </c>
      <c r="AT392" s="3473">
        <v>3</v>
      </c>
      <c r="AU392" s="3479"/>
    </row>
    <row r="393" spans="2:47" ht="15" customHeight="1">
      <c r="B393" s="2635" t="s">
        <v>6639</v>
      </c>
      <c r="C393" s="2636" t="s">
        <v>5869</v>
      </c>
      <c r="D393" s="2637" t="s">
        <v>731</v>
      </c>
      <c r="E393" s="2637">
        <v>3</v>
      </c>
      <c r="F393" s="2646"/>
      <c r="G393" s="2646"/>
      <c r="H393" s="2646"/>
      <c r="I393" s="2646"/>
      <c r="J393" s="2646"/>
      <c r="K393" s="2646"/>
      <c r="L393" s="2647"/>
      <c r="M393" s="2645"/>
      <c r="N393" s="2648"/>
      <c r="O393" s="2646"/>
      <c r="P393" s="2646"/>
      <c r="Q393" s="2646"/>
      <c r="R393" s="2646"/>
      <c r="S393" s="2646"/>
      <c r="T393" s="2647"/>
      <c r="V393" s="2648"/>
      <c r="W393" s="2646"/>
      <c r="X393" s="2646"/>
      <c r="Y393" s="2646"/>
      <c r="Z393" s="2646"/>
      <c r="AA393" s="2646"/>
      <c r="AB393" s="2647"/>
      <c r="AC393" s="2631"/>
      <c r="AD393" s="2640"/>
      <c r="AE393" s="2638"/>
      <c r="AF393" s="2638"/>
      <c r="AG393" s="2641"/>
      <c r="AH393" s="2642"/>
      <c r="AI393" s="2642"/>
      <c r="AJ393" s="2642"/>
      <c r="AK393" s="2642"/>
      <c r="AL393" s="2642"/>
      <c r="AM393" s="2642"/>
      <c r="AN393" s="2750"/>
      <c r="AO393" s="2606"/>
      <c r="AP393" s="2644" t="s">
        <v>6640</v>
      </c>
      <c r="AR393" s="3472"/>
      <c r="AS393" s="3438" t="str">
        <f t="shared" si="6"/>
        <v>Please complete all cells in row</v>
      </c>
      <c r="AT393" s="3473">
        <v>3</v>
      </c>
      <c r="AU393" s="3479"/>
    </row>
    <row r="394" spans="2:47" ht="15" customHeight="1">
      <c r="B394" s="2635" t="s">
        <v>6641</v>
      </c>
      <c r="C394" s="2636" t="s">
        <v>5869</v>
      </c>
      <c r="D394" s="2637" t="s">
        <v>731</v>
      </c>
      <c r="E394" s="2637">
        <v>3</v>
      </c>
      <c r="F394" s="2646"/>
      <c r="G394" s="2646"/>
      <c r="H394" s="2646"/>
      <c r="I394" s="2646"/>
      <c r="J394" s="2646"/>
      <c r="K394" s="2646"/>
      <c r="L394" s="2647"/>
      <c r="M394" s="2645"/>
      <c r="N394" s="2648"/>
      <c r="O394" s="2646"/>
      <c r="P394" s="2646"/>
      <c r="Q394" s="2646"/>
      <c r="R394" s="2646"/>
      <c r="S394" s="2646"/>
      <c r="T394" s="2647"/>
      <c r="V394" s="2648"/>
      <c r="W394" s="2646"/>
      <c r="X394" s="2646"/>
      <c r="Y394" s="2646"/>
      <c r="Z394" s="2646"/>
      <c r="AA394" s="2646"/>
      <c r="AB394" s="2647"/>
      <c r="AC394" s="2631"/>
      <c r="AD394" s="2640"/>
      <c r="AE394" s="2638"/>
      <c r="AF394" s="2638"/>
      <c r="AG394" s="2641"/>
      <c r="AH394" s="2642"/>
      <c r="AI394" s="2642"/>
      <c r="AJ394" s="2642"/>
      <c r="AK394" s="2642"/>
      <c r="AL394" s="2642"/>
      <c r="AM394" s="2642"/>
      <c r="AN394" s="2750"/>
      <c r="AO394" s="2606"/>
      <c r="AP394" s="2644" t="s">
        <v>6642</v>
      </c>
      <c r="AR394" s="3472"/>
      <c r="AS394" s="3438" t="str">
        <f t="shared" si="6"/>
        <v>Please complete all cells in row</v>
      </c>
      <c r="AT394" s="3473">
        <v>3</v>
      </c>
      <c r="AU394" s="3479"/>
    </row>
    <row r="395" spans="2:47" ht="15" customHeight="1">
      <c r="B395" s="2635" t="s">
        <v>6643</v>
      </c>
      <c r="C395" s="2636" t="s">
        <v>5869</v>
      </c>
      <c r="D395" s="2637" t="s">
        <v>731</v>
      </c>
      <c r="E395" s="2637">
        <v>3</v>
      </c>
      <c r="F395" s="2646"/>
      <c r="G395" s="2646"/>
      <c r="H395" s="2646"/>
      <c r="I395" s="2646"/>
      <c r="J395" s="2646"/>
      <c r="K395" s="2646"/>
      <c r="L395" s="2647"/>
      <c r="M395" s="2645"/>
      <c r="N395" s="2648"/>
      <c r="O395" s="2646"/>
      <c r="P395" s="2646"/>
      <c r="Q395" s="2646"/>
      <c r="R395" s="2646"/>
      <c r="S395" s="2646"/>
      <c r="T395" s="2647"/>
      <c r="V395" s="2648"/>
      <c r="W395" s="2646"/>
      <c r="X395" s="2646"/>
      <c r="Y395" s="2646"/>
      <c r="Z395" s="2646"/>
      <c r="AA395" s="2646"/>
      <c r="AB395" s="2647"/>
      <c r="AC395" s="2631"/>
      <c r="AD395" s="2640"/>
      <c r="AE395" s="2638"/>
      <c r="AF395" s="2638"/>
      <c r="AG395" s="2641"/>
      <c r="AH395" s="2642"/>
      <c r="AI395" s="2642"/>
      <c r="AJ395" s="2642"/>
      <c r="AK395" s="2642"/>
      <c r="AL395" s="2642"/>
      <c r="AM395" s="2642"/>
      <c r="AN395" s="2750"/>
      <c r="AO395" s="2606"/>
      <c r="AP395" s="2644" t="s">
        <v>6644</v>
      </c>
      <c r="AR395" s="3472"/>
      <c r="AS395" s="3438" t="str">
        <f t="shared" si="6"/>
        <v>Please complete all cells in row</v>
      </c>
      <c r="AT395" s="3473">
        <v>3</v>
      </c>
      <c r="AU395" s="3479"/>
    </row>
    <row r="396" spans="2:47" ht="15" customHeight="1">
      <c r="B396" s="2635" t="s">
        <v>6645</v>
      </c>
      <c r="C396" s="2636" t="s">
        <v>5869</v>
      </c>
      <c r="D396" s="2637" t="s">
        <v>731</v>
      </c>
      <c r="E396" s="2637">
        <v>3</v>
      </c>
      <c r="F396" s="2646"/>
      <c r="G396" s="2646"/>
      <c r="H396" s="2646"/>
      <c r="I396" s="2646"/>
      <c r="J396" s="2646"/>
      <c r="K396" s="2646"/>
      <c r="L396" s="2647"/>
      <c r="M396" s="2645"/>
      <c r="N396" s="2648"/>
      <c r="O396" s="2646"/>
      <c r="P396" s="2646"/>
      <c r="Q396" s="2646"/>
      <c r="R396" s="2646"/>
      <c r="S396" s="2646"/>
      <c r="T396" s="2647"/>
      <c r="V396" s="2648"/>
      <c r="W396" s="2646"/>
      <c r="X396" s="2646"/>
      <c r="Y396" s="2646"/>
      <c r="Z396" s="2646"/>
      <c r="AA396" s="2646"/>
      <c r="AB396" s="2647"/>
      <c r="AC396" s="2631"/>
      <c r="AD396" s="2640"/>
      <c r="AE396" s="2638"/>
      <c r="AF396" s="2638"/>
      <c r="AG396" s="2641"/>
      <c r="AH396" s="2642"/>
      <c r="AI396" s="2642"/>
      <c r="AJ396" s="2642"/>
      <c r="AK396" s="2642"/>
      <c r="AL396" s="2642"/>
      <c r="AM396" s="2642"/>
      <c r="AN396" s="2750"/>
      <c r="AO396" s="2606"/>
      <c r="AP396" s="2644" t="s">
        <v>6646</v>
      </c>
      <c r="AR396" s="3472"/>
      <c r="AS396" s="3438" t="str">
        <f t="shared" si="6"/>
        <v>Please complete all cells in row</v>
      </c>
      <c r="AT396" s="3473">
        <v>3</v>
      </c>
      <c r="AU396" s="3479"/>
    </row>
    <row r="397" spans="2:47" ht="15" customHeight="1">
      <c r="B397" s="2635" t="s">
        <v>6647</v>
      </c>
      <c r="C397" s="2636" t="s">
        <v>5869</v>
      </c>
      <c r="D397" s="2637" t="s">
        <v>731</v>
      </c>
      <c r="E397" s="2637">
        <v>3</v>
      </c>
      <c r="F397" s="2646"/>
      <c r="G397" s="2646"/>
      <c r="H397" s="2646"/>
      <c r="I397" s="2646"/>
      <c r="J397" s="2646"/>
      <c r="K397" s="2646"/>
      <c r="L397" s="2647"/>
      <c r="M397" s="2645"/>
      <c r="N397" s="2648"/>
      <c r="O397" s="2646"/>
      <c r="P397" s="2646"/>
      <c r="Q397" s="2646"/>
      <c r="R397" s="2646"/>
      <c r="S397" s="2646"/>
      <c r="T397" s="2647"/>
      <c r="V397" s="2648"/>
      <c r="W397" s="2646"/>
      <c r="X397" s="2646"/>
      <c r="Y397" s="2646"/>
      <c r="Z397" s="2646"/>
      <c r="AA397" s="2646"/>
      <c r="AB397" s="2647"/>
      <c r="AC397" s="2631"/>
      <c r="AD397" s="2640"/>
      <c r="AE397" s="2638"/>
      <c r="AF397" s="2638"/>
      <c r="AG397" s="2641"/>
      <c r="AH397" s="2642"/>
      <c r="AI397" s="2642"/>
      <c r="AJ397" s="2642"/>
      <c r="AK397" s="2642"/>
      <c r="AL397" s="2642"/>
      <c r="AM397" s="2642"/>
      <c r="AN397" s="2750"/>
      <c r="AO397" s="2606"/>
      <c r="AP397" s="2644" t="s">
        <v>6648</v>
      </c>
      <c r="AR397" s="3472"/>
      <c r="AS397" s="3438" t="str">
        <f t="shared" si="6"/>
        <v>Please complete all cells in row</v>
      </c>
      <c r="AT397" s="3473">
        <v>3</v>
      </c>
      <c r="AU397" s="3479"/>
    </row>
    <row r="398" spans="2:47" ht="15" customHeight="1">
      <c r="B398" s="2635" t="s">
        <v>6649</v>
      </c>
      <c r="C398" s="2636" t="s">
        <v>5869</v>
      </c>
      <c r="D398" s="2637" t="s">
        <v>731</v>
      </c>
      <c r="E398" s="2637">
        <v>3</v>
      </c>
      <c r="F398" s="2646"/>
      <c r="G398" s="2646"/>
      <c r="H398" s="2646"/>
      <c r="I398" s="2646"/>
      <c r="J398" s="2646"/>
      <c r="K398" s="2646"/>
      <c r="L398" s="2647"/>
      <c r="M398" s="2645"/>
      <c r="N398" s="2648"/>
      <c r="O398" s="2646"/>
      <c r="P398" s="2646"/>
      <c r="Q398" s="2646"/>
      <c r="R398" s="2646"/>
      <c r="S398" s="2646"/>
      <c r="T398" s="2647"/>
      <c r="V398" s="2648"/>
      <c r="W398" s="2646"/>
      <c r="X398" s="2646"/>
      <c r="Y398" s="2646"/>
      <c r="Z398" s="2646"/>
      <c r="AA398" s="2646"/>
      <c r="AB398" s="2647"/>
      <c r="AC398" s="2631"/>
      <c r="AD398" s="2640"/>
      <c r="AE398" s="2638"/>
      <c r="AF398" s="2638"/>
      <c r="AG398" s="2641"/>
      <c r="AH398" s="2642"/>
      <c r="AI398" s="2642"/>
      <c r="AJ398" s="2642"/>
      <c r="AK398" s="2642"/>
      <c r="AL398" s="2642"/>
      <c r="AM398" s="2642"/>
      <c r="AN398" s="2750"/>
      <c r="AO398" s="2606"/>
      <c r="AP398" s="2644" t="s">
        <v>6650</v>
      </c>
      <c r="AR398" s="3472"/>
      <c r="AS398" s="3438" t="str">
        <f t="shared" si="6"/>
        <v>Please complete all cells in row</v>
      </c>
      <c r="AT398" s="3473">
        <v>3</v>
      </c>
      <c r="AU398" s="3479"/>
    </row>
    <row r="399" spans="2:47" ht="15" customHeight="1">
      <c r="B399" s="2635" t="s">
        <v>6651</v>
      </c>
      <c r="C399" s="2636" t="s">
        <v>5869</v>
      </c>
      <c r="D399" s="2637" t="s">
        <v>731</v>
      </c>
      <c r="E399" s="2637">
        <v>3</v>
      </c>
      <c r="F399" s="2646"/>
      <c r="G399" s="2646"/>
      <c r="H399" s="2646"/>
      <c r="I399" s="2646"/>
      <c r="J399" s="2646"/>
      <c r="K399" s="2646"/>
      <c r="L399" s="2647"/>
      <c r="M399" s="2645"/>
      <c r="N399" s="2648"/>
      <c r="O399" s="2646"/>
      <c r="P399" s="2646"/>
      <c r="Q399" s="2646"/>
      <c r="R399" s="2646"/>
      <c r="S399" s="2646"/>
      <c r="T399" s="2647"/>
      <c r="V399" s="2648"/>
      <c r="W399" s="2646"/>
      <c r="X399" s="2646"/>
      <c r="Y399" s="2646"/>
      <c r="Z399" s="2646"/>
      <c r="AA399" s="2646"/>
      <c r="AB399" s="2647"/>
      <c r="AC399" s="2631"/>
      <c r="AD399" s="2640"/>
      <c r="AE399" s="2638"/>
      <c r="AF399" s="2638"/>
      <c r="AG399" s="2641"/>
      <c r="AH399" s="2642"/>
      <c r="AI399" s="2642"/>
      <c r="AJ399" s="2642"/>
      <c r="AK399" s="2642"/>
      <c r="AL399" s="2642"/>
      <c r="AM399" s="2642"/>
      <c r="AN399" s="2750"/>
      <c r="AO399" s="2606"/>
      <c r="AP399" s="2644" t="s">
        <v>6652</v>
      </c>
      <c r="AR399" s="3472"/>
      <c r="AS399" s="3438" t="str">
        <f t="shared" si="6"/>
        <v>Please complete all cells in row</v>
      </c>
      <c r="AT399" s="3473">
        <v>3</v>
      </c>
      <c r="AU399" s="3479"/>
    </row>
    <row r="400" spans="2:47" ht="15" customHeight="1">
      <c r="B400" s="2635" t="s">
        <v>6653</v>
      </c>
      <c r="C400" s="2636" t="s">
        <v>5869</v>
      </c>
      <c r="D400" s="2637" t="s">
        <v>731</v>
      </c>
      <c r="E400" s="2637">
        <v>3</v>
      </c>
      <c r="F400" s="2646"/>
      <c r="G400" s="2646"/>
      <c r="H400" s="2646"/>
      <c r="I400" s="2646"/>
      <c r="J400" s="2646"/>
      <c r="K400" s="2646"/>
      <c r="L400" s="2647"/>
      <c r="M400" s="2645"/>
      <c r="N400" s="2648"/>
      <c r="O400" s="2646"/>
      <c r="P400" s="2646"/>
      <c r="Q400" s="2646"/>
      <c r="R400" s="2646"/>
      <c r="S400" s="2646"/>
      <c r="T400" s="2647"/>
      <c r="V400" s="2648"/>
      <c r="W400" s="2646"/>
      <c r="X400" s="2646"/>
      <c r="Y400" s="2646"/>
      <c r="Z400" s="2646"/>
      <c r="AA400" s="2646"/>
      <c r="AB400" s="2647"/>
      <c r="AC400" s="2631"/>
      <c r="AD400" s="2640"/>
      <c r="AE400" s="2638"/>
      <c r="AF400" s="2638"/>
      <c r="AG400" s="2641"/>
      <c r="AH400" s="2642"/>
      <c r="AI400" s="2642"/>
      <c r="AJ400" s="2642"/>
      <c r="AK400" s="2642"/>
      <c r="AL400" s="2642"/>
      <c r="AM400" s="2642"/>
      <c r="AN400" s="2750"/>
      <c r="AO400" s="2606"/>
      <c r="AP400" s="2644" t="s">
        <v>6654</v>
      </c>
      <c r="AR400" s="3472"/>
      <c r="AS400" s="3438" t="str">
        <f t="shared" si="6"/>
        <v>Please complete all cells in row</v>
      </c>
      <c r="AT400" s="3473">
        <v>3</v>
      </c>
      <c r="AU400" s="3479"/>
    </row>
    <row r="401" spans="2:47" ht="15" customHeight="1">
      <c r="B401" s="2635" t="s">
        <v>6655</v>
      </c>
      <c r="C401" s="2636" t="s">
        <v>5869</v>
      </c>
      <c r="D401" s="2637" t="s">
        <v>731</v>
      </c>
      <c r="E401" s="2637">
        <v>3</v>
      </c>
      <c r="F401" s="2646"/>
      <c r="G401" s="2646"/>
      <c r="H401" s="2646"/>
      <c r="I401" s="2646"/>
      <c r="J401" s="2646"/>
      <c r="K401" s="2646"/>
      <c r="L401" s="2647"/>
      <c r="M401" s="2645"/>
      <c r="N401" s="2648"/>
      <c r="O401" s="2646"/>
      <c r="P401" s="2646"/>
      <c r="Q401" s="2646"/>
      <c r="R401" s="2646"/>
      <c r="S401" s="2646"/>
      <c r="T401" s="2647"/>
      <c r="V401" s="2648"/>
      <c r="W401" s="2646"/>
      <c r="X401" s="2646"/>
      <c r="Y401" s="2646"/>
      <c r="Z401" s="2646"/>
      <c r="AA401" s="2646"/>
      <c r="AB401" s="2647"/>
      <c r="AC401" s="2631"/>
      <c r="AD401" s="2640"/>
      <c r="AE401" s="2638"/>
      <c r="AF401" s="2638"/>
      <c r="AG401" s="2641"/>
      <c r="AH401" s="2642"/>
      <c r="AI401" s="2642"/>
      <c r="AJ401" s="2642"/>
      <c r="AK401" s="2642"/>
      <c r="AL401" s="2642"/>
      <c r="AM401" s="2642"/>
      <c r="AN401" s="2750"/>
      <c r="AO401" s="2606"/>
      <c r="AP401" s="2644" t="s">
        <v>6656</v>
      </c>
      <c r="AR401" s="3472"/>
      <c r="AS401" s="3438" t="str">
        <f t="shared" si="6"/>
        <v>Please complete all cells in row</v>
      </c>
      <c r="AT401" s="3473">
        <v>3</v>
      </c>
      <c r="AU401" s="3479"/>
    </row>
    <row r="402" spans="2:47" ht="15" customHeight="1">
      <c r="B402" s="2635" t="s">
        <v>6657</v>
      </c>
      <c r="C402" s="2636" t="s">
        <v>5869</v>
      </c>
      <c r="D402" s="2637" t="s">
        <v>731</v>
      </c>
      <c r="E402" s="2637">
        <v>3</v>
      </c>
      <c r="F402" s="2646"/>
      <c r="G402" s="2646"/>
      <c r="H402" s="2646"/>
      <c r="I402" s="2646"/>
      <c r="J402" s="2646"/>
      <c r="K402" s="2646"/>
      <c r="L402" s="2647"/>
      <c r="M402" s="2645"/>
      <c r="N402" s="2648"/>
      <c r="O402" s="2646"/>
      <c r="P402" s="2646"/>
      <c r="Q402" s="2646"/>
      <c r="R402" s="2646"/>
      <c r="S402" s="2646"/>
      <c r="T402" s="2647"/>
      <c r="V402" s="2648"/>
      <c r="W402" s="2646"/>
      <c r="X402" s="2646"/>
      <c r="Y402" s="2646"/>
      <c r="Z402" s="2646"/>
      <c r="AA402" s="2646"/>
      <c r="AB402" s="2647"/>
      <c r="AC402" s="2631"/>
      <c r="AD402" s="2640"/>
      <c r="AE402" s="2638"/>
      <c r="AF402" s="2638"/>
      <c r="AG402" s="2641"/>
      <c r="AH402" s="2642"/>
      <c r="AI402" s="2642"/>
      <c r="AJ402" s="2642"/>
      <c r="AK402" s="2642"/>
      <c r="AL402" s="2642"/>
      <c r="AM402" s="2642"/>
      <c r="AN402" s="2750"/>
      <c r="AO402" s="2606"/>
      <c r="AP402" s="2644" t="s">
        <v>6658</v>
      </c>
      <c r="AR402" s="3472"/>
      <c r="AS402" s="3438" t="str">
        <f t="shared" si="6"/>
        <v>Please complete all cells in row</v>
      </c>
      <c r="AT402" s="3473">
        <v>3</v>
      </c>
      <c r="AU402" s="3479"/>
    </row>
    <row r="403" spans="2:47" ht="15" customHeight="1">
      <c r="B403" s="2635" t="s">
        <v>6659</v>
      </c>
      <c r="C403" s="2636" t="s">
        <v>5869</v>
      </c>
      <c r="D403" s="2637" t="s">
        <v>731</v>
      </c>
      <c r="E403" s="2637">
        <v>3</v>
      </c>
      <c r="F403" s="2646"/>
      <c r="G403" s="2646"/>
      <c r="H403" s="2646"/>
      <c r="I403" s="2646"/>
      <c r="J403" s="2646"/>
      <c r="K403" s="2646"/>
      <c r="L403" s="2647"/>
      <c r="M403" s="2645"/>
      <c r="N403" s="2648"/>
      <c r="O403" s="2646"/>
      <c r="P403" s="2646"/>
      <c r="Q403" s="2646"/>
      <c r="R403" s="2646"/>
      <c r="S403" s="2646"/>
      <c r="T403" s="2647"/>
      <c r="V403" s="2648"/>
      <c r="W403" s="2646"/>
      <c r="X403" s="2646"/>
      <c r="Y403" s="2646"/>
      <c r="Z403" s="2646"/>
      <c r="AA403" s="2646"/>
      <c r="AB403" s="2647"/>
      <c r="AC403" s="2631"/>
      <c r="AD403" s="2640"/>
      <c r="AE403" s="2638"/>
      <c r="AF403" s="2638"/>
      <c r="AG403" s="2641"/>
      <c r="AH403" s="2642"/>
      <c r="AI403" s="2642"/>
      <c r="AJ403" s="2642"/>
      <c r="AK403" s="2642"/>
      <c r="AL403" s="2642"/>
      <c r="AM403" s="2642"/>
      <c r="AN403" s="2750"/>
      <c r="AO403" s="2606"/>
      <c r="AP403" s="2644" t="s">
        <v>6660</v>
      </c>
      <c r="AR403" s="3472"/>
      <c r="AS403" s="3438" t="str">
        <f t="shared" si="6"/>
        <v>Please complete all cells in row</v>
      </c>
      <c r="AT403" s="3473">
        <v>3</v>
      </c>
      <c r="AU403" s="3479"/>
    </row>
    <row r="404" spans="2:47" ht="15" customHeight="1">
      <c r="B404" s="2635" t="s">
        <v>6661</v>
      </c>
      <c r="C404" s="2636" t="s">
        <v>5869</v>
      </c>
      <c r="D404" s="2637" t="s">
        <v>731</v>
      </c>
      <c r="E404" s="2637">
        <v>3</v>
      </c>
      <c r="F404" s="2646"/>
      <c r="G404" s="2646"/>
      <c r="H404" s="2646"/>
      <c r="I404" s="2646"/>
      <c r="J404" s="2646"/>
      <c r="K404" s="2646"/>
      <c r="L404" s="2647"/>
      <c r="M404" s="2645"/>
      <c r="N404" s="2648"/>
      <c r="O404" s="2646"/>
      <c r="P404" s="2646"/>
      <c r="Q404" s="2646"/>
      <c r="R404" s="2646"/>
      <c r="S404" s="2646"/>
      <c r="T404" s="2647"/>
      <c r="V404" s="2648"/>
      <c r="W404" s="2646"/>
      <c r="X404" s="2646"/>
      <c r="Y404" s="2646"/>
      <c r="Z404" s="2646"/>
      <c r="AA404" s="2646"/>
      <c r="AB404" s="2647"/>
      <c r="AC404" s="2631"/>
      <c r="AD404" s="2640"/>
      <c r="AE404" s="2638"/>
      <c r="AF404" s="2638"/>
      <c r="AG404" s="2641"/>
      <c r="AH404" s="2642"/>
      <c r="AI404" s="2642"/>
      <c r="AJ404" s="2642"/>
      <c r="AK404" s="2642"/>
      <c r="AL404" s="2642"/>
      <c r="AM404" s="2642"/>
      <c r="AN404" s="2750"/>
      <c r="AO404" s="2606"/>
      <c r="AP404" s="2644" t="s">
        <v>6662</v>
      </c>
      <c r="AR404" s="3472"/>
      <c r="AS404" s="3438" t="str">
        <f t="shared" si="6"/>
        <v>Please complete all cells in row</v>
      </c>
      <c r="AT404" s="3473">
        <v>3</v>
      </c>
      <c r="AU404" s="3479"/>
    </row>
    <row r="405" spans="2:47" ht="15" customHeight="1">
      <c r="B405" s="2635" t="s">
        <v>6663</v>
      </c>
      <c r="C405" s="2636" t="s">
        <v>5869</v>
      </c>
      <c r="D405" s="2637" t="s">
        <v>731</v>
      </c>
      <c r="E405" s="2637">
        <v>3</v>
      </c>
      <c r="F405" s="2646"/>
      <c r="G405" s="2646"/>
      <c r="H405" s="2646"/>
      <c r="I405" s="2646"/>
      <c r="J405" s="2646"/>
      <c r="K405" s="2646"/>
      <c r="L405" s="2647"/>
      <c r="M405" s="2645"/>
      <c r="N405" s="2648"/>
      <c r="O405" s="2646"/>
      <c r="P405" s="2646"/>
      <c r="Q405" s="2646"/>
      <c r="R405" s="2646"/>
      <c r="S405" s="2646"/>
      <c r="T405" s="2647"/>
      <c r="V405" s="2648"/>
      <c r="W405" s="2646"/>
      <c r="X405" s="2646"/>
      <c r="Y405" s="2646"/>
      <c r="Z405" s="2646"/>
      <c r="AA405" s="2646"/>
      <c r="AB405" s="2647"/>
      <c r="AC405" s="2631"/>
      <c r="AD405" s="2640"/>
      <c r="AE405" s="2638"/>
      <c r="AF405" s="2638"/>
      <c r="AG405" s="2641"/>
      <c r="AH405" s="2642"/>
      <c r="AI405" s="2642"/>
      <c r="AJ405" s="2642"/>
      <c r="AK405" s="2642"/>
      <c r="AL405" s="2642"/>
      <c r="AM405" s="2642"/>
      <c r="AN405" s="2750"/>
      <c r="AO405" s="2606"/>
      <c r="AP405" s="2644" t="s">
        <v>6664</v>
      </c>
      <c r="AR405" s="3472"/>
      <c r="AS405" s="3438" t="str">
        <f t="shared" si="6"/>
        <v>Please complete all cells in row</v>
      </c>
      <c r="AT405" s="3473">
        <v>3</v>
      </c>
      <c r="AU405" s="3479"/>
    </row>
    <row r="406" spans="2:47" ht="15" customHeight="1">
      <c r="B406" s="2635" t="s">
        <v>6665</v>
      </c>
      <c r="C406" s="2636" t="s">
        <v>5869</v>
      </c>
      <c r="D406" s="2637" t="s">
        <v>731</v>
      </c>
      <c r="E406" s="2637">
        <v>3</v>
      </c>
      <c r="F406" s="2646"/>
      <c r="G406" s="2646"/>
      <c r="H406" s="2646"/>
      <c r="I406" s="2646"/>
      <c r="J406" s="2646"/>
      <c r="K406" s="2646"/>
      <c r="L406" s="2647"/>
      <c r="M406" s="2645"/>
      <c r="N406" s="2648"/>
      <c r="O406" s="2646"/>
      <c r="P406" s="2646"/>
      <c r="Q406" s="2646"/>
      <c r="R406" s="2646"/>
      <c r="S406" s="2646"/>
      <c r="T406" s="2647"/>
      <c r="V406" s="2648"/>
      <c r="W406" s="2646"/>
      <c r="X406" s="2646"/>
      <c r="Y406" s="2646"/>
      <c r="Z406" s="2646"/>
      <c r="AA406" s="2646"/>
      <c r="AB406" s="2647"/>
      <c r="AC406" s="2631"/>
      <c r="AD406" s="2640"/>
      <c r="AE406" s="2638"/>
      <c r="AF406" s="2638"/>
      <c r="AG406" s="2641"/>
      <c r="AH406" s="2642"/>
      <c r="AI406" s="2642"/>
      <c r="AJ406" s="2642"/>
      <c r="AK406" s="2642"/>
      <c r="AL406" s="2642"/>
      <c r="AM406" s="2642"/>
      <c r="AN406" s="2750"/>
      <c r="AO406" s="2606"/>
      <c r="AP406" s="2644" t="s">
        <v>6666</v>
      </c>
      <c r="AR406" s="3472"/>
      <c r="AS406" s="3438" t="str">
        <f t="shared" si="6"/>
        <v>Please complete all cells in row</v>
      </c>
      <c r="AT406" s="3473">
        <v>3</v>
      </c>
      <c r="AU406" s="3479"/>
    </row>
    <row r="407" spans="2:47" ht="15" customHeight="1">
      <c r="B407" s="2635" t="s">
        <v>6667</v>
      </c>
      <c r="C407" s="2636" t="s">
        <v>5869</v>
      </c>
      <c r="D407" s="2637" t="s">
        <v>731</v>
      </c>
      <c r="E407" s="2637">
        <v>3</v>
      </c>
      <c r="F407" s="2646"/>
      <c r="G407" s="2646"/>
      <c r="H407" s="2646"/>
      <c r="I407" s="2646"/>
      <c r="J407" s="2646"/>
      <c r="K407" s="2646"/>
      <c r="L407" s="2647"/>
      <c r="M407" s="2645"/>
      <c r="N407" s="2648"/>
      <c r="O407" s="2646"/>
      <c r="P407" s="2646"/>
      <c r="Q407" s="2646"/>
      <c r="R407" s="2646"/>
      <c r="S407" s="2646"/>
      <c r="T407" s="2647"/>
      <c r="V407" s="2648"/>
      <c r="W407" s="2646"/>
      <c r="X407" s="2646"/>
      <c r="Y407" s="2646"/>
      <c r="Z407" s="2646"/>
      <c r="AA407" s="2646"/>
      <c r="AB407" s="2647"/>
      <c r="AC407" s="2631"/>
      <c r="AD407" s="2640"/>
      <c r="AE407" s="2638"/>
      <c r="AF407" s="2638"/>
      <c r="AG407" s="2641"/>
      <c r="AH407" s="2642"/>
      <c r="AI407" s="2642"/>
      <c r="AJ407" s="2642"/>
      <c r="AK407" s="2642"/>
      <c r="AL407" s="2642"/>
      <c r="AM407" s="2642"/>
      <c r="AN407" s="2750"/>
      <c r="AO407" s="2606"/>
      <c r="AP407" s="2644" t="s">
        <v>6668</v>
      </c>
      <c r="AR407" s="3472"/>
      <c r="AS407" s="3438" t="str">
        <f t="shared" si="6"/>
        <v>Please complete all cells in row</v>
      </c>
      <c r="AT407" s="3473">
        <v>3</v>
      </c>
      <c r="AU407" s="3479"/>
    </row>
    <row r="408" spans="2:47" ht="15" customHeight="1" thickBot="1">
      <c r="B408" s="2649" t="s">
        <v>858</v>
      </c>
      <c r="C408" s="2650"/>
      <c r="D408" s="2651" t="s">
        <v>731</v>
      </c>
      <c r="E408" s="2651">
        <v>3</v>
      </c>
      <c r="F408" s="2652">
        <f t="shared" ref="F408:L408" si="7">IFERROR(SUM(F8:F407),0)</f>
        <v>0</v>
      </c>
      <c r="G408" s="2652">
        <f t="shared" si="7"/>
        <v>0</v>
      </c>
      <c r="H408" s="2652">
        <f t="shared" si="7"/>
        <v>0</v>
      </c>
      <c r="I408" s="2652">
        <f t="shared" si="7"/>
        <v>0</v>
      </c>
      <c r="J408" s="2652">
        <f t="shared" si="7"/>
        <v>0</v>
      </c>
      <c r="K408" s="2652">
        <f t="shared" si="7"/>
        <v>0</v>
      </c>
      <c r="L408" s="2653">
        <f t="shared" si="7"/>
        <v>0</v>
      </c>
      <c r="M408" s="2654"/>
      <c r="N408" s="2655">
        <f t="shared" ref="N408:T408" si="8">IFERROR(SUM(N8:N407),0)</f>
        <v>0</v>
      </c>
      <c r="O408" s="2652">
        <f t="shared" si="8"/>
        <v>0</v>
      </c>
      <c r="P408" s="2652">
        <f t="shared" si="8"/>
        <v>0</v>
      </c>
      <c r="Q408" s="2652">
        <f t="shared" si="8"/>
        <v>0</v>
      </c>
      <c r="R408" s="2652">
        <f t="shared" si="8"/>
        <v>0</v>
      </c>
      <c r="S408" s="2652">
        <f t="shared" si="8"/>
        <v>0</v>
      </c>
      <c r="T408" s="2653">
        <f t="shared" si="8"/>
        <v>0</v>
      </c>
      <c r="V408" s="2655">
        <f t="shared" ref="V408:AB408" si="9">IFERROR(SUM(V8:V407),0)</f>
        <v>0</v>
      </c>
      <c r="W408" s="2652">
        <f t="shared" si="9"/>
        <v>0</v>
      </c>
      <c r="X408" s="2652">
        <f t="shared" si="9"/>
        <v>0</v>
      </c>
      <c r="Y408" s="2652">
        <f t="shared" si="9"/>
        <v>0</v>
      </c>
      <c r="Z408" s="2652">
        <f t="shared" si="9"/>
        <v>0</v>
      </c>
      <c r="AA408" s="2652">
        <f t="shared" si="9"/>
        <v>0</v>
      </c>
      <c r="AB408" s="2653">
        <f t="shared" si="9"/>
        <v>0</v>
      </c>
      <c r="AC408" s="2606"/>
      <c r="AD408" s="3242"/>
      <c r="AE408" s="3243"/>
      <c r="AF408" s="3243"/>
      <c r="AG408" s="3244"/>
      <c r="AH408" s="3244"/>
      <c r="AI408" s="3244"/>
      <c r="AJ408" s="3244"/>
      <c r="AK408" s="3244"/>
      <c r="AL408" s="3244"/>
      <c r="AM408" s="3244"/>
      <c r="AN408" s="3245"/>
      <c r="AO408" s="2606"/>
      <c r="AP408" s="2751" t="s">
        <v>6669</v>
      </c>
      <c r="AR408" s="3472"/>
      <c r="AS408" s="3438">
        <f t="shared" si="6"/>
        <v>0</v>
      </c>
      <c r="AT408" s="3473">
        <v>14</v>
      </c>
      <c r="AU408" s="3479"/>
    </row>
    <row r="409" spans="2:47" ht="15.6" thickTop="1">
      <c r="B409" s="2656"/>
      <c r="C409" s="2656"/>
      <c r="D409" s="2654"/>
      <c r="E409" s="2654"/>
      <c r="F409" s="2657"/>
      <c r="G409" s="2657"/>
      <c r="H409" s="2657"/>
      <c r="I409" s="2657"/>
      <c r="J409" s="2657"/>
      <c r="K409" s="2657"/>
      <c r="L409" s="2658"/>
      <c r="M409" s="2657"/>
      <c r="N409" s="2601"/>
      <c r="O409" s="2601"/>
      <c r="P409" s="2601"/>
      <c r="Q409" s="2601"/>
      <c r="R409" s="2601"/>
      <c r="S409" s="2601"/>
      <c r="T409" s="2601"/>
      <c r="V409" s="2601"/>
      <c r="W409" s="2601"/>
      <c r="X409" s="2601"/>
      <c r="Y409" s="2601"/>
      <c r="Z409" s="2601"/>
      <c r="AA409" s="2601"/>
      <c r="AB409" s="2601"/>
      <c r="AC409" s="2601"/>
      <c r="AD409" s="2601"/>
      <c r="AE409" s="2601"/>
      <c r="AF409" s="2601"/>
      <c r="AG409" s="2601"/>
      <c r="AH409" s="2601"/>
      <c r="AI409" s="2601"/>
      <c r="AJ409" s="2601"/>
      <c r="AK409" s="2601"/>
      <c r="AL409" s="2601"/>
      <c r="AM409" s="2601"/>
      <c r="AN409" s="2601"/>
      <c r="AO409" s="5362"/>
      <c r="AP409" s="5362"/>
      <c r="AQ409" s="3128" t="s">
        <v>775</v>
      </c>
      <c r="AU409" s="3474"/>
    </row>
    <row r="410" spans="2:47" ht="15">
      <c r="B410" s="2656"/>
      <c r="C410" s="2656"/>
    </row>
  </sheetData>
  <sheetProtection formatColumns="0" formatRows="0"/>
  <mergeCells count="9">
    <mergeCell ref="AO409:AP409"/>
    <mergeCell ref="AO1:AP1"/>
    <mergeCell ref="AO2:AP2"/>
    <mergeCell ref="B3:AP3"/>
    <mergeCell ref="AO4:AP4"/>
    <mergeCell ref="F5:L5"/>
    <mergeCell ref="N5:T5"/>
    <mergeCell ref="V5:AB5"/>
    <mergeCell ref="AP5:AP6"/>
  </mergeCells>
  <conditionalFormatting sqref="AS7:AS408">
    <cfRule type="cellIs" dxfId="12" priority="1" operator="equal">
      <formula>0</formula>
    </cfRule>
  </conditionalFormatting>
  <dataValidations count="2">
    <dataValidation type="list" allowBlank="1" showInputMessage="1" showErrorMessage="1" sqref="AL8:AL407" xr:uid="{EA08251E-899C-4FA8-B0B3-4E2CD6F0EEA0}">
      <formula1>rng7F_2</formula1>
    </dataValidation>
    <dataValidation type="list" allowBlank="1" showInputMessage="1" showErrorMessage="1" sqref="AK8:AK407" xr:uid="{D3AF92A3-C6D3-4F5A-B43E-667AB7919269}">
      <formula1>rng7F</formula1>
    </dataValidation>
  </dataValidations>
  <pageMargins left="0.7" right="0.7" top="0.75" bottom="0.75" header="0.3" footer="0.3"/>
  <pageSetup paperSize="9" scale="51" orientation="portrait" r:id="rId1"/>
  <headerFooter differentFirst="1">
    <oddHeader>&amp;CTable: &amp;A</oddHeader>
    <oddFooter>&amp;LPrinted on: &amp;D at &amp;T&amp;CPage &amp;P of &amp;N&amp;ROfwat</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68C68FCE-727D-4E41-9C79-C0AC5AD973C4}">
          <x14:formula1>
            <xm:f>Lists!$AO$5:$AO$12</xm:f>
          </x14:formula1>
          <xm:sqref>AN8:AN407</xm:sqref>
        </x14:dataValidation>
      </x14:dataValidations>
    </ext>
  </extLst>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CBF49E-2272-4E25-8943-E7C117BB8F97}">
  <sheetPr codeName="Sheet152"/>
  <dimension ref="A1:AZ410"/>
  <sheetViews>
    <sheetView showGridLines="0" topLeftCell="B1" zoomScaleNormal="100" workbookViewId="0">
      <selection activeCell="B3" sqref="B3:AU3"/>
    </sheetView>
  </sheetViews>
  <sheetFormatPr defaultColWidth="8" defaultRowHeight="13.8"/>
  <cols>
    <col min="1" max="1" width="1.19921875" style="3130" customWidth="1"/>
    <col min="2" max="2" width="21.19921875" style="2546" bestFit="1" customWidth="1"/>
    <col min="3" max="3" width="21.19921875" style="2546" customWidth="1"/>
    <col min="4" max="5" width="8.59765625" style="2546" customWidth="1"/>
    <col min="6" max="12" width="9.59765625" style="2546" customWidth="1"/>
    <col min="13" max="13" width="1.5" style="2546" customWidth="1"/>
    <col min="14" max="20" width="9.59765625" style="2546" customWidth="1"/>
    <col min="21" max="21" width="1.59765625" style="2546" customWidth="1"/>
    <col min="22" max="28" width="9.59765625" style="2546" customWidth="1"/>
    <col min="29" max="29" width="1.5" style="2546" customWidth="1"/>
    <col min="30" max="41" width="14.5" style="2546" customWidth="1"/>
    <col min="42" max="45" width="25.19921875" style="2546" customWidth="1"/>
    <col min="46" max="46" width="1" style="2546" customWidth="1"/>
    <col min="47" max="47" width="10" style="2546" customWidth="1"/>
    <col min="48" max="48" width="1.69921875" style="3129" customWidth="1"/>
    <col min="49" max="49" width="1.69921875" style="3131" customWidth="1"/>
    <col min="50" max="50" width="23.19921875" style="3129" customWidth="1"/>
    <col min="51" max="51" width="1.69921875" style="3132" customWidth="1"/>
    <col min="52" max="52" width="1.69921875" style="3129" customWidth="1"/>
    <col min="53" max="16384" width="8" style="2546"/>
  </cols>
  <sheetData>
    <row r="1" spans="1:52" ht="23.25" customHeight="1">
      <c r="A1" s="3130" t="s">
        <v>713</v>
      </c>
      <c r="B1" s="1210" t="s">
        <v>6670</v>
      </c>
      <c r="C1" s="1210"/>
      <c r="D1" s="1210"/>
      <c r="E1" s="1210"/>
      <c r="F1" s="1210"/>
      <c r="G1" s="1210"/>
      <c r="H1" s="2752"/>
      <c r="I1" s="920"/>
      <c r="L1" s="1210"/>
      <c r="M1" s="1210"/>
      <c r="N1" s="1210"/>
      <c r="O1" s="1210"/>
      <c r="P1" s="2752"/>
      <c r="Q1" s="920"/>
      <c r="T1" s="1210"/>
      <c r="V1" s="1210"/>
      <c r="W1" s="1210"/>
      <c r="X1" s="1210"/>
      <c r="Y1" s="1210"/>
      <c r="Z1" s="1210"/>
      <c r="AA1" s="1210"/>
      <c r="AB1" s="1210"/>
      <c r="AC1" s="1210"/>
      <c r="AD1" s="1210"/>
      <c r="AE1" s="2752"/>
      <c r="AF1" s="920"/>
      <c r="AG1" s="920"/>
      <c r="AH1" s="920"/>
      <c r="AI1" s="920"/>
      <c r="AJ1" s="920"/>
      <c r="AK1" s="920"/>
      <c r="AL1" s="920"/>
      <c r="AM1" s="920"/>
      <c r="AN1" s="920"/>
      <c r="AO1" s="920"/>
      <c r="AP1" s="920"/>
      <c r="AQ1" s="920"/>
      <c r="AT1" s="5368"/>
      <c r="AU1" s="5368"/>
      <c r="AZ1" s="3480"/>
    </row>
    <row r="2" spans="1:52" ht="23.25" customHeight="1">
      <c r="B2" s="2748" t="str">
        <f>SelectCompany!$B$4</f>
        <v>South Staffordshire Water</v>
      </c>
      <c r="C2" s="1210"/>
      <c r="D2" s="2754"/>
      <c r="E2" s="2754"/>
      <c r="F2" s="2754"/>
      <c r="G2" s="2754"/>
      <c r="H2" s="2755"/>
      <c r="I2" s="920"/>
      <c r="L2" s="1210"/>
      <c r="M2" s="2754"/>
      <c r="N2" s="2754"/>
      <c r="O2" s="2754"/>
      <c r="P2" s="2755"/>
      <c r="Q2" s="920"/>
      <c r="T2" s="1210"/>
      <c r="V2" s="1210"/>
      <c r="W2" s="1210"/>
      <c r="X2" s="1210"/>
      <c r="Y2" s="1210"/>
      <c r="Z2" s="1210"/>
      <c r="AA2" s="1210"/>
      <c r="AB2" s="1210"/>
      <c r="AC2" s="2754"/>
      <c r="AD2" s="2754"/>
      <c r="AE2" s="2755"/>
      <c r="AF2" s="920"/>
      <c r="AG2" s="920"/>
      <c r="AH2" s="920"/>
      <c r="AI2" s="920"/>
      <c r="AJ2" s="920"/>
      <c r="AK2" s="920"/>
      <c r="AL2" s="920"/>
      <c r="AM2" s="920"/>
      <c r="AN2" s="920"/>
      <c r="AO2" s="920"/>
      <c r="AP2" s="920"/>
      <c r="AQ2" s="920"/>
      <c r="AT2" s="5368"/>
      <c r="AU2" s="5368"/>
      <c r="AZ2" s="3480"/>
    </row>
    <row r="3" spans="1:52" ht="36.75" customHeight="1">
      <c r="B3" s="4967" t="s">
        <v>6671</v>
      </c>
      <c r="C3" s="4967"/>
      <c r="D3" s="4967"/>
      <c r="E3" s="4967"/>
      <c r="F3" s="4967"/>
      <c r="G3" s="4967"/>
      <c r="H3" s="4967"/>
      <c r="I3" s="4967"/>
      <c r="J3" s="4967"/>
      <c r="K3" s="4967"/>
      <c r="L3" s="4967"/>
      <c r="M3" s="4967"/>
      <c r="N3" s="4967"/>
      <c r="O3" s="4967"/>
      <c r="P3" s="4967"/>
      <c r="Q3" s="4967"/>
      <c r="R3" s="4967"/>
      <c r="S3" s="4967"/>
      <c r="T3" s="4967"/>
      <c r="U3" s="4967"/>
      <c r="V3" s="4967"/>
      <c r="W3" s="4967"/>
      <c r="X3" s="4967"/>
      <c r="Y3" s="4967"/>
      <c r="Z3" s="4967"/>
      <c r="AA3" s="4967"/>
      <c r="AB3" s="4967"/>
      <c r="AC3" s="4967"/>
      <c r="AD3" s="4967"/>
      <c r="AE3" s="4967"/>
      <c r="AF3" s="4967"/>
      <c r="AG3" s="4967"/>
      <c r="AH3" s="4967"/>
      <c r="AI3" s="4967"/>
      <c r="AJ3" s="4967"/>
      <c r="AK3" s="4967"/>
      <c r="AL3" s="4967"/>
      <c r="AM3" s="4967"/>
      <c r="AN3" s="4967"/>
      <c r="AO3" s="4967"/>
      <c r="AP3" s="4967"/>
      <c r="AQ3" s="4967"/>
      <c r="AR3" s="4967"/>
      <c r="AS3" s="4967"/>
      <c r="AT3" s="4967"/>
      <c r="AU3" s="4967"/>
      <c r="AV3" s="3078"/>
      <c r="AX3" s="3481" t="s">
        <v>716</v>
      </c>
      <c r="AZ3" s="3480"/>
    </row>
    <row r="4" spans="1:52" ht="16.2" thickBot="1">
      <c r="B4" s="2756"/>
      <c r="C4" s="2756"/>
      <c r="D4" s="2756"/>
      <c r="E4" s="2756"/>
      <c r="F4" s="2756"/>
      <c r="G4" s="2756"/>
      <c r="H4" s="2756"/>
      <c r="I4" s="2756"/>
      <c r="J4" s="2756"/>
      <c r="K4" s="2756"/>
      <c r="L4" s="2756"/>
      <c r="M4" s="2756"/>
      <c r="N4" s="2753"/>
      <c r="O4" s="2753"/>
      <c r="P4" s="2753"/>
      <c r="Q4" s="2753"/>
      <c r="R4" s="2753"/>
      <c r="S4" s="2753"/>
      <c r="T4" s="2753"/>
      <c r="V4" s="2753"/>
      <c r="W4" s="2753"/>
      <c r="X4" s="2753"/>
      <c r="Y4" s="2753"/>
      <c r="Z4" s="2753"/>
      <c r="AA4" s="2753"/>
      <c r="AB4" s="2753"/>
      <c r="AC4" s="2753"/>
      <c r="AD4" s="2753"/>
      <c r="AE4" s="2753"/>
      <c r="AF4" s="2753"/>
      <c r="AG4" s="2753"/>
      <c r="AH4" s="2753"/>
      <c r="AI4" s="2753"/>
      <c r="AJ4" s="2753"/>
      <c r="AK4" s="2753"/>
      <c r="AL4" s="2753"/>
      <c r="AM4" s="2753"/>
      <c r="AN4" s="2753"/>
      <c r="AO4" s="2753"/>
      <c r="AP4" s="2753"/>
      <c r="AQ4" s="2753"/>
      <c r="AR4" s="2753"/>
      <c r="AS4" s="2753"/>
      <c r="AT4" s="5368"/>
      <c r="AU4" s="5368"/>
      <c r="AZ4" s="3480"/>
    </row>
    <row r="5" spans="1:52" ht="16.2" thickTop="1" thickBot="1">
      <c r="B5" s="2757"/>
      <c r="C5" s="2757"/>
      <c r="D5" s="2757"/>
      <c r="E5" s="2757"/>
      <c r="F5" s="5369" t="s">
        <v>980</v>
      </c>
      <c r="G5" s="5370"/>
      <c r="H5" s="5370"/>
      <c r="I5" s="5370"/>
      <c r="J5" s="5370"/>
      <c r="K5" s="5370"/>
      <c r="L5" s="5371"/>
      <c r="M5" s="2757"/>
      <c r="N5" s="5369" t="s">
        <v>1071</v>
      </c>
      <c r="O5" s="5370"/>
      <c r="P5" s="5370"/>
      <c r="Q5" s="5370"/>
      <c r="R5" s="5370"/>
      <c r="S5" s="5370"/>
      <c r="T5" s="5371"/>
      <c r="V5" s="5369" t="s">
        <v>5843</v>
      </c>
      <c r="W5" s="5370"/>
      <c r="X5" s="5370"/>
      <c r="Y5" s="5370"/>
      <c r="Z5" s="5370"/>
      <c r="AA5" s="5370"/>
      <c r="AB5" s="5371"/>
      <c r="AC5" s="2758"/>
      <c r="AD5" s="2759" t="s">
        <v>5844</v>
      </c>
      <c r="AE5" s="2760" t="s">
        <v>5845</v>
      </c>
      <c r="AF5" s="2760" t="s">
        <v>5846</v>
      </c>
      <c r="AG5" s="2760" t="s">
        <v>5847</v>
      </c>
      <c r="AH5" s="2760" t="s">
        <v>5848</v>
      </c>
      <c r="AI5" s="2760" t="s">
        <v>5849</v>
      </c>
      <c r="AJ5" s="2760" t="s">
        <v>5850</v>
      </c>
      <c r="AK5" s="2760" t="s">
        <v>5851</v>
      </c>
      <c r="AL5" s="2760" t="s">
        <v>5852</v>
      </c>
      <c r="AM5" s="2760" t="s">
        <v>5853</v>
      </c>
      <c r="AN5" s="2760" t="s">
        <v>5854</v>
      </c>
      <c r="AO5" s="2760" t="s">
        <v>6672</v>
      </c>
      <c r="AP5" s="2760" t="s">
        <v>6673</v>
      </c>
      <c r="AQ5" s="2760" t="s">
        <v>6674</v>
      </c>
      <c r="AR5" s="2760" t="s">
        <v>6675</v>
      </c>
      <c r="AS5" s="2761" t="s">
        <v>6676</v>
      </c>
      <c r="AT5" s="2762"/>
      <c r="AU5" s="5372" t="s">
        <v>723</v>
      </c>
      <c r="AV5" s="3078"/>
      <c r="AZ5" s="3484"/>
    </row>
    <row r="6" spans="1:52" ht="106.2" thickTop="1" thickBot="1">
      <c r="A6" s="3130" t="s">
        <v>1278</v>
      </c>
      <c r="B6" s="2763" t="s">
        <v>4545</v>
      </c>
      <c r="C6" s="2764" t="s">
        <v>5855</v>
      </c>
      <c r="D6" s="2765" t="s">
        <v>718</v>
      </c>
      <c r="E6" s="2765" t="s">
        <v>719</v>
      </c>
      <c r="F6" s="2766" t="s">
        <v>1280</v>
      </c>
      <c r="G6" s="2766" t="s">
        <v>1281</v>
      </c>
      <c r="H6" s="2766" t="s">
        <v>1282</v>
      </c>
      <c r="I6" s="2766" t="s">
        <v>1283</v>
      </c>
      <c r="J6" s="2766" t="s">
        <v>1284</v>
      </c>
      <c r="K6" s="2766" t="s">
        <v>1285</v>
      </c>
      <c r="L6" s="2767" t="s">
        <v>5856</v>
      </c>
      <c r="M6" s="2768"/>
      <c r="N6" s="2769" t="s">
        <v>1280</v>
      </c>
      <c r="O6" s="2770" t="s">
        <v>1281</v>
      </c>
      <c r="P6" s="2770" t="s">
        <v>1282</v>
      </c>
      <c r="Q6" s="2770" t="s">
        <v>1283</v>
      </c>
      <c r="R6" s="2770" t="s">
        <v>1284</v>
      </c>
      <c r="S6" s="2770" t="s">
        <v>1285</v>
      </c>
      <c r="T6" s="2771" t="s">
        <v>5856</v>
      </c>
      <c r="V6" s="2769" t="s">
        <v>1280</v>
      </c>
      <c r="W6" s="2770" t="s">
        <v>1281</v>
      </c>
      <c r="X6" s="2770" t="s">
        <v>1282</v>
      </c>
      <c r="Y6" s="2770" t="s">
        <v>1283</v>
      </c>
      <c r="Z6" s="2770" t="s">
        <v>1284</v>
      </c>
      <c r="AA6" s="2770" t="s">
        <v>1285</v>
      </c>
      <c r="AB6" s="2771" t="s">
        <v>5856</v>
      </c>
      <c r="AC6" s="2758"/>
      <c r="AD6" s="2772" t="s">
        <v>5857</v>
      </c>
      <c r="AE6" s="2773" t="s">
        <v>6677</v>
      </c>
      <c r="AF6" s="2773" t="s">
        <v>6678</v>
      </c>
      <c r="AG6" s="2773" t="s">
        <v>6679</v>
      </c>
      <c r="AH6" s="2773" t="s">
        <v>6680</v>
      </c>
      <c r="AI6" s="2773" t="s">
        <v>6681</v>
      </c>
      <c r="AJ6" s="2773" t="s">
        <v>6682</v>
      </c>
      <c r="AK6" s="2773" t="s">
        <v>5860</v>
      </c>
      <c r="AL6" s="2773" t="s">
        <v>5861</v>
      </c>
      <c r="AM6" s="2773" t="s">
        <v>5862</v>
      </c>
      <c r="AN6" s="2773" t="s">
        <v>5863</v>
      </c>
      <c r="AO6" s="2774" t="s">
        <v>6683</v>
      </c>
      <c r="AP6" s="2773" t="s">
        <v>5864</v>
      </c>
      <c r="AQ6" s="2621" t="s">
        <v>5865</v>
      </c>
      <c r="AR6" s="2773" t="s">
        <v>5866</v>
      </c>
      <c r="AS6" s="2623" t="s">
        <v>5867</v>
      </c>
      <c r="AT6" s="2775"/>
      <c r="AU6" s="5373"/>
      <c r="AV6" s="3078"/>
      <c r="AZ6" s="3484"/>
    </row>
    <row r="7" spans="1:52" ht="27" customHeight="1" thickTop="1" thickBot="1">
      <c r="A7" s="3130" t="s">
        <v>729</v>
      </c>
      <c r="AS7" s="2777"/>
      <c r="AX7" s="3438">
        <f t="shared" ref="AX7:AX70" si="0">IF( COUNTBLANK(F7:AS7) = AY7, 0, rngIncomplete )</f>
        <v>0</v>
      </c>
      <c r="AY7" s="994">
        <v>40</v>
      </c>
    </row>
    <row r="8" spans="1:52" ht="16.2" customHeight="1" thickTop="1">
      <c r="B8" s="2778" t="s">
        <v>5868</v>
      </c>
      <c r="C8" s="2779" t="s">
        <v>5869</v>
      </c>
      <c r="D8" s="2780" t="s">
        <v>731</v>
      </c>
      <c r="E8" s="2780">
        <v>3</v>
      </c>
      <c r="F8" s="2781"/>
      <c r="G8" s="2781"/>
      <c r="H8" s="2781"/>
      <c r="I8" s="2781"/>
      <c r="J8" s="2781"/>
      <c r="K8" s="2781"/>
      <c r="L8" s="2782"/>
      <c r="M8" s="2783"/>
      <c r="N8" s="2784"/>
      <c r="O8" s="2781"/>
      <c r="P8" s="2781"/>
      <c r="Q8" s="2781"/>
      <c r="R8" s="2781"/>
      <c r="S8" s="2781"/>
      <c r="T8" s="2782"/>
      <c r="V8" s="2784"/>
      <c r="W8" s="2781"/>
      <c r="X8" s="2781"/>
      <c r="Y8" s="2781"/>
      <c r="Z8" s="2781"/>
      <c r="AA8" s="2781"/>
      <c r="AB8" s="2782"/>
      <c r="AC8" s="2785"/>
      <c r="AD8" s="2784"/>
      <c r="AE8" s="2781"/>
      <c r="AF8" s="2781"/>
      <c r="AG8" s="2786"/>
      <c r="AH8" s="2786"/>
      <c r="AI8" s="2786"/>
      <c r="AJ8" s="2786"/>
      <c r="AK8" s="2787"/>
      <c r="AL8" s="2787"/>
      <c r="AM8" s="2787"/>
      <c r="AN8" s="2787"/>
      <c r="AO8" s="2787"/>
      <c r="AP8" s="2787"/>
      <c r="AQ8" s="2787"/>
      <c r="AR8" s="2788"/>
      <c r="AS8" s="2789"/>
      <c r="AT8" s="2758"/>
      <c r="AU8" s="2547" t="s">
        <v>6684</v>
      </c>
      <c r="AV8" s="3078"/>
      <c r="AX8" s="3438" t="str">
        <f t="shared" si="0"/>
        <v>Please complete all cells in row</v>
      </c>
      <c r="AY8" s="3132">
        <v>3</v>
      </c>
      <c r="AZ8" s="3485"/>
    </row>
    <row r="9" spans="1:52" ht="16.2" customHeight="1">
      <c r="B9" s="2790" t="s">
        <v>5871</v>
      </c>
      <c r="C9" s="2791" t="s">
        <v>5869</v>
      </c>
      <c r="D9" s="2792" t="s">
        <v>731</v>
      </c>
      <c r="E9" s="2792">
        <v>3</v>
      </c>
      <c r="F9" s="2793"/>
      <c r="G9" s="2793"/>
      <c r="H9" s="2793"/>
      <c r="I9" s="2793"/>
      <c r="J9" s="2793"/>
      <c r="K9" s="2793"/>
      <c r="L9" s="2794"/>
      <c r="M9" s="2783"/>
      <c r="N9" s="2795"/>
      <c r="O9" s="2793"/>
      <c r="P9" s="2793"/>
      <c r="Q9" s="2793"/>
      <c r="R9" s="2793"/>
      <c r="S9" s="2793"/>
      <c r="T9" s="2794"/>
      <c r="V9" s="2795"/>
      <c r="W9" s="2793"/>
      <c r="X9" s="2793"/>
      <c r="Y9" s="2793"/>
      <c r="Z9" s="2793"/>
      <c r="AA9" s="2793"/>
      <c r="AB9" s="2794"/>
      <c r="AC9" s="2785"/>
      <c r="AD9" s="2795"/>
      <c r="AE9" s="2793"/>
      <c r="AF9" s="2793"/>
      <c r="AG9" s="2796"/>
      <c r="AH9" s="2796"/>
      <c r="AI9" s="2796"/>
      <c r="AJ9" s="2796"/>
      <c r="AK9" s="2797"/>
      <c r="AL9" s="2797"/>
      <c r="AM9" s="2797"/>
      <c r="AN9" s="2797"/>
      <c r="AO9" s="2797"/>
      <c r="AP9" s="2797"/>
      <c r="AQ9" s="2797"/>
      <c r="AR9" s="2798"/>
      <c r="AS9" s="2789"/>
      <c r="AT9" s="2758"/>
      <c r="AU9" s="2548" t="s">
        <v>6685</v>
      </c>
      <c r="AV9" s="3078"/>
      <c r="AX9" s="3438" t="str">
        <f t="shared" si="0"/>
        <v>Please complete all cells in row</v>
      </c>
      <c r="AY9" s="3132">
        <v>3</v>
      </c>
      <c r="AZ9" s="3485"/>
    </row>
    <row r="10" spans="1:52" ht="16.2" customHeight="1">
      <c r="B10" s="2790" t="s">
        <v>5873</v>
      </c>
      <c r="C10" s="2791" t="s">
        <v>5869</v>
      </c>
      <c r="D10" s="2792" t="s">
        <v>731</v>
      </c>
      <c r="E10" s="2792">
        <v>3</v>
      </c>
      <c r="F10" s="2793"/>
      <c r="G10" s="2793"/>
      <c r="H10" s="2793"/>
      <c r="I10" s="2793"/>
      <c r="J10" s="2793"/>
      <c r="K10" s="2793"/>
      <c r="L10" s="2794"/>
      <c r="M10" s="2783"/>
      <c r="N10" s="2795"/>
      <c r="O10" s="2793"/>
      <c r="P10" s="2793"/>
      <c r="Q10" s="2793"/>
      <c r="R10" s="2793"/>
      <c r="S10" s="2793"/>
      <c r="T10" s="2794"/>
      <c r="V10" s="2795"/>
      <c r="W10" s="2793"/>
      <c r="X10" s="2793"/>
      <c r="Y10" s="2793"/>
      <c r="Z10" s="2793"/>
      <c r="AA10" s="2793"/>
      <c r="AB10" s="2794"/>
      <c r="AC10" s="2785"/>
      <c r="AD10" s="2795"/>
      <c r="AE10" s="2793"/>
      <c r="AF10" s="2793"/>
      <c r="AG10" s="2796"/>
      <c r="AH10" s="2796"/>
      <c r="AI10" s="2796"/>
      <c r="AJ10" s="2796"/>
      <c r="AK10" s="2797"/>
      <c r="AL10" s="2797"/>
      <c r="AM10" s="2797"/>
      <c r="AN10" s="2797"/>
      <c r="AO10" s="2797"/>
      <c r="AP10" s="2797"/>
      <c r="AQ10" s="2797"/>
      <c r="AR10" s="2799"/>
      <c r="AS10" s="2789"/>
      <c r="AT10" s="2758"/>
      <c r="AU10" s="2548" t="s">
        <v>6686</v>
      </c>
      <c r="AV10" s="3078"/>
      <c r="AX10" s="3438" t="str">
        <f t="shared" si="0"/>
        <v>Please complete all cells in row</v>
      </c>
      <c r="AY10" s="3132">
        <v>3</v>
      </c>
      <c r="AZ10" s="3485"/>
    </row>
    <row r="11" spans="1:52" ht="16.2" customHeight="1">
      <c r="B11" s="2790" t="s">
        <v>5875</v>
      </c>
      <c r="C11" s="2791" t="s">
        <v>5869</v>
      </c>
      <c r="D11" s="2792" t="s">
        <v>731</v>
      </c>
      <c r="E11" s="2792">
        <v>3</v>
      </c>
      <c r="F11" s="2793"/>
      <c r="G11" s="2793"/>
      <c r="H11" s="2793"/>
      <c r="I11" s="2793"/>
      <c r="J11" s="2793"/>
      <c r="K11" s="2793"/>
      <c r="L11" s="2794"/>
      <c r="M11" s="2800"/>
      <c r="N11" s="2795"/>
      <c r="O11" s="2793"/>
      <c r="P11" s="2793"/>
      <c r="Q11" s="2793"/>
      <c r="R11" s="2793"/>
      <c r="S11" s="2793"/>
      <c r="T11" s="2794"/>
      <c r="V11" s="2795"/>
      <c r="W11" s="2793"/>
      <c r="X11" s="2793"/>
      <c r="Y11" s="2793"/>
      <c r="Z11" s="2793"/>
      <c r="AA11" s="2793"/>
      <c r="AB11" s="2794"/>
      <c r="AC11" s="2785"/>
      <c r="AD11" s="2795"/>
      <c r="AE11" s="2793"/>
      <c r="AF11" s="2793"/>
      <c r="AG11" s="2796"/>
      <c r="AH11" s="2796"/>
      <c r="AI11" s="2796"/>
      <c r="AJ11" s="2796"/>
      <c r="AK11" s="2797"/>
      <c r="AL11" s="2797"/>
      <c r="AM11" s="2797"/>
      <c r="AN11" s="2797"/>
      <c r="AO11" s="2797"/>
      <c r="AP11" s="2797"/>
      <c r="AQ11" s="2797"/>
      <c r="AR11" s="2799"/>
      <c r="AS11" s="2789"/>
      <c r="AT11" s="2758"/>
      <c r="AU11" s="2548" t="s">
        <v>6687</v>
      </c>
      <c r="AV11" s="3078"/>
      <c r="AX11" s="3438" t="str">
        <f t="shared" si="0"/>
        <v>Please complete all cells in row</v>
      </c>
      <c r="AY11" s="3132">
        <v>3</v>
      </c>
      <c r="AZ11" s="3485"/>
    </row>
    <row r="12" spans="1:52" ht="16.2" customHeight="1">
      <c r="B12" s="2790" t="s">
        <v>5877</v>
      </c>
      <c r="C12" s="2791" t="s">
        <v>5869</v>
      </c>
      <c r="D12" s="2792" t="s">
        <v>731</v>
      </c>
      <c r="E12" s="2792">
        <v>3</v>
      </c>
      <c r="F12" s="2793"/>
      <c r="G12" s="2793"/>
      <c r="H12" s="2793"/>
      <c r="I12" s="2793"/>
      <c r="J12" s="2793"/>
      <c r="K12" s="2793"/>
      <c r="L12" s="2794"/>
      <c r="M12" s="2800"/>
      <c r="N12" s="2795"/>
      <c r="O12" s="2793"/>
      <c r="P12" s="2793"/>
      <c r="Q12" s="2793"/>
      <c r="R12" s="2793"/>
      <c r="S12" s="2793"/>
      <c r="T12" s="2794"/>
      <c r="V12" s="2795"/>
      <c r="W12" s="2793"/>
      <c r="X12" s="2793"/>
      <c r="Y12" s="2793"/>
      <c r="Z12" s="2793"/>
      <c r="AA12" s="2793"/>
      <c r="AB12" s="2794"/>
      <c r="AC12" s="2785"/>
      <c r="AD12" s="2795"/>
      <c r="AE12" s="2793"/>
      <c r="AF12" s="2793"/>
      <c r="AG12" s="2796"/>
      <c r="AH12" s="2796"/>
      <c r="AI12" s="2796"/>
      <c r="AJ12" s="2796"/>
      <c r="AK12" s="2797"/>
      <c r="AL12" s="2797"/>
      <c r="AM12" s="2797"/>
      <c r="AN12" s="2797"/>
      <c r="AO12" s="2797"/>
      <c r="AP12" s="2797"/>
      <c r="AQ12" s="2797"/>
      <c r="AR12" s="2799"/>
      <c r="AS12" s="2789"/>
      <c r="AT12" s="2758"/>
      <c r="AU12" s="2548" t="s">
        <v>6688</v>
      </c>
      <c r="AV12" s="3078"/>
      <c r="AX12" s="3438" t="str">
        <f t="shared" si="0"/>
        <v>Please complete all cells in row</v>
      </c>
      <c r="AY12" s="3132">
        <v>3</v>
      </c>
      <c r="AZ12" s="3485"/>
    </row>
    <row r="13" spans="1:52" ht="16.2" customHeight="1">
      <c r="B13" s="2790" t="s">
        <v>5879</v>
      </c>
      <c r="C13" s="2791" t="s">
        <v>5869</v>
      </c>
      <c r="D13" s="2792" t="s">
        <v>731</v>
      </c>
      <c r="E13" s="2792">
        <v>3</v>
      </c>
      <c r="F13" s="2793"/>
      <c r="G13" s="2793"/>
      <c r="H13" s="2793"/>
      <c r="I13" s="2793"/>
      <c r="J13" s="2793"/>
      <c r="K13" s="2793"/>
      <c r="L13" s="2794"/>
      <c r="M13" s="2800"/>
      <c r="N13" s="2795"/>
      <c r="O13" s="2793"/>
      <c r="P13" s="2793"/>
      <c r="Q13" s="2793"/>
      <c r="R13" s="2793"/>
      <c r="S13" s="2793"/>
      <c r="T13" s="2794"/>
      <c r="V13" s="2795"/>
      <c r="W13" s="2793"/>
      <c r="X13" s="2793"/>
      <c r="Y13" s="2793"/>
      <c r="Z13" s="2793"/>
      <c r="AA13" s="2793"/>
      <c r="AB13" s="2794"/>
      <c r="AC13" s="2785"/>
      <c r="AD13" s="2795"/>
      <c r="AE13" s="2793"/>
      <c r="AF13" s="2793"/>
      <c r="AG13" s="2796"/>
      <c r="AH13" s="2796"/>
      <c r="AI13" s="2796"/>
      <c r="AJ13" s="2796"/>
      <c r="AK13" s="2797"/>
      <c r="AL13" s="2797"/>
      <c r="AM13" s="2797"/>
      <c r="AN13" s="2797"/>
      <c r="AO13" s="2797"/>
      <c r="AP13" s="2797"/>
      <c r="AQ13" s="2797"/>
      <c r="AR13" s="2799"/>
      <c r="AS13" s="2789"/>
      <c r="AT13" s="2758"/>
      <c r="AU13" s="2548" t="s">
        <v>6689</v>
      </c>
      <c r="AX13" s="3438" t="str">
        <f t="shared" si="0"/>
        <v>Please complete all cells in row</v>
      </c>
      <c r="AY13" s="3132">
        <v>3</v>
      </c>
      <c r="AZ13" s="3485"/>
    </row>
    <row r="14" spans="1:52" ht="16.2" customHeight="1">
      <c r="B14" s="2790" t="s">
        <v>5881</v>
      </c>
      <c r="C14" s="2791" t="s">
        <v>5869</v>
      </c>
      <c r="D14" s="2792" t="s">
        <v>731</v>
      </c>
      <c r="E14" s="2792">
        <v>3</v>
      </c>
      <c r="F14" s="2793"/>
      <c r="G14" s="2793"/>
      <c r="H14" s="2793"/>
      <c r="I14" s="2793"/>
      <c r="J14" s="2793"/>
      <c r="K14" s="2793"/>
      <c r="L14" s="2794"/>
      <c r="M14" s="2800"/>
      <c r="N14" s="2795"/>
      <c r="O14" s="2793"/>
      <c r="P14" s="2793"/>
      <c r="Q14" s="2793"/>
      <c r="R14" s="2793"/>
      <c r="S14" s="2793"/>
      <c r="T14" s="2794"/>
      <c r="V14" s="2795"/>
      <c r="W14" s="2793"/>
      <c r="X14" s="2793"/>
      <c r="Y14" s="2793"/>
      <c r="Z14" s="2793"/>
      <c r="AA14" s="2793"/>
      <c r="AB14" s="2794"/>
      <c r="AC14" s="2785"/>
      <c r="AD14" s="2795"/>
      <c r="AE14" s="2793"/>
      <c r="AF14" s="2793"/>
      <c r="AG14" s="2796"/>
      <c r="AH14" s="2796"/>
      <c r="AI14" s="2796"/>
      <c r="AJ14" s="2796"/>
      <c r="AK14" s="2797"/>
      <c r="AL14" s="2797"/>
      <c r="AM14" s="2797"/>
      <c r="AN14" s="2797"/>
      <c r="AO14" s="2797"/>
      <c r="AP14" s="2797"/>
      <c r="AQ14" s="2797"/>
      <c r="AR14" s="2799"/>
      <c r="AS14" s="2789"/>
      <c r="AT14" s="2758"/>
      <c r="AU14" s="2548" t="s">
        <v>6690</v>
      </c>
      <c r="AV14" s="3482"/>
      <c r="AX14" s="3438" t="str">
        <f t="shared" si="0"/>
        <v>Please complete all cells in row</v>
      </c>
      <c r="AY14" s="3132">
        <v>3</v>
      </c>
      <c r="AZ14" s="3485"/>
    </row>
    <row r="15" spans="1:52" ht="16.2" customHeight="1">
      <c r="B15" s="2790" t="s">
        <v>5883</v>
      </c>
      <c r="C15" s="2791" t="s">
        <v>5869</v>
      </c>
      <c r="D15" s="2792" t="s">
        <v>731</v>
      </c>
      <c r="E15" s="2792">
        <v>3</v>
      </c>
      <c r="F15" s="2793"/>
      <c r="G15" s="2793"/>
      <c r="H15" s="2793"/>
      <c r="I15" s="2793"/>
      <c r="J15" s="2793"/>
      <c r="K15" s="2793"/>
      <c r="L15" s="2794"/>
      <c r="M15" s="2800"/>
      <c r="N15" s="2795"/>
      <c r="O15" s="2793"/>
      <c r="P15" s="2793"/>
      <c r="Q15" s="2793"/>
      <c r="R15" s="2793"/>
      <c r="S15" s="2793"/>
      <c r="T15" s="2794"/>
      <c r="V15" s="2795"/>
      <c r="W15" s="2793"/>
      <c r="X15" s="2793"/>
      <c r="Y15" s="2793"/>
      <c r="Z15" s="2793"/>
      <c r="AA15" s="2793"/>
      <c r="AB15" s="2794"/>
      <c r="AC15" s="2785"/>
      <c r="AD15" s="2795"/>
      <c r="AE15" s="2793"/>
      <c r="AF15" s="2793"/>
      <c r="AG15" s="2796"/>
      <c r="AH15" s="2796"/>
      <c r="AI15" s="2796"/>
      <c r="AJ15" s="2796"/>
      <c r="AK15" s="2797"/>
      <c r="AL15" s="2797"/>
      <c r="AM15" s="2797"/>
      <c r="AN15" s="2797"/>
      <c r="AO15" s="2797"/>
      <c r="AP15" s="2797"/>
      <c r="AQ15" s="2797"/>
      <c r="AR15" s="2799"/>
      <c r="AS15" s="2789"/>
      <c r="AT15" s="2758"/>
      <c r="AU15" s="2548" t="s">
        <v>6691</v>
      </c>
      <c r="AV15" s="3482"/>
      <c r="AX15" s="3438" t="str">
        <f t="shared" si="0"/>
        <v>Please complete all cells in row</v>
      </c>
      <c r="AY15" s="3132">
        <v>3</v>
      </c>
      <c r="AZ15" s="3485"/>
    </row>
    <row r="16" spans="1:52" ht="16.2" customHeight="1">
      <c r="B16" s="2790" t="s">
        <v>5885</v>
      </c>
      <c r="C16" s="2791" t="s">
        <v>5869</v>
      </c>
      <c r="D16" s="2792" t="s">
        <v>731</v>
      </c>
      <c r="E16" s="2792">
        <v>3</v>
      </c>
      <c r="F16" s="2793"/>
      <c r="G16" s="2793"/>
      <c r="H16" s="2793"/>
      <c r="I16" s="2793"/>
      <c r="J16" s="2793"/>
      <c r="K16" s="2793"/>
      <c r="L16" s="2794"/>
      <c r="M16" s="2800"/>
      <c r="N16" s="2795"/>
      <c r="O16" s="2793"/>
      <c r="P16" s="2793"/>
      <c r="Q16" s="2793"/>
      <c r="R16" s="2793"/>
      <c r="S16" s="2793"/>
      <c r="T16" s="2794"/>
      <c r="V16" s="2795"/>
      <c r="W16" s="2793"/>
      <c r="X16" s="2793"/>
      <c r="Y16" s="2793"/>
      <c r="Z16" s="2793"/>
      <c r="AA16" s="2793"/>
      <c r="AB16" s="2794"/>
      <c r="AC16" s="2785"/>
      <c r="AD16" s="2795"/>
      <c r="AE16" s="2793"/>
      <c r="AF16" s="2793"/>
      <c r="AG16" s="2796"/>
      <c r="AH16" s="2796"/>
      <c r="AI16" s="2796"/>
      <c r="AJ16" s="2796"/>
      <c r="AK16" s="2797"/>
      <c r="AL16" s="2797"/>
      <c r="AM16" s="2797"/>
      <c r="AN16" s="2797"/>
      <c r="AO16" s="2797"/>
      <c r="AP16" s="2797"/>
      <c r="AQ16" s="2797"/>
      <c r="AR16" s="2799"/>
      <c r="AS16" s="2789"/>
      <c r="AT16" s="2758"/>
      <c r="AU16" s="2548" t="s">
        <v>6692</v>
      </c>
      <c r="AV16" s="3482"/>
      <c r="AX16" s="3438" t="str">
        <f t="shared" si="0"/>
        <v>Please complete all cells in row</v>
      </c>
      <c r="AY16" s="3132">
        <v>3</v>
      </c>
      <c r="AZ16" s="3485"/>
    </row>
    <row r="17" spans="2:52" ht="16.2" customHeight="1">
      <c r="B17" s="2790" t="s">
        <v>5887</v>
      </c>
      <c r="C17" s="2791" t="s">
        <v>5869</v>
      </c>
      <c r="D17" s="2792" t="s">
        <v>731</v>
      </c>
      <c r="E17" s="2792">
        <v>3</v>
      </c>
      <c r="F17" s="2793"/>
      <c r="G17" s="2793"/>
      <c r="H17" s="2793"/>
      <c r="I17" s="2793"/>
      <c r="J17" s="2793"/>
      <c r="K17" s="2793"/>
      <c r="L17" s="2794"/>
      <c r="M17" s="2800"/>
      <c r="N17" s="2795"/>
      <c r="O17" s="2793"/>
      <c r="P17" s="2793"/>
      <c r="Q17" s="2793"/>
      <c r="R17" s="2793"/>
      <c r="S17" s="2793"/>
      <c r="T17" s="2794"/>
      <c r="V17" s="2795"/>
      <c r="W17" s="2793"/>
      <c r="X17" s="2793"/>
      <c r="Y17" s="2793"/>
      <c r="Z17" s="2793"/>
      <c r="AA17" s="2793"/>
      <c r="AB17" s="2794"/>
      <c r="AC17" s="2785"/>
      <c r="AD17" s="2795"/>
      <c r="AE17" s="2793"/>
      <c r="AF17" s="2793"/>
      <c r="AG17" s="2796"/>
      <c r="AH17" s="2796"/>
      <c r="AI17" s="2796"/>
      <c r="AJ17" s="2796"/>
      <c r="AK17" s="2797"/>
      <c r="AL17" s="2797"/>
      <c r="AM17" s="2797"/>
      <c r="AN17" s="2797"/>
      <c r="AO17" s="2797"/>
      <c r="AP17" s="2797"/>
      <c r="AQ17" s="2797"/>
      <c r="AR17" s="2799"/>
      <c r="AS17" s="2789"/>
      <c r="AT17" s="2758"/>
      <c r="AU17" s="2548" t="s">
        <v>6693</v>
      </c>
      <c r="AV17" s="3482"/>
      <c r="AX17" s="3438" t="str">
        <f t="shared" si="0"/>
        <v>Please complete all cells in row</v>
      </c>
      <c r="AY17" s="3132">
        <v>3</v>
      </c>
      <c r="AZ17" s="3485"/>
    </row>
    <row r="18" spans="2:52" ht="16.2" customHeight="1">
      <c r="B18" s="2790" t="s">
        <v>5889</v>
      </c>
      <c r="C18" s="2791" t="s">
        <v>5869</v>
      </c>
      <c r="D18" s="2792" t="s">
        <v>731</v>
      </c>
      <c r="E18" s="2792">
        <v>3</v>
      </c>
      <c r="F18" s="2793"/>
      <c r="G18" s="2793"/>
      <c r="H18" s="2793"/>
      <c r="I18" s="2793"/>
      <c r="J18" s="2793"/>
      <c r="K18" s="2793"/>
      <c r="L18" s="2794"/>
      <c r="M18" s="2800"/>
      <c r="N18" s="2795"/>
      <c r="O18" s="2793"/>
      <c r="P18" s="2793"/>
      <c r="Q18" s="2793"/>
      <c r="R18" s="2793"/>
      <c r="S18" s="2793"/>
      <c r="T18" s="2794"/>
      <c r="V18" s="2795"/>
      <c r="W18" s="2793"/>
      <c r="X18" s="2793"/>
      <c r="Y18" s="2793"/>
      <c r="Z18" s="2793"/>
      <c r="AA18" s="2793"/>
      <c r="AB18" s="2794"/>
      <c r="AC18" s="2785"/>
      <c r="AD18" s="2795"/>
      <c r="AE18" s="2793"/>
      <c r="AF18" s="2793"/>
      <c r="AG18" s="2796"/>
      <c r="AH18" s="2796"/>
      <c r="AI18" s="2796"/>
      <c r="AJ18" s="2796"/>
      <c r="AK18" s="2797"/>
      <c r="AL18" s="2797"/>
      <c r="AM18" s="2797"/>
      <c r="AN18" s="2797"/>
      <c r="AO18" s="2797"/>
      <c r="AP18" s="2797"/>
      <c r="AQ18" s="2797"/>
      <c r="AR18" s="2799"/>
      <c r="AS18" s="2789"/>
      <c r="AT18" s="2758"/>
      <c r="AU18" s="2548" t="s">
        <v>6694</v>
      </c>
      <c r="AV18" s="3482"/>
      <c r="AX18" s="3438" t="str">
        <f t="shared" si="0"/>
        <v>Please complete all cells in row</v>
      </c>
      <c r="AY18" s="3132">
        <v>3</v>
      </c>
      <c r="AZ18" s="3485"/>
    </row>
    <row r="19" spans="2:52" ht="16.2" customHeight="1">
      <c r="B19" s="2790" t="s">
        <v>5891</v>
      </c>
      <c r="C19" s="2791" t="s">
        <v>5869</v>
      </c>
      <c r="D19" s="2792" t="s">
        <v>731</v>
      </c>
      <c r="E19" s="2792">
        <v>3</v>
      </c>
      <c r="F19" s="2793"/>
      <c r="G19" s="2793"/>
      <c r="H19" s="2793"/>
      <c r="I19" s="2793"/>
      <c r="J19" s="2793"/>
      <c r="K19" s="2793"/>
      <c r="L19" s="2794"/>
      <c r="M19" s="2800"/>
      <c r="N19" s="2795"/>
      <c r="O19" s="2793"/>
      <c r="P19" s="2793"/>
      <c r="Q19" s="2793"/>
      <c r="R19" s="2793"/>
      <c r="S19" s="2793"/>
      <c r="T19" s="2794"/>
      <c r="V19" s="2795"/>
      <c r="W19" s="2793"/>
      <c r="X19" s="2793"/>
      <c r="Y19" s="2793"/>
      <c r="Z19" s="2793"/>
      <c r="AA19" s="2793"/>
      <c r="AB19" s="2794"/>
      <c r="AC19" s="2785"/>
      <c r="AD19" s="2795"/>
      <c r="AE19" s="2793"/>
      <c r="AF19" s="2793"/>
      <c r="AG19" s="2796"/>
      <c r="AH19" s="2796"/>
      <c r="AI19" s="2796"/>
      <c r="AJ19" s="2796"/>
      <c r="AK19" s="2797"/>
      <c r="AL19" s="2797"/>
      <c r="AM19" s="2797"/>
      <c r="AN19" s="2797"/>
      <c r="AO19" s="2797"/>
      <c r="AP19" s="2797"/>
      <c r="AQ19" s="2797"/>
      <c r="AR19" s="2799"/>
      <c r="AS19" s="2789"/>
      <c r="AT19" s="2758"/>
      <c r="AU19" s="2548" t="s">
        <v>6695</v>
      </c>
      <c r="AV19" s="3482"/>
      <c r="AX19" s="3438" t="str">
        <f t="shared" si="0"/>
        <v>Please complete all cells in row</v>
      </c>
      <c r="AY19" s="3132">
        <v>3</v>
      </c>
      <c r="AZ19" s="3485"/>
    </row>
    <row r="20" spans="2:52" ht="16.2" customHeight="1">
      <c r="B20" s="2790" t="s">
        <v>5893</v>
      </c>
      <c r="C20" s="2791" t="s">
        <v>5869</v>
      </c>
      <c r="D20" s="2792" t="s">
        <v>731</v>
      </c>
      <c r="E20" s="2792">
        <v>3</v>
      </c>
      <c r="F20" s="2793"/>
      <c r="G20" s="2793"/>
      <c r="H20" s="2793"/>
      <c r="I20" s="2793"/>
      <c r="J20" s="2793"/>
      <c r="K20" s="2793"/>
      <c r="L20" s="2794"/>
      <c r="M20" s="2800"/>
      <c r="N20" s="2795"/>
      <c r="O20" s="2793"/>
      <c r="P20" s="2793"/>
      <c r="Q20" s="2793"/>
      <c r="R20" s="2793"/>
      <c r="S20" s="2793"/>
      <c r="T20" s="2794"/>
      <c r="V20" s="2795"/>
      <c r="W20" s="2793"/>
      <c r="X20" s="2793"/>
      <c r="Y20" s="2793"/>
      <c r="Z20" s="2793"/>
      <c r="AA20" s="2793"/>
      <c r="AB20" s="2794"/>
      <c r="AC20" s="2785"/>
      <c r="AD20" s="2795"/>
      <c r="AE20" s="2793"/>
      <c r="AF20" s="2793"/>
      <c r="AG20" s="2796"/>
      <c r="AH20" s="2796"/>
      <c r="AI20" s="2796"/>
      <c r="AJ20" s="2796"/>
      <c r="AK20" s="2797"/>
      <c r="AL20" s="2797"/>
      <c r="AM20" s="2797"/>
      <c r="AN20" s="2797"/>
      <c r="AO20" s="2797"/>
      <c r="AP20" s="2797"/>
      <c r="AQ20" s="2797"/>
      <c r="AR20" s="2799"/>
      <c r="AS20" s="2789"/>
      <c r="AT20" s="2758"/>
      <c r="AU20" s="2548" t="s">
        <v>6696</v>
      </c>
      <c r="AV20" s="3482"/>
      <c r="AX20" s="3438" t="str">
        <f t="shared" si="0"/>
        <v>Please complete all cells in row</v>
      </c>
      <c r="AY20" s="3132">
        <v>3</v>
      </c>
      <c r="AZ20" s="3485"/>
    </row>
    <row r="21" spans="2:52" ht="16.2" customHeight="1">
      <c r="B21" s="2790" t="s">
        <v>5895</v>
      </c>
      <c r="C21" s="2791" t="s">
        <v>5869</v>
      </c>
      <c r="D21" s="2792" t="s">
        <v>731</v>
      </c>
      <c r="E21" s="2792">
        <v>3</v>
      </c>
      <c r="F21" s="2793"/>
      <c r="G21" s="2793"/>
      <c r="H21" s="2793"/>
      <c r="I21" s="2793"/>
      <c r="J21" s="2793"/>
      <c r="K21" s="2793"/>
      <c r="L21" s="2794"/>
      <c r="M21" s="2800"/>
      <c r="N21" s="2795"/>
      <c r="O21" s="2793"/>
      <c r="P21" s="2793"/>
      <c r="Q21" s="2793"/>
      <c r="R21" s="2793"/>
      <c r="S21" s="2793"/>
      <c r="T21" s="2794"/>
      <c r="V21" s="2795"/>
      <c r="W21" s="2793"/>
      <c r="X21" s="2793"/>
      <c r="Y21" s="2793"/>
      <c r="Z21" s="2793"/>
      <c r="AA21" s="2793"/>
      <c r="AB21" s="2794"/>
      <c r="AC21" s="2785"/>
      <c r="AD21" s="2795"/>
      <c r="AE21" s="2793"/>
      <c r="AF21" s="2793"/>
      <c r="AG21" s="2796"/>
      <c r="AH21" s="2796"/>
      <c r="AI21" s="2796"/>
      <c r="AJ21" s="2796"/>
      <c r="AK21" s="2797"/>
      <c r="AL21" s="2797"/>
      <c r="AM21" s="2797"/>
      <c r="AN21" s="2797"/>
      <c r="AO21" s="2797"/>
      <c r="AP21" s="2797"/>
      <c r="AQ21" s="2797"/>
      <c r="AR21" s="2799"/>
      <c r="AS21" s="2789"/>
      <c r="AT21" s="2758"/>
      <c r="AU21" s="2548" t="s">
        <v>6697</v>
      </c>
      <c r="AV21" s="3482"/>
      <c r="AX21" s="3438" t="str">
        <f t="shared" si="0"/>
        <v>Please complete all cells in row</v>
      </c>
      <c r="AY21" s="3132">
        <v>3</v>
      </c>
      <c r="AZ21" s="3485"/>
    </row>
    <row r="22" spans="2:52" ht="16.2" customHeight="1">
      <c r="B22" s="2790" t="s">
        <v>5897</v>
      </c>
      <c r="C22" s="2791" t="s">
        <v>5869</v>
      </c>
      <c r="D22" s="2792" t="s">
        <v>731</v>
      </c>
      <c r="E22" s="2792">
        <v>3</v>
      </c>
      <c r="F22" s="2793"/>
      <c r="G22" s="2793"/>
      <c r="H22" s="2793"/>
      <c r="I22" s="2793"/>
      <c r="J22" s="2793"/>
      <c r="K22" s="2793"/>
      <c r="L22" s="2794"/>
      <c r="M22" s="2800"/>
      <c r="N22" s="2795"/>
      <c r="O22" s="2793"/>
      <c r="P22" s="2793"/>
      <c r="Q22" s="2793"/>
      <c r="R22" s="2793"/>
      <c r="S22" s="2793"/>
      <c r="T22" s="2794"/>
      <c r="V22" s="2795"/>
      <c r="W22" s="2793"/>
      <c r="X22" s="2793"/>
      <c r="Y22" s="2793"/>
      <c r="Z22" s="2793"/>
      <c r="AA22" s="2793"/>
      <c r="AB22" s="2794"/>
      <c r="AC22" s="2785"/>
      <c r="AD22" s="2795"/>
      <c r="AE22" s="2793"/>
      <c r="AF22" s="2793"/>
      <c r="AG22" s="2796"/>
      <c r="AH22" s="2796"/>
      <c r="AI22" s="2796"/>
      <c r="AJ22" s="2796"/>
      <c r="AK22" s="2797"/>
      <c r="AL22" s="2797"/>
      <c r="AM22" s="2797"/>
      <c r="AN22" s="2797"/>
      <c r="AO22" s="2797"/>
      <c r="AP22" s="2797"/>
      <c r="AQ22" s="2797"/>
      <c r="AR22" s="2799"/>
      <c r="AS22" s="2789"/>
      <c r="AT22" s="2758"/>
      <c r="AU22" s="2548" t="s">
        <v>6698</v>
      </c>
      <c r="AV22" s="3482"/>
      <c r="AX22" s="3438" t="str">
        <f t="shared" si="0"/>
        <v>Please complete all cells in row</v>
      </c>
      <c r="AY22" s="3132">
        <v>3</v>
      </c>
      <c r="AZ22" s="3485"/>
    </row>
    <row r="23" spans="2:52" ht="16.2" customHeight="1">
      <c r="B23" s="2790" t="s">
        <v>5899</v>
      </c>
      <c r="C23" s="2791" t="s">
        <v>5869</v>
      </c>
      <c r="D23" s="2792" t="s">
        <v>731</v>
      </c>
      <c r="E23" s="2792">
        <v>3</v>
      </c>
      <c r="F23" s="2793"/>
      <c r="G23" s="2793"/>
      <c r="H23" s="2793"/>
      <c r="I23" s="2793"/>
      <c r="J23" s="2793"/>
      <c r="K23" s="2793"/>
      <c r="L23" s="2794"/>
      <c r="M23" s="2800"/>
      <c r="N23" s="2795"/>
      <c r="O23" s="2793"/>
      <c r="P23" s="2793"/>
      <c r="Q23" s="2793"/>
      <c r="R23" s="2793"/>
      <c r="S23" s="2793"/>
      <c r="T23" s="2794"/>
      <c r="V23" s="2795"/>
      <c r="W23" s="2793"/>
      <c r="X23" s="2793"/>
      <c r="Y23" s="2793"/>
      <c r="Z23" s="2793"/>
      <c r="AA23" s="2793"/>
      <c r="AB23" s="2794"/>
      <c r="AC23" s="2785"/>
      <c r="AD23" s="2795"/>
      <c r="AE23" s="2793"/>
      <c r="AF23" s="2793"/>
      <c r="AG23" s="2796"/>
      <c r="AH23" s="2796"/>
      <c r="AI23" s="2796"/>
      <c r="AJ23" s="2796"/>
      <c r="AK23" s="2797"/>
      <c r="AL23" s="2797"/>
      <c r="AM23" s="2797"/>
      <c r="AN23" s="2797"/>
      <c r="AO23" s="2797"/>
      <c r="AP23" s="2797"/>
      <c r="AQ23" s="2797"/>
      <c r="AR23" s="2799"/>
      <c r="AS23" s="2789"/>
      <c r="AT23" s="2758"/>
      <c r="AU23" s="2548" t="s">
        <v>6699</v>
      </c>
      <c r="AV23" s="3482"/>
      <c r="AX23" s="3438" t="str">
        <f t="shared" si="0"/>
        <v>Please complete all cells in row</v>
      </c>
      <c r="AY23" s="3132">
        <v>3</v>
      </c>
      <c r="AZ23" s="3485"/>
    </row>
    <row r="24" spans="2:52" ht="16.2" customHeight="1">
      <c r="B24" s="2790" t="s">
        <v>5901</v>
      </c>
      <c r="C24" s="2791" t="s">
        <v>5869</v>
      </c>
      <c r="D24" s="2792" t="s">
        <v>731</v>
      </c>
      <c r="E24" s="2792">
        <v>3</v>
      </c>
      <c r="F24" s="2793"/>
      <c r="G24" s="2793"/>
      <c r="H24" s="2793"/>
      <c r="I24" s="2793"/>
      <c r="J24" s="2793"/>
      <c r="K24" s="2793"/>
      <c r="L24" s="2794"/>
      <c r="M24" s="2800"/>
      <c r="N24" s="2795"/>
      <c r="O24" s="2793"/>
      <c r="P24" s="2793"/>
      <c r="Q24" s="2793"/>
      <c r="R24" s="2793"/>
      <c r="S24" s="2793"/>
      <c r="T24" s="2794"/>
      <c r="V24" s="2795"/>
      <c r="W24" s="2793"/>
      <c r="X24" s="2793"/>
      <c r="Y24" s="2793"/>
      <c r="Z24" s="2793"/>
      <c r="AA24" s="2793"/>
      <c r="AB24" s="2794"/>
      <c r="AC24" s="2785"/>
      <c r="AD24" s="2795"/>
      <c r="AE24" s="2793"/>
      <c r="AF24" s="2793"/>
      <c r="AG24" s="2796"/>
      <c r="AH24" s="2796"/>
      <c r="AI24" s="2796"/>
      <c r="AJ24" s="2796"/>
      <c r="AK24" s="2797"/>
      <c r="AL24" s="2797"/>
      <c r="AM24" s="2797"/>
      <c r="AN24" s="2797"/>
      <c r="AO24" s="2797"/>
      <c r="AP24" s="2797"/>
      <c r="AQ24" s="2797"/>
      <c r="AR24" s="2799"/>
      <c r="AS24" s="2789"/>
      <c r="AT24" s="2758"/>
      <c r="AU24" s="2548" t="s">
        <v>6700</v>
      </c>
      <c r="AV24" s="3482"/>
      <c r="AX24" s="3438" t="str">
        <f t="shared" si="0"/>
        <v>Please complete all cells in row</v>
      </c>
      <c r="AY24" s="3132">
        <v>3</v>
      </c>
      <c r="AZ24" s="3485"/>
    </row>
    <row r="25" spans="2:52" ht="16.2" customHeight="1">
      <c r="B25" s="2790" t="s">
        <v>5903</v>
      </c>
      <c r="C25" s="2791" t="s">
        <v>5869</v>
      </c>
      <c r="D25" s="2792" t="s">
        <v>731</v>
      </c>
      <c r="E25" s="2792">
        <v>3</v>
      </c>
      <c r="F25" s="2793"/>
      <c r="G25" s="2793"/>
      <c r="H25" s="2793"/>
      <c r="I25" s="2793"/>
      <c r="J25" s="2793"/>
      <c r="K25" s="2793"/>
      <c r="L25" s="2794"/>
      <c r="M25" s="2800"/>
      <c r="N25" s="2795"/>
      <c r="O25" s="2793"/>
      <c r="P25" s="2793"/>
      <c r="Q25" s="2793"/>
      <c r="R25" s="2793"/>
      <c r="S25" s="2793"/>
      <c r="T25" s="2794"/>
      <c r="V25" s="2795"/>
      <c r="W25" s="2793"/>
      <c r="X25" s="2793"/>
      <c r="Y25" s="2793"/>
      <c r="Z25" s="2793"/>
      <c r="AA25" s="2793"/>
      <c r="AB25" s="2794"/>
      <c r="AC25" s="2785"/>
      <c r="AD25" s="2795"/>
      <c r="AE25" s="2793"/>
      <c r="AF25" s="2793"/>
      <c r="AG25" s="2796"/>
      <c r="AH25" s="2796"/>
      <c r="AI25" s="2796"/>
      <c r="AJ25" s="2796"/>
      <c r="AK25" s="2797"/>
      <c r="AL25" s="2797"/>
      <c r="AM25" s="2797"/>
      <c r="AN25" s="2797"/>
      <c r="AO25" s="2797"/>
      <c r="AP25" s="2797"/>
      <c r="AQ25" s="2797"/>
      <c r="AR25" s="2799"/>
      <c r="AS25" s="2789"/>
      <c r="AT25" s="2758"/>
      <c r="AU25" s="2548" t="s">
        <v>6701</v>
      </c>
      <c r="AX25" s="3438" t="str">
        <f t="shared" si="0"/>
        <v>Please complete all cells in row</v>
      </c>
      <c r="AY25" s="3132">
        <v>3</v>
      </c>
      <c r="AZ25" s="3485"/>
    </row>
    <row r="26" spans="2:52" ht="16.2" customHeight="1">
      <c r="B26" s="2790" t="s">
        <v>5905</v>
      </c>
      <c r="C26" s="2791" t="s">
        <v>5869</v>
      </c>
      <c r="D26" s="2792" t="s">
        <v>731</v>
      </c>
      <c r="E26" s="2792">
        <v>3</v>
      </c>
      <c r="F26" s="2793"/>
      <c r="G26" s="2793"/>
      <c r="H26" s="2793"/>
      <c r="I26" s="2793"/>
      <c r="J26" s="2793"/>
      <c r="K26" s="2793"/>
      <c r="L26" s="2794"/>
      <c r="M26" s="2800"/>
      <c r="N26" s="2795"/>
      <c r="O26" s="2793"/>
      <c r="P26" s="2793"/>
      <c r="Q26" s="2793"/>
      <c r="R26" s="2793"/>
      <c r="S26" s="2793"/>
      <c r="T26" s="2794"/>
      <c r="V26" s="2795"/>
      <c r="W26" s="2793"/>
      <c r="X26" s="2793"/>
      <c r="Y26" s="2793"/>
      <c r="Z26" s="2793"/>
      <c r="AA26" s="2793"/>
      <c r="AB26" s="2794"/>
      <c r="AC26" s="2785"/>
      <c r="AD26" s="2795"/>
      <c r="AE26" s="2793"/>
      <c r="AF26" s="2793"/>
      <c r="AG26" s="2796"/>
      <c r="AH26" s="2796"/>
      <c r="AI26" s="2796"/>
      <c r="AJ26" s="2796"/>
      <c r="AK26" s="2797"/>
      <c r="AL26" s="2797"/>
      <c r="AM26" s="2797"/>
      <c r="AN26" s="2797"/>
      <c r="AO26" s="2797"/>
      <c r="AP26" s="2797"/>
      <c r="AQ26" s="2797"/>
      <c r="AR26" s="2799"/>
      <c r="AS26" s="2789"/>
      <c r="AT26" s="2758"/>
      <c r="AU26" s="2548" t="s">
        <v>6702</v>
      </c>
      <c r="AX26" s="3438" t="str">
        <f t="shared" si="0"/>
        <v>Please complete all cells in row</v>
      </c>
      <c r="AY26" s="3132">
        <v>3</v>
      </c>
      <c r="AZ26" s="3485"/>
    </row>
    <row r="27" spans="2:52" ht="16.2" customHeight="1">
      <c r="B27" s="2790" t="s">
        <v>5907</v>
      </c>
      <c r="C27" s="2791" t="s">
        <v>5869</v>
      </c>
      <c r="D27" s="2792" t="s">
        <v>731</v>
      </c>
      <c r="E27" s="2792">
        <v>3</v>
      </c>
      <c r="F27" s="2793"/>
      <c r="G27" s="2793"/>
      <c r="H27" s="2793"/>
      <c r="I27" s="2793"/>
      <c r="J27" s="2793"/>
      <c r="K27" s="2793"/>
      <c r="L27" s="2794"/>
      <c r="M27" s="2800"/>
      <c r="N27" s="2795"/>
      <c r="O27" s="2793"/>
      <c r="P27" s="2793"/>
      <c r="Q27" s="2793"/>
      <c r="R27" s="2793"/>
      <c r="S27" s="2793"/>
      <c r="T27" s="2794"/>
      <c r="V27" s="2795"/>
      <c r="W27" s="2793"/>
      <c r="X27" s="2793"/>
      <c r="Y27" s="2793"/>
      <c r="Z27" s="2793"/>
      <c r="AA27" s="2793"/>
      <c r="AB27" s="2794"/>
      <c r="AC27" s="2785"/>
      <c r="AD27" s="2795"/>
      <c r="AE27" s="2793"/>
      <c r="AF27" s="2793"/>
      <c r="AG27" s="2796"/>
      <c r="AH27" s="2796"/>
      <c r="AI27" s="2796"/>
      <c r="AJ27" s="2796"/>
      <c r="AK27" s="2797"/>
      <c r="AL27" s="2797"/>
      <c r="AM27" s="2797"/>
      <c r="AN27" s="2797"/>
      <c r="AO27" s="2797"/>
      <c r="AP27" s="2797"/>
      <c r="AQ27" s="2797"/>
      <c r="AR27" s="2799"/>
      <c r="AS27" s="2789"/>
      <c r="AT27" s="2758"/>
      <c r="AU27" s="2548" t="s">
        <v>6703</v>
      </c>
      <c r="AX27" s="3438" t="str">
        <f t="shared" si="0"/>
        <v>Please complete all cells in row</v>
      </c>
      <c r="AY27" s="3132">
        <v>3</v>
      </c>
      <c r="AZ27" s="3485"/>
    </row>
    <row r="28" spans="2:52" ht="16.2" customHeight="1">
      <c r="B28" s="2790" t="s">
        <v>5909</v>
      </c>
      <c r="C28" s="2791" t="s">
        <v>5869</v>
      </c>
      <c r="D28" s="2792" t="s">
        <v>731</v>
      </c>
      <c r="E28" s="2792">
        <v>3</v>
      </c>
      <c r="F28" s="2793"/>
      <c r="G28" s="2793"/>
      <c r="H28" s="2793"/>
      <c r="I28" s="2793"/>
      <c r="J28" s="2793"/>
      <c r="K28" s="2793"/>
      <c r="L28" s="2794"/>
      <c r="M28" s="2800"/>
      <c r="N28" s="2795"/>
      <c r="O28" s="2793"/>
      <c r="P28" s="2793"/>
      <c r="Q28" s="2793"/>
      <c r="R28" s="2793"/>
      <c r="S28" s="2793"/>
      <c r="T28" s="2794"/>
      <c r="V28" s="2795"/>
      <c r="W28" s="2793"/>
      <c r="X28" s="2793"/>
      <c r="Y28" s="2793"/>
      <c r="Z28" s="2793"/>
      <c r="AA28" s="2793"/>
      <c r="AB28" s="2794"/>
      <c r="AC28" s="2785"/>
      <c r="AD28" s="2795"/>
      <c r="AE28" s="2793"/>
      <c r="AF28" s="2793"/>
      <c r="AG28" s="2796"/>
      <c r="AH28" s="2796"/>
      <c r="AI28" s="2796"/>
      <c r="AJ28" s="2796"/>
      <c r="AK28" s="2797"/>
      <c r="AL28" s="2797"/>
      <c r="AM28" s="2797"/>
      <c r="AN28" s="2797"/>
      <c r="AO28" s="2797"/>
      <c r="AP28" s="2797"/>
      <c r="AQ28" s="2797"/>
      <c r="AR28" s="2799"/>
      <c r="AS28" s="2789"/>
      <c r="AT28" s="2758"/>
      <c r="AU28" s="2548" t="s">
        <v>6704</v>
      </c>
      <c r="AX28" s="3438" t="str">
        <f t="shared" si="0"/>
        <v>Please complete all cells in row</v>
      </c>
      <c r="AY28" s="3132">
        <v>3</v>
      </c>
      <c r="AZ28" s="3485"/>
    </row>
    <row r="29" spans="2:52" ht="16.2" customHeight="1">
      <c r="B29" s="2790" t="s">
        <v>5911</v>
      </c>
      <c r="C29" s="2791" t="s">
        <v>5869</v>
      </c>
      <c r="D29" s="2792" t="s">
        <v>731</v>
      </c>
      <c r="E29" s="2792">
        <v>3</v>
      </c>
      <c r="F29" s="2793"/>
      <c r="G29" s="2793"/>
      <c r="H29" s="2793"/>
      <c r="I29" s="2793"/>
      <c r="J29" s="2793"/>
      <c r="K29" s="2793"/>
      <c r="L29" s="2794"/>
      <c r="M29" s="2800"/>
      <c r="N29" s="2795"/>
      <c r="O29" s="2793"/>
      <c r="P29" s="2793"/>
      <c r="Q29" s="2793"/>
      <c r="R29" s="2793"/>
      <c r="S29" s="2793"/>
      <c r="T29" s="2794"/>
      <c r="V29" s="2795"/>
      <c r="W29" s="2793"/>
      <c r="X29" s="2793"/>
      <c r="Y29" s="2793"/>
      <c r="Z29" s="2793"/>
      <c r="AA29" s="2793"/>
      <c r="AB29" s="2794"/>
      <c r="AC29" s="2785"/>
      <c r="AD29" s="2795"/>
      <c r="AE29" s="2793"/>
      <c r="AF29" s="2793"/>
      <c r="AG29" s="2796"/>
      <c r="AH29" s="2796"/>
      <c r="AI29" s="2796"/>
      <c r="AJ29" s="2796"/>
      <c r="AK29" s="2797"/>
      <c r="AL29" s="2797"/>
      <c r="AM29" s="2797"/>
      <c r="AN29" s="2797"/>
      <c r="AO29" s="2797"/>
      <c r="AP29" s="2797"/>
      <c r="AQ29" s="2797"/>
      <c r="AR29" s="2799"/>
      <c r="AS29" s="2789"/>
      <c r="AT29" s="2758"/>
      <c r="AU29" s="2548" t="s">
        <v>6705</v>
      </c>
      <c r="AX29" s="3438" t="str">
        <f t="shared" si="0"/>
        <v>Please complete all cells in row</v>
      </c>
      <c r="AY29" s="3132">
        <v>3</v>
      </c>
      <c r="AZ29" s="3485"/>
    </row>
    <row r="30" spans="2:52" ht="16.2" customHeight="1">
      <c r="B30" s="2790" t="s">
        <v>5913</v>
      </c>
      <c r="C30" s="2791" t="s">
        <v>5869</v>
      </c>
      <c r="D30" s="2792" t="s">
        <v>731</v>
      </c>
      <c r="E30" s="2792">
        <v>3</v>
      </c>
      <c r="F30" s="2793"/>
      <c r="G30" s="2793"/>
      <c r="H30" s="2793"/>
      <c r="I30" s="2793"/>
      <c r="J30" s="2793"/>
      <c r="K30" s="2793"/>
      <c r="L30" s="2794"/>
      <c r="M30" s="2800"/>
      <c r="N30" s="2795"/>
      <c r="O30" s="2793"/>
      <c r="P30" s="2793"/>
      <c r="Q30" s="2793"/>
      <c r="R30" s="2793"/>
      <c r="S30" s="2793"/>
      <c r="T30" s="2794"/>
      <c r="V30" s="2795"/>
      <c r="W30" s="2793"/>
      <c r="X30" s="2793"/>
      <c r="Y30" s="2793"/>
      <c r="Z30" s="2793"/>
      <c r="AA30" s="2793"/>
      <c r="AB30" s="2794"/>
      <c r="AC30" s="2785"/>
      <c r="AD30" s="2795"/>
      <c r="AE30" s="2793"/>
      <c r="AF30" s="2793"/>
      <c r="AG30" s="2796"/>
      <c r="AH30" s="2796"/>
      <c r="AI30" s="2796"/>
      <c r="AJ30" s="2796"/>
      <c r="AK30" s="2797"/>
      <c r="AL30" s="2797"/>
      <c r="AM30" s="2797"/>
      <c r="AN30" s="2797"/>
      <c r="AO30" s="2797"/>
      <c r="AP30" s="2797"/>
      <c r="AQ30" s="2797"/>
      <c r="AR30" s="2799"/>
      <c r="AS30" s="2789"/>
      <c r="AT30" s="2758"/>
      <c r="AU30" s="2548" t="s">
        <v>6706</v>
      </c>
      <c r="AX30" s="3438" t="str">
        <f t="shared" si="0"/>
        <v>Please complete all cells in row</v>
      </c>
      <c r="AY30" s="3132">
        <v>3</v>
      </c>
      <c r="AZ30" s="3485"/>
    </row>
    <row r="31" spans="2:52" ht="16.2" customHeight="1">
      <c r="B31" s="2790" t="s">
        <v>5915</v>
      </c>
      <c r="C31" s="2791" t="s">
        <v>5869</v>
      </c>
      <c r="D31" s="2792" t="s">
        <v>731</v>
      </c>
      <c r="E31" s="2792">
        <v>3</v>
      </c>
      <c r="F31" s="2793"/>
      <c r="G31" s="2793"/>
      <c r="H31" s="2793"/>
      <c r="I31" s="2793"/>
      <c r="J31" s="2793"/>
      <c r="K31" s="2793"/>
      <c r="L31" s="2794"/>
      <c r="M31" s="2800"/>
      <c r="N31" s="2795"/>
      <c r="O31" s="2793"/>
      <c r="P31" s="2793"/>
      <c r="Q31" s="2793"/>
      <c r="R31" s="2793"/>
      <c r="S31" s="2793"/>
      <c r="T31" s="2794"/>
      <c r="V31" s="2795"/>
      <c r="W31" s="2793"/>
      <c r="X31" s="2793"/>
      <c r="Y31" s="2793"/>
      <c r="Z31" s="2793"/>
      <c r="AA31" s="2793"/>
      <c r="AB31" s="2794"/>
      <c r="AC31" s="2785"/>
      <c r="AD31" s="2795"/>
      <c r="AE31" s="2793"/>
      <c r="AF31" s="2793"/>
      <c r="AG31" s="2796"/>
      <c r="AH31" s="2796"/>
      <c r="AI31" s="2796"/>
      <c r="AJ31" s="2796"/>
      <c r="AK31" s="2797"/>
      <c r="AL31" s="2797"/>
      <c r="AM31" s="2797"/>
      <c r="AN31" s="2797"/>
      <c r="AO31" s="2797"/>
      <c r="AP31" s="2797"/>
      <c r="AQ31" s="2797"/>
      <c r="AR31" s="2799"/>
      <c r="AS31" s="2789"/>
      <c r="AT31" s="2758"/>
      <c r="AU31" s="2548" t="s">
        <v>6707</v>
      </c>
      <c r="AX31" s="3438" t="str">
        <f t="shared" si="0"/>
        <v>Please complete all cells in row</v>
      </c>
      <c r="AY31" s="3132">
        <v>3</v>
      </c>
      <c r="AZ31" s="3485"/>
    </row>
    <row r="32" spans="2:52" ht="16.2" customHeight="1">
      <c r="B32" s="2790" t="s">
        <v>5917</v>
      </c>
      <c r="C32" s="2791" t="s">
        <v>5869</v>
      </c>
      <c r="D32" s="2792" t="s">
        <v>731</v>
      </c>
      <c r="E32" s="2792">
        <v>3</v>
      </c>
      <c r="F32" s="2793"/>
      <c r="G32" s="2793"/>
      <c r="H32" s="2793"/>
      <c r="I32" s="2793"/>
      <c r="J32" s="2793"/>
      <c r="K32" s="2793"/>
      <c r="L32" s="2794"/>
      <c r="M32" s="2800"/>
      <c r="N32" s="2795"/>
      <c r="O32" s="2793"/>
      <c r="P32" s="2793"/>
      <c r="Q32" s="2793"/>
      <c r="R32" s="2793"/>
      <c r="S32" s="2793"/>
      <c r="T32" s="2794"/>
      <c r="V32" s="2795"/>
      <c r="W32" s="2793"/>
      <c r="X32" s="2793"/>
      <c r="Y32" s="2793"/>
      <c r="Z32" s="2793"/>
      <c r="AA32" s="2793"/>
      <c r="AB32" s="2794"/>
      <c r="AC32" s="2785"/>
      <c r="AD32" s="2795"/>
      <c r="AE32" s="2793"/>
      <c r="AF32" s="2793"/>
      <c r="AG32" s="2796"/>
      <c r="AH32" s="2796"/>
      <c r="AI32" s="2796"/>
      <c r="AJ32" s="2796"/>
      <c r="AK32" s="2797"/>
      <c r="AL32" s="2797"/>
      <c r="AM32" s="2797"/>
      <c r="AN32" s="2797"/>
      <c r="AO32" s="2797"/>
      <c r="AP32" s="2797"/>
      <c r="AQ32" s="2797"/>
      <c r="AR32" s="2799"/>
      <c r="AS32" s="2789"/>
      <c r="AT32" s="2758"/>
      <c r="AU32" s="2548" t="s">
        <v>6708</v>
      </c>
      <c r="AX32" s="3438" t="str">
        <f t="shared" si="0"/>
        <v>Please complete all cells in row</v>
      </c>
      <c r="AY32" s="3132">
        <v>3</v>
      </c>
      <c r="AZ32" s="3485"/>
    </row>
    <row r="33" spans="2:52" ht="16.2" customHeight="1">
      <c r="B33" s="2790" t="s">
        <v>5919</v>
      </c>
      <c r="C33" s="2791" t="s">
        <v>5869</v>
      </c>
      <c r="D33" s="2792" t="s">
        <v>731</v>
      </c>
      <c r="E33" s="2792">
        <v>3</v>
      </c>
      <c r="F33" s="2793"/>
      <c r="G33" s="2793"/>
      <c r="H33" s="2793"/>
      <c r="I33" s="2793"/>
      <c r="J33" s="2793"/>
      <c r="K33" s="2793"/>
      <c r="L33" s="2794"/>
      <c r="M33" s="2800"/>
      <c r="N33" s="2795"/>
      <c r="O33" s="2793"/>
      <c r="P33" s="2793"/>
      <c r="Q33" s="2793"/>
      <c r="R33" s="2793"/>
      <c r="S33" s="2793"/>
      <c r="T33" s="2794"/>
      <c r="V33" s="2795"/>
      <c r="W33" s="2793"/>
      <c r="X33" s="2793"/>
      <c r="Y33" s="2793"/>
      <c r="Z33" s="2793"/>
      <c r="AA33" s="2793"/>
      <c r="AB33" s="2794"/>
      <c r="AC33" s="2785"/>
      <c r="AD33" s="2795"/>
      <c r="AE33" s="2793"/>
      <c r="AF33" s="2793"/>
      <c r="AG33" s="2796"/>
      <c r="AH33" s="2796"/>
      <c r="AI33" s="2796"/>
      <c r="AJ33" s="2796"/>
      <c r="AK33" s="2797"/>
      <c r="AL33" s="2797"/>
      <c r="AM33" s="2797"/>
      <c r="AN33" s="2797"/>
      <c r="AO33" s="2797"/>
      <c r="AP33" s="2797"/>
      <c r="AQ33" s="2797"/>
      <c r="AR33" s="2799"/>
      <c r="AS33" s="2789"/>
      <c r="AT33" s="2758"/>
      <c r="AU33" s="2548" t="s">
        <v>6709</v>
      </c>
      <c r="AX33" s="3438" t="str">
        <f t="shared" si="0"/>
        <v>Please complete all cells in row</v>
      </c>
      <c r="AY33" s="3132">
        <v>3</v>
      </c>
      <c r="AZ33" s="3485"/>
    </row>
    <row r="34" spans="2:52" ht="16.2" customHeight="1">
      <c r="B34" s="2790" t="s">
        <v>5921</v>
      </c>
      <c r="C34" s="2791" t="s">
        <v>5869</v>
      </c>
      <c r="D34" s="2792" t="s">
        <v>731</v>
      </c>
      <c r="E34" s="2792">
        <v>3</v>
      </c>
      <c r="F34" s="2793"/>
      <c r="G34" s="2793"/>
      <c r="H34" s="2793"/>
      <c r="I34" s="2793"/>
      <c r="J34" s="2793"/>
      <c r="K34" s="2793"/>
      <c r="L34" s="2794"/>
      <c r="M34" s="2800"/>
      <c r="N34" s="2795"/>
      <c r="O34" s="2793"/>
      <c r="P34" s="2793"/>
      <c r="Q34" s="2793"/>
      <c r="R34" s="2793"/>
      <c r="S34" s="2793"/>
      <c r="T34" s="2794"/>
      <c r="V34" s="2795"/>
      <c r="W34" s="2793"/>
      <c r="X34" s="2793"/>
      <c r="Y34" s="2793"/>
      <c r="Z34" s="2793"/>
      <c r="AA34" s="2793"/>
      <c r="AB34" s="2794"/>
      <c r="AC34" s="2785"/>
      <c r="AD34" s="2795"/>
      <c r="AE34" s="2793"/>
      <c r="AF34" s="2793"/>
      <c r="AG34" s="2796"/>
      <c r="AH34" s="2796"/>
      <c r="AI34" s="2796"/>
      <c r="AJ34" s="2796"/>
      <c r="AK34" s="2797"/>
      <c r="AL34" s="2797"/>
      <c r="AM34" s="2797"/>
      <c r="AN34" s="2797"/>
      <c r="AO34" s="2797"/>
      <c r="AP34" s="2797"/>
      <c r="AQ34" s="2797"/>
      <c r="AR34" s="2799"/>
      <c r="AS34" s="2789"/>
      <c r="AT34" s="2758"/>
      <c r="AU34" s="2548" t="s">
        <v>6710</v>
      </c>
      <c r="AX34" s="3438" t="str">
        <f t="shared" si="0"/>
        <v>Please complete all cells in row</v>
      </c>
      <c r="AY34" s="3132">
        <v>3</v>
      </c>
      <c r="AZ34" s="3485"/>
    </row>
    <row r="35" spans="2:52" ht="16.2" customHeight="1">
      <c r="B35" s="2790" t="s">
        <v>5923</v>
      </c>
      <c r="C35" s="2791" t="s">
        <v>5869</v>
      </c>
      <c r="D35" s="2792" t="s">
        <v>731</v>
      </c>
      <c r="E35" s="2792">
        <v>3</v>
      </c>
      <c r="F35" s="2793"/>
      <c r="G35" s="2793"/>
      <c r="H35" s="2793"/>
      <c r="I35" s="2793"/>
      <c r="J35" s="2793"/>
      <c r="K35" s="2793"/>
      <c r="L35" s="2794"/>
      <c r="M35" s="2800"/>
      <c r="N35" s="2795"/>
      <c r="O35" s="2793"/>
      <c r="P35" s="2793"/>
      <c r="Q35" s="2793"/>
      <c r="R35" s="2793"/>
      <c r="S35" s="2793"/>
      <c r="T35" s="2794"/>
      <c r="V35" s="2795"/>
      <c r="W35" s="2793"/>
      <c r="X35" s="2793"/>
      <c r="Y35" s="2793"/>
      <c r="Z35" s="2793"/>
      <c r="AA35" s="2793"/>
      <c r="AB35" s="2794"/>
      <c r="AC35" s="2785"/>
      <c r="AD35" s="2795"/>
      <c r="AE35" s="2793"/>
      <c r="AF35" s="2793"/>
      <c r="AG35" s="2796"/>
      <c r="AH35" s="2796"/>
      <c r="AI35" s="2796"/>
      <c r="AJ35" s="2796"/>
      <c r="AK35" s="2797"/>
      <c r="AL35" s="2797"/>
      <c r="AM35" s="2797"/>
      <c r="AN35" s="2797"/>
      <c r="AO35" s="2797"/>
      <c r="AP35" s="2797"/>
      <c r="AQ35" s="2797"/>
      <c r="AR35" s="2799"/>
      <c r="AS35" s="2789"/>
      <c r="AT35" s="2758"/>
      <c r="AU35" s="2548" t="s">
        <v>6711</v>
      </c>
      <c r="AX35" s="3438" t="str">
        <f t="shared" si="0"/>
        <v>Please complete all cells in row</v>
      </c>
      <c r="AY35" s="3132">
        <v>3</v>
      </c>
      <c r="AZ35" s="3485"/>
    </row>
    <row r="36" spans="2:52" ht="16.2" customHeight="1">
      <c r="B36" s="2790" t="s">
        <v>5925</v>
      </c>
      <c r="C36" s="2791" t="s">
        <v>5869</v>
      </c>
      <c r="D36" s="2792" t="s">
        <v>731</v>
      </c>
      <c r="E36" s="2792">
        <v>3</v>
      </c>
      <c r="F36" s="2793"/>
      <c r="G36" s="2793"/>
      <c r="H36" s="2793"/>
      <c r="I36" s="2793"/>
      <c r="J36" s="2793"/>
      <c r="K36" s="2793"/>
      <c r="L36" s="2794"/>
      <c r="M36" s="2800"/>
      <c r="N36" s="2795"/>
      <c r="O36" s="2793"/>
      <c r="P36" s="2793"/>
      <c r="Q36" s="2793"/>
      <c r="R36" s="2793"/>
      <c r="S36" s="2793"/>
      <c r="T36" s="2794"/>
      <c r="V36" s="2795"/>
      <c r="W36" s="2793"/>
      <c r="X36" s="2793"/>
      <c r="Y36" s="2793"/>
      <c r="Z36" s="2793"/>
      <c r="AA36" s="2793"/>
      <c r="AB36" s="2794"/>
      <c r="AC36" s="2785"/>
      <c r="AD36" s="2795"/>
      <c r="AE36" s="2793"/>
      <c r="AF36" s="2793"/>
      <c r="AG36" s="2796"/>
      <c r="AH36" s="2796"/>
      <c r="AI36" s="2796"/>
      <c r="AJ36" s="2796"/>
      <c r="AK36" s="2797"/>
      <c r="AL36" s="2797"/>
      <c r="AM36" s="2797"/>
      <c r="AN36" s="2797"/>
      <c r="AO36" s="2797"/>
      <c r="AP36" s="2797"/>
      <c r="AQ36" s="2797"/>
      <c r="AR36" s="2799"/>
      <c r="AS36" s="2789"/>
      <c r="AT36" s="2758"/>
      <c r="AU36" s="2548" t="s">
        <v>6712</v>
      </c>
      <c r="AX36" s="3438" t="str">
        <f t="shared" si="0"/>
        <v>Please complete all cells in row</v>
      </c>
      <c r="AY36" s="3132">
        <v>3</v>
      </c>
      <c r="AZ36" s="3485"/>
    </row>
    <row r="37" spans="2:52" ht="16.2" customHeight="1">
      <c r="B37" s="2790" t="s">
        <v>5927</v>
      </c>
      <c r="C37" s="2791" t="s">
        <v>5869</v>
      </c>
      <c r="D37" s="2792" t="s">
        <v>731</v>
      </c>
      <c r="E37" s="2792">
        <v>3</v>
      </c>
      <c r="F37" s="2793"/>
      <c r="G37" s="2793"/>
      <c r="H37" s="2793"/>
      <c r="I37" s="2793"/>
      <c r="J37" s="2793"/>
      <c r="K37" s="2793"/>
      <c r="L37" s="2794"/>
      <c r="M37" s="2800"/>
      <c r="N37" s="2795"/>
      <c r="O37" s="2793"/>
      <c r="P37" s="2793"/>
      <c r="Q37" s="2793"/>
      <c r="R37" s="2793"/>
      <c r="S37" s="2793"/>
      <c r="T37" s="2794"/>
      <c r="V37" s="2795"/>
      <c r="W37" s="2793"/>
      <c r="X37" s="2793"/>
      <c r="Y37" s="2793"/>
      <c r="Z37" s="2793"/>
      <c r="AA37" s="2793"/>
      <c r="AB37" s="2794"/>
      <c r="AC37" s="2785"/>
      <c r="AD37" s="2795"/>
      <c r="AE37" s="2793"/>
      <c r="AF37" s="2793"/>
      <c r="AG37" s="2796"/>
      <c r="AH37" s="2796"/>
      <c r="AI37" s="2796"/>
      <c r="AJ37" s="2796"/>
      <c r="AK37" s="2797"/>
      <c r="AL37" s="2797"/>
      <c r="AM37" s="2797"/>
      <c r="AN37" s="2797"/>
      <c r="AO37" s="2797"/>
      <c r="AP37" s="2797"/>
      <c r="AQ37" s="2797"/>
      <c r="AR37" s="2799"/>
      <c r="AS37" s="2789"/>
      <c r="AT37" s="2758"/>
      <c r="AU37" s="2548" t="s">
        <v>6713</v>
      </c>
      <c r="AX37" s="3438" t="str">
        <f t="shared" si="0"/>
        <v>Please complete all cells in row</v>
      </c>
      <c r="AY37" s="3132">
        <v>3</v>
      </c>
      <c r="AZ37" s="3485"/>
    </row>
    <row r="38" spans="2:52" ht="16.2" customHeight="1">
      <c r="B38" s="2790" t="s">
        <v>5929</v>
      </c>
      <c r="C38" s="2791" t="s">
        <v>5869</v>
      </c>
      <c r="D38" s="2792" t="s">
        <v>731</v>
      </c>
      <c r="E38" s="2792">
        <v>3</v>
      </c>
      <c r="F38" s="2793"/>
      <c r="G38" s="2793"/>
      <c r="H38" s="2793"/>
      <c r="I38" s="2793"/>
      <c r="J38" s="2793"/>
      <c r="K38" s="2793"/>
      <c r="L38" s="2794"/>
      <c r="M38" s="2800"/>
      <c r="N38" s="2795"/>
      <c r="O38" s="2793"/>
      <c r="P38" s="2793"/>
      <c r="Q38" s="2793"/>
      <c r="R38" s="2793"/>
      <c r="S38" s="2793"/>
      <c r="T38" s="2794"/>
      <c r="V38" s="2795"/>
      <c r="W38" s="2793"/>
      <c r="X38" s="2793"/>
      <c r="Y38" s="2793"/>
      <c r="Z38" s="2793"/>
      <c r="AA38" s="2793"/>
      <c r="AB38" s="2794"/>
      <c r="AC38" s="2785"/>
      <c r="AD38" s="2795"/>
      <c r="AE38" s="2793"/>
      <c r="AF38" s="2793"/>
      <c r="AG38" s="2796"/>
      <c r="AH38" s="2796"/>
      <c r="AI38" s="2796"/>
      <c r="AJ38" s="2796"/>
      <c r="AK38" s="2797"/>
      <c r="AL38" s="2797"/>
      <c r="AM38" s="2797"/>
      <c r="AN38" s="2797"/>
      <c r="AO38" s="2797"/>
      <c r="AP38" s="2797"/>
      <c r="AQ38" s="2797"/>
      <c r="AR38" s="2799"/>
      <c r="AS38" s="2789"/>
      <c r="AT38" s="2758"/>
      <c r="AU38" s="2548" t="s">
        <v>6714</v>
      </c>
      <c r="AX38" s="3438" t="str">
        <f t="shared" si="0"/>
        <v>Please complete all cells in row</v>
      </c>
      <c r="AY38" s="3132">
        <v>3</v>
      </c>
      <c r="AZ38" s="3485"/>
    </row>
    <row r="39" spans="2:52" ht="16.2" customHeight="1">
      <c r="B39" s="2790" t="s">
        <v>5931</v>
      </c>
      <c r="C39" s="2791" t="s">
        <v>5869</v>
      </c>
      <c r="D39" s="2792" t="s">
        <v>731</v>
      </c>
      <c r="E39" s="2792">
        <v>3</v>
      </c>
      <c r="F39" s="2793"/>
      <c r="G39" s="2793"/>
      <c r="H39" s="2793"/>
      <c r="I39" s="2793"/>
      <c r="J39" s="2793"/>
      <c r="K39" s="2793"/>
      <c r="L39" s="2794"/>
      <c r="M39" s="2800"/>
      <c r="N39" s="2795"/>
      <c r="O39" s="2793"/>
      <c r="P39" s="2793"/>
      <c r="Q39" s="2793"/>
      <c r="R39" s="2793"/>
      <c r="S39" s="2793"/>
      <c r="T39" s="2794"/>
      <c r="V39" s="2795"/>
      <c r="W39" s="2793"/>
      <c r="X39" s="2793"/>
      <c r="Y39" s="2793"/>
      <c r="Z39" s="2793"/>
      <c r="AA39" s="2793"/>
      <c r="AB39" s="2794"/>
      <c r="AC39" s="2785"/>
      <c r="AD39" s="2795"/>
      <c r="AE39" s="2793"/>
      <c r="AF39" s="2793"/>
      <c r="AG39" s="2796"/>
      <c r="AH39" s="2796"/>
      <c r="AI39" s="2796"/>
      <c r="AJ39" s="2796"/>
      <c r="AK39" s="2797"/>
      <c r="AL39" s="2797"/>
      <c r="AM39" s="2797"/>
      <c r="AN39" s="2797"/>
      <c r="AO39" s="2797"/>
      <c r="AP39" s="2797"/>
      <c r="AQ39" s="2797"/>
      <c r="AR39" s="2799"/>
      <c r="AS39" s="2789"/>
      <c r="AT39" s="2758"/>
      <c r="AU39" s="2548" t="s">
        <v>6715</v>
      </c>
      <c r="AX39" s="3438" t="str">
        <f t="shared" si="0"/>
        <v>Please complete all cells in row</v>
      </c>
      <c r="AY39" s="3132">
        <v>3</v>
      </c>
      <c r="AZ39" s="3485"/>
    </row>
    <row r="40" spans="2:52" ht="16.2" customHeight="1">
      <c r="B40" s="2790" t="s">
        <v>5933</v>
      </c>
      <c r="C40" s="2791" t="s">
        <v>5869</v>
      </c>
      <c r="D40" s="2792" t="s">
        <v>731</v>
      </c>
      <c r="E40" s="2792">
        <v>3</v>
      </c>
      <c r="F40" s="2793"/>
      <c r="G40" s="2793"/>
      <c r="H40" s="2793"/>
      <c r="I40" s="2793"/>
      <c r="J40" s="2793"/>
      <c r="K40" s="2793"/>
      <c r="L40" s="2794"/>
      <c r="M40" s="2800"/>
      <c r="N40" s="2795"/>
      <c r="O40" s="2793"/>
      <c r="P40" s="2793"/>
      <c r="Q40" s="2793"/>
      <c r="R40" s="2793"/>
      <c r="S40" s="2793"/>
      <c r="T40" s="2794"/>
      <c r="V40" s="2795"/>
      <c r="W40" s="2793"/>
      <c r="X40" s="2793"/>
      <c r="Y40" s="2793"/>
      <c r="Z40" s="2793"/>
      <c r="AA40" s="2793"/>
      <c r="AB40" s="2794"/>
      <c r="AC40" s="2785"/>
      <c r="AD40" s="2795"/>
      <c r="AE40" s="2793"/>
      <c r="AF40" s="2793"/>
      <c r="AG40" s="2796"/>
      <c r="AH40" s="2796"/>
      <c r="AI40" s="2796"/>
      <c r="AJ40" s="2796"/>
      <c r="AK40" s="2797"/>
      <c r="AL40" s="2797"/>
      <c r="AM40" s="2797"/>
      <c r="AN40" s="2797"/>
      <c r="AO40" s="2797"/>
      <c r="AP40" s="2797"/>
      <c r="AQ40" s="2797"/>
      <c r="AR40" s="2799"/>
      <c r="AS40" s="2789"/>
      <c r="AT40" s="2758"/>
      <c r="AU40" s="2548" t="s">
        <v>6716</v>
      </c>
      <c r="AX40" s="3438" t="str">
        <f t="shared" si="0"/>
        <v>Please complete all cells in row</v>
      </c>
      <c r="AY40" s="3132">
        <v>3</v>
      </c>
      <c r="AZ40" s="3485"/>
    </row>
    <row r="41" spans="2:52" ht="16.2" customHeight="1">
      <c r="B41" s="2790" t="s">
        <v>5935</v>
      </c>
      <c r="C41" s="2791" t="s">
        <v>5869</v>
      </c>
      <c r="D41" s="2792" t="s">
        <v>731</v>
      </c>
      <c r="E41" s="2792">
        <v>3</v>
      </c>
      <c r="F41" s="2793"/>
      <c r="G41" s="2793"/>
      <c r="H41" s="2793"/>
      <c r="I41" s="2793"/>
      <c r="J41" s="2793"/>
      <c r="K41" s="2793"/>
      <c r="L41" s="2794"/>
      <c r="M41" s="2800"/>
      <c r="N41" s="2795"/>
      <c r="O41" s="2793"/>
      <c r="P41" s="2793"/>
      <c r="Q41" s="2793"/>
      <c r="R41" s="2793"/>
      <c r="S41" s="2793"/>
      <c r="T41" s="2794"/>
      <c r="V41" s="2795"/>
      <c r="W41" s="2793"/>
      <c r="X41" s="2793"/>
      <c r="Y41" s="2793"/>
      <c r="Z41" s="2793"/>
      <c r="AA41" s="2793"/>
      <c r="AB41" s="2794"/>
      <c r="AC41" s="2785"/>
      <c r="AD41" s="2795"/>
      <c r="AE41" s="2793"/>
      <c r="AF41" s="2793"/>
      <c r="AG41" s="2796"/>
      <c r="AH41" s="2796"/>
      <c r="AI41" s="2796"/>
      <c r="AJ41" s="2796"/>
      <c r="AK41" s="2797"/>
      <c r="AL41" s="2797"/>
      <c r="AM41" s="2797"/>
      <c r="AN41" s="2797"/>
      <c r="AO41" s="2797"/>
      <c r="AP41" s="2797"/>
      <c r="AQ41" s="2797"/>
      <c r="AR41" s="2799"/>
      <c r="AS41" s="2789"/>
      <c r="AT41" s="2758"/>
      <c r="AU41" s="2548" t="s">
        <v>6717</v>
      </c>
      <c r="AX41" s="3438" t="str">
        <f t="shared" si="0"/>
        <v>Please complete all cells in row</v>
      </c>
      <c r="AY41" s="3132">
        <v>3</v>
      </c>
      <c r="AZ41" s="3485"/>
    </row>
    <row r="42" spans="2:52" ht="16.2" customHeight="1">
      <c r="B42" s="2790" t="s">
        <v>5937</v>
      </c>
      <c r="C42" s="2791" t="s">
        <v>5869</v>
      </c>
      <c r="D42" s="2792" t="s">
        <v>731</v>
      </c>
      <c r="E42" s="2792">
        <v>3</v>
      </c>
      <c r="F42" s="2793"/>
      <c r="G42" s="2793"/>
      <c r="H42" s="2793"/>
      <c r="I42" s="2793"/>
      <c r="J42" s="2793"/>
      <c r="K42" s="2793"/>
      <c r="L42" s="2794"/>
      <c r="M42" s="2800"/>
      <c r="N42" s="2795"/>
      <c r="O42" s="2793"/>
      <c r="P42" s="2793"/>
      <c r="Q42" s="2793"/>
      <c r="R42" s="2793"/>
      <c r="S42" s="2793"/>
      <c r="T42" s="2794"/>
      <c r="V42" s="2795"/>
      <c r="W42" s="2793"/>
      <c r="X42" s="2793"/>
      <c r="Y42" s="2793"/>
      <c r="Z42" s="2793"/>
      <c r="AA42" s="2793"/>
      <c r="AB42" s="2794"/>
      <c r="AC42" s="2785"/>
      <c r="AD42" s="2795"/>
      <c r="AE42" s="2793"/>
      <c r="AF42" s="2793"/>
      <c r="AG42" s="2796"/>
      <c r="AH42" s="2796"/>
      <c r="AI42" s="2796"/>
      <c r="AJ42" s="2796"/>
      <c r="AK42" s="2797"/>
      <c r="AL42" s="2797"/>
      <c r="AM42" s="2797"/>
      <c r="AN42" s="2797"/>
      <c r="AO42" s="2797"/>
      <c r="AP42" s="2797"/>
      <c r="AQ42" s="2797"/>
      <c r="AR42" s="2799"/>
      <c r="AS42" s="2789"/>
      <c r="AT42" s="2758"/>
      <c r="AU42" s="2548" t="s">
        <v>6718</v>
      </c>
      <c r="AX42" s="3438" t="str">
        <f t="shared" si="0"/>
        <v>Please complete all cells in row</v>
      </c>
      <c r="AY42" s="3132">
        <v>3</v>
      </c>
      <c r="AZ42" s="3485"/>
    </row>
    <row r="43" spans="2:52" ht="16.2" customHeight="1">
      <c r="B43" s="2790" t="s">
        <v>5939</v>
      </c>
      <c r="C43" s="2791" t="s">
        <v>5869</v>
      </c>
      <c r="D43" s="2792" t="s">
        <v>731</v>
      </c>
      <c r="E43" s="2792">
        <v>3</v>
      </c>
      <c r="F43" s="2793"/>
      <c r="G43" s="2793"/>
      <c r="H43" s="2793"/>
      <c r="I43" s="2793"/>
      <c r="J43" s="2793"/>
      <c r="K43" s="2793"/>
      <c r="L43" s="2794"/>
      <c r="M43" s="2800"/>
      <c r="N43" s="2795"/>
      <c r="O43" s="2793"/>
      <c r="P43" s="2793"/>
      <c r="Q43" s="2793"/>
      <c r="R43" s="2793"/>
      <c r="S43" s="2793"/>
      <c r="T43" s="2794"/>
      <c r="V43" s="2795"/>
      <c r="W43" s="2793"/>
      <c r="X43" s="2793"/>
      <c r="Y43" s="2793"/>
      <c r="Z43" s="2793"/>
      <c r="AA43" s="2793"/>
      <c r="AB43" s="2794"/>
      <c r="AC43" s="2785"/>
      <c r="AD43" s="2795"/>
      <c r="AE43" s="2793"/>
      <c r="AF43" s="2793"/>
      <c r="AG43" s="2796"/>
      <c r="AH43" s="2796"/>
      <c r="AI43" s="2796"/>
      <c r="AJ43" s="2796"/>
      <c r="AK43" s="2797"/>
      <c r="AL43" s="2797"/>
      <c r="AM43" s="2797"/>
      <c r="AN43" s="2797"/>
      <c r="AO43" s="2797"/>
      <c r="AP43" s="2797"/>
      <c r="AQ43" s="2797"/>
      <c r="AR43" s="2799"/>
      <c r="AS43" s="2789"/>
      <c r="AT43" s="2758"/>
      <c r="AU43" s="2548" t="s">
        <v>6719</v>
      </c>
      <c r="AX43" s="3438" t="str">
        <f t="shared" si="0"/>
        <v>Please complete all cells in row</v>
      </c>
      <c r="AY43" s="3132">
        <v>3</v>
      </c>
      <c r="AZ43" s="3485"/>
    </row>
    <row r="44" spans="2:52" ht="16.2" customHeight="1">
      <c r="B44" s="2790" t="s">
        <v>5941</v>
      </c>
      <c r="C44" s="2791" t="s">
        <v>5869</v>
      </c>
      <c r="D44" s="2792" t="s">
        <v>731</v>
      </c>
      <c r="E44" s="2792">
        <v>3</v>
      </c>
      <c r="F44" s="2793"/>
      <c r="G44" s="2793"/>
      <c r="H44" s="2793"/>
      <c r="I44" s="2793"/>
      <c r="J44" s="2793"/>
      <c r="K44" s="2793"/>
      <c r="L44" s="2794"/>
      <c r="M44" s="2800"/>
      <c r="N44" s="2795"/>
      <c r="O44" s="2793"/>
      <c r="P44" s="2793"/>
      <c r="Q44" s="2793"/>
      <c r="R44" s="2793"/>
      <c r="S44" s="2793"/>
      <c r="T44" s="2794"/>
      <c r="V44" s="2795"/>
      <c r="W44" s="2793"/>
      <c r="X44" s="2793"/>
      <c r="Y44" s="2793"/>
      <c r="Z44" s="2793"/>
      <c r="AA44" s="2793"/>
      <c r="AB44" s="2794"/>
      <c r="AC44" s="2785"/>
      <c r="AD44" s="2795"/>
      <c r="AE44" s="2793"/>
      <c r="AF44" s="2793"/>
      <c r="AG44" s="2796"/>
      <c r="AH44" s="2796"/>
      <c r="AI44" s="2796"/>
      <c r="AJ44" s="2796"/>
      <c r="AK44" s="2797"/>
      <c r="AL44" s="2797"/>
      <c r="AM44" s="2797"/>
      <c r="AN44" s="2797"/>
      <c r="AO44" s="2797"/>
      <c r="AP44" s="2797"/>
      <c r="AQ44" s="2797"/>
      <c r="AR44" s="2799"/>
      <c r="AS44" s="2789"/>
      <c r="AT44" s="2758"/>
      <c r="AU44" s="2548" t="s">
        <v>6720</v>
      </c>
      <c r="AX44" s="3438" t="str">
        <f t="shared" si="0"/>
        <v>Please complete all cells in row</v>
      </c>
      <c r="AY44" s="3132">
        <v>3</v>
      </c>
      <c r="AZ44" s="3485"/>
    </row>
    <row r="45" spans="2:52" ht="16.2" customHeight="1">
      <c r="B45" s="2790" t="s">
        <v>5943</v>
      </c>
      <c r="C45" s="2791" t="s">
        <v>5869</v>
      </c>
      <c r="D45" s="2792" t="s">
        <v>731</v>
      </c>
      <c r="E45" s="2792">
        <v>3</v>
      </c>
      <c r="F45" s="2793"/>
      <c r="G45" s="2793"/>
      <c r="H45" s="2793"/>
      <c r="I45" s="2793"/>
      <c r="J45" s="2793"/>
      <c r="K45" s="2793"/>
      <c r="L45" s="2794"/>
      <c r="M45" s="2800"/>
      <c r="N45" s="2795"/>
      <c r="O45" s="2793"/>
      <c r="P45" s="2793"/>
      <c r="Q45" s="2793"/>
      <c r="R45" s="2793"/>
      <c r="S45" s="2793"/>
      <c r="T45" s="2794"/>
      <c r="V45" s="2795"/>
      <c r="W45" s="2793"/>
      <c r="X45" s="2793"/>
      <c r="Y45" s="2793"/>
      <c r="Z45" s="2793"/>
      <c r="AA45" s="2793"/>
      <c r="AB45" s="2794"/>
      <c r="AC45" s="2785"/>
      <c r="AD45" s="2795"/>
      <c r="AE45" s="2793"/>
      <c r="AF45" s="2793"/>
      <c r="AG45" s="2796"/>
      <c r="AH45" s="2796"/>
      <c r="AI45" s="2796"/>
      <c r="AJ45" s="2796"/>
      <c r="AK45" s="2797"/>
      <c r="AL45" s="2797"/>
      <c r="AM45" s="2797"/>
      <c r="AN45" s="2797"/>
      <c r="AO45" s="2797"/>
      <c r="AP45" s="2797"/>
      <c r="AQ45" s="2797"/>
      <c r="AR45" s="2799"/>
      <c r="AS45" s="2789"/>
      <c r="AT45" s="2758"/>
      <c r="AU45" s="2548" t="s">
        <v>6721</v>
      </c>
      <c r="AX45" s="3438" t="str">
        <f t="shared" si="0"/>
        <v>Please complete all cells in row</v>
      </c>
      <c r="AY45" s="3132">
        <v>3</v>
      </c>
      <c r="AZ45" s="3485"/>
    </row>
    <row r="46" spans="2:52" ht="16.2" customHeight="1">
      <c r="B46" s="2790" t="s">
        <v>5945</v>
      </c>
      <c r="C46" s="2791" t="s">
        <v>5869</v>
      </c>
      <c r="D46" s="2792" t="s">
        <v>731</v>
      </c>
      <c r="E46" s="2792">
        <v>3</v>
      </c>
      <c r="F46" s="2793"/>
      <c r="G46" s="2793"/>
      <c r="H46" s="2793"/>
      <c r="I46" s="2793"/>
      <c r="J46" s="2793"/>
      <c r="K46" s="2793"/>
      <c r="L46" s="2794"/>
      <c r="M46" s="2800"/>
      <c r="N46" s="2795"/>
      <c r="O46" s="2793"/>
      <c r="P46" s="2793"/>
      <c r="Q46" s="2793"/>
      <c r="R46" s="2793"/>
      <c r="S46" s="2793"/>
      <c r="T46" s="2794"/>
      <c r="V46" s="2795"/>
      <c r="W46" s="2793"/>
      <c r="X46" s="2793"/>
      <c r="Y46" s="2793"/>
      <c r="Z46" s="2793"/>
      <c r="AA46" s="2793"/>
      <c r="AB46" s="2794"/>
      <c r="AC46" s="2785"/>
      <c r="AD46" s="2795"/>
      <c r="AE46" s="2793"/>
      <c r="AF46" s="2793"/>
      <c r="AG46" s="2796"/>
      <c r="AH46" s="2796"/>
      <c r="AI46" s="2796"/>
      <c r="AJ46" s="2796"/>
      <c r="AK46" s="2797"/>
      <c r="AL46" s="2797"/>
      <c r="AM46" s="2797"/>
      <c r="AN46" s="2797"/>
      <c r="AO46" s="2797"/>
      <c r="AP46" s="2797"/>
      <c r="AQ46" s="2797"/>
      <c r="AR46" s="2799"/>
      <c r="AS46" s="2789"/>
      <c r="AT46" s="2758"/>
      <c r="AU46" s="2548" t="s">
        <v>6722</v>
      </c>
      <c r="AX46" s="3438" t="str">
        <f t="shared" si="0"/>
        <v>Please complete all cells in row</v>
      </c>
      <c r="AY46" s="3132">
        <v>3</v>
      </c>
      <c r="AZ46" s="3485"/>
    </row>
    <row r="47" spans="2:52" ht="16.2" customHeight="1">
      <c r="B47" s="2790" t="s">
        <v>5947</v>
      </c>
      <c r="C47" s="2791" t="s">
        <v>5869</v>
      </c>
      <c r="D47" s="2792" t="s">
        <v>731</v>
      </c>
      <c r="E47" s="2792">
        <v>3</v>
      </c>
      <c r="F47" s="2793"/>
      <c r="G47" s="2793"/>
      <c r="H47" s="2793"/>
      <c r="I47" s="2793"/>
      <c r="J47" s="2793"/>
      <c r="K47" s="2793"/>
      <c r="L47" s="2794"/>
      <c r="M47" s="2800"/>
      <c r="N47" s="2795"/>
      <c r="O47" s="2793"/>
      <c r="P47" s="2793"/>
      <c r="Q47" s="2793"/>
      <c r="R47" s="2793"/>
      <c r="S47" s="2793"/>
      <c r="T47" s="2794"/>
      <c r="V47" s="2795"/>
      <c r="W47" s="2793"/>
      <c r="X47" s="2793"/>
      <c r="Y47" s="2793"/>
      <c r="Z47" s="2793"/>
      <c r="AA47" s="2793"/>
      <c r="AB47" s="2794"/>
      <c r="AC47" s="2785"/>
      <c r="AD47" s="2795"/>
      <c r="AE47" s="2793"/>
      <c r="AF47" s="2793"/>
      <c r="AG47" s="2796"/>
      <c r="AH47" s="2796"/>
      <c r="AI47" s="2796"/>
      <c r="AJ47" s="2796"/>
      <c r="AK47" s="2797"/>
      <c r="AL47" s="2797"/>
      <c r="AM47" s="2797"/>
      <c r="AN47" s="2797"/>
      <c r="AO47" s="2797"/>
      <c r="AP47" s="2797"/>
      <c r="AQ47" s="2797"/>
      <c r="AR47" s="2799"/>
      <c r="AS47" s="2789"/>
      <c r="AT47" s="2758"/>
      <c r="AU47" s="2548" t="s">
        <v>6723</v>
      </c>
      <c r="AX47" s="3438" t="str">
        <f t="shared" si="0"/>
        <v>Please complete all cells in row</v>
      </c>
      <c r="AY47" s="3132">
        <v>3</v>
      </c>
      <c r="AZ47" s="3485"/>
    </row>
    <row r="48" spans="2:52" ht="16.2" customHeight="1">
      <c r="B48" s="2790" t="s">
        <v>5949</v>
      </c>
      <c r="C48" s="2791" t="s">
        <v>5869</v>
      </c>
      <c r="D48" s="2792" t="s">
        <v>731</v>
      </c>
      <c r="E48" s="2792">
        <v>3</v>
      </c>
      <c r="F48" s="2793"/>
      <c r="G48" s="2793"/>
      <c r="H48" s="2793"/>
      <c r="I48" s="2793"/>
      <c r="J48" s="2793"/>
      <c r="K48" s="2793"/>
      <c r="L48" s="2794"/>
      <c r="M48" s="2800"/>
      <c r="N48" s="2795"/>
      <c r="O48" s="2793"/>
      <c r="P48" s="2793"/>
      <c r="Q48" s="2793"/>
      <c r="R48" s="2793"/>
      <c r="S48" s="2793"/>
      <c r="T48" s="2794"/>
      <c r="V48" s="2795"/>
      <c r="W48" s="2793"/>
      <c r="X48" s="2793"/>
      <c r="Y48" s="2793"/>
      <c r="Z48" s="2793"/>
      <c r="AA48" s="2793"/>
      <c r="AB48" s="2794"/>
      <c r="AC48" s="2785"/>
      <c r="AD48" s="2795"/>
      <c r="AE48" s="2793"/>
      <c r="AF48" s="2793"/>
      <c r="AG48" s="2796"/>
      <c r="AH48" s="2796"/>
      <c r="AI48" s="2796"/>
      <c r="AJ48" s="2796"/>
      <c r="AK48" s="2797"/>
      <c r="AL48" s="2797"/>
      <c r="AM48" s="2797"/>
      <c r="AN48" s="2797"/>
      <c r="AO48" s="2797"/>
      <c r="AP48" s="2797"/>
      <c r="AQ48" s="2797"/>
      <c r="AR48" s="2799"/>
      <c r="AS48" s="2789"/>
      <c r="AT48" s="2758"/>
      <c r="AU48" s="2548" t="s">
        <v>6724</v>
      </c>
      <c r="AX48" s="3438" t="str">
        <f t="shared" si="0"/>
        <v>Please complete all cells in row</v>
      </c>
      <c r="AY48" s="3132">
        <v>3</v>
      </c>
      <c r="AZ48" s="3485"/>
    </row>
    <row r="49" spans="2:52" ht="16.2" customHeight="1">
      <c r="B49" s="2790" t="s">
        <v>5951</v>
      </c>
      <c r="C49" s="2791" t="s">
        <v>5869</v>
      </c>
      <c r="D49" s="2792" t="s">
        <v>731</v>
      </c>
      <c r="E49" s="2792">
        <v>3</v>
      </c>
      <c r="F49" s="2793"/>
      <c r="G49" s="2793"/>
      <c r="H49" s="2793"/>
      <c r="I49" s="2793"/>
      <c r="J49" s="2793"/>
      <c r="K49" s="2793"/>
      <c r="L49" s="2794"/>
      <c r="M49" s="2800"/>
      <c r="N49" s="2795"/>
      <c r="O49" s="2793"/>
      <c r="P49" s="2793"/>
      <c r="Q49" s="2793"/>
      <c r="R49" s="2793"/>
      <c r="S49" s="2793"/>
      <c r="T49" s="2794"/>
      <c r="V49" s="2795"/>
      <c r="W49" s="2793"/>
      <c r="X49" s="2793"/>
      <c r="Y49" s="2793"/>
      <c r="Z49" s="2793"/>
      <c r="AA49" s="2793"/>
      <c r="AB49" s="2794"/>
      <c r="AC49" s="2785"/>
      <c r="AD49" s="2795"/>
      <c r="AE49" s="2793"/>
      <c r="AF49" s="2793"/>
      <c r="AG49" s="2796"/>
      <c r="AH49" s="2796"/>
      <c r="AI49" s="2796"/>
      <c r="AJ49" s="2796"/>
      <c r="AK49" s="2797"/>
      <c r="AL49" s="2797"/>
      <c r="AM49" s="2797"/>
      <c r="AN49" s="2797"/>
      <c r="AO49" s="2797"/>
      <c r="AP49" s="2797"/>
      <c r="AQ49" s="2797"/>
      <c r="AR49" s="2799"/>
      <c r="AS49" s="2789"/>
      <c r="AT49" s="2758"/>
      <c r="AU49" s="2548" t="s">
        <v>6725</v>
      </c>
      <c r="AX49" s="3438" t="str">
        <f t="shared" si="0"/>
        <v>Please complete all cells in row</v>
      </c>
      <c r="AY49" s="3132">
        <v>3</v>
      </c>
      <c r="AZ49" s="3485"/>
    </row>
    <row r="50" spans="2:52" ht="16.2" customHeight="1">
      <c r="B50" s="2790" t="s">
        <v>5953</v>
      </c>
      <c r="C50" s="2791" t="s">
        <v>5869</v>
      </c>
      <c r="D50" s="2792" t="s">
        <v>731</v>
      </c>
      <c r="E50" s="2792">
        <v>3</v>
      </c>
      <c r="F50" s="2793"/>
      <c r="G50" s="2793"/>
      <c r="H50" s="2793"/>
      <c r="I50" s="2793"/>
      <c r="J50" s="2793"/>
      <c r="K50" s="2793"/>
      <c r="L50" s="2794"/>
      <c r="M50" s="2800"/>
      <c r="N50" s="2795"/>
      <c r="O50" s="2793"/>
      <c r="P50" s="2793"/>
      <c r="Q50" s="2793"/>
      <c r="R50" s="2793"/>
      <c r="S50" s="2793"/>
      <c r="T50" s="2794"/>
      <c r="V50" s="2795"/>
      <c r="W50" s="2793"/>
      <c r="X50" s="2793"/>
      <c r="Y50" s="2793"/>
      <c r="Z50" s="2793"/>
      <c r="AA50" s="2793"/>
      <c r="AB50" s="2794"/>
      <c r="AC50" s="2785"/>
      <c r="AD50" s="2795"/>
      <c r="AE50" s="2793"/>
      <c r="AF50" s="2793"/>
      <c r="AG50" s="2796"/>
      <c r="AH50" s="2796"/>
      <c r="AI50" s="2796"/>
      <c r="AJ50" s="2796"/>
      <c r="AK50" s="2797"/>
      <c r="AL50" s="2797"/>
      <c r="AM50" s="2797"/>
      <c r="AN50" s="2797"/>
      <c r="AO50" s="2797"/>
      <c r="AP50" s="2797"/>
      <c r="AQ50" s="2797"/>
      <c r="AR50" s="2799"/>
      <c r="AS50" s="2789"/>
      <c r="AT50" s="2758"/>
      <c r="AU50" s="2548" t="s">
        <v>6726</v>
      </c>
      <c r="AX50" s="3438" t="str">
        <f t="shared" si="0"/>
        <v>Please complete all cells in row</v>
      </c>
      <c r="AY50" s="3132">
        <v>3</v>
      </c>
      <c r="AZ50" s="3485"/>
    </row>
    <row r="51" spans="2:52" ht="16.2" customHeight="1">
      <c r="B51" s="2790" t="s">
        <v>5955</v>
      </c>
      <c r="C51" s="2791" t="s">
        <v>5869</v>
      </c>
      <c r="D51" s="2792" t="s">
        <v>731</v>
      </c>
      <c r="E51" s="2792">
        <v>3</v>
      </c>
      <c r="F51" s="2793"/>
      <c r="G51" s="2793"/>
      <c r="H51" s="2793"/>
      <c r="I51" s="2793"/>
      <c r="J51" s="2793"/>
      <c r="K51" s="2793"/>
      <c r="L51" s="2794"/>
      <c r="M51" s="2800"/>
      <c r="N51" s="2795"/>
      <c r="O51" s="2793"/>
      <c r="P51" s="2793"/>
      <c r="Q51" s="2793"/>
      <c r="R51" s="2793"/>
      <c r="S51" s="2793"/>
      <c r="T51" s="2794"/>
      <c r="V51" s="2795"/>
      <c r="W51" s="2793"/>
      <c r="X51" s="2793"/>
      <c r="Y51" s="2793"/>
      <c r="Z51" s="2793"/>
      <c r="AA51" s="2793"/>
      <c r="AB51" s="2794"/>
      <c r="AC51" s="2785"/>
      <c r="AD51" s="2795"/>
      <c r="AE51" s="2793"/>
      <c r="AF51" s="2793"/>
      <c r="AG51" s="2796"/>
      <c r="AH51" s="2796"/>
      <c r="AI51" s="2796"/>
      <c r="AJ51" s="2796"/>
      <c r="AK51" s="2797"/>
      <c r="AL51" s="2797"/>
      <c r="AM51" s="2797"/>
      <c r="AN51" s="2797"/>
      <c r="AO51" s="2797"/>
      <c r="AP51" s="2797"/>
      <c r="AQ51" s="2797"/>
      <c r="AR51" s="2799"/>
      <c r="AS51" s="2789"/>
      <c r="AT51" s="2758"/>
      <c r="AU51" s="2548" t="s">
        <v>6727</v>
      </c>
      <c r="AX51" s="3438" t="str">
        <f t="shared" si="0"/>
        <v>Please complete all cells in row</v>
      </c>
      <c r="AY51" s="3132">
        <v>3</v>
      </c>
      <c r="AZ51" s="3485"/>
    </row>
    <row r="52" spans="2:52" ht="16.2" customHeight="1">
      <c r="B52" s="2790" t="s">
        <v>5957</v>
      </c>
      <c r="C52" s="2791" t="s">
        <v>5869</v>
      </c>
      <c r="D52" s="2792" t="s">
        <v>731</v>
      </c>
      <c r="E52" s="2792">
        <v>3</v>
      </c>
      <c r="F52" s="2793"/>
      <c r="G52" s="2793"/>
      <c r="H52" s="2793"/>
      <c r="I52" s="2793"/>
      <c r="J52" s="2793"/>
      <c r="K52" s="2793"/>
      <c r="L52" s="2794"/>
      <c r="M52" s="2800"/>
      <c r="N52" s="2795"/>
      <c r="O52" s="2793"/>
      <c r="P52" s="2793"/>
      <c r="Q52" s="2793"/>
      <c r="R52" s="2793"/>
      <c r="S52" s="2793"/>
      <c r="T52" s="2794"/>
      <c r="V52" s="2795"/>
      <c r="W52" s="2793"/>
      <c r="X52" s="2793"/>
      <c r="Y52" s="2793"/>
      <c r="Z52" s="2793"/>
      <c r="AA52" s="2793"/>
      <c r="AB52" s="2794"/>
      <c r="AC52" s="2785"/>
      <c r="AD52" s="2795"/>
      <c r="AE52" s="2793"/>
      <c r="AF52" s="2793"/>
      <c r="AG52" s="2796"/>
      <c r="AH52" s="2796"/>
      <c r="AI52" s="2796"/>
      <c r="AJ52" s="2796"/>
      <c r="AK52" s="2797"/>
      <c r="AL52" s="2797"/>
      <c r="AM52" s="2797"/>
      <c r="AN52" s="2797"/>
      <c r="AO52" s="2797"/>
      <c r="AP52" s="2797"/>
      <c r="AQ52" s="2797"/>
      <c r="AR52" s="2799"/>
      <c r="AS52" s="2789"/>
      <c r="AT52" s="2758"/>
      <c r="AU52" s="2548" t="s">
        <v>6728</v>
      </c>
      <c r="AX52" s="3438" t="str">
        <f t="shared" si="0"/>
        <v>Please complete all cells in row</v>
      </c>
      <c r="AY52" s="3132">
        <v>3</v>
      </c>
      <c r="AZ52" s="3485"/>
    </row>
    <row r="53" spans="2:52" ht="16.2" customHeight="1">
      <c r="B53" s="2790" t="s">
        <v>5959</v>
      </c>
      <c r="C53" s="2791" t="s">
        <v>5869</v>
      </c>
      <c r="D53" s="2792" t="s">
        <v>731</v>
      </c>
      <c r="E53" s="2792">
        <v>3</v>
      </c>
      <c r="F53" s="2793"/>
      <c r="G53" s="2793"/>
      <c r="H53" s="2793"/>
      <c r="I53" s="2793"/>
      <c r="J53" s="2793"/>
      <c r="K53" s="2793"/>
      <c r="L53" s="2794"/>
      <c r="M53" s="2800"/>
      <c r="N53" s="2795"/>
      <c r="O53" s="2793"/>
      <c r="P53" s="2793"/>
      <c r="Q53" s="2793"/>
      <c r="R53" s="2793"/>
      <c r="S53" s="2793"/>
      <c r="T53" s="2794"/>
      <c r="V53" s="2795"/>
      <c r="W53" s="2793"/>
      <c r="X53" s="2793"/>
      <c r="Y53" s="2793"/>
      <c r="Z53" s="2793"/>
      <c r="AA53" s="2793"/>
      <c r="AB53" s="2794"/>
      <c r="AC53" s="2785"/>
      <c r="AD53" s="2795"/>
      <c r="AE53" s="2793"/>
      <c r="AF53" s="2793"/>
      <c r="AG53" s="2796"/>
      <c r="AH53" s="2796"/>
      <c r="AI53" s="2796"/>
      <c r="AJ53" s="2796"/>
      <c r="AK53" s="2797"/>
      <c r="AL53" s="2797"/>
      <c r="AM53" s="2797"/>
      <c r="AN53" s="2797"/>
      <c r="AO53" s="2797"/>
      <c r="AP53" s="2797"/>
      <c r="AQ53" s="2797"/>
      <c r="AR53" s="2799"/>
      <c r="AS53" s="2789"/>
      <c r="AT53" s="2758"/>
      <c r="AU53" s="2548" t="s">
        <v>6729</v>
      </c>
      <c r="AX53" s="3438" t="str">
        <f t="shared" si="0"/>
        <v>Please complete all cells in row</v>
      </c>
      <c r="AY53" s="3132">
        <v>3</v>
      </c>
      <c r="AZ53" s="3485"/>
    </row>
    <row r="54" spans="2:52" ht="16.2" customHeight="1">
      <c r="B54" s="2790" t="s">
        <v>5961</v>
      </c>
      <c r="C54" s="2791" t="s">
        <v>5869</v>
      </c>
      <c r="D54" s="2792" t="s">
        <v>731</v>
      </c>
      <c r="E54" s="2792">
        <v>3</v>
      </c>
      <c r="F54" s="2793"/>
      <c r="G54" s="2793"/>
      <c r="H54" s="2793"/>
      <c r="I54" s="2793"/>
      <c r="J54" s="2793"/>
      <c r="K54" s="2793"/>
      <c r="L54" s="2794"/>
      <c r="M54" s="2800"/>
      <c r="N54" s="2795"/>
      <c r="O54" s="2793"/>
      <c r="P54" s="2793"/>
      <c r="Q54" s="2793"/>
      <c r="R54" s="2793"/>
      <c r="S54" s="2793"/>
      <c r="T54" s="2794"/>
      <c r="V54" s="2795"/>
      <c r="W54" s="2793"/>
      <c r="X54" s="2793"/>
      <c r="Y54" s="2793"/>
      <c r="Z54" s="2793"/>
      <c r="AA54" s="2793"/>
      <c r="AB54" s="2794"/>
      <c r="AC54" s="2785"/>
      <c r="AD54" s="2795"/>
      <c r="AE54" s="2793"/>
      <c r="AF54" s="2793"/>
      <c r="AG54" s="2796"/>
      <c r="AH54" s="2796"/>
      <c r="AI54" s="2796"/>
      <c r="AJ54" s="2796"/>
      <c r="AK54" s="2797"/>
      <c r="AL54" s="2797"/>
      <c r="AM54" s="2797"/>
      <c r="AN54" s="2797"/>
      <c r="AO54" s="2797"/>
      <c r="AP54" s="2797"/>
      <c r="AQ54" s="2797"/>
      <c r="AR54" s="2799"/>
      <c r="AS54" s="2789"/>
      <c r="AT54" s="2758"/>
      <c r="AU54" s="2548" t="s">
        <v>6730</v>
      </c>
      <c r="AX54" s="3438" t="str">
        <f t="shared" si="0"/>
        <v>Please complete all cells in row</v>
      </c>
      <c r="AY54" s="3132">
        <v>3</v>
      </c>
      <c r="AZ54" s="3485"/>
    </row>
    <row r="55" spans="2:52" ht="16.2" customHeight="1">
      <c r="B55" s="2790" t="s">
        <v>5963</v>
      </c>
      <c r="C55" s="2791" t="s">
        <v>5869</v>
      </c>
      <c r="D55" s="2792" t="s">
        <v>731</v>
      </c>
      <c r="E55" s="2792">
        <v>3</v>
      </c>
      <c r="F55" s="2793"/>
      <c r="G55" s="2793"/>
      <c r="H55" s="2793"/>
      <c r="I55" s="2793"/>
      <c r="J55" s="2793"/>
      <c r="K55" s="2793"/>
      <c r="L55" s="2794"/>
      <c r="M55" s="2800"/>
      <c r="N55" s="2795"/>
      <c r="O55" s="2793"/>
      <c r="P55" s="2793"/>
      <c r="Q55" s="2793"/>
      <c r="R55" s="2793"/>
      <c r="S55" s="2793"/>
      <c r="T55" s="2794"/>
      <c r="V55" s="2795"/>
      <c r="W55" s="2793"/>
      <c r="X55" s="2793"/>
      <c r="Y55" s="2793"/>
      <c r="Z55" s="2793"/>
      <c r="AA55" s="2793"/>
      <c r="AB55" s="2794"/>
      <c r="AC55" s="2785"/>
      <c r="AD55" s="2795"/>
      <c r="AE55" s="2793"/>
      <c r="AF55" s="2793"/>
      <c r="AG55" s="2796"/>
      <c r="AH55" s="2796"/>
      <c r="AI55" s="2796"/>
      <c r="AJ55" s="2796"/>
      <c r="AK55" s="2797"/>
      <c r="AL55" s="2797"/>
      <c r="AM55" s="2797"/>
      <c r="AN55" s="2797"/>
      <c r="AO55" s="2797"/>
      <c r="AP55" s="2797"/>
      <c r="AQ55" s="2797"/>
      <c r="AR55" s="2799"/>
      <c r="AS55" s="2789"/>
      <c r="AT55" s="2758"/>
      <c r="AU55" s="2548" t="s">
        <v>6731</v>
      </c>
      <c r="AX55" s="3438" t="str">
        <f t="shared" si="0"/>
        <v>Please complete all cells in row</v>
      </c>
      <c r="AY55" s="3132">
        <v>3</v>
      </c>
      <c r="AZ55" s="3485"/>
    </row>
    <row r="56" spans="2:52" ht="16.2" customHeight="1">
      <c r="B56" s="2790" t="s">
        <v>5965</v>
      </c>
      <c r="C56" s="2791" t="s">
        <v>5869</v>
      </c>
      <c r="D56" s="2792" t="s">
        <v>731</v>
      </c>
      <c r="E56" s="2792">
        <v>3</v>
      </c>
      <c r="F56" s="2793"/>
      <c r="G56" s="2793"/>
      <c r="H56" s="2793"/>
      <c r="I56" s="2793"/>
      <c r="J56" s="2793"/>
      <c r="K56" s="2793"/>
      <c r="L56" s="2794"/>
      <c r="M56" s="2800"/>
      <c r="N56" s="2795"/>
      <c r="O56" s="2793"/>
      <c r="P56" s="2793"/>
      <c r="Q56" s="2793"/>
      <c r="R56" s="2793"/>
      <c r="S56" s="2793"/>
      <c r="T56" s="2794"/>
      <c r="V56" s="2795"/>
      <c r="W56" s="2793"/>
      <c r="X56" s="2793"/>
      <c r="Y56" s="2793"/>
      <c r="Z56" s="2793"/>
      <c r="AA56" s="2793"/>
      <c r="AB56" s="2794"/>
      <c r="AC56" s="2785"/>
      <c r="AD56" s="2795"/>
      <c r="AE56" s="2793"/>
      <c r="AF56" s="2793"/>
      <c r="AG56" s="2796"/>
      <c r="AH56" s="2796"/>
      <c r="AI56" s="2796"/>
      <c r="AJ56" s="2796"/>
      <c r="AK56" s="2797"/>
      <c r="AL56" s="2797"/>
      <c r="AM56" s="2797"/>
      <c r="AN56" s="2797"/>
      <c r="AO56" s="2797"/>
      <c r="AP56" s="2797"/>
      <c r="AQ56" s="2797"/>
      <c r="AR56" s="2799"/>
      <c r="AS56" s="2789"/>
      <c r="AT56" s="2758"/>
      <c r="AU56" s="2548" t="s">
        <v>6732</v>
      </c>
      <c r="AX56" s="3438" t="str">
        <f t="shared" si="0"/>
        <v>Please complete all cells in row</v>
      </c>
      <c r="AY56" s="3132">
        <v>3</v>
      </c>
      <c r="AZ56" s="3485"/>
    </row>
    <row r="57" spans="2:52" ht="16.2" customHeight="1">
      <c r="B57" s="2790" t="s">
        <v>5967</v>
      </c>
      <c r="C57" s="2791" t="s">
        <v>5869</v>
      </c>
      <c r="D57" s="2792" t="s">
        <v>731</v>
      </c>
      <c r="E57" s="2792">
        <v>3</v>
      </c>
      <c r="F57" s="2793"/>
      <c r="G57" s="2793"/>
      <c r="H57" s="2793"/>
      <c r="I57" s="2793"/>
      <c r="J57" s="2793"/>
      <c r="K57" s="2793"/>
      <c r="L57" s="2794"/>
      <c r="M57" s="2800"/>
      <c r="N57" s="2795"/>
      <c r="O57" s="2793"/>
      <c r="P57" s="2793"/>
      <c r="Q57" s="2793"/>
      <c r="R57" s="2793"/>
      <c r="S57" s="2793"/>
      <c r="T57" s="2794"/>
      <c r="V57" s="2795"/>
      <c r="W57" s="2793"/>
      <c r="X57" s="2793"/>
      <c r="Y57" s="2793"/>
      <c r="Z57" s="2793"/>
      <c r="AA57" s="2793"/>
      <c r="AB57" s="2794"/>
      <c r="AC57" s="2785"/>
      <c r="AD57" s="2795"/>
      <c r="AE57" s="2793"/>
      <c r="AF57" s="2793"/>
      <c r="AG57" s="2796"/>
      <c r="AH57" s="2796"/>
      <c r="AI57" s="2796"/>
      <c r="AJ57" s="2796"/>
      <c r="AK57" s="2797"/>
      <c r="AL57" s="2797"/>
      <c r="AM57" s="2797"/>
      <c r="AN57" s="2797"/>
      <c r="AO57" s="2797"/>
      <c r="AP57" s="2797"/>
      <c r="AQ57" s="2797"/>
      <c r="AR57" s="2799"/>
      <c r="AS57" s="2789"/>
      <c r="AT57" s="2758"/>
      <c r="AU57" s="2548" t="s">
        <v>6733</v>
      </c>
      <c r="AX57" s="3438" t="str">
        <f t="shared" si="0"/>
        <v>Please complete all cells in row</v>
      </c>
      <c r="AY57" s="3132">
        <v>3</v>
      </c>
      <c r="AZ57" s="3485"/>
    </row>
    <row r="58" spans="2:52" ht="16.2" customHeight="1">
      <c r="B58" s="2790" t="s">
        <v>5969</v>
      </c>
      <c r="C58" s="2791" t="s">
        <v>5869</v>
      </c>
      <c r="D58" s="2792" t="s">
        <v>731</v>
      </c>
      <c r="E58" s="2792">
        <v>3</v>
      </c>
      <c r="F58" s="2793"/>
      <c r="G58" s="2793"/>
      <c r="H58" s="2793"/>
      <c r="I58" s="2793"/>
      <c r="J58" s="2793"/>
      <c r="K58" s="2793"/>
      <c r="L58" s="2794"/>
      <c r="M58" s="2800"/>
      <c r="N58" s="2795"/>
      <c r="O58" s="2793"/>
      <c r="P58" s="2793"/>
      <c r="Q58" s="2793"/>
      <c r="R58" s="2793"/>
      <c r="S58" s="2793"/>
      <c r="T58" s="2794"/>
      <c r="V58" s="2795"/>
      <c r="W58" s="2793"/>
      <c r="X58" s="2793"/>
      <c r="Y58" s="2793"/>
      <c r="Z58" s="2793"/>
      <c r="AA58" s="2793"/>
      <c r="AB58" s="2794"/>
      <c r="AC58" s="2785"/>
      <c r="AD58" s="2795"/>
      <c r="AE58" s="2793"/>
      <c r="AF58" s="2793"/>
      <c r="AG58" s="2796"/>
      <c r="AH58" s="2796"/>
      <c r="AI58" s="2796"/>
      <c r="AJ58" s="2796"/>
      <c r="AK58" s="2797"/>
      <c r="AL58" s="2797"/>
      <c r="AM58" s="2797"/>
      <c r="AN58" s="2797"/>
      <c r="AO58" s="2797"/>
      <c r="AP58" s="2797"/>
      <c r="AQ58" s="2797"/>
      <c r="AR58" s="2799"/>
      <c r="AS58" s="2789"/>
      <c r="AT58" s="2758"/>
      <c r="AU58" s="2548" t="s">
        <v>6734</v>
      </c>
      <c r="AX58" s="3438" t="str">
        <f t="shared" si="0"/>
        <v>Please complete all cells in row</v>
      </c>
      <c r="AY58" s="3132">
        <v>3</v>
      </c>
      <c r="AZ58" s="3485"/>
    </row>
    <row r="59" spans="2:52" ht="16.2" customHeight="1">
      <c r="B59" s="2790" t="s">
        <v>5971</v>
      </c>
      <c r="C59" s="2791" t="s">
        <v>5869</v>
      </c>
      <c r="D59" s="2792" t="s">
        <v>731</v>
      </c>
      <c r="E59" s="2792">
        <v>3</v>
      </c>
      <c r="F59" s="2793"/>
      <c r="G59" s="2793"/>
      <c r="H59" s="2793"/>
      <c r="I59" s="2793"/>
      <c r="J59" s="2793"/>
      <c r="K59" s="2793"/>
      <c r="L59" s="2794"/>
      <c r="M59" s="2800"/>
      <c r="N59" s="2795"/>
      <c r="O59" s="2793"/>
      <c r="P59" s="2793"/>
      <c r="Q59" s="2793"/>
      <c r="R59" s="2793"/>
      <c r="S59" s="2793"/>
      <c r="T59" s="2794"/>
      <c r="V59" s="2795"/>
      <c r="W59" s="2793"/>
      <c r="X59" s="2793"/>
      <c r="Y59" s="2793"/>
      <c r="Z59" s="2793"/>
      <c r="AA59" s="2793"/>
      <c r="AB59" s="2794"/>
      <c r="AC59" s="2785"/>
      <c r="AD59" s="2795"/>
      <c r="AE59" s="2793"/>
      <c r="AF59" s="2793"/>
      <c r="AG59" s="2796"/>
      <c r="AH59" s="2796"/>
      <c r="AI59" s="2796"/>
      <c r="AJ59" s="2796"/>
      <c r="AK59" s="2797"/>
      <c r="AL59" s="2797"/>
      <c r="AM59" s="2797"/>
      <c r="AN59" s="2797"/>
      <c r="AO59" s="2797"/>
      <c r="AP59" s="2797"/>
      <c r="AQ59" s="2797"/>
      <c r="AR59" s="2799"/>
      <c r="AS59" s="2789"/>
      <c r="AT59" s="2758"/>
      <c r="AU59" s="2548" t="s">
        <v>6735</v>
      </c>
      <c r="AX59" s="3438" t="str">
        <f t="shared" si="0"/>
        <v>Please complete all cells in row</v>
      </c>
      <c r="AY59" s="3132">
        <v>3</v>
      </c>
      <c r="AZ59" s="3485"/>
    </row>
    <row r="60" spans="2:52" ht="16.2" customHeight="1">
      <c r="B60" s="2790" t="s">
        <v>5973</v>
      </c>
      <c r="C60" s="2791" t="s">
        <v>5869</v>
      </c>
      <c r="D60" s="2792" t="s">
        <v>731</v>
      </c>
      <c r="E60" s="2792">
        <v>3</v>
      </c>
      <c r="F60" s="2793"/>
      <c r="G60" s="2793"/>
      <c r="H60" s="2793"/>
      <c r="I60" s="2793"/>
      <c r="J60" s="2793"/>
      <c r="K60" s="2793"/>
      <c r="L60" s="2794"/>
      <c r="M60" s="2800"/>
      <c r="N60" s="2795"/>
      <c r="O60" s="2793"/>
      <c r="P60" s="2793"/>
      <c r="Q60" s="2793"/>
      <c r="R60" s="2793"/>
      <c r="S60" s="2793"/>
      <c r="T60" s="2794"/>
      <c r="V60" s="2795"/>
      <c r="W60" s="2793"/>
      <c r="X60" s="2793"/>
      <c r="Y60" s="2793"/>
      <c r="Z60" s="2793"/>
      <c r="AA60" s="2793"/>
      <c r="AB60" s="2794"/>
      <c r="AC60" s="2785"/>
      <c r="AD60" s="2795"/>
      <c r="AE60" s="2793"/>
      <c r="AF60" s="2793"/>
      <c r="AG60" s="2796"/>
      <c r="AH60" s="2796"/>
      <c r="AI60" s="2796"/>
      <c r="AJ60" s="2796"/>
      <c r="AK60" s="2797"/>
      <c r="AL60" s="2797"/>
      <c r="AM60" s="2797"/>
      <c r="AN60" s="2797"/>
      <c r="AO60" s="2797"/>
      <c r="AP60" s="2797"/>
      <c r="AQ60" s="2797"/>
      <c r="AR60" s="2799"/>
      <c r="AS60" s="2789"/>
      <c r="AT60" s="2758"/>
      <c r="AU60" s="2548" t="s">
        <v>6736</v>
      </c>
      <c r="AX60" s="3438" t="str">
        <f t="shared" si="0"/>
        <v>Please complete all cells in row</v>
      </c>
      <c r="AY60" s="3132">
        <v>3</v>
      </c>
      <c r="AZ60" s="3485"/>
    </row>
    <row r="61" spans="2:52" ht="16.2" customHeight="1">
      <c r="B61" s="2790" t="s">
        <v>5975</v>
      </c>
      <c r="C61" s="2791" t="s">
        <v>5869</v>
      </c>
      <c r="D61" s="2792" t="s">
        <v>731</v>
      </c>
      <c r="E61" s="2792">
        <v>3</v>
      </c>
      <c r="F61" s="2793"/>
      <c r="G61" s="2793"/>
      <c r="H61" s="2793"/>
      <c r="I61" s="2793"/>
      <c r="J61" s="2793"/>
      <c r="K61" s="2793"/>
      <c r="L61" s="2794"/>
      <c r="M61" s="2800"/>
      <c r="N61" s="2795"/>
      <c r="O61" s="2793"/>
      <c r="P61" s="2793"/>
      <c r="Q61" s="2793"/>
      <c r="R61" s="2793"/>
      <c r="S61" s="2793"/>
      <c r="T61" s="2794"/>
      <c r="V61" s="2795"/>
      <c r="W61" s="2793"/>
      <c r="X61" s="2793"/>
      <c r="Y61" s="2793"/>
      <c r="Z61" s="2793"/>
      <c r="AA61" s="2793"/>
      <c r="AB61" s="2794"/>
      <c r="AC61" s="2785"/>
      <c r="AD61" s="2795"/>
      <c r="AE61" s="2793"/>
      <c r="AF61" s="2793"/>
      <c r="AG61" s="2796"/>
      <c r="AH61" s="2796"/>
      <c r="AI61" s="2796"/>
      <c r="AJ61" s="2796"/>
      <c r="AK61" s="2797"/>
      <c r="AL61" s="2797"/>
      <c r="AM61" s="2797"/>
      <c r="AN61" s="2797"/>
      <c r="AO61" s="2797"/>
      <c r="AP61" s="2797"/>
      <c r="AQ61" s="2797"/>
      <c r="AR61" s="2799"/>
      <c r="AS61" s="2789"/>
      <c r="AT61" s="2758"/>
      <c r="AU61" s="2548" t="s">
        <v>6737</v>
      </c>
      <c r="AX61" s="3438" t="str">
        <f t="shared" si="0"/>
        <v>Please complete all cells in row</v>
      </c>
      <c r="AY61" s="3132">
        <v>3</v>
      </c>
      <c r="AZ61" s="3485"/>
    </row>
    <row r="62" spans="2:52" ht="16.2" customHeight="1">
      <c r="B62" s="2790" t="s">
        <v>5977</v>
      </c>
      <c r="C62" s="2791" t="s">
        <v>5869</v>
      </c>
      <c r="D62" s="2792" t="s">
        <v>731</v>
      </c>
      <c r="E62" s="2792">
        <v>3</v>
      </c>
      <c r="F62" s="2793"/>
      <c r="G62" s="2793"/>
      <c r="H62" s="2793"/>
      <c r="I62" s="2793"/>
      <c r="J62" s="2793"/>
      <c r="K62" s="2793"/>
      <c r="L62" s="2794"/>
      <c r="M62" s="2800"/>
      <c r="N62" s="2795"/>
      <c r="O62" s="2793"/>
      <c r="P62" s="2793"/>
      <c r="Q62" s="2793"/>
      <c r="R62" s="2793"/>
      <c r="S62" s="2793"/>
      <c r="T62" s="2794"/>
      <c r="V62" s="2795"/>
      <c r="W62" s="2793"/>
      <c r="X62" s="2793"/>
      <c r="Y62" s="2793"/>
      <c r="Z62" s="2793"/>
      <c r="AA62" s="2793"/>
      <c r="AB62" s="2794"/>
      <c r="AC62" s="2785"/>
      <c r="AD62" s="2795"/>
      <c r="AE62" s="2793"/>
      <c r="AF62" s="2793"/>
      <c r="AG62" s="2796"/>
      <c r="AH62" s="2796"/>
      <c r="AI62" s="2796"/>
      <c r="AJ62" s="2796"/>
      <c r="AK62" s="2797"/>
      <c r="AL62" s="2797"/>
      <c r="AM62" s="2797"/>
      <c r="AN62" s="2797"/>
      <c r="AO62" s="2797"/>
      <c r="AP62" s="2797"/>
      <c r="AQ62" s="2797"/>
      <c r="AR62" s="2799"/>
      <c r="AS62" s="2789"/>
      <c r="AT62" s="2758"/>
      <c r="AU62" s="2548" t="s">
        <v>6738</v>
      </c>
      <c r="AX62" s="3438" t="str">
        <f t="shared" si="0"/>
        <v>Please complete all cells in row</v>
      </c>
      <c r="AY62" s="3132">
        <v>3</v>
      </c>
      <c r="AZ62" s="3485"/>
    </row>
    <row r="63" spans="2:52" ht="16.2" customHeight="1">
      <c r="B63" s="2790" t="s">
        <v>5979</v>
      </c>
      <c r="C63" s="2791" t="s">
        <v>5869</v>
      </c>
      <c r="D63" s="2792" t="s">
        <v>731</v>
      </c>
      <c r="E63" s="2792">
        <v>3</v>
      </c>
      <c r="F63" s="2793"/>
      <c r="G63" s="2793"/>
      <c r="H63" s="2793"/>
      <c r="I63" s="2793"/>
      <c r="J63" s="2793"/>
      <c r="K63" s="2793"/>
      <c r="L63" s="2794"/>
      <c r="M63" s="2800"/>
      <c r="N63" s="2795"/>
      <c r="O63" s="2793"/>
      <c r="P63" s="2793"/>
      <c r="Q63" s="2793"/>
      <c r="R63" s="2793"/>
      <c r="S63" s="2793"/>
      <c r="T63" s="2794"/>
      <c r="V63" s="2795"/>
      <c r="W63" s="2793"/>
      <c r="X63" s="2793"/>
      <c r="Y63" s="2793"/>
      <c r="Z63" s="2793"/>
      <c r="AA63" s="2793"/>
      <c r="AB63" s="2794"/>
      <c r="AC63" s="2785"/>
      <c r="AD63" s="2795"/>
      <c r="AE63" s="2793"/>
      <c r="AF63" s="2793"/>
      <c r="AG63" s="2796"/>
      <c r="AH63" s="2796"/>
      <c r="AI63" s="2796"/>
      <c r="AJ63" s="2796"/>
      <c r="AK63" s="2797"/>
      <c r="AL63" s="2797"/>
      <c r="AM63" s="2797"/>
      <c r="AN63" s="2797"/>
      <c r="AO63" s="2797"/>
      <c r="AP63" s="2797"/>
      <c r="AQ63" s="2797"/>
      <c r="AR63" s="2799"/>
      <c r="AS63" s="2789"/>
      <c r="AT63" s="2758"/>
      <c r="AU63" s="2548" t="s">
        <v>6739</v>
      </c>
      <c r="AX63" s="3438" t="str">
        <f t="shared" si="0"/>
        <v>Please complete all cells in row</v>
      </c>
      <c r="AY63" s="3132">
        <v>3</v>
      </c>
      <c r="AZ63" s="3485"/>
    </row>
    <row r="64" spans="2:52" ht="16.2" customHeight="1">
      <c r="B64" s="2790" t="s">
        <v>5981</v>
      </c>
      <c r="C64" s="2791" t="s">
        <v>5869</v>
      </c>
      <c r="D64" s="2792" t="s">
        <v>731</v>
      </c>
      <c r="E64" s="2792">
        <v>3</v>
      </c>
      <c r="F64" s="2793"/>
      <c r="G64" s="2793"/>
      <c r="H64" s="2793"/>
      <c r="I64" s="2793"/>
      <c r="J64" s="2793"/>
      <c r="K64" s="2793"/>
      <c r="L64" s="2794"/>
      <c r="M64" s="2800"/>
      <c r="N64" s="2795"/>
      <c r="O64" s="2793"/>
      <c r="P64" s="2793"/>
      <c r="Q64" s="2793"/>
      <c r="R64" s="2793"/>
      <c r="S64" s="2793"/>
      <c r="T64" s="2794"/>
      <c r="V64" s="2795"/>
      <c r="W64" s="2793"/>
      <c r="X64" s="2793"/>
      <c r="Y64" s="2793"/>
      <c r="Z64" s="2793"/>
      <c r="AA64" s="2793"/>
      <c r="AB64" s="2794"/>
      <c r="AC64" s="2785"/>
      <c r="AD64" s="2795"/>
      <c r="AE64" s="2793"/>
      <c r="AF64" s="2793"/>
      <c r="AG64" s="2796"/>
      <c r="AH64" s="2796"/>
      <c r="AI64" s="2796"/>
      <c r="AJ64" s="2796"/>
      <c r="AK64" s="2797"/>
      <c r="AL64" s="2797"/>
      <c r="AM64" s="2797"/>
      <c r="AN64" s="2797"/>
      <c r="AO64" s="2797"/>
      <c r="AP64" s="2797"/>
      <c r="AQ64" s="2797"/>
      <c r="AR64" s="2799"/>
      <c r="AS64" s="2789"/>
      <c r="AT64" s="2758"/>
      <c r="AU64" s="2548" t="s">
        <v>6740</v>
      </c>
      <c r="AX64" s="3438" t="str">
        <f t="shared" si="0"/>
        <v>Please complete all cells in row</v>
      </c>
      <c r="AY64" s="3132">
        <v>3</v>
      </c>
      <c r="AZ64" s="3485"/>
    </row>
    <row r="65" spans="2:52" ht="16.2" customHeight="1">
      <c r="B65" s="2790" t="s">
        <v>5983</v>
      </c>
      <c r="C65" s="2791" t="s">
        <v>5869</v>
      </c>
      <c r="D65" s="2792" t="s">
        <v>731</v>
      </c>
      <c r="E65" s="2792">
        <v>3</v>
      </c>
      <c r="F65" s="2793"/>
      <c r="G65" s="2793"/>
      <c r="H65" s="2793"/>
      <c r="I65" s="2793"/>
      <c r="J65" s="2793"/>
      <c r="K65" s="2793"/>
      <c r="L65" s="2794"/>
      <c r="M65" s="2800"/>
      <c r="N65" s="2795"/>
      <c r="O65" s="2793"/>
      <c r="P65" s="2793"/>
      <c r="Q65" s="2793"/>
      <c r="R65" s="2793"/>
      <c r="S65" s="2793"/>
      <c r="T65" s="2794"/>
      <c r="V65" s="2795"/>
      <c r="W65" s="2793"/>
      <c r="X65" s="2793"/>
      <c r="Y65" s="2793"/>
      <c r="Z65" s="2793"/>
      <c r="AA65" s="2793"/>
      <c r="AB65" s="2794"/>
      <c r="AC65" s="2785"/>
      <c r="AD65" s="2795"/>
      <c r="AE65" s="2793"/>
      <c r="AF65" s="2793"/>
      <c r="AG65" s="2796"/>
      <c r="AH65" s="2796"/>
      <c r="AI65" s="2796"/>
      <c r="AJ65" s="2796"/>
      <c r="AK65" s="2797"/>
      <c r="AL65" s="2797"/>
      <c r="AM65" s="2797"/>
      <c r="AN65" s="2797"/>
      <c r="AO65" s="2797"/>
      <c r="AP65" s="2797"/>
      <c r="AQ65" s="2797"/>
      <c r="AR65" s="2799"/>
      <c r="AS65" s="2789"/>
      <c r="AT65" s="2758"/>
      <c r="AU65" s="2548" t="s">
        <v>6741</v>
      </c>
      <c r="AX65" s="3438" t="str">
        <f t="shared" si="0"/>
        <v>Please complete all cells in row</v>
      </c>
      <c r="AY65" s="3132">
        <v>3</v>
      </c>
      <c r="AZ65" s="3485"/>
    </row>
    <row r="66" spans="2:52" ht="16.2" customHeight="1">
      <c r="B66" s="2790" t="s">
        <v>5985</v>
      </c>
      <c r="C66" s="2791" t="s">
        <v>5869</v>
      </c>
      <c r="D66" s="2792" t="s">
        <v>731</v>
      </c>
      <c r="E66" s="2792">
        <v>3</v>
      </c>
      <c r="F66" s="2793"/>
      <c r="G66" s="2793"/>
      <c r="H66" s="2793"/>
      <c r="I66" s="2793"/>
      <c r="J66" s="2793"/>
      <c r="K66" s="2793"/>
      <c r="L66" s="2794"/>
      <c r="M66" s="2800"/>
      <c r="N66" s="2795"/>
      <c r="O66" s="2793"/>
      <c r="P66" s="2793"/>
      <c r="Q66" s="2793"/>
      <c r="R66" s="2793"/>
      <c r="S66" s="2793"/>
      <c r="T66" s="2794"/>
      <c r="V66" s="2795"/>
      <c r="W66" s="2793"/>
      <c r="X66" s="2793"/>
      <c r="Y66" s="2793"/>
      <c r="Z66" s="2793"/>
      <c r="AA66" s="2793"/>
      <c r="AB66" s="2794"/>
      <c r="AC66" s="2785"/>
      <c r="AD66" s="2795"/>
      <c r="AE66" s="2793"/>
      <c r="AF66" s="2793"/>
      <c r="AG66" s="2796"/>
      <c r="AH66" s="2796"/>
      <c r="AI66" s="2796"/>
      <c r="AJ66" s="2796"/>
      <c r="AK66" s="2797"/>
      <c r="AL66" s="2797"/>
      <c r="AM66" s="2797"/>
      <c r="AN66" s="2797"/>
      <c r="AO66" s="2797"/>
      <c r="AP66" s="2797"/>
      <c r="AQ66" s="2797"/>
      <c r="AR66" s="2799"/>
      <c r="AS66" s="2789"/>
      <c r="AT66" s="2758"/>
      <c r="AU66" s="2548" t="s">
        <v>6742</v>
      </c>
      <c r="AX66" s="3438" t="str">
        <f t="shared" si="0"/>
        <v>Please complete all cells in row</v>
      </c>
      <c r="AY66" s="3132">
        <v>3</v>
      </c>
      <c r="AZ66" s="3485"/>
    </row>
    <row r="67" spans="2:52" ht="16.2" customHeight="1">
      <c r="B67" s="2790" t="s">
        <v>5987</v>
      </c>
      <c r="C67" s="2791" t="s">
        <v>5869</v>
      </c>
      <c r="D67" s="2792" t="s">
        <v>731</v>
      </c>
      <c r="E67" s="2792">
        <v>3</v>
      </c>
      <c r="F67" s="2793"/>
      <c r="G67" s="2793"/>
      <c r="H67" s="2793"/>
      <c r="I67" s="2793"/>
      <c r="J67" s="2793"/>
      <c r="K67" s="2793"/>
      <c r="L67" s="2794"/>
      <c r="M67" s="2800"/>
      <c r="N67" s="2795"/>
      <c r="O67" s="2793"/>
      <c r="P67" s="2793"/>
      <c r="Q67" s="2793"/>
      <c r="R67" s="2793"/>
      <c r="S67" s="2793"/>
      <c r="T67" s="2794"/>
      <c r="V67" s="2795"/>
      <c r="W67" s="2793"/>
      <c r="X67" s="2793"/>
      <c r="Y67" s="2793"/>
      <c r="Z67" s="2793"/>
      <c r="AA67" s="2793"/>
      <c r="AB67" s="2794"/>
      <c r="AC67" s="2785"/>
      <c r="AD67" s="2795"/>
      <c r="AE67" s="2793"/>
      <c r="AF67" s="2793"/>
      <c r="AG67" s="2796"/>
      <c r="AH67" s="2796"/>
      <c r="AI67" s="2796"/>
      <c r="AJ67" s="2796"/>
      <c r="AK67" s="2797"/>
      <c r="AL67" s="2797"/>
      <c r="AM67" s="2797"/>
      <c r="AN67" s="2797"/>
      <c r="AO67" s="2797"/>
      <c r="AP67" s="2797"/>
      <c r="AQ67" s="2797"/>
      <c r="AR67" s="2799"/>
      <c r="AS67" s="2789"/>
      <c r="AT67" s="2758"/>
      <c r="AU67" s="2548" t="s">
        <v>6743</v>
      </c>
      <c r="AX67" s="3438" t="str">
        <f t="shared" si="0"/>
        <v>Please complete all cells in row</v>
      </c>
      <c r="AY67" s="3132">
        <v>3</v>
      </c>
      <c r="AZ67" s="3485"/>
    </row>
    <row r="68" spans="2:52" ht="16.2" customHeight="1">
      <c r="B68" s="2790" t="s">
        <v>5989</v>
      </c>
      <c r="C68" s="2791" t="s">
        <v>5869</v>
      </c>
      <c r="D68" s="2792" t="s">
        <v>731</v>
      </c>
      <c r="E68" s="2792">
        <v>3</v>
      </c>
      <c r="F68" s="2793"/>
      <c r="G68" s="2793"/>
      <c r="H68" s="2793"/>
      <c r="I68" s="2793"/>
      <c r="J68" s="2793"/>
      <c r="K68" s="2793"/>
      <c r="L68" s="2794"/>
      <c r="M68" s="2800"/>
      <c r="N68" s="2795"/>
      <c r="O68" s="2793"/>
      <c r="P68" s="2793"/>
      <c r="Q68" s="2793"/>
      <c r="R68" s="2793"/>
      <c r="S68" s="2793"/>
      <c r="T68" s="2794"/>
      <c r="V68" s="2795"/>
      <c r="W68" s="2793"/>
      <c r="X68" s="2793"/>
      <c r="Y68" s="2793"/>
      <c r="Z68" s="2793"/>
      <c r="AA68" s="2793"/>
      <c r="AB68" s="2794"/>
      <c r="AC68" s="2785"/>
      <c r="AD68" s="2795"/>
      <c r="AE68" s="2793"/>
      <c r="AF68" s="2793"/>
      <c r="AG68" s="2796"/>
      <c r="AH68" s="2796"/>
      <c r="AI68" s="2796"/>
      <c r="AJ68" s="2796"/>
      <c r="AK68" s="2797"/>
      <c r="AL68" s="2797"/>
      <c r="AM68" s="2797"/>
      <c r="AN68" s="2797"/>
      <c r="AO68" s="2797"/>
      <c r="AP68" s="2797"/>
      <c r="AQ68" s="2797"/>
      <c r="AR68" s="2799"/>
      <c r="AS68" s="2789"/>
      <c r="AT68" s="2758"/>
      <c r="AU68" s="2548" t="s">
        <v>6744</v>
      </c>
      <c r="AX68" s="3438" t="str">
        <f t="shared" si="0"/>
        <v>Please complete all cells in row</v>
      </c>
      <c r="AY68" s="3132">
        <v>3</v>
      </c>
      <c r="AZ68" s="3485"/>
    </row>
    <row r="69" spans="2:52" ht="16.2" customHeight="1">
      <c r="B69" s="2790" t="s">
        <v>5991</v>
      </c>
      <c r="C69" s="2791" t="s">
        <v>5869</v>
      </c>
      <c r="D69" s="2792" t="s">
        <v>731</v>
      </c>
      <c r="E69" s="2792">
        <v>3</v>
      </c>
      <c r="F69" s="2793"/>
      <c r="G69" s="2793"/>
      <c r="H69" s="2793"/>
      <c r="I69" s="2793"/>
      <c r="J69" s="2793"/>
      <c r="K69" s="2793"/>
      <c r="L69" s="2794"/>
      <c r="M69" s="2800"/>
      <c r="N69" s="2795"/>
      <c r="O69" s="2793"/>
      <c r="P69" s="2793"/>
      <c r="Q69" s="2793"/>
      <c r="R69" s="2793"/>
      <c r="S69" s="2793"/>
      <c r="T69" s="2794"/>
      <c r="V69" s="2795"/>
      <c r="W69" s="2793"/>
      <c r="X69" s="2793"/>
      <c r="Y69" s="2793"/>
      <c r="Z69" s="2793"/>
      <c r="AA69" s="2793"/>
      <c r="AB69" s="2794"/>
      <c r="AC69" s="2785"/>
      <c r="AD69" s="2795"/>
      <c r="AE69" s="2793"/>
      <c r="AF69" s="2793"/>
      <c r="AG69" s="2796"/>
      <c r="AH69" s="2796"/>
      <c r="AI69" s="2796"/>
      <c r="AJ69" s="2796"/>
      <c r="AK69" s="2797"/>
      <c r="AL69" s="2797"/>
      <c r="AM69" s="2797"/>
      <c r="AN69" s="2797"/>
      <c r="AO69" s="2797"/>
      <c r="AP69" s="2797"/>
      <c r="AQ69" s="2797"/>
      <c r="AR69" s="2799"/>
      <c r="AS69" s="2789"/>
      <c r="AT69" s="2758"/>
      <c r="AU69" s="2548" t="s">
        <v>6745</v>
      </c>
      <c r="AX69" s="3438" t="str">
        <f t="shared" si="0"/>
        <v>Please complete all cells in row</v>
      </c>
      <c r="AY69" s="3132">
        <v>3</v>
      </c>
      <c r="AZ69" s="3485"/>
    </row>
    <row r="70" spans="2:52" ht="16.2" customHeight="1">
      <c r="B70" s="2790" t="s">
        <v>5993</v>
      </c>
      <c r="C70" s="2791" t="s">
        <v>5869</v>
      </c>
      <c r="D70" s="2792" t="s">
        <v>731</v>
      </c>
      <c r="E70" s="2792">
        <v>3</v>
      </c>
      <c r="F70" s="2793"/>
      <c r="G70" s="2793"/>
      <c r="H70" s="2793"/>
      <c r="I70" s="2793"/>
      <c r="J70" s="2793"/>
      <c r="K70" s="2793"/>
      <c r="L70" s="2794"/>
      <c r="M70" s="2800"/>
      <c r="N70" s="2795"/>
      <c r="O70" s="2793"/>
      <c r="P70" s="2793"/>
      <c r="Q70" s="2793"/>
      <c r="R70" s="2793"/>
      <c r="S70" s="2793"/>
      <c r="T70" s="2794"/>
      <c r="V70" s="2795"/>
      <c r="W70" s="2793"/>
      <c r="X70" s="2793"/>
      <c r="Y70" s="2793"/>
      <c r="Z70" s="2793"/>
      <c r="AA70" s="2793"/>
      <c r="AB70" s="2794"/>
      <c r="AC70" s="2785"/>
      <c r="AD70" s="2795"/>
      <c r="AE70" s="2793"/>
      <c r="AF70" s="2793"/>
      <c r="AG70" s="2796"/>
      <c r="AH70" s="2796"/>
      <c r="AI70" s="2796"/>
      <c r="AJ70" s="2796"/>
      <c r="AK70" s="2797"/>
      <c r="AL70" s="2797"/>
      <c r="AM70" s="2797"/>
      <c r="AN70" s="2797"/>
      <c r="AO70" s="2797"/>
      <c r="AP70" s="2797"/>
      <c r="AQ70" s="2797"/>
      <c r="AR70" s="2799"/>
      <c r="AS70" s="2789"/>
      <c r="AT70" s="2758"/>
      <c r="AU70" s="2548" t="s">
        <v>6746</v>
      </c>
      <c r="AX70" s="3438" t="str">
        <f t="shared" si="0"/>
        <v>Please complete all cells in row</v>
      </c>
      <c r="AY70" s="3132">
        <v>3</v>
      </c>
      <c r="AZ70" s="3485"/>
    </row>
    <row r="71" spans="2:52" ht="16.2" customHeight="1">
      <c r="B71" s="2790" t="s">
        <v>5995</v>
      </c>
      <c r="C71" s="2791" t="s">
        <v>5869</v>
      </c>
      <c r="D71" s="2792" t="s">
        <v>731</v>
      </c>
      <c r="E71" s="2792">
        <v>3</v>
      </c>
      <c r="F71" s="2793"/>
      <c r="G71" s="2793"/>
      <c r="H71" s="2793"/>
      <c r="I71" s="2793"/>
      <c r="J71" s="2793"/>
      <c r="K71" s="2793"/>
      <c r="L71" s="2794"/>
      <c r="M71" s="2800"/>
      <c r="N71" s="2795"/>
      <c r="O71" s="2793"/>
      <c r="P71" s="2793"/>
      <c r="Q71" s="2793"/>
      <c r="R71" s="2793"/>
      <c r="S71" s="2793"/>
      <c r="T71" s="2794"/>
      <c r="V71" s="2795"/>
      <c r="W71" s="2793"/>
      <c r="X71" s="2793"/>
      <c r="Y71" s="2793"/>
      <c r="Z71" s="2793"/>
      <c r="AA71" s="2793"/>
      <c r="AB71" s="2794"/>
      <c r="AC71" s="2785"/>
      <c r="AD71" s="2795"/>
      <c r="AE71" s="2793"/>
      <c r="AF71" s="2793"/>
      <c r="AG71" s="2796"/>
      <c r="AH71" s="2796"/>
      <c r="AI71" s="2796"/>
      <c r="AJ71" s="2796"/>
      <c r="AK71" s="2797"/>
      <c r="AL71" s="2797"/>
      <c r="AM71" s="2797"/>
      <c r="AN71" s="2797"/>
      <c r="AO71" s="2797"/>
      <c r="AP71" s="2797"/>
      <c r="AQ71" s="2797"/>
      <c r="AR71" s="2799"/>
      <c r="AS71" s="2789"/>
      <c r="AT71" s="2758"/>
      <c r="AU71" s="2548" t="s">
        <v>6747</v>
      </c>
      <c r="AX71" s="3438" t="str">
        <f t="shared" ref="AX71:AX134" si="1">IF( COUNTBLANK(F71:AS71) = AY71, 0, rngIncomplete )</f>
        <v>Please complete all cells in row</v>
      </c>
      <c r="AY71" s="3132">
        <v>3</v>
      </c>
      <c r="AZ71" s="3485"/>
    </row>
    <row r="72" spans="2:52" ht="16.2" customHeight="1">
      <c r="B72" s="2790" t="s">
        <v>5997</v>
      </c>
      <c r="C72" s="2791" t="s">
        <v>5869</v>
      </c>
      <c r="D72" s="2792" t="s">
        <v>731</v>
      </c>
      <c r="E72" s="2792">
        <v>3</v>
      </c>
      <c r="F72" s="2793"/>
      <c r="G72" s="2793"/>
      <c r="H72" s="2793"/>
      <c r="I72" s="2793"/>
      <c r="J72" s="2793"/>
      <c r="K72" s="2793"/>
      <c r="L72" s="2794"/>
      <c r="M72" s="2800"/>
      <c r="N72" s="2795"/>
      <c r="O72" s="2793"/>
      <c r="P72" s="2793"/>
      <c r="Q72" s="2793"/>
      <c r="R72" s="2793"/>
      <c r="S72" s="2793"/>
      <c r="T72" s="2794"/>
      <c r="V72" s="2795"/>
      <c r="W72" s="2793"/>
      <c r="X72" s="2793"/>
      <c r="Y72" s="2793"/>
      <c r="Z72" s="2793"/>
      <c r="AA72" s="2793"/>
      <c r="AB72" s="2794"/>
      <c r="AC72" s="2785"/>
      <c r="AD72" s="2795"/>
      <c r="AE72" s="2793"/>
      <c r="AF72" s="2793"/>
      <c r="AG72" s="2796"/>
      <c r="AH72" s="2796"/>
      <c r="AI72" s="2796"/>
      <c r="AJ72" s="2796"/>
      <c r="AK72" s="2797"/>
      <c r="AL72" s="2797"/>
      <c r="AM72" s="2797"/>
      <c r="AN72" s="2797"/>
      <c r="AO72" s="2797"/>
      <c r="AP72" s="2797"/>
      <c r="AQ72" s="2797"/>
      <c r="AR72" s="2799"/>
      <c r="AS72" s="2789"/>
      <c r="AT72" s="2758"/>
      <c r="AU72" s="2548" t="s">
        <v>6748</v>
      </c>
      <c r="AX72" s="3438" t="str">
        <f t="shared" si="1"/>
        <v>Please complete all cells in row</v>
      </c>
      <c r="AY72" s="3132">
        <v>3</v>
      </c>
      <c r="AZ72" s="3485"/>
    </row>
    <row r="73" spans="2:52" ht="16.2" customHeight="1">
      <c r="B73" s="2790" t="s">
        <v>5999</v>
      </c>
      <c r="C73" s="2791" t="s">
        <v>5869</v>
      </c>
      <c r="D73" s="2792" t="s">
        <v>731</v>
      </c>
      <c r="E73" s="2792">
        <v>3</v>
      </c>
      <c r="F73" s="2793"/>
      <c r="G73" s="2793"/>
      <c r="H73" s="2793"/>
      <c r="I73" s="2793"/>
      <c r="J73" s="2793"/>
      <c r="K73" s="2793"/>
      <c r="L73" s="2794"/>
      <c r="M73" s="2800"/>
      <c r="N73" s="2795"/>
      <c r="O73" s="2793"/>
      <c r="P73" s="2793"/>
      <c r="Q73" s="2793"/>
      <c r="R73" s="2793"/>
      <c r="S73" s="2793"/>
      <c r="T73" s="2794"/>
      <c r="V73" s="2795"/>
      <c r="W73" s="2793"/>
      <c r="X73" s="2793"/>
      <c r="Y73" s="2793"/>
      <c r="Z73" s="2793"/>
      <c r="AA73" s="2793"/>
      <c r="AB73" s="2794"/>
      <c r="AC73" s="2785"/>
      <c r="AD73" s="2795"/>
      <c r="AE73" s="2793"/>
      <c r="AF73" s="2793"/>
      <c r="AG73" s="2796"/>
      <c r="AH73" s="2796"/>
      <c r="AI73" s="2796"/>
      <c r="AJ73" s="2796"/>
      <c r="AK73" s="2797"/>
      <c r="AL73" s="2797"/>
      <c r="AM73" s="2797"/>
      <c r="AN73" s="2797"/>
      <c r="AO73" s="2797"/>
      <c r="AP73" s="2797"/>
      <c r="AQ73" s="2797"/>
      <c r="AR73" s="2799"/>
      <c r="AS73" s="2789"/>
      <c r="AT73" s="2758"/>
      <c r="AU73" s="2548" t="s">
        <v>6749</v>
      </c>
      <c r="AX73" s="3438" t="str">
        <f t="shared" si="1"/>
        <v>Please complete all cells in row</v>
      </c>
      <c r="AY73" s="3132">
        <v>3</v>
      </c>
      <c r="AZ73" s="3485"/>
    </row>
    <row r="74" spans="2:52" ht="16.2" customHeight="1">
      <c r="B74" s="2790" t="s">
        <v>6001</v>
      </c>
      <c r="C74" s="2791" t="s">
        <v>5869</v>
      </c>
      <c r="D74" s="2792" t="s">
        <v>731</v>
      </c>
      <c r="E74" s="2792">
        <v>3</v>
      </c>
      <c r="F74" s="2793"/>
      <c r="G74" s="2793"/>
      <c r="H74" s="2793"/>
      <c r="I74" s="2793"/>
      <c r="J74" s="2793"/>
      <c r="K74" s="2793"/>
      <c r="L74" s="2794"/>
      <c r="M74" s="2800"/>
      <c r="N74" s="2795"/>
      <c r="O74" s="2793"/>
      <c r="P74" s="2793"/>
      <c r="Q74" s="2793"/>
      <c r="R74" s="2793"/>
      <c r="S74" s="2793"/>
      <c r="T74" s="2794"/>
      <c r="V74" s="2795"/>
      <c r="W74" s="2793"/>
      <c r="X74" s="2793"/>
      <c r="Y74" s="2793"/>
      <c r="Z74" s="2793"/>
      <c r="AA74" s="2793"/>
      <c r="AB74" s="2794"/>
      <c r="AC74" s="2785"/>
      <c r="AD74" s="2795"/>
      <c r="AE74" s="2793"/>
      <c r="AF74" s="2793"/>
      <c r="AG74" s="2796"/>
      <c r="AH74" s="2796"/>
      <c r="AI74" s="2796"/>
      <c r="AJ74" s="2796"/>
      <c r="AK74" s="2797"/>
      <c r="AL74" s="2797"/>
      <c r="AM74" s="2797"/>
      <c r="AN74" s="2797"/>
      <c r="AO74" s="2797"/>
      <c r="AP74" s="2797"/>
      <c r="AQ74" s="2797"/>
      <c r="AR74" s="2799"/>
      <c r="AS74" s="2789"/>
      <c r="AT74" s="2758"/>
      <c r="AU74" s="2548" t="s">
        <v>6750</v>
      </c>
      <c r="AX74" s="3438" t="str">
        <f t="shared" si="1"/>
        <v>Please complete all cells in row</v>
      </c>
      <c r="AY74" s="3132">
        <v>3</v>
      </c>
      <c r="AZ74" s="3485"/>
    </row>
    <row r="75" spans="2:52" ht="16.2" customHeight="1">
      <c r="B75" s="2790" t="s">
        <v>6003</v>
      </c>
      <c r="C75" s="2791" t="s">
        <v>5869</v>
      </c>
      <c r="D75" s="2792" t="s">
        <v>731</v>
      </c>
      <c r="E75" s="2792">
        <v>3</v>
      </c>
      <c r="F75" s="2793"/>
      <c r="G75" s="2793"/>
      <c r="H75" s="2793"/>
      <c r="I75" s="2793"/>
      <c r="J75" s="2793"/>
      <c r="K75" s="2793"/>
      <c r="L75" s="2794"/>
      <c r="M75" s="2800"/>
      <c r="N75" s="2795"/>
      <c r="O75" s="2793"/>
      <c r="P75" s="2793"/>
      <c r="Q75" s="2793"/>
      <c r="R75" s="2793"/>
      <c r="S75" s="2793"/>
      <c r="T75" s="2794"/>
      <c r="V75" s="2795"/>
      <c r="W75" s="2793"/>
      <c r="X75" s="2793"/>
      <c r="Y75" s="2793"/>
      <c r="Z75" s="2793"/>
      <c r="AA75" s="2793"/>
      <c r="AB75" s="2794"/>
      <c r="AC75" s="2785"/>
      <c r="AD75" s="2795"/>
      <c r="AE75" s="2793"/>
      <c r="AF75" s="2793"/>
      <c r="AG75" s="2796"/>
      <c r="AH75" s="2796"/>
      <c r="AI75" s="2796"/>
      <c r="AJ75" s="2796"/>
      <c r="AK75" s="2797"/>
      <c r="AL75" s="2797"/>
      <c r="AM75" s="2797"/>
      <c r="AN75" s="2797"/>
      <c r="AO75" s="2797"/>
      <c r="AP75" s="2797"/>
      <c r="AQ75" s="2797"/>
      <c r="AR75" s="2799"/>
      <c r="AS75" s="2789"/>
      <c r="AT75" s="2758"/>
      <c r="AU75" s="2548" t="s">
        <v>6751</v>
      </c>
      <c r="AX75" s="3438" t="str">
        <f t="shared" si="1"/>
        <v>Please complete all cells in row</v>
      </c>
      <c r="AY75" s="3132">
        <v>3</v>
      </c>
      <c r="AZ75" s="3485"/>
    </row>
    <row r="76" spans="2:52" ht="16.2" customHeight="1">
      <c r="B76" s="2790" t="s">
        <v>6005</v>
      </c>
      <c r="C76" s="2791" t="s">
        <v>5869</v>
      </c>
      <c r="D76" s="2792" t="s">
        <v>731</v>
      </c>
      <c r="E76" s="2792">
        <v>3</v>
      </c>
      <c r="F76" s="2793"/>
      <c r="G76" s="2793"/>
      <c r="H76" s="2793"/>
      <c r="I76" s="2793"/>
      <c r="J76" s="2793"/>
      <c r="K76" s="2793"/>
      <c r="L76" s="2794"/>
      <c r="M76" s="2800"/>
      <c r="N76" s="2795"/>
      <c r="O76" s="2793"/>
      <c r="P76" s="2793"/>
      <c r="Q76" s="2793"/>
      <c r="R76" s="2793"/>
      <c r="S76" s="2793"/>
      <c r="T76" s="2794"/>
      <c r="V76" s="2795"/>
      <c r="W76" s="2793"/>
      <c r="X76" s="2793"/>
      <c r="Y76" s="2793"/>
      <c r="Z76" s="2793"/>
      <c r="AA76" s="2793"/>
      <c r="AB76" s="2794"/>
      <c r="AC76" s="2785"/>
      <c r="AD76" s="2795"/>
      <c r="AE76" s="2793"/>
      <c r="AF76" s="2793"/>
      <c r="AG76" s="2796"/>
      <c r="AH76" s="2796"/>
      <c r="AI76" s="2796"/>
      <c r="AJ76" s="2796"/>
      <c r="AK76" s="2797"/>
      <c r="AL76" s="2797"/>
      <c r="AM76" s="2797"/>
      <c r="AN76" s="2797"/>
      <c r="AO76" s="2797"/>
      <c r="AP76" s="2797"/>
      <c r="AQ76" s="2797"/>
      <c r="AR76" s="2799"/>
      <c r="AS76" s="2789"/>
      <c r="AT76" s="2758"/>
      <c r="AU76" s="2548" t="s">
        <v>6752</v>
      </c>
      <c r="AX76" s="3438" t="str">
        <f t="shared" si="1"/>
        <v>Please complete all cells in row</v>
      </c>
      <c r="AY76" s="3132">
        <v>3</v>
      </c>
      <c r="AZ76" s="3485"/>
    </row>
    <row r="77" spans="2:52" ht="16.2" customHeight="1">
      <c r="B77" s="2790" t="s">
        <v>6007</v>
      </c>
      <c r="C77" s="2791" t="s">
        <v>5869</v>
      </c>
      <c r="D77" s="2792" t="s">
        <v>731</v>
      </c>
      <c r="E77" s="2792">
        <v>3</v>
      </c>
      <c r="F77" s="2793"/>
      <c r="G77" s="2793"/>
      <c r="H77" s="2793"/>
      <c r="I77" s="2793"/>
      <c r="J77" s="2793"/>
      <c r="K77" s="2793"/>
      <c r="L77" s="2794"/>
      <c r="M77" s="2800"/>
      <c r="N77" s="2795"/>
      <c r="O77" s="2793"/>
      <c r="P77" s="2793"/>
      <c r="Q77" s="2793"/>
      <c r="R77" s="2793"/>
      <c r="S77" s="2793"/>
      <c r="T77" s="2794"/>
      <c r="V77" s="2795"/>
      <c r="W77" s="2793"/>
      <c r="X77" s="2793"/>
      <c r="Y77" s="2793"/>
      <c r="Z77" s="2793"/>
      <c r="AA77" s="2793"/>
      <c r="AB77" s="2794"/>
      <c r="AC77" s="2785"/>
      <c r="AD77" s="2795"/>
      <c r="AE77" s="2793"/>
      <c r="AF77" s="2793"/>
      <c r="AG77" s="2796"/>
      <c r="AH77" s="2796"/>
      <c r="AI77" s="2796"/>
      <c r="AJ77" s="2796"/>
      <c r="AK77" s="2797"/>
      <c r="AL77" s="2797"/>
      <c r="AM77" s="2797"/>
      <c r="AN77" s="2797"/>
      <c r="AO77" s="2797"/>
      <c r="AP77" s="2797"/>
      <c r="AQ77" s="2797"/>
      <c r="AR77" s="2799"/>
      <c r="AS77" s="2789"/>
      <c r="AT77" s="2758"/>
      <c r="AU77" s="2548" t="s">
        <v>6753</v>
      </c>
      <c r="AX77" s="3438" t="str">
        <f t="shared" si="1"/>
        <v>Please complete all cells in row</v>
      </c>
      <c r="AY77" s="3132">
        <v>3</v>
      </c>
      <c r="AZ77" s="3485"/>
    </row>
    <row r="78" spans="2:52" ht="16.2" customHeight="1">
      <c r="B78" s="2790" t="s">
        <v>6009</v>
      </c>
      <c r="C78" s="2791" t="s">
        <v>5869</v>
      </c>
      <c r="D78" s="2792" t="s">
        <v>731</v>
      </c>
      <c r="E78" s="2792">
        <v>3</v>
      </c>
      <c r="F78" s="2793"/>
      <c r="G78" s="2793"/>
      <c r="H78" s="2793"/>
      <c r="I78" s="2793"/>
      <c r="J78" s="2793"/>
      <c r="K78" s="2793"/>
      <c r="L78" s="2794"/>
      <c r="M78" s="2800"/>
      <c r="N78" s="2795"/>
      <c r="O78" s="2793"/>
      <c r="P78" s="2793"/>
      <c r="Q78" s="2793"/>
      <c r="R78" s="2793"/>
      <c r="S78" s="2793"/>
      <c r="T78" s="2794"/>
      <c r="V78" s="2795"/>
      <c r="W78" s="2793"/>
      <c r="X78" s="2793"/>
      <c r="Y78" s="2793"/>
      <c r="Z78" s="2793"/>
      <c r="AA78" s="2793"/>
      <c r="AB78" s="2794"/>
      <c r="AC78" s="2785"/>
      <c r="AD78" s="2795"/>
      <c r="AE78" s="2793"/>
      <c r="AF78" s="2793"/>
      <c r="AG78" s="2796"/>
      <c r="AH78" s="2796"/>
      <c r="AI78" s="2796"/>
      <c r="AJ78" s="2796"/>
      <c r="AK78" s="2797"/>
      <c r="AL78" s="2797"/>
      <c r="AM78" s="2797"/>
      <c r="AN78" s="2797"/>
      <c r="AO78" s="2797"/>
      <c r="AP78" s="2797"/>
      <c r="AQ78" s="2797"/>
      <c r="AR78" s="2799"/>
      <c r="AS78" s="2789"/>
      <c r="AT78" s="2758"/>
      <c r="AU78" s="2548" t="s">
        <v>6754</v>
      </c>
      <c r="AX78" s="3438" t="str">
        <f t="shared" si="1"/>
        <v>Please complete all cells in row</v>
      </c>
      <c r="AY78" s="3132">
        <v>3</v>
      </c>
      <c r="AZ78" s="3485"/>
    </row>
    <row r="79" spans="2:52" ht="16.2" customHeight="1">
      <c r="B79" s="2790" t="s">
        <v>6011</v>
      </c>
      <c r="C79" s="2791" t="s">
        <v>5869</v>
      </c>
      <c r="D79" s="2792" t="s">
        <v>731</v>
      </c>
      <c r="E79" s="2792">
        <v>3</v>
      </c>
      <c r="F79" s="2793"/>
      <c r="G79" s="2793"/>
      <c r="H79" s="2793"/>
      <c r="I79" s="2793"/>
      <c r="J79" s="2793"/>
      <c r="K79" s="2793"/>
      <c r="L79" s="2794"/>
      <c r="M79" s="2800"/>
      <c r="N79" s="2795"/>
      <c r="O79" s="2793"/>
      <c r="P79" s="2793"/>
      <c r="Q79" s="2793"/>
      <c r="R79" s="2793"/>
      <c r="S79" s="2793"/>
      <c r="T79" s="2794"/>
      <c r="V79" s="2795"/>
      <c r="W79" s="2793"/>
      <c r="X79" s="2793"/>
      <c r="Y79" s="2793"/>
      <c r="Z79" s="2793"/>
      <c r="AA79" s="2793"/>
      <c r="AB79" s="2794"/>
      <c r="AC79" s="2785"/>
      <c r="AD79" s="2795"/>
      <c r="AE79" s="2793"/>
      <c r="AF79" s="2793"/>
      <c r="AG79" s="2796"/>
      <c r="AH79" s="2796"/>
      <c r="AI79" s="2796"/>
      <c r="AJ79" s="2796"/>
      <c r="AK79" s="2797"/>
      <c r="AL79" s="2797"/>
      <c r="AM79" s="2797"/>
      <c r="AN79" s="2797"/>
      <c r="AO79" s="2797"/>
      <c r="AP79" s="2797"/>
      <c r="AQ79" s="2797"/>
      <c r="AR79" s="2799"/>
      <c r="AS79" s="2789"/>
      <c r="AT79" s="2758"/>
      <c r="AU79" s="2548" t="s">
        <v>6755</v>
      </c>
      <c r="AX79" s="3438" t="str">
        <f t="shared" si="1"/>
        <v>Please complete all cells in row</v>
      </c>
      <c r="AY79" s="3132">
        <v>3</v>
      </c>
      <c r="AZ79" s="3485"/>
    </row>
    <row r="80" spans="2:52" ht="16.2" customHeight="1">
      <c r="B80" s="2790" t="s">
        <v>6013</v>
      </c>
      <c r="C80" s="2791" t="s">
        <v>5869</v>
      </c>
      <c r="D80" s="2792" t="s">
        <v>731</v>
      </c>
      <c r="E80" s="2792">
        <v>3</v>
      </c>
      <c r="F80" s="2793"/>
      <c r="G80" s="2793"/>
      <c r="H80" s="2793"/>
      <c r="I80" s="2793"/>
      <c r="J80" s="2793"/>
      <c r="K80" s="2793"/>
      <c r="L80" s="2794"/>
      <c r="M80" s="2800"/>
      <c r="N80" s="2795"/>
      <c r="O80" s="2793"/>
      <c r="P80" s="2793"/>
      <c r="Q80" s="2793"/>
      <c r="R80" s="2793"/>
      <c r="S80" s="2793"/>
      <c r="T80" s="2794"/>
      <c r="V80" s="2795"/>
      <c r="W80" s="2793"/>
      <c r="X80" s="2793"/>
      <c r="Y80" s="2793"/>
      <c r="Z80" s="2793"/>
      <c r="AA80" s="2793"/>
      <c r="AB80" s="2794"/>
      <c r="AC80" s="2785"/>
      <c r="AD80" s="2795"/>
      <c r="AE80" s="2793"/>
      <c r="AF80" s="2793"/>
      <c r="AG80" s="2796"/>
      <c r="AH80" s="2796"/>
      <c r="AI80" s="2796"/>
      <c r="AJ80" s="2796"/>
      <c r="AK80" s="2797"/>
      <c r="AL80" s="2797"/>
      <c r="AM80" s="2797"/>
      <c r="AN80" s="2797"/>
      <c r="AO80" s="2797"/>
      <c r="AP80" s="2797"/>
      <c r="AQ80" s="2797"/>
      <c r="AR80" s="2799"/>
      <c r="AS80" s="2789"/>
      <c r="AT80" s="2758"/>
      <c r="AU80" s="2548" t="s">
        <v>6756</v>
      </c>
      <c r="AX80" s="3438" t="str">
        <f t="shared" si="1"/>
        <v>Please complete all cells in row</v>
      </c>
      <c r="AY80" s="3132">
        <v>3</v>
      </c>
      <c r="AZ80" s="3485"/>
    </row>
    <row r="81" spans="2:52" ht="16.2" customHeight="1">
      <c r="B81" s="2790" t="s">
        <v>6015</v>
      </c>
      <c r="C81" s="2791" t="s">
        <v>5869</v>
      </c>
      <c r="D81" s="2792" t="s">
        <v>731</v>
      </c>
      <c r="E81" s="2792">
        <v>3</v>
      </c>
      <c r="F81" s="2793"/>
      <c r="G81" s="2793"/>
      <c r="H81" s="2793"/>
      <c r="I81" s="2793"/>
      <c r="J81" s="2793"/>
      <c r="K81" s="2793"/>
      <c r="L81" s="2794"/>
      <c r="M81" s="2800"/>
      <c r="N81" s="2795"/>
      <c r="O81" s="2793"/>
      <c r="P81" s="2793"/>
      <c r="Q81" s="2793"/>
      <c r="R81" s="2793"/>
      <c r="S81" s="2793"/>
      <c r="T81" s="2794"/>
      <c r="V81" s="2795"/>
      <c r="W81" s="2793"/>
      <c r="X81" s="2793"/>
      <c r="Y81" s="2793"/>
      <c r="Z81" s="2793"/>
      <c r="AA81" s="2793"/>
      <c r="AB81" s="2794"/>
      <c r="AC81" s="2785"/>
      <c r="AD81" s="2795"/>
      <c r="AE81" s="2793"/>
      <c r="AF81" s="2793"/>
      <c r="AG81" s="2796"/>
      <c r="AH81" s="2796"/>
      <c r="AI81" s="2796"/>
      <c r="AJ81" s="2796"/>
      <c r="AK81" s="2797"/>
      <c r="AL81" s="2797"/>
      <c r="AM81" s="2797"/>
      <c r="AN81" s="2797"/>
      <c r="AO81" s="2797"/>
      <c r="AP81" s="2797"/>
      <c r="AQ81" s="2797"/>
      <c r="AR81" s="2799"/>
      <c r="AS81" s="2789"/>
      <c r="AT81" s="2758"/>
      <c r="AU81" s="2548" t="s">
        <v>6757</v>
      </c>
      <c r="AX81" s="3438" t="str">
        <f t="shared" si="1"/>
        <v>Please complete all cells in row</v>
      </c>
      <c r="AY81" s="3132">
        <v>3</v>
      </c>
      <c r="AZ81" s="3485"/>
    </row>
    <row r="82" spans="2:52" ht="16.2" customHeight="1">
      <c r="B82" s="2790" t="s">
        <v>6017</v>
      </c>
      <c r="C82" s="2791" t="s">
        <v>5869</v>
      </c>
      <c r="D82" s="2792" t="s">
        <v>731</v>
      </c>
      <c r="E82" s="2792">
        <v>3</v>
      </c>
      <c r="F82" s="2793"/>
      <c r="G82" s="2793"/>
      <c r="H82" s="2793"/>
      <c r="I82" s="2793"/>
      <c r="J82" s="2793"/>
      <c r="K82" s="2793"/>
      <c r="L82" s="2794"/>
      <c r="M82" s="2800"/>
      <c r="N82" s="2795"/>
      <c r="O82" s="2793"/>
      <c r="P82" s="2793"/>
      <c r="Q82" s="2793"/>
      <c r="R82" s="2793"/>
      <c r="S82" s="2793"/>
      <c r="T82" s="2794"/>
      <c r="V82" s="2795"/>
      <c r="W82" s="2793"/>
      <c r="X82" s="2793"/>
      <c r="Y82" s="2793"/>
      <c r="Z82" s="2793"/>
      <c r="AA82" s="2793"/>
      <c r="AB82" s="2794"/>
      <c r="AC82" s="2785"/>
      <c r="AD82" s="2795"/>
      <c r="AE82" s="2793"/>
      <c r="AF82" s="2793"/>
      <c r="AG82" s="2796"/>
      <c r="AH82" s="2796"/>
      <c r="AI82" s="2796"/>
      <c r="AJ82" s="2796"/>
      <c r="AK82" s="2797"/>
      <c r="AL82" s="2797"/>
      <c r="AM82" s="2797"/>
      <c r="AN82" s="2797"/>
      <c r="AO82" s="2797"/>
      <c r="AP82" s="2797"/>
      <c r="AQ82" s="2797"/>
      <c r="AR82" s="2799"/>
      <c r="AS82" s="2789"/>
      <c r="AT82" s="2758"/>
      <c r="AU82" s="2548" t="s">
        <v>6758</v>
      </c>
      <c r="AX82" s="3438" t="str">
        <f t="shared" si="1"/>
        <v>Please complete all cells in row</v>
      </c>
      <c r="AY82" s="3132">
        <v>3</v>
      </c>
      <c r="AZ82" s="3485"/>
    </row>
    <row r="83" spans="2:52" ht="16.2" customHeight="1">
      <c r="B83" s="2790" t="s">
        <v>6019</v>
      </c>
      <c r="C83" s="2791" t="s">
        <v>5869</v>
      </c>
      <c r="D83" s="2792" t="s">
        <v>731</v>
      </c>
      <c r="E83" s="2792">
        <v>3</v>
      </c>
      <c r="F83" s="2793"/>
      <c r="G83" s="2793"/>
      <c r="H83" s="2793"/>
      <c r="I83" s="2793"/>
      <c r="J83" s="2793"/>
      <c r="K83" s="2793"/>
      <c r="L83" s="2794"/>
      <c r="M83" s="2800"/>
      <c r="N83" s="2795"/>
      <c r="O83" s="2793"/>
      <c r="P83" s="2793"/>
      <c r="Q83" s="2793"/>
      <c r="R83" s="2793"/>
      <c r="S83" s="2793"/>
      <c r="T83" s="2794"/>
      <c r="V83" s="2795"/>
      <c r="W83" s="2793"/>
      <c r="X83" s="2793"/>
      <c r="Y83" s="2793"/>
      <c r="Z83" s="2793"/>
      <c r="AA83" s="2793"/>
      <c r="AB83" s="2794"/>
      <c r="AC83" s="2785"/>
      <c r="AD83" s="2795"/>
      <c r="AE83" s="2793"/>
      <c r="AF83" s="2793"/>
      <c r="AG83" s="2796"/>
      <c r="AH83" s="2796"/>
      <c r="AI83" s="2796"/>
      <c r="AJ83" s="2796"/>
      <c r="AK83" s="2797"/>
      <c r="AL83" s="2797"/>
      <c r="AM83" s="2797"/>
      <c r="AN83" s="2797"/>
      <c r="AO83" s="2797"/>
      <c r="AP83" s="2797"/>
      <c r="AQ83" s="2797"/>
      <c r="AR83" s="2799"/>
      <c r="AS83" s="2789"/>
      <c r="AT83" s="2758"/>
      <c r="AU83" s="2548" t="s">
        <v>6759</v>
      </c>
      <c r="AX83" s="3438" t="str">
        <f t="shared" si="1"/>
        <v>Please complete all cells in row</v>
      </c>
      <c r="AY83" s="3132">
        <v>3</v>
      </c>
      <c r="AZ83" s="3485"/>
    </row>
    <row r="84" spans="2:52" ht="16.2" customHeight="1">
      <c r="B84" s="2790" t="s">
        <v>6021</v>
      </c>
      <c r="C84" s="2791" t="s">
        <v>5869</v>
      </c>
      <c r="D84" s="2792" t="s">
        <v>731</v>
      </c>
      <c r="E84" s="2792">
        <v>3</v>
      </c>
      <c r="F84" s="2793"/>
      <c r="G84" s="2793"/>
      <c r="H84" s="2793"/>
      <c r="I84" s="2793"/>
      <c r="J84" s="2793"/>
      <c r="K84" s="2793"/>
      <c r="L84" s="2794"/>
      <c r="M84" s="2800"/>
      <c r="N84" s="2795"/>
      <c r="O84" s="2793"/>
      <c r="P84" s="2793"/>
      <c r="Q84" s="2793"/>
      <c r="R84" s="2793"/>
      <c r="S84" s="2793"/>
      <c r="T84" s="2794"/>
      <c r="V84" s="2795"/>
      <c r="W84" s="2793"/>
      <c r="X84" s="2793"/>
      <c r="Y84" s="2793"/>
      <c r="Z84" s="2793"/>
      <c r="AA84" s="2793"/>
      <c r="AB84" s="2794"/>
      <c r="AC84" s="2785"/>
      <c r="AD84" s="2795"/>
      <c r="AE84" s="2793"/>
      <c r="AF84" s="2793"/>
      <c r="AG84" s="2796"/>
      <c r="AH84" s="2796"/>
      <c r="AI84" s="2796"/>
      <c r="AJ84" s="2796"/>
      <c r="AK84" s="2797"/>
      <c r="AL84" s="2797"/>
      <c r="AM84" s="2797"/>
      <c r="AN84" s="2797"/>
      <c r="AO84" s="2797"/>
      <c r="AP84" s="2797"/>
      <c r="AQ84" s="2797"/>
      <c r="AR84" s="2799"/>
      <c r="AS84" s="2789"/>
      <c r="AT84" s="2758"/>
      <c r="AU84" s="2548" t="s">
        <v>6760</v>
      </c>
      <c r="AX84" s="3438" t="str">
        <f t="shared" si="1"/>
        <v>Please complete all cells in row</v>
      </c>
      <c r="AY84" s="3132">
        <v>3</v>
      </c>
      <c r="AZ84" s="3485"/>
    </row>
    <row r="85" spans="2:52" ht="16.2" customHeight="1">
      <c r="B85" s="2790" t="s">
        <v>6023</v>
      </c>
      <c r="C85" s="2791" t="s">
        <v>5869</v>
      </c>
      <c r="D85" s="2792" t="s">
        <v>731</v>
      </c>
      <c r="E85" s="2792">
        <v>3</v>
      </c>
      <c r="F85" s="2793"/>
      <c r="G85" s="2793"/>
      <c r="H85" s="2793"/>
      <c r="I85" s="2793"/>
      <c r="J85" s="2793"/>
      <c r="K85" s="2793"/>
      <c r="L85" s="2794"/>
      <c r="M85" s="2800"/>
      <c r="N85" s="2795"/>
      <c r="O85" s="2793"/>
      <c r="P85" s="2793"/>
      <c r="Q85" s="2793"/>
      <c r="R85" s="2793"/>
      <c r="S85" s="2793"/>
      <c r="T85" s="2794"/>
      <c r="V85" s="2795"/>
      <c r="W85" s="2793"/>
      <c r="X85" s="2793"/>
      <c r="Y85" s="2793"/>
      <c r="Z85" s="2793"/>
      <c r="AA85" s="2793"/>
      <c r="AB85" s="2794"/>
      <c r="AC85" s="2785"/>
      <c r="AD85" s="2795"/>
      <c r="AE85" s="2793"/>
      <c r="AF85" s="2793"/>
      <c r="AG85" s="2796"/>
      <c r="AH85" s="2796"/>
      <c r="AI85" s="2796"/>
      <c r="AJ85" s="2796"/>
      <c r="AK85" s="2797"/>
      <c r="AL85" s="2797"/>
      <c r="AM85" s="2797"/>
      <c r="AN85" s="2797"/>
      <c r="AO85" s="2797"/>
      <c r="AP85" s="2797"/>
      <c r="AQ85" s="2797"/>
      <c r="AR85" s="2799"/>
      <c r="AS85" s="2789"/>
      <c r="AT85" s="2758"/>
      <c r="AU85" s="2548" t="s">
        <v>6761</v>
      </c>
      <c r="AX85" s="3438" t="str">
        <f t="shared" si="1"/>
        <v>Please complete all cells in row</v>
      </c>
      <c r="AY85" s="3132">
        <v>3</v>
      </c>
      <c r="AZ85" s="3485"/>
    </row>
    <row r="86" spans="2:52" ht="16.2" customHeight="1">
      <c r="B86" s="2790" t="s">
        <v>6025</v>
      </c>
      <c r="C86" s="2791" t="s">
        <v>5869</v>
      </c>
      <c r="D86" s="2792" t="s">
        <v>731</v>
      </c>
      <c r="E86" s="2792">
        <v>3</v>
      </c>
      <c r="F86" s="2793"/>
      <c r="G86" s="2793"/>
      <c r="H86" s="2793"/>
      <c r="I86" s="2793"/>
      <c r="J86" s="2793"/>
      <c r="K86" s="2793"/>
      <c r="L86" s="2794"/>
      <c r="M86" s="2800"/>
      <c r="N86" s="2795"/>
      <c r="O86" s="2793"/>
      <c r="P86" s="2793"/>
      <c r="Q86" s="2793"/>
      <c r="R86" s="2793"/>
      <c r="S86" s="2793"/>
      <c r="T86" s="2794"/>
      <c r="V86" s="2795"/>
      <c r="W86" s="2793"/>
      <c r="X86" s="2793"/>
      <c r="Y86" s="2793"/>
      <c r="Z86" s="2793"/>
      <c r="AA86" s="2793"/>
      <c r="AB86" s="2794"/>
      <c r="AC86" s="2785"/>
      <c r="AD86" s="2795"/>
      <c r="AE86" s="2793"/>
      <c r="AF86" s="2793"/>
      <c r="AG86" s="2796"/>
      <c r="AH86" s="2796"/>
      <c r="AI86" s="2796"/>
      <c r="AJ86" s="2796"/>
      <c r="AK86" s="2797"/>
      <c r="AL86" s="2797"/>
      <c r="AM86" s="2797"/>
      <c r="AN86" s="2797"/>
      <c r="AO86" s="2797"/>
      <c r="AP86" s="2797"/>
      <c r="AQ86" s="2797"/>
      <c r="AR86" s="2799"/>
      <c r="AS86" s="2789"/>
      <c r="AT86" s="2758"/>
      <c r="AU86" s="2548" t="s">
        <v>6762</v>
      </c>
      <c r="AX86" s="3438" t="str">
        <f t="shared" si="1"/>
        <v>Please complete all cells in row</v>
      </c>
      <c r="AY86" s="3132">
        <v>3</v>
      </c>
      <c r="AZ86" s="3485"/>
    </row>
    <row r="87" spans="2:52" ht="16.2" customHeight="1">
      <c r="B87" s="2790" t="s">
        <v>6027</v>
      </c>
      <c r="C87" s="2791" t="s">
        <v>5869</v>
      </c>
      <c r="D87" s="2792" t="s">
        <v>731</v>
      </c>
      <c r="E87" s="2792">
        <v>3</v>
      </c>
      <c r="F87" s="2793"/>
      <c r="G87" s="2793"/>
      <c r="H87" s="2793"/>
      <c r="I87" s="2793"/>
      <c r="J87" s="2793"/>
      <c r="K87" s="2793"/>
      <c r="L87" s="2794"/>
      <c r="M87" s="2800"/>
      <c r="N87" s="2795"/>
      <c r="O87" s="2793"/>
      <c r="P87" s="2793"/>
      <c r="Q87" s="2793"/>
      <c r="R87" s="2793"/>
      <c r="S87" s="2793"/>
      <c r="T87" s="2794"/>
      <c r="V87" s="2795"/>
      <c r="W87" s="2793"/>
      <c r="X87" s="2793"/>
      <c r="Y87" s="2793"/>
      <c r="Z87" s="2793"/>
      <c r="AA87" s="2793"/>
      <c r="AB87" s="2794"/>
      <c r="AC87" s="2785"/>
      <c r="AD87" s="2795"/>
      <c r="AE87" s="2793"/>
      <c r="AF87" s="2793"/>
      <c r="AG87" s="2796"/>
      <c r="AH87" s="2796"/>
      <c r="AI87" s="2796"/>
      <c r="AJ87" s="2796"/>
      <c r="AK87" s="2797"/>
      <c r="AL87" s="2797"/>
      <c r="AM87" s="2797"/>
      <c r="AN87" s="2797"/>
      <c r="AO87" s="2797"/>
      <c r="AP87" s="2797"/>
      <c r="AQ87" s="2797"/>
      <c r="AR87" s="2799"/>
      <c r="AS87" s="2789"/>
      <c r="AT87" s="2758"/>
      <c r="AU87" s="2548" t="s">
        <v>6763</v>
      </c>
      <c r="AX87" s="3438" t="str">
        <f t="shared" si="1"/>
        <v>Please complete all cells in row</v>
      </c>
      <c r="AY87" s="3132">
        <v>3</v>
      </c>
      <c r="AZ87" s="3485"/>
    </row>
    <row r="88" spans="2:52" ht="16.2" customHeight="1">
      <c r="B88" s="2790" t="s">
        <v>6029</v>
      </c>
      <c r="C88" s="2791" t="s">
        <v>5869</v>
      </c>
      <c r="D88" s="2792" t="s">
        <v>731</v>
      </c>
      <c r="E88" s="2792">
        <v>3</v>
      </c>
      <c r="F88" s="2793"/>
      <c r="G88" s="2793"/>
      <c r="H88" s="2793"/>
      <c r="I88" s="2793"/>
      <c r="J88" s="2793"/>
      <c r="K88" s="2793"/>
      <c r="L88" s="2794"/>
      <c r="M88" s="2800"/>
      <c r="N88" s="2795"/>
      <c r="O88" s="2793"/>
      <c r="P88" s="2793"/>
      <c r="Q88" s="2793"/>
      <c r="R88" s="2793"/>
      <c r="S88" s="2793"/>
      <c r="T88" s="2794"/>
      <c r="V88" s="2795"/>
      <c r="W88" s="2793"/>
      <c r="X88" s="2793"/>
      <c r="Y88" s="2793"/>
      <c r="Z88" s="2793"/>
      <c r="AA88" s="2793"/>
      <c r="AB88" s="2794"/>
      <c r="AC88" s="2785"/>
      <c r="AD88" s="2795"/>
      <c r="AE88" s="2793"/>
      <c r="AF88" s="2793"/>
      <c r="AG88" s="2796"/>
      <c r="AH88" s="2796"/>
      <c r="AI88" s="2796"/>
      <c r="AJ88" s="2796"/>
      <c r="AK88" s="2797"/>
      <c r="AL88" s="2797"/>
      <c r="AM88" s="2797"/>
      <c r="AN88" s="2797"/>
      <c r="AO88" s="2797"/>
      <c r="AP88" s="2797"/>
      <c r="AQ88" s="2797"/>
      <c r="AR88" s="2799"/>
      <c r="AS88" s="2789"/>
      <c r="AT88" s="2758"/>
      <c r="AU88" s="2548" t="s">
        <v>6764</v>
      </c>
      <c r="AX88" s="3438" t="str">
        <f t="shared" si="1"/>
        <v>Please complete all cells in row</v>
      </c>
      <c r="AY88" s="3132">
        <v>3</v>
      </c>
      <c r="AZ88" s="3485"/>
    </row>
    <row r="89" spans="2:52" ht="16.2" customHeight="1">
      <c r="B89" s="2790" t="s">
        <v>6031</v>
      </c>
      <c r="C89" s="2791" t="s">
        <v>5869</v>
      </c>
      <c r="D89" s="2792" t="s">
        <v>731</v>
      </c>
      <c r="E89" s="2792">
        <v>3</v>
      </c>
      <c r="F89" s="2793"/>
      <c r="G89" s="2793"/>
      <c r="H89" s="2793"/>
      <c r="I89" s="2793"/>
      <c r="J89" s="2793"/>
      <c r="K89" s="2793"/>
      <c r="L89" s="2794"/>
      <c r="M89" s="2800"/>
      <c r="N89" s="2795"/>
      <c r="O89" s="2793"/>
      <c r="P89" s="2793"/>
      <c r="Q89" s="2793"/>
      <c r="R89" s="2793"/>
      <c r="S89" s="2793"/>
      <c r="T89" s="2794"/>
      <c r="V89" s="2795"/>
      <c r="W89" s="2793"/>
      <c r="X89" s="2793"/>
      <c r="Y89" s="2793"/>
      <c r="Z89" s="2793"/>
      <c r="AA89" s="2793"/>
      <c r="AB89" s="2794"/>
      <c r="AC89" s="2785"/>
      <c r="AD89" s="2795"/>
      <c r="AE89" s="2793"/>
      <c r="AF89" s="2793"/>
      <c r="AG89" s="2796"/>
      <c r="AH89" s="2796"/>
      <c r="AI89" s="2796"/>
      <c r="AJ89" s="2796"/>
      <c r="AK89" s="2797"/>
      <c r="AL89" s="2797"/>
      <c r="AM89" s="2797"/>
      <c r="AN89" s="2797"/>
      <c r="AO89" s="2797"/>
      <c r="AP89" s="2797"/>
      <c r="AQ89" s="2797"/>
      <c r="AR89" s="2799"/>
      <c r="AS89" s="2789"/>
      <c r="AT89" s="2758"/>
      <c r="AU89" s="2548" t="s">
        <v>6765</v>
      </c>
      <c r="AX89" s="3438" t="str">
        <f t="shared" si="1"/>
        <v>Please complete all cells in row</v>
      </c>
      <c r="AY89" s="3132">
        <v>3</v>
      </c>
      <c r="AZ89" s="3485"/>
    </row>
    <row r="90" spans="2:52" ht="16.2" customHeight="1">
      <c r="B90" s="2790" t="s">
        <v>6033</v>
      </c>
      <c r="C90" s="2791" t="s">
        <v>5869</v>
      </c>
      <c r="D90" s="2792" t="s">
        <v>731</v>
      </c>
      <c r="E90" s="2792">
        <v>3</v>
      </c>
      <c r="F90" s="2793"/>
      <c r="G90" s="2793"/>
      <c r="H90" s="2793"/>
      <c r="I90" s="2793"/>
      <c r="J90" s="2793"/>
      <c r="K90" s="2793"/>
      <c r="L90" s="2794"/>
      <c r="M90" s="2800"/>
      <c r="N90" s="2795"/>
      <c r="O90" s="2793"/>
      <c r="P90" s="2793"/>
      <c r="Q90" s="2793"/>
      <c r="R90" s="2793"/>
      <c r="S90" s="2793"/>
      <c r="T90" s="2794"/>
      <c r="V90" s="2795"/>
      <c r="W90" s="2793"/>
      <c r="X90" s="2793"/>
      <c r="Y90" s="2793"/>
      <c r="Z90" s="2793"/>
      <c r="AA90" s="2793"/>
      <c r="AB90" s="2794"/>
      <c r="AC90" s="2785"/>
      <c r="AD90" s="2795"/>
      <c r="AE90" s="2793"/>
      <c r="AF90" s="2793"/>
      <c r="AG90" s="2796"/>
      <c r="AH90" s="2796"/>
      <c r="AI90" s="2796"/>
      <c r="AJ90" s="2796"/>
      <c r="AK90" s="2797"/>
      <c r="AL90" s="2797"/>
      <c r="AM90" s="2797"/>
      <c r="AN90" s="2797"/>
      <c r="AO90" s="2797"/>
      <c r="AP90" s="2797"/>
      <c r="AQ90" s="2797"/>
      <c r="AR90" s="2799"/>
      <c r="AS90" s="2789"/>
      <c r="AT90" s="2758"/>
      <c r="AU90" s="2548" t="s">
        <v>6766</v>
      </c>
      <c r="AX90" s="3438" t="str">
        <f t="shared" si="1"/>
        <v>Please complete all cells in row</v>
      </c>
      <c r="AY90" s="3132">
        <v>3</v>
      </c>
      <c r="AZ90" s="3485"/>
    </row>
    <row r="91" spans="2:52" ht="16.2" customHeight="1">
      <c r="B91" s="2790" t="s">
        <v>6035</v>
      </c>
      <c r="C91" s="2791" t="s">
        <v>5869</v>
      </c>
      <c r="D91" s="2792" t="s">
        <v>731</v>
      </c>
      <c r="E91" s="2792">
        <v>3</v>
      </c>
      <c r="F91" s="2793"/>
      <c r="G91" s="2793"/>
      <c r="H91" s="2793"/>
      <c r="I91" s="2793"/>
      <c r="J91" s="2793"/>
      <c r="K91" s="2793"/>
      <c r="L91" s="2794"/>
      <c r="M91" s="2800"/>
      <c r="N91" s="2795"/>
      <c r="O91" s="2793"/>
      <c r="P91" s="2793"/>
      <c r="Q91" s="2793"/>
      <c r="R91" s="2793"/>
      <c r="S91" s="2793"/>
      <c r="T91" s="2794"/>
      <c r="V91" s="2795"/>
      <c r="W91" s="2793"/>
      <c r="X91" s="2793"/>
      <c r="Y91" s="2793"/>
      <c r="Z91" s="2793"/>
      <c r="AA91" s="2793"/>
      <c r="AB91" s="2794"/>
      <c r="AC91" s="2785"/>
      <c r="AD91" s="2795"/>
      <c r="AE91" s="2793"/>
      <c r="AF91" s="2793"/>
      <c r="AG91" s="2796"/>
      <c r="AH91" s="2796"/>
      <c r="AI91" s="2796"/>
      <c r="AJ91" s="2796"/>
      <c r="AK91" s="2797"/>
      <c r="AL91" s="2797"/>
      <c r="AM91" s="2797"/>
      <c r="AN91" s="2797"/>
      <c r="AO91" s="2797"/>
      <c r="AP91" s="2797"/>
      <c r="AQ91" s="2797"/>
      <c r="AR91" s="2799"/>
      <c r="AS91" s="2789"/>
      <c r="AT91" s="2758"/>
      <c r="AU91" s="2548" t="s">
        <v>6767</v>
      </c>
      <c r="AX91" s="3438" t="str">
        <f t="shared" si="1"/>
        <v>Please complete all cells in row</v>
      </c>
      <c r="AY91" s="3132">
        <v>3</v>
      </c>
      <c r="AZ91" s="3485"/>
    </row>
    <row r="92" spans="2:52" ht="16.2" customHeight="1">
      <c r="B92" s="2790" t="s">
        <v>6037</v>
      </c>
      <c r="C92" s="2791" t="s">
        <v>5869</v>
      </c>
      <c r="D92" s="2792" t="s">
        <v>731</v>
      </c>
      <c r="E92" s="2792">
        <v>3</v>
      </c>
      <c r="F92" s="2793"/>
      <c r="G92" s="2793"/>
      <c r="H92" s="2793"/>
      <c r="I92" s="2793"/>
      <c r="J92" s="2793"/>
      <c r="K92" s="2793"/>
      <c r="L92" s="2794"/>
      <c r="M92" s="2800"/>
      <c r="N92" s="2795"/>
      <c r="O92" s="2793"/>
      <c r="P92" s="2793"/>
      <c r="Q92" s="2793"/>
      <c r="R92" s="2793"/>
      <c r="S92" s="2793"/>
      <c r="T92" s="2794"/>
      <c r="V92" s="2795"/>
      <c r="W92" s="2793"/>
      <c r="X92" s="2793"/>
      <c r="Y92" s="2793"/>
      <c r="Z92" s="2793"/>
      <c r="AA92" s="2793"/>
      <c r="AB92" s="2794"/>
      <c r="AC92" s="2785"/>
      <c r="AD92" s="2795"/>
      <c r="AE92" s="2793"/>
      <c r="AF92" s="2793"/>
      <c r="AG92" s="2796"/>
      <c r="AH92" s="2796"/>
      <c r="AI92" s="2796"/>
      <c r="AJ92" s="2796"/>
      <c r="AK92" s="2797"/>
      <c r="AL92" s="2797"/>
      <c r="AM92" s="2797"/>
      <c r="AN92" s="2797"/>
      <c r="AO92" s="2797"/>
      <c r="AP92" s="2797"/>
      <c r="AQ92" s="2797"/>
      <c r="AR92" s="2799"/>
      <c r="AS92" s="2789"/>
      <c r="AT92" s="2758"/>
      <c r="AU92" s="2548" t="s">
        <v>6768</v>
      </c>
      <c r="AX92" s="3438" t="str">
        <f t="shared" si="1"/>
        <v>Please complete all cells in row</v>
      </c>
      <c r="AY92" s="3132">
        <v>3</v>
      </c>
      <c r="AZ92" s="3485"/>
    </row>
    <row r="93" spans="2:52" ht="16.2" customHeight="1">
      <c r="B93" s="2790" t="s">
        <v>6039</v>
      </c>
      <c r="C93" s="2791" t="s">
        <v>5869</v>
      </c>
      <c r="D93" s="2792" t="s">
        <v>731</v>
      </c>
      <c r="E93" s="2792">
        <v>3</v>
      </c>
      <c r="F93" s="2793"/>
      <c r="G93" s="2793"/>
      <c r="H93" s="2793"/>
      <c r="I93" s="2793"/>
      <c r="J93" s="2793"/>
      <c r="K93" s="2793"/>
      <c r="L93" s="2794"/>
      <c r="M93" s="2800"/>
      <c r="N93" s="2795"/>
      <c r="O93" s="2793"/>
      <c r="P93" s="2793"/>
      <c r="Q93" s="2793"/>
      <c r="R93" s="2793"/>
      <c r="S93" s="2793"/>
      <c r="T93" s="2794"/>
      <c r="V93" s="2795"/>
      <c r="W93" s="2793"/>
      <c r="X93" s="2793"/>
      <c r="Y93" s="2793"/>
      <c r="Z93" s="2793"/>
      <c r="AA93" s="2793"/>
      <c r="AB93" s="2794"/>
      <c r="AC93" s="2785"/>
      <c r="AD93" s="2795"/>
      <c r="AE93" s="2793"/>
      <c r="AF93" s="2793"/>
      <c r="AG93" s="2796"/>
      <c r="AH93" s="2796"/>
      <c r="AI93" s="2796"/>
      <c r="AJ93" s="2796"/>
      <c r="AK93" s="2797"/>
      <c r="AL93" s="2797"/>
      <c r="AM93" s="2797"/>
      <c r="AN93" s="2797"/>
      <c r="AO93" s="2797"/>
      <c r="AP93" s="2797"/>
      <c r="AQ93" s="2797"/>
      <c r="AR93" s="2799"/>
      <c r="AS93" s="2789"/>
      <c r="AT93" s="2758"/>
      <c r="AU93" s="2548" t="s">
        <v>6769</v>
      </c>
      <c r="AX93" s="3438" t="str">
        <f t="shared" si="1"/>
        <v>Please complete all cells in row</v>
      </c>
      <c r="AY93" s="3132">
        <v>3</v>
      </c>
      <c r="AZ93" s="3485"/>
    </row>
    <row r="94" spans="2:52" ht="16.2" customHeight="1">
      <c r="B94" s="2790" t="s">
        <v>6041</v>
      </c>
      <c r="C94" s="2791" t="s">
        <v>5869</v>
      </c>
      <c r="D94" s="2792" t="s">
        <v>731</v>
      </c>
      <c r="E94" s="2792">
        <v>3</v>
      </c>
      <c r="F94" s="2793"/>
      <c r="G94" s="2793"/>
      <c r="H94" s="2793"/>
      <c r="I94" s="2793"/>
      <c r="J94" s="2793"/>
      <c r="K94" s="2793"/>
      <c r="L94" s="2794"/>
      <c r="M94" s="2800"/>
      <c r="N94" s="2795"/>
      <c r="O94" s="2793"/>
      <c r="P94" s="2793"/>
      <c r="Q94" s="2793"/>
      <c r="R94" s="2793"/>
      <c r="S94" s="2793"/>
      <c r="T94" s="2794"/>
      <c r="V94" s="2795"/>
      <c r="W94" s="2793"/>
      <c r="X94" s="2793"/>
      <c r="Y94" s="2793"/>
      <c r="Z94" s="2793"/>
      <c r="AA94" s="2793"/>
      <c r="AB94" s="2794"/>
      <c r="AC94" s="2785"/>
      <c r="AD94" s="2795"/>
      <c r="AE94" s="2793"/>
      <c r="AF94" s="2793"/>
      <c r="AG94" s="2796"/>
      <c r="AH94" s="2796"/>
      <c r="AI94" s="2796"/>
      <c r="AJ94" s="2796"/>
      <c r="AK94" s="2797"/>
      <c r="AL94" s="2797"/>
      <c r="AM94" s="2797"/>
      <c r="AN94" s="2797"/>
      <c r="AO94" s="2797"/>
      <c r="AP94" s="2797"/>
      <c r="AQ94" s="2797"/>
      <c r="AR94" s="2799"/>
      <c r="AS94" s="2789"/>
      <c r="AT94" s="2758"/>
      <c r="AU94" s="2548" t="s">
        <v>6770</v>
      </c>
      <c r="AX94" s="3438" t="str">
        <f t="shared" si="1"/>
        <v>Please complete all cells in row</v>
      </c>
      <c r="AY94" s="3132">
        <v>3</v>
      </c>
      <c r="AZ94" s="3485"/>
    </row>
    <row r="95" spans="2:52" ht="16.2" customHeight="1">
      <c r="B95" s="2790" t="s">
        <v>6043</v>
      </c>
      <c r="C95" s="2791" t="s">
        <v>5869</v>
      </c>
      <c r="D95" s="2792" t="s">
        <v>731</v>
      </c>
      <c r="E95" s="2792">
        <v>3</v>
      </c>
      <c r="F95" s="2793"/>
      <c r="G95" s="2793"/>
      <c r="H95" s="2793"/>
      <c r="I95" s="2793"/>
      <c r="J95" s="2793"/>
      <c r="K95" s="2793"/>
      <c r="L95" s="2794"/>
      <c r="M95" s="2800"/>
      <c r="N95" s="2795"/>
      <c r="O95" s="2793"/>
      <c r="P95" s="2793"/>
      <c r="Q95" s="2793"/>
      <c r="R95" s="2793"/>
      <c r="S95" s="2793"/>
      <c r="T95" s="2794"/>
      <c r="V95" s="2795"/>
      <c r="W95" s="2793"/>
      <c r="X95" s="2793"/>
      <c r="Y95" s="2793"/>
      <c r="Z95" s="2793"/>
      <c r="AA95" s="2793"/>
      <c r="AB95" s="2794"/>
      <c r="AC95" s="2785"/>
      <c r="AD95" s="2795"/>
      <c r="AE95" s="2793"/>
      <c r="AF95" s="2793"/>
      <c r="AG95" s="2796"/>
      <c r="AH95" s="2796"/>
      <c r="AI95" s="2796"/>
      <c r="AJ95" s="2796"/>
      <c r="AK95" s="2797"/>
      <c r="AL95" s="2797"/>
      <c r="AM95" s="2797"/>
      <c r="AN95" s="2797"/>
      <c r="AO95" s="2797"/>
      <c r="AP95" s="2797"/>
      <c r="AQ95" s="2797"/>
      <c r="AR95" s="2799"/>
      <c r="AS95" s="2789"/>
      <c r="AT95" s="2758"/>
      <c r="AU95" s="2548" t="s">
        <v>6771</v>
      </c>
      <c r="AX95" s="3438" t="str">
        <f t="shared" si="1"/>
        <v>Please complete all cells in row</v>
      </c>
      <c r="AY95" s="3132">
        <v>3</v>
      </c>
      <c r="AZ95" s="3485"/>
    </row>
    <row r="96" spans="2:52" ht="16.2" customHeight="1">
      <c r="B96" s="2790" t="s">
        <v>6045</v>
      </c>
      <c r="C96" s="2791" t="s">
        <v>5869</v>
      </c>
      <c r="D96" s="2792" t="s">
        <v>731</v>
      </c>
      <c r="E96" s="2792">
        <v>3</v>
      </c>
      <c r="F96" s="2793"/>
      <c r="G96" s="2793"/>
      <c r="H96" s="2793"/>
      <c r="I96" s="2793"/>
      <c r="J96" s="2793"/>
      <c r="K96" s="2793"/>
      <c r="L96" s="2794"/>
      <c r="M96" s="2800"/>
      <c r="N96" s="2795"/>
      <c r="O96" s="2793"/>
      <c r="P96" s="2793"/>
      <c r="Q96" s="2793"/>
      <c r="R96" s="2793"/>
      <c r="S96" s="2793"/>
      <c r="T96" s="2794"/>
      <c r="V96" s="2795"/>
      <c r="W96" s="2793"/>
      <c r="X96" s="2793"/>
      <c r="Y96" s="2793"/>
      <c r="Z96" s="2793"/>
      <c r="AA96" s="2793"/>
      <c r="AB96" s="2794"/>
      <c r="AC96" s="2785"/>
      <c r="AD96" s="2795"/>
      <c r="AE96" s="2793"/>
      <c r="AF96" s="2793"/>
      <c r="AG96" s="2796"/>
      <c r="AH96" s="2796"/>
      <c r="AI96" s="2796"/>
      <c r="AJ96" s="2796"/>
      <c r="AK96" s="2797"/>
      <c r="AL96" s="2797"/>
      <c r="AM96" s="2797"/>
      <c r="AN96" s="2797"/>
      <c r="AO96" s="2797"/>
      <c r="AP96" s="2797"/>
      <c r="AQ96" s="2797"/>
      <c r="AR96" s="2799"/>
      <c r="AS96" s="2789"/>
      <c r="AT96" s="2758"/>
      <c r="AU96" s="2548" t="s">
        <v>6772</v>
      </c>
      <c r="AX96" s="3438" t="str">
        <f t="shared" si="1"/>
        <v>Please complete all cells in row</v>
      </c>
      <c r="AY96" s="3132">
        <v>3</v>
      </c>
      <c r="AZ96" s="3485"/>
    </row>
    <row r="97" spans="2:52" ht="16.2" customHeight="1">
      <c r="B97" s="2790" t="s">
        <v>6047</v>
      </c>
      <c r="C97" s="2791" t="s">
        <v>5869</v>
      </c>
      <c r="D97" s="2792" t="s">
        <v>731</v>
      </c>
      <c r="E97" s="2792">
        <v>3</v>
      </c>
      <c r="F97" s="2793"/>
      <c r="G97" s="2793"/>
      <c r="H97" s="2793"/>
      <c r="I97" s="2793"/>
      <c r="J97" s="2793"/>
      <c r="K97" s="2793"/>
      <c r="L97" s="2794"/>
      <c r="M97" s="2800"/>
      <c r="N97" s="2795"/>
      <c r="O97" s="2793"/>
      <c r="P97" s="2793"/>
      <c r="Q97" s="2793"/>
      <c r="R97" s="2793"/>
      <c r="S97" s="2793"/>
      <c r="T97" s="2794"/>
      <c r="V97" s="2795"/>
      <c r="W97" s="2793"/>
      <c r="X97" s="2793"/>
      <c r="Y97" s="2793"/>
      <c r="Z97" s="2793"/>
      <c r="AA97" s="2793"/>
      <c r="AB97" s="2794"/>
      <c r="AC97" s="2785"/>
      <c r="AD97" s="2795"/>
      <c r="AE97" s="2793"/>
      <c r="AF97" s="2793"/>
      <c r="AG97" s="2796"/>
      <c r="AH97" s="2796"/>
      <c r="AI97" s="2796"/>
      <c r="AJ97" s="2796"/>
      <c r="AK97" s="2797"/>
      <c r="AL97" s="2797"/>
      <c r="AM97" s="2797"/>
      <c r="AN97" s="2797"/>
      <c r="AO97" s="2797"/>
      <c r="AP97" s="2797"/>
      <c r="AQ97" s="2797"/>
      <c r="AR97" s="2799"/>
      <c r="AS97" s="2789"/>
      <c r="AT97" s="2758"/>
      <c r="AU97" s="2548" t="s">
        <v>6773</v>
      </c>
      <c r="AX97" s="3438" t="str">
        <f t="shared" si="1"/>
        <v>Please complete all cells in row</v>
      </c>
      <c r="AY97" s="3132">
        <v>3</v>
      </c>
      <c r="AZ97" s="3485"/>
    </row>
    <row r="98" spans="2:52" ht="16.2" customHeight="1">
      <c r="B98" s="2790" t="s">
        <v>6049</v>
      </c>
      <c r="C98" s="2791" t="s">
        <v>5869</v>
      </c>
      <c r="D98" s="2792" t="s">
        <v>731</v>
      </c>
      <c r="E98" s="2792">
        <v>3</v>
      </c>
      <c r="F98" s="2793"/>
      <c r="G98" s="2793"/>
      <c r="H98" s="2793"/>
      <c r="I98" s="2793"/>
      <c r="J98" s="2793"/>
      <c r="K98" s="2793"/>
      <c r="L98" s="2794"/>
      <c r="M98" s="2800"/>
      <c r="N98" s="2795"/>
      <c r="O98" s="2793"/>
      <c r="P98" s="2793"/>
      <c r="Q98" s="2793"/>
      <c r="R98" s="2793"/>
      <c r="S98" s="2793"/>
      <c r="T98" s="2794"/>
      <c r="V98" s="2795"/>
      <c r="W98" s="2793"/>
      <c r="X98" s="2793"/>
      <c r="Y98" s="2793"/>
      <c r="Z98" s="2793"/>
      <c r="AA98" s="2793"/>
      <c r="AB98" s="2794"/>
      <c r="AC98" s="2785"/>
      <c r="AD98" s="2795"/>
      <c r="AE98" s="2793"/>
      <c r="AF98" s="2793"/>
      <c r="AG98" s="2796"/>
      <c r="AH98" s="2796"/>
      <c r="AI98" s="2796"/>
      <c r="AJ98" s="2796"/>
      <c r="AK98" s="2797"/>
      <c r="AL98" s="2797"/>
      <c r="AM98" s="2797"/>
      <c r="AN98" s="2797"/>
      <c r="AO98" s="2797"/>
      <c r="AP98" s="2797"/>
      <c r="AQ98" s="2797"/>
      <c r="AR98" s="2799"/>
      <c r="AS98" s="2789"/>
      <c r="AT98" s="2758"/>
      <c r="AU98" s="2548" t="s">
        <v>6774</v>
      </c>
      <c r="AX98" s="3438" t="str">
        <f t="shared" si="1"/>
        <v>Please complete all cells in row</v>
      </c>
      <c r="AY98" s="3132">
        <v>3</v>
      </c>
      <c r="AZ98" s="3485"/>
    </row>
    <row r="99" spans="2:52" ht="16.2" customHeight="1">
      <c r="B99" s="2790" t="s">
        <v>6051</v>
      </c>
      <c r="C99" s="2791" t="s">
        <v>5869</v>
      </c>
      <c r="D99" s="2792" t="s">
        <v>731</v>
      </c>
      <c r="E99" s="2792">
        <v>3</v>
      </c>
      <c r="F99" s="2793"/>
      <c r="G99" s="2793"/>
      <c r="H99" s="2793"/>
      <c r="I99" s="2793"/>
      <c r="J99" s="2793"/>
      <c r="K99" s="2793"/>
      <c r="L99" s="2794"/>
      <c r="M99" s="2800"/>
      <c r="N99" s="2795"/>
      <c r="O99" s="2793"/>
      <c r="P99" s="2793"/>
      <c r="Q99" s="2793"/>
      <c r="R99" s="2793"/>
      <c r="S99" s="2793"/>
      <c r="T99" s="2794"/>
      <c r="V99" s="2795"/>
      <c r="W99" s="2793"/>
      <c r="X99" s="2793"/>
      <c r="Y99" s="2793"/>
      <c r="Z99" s="2793"/>
      <c r="AA99" s="2793"/>
      <c r="AB99" s="2794"/>
      <c r="AC99" s="2785"/>
      <c r="AD99" s="2795"/>
      <c r="AE99" s="2793"/>
      <c r="AF99" s="2793"/>
      <c r="AG99" s="2796"/>
      <c r="AH99" s="2796"/>
      <c r="AI99" s="2796"/>
      <c r="AJ99" s="2796"/>
      <c r="AK99" s="2797"/>
      <c r="AL99" s="2797"/>
      <c r="AM99" s="2797"/>
      <c r="AN99" s="2797"/>
      <c r="AO99" s="2797"/>
      <c r="AP99" s="2797"/>
      <c r="AQ99" s="2797"/>
      <c r="AR99" s="2799"/>
      <c r="AS99" s="2789"/>
      <c r="AT99" s="2758"/>
      <c r="AU99" s="2548" t="s">
        <v>6775</v>
      </c>
      <c r="AX99" s="3438" t="str">
        <f t="shared" si="1"/>
        <v>Please complete all cells in row</v>
      </c>
      <c r="AY99" s="3132">
        <v>3</v>
      </c>
      <c r="AZ99" s="3485"/>
    </row>
    <row r="100" spans="2:52" ht="16.2" customHeight="1">
      <c r="B100" s="2790" t="s">
        <v>6053</v>
      </c>
      <c r="C100" s="2791" t="s">
        <v>5869</v>
      </c>
      <c r="D100" s="2792" t="s">
        <v>731</v>
      </c>
      <c r="E100" s="2792">
        <v>3</v>
      </c>
      <c r="F100" s="2793"/>
      <c r="G100" s="2793"/>
      <c r="H100" s="2793"/>
      <c r="I100" s="2793"/>
      <c r="J100" s="2793"/>
      <c r="K100" s="2793"/>
      <c r="L100" s="2794"/>
      <c r="M100" s="2800"/>
      <c r="N100" s="2795"/>
      <c r="O100" s="2793"/>
      <c r="P100" s="2793"/>
      <c r="Q100" s="2793"/>
      <c r="R100" s="2793"/>
      <c r="S100" s="2793"/>
      <c r="T100" s="2794"/>
      <c r="V100" s="2795"/>
      <c r="W100" s="2793"/>
      <c r="X100" s="2793"/>
      <c r="Y100" s="2793"/>
      <c r="Z100" s="2793"/>
      <c r="AA100" s="2793"/>
      <c r="AB100" s="2794"/>
      <c r="AC100" s="2785"/>
      <c r="AD100" s="2795"/>
      <c r="AE100" s="2793"/>
      <c r="AF100" s="2793"/>
      <c r="AG100" s="2796"/>
      <c r="AH100" s="2796"/>
      <c r="AI100" s="2796"/>
      <c r="AJ100" s="2796"/>
      <c r="AK100" s="2797"/>
      <c r="AL100" s="2797"/>
      <c r="AM100" s="2797"/>
      <c r="AN100" s="2797"/>
      <c r="AO100" s="2797"/>
      <c r="AP100" s="2797"/>
      <c r="AQ100" s="2797"/>
      <c r="AR100" s="2799"/>
      <c r="AS100" s="2789"/>
      <c r="AT100" s="2758"/>
      <c r="AU100" s="2548" t="s">
        <v>6776</v>
      </c>
      <c r="AX100" s="3438" t="str">
        <f t="shared" si="1"/>
        <v>Please complete all cells in row</v>
      </c>
      <c r="AY100" s="3132">
        <v>3</v>
      </c>
      <c r="AZ100" s="3485"/>
    </row>
    <row r="101" spans="2:52" ht="16.2" customHeight="1">
      <c r="B101" s="2790" t="s">
        <v>6055</v>
      </c>
      <c r="C101" s="2791" t="s">
        <v>5869</v>
      </c>
      <c r="D101" s="2792" t="s">
        <v>731</v>
      </c>
      <c r="E101" s="2792">
        <v>3</v>
      </c>
      <c r="F101" s="2793"/>
      <c r="G101" s="2793"/>
      <c r="H101" s="2793"/>
      <c r="I101" s="2793"/>
      <c r="J101" s="2793"/>
      <c r="K101" s="2793"/>
      <c r="L101" s="2794"/>
      <c r="M101" s="2800"/>
      <c r="N101" s="2795"/>
      <c r="O101" s="2793"/>
      <c r="P101" s="2793"/>
      <c r="Q101" s="2793"/>
      <c r="R101" s="2793"/>
      <c r="S101" s="2793"/>
      <c r="T101" s="2794"/>
      <c r="V101" s="2795"/>
      <c r="W101" s="2793"/>
      <c r="X101" s="2793"/>
      <c r="Y101" s="2793"/>
      <c r="Z101" s="2793"/>
      <c r="AA101" s="2793"/>
      <c r="AB101" s="2794"/>
      <c r="AC101" s="2785"/>
      <c r="AD101" s="2795"/>
      <c r="AE101" s="2793"/>
      <c r="AF101" s="2793"/>
      <c r="AG101" s="2796"/>
      <c r="AH101" s="2796"/>
      <c r="AI101" s="2796"/>
      <c r="AJ101" s="2796"/>
      <c r="AK101" s="2797"/>
      <c r="AL101" s="2797"/>
      <c r="AM101" s="2797"/>
      <c r="AN101" s="2797"/>
      <c r="AO101" s="2797"/>
      <c r="AP101" s="2797"/>
      <c r="AQ101" s="2797"/>
      <c r="AR101" s="2799"/>
      <c r="AS101" s="2789"/>
      <c r="AT101" s="2758"/>
      <c r="AU101" s="2548" t="s">
        <v>6777</v>
      </c>
      <c r="AX101" s="3438" t="str">
        <f t="shared" si="1"/>
        <v>Please complete all cells in row</v>
      </c>
      <c r="AY101" s="3132">
        <v>3</v>
      </c>
      <c r="AZ101" s="3485"/>
    </row>
    <row r="102" spans="2:52" ht="16.2" customHeight="1">
      <c r="B102" s="2790" t="s">
        <v>6057</v>
      </c>
      <c r="C102" s="2791" t="s">
        <v>5869</v>
      </c>
      <c r="D102" s="2792" t="s">
        <v>731</v>
      </c>
      <c r="E102" s="2792">
        <v>3</v>
      </c>
      <c r="F102" s="2793"/>
      <c r="G102" s="2793"/>
      <c r="H102" s="2793"/>
      <c r="I102" s="2793"/>
      <c r="J102" s="2793"/>
      <c r="K102" s="2793"/>
      <c r="L102" s="2794"/>
      <c r="M102" s="2800"/>
      <c r="N102" s="2795"/>
      <c r="O102" s="2793"/>
      <c r="P102" s="2793"/>
      <c r="Q102" s="2793"/>
      <c r="R102" s="2793"/>
      <c r="S102" s="2793"/>
      <c r="T102" s="2794"/>
      <c r="V102" s="2795"/>
      <c r="W102" s="2793"/>
      <c r="X102" s="2793"/>
      <c r="Y102" s="2793"/>
      <c r="Z102" s="2793"/>
      <c r="AA102" s="2793"/>
      <c r="AB102" s="2794"/>
      <c r="AC102" s="2785"/>
      <c r="AD102" s="2795"/>
      <c r="AE102" s="2793"/>
      <c r="AF102" s="2793"/>
      <c r="AG102" s="2796"/>
      <c r="AH102" s="2796"/>
      <c r="AI102" s="2796"/>
      <c r="AJ102" s="2796"/>
      <c r="AK102" s="2797"/>
      <c r="AL102" s="2797"/>
      <c r="AM102" s="2797"/>
      <c r="AN102" s="2797"/>
      <c r="AO102" s="2797"/>
      <c r="AP102" s="2797"/>
      <c r="AQ102" s="2797"/>
      <c r="AR102" s="2799"/>
      <c r="AS102" s="2789"/>
      <c r="AT102" s="2758"/>
      <c r="AU102" s="2548" t="s">
        <v>6778</v>
      </c>
      <c r="AX102" s="3438" t="str">
        <f t="shared" si="1"/>
        <v>Please complete all cells in row</v>
      </c>
      <c r="AY102" s="3132">
        <v>3</v>
      </c>
      <c r="AZ102" s="3485"/>
    </row>
    <row r="103" spans="2:52" ht="16.2" customHeight="1">
      <c r="B103" s="2790" t="s">
        <v>6059</v>
      </c>
      <c r="C103" s="2791" t="s">
        <v>5869</v>
      </c>
      <c r="D103" s="2792" t="s">
        <v>731</v>
      </c>
      <c r="E103" s="2792">
        <v>3</v>
      </c>
      <c r="F103" s="2793"/>
      <c r="G103" s="2793"/>
      <c r="H103" s="2793"/>
      <c r="I103" s="2793"/>
      <c r="J103" s="2793"/>
      <c r="K103" s="2793"/>
      <c r="L103" s="2794"/>
      <c r="M103" s="2800"/>
      <c r="N103" s="2795"/>
      <c r="O103" s="2793"/>
      <c r="P103" s="2793"/>
      <c r="Q103" s="2793"/>
      <c r="R103" s="2793"/>
      <c r="S103" s="2793"/>
      <c r="T103" s="2794"/>
      <c r="V103" s="2795"/>
      <c r="W103" s="2793"/>
      <c r="X103" s="2793"/>
      <c r="Y103" s="2793"/>
      <c r="Z103" s="2793"/>
      <c r="AA103" s="2793"/>
      <c r="AB103" s="2794"/>
      <c r="AC103" s="2785"/>
      <c r="AD103" s="2795"/>
      <c r="AE103" s="2793"/>
      <c r="AF103" s="2793"/>
      <c r="AG103" s="2796"/>
      <c r="AH103" s="2796"/>
      <c r="AI103" s="2796"/>
      <c r="AJ103" s="2796"/>
      <c r="AK103" s="2797"/>
      <c r="AL103" s="2797"/>
      <c r="AM103" s="2797"/>
      <c r="AN103" s="2797"/>
      <c r="AO103" s="2797"/>
      <c r="AP103" s="2797"/>
      <c r="AQ103" s="2797"/>
      <c r="AR103" s="2799"/>
      <c r="AS103" s="2789"/>
      <c r="AT103" s="2758"/>
      <c r="AU103" s="2548" t="s">
        <v>6779</v>
      </c>
      <c r="AX103" s="3438" t="str">
        <f t="shared" si="1"/>
        <v>Please complete all cells in row</v>
      </c>
      <c r="AY103" s="3132">
        <v>3</v>
      </c>
      <c r="AZ103" s="3485"/>
    </row>
    <row r="104" spans="2:52" ht="16.2" customHeight="1">
      <c r="B104" s="2790" t="s">
        <v>6061</v>
      </c>
      <c r="C104" s="2791" t="s">
        <v>5869</v>
      </c>
      <c r="D104" s="2792" t="s">
        <v>731</v>
      </c>
      <c r="E104" s="2792">
        <v>3</v>
      </c>
      <c r="F104" s="2793"/>
      <c r="G104" s="2793"/>
      <c r="H104" s="2793"/>
      <c r="I104" s="2793"/>
      <c r="J104" s="2793"/>
      <c r="K104" s="2793"/>
      <c r="L104" s="2794"/>
      <c r="M104" s="2800"/>
      <c r="N104" s="2795"/>
      <c r="O104" s="2793"/>
      <c r="P104" s="2793"/>
      <c r="Q104" s="2793"/>
      <c r="R104" s="2793"/>
      <c r="S104" s="2793"/>
      <c r="T104" s="2794"/>
      <c r="V104" s="2795"/>
      <c r="W104" s="2793"/>
      <c r="X104" s="2793"/>
      <c r="Y104" s="2793"/>
      <c r="Z104" s="2793"/>
      <c r="AA104" s="2793"/>
      <c r="AB104" s="2794"/>
      <c r="AC104" s="2785"/>
      <c r="AD104" s="2795"/>
      <c r="AE104" s="2793"/>
      <c r="AF104" s="2793"/>
      <c r="AG104" s="2796"/>
      <c r="AH104" s="2796"/>
      <c r="AI104" s="2796"/>
      <c r="AJ104" s="2796"/>
      <c r="AK104" s="2797"/>
      <c r="AL104" s="2797"/>
      <c r="AM104" s="2797"/>
      <c r="AN104" s="2797"/>
      <c r="AO104" s="2797"/>
      <c r="AP104" s="2797"/>
      <c r="AQ104" s="2797"/>
      <c r="AR104" s="2799"/>
      <c r="AS104" s="2789"/>
      <c r="AT104" s="2758"/>
      <c r="AU104" s="2548" t="s">
        <v>6780</v>
      </c>
      <c r="AX104" s="3438" t="str">
        <f t="shared" si="1"/>
        <v>Please complete all cells in row</v>
      </c>
      <c r="AY104" s="3132">
        <v>3</v>
      </c>
      <c r="AZ104" s="3485"/>
    </row>
    <row r="105" spans="2:52" ht="16.2" customHeight="1">
      <c r="B105" s="2790" t="s">
        <v>6063</v>
      </c>
      <c r="C105" s="2791" t="s">
        <v>5869</v>
      </c>
      <c r="D105" s="2792" t="s">
        <v>731</v>
      </c>
      <c r="E105" s="2792">
        <v>3</v>
      </c>
      <c r="F105" s="2793"/>
      <c r="G105" s="2793"/>
      <c r="H105" s="2793"/>
      <c r="I105" s="2793"/>
      <c r="J105" s="2793"/>
      <c r="K105" s="2793"/>
      <c r="L105" s="2794"/>
      <c r="M105" s="2800"/>
      <c r="N105" s="2795"/>
      <c r="O105" s="2793"/>
      <c r="P105" s="2793"/>
      <c r="Q105" s="2793"/>
      <c r="R105" s="2793"/>
      <c r="S105" s="2793"/>
      <c r="T105" s="2794"/>
      <c r="V105" s="2795"/>
      <c r="W105" s="2793"/>
      <c r="X105" s="2793"/>
      <c r="Y105" s="2793"/>
      <c r="Z105" s="2793"/>
      <c r="AA105" s="2793"/>
      <c r="AB105" s="2794"/>
      <c r="AC105" s="2785"/>
      <c r="AD105" s="2795"/>
      <c r="AE105" s="2793"/>
      <c r="AF105" s="2793"/>
      <c r="AG105" s="2796"/>
      <c r="AH105" s="2796"/>
      <c r="AI105" s="2796"/>
      <c r="AJ105" s="2796"/>
      <c r="AK105" s="2797"/>
      <c r="AL105" s="2797"/>
      <c r="AM105" s="2797"/>
      <c r="AN105" s="2797"/>
      <c r="AO105" s="2797"/>
      <c r="AP105" s="2797"/>
      <c r="AQ105" s="2797"/>
      <c r="AR105" s="2799"/>
      <c r="AS105" s="2789"/>
      <c r="AT105" s="2758"/>
      <c r="AU105" s="2548" t="s">
        <v>6781</v>
      </c>
      <c r="AX105" s="3438" t="str">
        <f t="shared" si="1"/>
        <v>Please complete all cells in row</v>
      </c>
      <c r="AY105" s="3132">
        <v>3</v>
      </c>
      <c r="AZ105" s="3485"/>
    </row>
    <row r="106" spans="2:52" ht="16.2" customHeight="1">
      <c r="B106" s="2790" t="s">
        <v>6065</v>
      </c>
      <c r="C106" s="2791" t="s">
        <v>5869</v>
      </c>
      <c r="D106" s="2792" t="s">
        <v>731</v>
      </c>
      <c r="E106" s="2792">
        <v>3</v>
      </c>
      <c r="F106" s="2793"/>
      <c r="G106" s="2793"/>
      <c r="H106" s="2793"/>
      <c r="I106" s="2793"/>
      <c r="J106" s="2793"/>
      <c r="K106" s="2793"/>
      <c r="L106" s="2794"/>
      <c r="M106" s="2800"/>
      <c r="N106" s="2795"/>
      <c r="O106" s="2793"/>
      <c r="P106" s="2793"/>
      <c r="Q106" s="2793"/>
      <c r="R106" s="2793"/>
      <c r="S106" s="2793"/>
      <c r="T106" s="2794"/>
      <c r="V106" s="2795"/>
      <c r="W106" s="2793"/>
      <c r="X106" s="2793"/>
      <c r="Y106" s="2793"/>
      <c r="Z106" s="2793"/>
      <c r="AA106" s="2793"/>
      <c r="AB106" s="2794"/>
      <c r="AC106" s="2785"/>
      <c r="AD106" s="2795"/>
      <c r="AE106" s="2793"/>
      <c r="AF106" s="2793"/>
      <c r="AG106" s="2796"/>
      <c r="AH106" s="2796"/>
      <c r="AI106" s="2796"/>
      <c r="AJ106" s="2796"/>
      <c r="AK106" s="2797"/>
      <c r="AL106" s="2797"/>
      <c r="AM106" s="2797"/>
      <c r="AN106" s="2797"/>
      <c r="AO106" s="2797"/>
      <c r="AP106" s="2797"/>
      <c r="AQ106" s="2797"/>
      <c r="AR106" s="2799"/>
      <c r="AS106" s="2789"/>
      <c r="AT106" s="2758"/>
      <c r="AU106" s="2548" t="s">
        <v>6782</v>
      </c>
      <c r="AX106" s="3438" t="str">
        <f t="shared" si="1"/>
        <v>Please complete all cells in row</v>
      </c>
      <c r="AY106" s="3132">
        <v>3</v>
      </c>
      <c r="AZ106" s="3485"/>
    </row>
    <row r="107" spans="2:52" ht="16.2" customHeight="1">
      <c r="B107" s="2790" t="s">
        <v>6067</v>
      </c>
      <c r="C107" s="2791" t="s">
        <v>5869</v>
      </c>
      <c r="D107" s="2792" t="s">
        <v>731</v>
      </c>
      <c r="E107" s="2792">
        <v>3</v>
      </c>
      <c r="F107" s="2793"/>
      <c r="G107" s="2793"/>
      <c r="H107" s="2793"/>
      <c r="I107" s="2793"/>
      <c r="J107" s="2793"/>
      <c r="K107" s="2793"/>
      <c r="L107" s="2794"/>
      <c r="M107" s="2800"/>
      <c r="N107" s="2795"/>
      <c r="O107" s="2793"/>
      <c r="P107" s="2793"/>
      <c r="Q107" s="2793"/>
      <c r="R107" s="2793"/>
      <c r="S107" s="2793"/>
      <c r="T107" s="2794"/>
      <c r="V107" s="2795"/>
      <c r="W107" s="2793"/>
      <c r="X107" s="2793"/>
      <c r="Y107" s="2793"/>
      <c r="Z107" s="2793"/>
      <c r="AA107" s="2793"/>
      <c r="AB107" s="2794"/>
      <c r="AC107" s="2785"/>
      <c r="AD107" s="2795"/>
      <c r="AE107" s="2793"/>
      <c r="AF107" s="2793"/>
      <c r="AG107" s="2796"/>
      <c r="AH107" s="2796"/>
      <c r="AI107" s="2796"/>
      <c r="AJ107" s="2796"/>
      <c r="AK107" s="2797"/>
      <c r="AL107" s="2797"/>
      <c r="AM107" s="2797"/>
      <c r="AN107" s="2797"/>
      <c r="AO107" s="2797"/>
      <c r="AP107" s="2797"/>
      <c r="AQ107" s="2797"/>
      <c r="AR107" s="2799"/>
      <c r="AS107" s="2789"/>
      <c r="AT107" s="2758"/>
      <c r="AU107" s="2548" t="s">
        <v>6783</v>
      </c>
      <c r="AX107" s="3438" t="str">
        <f t="shared" si="1"/>
        <v>Please complete all cells in row</v>
      </c>
      <c r="AY107" s="3132">
        <v>3</v>
      </c>
      <c r="AZ107" s="3485"/>
    </row>
    <row r="108" spans="2:52" ht="16.2" customHeight="1">
      <c r="B108" s="2790" t="s">
        <v>6069</v>
      </c>
      <c r="C108" s="2791" t="s">
        <v>5869</v>
      </c>
      <c r="D108" s="2792" t="s">
        <v>731</v>
      </c>
      <c r="E108" s="2792">
        <v>3</v>
      </c>
      <c r="F108" s="2793"/>
      <c r="G108" s="2793"/>
      <c r="H108" s="2793"/>
      <c r="I108" s="2793"/>
      <c r="J108" s="2793"/>
      <c r="K108" s="2793"/>
      <c r="L108" s="2794"/>
      <c r="M108" s="2800"/>
      <c r="N108" s="2795"/>
      <c r="O108" s="2793"/>
      <c r="P108" s="2793"/>
      <c r="Q108" s="2793"/>
      <c r="R108" s="2793"/>
      <c r="S108" s="2793"/>
      <c r="T108" s="2794"/>
      <c r="V108" s="2795"/>
      <c r="W108" s="2793"/>
      <c r="X108" s="2793"/>
      <c r="Y108" s="2793"/>
      <c r="Z108" s="2793"/>
      <c r="AA108" s="2793"/>
      <c r="AB108" s="2794"/>
      <c r="AC108" s="2785"/>
      <c r="AD108" s="2795"/>
      <c r="AE108" s="2793"/>
      <c r="AF108" s="2793"/>
      <c r="AG108" s="2796"/>
      <c r="AH108" s="2796"/>
      <c r="AI108" s="2796"/>
      <c r="AJ108" s="2796"/>
      <c r="AK108" s="2797"/>
      <c r="AL108" s="2797"/>
      <c r="AM108" s="2797"/>
      <c r="AN108" s="2797"/>
      <c r="AO108" s="2797"/>
      <c r="AP108" s="2797"/>
      <c r="AQ108" s="2797"/>
      <c r="AR108" s="2799"/>
      <c r="AS108" s="2789"/>
      <c r="AT108" s="2758"/>
      <c r="AU108" s="2548" t="s">
        <v>6784</v>
      </c>
      <c r="AX108" s="3438" t="str">
        <f t="shared" si="1"/>
        <v>Please complete all cells in row</v>
      </c>
      <c r="AY108" s="3132">
        <v>3</v>
      </c>
      <c r="AZ108" s="3485"/>
    </row>
    <row r="109" spans="2:52" ht="16.2" customHeight="1">
      <c r="B109" s="2790" t="s">
        <v>6071</v>
      </c>
      <c r="C109" s="2791" t="s">
        <v>5869</v>
      </c>
      <c r="D109" s="2792" t="s">
        <v>731</v>
      </c>
      <c r="E109" s="2792">
        <v>3</v>
      </c>
      <c r="F109" s="2793"/>
      <c r="G109" s="2793"/>
      <c r="H109" s="2793"/>
      <c r="I109" s="2793"/>
      <c r="J109" s="2793"/>
      <c r="K109" s="2793"/>
      <c r="L109" s="2794"/>
      <c r="M109" s="2800"/>
      <c r="N109" s="2795"/>
      <c r="O109" s="2793"/>
      <c r="P109" s="2793"/>
      <c r="Q109" s="2793"/>
      <c r="R109" s="2793"/>
      <c r="S109" s="2793"/>
      <c r="T109" s="2794"/>
      <c r="V109" s="2795"/>
      <c r="W109" s="2793"/>
      <c r="X109" s="2793"/>
      <c r="Y109" s="2793"/>
      <c r="Z109" s="2793"/>
      <c r="AA109" s="2793"/>
      <c r="AB109" s="2794"/>
      <c r="AC109" s="2785"/>
      <c r="AD109" s="2795"/>
      <c r="AE109" s="2793"/>
      <c r="AF109" s="2793"/>
      <c r="AG109" s="2796"/>
      <c r="AH109" s="2796"/>
      <c r="AI109" s="2796"/>
      <c r="AJ109" s="2796"/>
      <c r="AK109" s="2797"/>
      <c r="AL109" s="2797"/>
      <c r="AM109" s="2797"/>
      <c r="AN109" s="2797"/>
      <c r="AO109" s="2797"/>
      <c r="AP109" s="2797"/>
      <c r="AQ109" s="2797"/>
      <c r="AR109" s="2799"/>
      <c r="AS109" s="2789"/>
      <c r="AT109" s="2758"/>
      <c r="AU109" s="2548" t="s">
        <v>6785</v>
      </c>
      <c r="AX109" s="3438" t="str">
        <f t="shared" si="1"/>
        <v>Please complete all cells in row</v>
      </c>
      <c r="AY109" s="3132">
        <v>3</v>
      </c>
      <c r="AZ109" s="3485"/>
    </row>
    <row r="110" spans="2:52" ht="16.2" customHeight="1">
      <c r="B110" s="2790" t="s">
        <v>6073</v>
      </c>
      <c r="C110" s="2791" t="s">
        <v>5869</v>
      </c>
      <c r="D110" s="2792" t="s">
        <v>731</v>
      </c>
      <c r="E110" s="2792">
        <v>3</v>
      </c>
      <c r="F110" s="2793"/>
      <c r="G110" s="2793"/>
      <c r="H110" s="2793"/>
      <c r="I110" s="2793"/>
      <c r="J110" s="2793"/>
      <c r="K110" s="2793"/>
      <c r="L110" s="2794"/>
      <c r="M110" s="2800"/>
      <c r="N110" s="2795"/>
      <c r="O110" s="2793"/>
      <c r="P110" s="2793"/>
      <c r="Q110" s="2793"/>
      <c r="R110" s="2793"/>
      <c r="S110" s="2793"/>
      <c r="T110" s="2794"/>
      <c r="V110" s="2795"/>
      <c r="W110" s="2793"/>
      <c r="X110" s="2793"/>
      <c r="Y110" s="2793"/>
      <c r="Z110" s="2793"/>
      <c r="AA110" s="2793"/>
      <c r="AB110" s="2794"/>
      <c r="AC110" s="2785"/>
      <c r="AD110" s="2795"/>
      <c r="AE110" s="2793"/>
      <c r="AF110" s="2793"/>
      <c r="AG110" s="2796"/>
      <c r="AH110" s="2796"/>
      <c r="AI110" s="2796"/>
      <c r="AJ110" s="2796"/>
      <c r="AK110" s="2797"/>
      <c r="AL110" s="2797"/>
      <c r="AM110" s="2797"/>
      <c r="AN110" s="2797"/>
      <c r="AO110" s="2797"/>
      <c r="AP110" s="2797"/>
      <c r="AQ110" s="2797"/>
      <c r="AR110" s="2799"/>
      <c r="AS110" s="2789"/>
      <c r="AT110" s="2758"/>
      <c r="AU110" s="2548" t="s">
        <v>6786</v>
      </c>
      <c r="AX110" s="3438" t="str">
        <f t="shared" si="1"/>
        <v>Please complete all cells in row</v>
      </c>
      <c r="AY110" s="3132">
        <v>3</v>
      </c>
      <c r="AZ110" s="3485"/>
    </row>
    <row r="111" spans="2:52" ht="16.2" customHeight="1">
      <c r="B111" s="2790" t="s">
        <v>6075</v>
      </c>
      <c r="C111" s="2791" t="s">
        <v>5869</v>
      </c>
      <c r="D111" s="2792" t="s">
        <v>731</v>
      </c>
      <c r="E111" s="2792">
        <v>3</v>
      </c>
      <c r="F111" s="2793"/>
      <c r="G111" s="2793"/>
      <c r="H111" s="2793"/>
      <c r="I111" s="2793"/>
      <c r="J111" s="2793"/>
      <c r="K111" s="2793"/>
      <c r="L111" s="2794"/>
      <c r="M111" s="2800"/>
      <c r="N111" s="2795"/>
      <c r="O111" s="2793"/>
      <c r="P111" s="2793"/>
      <c r="Q111" s="2793"/>
      <c r="R111" s="2793"/>
      <c r="S111" s="2793"/>
      <c r="T111" s="2794"/>
      <c r="V111" s="2795"/>
      <c r="W111" s="2793"/>
      <c r="X111" s="2793"/>
      <c r="Y111" s="2793"/>
      <c r="Z111" s="2793"/>
      <c r="AA111" s="2793"/>
      <c r="AB111" s="2794"/>
      <c r="AC111" s="2785"/>
      <c r="AD111" s="2795"/>
      <c r="AE111" s="2793"/>
      <c r="AF111" s="2793"/>
      <c r="AG111" s="2796"/>
      <c r="AH111" s="2796"/>
      <c r="AI111" s="2796"/>
      <c r="AJ111" s="2796"/>
      <c r="AK111" s="2797"/>
      <c r="AL111" s="2797"/>
      <c r="AM111" s="2797"/>
      <c r="AN111" s="2797"/>
      <c r="AO111" s="2797"/>
      <c r="AP111" s="2797"/>
      <c r="AQ111" s="2797"/>
      <c r="AR111" s="2799"/>
      <c r="AS111" s="2789"/>
      <c r="AT111" s="2758"/>
      <c r="AU111" s="2548" t="s">
        <v>6787</v>
      </c>
      <c r="AX111" s="3438" t="str">
        <f t="shared" si="1"/>
        <v>Please complete all cells in row</v>
      </c>
      <c r="AY111" s="3132">
        <v>3</v>
      </c>
      <c r="AZ111" s="3485"/>
    </row>
    <row r="112" spans="2:52" ht="16.2" customHeight="1">
      <c r="B112" s="2790" t="s">
        <v>6077</v>
      </c>
      <c r="C112" s="2791" t="s">
        <v>5869</v>
      </c>
      <c r="D112" s="2792" t="s">
        <v>731</v>
      </c>
      <c r="E112" s="2792">
        <v>3</v>
      </c>
      <c r="F112" s="2793"/>
      <c r="G112" s="2793"/>
      <c r="H112" s="2793"/>
      <c r="I112" s="2793"/>
      <c r="J112" s="2793"/>
      <c r="K112" s="2793"/>
      <c r="L112" s="2794"/>
      <c r="M112" s="2800"/>
      <c r="N112" s="2795"/>
      <c r="O112" s="2793"/>
      <c r="P112" s="2793"/>
      <c r="Q112" s="2793"/>
      <c r="R112" s="2793"/>
      <c r="S112" s="2793"/>
      <c r="T112" s="2794"/>
      <c r="V112" s="2795"/>
      <c r="W112" s="2793"/>
      <c r="X112" s="2793"/>
      <c r="Y112" s="2793"/>
      <c r="Z112" s="2793"/>
      <c r="AA112" s="2793"/>
      <c r="AB112" s="2794"/>
      <c r="AC112" s="2785"/>
      <c r="AD112" s="2795"/>
      <c r="AE112" s="2793"/>
      <c r="AF112" s="2793"/>
      <c r="AG112" s="2796"/>
      <c r="AH112" s="2796"/>
      <c r="AI112" s="2796"/>
      <c r="AJ112" s="2796"/>
      <c r="AK112" s="2797"/>
      <c r="AL112" s="2797"/>
      <c r="AM112" s="2797"/>
      <c r="AN112" s="2797"/>
      <c r="AO112" s="2797"/>
      <c r="AP112" s="2797"/>
      <c r="AQ112" s="2797"/>
      <c r="AR112" s="2799"/>
      <c r="AS112" s="2789"/>
      <c r="AT112" s="2758"/>
      <c r="AU112" s="2548" t="s">
        <v>6788</v>
      </c>
      <c r="AX112" s="3438" t="str">
        <f t="shared" si="1"/>
        <v>Please complete all cells in row</v>
      </c>
      <c r="AY112" s="3132">
        <v>3</v>
      </c>
      <c r="AZ112" s="3485"/>
    </row>
    <row r="113" spans="2:52" ht="16.2" customHeight="1">
      <c r="B113" s="2790" t="s">
        <v>6079</v>
      </c>
      <c r="C113" s="2791" t="s">
        <v>5869</v>
      </c>
      <c r="D113" s="2792" t="s">
        <v>731</v>
      </c>
      <c r="E113" s="2792">
        <v>3</v>
      </c>
      <c r="F113" s="2793"/>
      <c r="G113" s="2793"/>
      <c r="H113" s="2793"/>
      <c r="I113" s="2793"/>
      <c r="J113" s="2793"/>
      <c r="K113" s="2793"/>
      <c r="L113" s="2794"/>
      <c r="M113" s="2800"/>
      <c r="N113" s="2795"/>
      <c r="O113" s="2793"/>
      <c r="P113" s="2793"/>
      <c r="Q113" s="2793"/>
      <c r="R113" s="2793"/>
      <c r="S113" s="2793"/>
      <c r="T113" s="2794"/>
      <c r="V113" s="2795"/>
      <c r="W113" s="2793"/>
      <c r="X113" s="2793"/>
      <c r="Y113" s="2793"/>
      <c r="Z113" s="2793"/>
      <c r="AA113" s="2793"/>
      <c r="AB113" s="2794"/>
      <c r="AC113" s="2785"/>
      <c r="AD113" s="2795"/>
      <c r="AE113" s="2793"/>
      <c r="AF113" s="2793"/>
      <c r="AG113" s="2796"/>
      <c r="AH113" s="2796"/>
      <c r="AI113" s="2796"/>
      <c r="AJ113" s="2796"/>
      <c r="AK113" s="2797"/>
      <c r="AL113" s="2797"/>
      <c r="AM113" s="2797"/>
      <c r="AN113" s="2797"/>
      <c r="AO113" s="2797"/>
      <c r="AP113" s="2797"/>
      <c r="AQ113" s="2797"/>
      <c r="AR113" s="2799"/>
      <c r="AS113" s="2789"/>
      <c r="AT113" s="2758"/>
      <c r="AU113" s="2548" t="s">
        <v>6789</v>
      </c>
      <c r="AX113" s="3438" t="str">
        <f t="shared" si="1"/>
        <v>Please complete all cells in row</v>
      </c>
      <c r="AY113" s="3132">
        <v>3</v>
      </c>
      <c r="AZ113" s="3485"/>
    </row>
    <row r="114" spans="2:52" ht="16.2" customHeight="1">
      <c r="B114" s="2790" t="s">
        <v>6081</v>
      </c>
      <c r="C114" s="2791" t="s">
        <v>5869</v>
      </c>
      <c r="D114" s="2792" t="s">
        <v>731</v>
      </c>
      <c r="E114" s="2792">
        <v>3</v>
      </c>
      <c r="F114" s="2793"/>
      <c r="G114" s="2793"/>
      <c r="H114" s="2793"/>
      <c r="I114" s="2793"/>
      <c r="J114" s="2793"/>
      <c r="K114" s="2793"/>
      <c r="L114" s="2794"/>
      <c r="M114" s="2800"/>
      <c r="N114" s="2795"/>
      <c r="O114" s="2793"/>
      <c r="P114" s="2793"/>
      <c r="Q114" s="2793"/>
      <c r="R114" s="2793"/>
      <c r="S114" s="2793"/>
      <c r="T114" s="2794"/>
      <c r="V114" s="2795"/>
      <c r="W114" s="2793"/>
      <c r="X114" s="2793"/>
      <c r="Y114" s="2793"/>
      <c r="Z114" s="2793"/>
      <c r="AA114" s="2793"/>
      <c r="AB114" s="2794"/>
      <c r="AC114" s="2785"/>
      <c r="AD114" s="2795"/>
      <c r="AE114" s="2793"/>
      <c r="AF114" s="2793"/>
      <c r="AG114" s="2796"/>
      <c r="AH114" s="2796"/>
      <c r="AI114" s="2796"/>
      <c r="AJ114" s="2796"/>
      <c r="AK114" s="2797"/>
      <c r="AL114" s="2797"/>
      <c r="AM114" s="2797"/>
      <c r="AN114" s="2797"/>
      <c r="AO114" s="2797"/>
      <c r="AP114" s="2797"/>
      <c r="AQ114" s="2797"/>
      <c r="AR114" s="2799"/>
      <c r="AS114" s="2789"/>
      <c r="AT114" s="2758"/>
      <c r="AU114" s="2548" t="s">
        <v>6790</v>
      </c>
      <c r="AX114" s="3438" t="str">
        <f t="shared" si="1"/>
        <v>Please complete all cells in row</v>
      </c>
      <c r="AY114" s="3132">
        <v>3</v>
      </c>
      <c r="AZ114" s="3485"/>
    </row>
    <row r="115" spans="2:52" ht="16.2" customHeight="1">
      <c r="B115" s="2790" t="s">
        <v>6083</v>
      </c>
      <c r="C115" s="2791" t="s">
        <v>5869</v>
      </c>
      <c r="D115" s="2792" t="s">
        <v>731</v>
      </c>
      <c r="E115" s="2792">
        <v>3</v>
      </c>
      <c r="F115" s="2793"/>
      <c r="G115" s="2793"/>
      <c r="H115" s="2793"/>
      <c r="I115" s="2793"/>
      <c r="J115" s="2793"/>
      <c r="K115" s="2793"/>
      <c r="L115" s="2794"/>
      <c r="M115" s="2800"/>
      <c r="N115" s="2795"/>
      <c r="O115" s="2793"/>
      <c r="P115" s="2793"/>
      <c r="Q115" s="2793"/>
      <c r="R115" s="2793"/>
      <c r="S115" s="2793"/>
      <c r="T115" s="2794"/>
      <c r="V115" s="2795"/>
      <c r="W115" s="2793"/>
      <c r="X115" s="2793"/>
      <c r="Y115" s="2793"/>
      <c r="Z115" s="2793"/>
      <c r="AA115" s="2793"/>
      <c r="AB115" s="2794"/>
      <c r="AC115" s="2785"/>
      <c r="AD115" s="2795"/>
      <c r="AE115" s="2793"/>
      <c r="AF115" s="2793"/>
      <c r="AG115" s="2796"/>
      <c r="AH115" s="2796"/>
      <c r="AI115" s="2796"/>
      <c r="AJ115" s="2796"/>
      <c r="AK115" s="2797"/>
      <c r="AL115" s="2797"/>
      <c r="AM115" s="2797"/>
      <c r="AN115" s="2797"/>
      <c r="AO115" s="2797"/>
      <c r="AP115" s="2797"/>
      <c r="AQ115" s="2797"/>
      <c r="AR115" s="2799"/>
      <c r="AS115" s="2789"/>
      <c r="AT115" s="2758"/>
      <c r="AU115" s="2548" t="s">
        <v>6791</v>
      </c>
      <c r="AX115" s="3438" t="str">
        <f t="shared" si="1"/>
        <v>Please complete all cells in row</v>
      </c>
      <c r="AY115" s="3132">
        <v>3</v>
      </c>
      <c r="AZ115" s="3485"/>
    </row>
    <row r="116" spans="2:52" ht="16.2" customHeight="1">
      <c r="B116" s="2790" t="s">
        <v>6085</v>
      </c>
      <c r="C116" s="2791" t="s">
        <v>5869</v>
      </c>
      <c r="D116" s="2792" t="s">
        <v>731</v>
      </c>
      <c r="E116" s="2792">
        <v>3</v>
      </c>
      <c r="F116" s="2793"/>
      <c r="G116" s="2793"/>
      <c r="H116" s="2793"/>
      <c r="I116" s="2793"/>
      <c r="J116" s="2793"/>
      <c r="K116" s="2793"/>
      <c r="L116" s="2794"/>
      <c r="M116" s="2800"/>
      <c r="N116" s="2795"/>
      <c r="O116" s="2793"/>
      <c r="P116" s="2793"/>
      <c r="Q116" s="2793"/>
      <c r="R116" s="2793"/>
      <c r="S116" s="2793"/>
      <c r="T116" s="2794"/>
      <c r="V116" s="2795"/>
      <c r="W116" s="2793"/>
      <c r="X116" s="2793"/>
      <c r="Y116" s="2793"/>
      <c r="Z116" s="2793"/>
      <c r="AA116" s="2793"/>
      <c r="AB116" s="2794"/>
      <c r="AC116" s="2785"/>
      <c r="AD116" s="2795"/>
      <c r="AE116" s="2793"/>
      <c r="AF116" s="2793"/>
      <c r="AG116" s="2796"/>
      <c r="AH116" s="2796"/>
      <c r="AI116" s="2796"/>
      <c r="AJ116" s="2796"/>
      <c r="AK116" s="2797"/>
      <c r="AL116" s="2797"/>
      <c r="AM116" s="2797"/>
      <c r="AN116" s="2797"/>
      <c r="AO116" s="2797"/>
      <c r="AP116" s="2797"/>
      <c r="AQ116" s="2797"/>
      <c r="AR116" s="2799"/>
      <c r="AS116" s="2789"/>
      <c r="AT116" s="2758"/>
      <c r="AU116" s="2548" t="s">
        <v>6792</v>
      </c>
      <c r="AX116" s="3438" t="str">
        <f t="shared" si="1"/>
        <v>Please complete all cells in row</v>
      </c>
      <c r="AY116" s="3132">
        <v>3</v>
      </c>
      <c r="AZ116" s="3485"/>
    </row>
    <row r="117" spans="2:52" ht="16.2" customHeight="1">
      <c r="B117" s="2790" t="s">
        <v>6087</v>
      </c>
      <c r="C117" s="2791" t="s">
        <v>5869</v>
      </c>
      <c r="D117" s="2792" t="s">
        <v>731</v>
      </c>
      <c r="E117" s="2792">
        <v>3</v>
      </c>
      <c r="F117" s="2793"/>
      <c r="G117" s="2793"/>
      <c r="H117" s="2793"/>
      <c r="I117" s="2793"/>
      <c r="J117" s="2793"/>
      <c r="K117" s="2793"/>
      <c r="L117" s="2794"/>
      <c r="M117" s="2800"/>
      <c r="N117" s="2795"/>
      <c r="O117" s="2793"/>
      <c r="P117" s="2793"/>
      <c r="Q117" s="2793"/>
      <c r="R117" s="2793"/>
      <c r="S117" s="2793"/>
      <c r="T117" s="2794"/>
      <c r="V117" s="2795"/>
      <c r="W117" s="2793"/>
      <c r="X117" s="2793"/>
      <c r="Y117" s="2793"/>
      <c r="Z117" s="2793"/>
      <c r="AA117" s="2793"/>
      <c r="AB117" s="2794"/>
      <c r="AC117" s="2785"/>
      <c r="AD117" s="2795"/>
      <c r="AE117" s="2793"/>
      <c r="AF117" s="2793"/>
      <c r="AG117" s="2796"/>
      <c r="AH117" s="2796"/>
      <c r="AI117" s="2796"/>
      <c r="AJ117" s="2796"/>
      <c r="AK117" s="2797"/>
      <c r="AL117" s="2797"/>
      <c r="AM117" s="2797"/>
      <c r="AN117" s="2797"/>
      <c r="AO117" s="2797"/>
      <c r="AP117" s="2797"/>
      <c r="AQ117" s="2797"/>
      <c r="AR117" s="2799"/>
      <c r="AS117" s="2789"/>
      <c r="AT117" s="2758"/>
      <c r="AU117" s="2548" t="s">
        <v>6793</v>
      </c>
      <c r="AX117" s="3438" t="str">
        <f t="shared" si="1"/>
        <v>Please complete all cells in row</v>
      </c>
      <c r="AY117" s="3132">
        <v>3</v>
      </c>
      <c r="AZ117" s="3485"/>
    </row>
    <row r="118" spans="2:52" ht="16.2" customHeight="1">
      <c r="B118" s="2790" t="s">
        <v>6089</v>
      </c>
      <c r="C118" s="2791" t="s">
        <v>5869</v>
      </c>
      <c r="D118" s="2792" t="s">
        <v>731</v>
      </c>
      <c r="E118" s="2792">
        <v>3</v>
      </c>
      <c r="F118" s="2793"/>
      <c r="G118" s="2793"/>
      <c r="H118" s="2793"/>
      <c r="I118" s="2793"/>
      <c r="J118" s="2793"/>
      <c r="K118" s="2793"/>
      <c r="L118" s="2794"/>
      <c r="M118" s="2800"/>
      <c r="N118" s="2795"/>
      <c r="O118" s="2793"/>
      <c r="P118" s="2793"/>
      <c r="Q118" s="2793"/>
      <c r="R118" s="2793"/>
      <c r="S118" s="2793"/>
      <c r="T118" s="2794"/>
      <c r="V118" s="2795"/>
      <c r="W118" s="2793"/>
      <c r="X118" s="2793"/>
      <c r="Y118" s="2793"/>
      <c r="Z118" s="2793"/>
      <c r="AA118" s="2793"/>
      <c r="AB118" s="2794"/>
      <c r="AC118" s="2785"/>
      <c r="AD118" s="2795"/>
      <c r="AE118" s="2793"/>
      <c r="AF118" s="2793"/>
      <c r="AG118" s="2796"/>
      <c r="AH118" s="2796"/>
      <c r="AI118" s="2796"/>
      <c r="AJ118" s="2796"/>
      <c r="AK118" s="2797"/>
      <c r="AL118" s="2797"/>
      <c r="AM118" s="2797"/>
      <c r="AN118" s="2797"/>
      <c r="AO118" s="2797"/>
      <c r="AP118" s="2797"/>
      <c r="AQ118" s="2797"/>
      <c r="AR118" s="2799"/>
      <c r="AS118" s="2789"/>
      <c r="AT118" s="2758"/>
      <c r="AU118" s="2548" t="s">
        <v>6794</v>
      </c>
      <c r="AX118" s="3438" t="str">
        <f t="shared" si="1"/>
        <v>Please complete all cells in row</v>
      </c>
      <c r="AY118" s="3132">
        <v>3</v>
      </c>
      <c r="AZ118" s="3485"/>
    </row>
    <row r="119" spans="2:52" ht="16.2" customHeight="1">
      <c r="B119" s="2790" t="s">
        <v>6091</v>
      </c>
      <c r="C119" s="2791" t="s">
        <v>5869</v>
      </c>
      <c r="D119" s="2792" t="s">
        <v>731</v>
      </c>
      <c r="E119" s="2792">
        <v>3</v>
      </c>
      <c r="F119" s="2793"/>
      <c r="G119" s="2793"/>
      <c r="H119" s="2793"/>
      <c r="I119" s="2793"/>
      <c r="J119" s="2793"/>
      <c r="K119" s="2793"/>
      <c r="L119" s="2794"/>
      <c r="M119" s="2800"/>
      <c r="N119" s="2795"/>
      <c r="O119" s="2793"/>
      <c r="P119" s="2793"/>
      <c r="Q119" s="2793"/>
      <c r="R119" s="2793"/>
      <c r="S119" s="2793"/>
      <c r="T119" s="2794"/>
      <c r="V119" s="2795"/>
      <c r="W119" s="2793"/>
      <c r="X119" s="2793"/>
      <c r="Y119" s="2793"/>
      <c r="Z119" s="2793"/>
      <c r="AA119" s="2793"/>
      <c r="AB119" s="2794"/>
      <c r="AC119" s="2785"/>
      <c r="AD119" s="2795"/>
      <c r="AE119" s="2793"/>
      <c r="AF119" s="2793"/>
      <c r="AG119" s="2796"/>
      <c r="AH119" s="2796"/>
      <c r="AI119" s="2796"/>
      <c r="AJ119" s="2796"/>
      <c r="AK119" s="2797"/>
      <c r="AL119" s="2797"/>
      <c r="AM119" s="2797"/>
      <c r="AN119" s="2797"/>
      <c r="AO119" s="2797"/>
      <c r="AP119" s="2797"/>
      <c r="AQ119" s="2797"/>
      <c r="AR119" s="2799"/>
      <c r="AS119" s="2789"/>
      <c r="AT119" s="2758"/>
      <c r="AU119" s="2548" t="s">
        <v>6795</v>
      </c>
      <c r="AX119" s="3438" t="str">
        <f t="shared" si="1"/>
        <v>Please complete all cells in row</v>
      </c>
      <c r="AY119" s="3132">
        <v>3</v>
      </c>
      <c r="AZ119" s="3485"/>
    </row>
    <row r="120" spans="2:52" ht="16.2" customHeight="1">
      <c r="B120" s="2790" t="s">
        <v>6093</v>
      </c>
      <c r="C120" s="2791" t="s">
        <v>5869</v>
      </c>
      <c r="D120" s="2792" t="s">
        <v>731</v>
      </c>
      <c r="E120" s="2792">
        <v>3</v>
      </c>
      <c r="F120" s="2793"/>
      <c r="G120" s="2793"/>
      <c r="H120" s="2793"/>
      <c r="I120" s="2793"/>
      <c r="J120" s="2793"/>
      <c r="K120" s="2793"/>
      <c r="L120" s="2794"/>
      <c r="M120" s="2800"/>
      <c r="N120" s="2795"/>
      <c r="O120" s="2793"/>
      <c r="P120" s="2793"/>
      <c r="Q120" s="2793"/>
      <c r="R120" s="2793"/>
      <c r="S120" s="2793"/>
      <c r="T120" s="2794"/>
      <c r="V120" s="2795"/>
      <c r="W120" s="2793"/>
      <c r="X120" s="2793"/>
      <c r="Y120" s="2793"/>
      <c r="Z120" s="2793"/>
      <c r="AA120" s="2793"/>
      <c r="AB120" s="2794"/>
      <c r="AC120" s="2785"/>
      <c r="AD120" s="2795"/>
      <c r="AE120" s="2793"/>
      <c r="AF120" s="2793"/>
      <c r="AG120" s="2796"/>
      <c r="AH120" s="2796"/>
      <c r="AI120" s="2796"/>
      <c r="AJ120" s="2796"/>
      <c r="AK120" s="2797"/>
      <c r="AL120" s="2797"/>
      <c r="AM120" s="2797"/>
      <c r="AN120" s="2797"/>
      <c r="AO120" s="2797"/>
      <c r="AP120" s="2797"/>
      <c r="AQ120" s="2797"/>
      <c r="AR120" s="2799"/>
      <c r="AS120" s="2789"/>
      <c r="AT120" s="2758"/>
      <c r="AU120" s="2548" t="s">
        <v>6796</v>
      </c>
      <c r="AX120" s="3438" t="str">
        <f t="shared" si="1"/>
        <v>Please complete all cells in row</v>
      </c>
      <c r="AY120" s="3132">
        <v>3</v>
      </c>
      <c r="AZ120" s="3485"/>
    </row>
    <row r="121" spans="2:52" ht="16.2" customHeight="1">
      <c r="B121" s="2790" t="s">
        <v>6095</v>
      </c>
      <c r="C121" s="2791" t="s">
        <v>5869</v>
      </c>
      <c r="D121" s="2792" t="s">
        <v>731</v>
      </c>
      <c r="E121" s="2792">
        <v>3</v>
      </c>
      <c r="F121" s="2793"/>
      <c r="G121" s="2793"/>
      <c r="H121" s="2793"/>
      <c r="I121" s="2793"/>
      <c r="J121" s="2793"/>
      <c r="K121" s="2793"/>
      <c r="L121" s="2794"/>
      <c r="M121" s="2800"/>
      <c r="N121" s="2795"/>
      <c r="O121" s="2793"/>
      <c r="P121" s="2793"/>
      <c r="Q121" s="2793"/>
      <c r="R121" s="2793"/>
      <c r="S121" s="2793"/>
      <c r="T121" s="2794"/>
      <c r="V121" s="2795"/>
      <c r="W121" s="2793"/>
      <c r="X121" s="2793"/>
      <c r="Y121" s="2793"/>
      <c r="Z121" s="2793"/>
      <c r="AA121" s="2793"/>
      <c r="AB121" s="2794"/>
      <c r="AC121" s="2785"/>
      <c r="AD121" s="2795"/>
      <c r="AE121" s="2793"/>
      <c r="AF121" s="2793"/>
      <c r="AG121" s="2796"/>
      <c r="AH121" s="2796"/>
      <c r="AI121" s="2796"/>
      <c r="AJ121" s="2796"/>
      <c r="AK121" s="2797"/>
      <c r="AL121" s="2797"/>
      <c r="AM121" s="2797"/>
      <c r="AN121" s="2797"/>
      <c r="AO121" s="2797"/>
      <c r="AP121" s="2797"/>
      <c r="AQ121" s="2797"/>
      <c r="AR121" s="2799"/>
      <c r="AS121" s="2789"/>
      <c r="AT121" s="2758"/>
      <c r="AU121" s="2548" t="s">
        <v>6797</v>
      </c>
      <c r="AX121" s="3438" t="str">
        <f t="shared" si="1"/>
        <v>Please complete all cells in row</v>
      </c>
      <c r="AY121" s="3132">
        <v>3</v>
      </c>
      <c r="AZ121" s="3485"/>
    </row>
    <row r="122" spans="2:52" ht="16.2" customHeight="1">
      <c r="B122" s="2790" t="s">
        <v>6097</v>
      </c>
      <c r="C122" s="2791" t="s">
        <v>5869</v>
      </c>
      <c r="D122" s="2792" t="s">
        <v>731</v>
      </c>
      <c r="E122" s="2792">
        <v>3</v>
      </c>
      <c r="F122" s="2793"/>
      <c r="G122" s="2793"/>
      <c r="H122" s="2793"/>
      <c r="I122" s="2793"/>
      <c r="J122" s="2793"/>
      <c r="K122" s="2793"/>
      <c r="L122" s="2794"/>
      <c r="M122" s="2800"/>
      <c r="N122" s="2795"/>
      <c r="O122" s="2793"/>
      <c r="P122" s="2793"/>
      <c r="Q122" s="2793"/>
      <c r="R122" s="2793"/>
      <c r="S122" s="2793"/>
      <c r="T122" s="2794"/>
      <c r="V122" s="2795"/>
      <c r="W122" s="2793"/>
      <c r="X122" s="2793"/>
      <c r="Y122" s="2793"/>
      <c r="Z122" s="2793"/>
      <c r="AA122" s="2793"/>
      <c r="AB122" s="2794"/>
      <c r="AC122" s="2785"/>
      <c r="AD122" s="2795"/>
      <c r="AE122" s="2793"/>
      <c r="AF122" s="2793"/>
      <c r="AG122" s="2796"/>
      <c r="AH122" s="2796"/>
      <c r="AI122" s="2796"/>
      <c r="AJ122" s="2796"/>
      <c r="AK122" s="2797"/>
      <c r="AL122" s="2797"/>
      <c r="AM122" s="2797"/>
      <c r="AN122" s="2797"/>
      <c r="AO122" s="2797"/>
      <c r="AP122" s="2797"/>
      <c r="AQ122" s="2797"/>
      <c r="AR122" s="2799"/>
      <c r="AS122" s="2789"/>
      <c r="AT122" s="2758"/>
      <c r="AU122" s="2548" t="s">
        <v>6798</v>
      </c>
      <c r="AX122" s="3438" t="str">
        <f t="shared" si="1"/>
        <v>Please complete all cells in row</v>
      </c>
      <c r="AY122" s="3132">
        <v>3</v>
      </c>
      <c r="AZ122" s="3485"/>
    </row>
    <row r="123" spans="2:52" ht="16.2" customHeight="1">
      <c r="B123" s="2790" t="s">
        <v>6099</v>
      </c>
      <c r="C123" s="2791" t="s">
        <v>5869</v>
      </c>
      <c r="D123" s="2792" t="s">
        <v>731</v>
      </c>
      <c r="E123" s="2792">
        <v>3</v>
      </c>
      <c r="F123" s="2793"/>
      <c r="G123" s="2793"/>
      <c r="H123" s="2793"/>
      <c r="I123" s="2793"/>
      <c r="J123" s="2793"/>
      <c r="K123" s="2793"/>
      <c r="L123" s="2794"/>
      <c r="M123" s="2800"/>
      <c r="N123" s="2795"/>
      <c r="O123" s="2793"/>
      <c r="P123" s="2793"/>
      <c r="Q123" s="2793"/>
      <c r="R123" s="2793"/>
      <c r="S123" s="2793"/>
      <c r="T123" s="2794"/>
      <c r="V123" s="2795"/>
      <c r="W123" s="2793"/>
      <c r="X123" s="2793"/>
      <c r="Y123" s="2793"/>
      <c r="Z123" s="2793"/>
      <c r="AA123" s="2793"/>
      <c r="AB123" s="2794"/>
      <c r="AC123" s="2785"/>
      <c r="AD123" s="2795"/>
      <c r="AE123" s="2793"/>
      <c r="AF123" s="2793"/>
      <c r="AG123" s="2796"/>
      <c r="AH123" s="2796"/>
      <c r="AI123" s="2796"/>
      <c r="AJ123" s="2796"/>
      <c r="AK123" s="2797"/>
      <c r="AL123" s="2797"/>
      <c r="AM123" s="2797"/>
      <c r="AN123" s="2797"/>
      <c r="AO123" s="2797"/>
      <c r="AP123" s="2797"/>
      <c r="AQ123" s="2797"/>
      <c r="AR123" s="2799"/>
      <c r="AS123" s="2789"/>
      <c r="AT123" s="2758"/>
      <c r="AU123" s="2548" t="s">
        <v>6799</v>
      </c>
      <c r="AX123" s="3438" t="str">
        <f t="shared" si="1"/>
        <v>Please complete all cells in row</v>
      </c>
      <c r="AY123" s="3132">
        <v>3</v>
      </c>
      <c r="AZ123" s="3485"/>
    </row>
    <row r="124" spans="2:52" ht="16.2" customHeight="1">
      <c r="B124" s="2790" t="s">
        <v>6101</v>
      </c>
      <c r="C124" s="2791" t="s">
        <v>5869</v>
      </c>
      <c r="D124" s="2792" t="s">
        <v>731</v>
      </c>
      <c r="E124" s="2792">
        <v>3</v>
      </c>
      <c r="F124" s="2793"/>
      <c r="G124" s="2793"/>
      <c r="H124" s="2793"/>
      <c r="I124" s="2793"/>
      <c r="J124" s="2793"/>
      <c r="K124" s="2793"/>
      <c r="L124" s="2794"/>
      <c r="M124" s="2800"/>
      <c r="N124" s="2795"/>
      <c r="O124" s="2793"/>
      <c r="P124" s="2793"/>
      <c r="Q124" s="2793"/>
      <c r="R124" s="2793"/>
      <c r="S124" s="2793"/>
      <c r="T124" s="2794"/>
      <c r="V124" s="2795"/>
      <c r="W124" s="2793"/>
      <c r="X124" s="2793"/>
      <c r="Y124" s="2793"/>
      <c r="Z124" s="2793"/>
      <c r="AA124" s="2793"/>
      <c r="AB124" s="2794"/>
      <c r="AC124" s="2785"/>
      <c r="AD124" s="2795"/>
      <c r="AE124" s="2793"/>
      <c r="AF124" s="2793"/>
      <c r="AG124" s="2796"/>
      <c r="AH124" s="2796"/>
      <c r="AI124" s="2796"/>
      <c r="AJ124" s="2796"/>
      <c r="AK124" s="2797"/>
      <c r="AL124" s="2797"/>
      <c r="AM124" s="2797"/>
      <c r="AN124" s="2797"/>
      <c r="AO124" s="2797"/>
      <c r="AP124" s="2797"/>
      <c r="AQ124" s="2797"/>
      <c r="AR124" s="2799"/>
      <c r="AS124" s="2789"/>
      <c r="AT124" s="2758"/>
      <c r="AU124" s="2548" t="s">
        <v>6800</v>
      </c>
      <c r="AX124" s="3438" t="str">
        <f t="shared" si="1"/>
        <v>Please complete all cells in row</v>
      </c>
      <c r="AY124" s="3132">
        <v>3</v>
      </c>
      <c r="AZ124" s="3485"/>
    </row>
    <row r="125" spans="2:52" ht="16.2" customHeight="1">
      <c r="B125" s="2790" t="s">
        <v>6103</v>
      </c>
      <c r="C125" s="2791" t="s">
        <v>5869</v>
      </c>
      <c r="D125" s="2792" t="s">
        <v>731</v>
      </c>
      <c r="E125" s="2792">
        <v>3</v>
      </c>
      <c r="F125" s="2793"/>
      <c r="G125" s="2793"/>
      <c r="H125" s="2793"/>
      <c r="I125" s="2793"/>
      <c r="J125" s="2793"/>
      <c r="K125" s="2793"/>
      <c r="L125" s="2794"/>
      <c r="M125" s="2800"/>
      <c r="N125" s="2795"/>
      <c r="O125" s="2793"/>
      <c r="P125" s="2793"/>
      <c r="Q125" s="2793"/>
      <c r="R125" s="2793"/>
      <c r="S125" s="2793"/>
      <c r="T125" s="2794"/>
      <c r="V125" s="2795"/>
      <c r="W125" s="2793"/>
      <c r="X125" s="2793"/>
      <c r="Y125" s="2793"/>
      <c r="Z125" s="2793"/>
      <c r="AA125" s="2793"/>
      <c r="AB125" s="2794"/>
      <c r="AC125" s="2785"/>
      <c r="AD125" s="2795"/>
      <c r="AE125" s="2793"/>
      <c r="AF125" s="2793"/>
      <c r="AG125" s="2796"/>
      <c r="AH125" s="2796"/>
      <c r="AI125" s="2796"/>
      <c r="AJ125" s="2796"/>
      <c r="AK125" s="2797"/>
      <c r="AL125" s="2797"/>
      <c r="AM125" s="2797"/>
      <c r="AN125" s="2797"/>
      <c r="AO125" s="2797"/>
      <c r="AP125" s="2797"/>
      <c r="AQ125" s="2797"/>
      <c r="AR125" s="2799"/>
      <c r="AS125" s="2789"/>
      <c r="AT125" s="2758"/>
      <c r="AU125" s="2548" t="s">
        <v>6801</v>
      </c>
      <c r="AX125" s="3438" t="str">
        <f t="shared" si="1"/>
        <v>Please complete all cells in row</v>
      </c>
      <c r="AY125" s="3132">
        <v>3</v>
      </c>
      <c r="AZ125" s="3485"/>
    </row>
    <row r="126" spans="2:52" ht="16.2" customHeight="1">
      <c r="B126" s="2790" t="s">
        <v>6105</v>
      </c>
      <c r="C126" s="2791" t="s">
        <v>5869</v>
      </c>
      <c r="D126" s="2792" t="s">
        <v>731</v>
      </c>
      <c r="E126" s="2792">
        <v>3</v>
      </c>
      <c r="F126" s="2793"/>
      <c r="G126" s="2793"/>
      <c r="H126" s="2793"/>
      <c r="I126" s="2793"/>
      <c r="J126" s="2793"/>
      <c r="K126" s="2793"/>
      <c r="L126" s="2794"/>
      <c r="M126" s="2800"/>
      <c r="N126" s="2795"/>
      <c r="O126" s="2793"/>
      <c r="P126" s="2793"/>
      <c r="Q126" s="2793"/>
      <c r="R126" s="2793"/>
      <c r="S126" s="2793"/>
      <c r="T126" s="2794"/>
      <c r="V126" s="2795"/>
      <c r="W126" s="2793"/>
      <c r="X126" s="2793"/>
      <c r="Y126" s="2793"/>
      <c r="Z126" s="2793"/>
      <c r="AA126" s="2793"/>
      <c r="AB126" s="2794"/>
      <c r="AC126" s="2785"/>
      <c r="AD126" s="2795"/>
      <c r="AE126" s="2793"/>
      <c r="AF126" s="2793"/>
      <c r="AG126" s="2796"/>
      <c r="AH126" s="2796"/>
      <c r="AI126" s="2796"/>
      <c r="AJ126" s="2796"/>
      <c r="AK126" s="2797"/>
      <c r="AL126" s="2797"/>
      <c r="AM126" s="2797"/>
      <c r="AN126" s="2797"/>
      <c r="AO126" s="2797"/>
      <c r="AP126" s="2797"/>
      <c r="AQ126" s="2797"/>
      <c r="AR126" s="2799"/>
      <c r="AS126" s="2789"/>
      <c r="AT126" s="2758"/>
      <c r="AU126" s="2548" t="s">
        <v>6802</v>
      </c>
      <c r="AX126" s="3438" t="str">
        <f t="shared" si="1"/>
        <v>Please complete all cells in row</v>
      </c>
      <c r="AY126" s="3132">
        <v>3</v>
      </c>
      <c r="AZ126" s="3485"/>
    </row>
    <row r="127" spans="2:52" ht="16.2" customHeight="1">
      <c r="B127" s="2790" t="s">
        <v>6107</v>
      </c>
      <c r="C127" s="2791" t="s">
        <v>5869</v>
      </c>
      <c r="D127" s="2792" t="s">
        <v>731</v>
      </c>
      <c r="E127" s="2792">
        <v>3</v>
      </c>
      <c r="F127" s="2793"/>
      <c r="G127" s="2793"/>
      <c r="H127" s="2793"/>
      <c r="I127" s="2793"/>
      <c r="J127" s="2793"/>
      <c r="K127" s="2793"/>
      <c r="L127" s="2794"/>
      <c r="M127" s="2800"/>
      <c r="N127" s="2795"/>
      <c r="O127" s="2793"/>
      <c r="P127" s="2793"/>
      <c r="Q127" s="2793"/>
      <c r="R127" s="2793"/>
      <c r="S127" s="2793"/>
      <c r="T127" s="2794"/>
      <c r="V127" s="2795"/>
      <c r="W127" s="2793"/>
      <c r="X127" s="2793"/>
      <c r="Y127" s="2793"/>
      <c r="Z127" s="2793"/>
      <c r="AA127" s="2793"/>
      <c r="AB127" s="2794"/>
      <c r="AC127" s="2785"/>
      <c r="AD127" s="2795"/>
      <c r="AE127" s="2793"/>
      <c r="AF127" s="2793"/>
      <c r="AG127" s="2796"/>
      <c r="AH127" s="2796"/>
      <c r="AI127" s="2796"/>
      <c r="AJ127" s="2796"/>
      <c r="AK127" s="2797"/>
      <c r="AL127" s="2797"/>
      <c r="AM127" s="2797"/>
      <c r="AN127" s="2797"/>
      <c r="AO127" s="2797"/>
      <c r="AP127" s="2797"/>
      <c r="AQ127" s="2797"/>
      <c r="AR127" s="2799"/>
      <c r="AS127" s="2789"/>
      <c r="AT127" s="2758"/>
      <c r="AU127" s="2548" t="s">
        <v>6803</v>
      </c>
      <c r="AX127" s="3438" t="str">
        <f t="shared" si="1"/>
        <v>Please complete all cells in row</v>
      </c>
      <c r="AY127" s="3132">
        <v>3</v>
      </c>
      <c r="AZ127" s="3485"/>
    </row>
    <row r="128" spans="2:52" ht="16.2" customHeight="1">
      <c r="B128" s="2790" t="s">
        <v>6109</v>
      </c>
      <c r="C128" s="2791" t="s">
        <v>5869</v>
      </c>
      <c r="D128" s="2792" t="s">
        <v>731</v>
      </c>
      <c r="E128" s="2792">
        <v>3</v>
      </c>
      <c r="F128" s="2793"/>
      <c r="G128" s="2793"/>
      <c r="H128" s="2793"/>
      <c r="I128" s="2793"/>
      <c r="J128" s="2793"/>
      <c r="K128" s="2793"/>
      <c r="L128" s="2794"/>
      <c r="M128" s="2800"/>
      <c r="N128" s="2795"/>
      <c r="O128" s="2793"/>
      <c r="P128" s="2793"/>
      <c r="Q128" s="2793"/>
      <c r="R128" s="2793"/>
      <c r="S128" s="2793"/>
      <c r="T128" s="2794"/>
      <c r="V128" s="2795"/>
      <c r="W128" s="2793"/>
      <c r="X128" s="2793"/>
      <c r="Y128" s="2793"/>
      <c r="Z128" s="2793"/>
      <c r="AA128" s="2793"/>
      <c r="AB128" s="2794"/>
      <c r="AC128" s="2785"/>
      <c r="AD128" s="2795"/>
      <c r="AE128" s="2793"/>
      <c r="AF128" s="2793"/>
      <c r="AG128" s="2796"/>
      <c r="AH128" s="2796"/>
      <c r="AI128" s="2796"/>
      <c r="AJ128" s="2796"/>
      <c r="AK128" s="2797"/>
      <c r="AL128" s="2797"/>
      <c r="AM128" s="2797"/>
      <c r="AN128" s="2797"/>
      <c r="AO128" s="2797"/>
      <c r="AP128" s="2797"/>
      <c r="AQ128" s="2797"/>
      <c r="AR128" s="2799"/>
      <c r="AS128" s="2789"/>
      <c r="AT128" s="2758"/>
      <c r="AU128" s="2548" t="s">
        <v>6804</v>
      </c>
      <c r="AX128" s="3438" t="str">
        <f t="shared" si="1"/>
        <v>Please complete all cells in row</v>
      </c>
      <c r="AY128" s="3132">
        <v>3</v>
      </c>
      <c r="AZ128" s="3485"/>
    </row>
    <row r="129" spans="2:52" ht="16.2" customHeight="1">
      <c r="B129" s="2790" t="s">
        <v>6111</v>
      </c>
      <c r="C129" s="2791" t="s">
        <v>5869</v>
      </c>
      <c r="D129" s="2792" t="s">
        <v>731</v>
      </c>
      <c r="E129" s="2792">
        <v>3</v>
      </c>
      <c r="F129" s="2793"/>
      <c r="G129" s="2793"/>
      <c r="H129" s="2793"/>
      <c r="I129" s="2793"/>
      <c r="J129" s="2793"/>
      <c r="K129" s="2793"/>
      <c r="L129" s="2794"/>
      <c r="M129" s="2800"/>
      <c r="N129" s="2795"/>
      <c r="O129" s="2793"/>
      <c r="P129" s="2793"/>
      <c r="Q129" s="2793"/>
      <c r="R129" s="2793"/>
      <c r="S129" s="2793"/>
      <c r="T129" s="2794"/>
      <c r="V129" s="2795"/>
      <c r="W129" s="2793"/>
      <c r="X129" s="2793"/>
      <c r="Y129" s="2793"/>
      <c r="Z129" s="2793"/>
      <c r="AA129" s="2793"/>
      <c r="AB129" s="2794"/>
      <c r="AC129" s="2785"/>
      <c r="AD129" s="2795"/>
      <c r="AE129" s="2793"/>
      <c r="AF129" s="2793"/>
      <c r="AG129" s="2796"/>
      <c r="AH129" s="2796"/>
      <c r="AI129" s="2796"/>
      <c r="AJ129" s="2796"/>
      <c r="AK129" s="2797"/>
      <c r="AL129" s="2797"/>
      <c r="AM129" s="2797"/>
      <c r="AN129" s="2797"/>
      <c r="AO129" s="2797"/>
      <c r="AP129" s="2797"/>
      <c r="AQ129" s="2797"/>
      <c r="AR129" s="2799"/>
      <c r="AS129" s="2789"/>
      <c r="AT129" s="2758"/>
      <c r="AU129" s="2548" t="s">
        <v>6805</v>
      </c>
      <c r="AX129" s="3438" t="str">
        <f t="shared" si="1"/>
        <v>Please complete all cells in row</v>
      </c>
      <c r="AY129" s="3132">
        <v>3</v>
      </c>
      <c r="AZ129" s="3485"/>
    </row>
    <row r="130" spans="2:52" ht="16.2" customHeight="1">
      <c r="B130" s="2790" t="s">
        <v>6113</v>
      </c>
      <c r="C130" s="2791" t="s">
        <v>5869</v>
      </c>
      <c r="D130" s="2792" t="s">
        <v>731</v>
      </c>
      <c r="E130" s="2792">
        <v>3</v>
      </c>
      <c r="F130" s="2793"/>
      <c r="G130" s="2793"/>
      <c r="H130" s="2793"/>
      <c r="I130" s="2793"/>
      <c r="J130" s="2793"/>
      <c r="K130" s="2793"/>
      <c r="L130" s="2794"/>
      <c r="M130" s="2800"/>
      <c r="N130" s="2795"/>
      <c r="O130" s="2793"/>
      <c r="P130" s="2793"/>
      <c r="Q130" s="2793"/>
      <c r="R130" s="2793"/>
      <c r="S130" s="2793"/>
      <c r="T130" s="2794"/>
      <c r="V130" s="2795"/>
      <c r="W130" s="2793"/>
      <c r="X130" s="2793"/>
      <c r="Y130" s="2793"/>
      <c r="Z130" s="2793"/>
      <c r="AA130" s="2793"/>
      <c r="AB130" s="2794"/>
      <c r="AC130" s="2785"/>
      <c r="AD130" s="2795"/>
      <c r="AE130" s="2793"/>
      <c r="AF130" s="2793"/>
      <c r="AG130" s="2796"/>
      <c r="AH130" s="2796"/>
      <c r="AI130" s="2796"/>
      <c r="AJ130" s="2796"/>
      <c r="AK130" s="2797"/>
      <c r="AL130" s="2797"/>
      <c r="AM130" s="2797"/>
      <c r="AN130" s="2797"/>
      <c r="AO130" s="2797"/>
      <c r="AP130" s="2797"/>
      <c r="AQ130" s="2797"/>
      <c r="AR130" s="2799"/>
      <c r="AS130" s="2789"/>
      <c r="AT130" s="2758"/>
      <c r="AU130" s="2548" t="s">
        <v>6806</v>
      </c>
      <c r="AX130" s="3438" t="str">
        <f t="shared" si="1"/>
        <v>Please complete all cells in row</v>
      </c>
      <c r="AY130" s="3132">
        <v>3</v>
      </c>
      <c r="AZ130" s="3485"/>
    </row>
    <row r="131" spans="2:52" ht="16.2" customHeight="1">
      <c r="B131" s="2790" t="s">
        <v>6115</v>
      </c>
      <c r="C131" s="2791" t="s">
        <v>5869</v>
      </c>
      <c r="D131" s="2792" t="s">
        <v>731</v>
      </c>
      <c r="E131" s="2792">
        <v>3</v>
      </c>
      <c r="F131" s="2793"/>
      <c r="G131" s="2793"/>
      <c r="H131" s="2793"/>
      <c r="I131" s="2793"/>
      <c r="J131" s="2793"/>
      <c r="K131" s="2793"/>
      <c r="L131" s="2794"/>
      <c r="M131" s="2800"/>
      <c r="N131" s="2795"/>
      <c r="O131" s="2793"/>
      <c r="P131" s="2793"/>
      <c r="Q131" s="2793"/>
      <c r="R131" s="2793"/>
      <c r="S131" s="2793"/>
      <c r="T131" s="2794"/>
      <c r="V131" s="2795"/>
      <c r="W131" s="2793"/>
      <c r="X131" s="2793"/>
      <c r="Y131" s="2793"/>
      <c r="Z131" s="2793"/>
      <c r="AA131" s="2793"/>
      <c r="AB131" s="2794"/>
      <c r="AC131" s="2785"/>
      <c r="AD131" s="2795"/>
      <c r="AE131" s="2793"/>
      <c r="AF131" s="2793"/>
      <c r="AG131" s="2796"/>
      <c r="AH131" s="2796"/>
      <c r="AI131" s="2796"/>
      <c r="AJ131" s="2796"/>
      <c r="AK131" s="2797"/>
      <c r="AL131" s="2797"/>
      <c r="AM131" s="2797"/>
      <c r="AN131" s="2797"/>
      <c r="AO131" s="2797"/>
      <c r="AP131" s="2797"/>
      <c r="AQ131" s="2797"/>
      <c r="AR131" s="2799"/>
      <c r="AS131" s="2789"/>
      <c r="AT131" s="2758"/>
      <c r="AU131" s="2548" t="s">
        <v>6807</v>
      </c>
      <c r="AX131" s="3438" t="str">
        <f t="shared" si="1"/>
        <v>Please complete all cells in row</v>
      </c>
      <c r="AY131" s="3132">
        <v>3</v>
      </c>
      <c r="AZ131" s="3485"/>
    </row>
    <row r="132" spans="2:52" ht="16.2" customHeight="1">
      <c r="B132" s="2790" t="s">
        <v>6117</v>
      </c>
      <c r="C132" s="2791" t="s">
        <v>5869</v>
      </c>
      <c r="D132" s="2792" t="s">
        <v>731</v>
      </c>
      <c r="E132" s="2792">
        <v>3</v>
      </c>
      <c r="F132" s="2793"/>
      <c r="G132" s="2793"/>
      <c r="H132" s="2793"/>
      <c r="I132" s="2793"/>
      <c r="J132" s="2793"/>
      <c r="K132" s="2793"/>
      <c r="L132" s="2794"/>
      <c r="M132" s="2800"/>
      <c r="N132" s="2795"/>
      <c r="O132" s="2793"/>
      <c r="P132" s="2793"/>
      <c r="Q132" s="2793"/>
      <c r="R132" s="2793"/>
      <c r="S132" s="2793"/>
      <c r="T132" s="2794"/>
      <c r="V132" s="2795"/>
      <c r="W132" s="2793"/>
      <c r="X132" s="2793"/>
      <c r="Y132" s="2793"/>
      <c r="Z132" s="2793"/>
      <c r="AA132" s="2793"/>
      <c r="AB132" s="2794"/>
      <c r="AC132" s="2785"/>
      <c r="AD132" s="2795"/>
      <c r="AE132" s="2793"/>
      <c r="AF132" s="2793"/>
      <c r="AG132" s="2796"/>
      <c r="AH132" s="2796"/>
      <c r="AI132" s="2796"/>
      <c r="AJ132" s="2796"/>
      <c r="AK132" s="2797"/>
      <c r="AL132" s="2797"/>
      <c r="AM132" s="2797"/>
      <c r="AN132" s="2797"/>
      <c r="AO132" s="2797"/>
      <c r="AP132" s="2797"/>
      <c r="AQ132" s="2797"/>
      <c r="AR132" s="2799"/>
      <c r="AS132" s="2789"/>
      <c r="AT132" s="2758"/>
      <c r="AU132" s="2548" t="s">
        <v>6808</v>
      </c>
      <c r="AX132" s="3438" t="str">
        <f t="shared" si="1"/>
        <v>Please complete all cells in row</v>
      </c>
      <c r="AY132" s="3132">
        <v>3</v>
      </c>
      <c r="AZ132" s="3485"/>
    </row>
    <row r="133" spans="2:52" ht="16.2" customHeight="1">
      <c r="B133" s="2790" t="s">
        <v>6119</v>
      </c>
      <c r="C133" s="2791" t="s">
        <v>5869</v>
      </c>
      <c r="D133" s="2792" t="s">
        <v>731</v>
      </c>
      <c r="E133" s="2792">
        <v>3</v>
      </c>
      <c r="F133" s="2793"/>
      <c r="G133" s="2793"/>
      <c r="H133" s="2793"/>
      <c r="I133" s="2793"/>
      <c r="J133" s="2793"/>
      <c r="K133" s="2793"/>
      <c r="L133" s="2794"/>
      <c r="M133" s="2800"/>
      <c r="N133" s="2795"/>
      <c r="O133" s="2793"/>
      <c r="P133" s="2793"/>
      <c r="Q133" s="2793"/>
      <c r="R133" s="2793"/>
      <c r="S133" s="2793"/>
      <c r="T133" s="2794"/>
      <c r="V133" s="2795"/>
      <c r="W133" s="2793"/>
      <c r="X133" s="2793"/>
      <c r="Y133" s="2793"/>
      <c r="Z133" s="2793"/>
      <c r="AA133" s="2793"/>
      <c r="AB133" s="2794"/>
      <c r="AC133" s="2785"/>
      <c r="AD133" s="2795"/>
      <c r="AE133" s="2793"/>
      <c r="AF133" s="2793"/>
      <c r="AG133" s="2796"/>
      <c r="AH133" s="2796"/>
      <c r="AI133" s="2796"/>
      <c r="AJ133" s="2796"/>
      <c r="AK133" s="2797"/>
      <c r="AL133" s="2797"/>
      <c r="AM133" s="2797"/>
      <c r="AN133" s="2797"/>
      <c r="AO133" s="2797"/>
      <c r="AP133" s="2797"/>
      <c r="AQ133" s="2797"/>
      <c r="AR133" s="2799"/>
      <c r="AS133" s="2789"/>
      <c r="AT133" s="2758"/>
      <c r="AU133" s="2548" t="s">
        <v>6809</v>
      </c>
      <c r="AX133" s="3438" t="str">
        <f t="shared" si="1"/>
        <v>Please complete all cells in row</v>
      </c>
      <c r="AY133" s="3132">
        <v>3</v>
      </c>
      <c r="AZ133" s="3485"/>
    </row>
    <row r="134" spans="2:52" ht="16.2" customHeight="1">
      <c r="B134" s="2790" t="s">
        <v>6121</v>
      </c>
      <c r="C134" s="2791" t="s">
        <v>5869</v>
      </c>
      <c r="D134" s="2792" t="s">
        <v>731</v>
      </c>
      <c r="E134" s="2792">
        <v>3</v>
      </c>
      <c r="F134" s="2793"/>
      <c r="G134" s="2793"/>
      <c r="H134" s="2793"/>
      <c r="I134" s="2793"/>
      <c r="J134" s="2793"/>
      <c r="K134" s="2793"/>
      <c r="L134" s="2794"/>
      <c r="M134" s="2800"/>
      <c r="N134" s="2795"/>
      <c r="O134" s="2793"/>
      <c r="P134" s="2793"/>
      <c r="Q134" s="2793"/>
      <c r="R134" s="2793"/>
      <c r="S134" s="2793"/>
      <c r="T134" s="2794"/>
      <c r="V134" s="2795"/>
      <c r="W134" s="2793"/>
      <c r="X134" s="2793"/>
      <c r="Y134" s="2793"/>
      <c r="Z134" s="2793"/>
      <c r="AA134" s="2793"/>
      <c r="AB134" s="2794"/>
      <c r="AC134" s="2785"/>
      <c r="AD134" s="2795"/>
      <c r="AE134" s="2793"/>
      <c r="AF134" s="2793"/>
      <c r="AG134" s="2796"/>
      <c r="AH134" s="2796"/>
      <c r="AI134" s="2796"/>
      <c r="AJ134" s="2796"/>
      <c r="AK134" s="2797"/>
      <c r="AL134" s="2797"/>
      <c r="AM134" s="2797"/>
      <c r="AN134" s="2797"/>
      <c r="AO134" s="2797"/>
      <c r="AP134" s="2797"/>
      <c r="AQ134" s="2797"/>
      <c r="AR134" s="2799"/>
      <c r="AS134" s="2789"/>
      <c r="AT134" s="2758"/>
      <c r="AU134" s="2548" t="s">
        <v>6810</v>
      </c>
      <c r="AX134" s="3438" t="str">
        <f t="shared" si="1"/>
        <v>Please complete all cells in row</v>
      </c>
      <c r="AY134" s="3132">
        <v>3</v>
      </c>
      <c r="AZ134" s="3485"/>
    </row>
    <row r="135" spans="2:52" ht="16.2" customHeight="1">
      <c r="B135" s="2790" t="s">
        <v>6123</v>
      </c>
      <c r="C135" s="2791" t="s">
        <v>5869</v>
      </c>
      <c r="D135" s="2792" t="s">
        <v>731</v>
      </c>
      <c r="E135" s="2792">
        <v>3</v>
      </c>
      <c r="F135" s="2793"/>
      <c r="G135" s="2793"/>
      <c r="H135" s="2793"/>
      <c r="I135" s="2793"/>
      <c r="J135" s="2793"/>
      <c r="K135" s="2793"/>
      <c r="L135" s="2794"/>
      <c r="M135" s="2800"/>
      <c r="N135" s="2795"/>
      <c r="O135" s="2793"/>
      <c r="P135" s="2793"/>
      <c r="Q135" s="2793"/>
      <c r="R135" s="2793"/>
      <c r="S135" s="2793"/>
      <c r="T135" s="2794"/>
      <c r="V135" s="2795"/>
      <c r="W135" s="2793"/>
      <c r="X135" s="2793"/>
      <c r="Y135" s="2793"/>
      <c r="Z135" s="2793"/>
      <c r="AA135" s="2793"/>
      <c r="AB135" s="2794"/>
      <c r="AC135" s="2785"/>
      <c r="AD135" s="2795"/>
      <c r="AE135" s="2793"/>
      <c r="AF135" s="2793"/>
      <c r="AG135" s="2796"/>
      <c r="AH135" s="2796"/>
      <c r="AI135" s="2796"/>
      <c r="AJ135" s="2796"/>
      <c r="AK135" s="2797"/>
      <c r="AL135" s="2797"/>
      <c r="AM135" s="2797"/>
      <c r="AN135" s="2797"/>
      <c r="AO135" s="2797"/>
      <c r="AP135" s="2797"/>
      <c r="AQ135" s="2797"/>
      <c r="AR135" s="2799"/>
      <c r="AS135" s="2789"/>
      <c r="AT135" s="2758"/>
      <c r="AU135" s="2548" t="s">
        <v>6811</v>
      </c>
      <c r="AX135" s="3438" t="str">
        <f t="shared" ref="AX135:AX198" si="2">IF( COUNTBLANK(F135:AS135) = AY135, 0, rngIncomplete )</f>
        <v>Please complete all cells in row</v>
      </c>
      <c r="AY135" s="3132">
        <v>3</v>
      </c>
      <c r="AZ135" s="3485"/>
    </row>
    <row r="136" spans="2:52" ht="16.2" customHeight="1">
      <c r="B136" s="2790" t="s">
        <v>6125</v>
      </c>
      <c r="C136" s="2791" t="s">
        <v>5869</v>
      </c>
      <c r="D136" s="2792" t="s">
        <v>731</v>
      </c>
      <c r="E136" s="2792">
        <v>3</v>
      </c>
      <c r="F136" s="2793"/>
      <c r="G136" s="2793"/>
      <c r="H136" s="2793"/>
      <c r="I136" s="2793"/>
      <c r="J136" s="2793"/>
      <c r="K136" s="2793"/>
      <c r="L136" s="2794"/>
      <c r="M136" s="2800"/>
      <c r="N136" s="2795"/>
      <c r="O136" s="2793"/>
      <c r="P136" s="2793"/>
      <c r="Q136" s="2793"/>
      <c r="R136" s="2793"/>
      <c r="S136" s="2793"/>
      <c r="T136" s="2794"/>
      <c r="V136" s="2795"/>
      <c r="W136" s="2793"/>
      <c r="X136" s="2793"/>
      <c r="Y136" s="2793"/>
      <c r="Z136" s="2793"/>
      <c r="AA136" s="2793"/>
      <c r="AB136" s="2794"/>
      <c r="AC136" s="2785"/>
      <c r="AD136" s="2795"/>
      <c r="AE136" s="2793"/>
      <c r="AF136" s="2793"/>
      <c r="AG136" s="2796"/>
      <c r="AH136" s="2796"/>
      <c r="AI136" s="2796"/>
      <c r="AJ136" s="2796"/>
      <c r="AK136" s="2797"/>
      <c r="AL136" s="2797"/>
      <c r="AM136" s="2797"/>
      <c r="AN136" s="2797"/>
      <c r="AO136" s="2797"/>
      <c r="AP136" s="2797"/>
      <c r="AQ136" s="2797"/>
      <c r="AR136" s="2799"/>
      <c r="AS136" s="2789"/>
      <c r="AT136" s="2758"/>
      <c r="AU136" s="2548" t="s">
        <v>6812</v>
      </c>
      <c r="AX136" s="3438" t="str">
        <f t="shared" si="2"/>
        <v>Please complete all cells in row</v>
      </c>
      <c r="AY136" s="3132">
        <v>3</v>
      </c>
      <c r="AZ136" s="3485"/>
    </row>
    <row r="137" spans="2:52" ht="16.2" customHeight="1">
      <c r="B137" s="2790" t="s">
        <v>6127</v>
      </c>
      <c r="C137" s="2791" t="s">
        <v>5869</v>
      </c>
      <c r="D137" s="2792" t="s">
        <v>731</v>
      </c>
      <c r="E137" s="2792">
        <v>3</v>
      </c>
      <c r="F137" s="2793"/>
      <c r="G137" s="2793"/>
      <c r="H137" s="2793"/>
      <c r="I137" s="2793"/>
      <c r="J137" s="2793"/>
      <c r="K137" s="2793"/>
      <c r="L137" s="2794"/>
      <c r="M137" s="2800"/>
      <c r="N137" s="2795"/>
      <c r="O137" s="2793"/>
      <c r="P137" s="2793"/>
      <c r="Q137" s="2793"/>
      <c r="R137" s="2793"/>
      <c r="S137" s="2793"/>
      <c r="T137" s="2794"/>
      <c r="V137" s="2795"/>
      <c r="W137" s="2793"/>
      <c r="X137" s="2793"/>
      <c r="Y137" s="2793"/>
      <c r="Z137" s="2793"/>
      <c r="AA137" s="2793"/>
      <c r="AB137" s="2794"/>
      <c r="AC137" s="2785"/>
      <c r="AD137" s="2795"/>
      <c r="AE137" s="2793"/>
      <c r="AF137" s="2793"/>
      <c r="AG137" s="2796"/>
      <c r="AH137" s="2796"/>
      <c r="AI137" s="2796"/>
      <c r="AJ137" s="2796"/>
      <c r="AK137" s="2797"/>
      <c r="AL137" s="2797"/>
      <c r="AM137" s="2797"/>
      <c r="AN137" s="2797"/>
      <c r="AO137" s="2797"/>
      <c r="AP137" s="2797"/>
      <c r="AQ137" s="2797"/>
      <c r="AR137" s="2799"/>
      <c r="AS137" s="2789"/>
      <c r="AT137" s="2758"/>
      <c r="AU137" s="2548" t="s">
        <v>6813</v>
      </c>
      <c r="AX137" s="3438" t="str">
        <f t="shared" si="2"/>
        <v>Please complete all cells in row</v>
      </c>
      <c r="AY137" s="3132">
        <v>3</v>
      </c>
      <c r="AZ137" s="3485"/>
    </row>
    <row r="138" spans="2:52" ht="16.2" customHeight="1">
      <c r="B138" s="2790" t="s">
        <v>6129</v>
      </c>
      <c r="C138" s="2791" t="s">
        <v>5869</v>
      </c>
      <c r="D138" s="2792" t="s">
        <v>731</v>
      </c>
      <c r="E138" s="2792">
        <v>3</v>
      </c>
      <c r="F138" s="2793"/>
      <c r="G138" s="2793"/>
      <c r="H138" s="2793"/>
      <c r="I138" s="2793"/>
      <c r="J138" s="2793"/>
      <c r="K138" s="2793"/>
      <c r="L138" s="2794"/>
      <c r="M138" s="2800"/>
      <c r="N138" s="2795"/>
      <c r="O138" s="2793"/>
      <c r="P138" s="2793"/>
      <c r="Q138" s="2793"/>
      <c r="R138" s="2793"/>
      <c r="S138" s="2793"/>
      <c r="T138" s="2794"/>
      <c r="V138" s="2795"/>
      <c r="W138" s="2793"/>
      <c r="X138" s="2793"/>
      <c r="Y138" s="2793"/>
      <c r="Z138" s="2793"/>
      <c r="AA138" s="2793"/>
      <c r="AB138" s="2794"/>
      <c r="AC138" s="2785"/>
      <c r="AD138" s="2795"/>
      <c r="AE138" s="2793"/>
      <c r="AF138" s="2793"/>
      <c r="AG138" s="2796"/>
      <c r="AH138" s="2796"/>
      <c r="AI138" s="2796"/>
      <c r="AJ138" s="2796"/>
      <c r="AK138" s="2797"/>
      <c r="AL138" s="2797"/>
      <c r="AM138" s="2797"/>
      <c r="AN138" s="2797"/>
      <c r="AO138" s="2797"/>
      <c r="AP138" s="2797"/>
      <c r="AQ138" s="2797"/>
      <c r="AR138" s="2799"/>
      <c r="AS138" s="2789"/>
      <c r="AT138" s="2758"/>
      <c r="AU138" s="2548" t="s">
        <v>6814</v>
      </c>
      <c r="AX138" s="3438" t="str">
        <f t="shared" si="2"/>
        <v>Please complete all cells in row</v>
      </c>
      <c r="AY138" s="3132">
        <v>3</v>
      </c>
      <c r="AZ138" s="3485"/>
    </row>
    <row r="139" spans="2:52" ht="16.2" customHeight="1">
      <c r="B139" s="2790" t="s">
        <v>6131</v>
      </c>
      <c r="C139" s="2791" t="s">
        <v>5869</v>
      </c>
      <c r="D139" s="2792" t="s">
        <v>731</v>
      </c>
      <c r="E139" s="2792">
        <v>3</v>
      </c>
      <c r="F139" s="2793"/>
      <c r="G139" s="2793"/>
      <c r="H139" s="2793"/>
      <c r="I139" s="2793"/>
      <c r="J139" s="2793"/>
      <c r="K139" s="2793"/>
      <c r="L139" s="2794"/>
      <c r="M139" s="2800"/>
      <c r="N139" s="2795"/>
      <c r="O139" s="2793"/>
      <c r="P139" s="2793"/>
      <c r="Q139" s="2793"/>
      <c r="R139" s="2793"/>
      <c r="S139" s="2793"/>
      <c r="T139" s="2794"/>
      <c r="V139" s="2795"/>
      <c r="W139" s="2793"/>
      <c r="X139" s="2793"/>
      <c r="Y139" s="2793"/>
      <c r="Z139" s="2793"/>
      <c r="AA139" s="2793"/>
      <c r="AB139" s="2794"/>
      <c r="AC139" s="2785"/>
      <c r="AD139" s="2795"/>
      <c r="AE139" s="2793"/>
      <c r="AF139" s="2793"/>
      <c r="AG139" s="2796"/>
      <c r="AH139" s="2796"/>
      <c r="AI139" s="2796"/>
      <c r="AJ139" s="2796"/>
      <c r="AK139" s="2797"/>
      <c r="AL139" s="2797"/>
      <c r="AM139" s="2797"/>
      <c r="AN139" s="2797"/>
      <c r="AO139" s="2797"/>
      <c r="AP139" s="2797"/>
      <c r="AQ139" s="2797"/>
      <c r="AR139" s="2799"/>
      <c r="AS139" s="2789"/>
      <c r="AT139" s="2758"/>
      <c r="AU139" s="2548" t="s">
        <v>6815</v>
      </c>
      <c r="AX139" s="3438" t="str">
        <f t="shared" si="2"/>
        <v>Please complete all cells in row</v>
      </c>
      <c r="AY139" s="3132">
        <v>3</v>
      </c>
      <c r="AZ139" s="3485"/>
    </row>
    <row r="140" spans="2:52" ht="16.2" customHeight="1">
      <c r="B140" s="2790" t="s">
        <v>6133</v>
      </c>
      <c r="C140" s="2791" t="s">
        <v>5869</v>
      </c>
      <c r="D140" s="2792" t="s">
        <v>731</v>
      </c>
      <c r="E140" s="2792">
        <v>3</v>
      </c>
      <c r="F140" s="2793"/>
      <c r="G140" s="2793"/>
      <c r="H140" s="2793"/>
      <c r="I140" s="2793"/>
      <c r="J140" s="2793"/>
      <c r="K140" s="2793"/>
      <c r="L140" s="2794"/>
      <c r="M140" s="2800"/>
      <c r="N140" s="2795"/>
      <c r="O140" s="2793"/>
      <c r="P140" s="2793"/>
      <c r="Q140" s="2793"/>
      <c r="R140" s="2793"/>
      <c r="S140" s="2793"/>
      <c r="T140" s="2794"/>
      <c r="V140" s="2795"/>
      <c r="W140" s="2793"/>
      <c r="X140" s="2793"/>
      <c r="Y140" s="2793"/>
      <c r="Z140" s="2793"/>
      <c r="AA140" s="2793"/>
      <c r="AB140" s="2794"/>
      <c r="AC140" s="2785"/>
      <c r="AD140" s="2795"/>
      <c r="AE140" s="2793"/>
      <c r="AF140" s="2793"/>
      <c r="AG140" s="2796"/>
      <c r="AH140" s="2796"/>
      <c r="AI140" s="2796"/>
      <c r="AJ140" s="2796"/>
      <c r="AK140" s="2797"/>
      <c r="AL140" s="2797"/>
      <c r="AM140" s="2797"/>
      <c r="AN140" s="2797"/>
      <c r="AO140" s="2797"/>
      <c r="AP140" s="2797"/>
      <c r="AQ140" s="2797"/>
      <c r="AR140" s="2799"/>
      <c r="AS140" s="2789"/>
      <c r="AT140" s="2758"/>
      <c r="AU140" s="2548" t="s">
        <v>6816</v>
      </c>
      <c r="AX140" s="3438" t="str">
        <f t="shared" si="2"/>
        <v>Please complete all cells in row</v>
      </c>
      <c r="AY140" s="3132">
        <v>3</v>
      </c>
      <c r="AZ140" s="3485"/>
    </row>
    <row r="141" spans="2:52" ht="16.2" customHeight="1">
      <c r="B141" s="2790" t="s">
        <v>6135</v>
      </c>
      <c r="C141" s="2791" t="s">
        <v>5869</v>
      </c>
      <c r="D141" s="2792" t="s">
        <v>731</v>
      </c>
      <c r="E141" s="2792">
        <v>3</v>
      </c>
      <c r="F141" s="2793"/>
      <c r="G141" s="2793"/>
      <c r="H141" s="2793"/>
      <c r="I141" s="2793"/>
      <c r="J141" s="2793"/>
      <c r="K141" s="2793"/>
      <c r="L141" s="2794"/>
      <c r="M141" s="2800"/>
      <c r="N141" s="2795"/>
      <c r="O141" s="2793"/>
      <c r="P141" s="2793"/>
      <c r="Q141" s="2793"/>
      <c r="R141" s="2793"/>
      <c r="S141" s="2793"/>
      <c r="T141" s="2794"/>
      <c r="V141" s="2795"/>
      <c r="W141" s="2793"/>
      <c r="X141" s="2793"/>
      <c r="Y141" s="2793"/>
      <c r="Z141" s="2793"/>
      <c r="AA141" s="2793"/>
      <c r="AB141" s="2794"/>
      <c r="AC141" s="2785"/>
      <c r="AD141" s="2795"/>
      <c r="AE141" s="2793"/>
      <c r="AF141" s="2793"/>
      <c r="AG141" s="2796"/>
      <c r="AH141" s="2796"/>
      <c r="AI141" s="2796"/>
      <c r="AJ141" s="2796"/>
      <c r="AK141" s="2797"/>
      <c r="AL141" s="2797"/>
      <c r="AM141" s="2797"/>
      <c r="AN141" s="2797"/>
      <c r="AO141" s="2797"/>
      <c r="AP141" s="2797"/>
      <c r="AQ141" s="2797"/>
      <c r="AR141" s="2799"/>
      <c r="AS141" s="2789"/>
      <c r="AT141" s="2758"/>
      <c r="AU141" s="2548" t="s">
        <v>6817</v>
      </c>
      <c r="AX141" s="3438" t="str">
        <f t="shared" si="2"/>
        <v>Please complete all cells in row</v>
      </c>
      <c r="AY141" s="3132">
        <v>3</v>
      </c>
      <c r="AZ141" s="3485"/>
    </row>
    <row r="142" spans="2:52" ht="16.2" customHeight="1">
      <c r="B142" s="2790" t="s">
        <v>6137</v>
      </c>
      <c r="C142" s="2791" t="s">
        <v>5869</v>
      </c>
      <c r="D142" s="2792" t="s">
        <v>731</v>
      </c>
      <c r="E142" s="2792">
        <v>3</v>
      </c>
      <c r="F142" s="2793"/>
      <c r="G142" s="2793"/>
      <c r="H142" s="2793"/>
      <c r="I142" s="2793"/>
      <c r="J142" s="2793"/>
      <c r="K142" s="2793"/>
      <c r="L142" s="2794"/>
      <c r="M142" s="2800"/>
      <c r="N142" s="2795"/>
      <c r="O142" s="2793"/>
      <c r="P142" s="2793"/>
      <c r="Q142" s="2793"/>
      <c r="R142" s="2793"/>
      <c r="S142" s="2793"/>
      <c r="T142" s="2794"/>
      <c r="V142" s="2795"/>
      <c r="W142" s="2793"/>
      <c r="X142" s="2793"/>
      <c r="Y142" s="2793"/>
      <c r="Z142" s="2793"/>
      <c r="AA142" s="2793"/>
      <c r="AB142" s="2794"/>
      <c r="AC142" s="2785"/>
      <c r="AD142" s="2795"/>
      <c r="AE142" s="2793"/>
      <c r="AF142" s="2793"/>
      <c r="AG142" s="2796"/>
      <c r="AH142" s="2796"/>
      <c r="AI142" s="2796"/>
      <c r="AJ142" s="2796"/>
      <c r="AK142" s="2797"/>
      <c r="AL142" s="2797"/>
      <c r="AM142" s="2797"/>
      <c r="AN142" s="2797"/>
      <c r="AO142" s="2797"/>
      <c r="AP142" s="2797"/>
      <c r="AQ142" s="2797"/>
      <c r="AR142" s="2799"/>
      <c r="AS142" s="2789"/>
      <c r="AT142" s="2758"/>
      <c r="AU142" s="2548" t="s">
        <v>6818</v>
      </c>
      <c r="AX142" s="3438" t="str">
        <f t="shared" si="2"/>
        <v>Please complete all cells in row</v>
      </c>
      <c r="AY142" s="3132">
        <v>3</v>
      </c>
      <c r="AZ142" s="3485"/>
    </row>
    <row r="143" spans="2:52" ht="16.2" customHeight="1">
      <c r="B143" s="2790" t="s">
        <v>6139</v>
      </c>
      <c r="C143" s="2791" t="s">
        <v>5869</v>
      </c>
      <c r="D143" s="2792" t="s">
        <v>731</v>
      </c>
      <c r="E143" s="2792">
        <v>3</v>
      </c>
      <c r="F143" s="2793"/>
      <c r="G143" s="2793"/>
      <c r="H143" s="2793"/>
      <c r="I143" s="2793"/>
      <c r="J143" s="2793"/>
      <c r="K143" s="2793"/>
      <c r="L143" s="2794"/>
      <c r="M143" s="2800"/>
      <c r="N143" s="2795"/>
      <c r="O143" s="2793"/>
      <c r="P143" s="2793"/>
      <c r="Q143" s="2793"/>
      <c r="R143" s="2793"/>
      <c r="S143" s="2793"/>
      <c r="T143" s="2794"/>
      <c r="V143" s="2795"/>
      <c r="W143" s="2793"/>
      <c r="X143" s="2793"/>
      <c r="Y143" s="2793"/>
      <c r="Z143" s="2793"/>
      <c r="AA143" s="2793"/>
      <c r="AB143" s="2794"/>
      <c r="AC143" s="2785"/>
      <c r="AD143" s="2795"/>
      <c r="AE143" s="2793"/>
      <c r="AF143" s="2793"/>
      <c r="AG143" s="2796"/>
      <c r="AH143" s="2796"/>
      <c r="AI143" s="2796"/>
      <c r="AJ143" s="2796"/>
      <c r="AK143" s="2797"/>
      <c r="AL143" s="2797"/>
      <c r="AM143" s="2797"/>
      <c r="AN143" s="2797"/>
      <c r="AO143" s="2797"/>
      <c r="AP143" s="2797"/>
      <c r="AQ143" s="2797"/>
      <c r="AR143" s="2799"/>
      <c r="AS143" s="2789"/>
      <c r="AT143" s="2758"/>
      <c r="AU143" s="2548" t="s">
        <v>6819</v>
      </c>
      <c r="AX143" s="3438" t="str">
        <f t="shared" si="2"/>
        <v>Please complete all cells in row</v>
      </c>
      <c r="AY143" s="3132">
        <v>3</v>
      </c>
      <c r="AZ143" s="3485"/>
    </row>
    <row r="144" spans="2:52" ht="16.2" customHeight="1">
      <c r="B144" s="2790" t="s">
        <v>6141</v>
      </c>
      <c r="C144" s="2791" t="s">
        <v>5869</v>
      </c>
      <c r="D144" s="2792" t="s">
        <v>731</v>
      </c>
      <c r="E144" s="2792">
        <v>3</v>
      </c>
      <c r="F144" s="2793"/>
      <c r="G144" s="2793"/>
      <c r="H144" s="2793"/>
      <c r="I144" s="2793"/>
      <c r="J144" s="2793"/>
      <c r="K144" s="2793"/>
      <c r="L144" s="2794"/>
      <c r="M144" s="2800"/>
      <c r="N144" s="2795"/>
      <c r="O144" s="2793"/>
      <c r="P144" s="2793"/>
      <c r="Q144" s="2793"/>
      <c r="R144" s="2793"/>
      <c r="S144" s="2793"/>
      <c r="T144" s="2794"/>
      <c r="V144" s="2795"/>
      <c r="W144" s="2793"/>
      <c r="X144" s="2793"/>
      <c r="Y144" s="2793"/>
      <c r="Z144" s="2793"/>
      <c r="AA144" s="2793"/>
      <c r="AB144" s="2794"/>
      <c r="AC144" s="2785"/>
      <c r="AD144" s="2795"/>
      <c r="AE144" s="2793"/>
      <c r="AF144" s="2793"/>
      <c r="AG144" s="2796"/>
      <c r="AH144" s="2796"/>
      <c r="AI144" s="2796"/>
      <c r="AJ144" s="2796"/>
      <c r="AK144" s="2797"/>
      <c r="AL144" s="2797"/>
      <c r="AM144" s="2797"/>
      <c r="AN144" s="2797"/>
      <c r="AO144" s="2797"/>
      <c r="AP144" s="2797"/>
      <c r="AQ144" s="2797"/>
      <c r="AR144" s="2799"/>
      <c r="AS144" s="2789"/>
      <c r="AT144" s="2758"/>
      <c r="AU144" s="2548" t="s">
        <v>6820</v>
      </c>
      <c r="AX144" s="3438" t="str">
        <f t="shared" si="2"/>
        <v>Please complete all cells in row</v>
      </c>
      <c r="AY144" s="3132">
        <v>3</v>
      </c>
      <c r="AZ144" s="3485"/>
    </row>
    <row r="145" spans="2:52" ht="16.2" customHeight="1">
      <c r="B145" s="2790" t="s">
        <v>6143</v>
      </c>
      <c r="C145" s="2791" t="s">
        <v>5869</v>
      </c>
      <c r="D145" s="2792" t="s">
        <v>731</v>
      </c>
      <c r="E145" s="2792">
        <v>3</v>
      </c>
      <c r="F145" s="2793"/>
      <c r="G145" s="2793"/>
      <c r="H145" s="2793"/>
      <c r="I145" s="2793"/>
      <c r="J145" s="2793"/>
      <c r="K145" s="2793"/>
      <c r="L145" s="2794"/>
      <c r="M145" s="2800"/>
      <c r="N145" s="2795"/>
      <c r="O145" s="2793"/>
      <c r="P145" s="2793"/>
      <c r="Q145" s="2793"/>
      <c r="R145" s="2793"/>
      <c r="S145" s="2793"/>
      <c r="T145" s="2794"/>
      <c r="V145" s="2795"/>
      <c r="W145" s="2793"/>
      <c r="X145" s="2793"/>
      <c r="Y145" s="2793"/>
      <c r="Z145" s="2793"/>
      <c r="AA145" s="2793"/>
      <c r="AB145" s="2794"/>
      <c r="AC145" s="2785"/>
      <c r="AD145" s="2795"/>
      <c r="AE145" s="2793"/>
      <c r="AF145" s="2793"/>
      <c r="AG145" s="2796"/>
      <c r="AH145" s="2796"/>
      <c r="AI145" s="2796"/>
      <c r="AJ145" s="2796"/>
      <c r="AK145" s="2797"/>
      <c r="AL145" s="2797"/>
      <c r="AM145" s="2797"/>
      <c r="AN145" s="2797"/>
      <c r="AO145" s="2797"/>
      <c r="AP145" s="2797"/>
      <c r="AQ145" s="2797"/>
      <c r="AR145" s="2799"/>
      <c r="AS145" s="2789"/>
      <c r="AT145" s="2758"/>
      <c r="AU145" s="2548" t="s">
        <v>6821</v>
      </c>
      <c r="AX145" s="3438" t="str">
        <f t="shared" si="2"/>
        <v>Please complete all cells in row</v>
      </c>
      <c r="AY145" s="3132">
        <v>3</v>
      </c>
      <c r="AZ145" s="3485"/>
    </row>
    <row r="146" spans="2:52" ht="16.2" customHeight="1">
      <c r="B146" s="2790" t="s">
        <v>6145</v>
      </c>
      <c r="C146" s="2791" t="s">
        <v>5869</v>
      </c>
      <c r="D146" s="2792" t="s">
        <v>731</v>
      </c>
      <c r="E146" s="2792">
        <v>3</v>
      </c>
      <c r="F146" s="2793"/>
      <c r="G146" s="2793"/>
      <c r="H146" s="2793"/>
      <c r="I146" s="2793"/>
      <c r="J146" s="2793"/>
      <c r="K146" s="2793"/>
      <c r="L146" s="2794"/>
      <c r="M146" s="2800"/>
      <c r="N146" s="2795"/>
      <c r="O146" s="2793"/>
      <c r="P146" s="2793"/>
      <c r="Q146" s="2793"/>
      <c r="R146" s="2793"/>
      <c r="S146" s="2793"/>
      <c r="T146" s="2794"/>
      <c r="V146" s="2795"/>
      <c r="W146" s="2793"/>
      <c r="X146" s="2793"/>
      <c r="Y146" s="2793"/>
      <c r="Z146" s="2793"/>
      <c r="AA146" s="2793"/>
      <c r="AB146" s="2794"/>
      <c r="AC146" s="2785"/>
      <c r="AD146" s="2795"/>
      <c r="AE146" s="2793"/>
      <c r="AF146" s="2793"/>
      <c r="AG146" s="2796"/>
      <c r="AH146" s="2796"/>
      <c r="AI146" s="2796"/>
      <c r="AJ146" s="2796"/>
      <c r="AK146" s="2797"/>
      <c r="AL146" s="2797"/>
      <c r="AM146" s="2797"/>
      <c r="AN146" s="2797"/>
      <c r="AO146" s="2797"/>
      <c r="AP146" s="2797"/>
      <c r="AQ146" s="2797"/>
      <c r="AR146" s="2799"/>
      <c r="AS146" s="2789"/>
      <c r="AT146" s="2758"/>
      <c r="AU146" s="2548" t="s">
        <v>6822</v>
      </c>
      <c r="AX146" s="3438" t="str">
        <f t="shared" si="2"/>
        <v>Please complete all cells in row</v>
      </c>
      <c r="AY146" s="3132">
        <v>3</v>
      </c>
      <c r="AZ146" s="3485"/>
    </row>
    <row r="147" spans="2:52" ht="16.2" customHeight="1">
      <c r="B147" s="2790" t="s">
        <v>6147</v>
      </c>
      <c r="C147" s="2791" t="s">
        <v>5869</v>
      </c>
      <c r="D147" s="2792" t="s">
        <v>731</v>
      </c>
      <c r="E147" s="2792">
        <v>3</v>
      </c>
      <c r="F147" s="2793"/>
      <c r="G147" s="2793"/>
      <c r="H147" s="2793"/>
      <c r="I147" s="2793"/>
      <c r="J147" s="2793"/>
      <c r="K147" s="2793"/>
      <c r="L147" s="2794"/>
      <c r="M147" s="2800"/>
      <c r="N147" s="2795"/>
      <c r="O147" s="2793"/>
      <c r="P147" s="2793"/>
      <c r="Q147" s="2793"/>
      <c r="R147" s="2793"/>
      <c r="S147" s="2793"/>
      <c r="T147" s="2794"/>
      <c r="V147" s="2795"/>
      <c r="W147" s="2793"/>
      <c r="X147" s="2793"/>
      <c r="Y147" s="2793"/>
      <c r="Z147" s="2793"/>
      <c r="AA147" s="2793"/>
      <c r="AB147" s="2794"/>
      <c r="AC147" s="2785"/>
      <c r="AD147" s="2795"/>
      <c r="AE147" s="2793"/>
      <c r="AF147" s="2793"/>
      <c r="AG147" s="2796"/>
      <c r="AH147" s="2796"/>
      <c r="AI147" s="2796"/>
      <c r="AJ147" s="2796"/>
      <c r="AK147" s="2797"/>
      <c r="AL147" s="2797"/>
      <c r="AM147" s="2797"/>
      <c r="AN147" s="2797"/>
      <c r="AO147" s="2797"/>
      <c r="AP147" s="2797"/>
      <c r="AQ147" s="2797"/>
      <c r="AR147" s="2799"/>
      <c r="AS147" s="2789"/>
      <c r="AT147" s="2758"/>
      <c r="AU147" s="2548" t="s">
        <v>6823</v>
      </c>
      <c r="AX147" s="3438" t="str">
        <f t="shared" si="2"/>
        <v>Please complete all cells in row</v>
      </c>
      <c r="AY147" s="3132">
        <v>3</v>
      </c>
      <c r="AZ147" s="3485"/>
    </row>
    <row r="148" spans="2:52" ht="16.2" customHeight="1">
      <c r="B148" s="2790" t="s">
        <v>6149</v>
      </c>
      <c r="C148" s="2791" t="s">
        <v>5869</v>
      </c>
      <c r="D148" s="2792" t="s">
        <v>731</v>
      </c>
      <c r="E148" s="2792">
        <v>3</v>
      </c>
      <c r="F148" s="2793"/>
      <c r="G148" s="2793"/>
      <c r="H148" s="2793"/>
      <c r="I148" s="2793"/>
      <c r="J148" s="2793"/>
      <c r="K148" s="2793"/>
      <c r="L148" s="2794"/>
      <c r="M148" s="2800"/>
      <c r="N148" s="2795"/>
      <c r="O148" s="2793"/>
      <c r="P148" s="2793"/>
      <c r="Q148" s="2793"/>
      <c r="R148" s="2793"/>
      <c r="S148" s="2793"/>
      <c r="T148" s="2794"/>
      <c r="V148" s="2795"/>
      <c r="W148" s="2793"/>
      <c r="X148" s="2793"/>
      <c r="Y148" s="2793"/>
      <c r="Z148" s="2793"/>
      <c r="AA148" s="2793"/>
      <c r="AB148" s="2794"/>
      <c r="AC148" s="2785"/>
      <c r="AD148" s="2795"/>
      <c r="AE148" s="2793"/>
      <c r="AF148" s="2793"/>
      <c r="AG148" s="2796"/>
      <c r="AH148" s="2796"/>
      <c r="AI148" s="2796"/>
      <c r="AJ148" s="2796"/>
      <c r="AK148" s="2797"/>
      <c r="AL148" s="2797"/>
      <c r="AM148" s="2797"/>
      <c r="AN148" s="2797"/>
      <c r="AO148" s="2797"/>
      <c r="AP148" s="2797"/>
      <c r="AQ148" s="2797"/>
      <c r="AR148" s="2799"/>
      <c r="AS148" s="2789"/>
      <c r="AT148" s="2758"/>
      <c r="AU148" s="2548" t="s">
        <v>6824</v>
      </c>
      <c r="AX148" s="3438" t="str">
        <f t="shared" si="2"/>
        <v>Please complete all cells in row</v>
      </c>
      <c r="AY148" s="3132">
        <v>3</v>
      </c>
      <c r="AZ148" s="3485"/>
    </row>
    <row r="149" spans="2:52" ht="16.2" customHeight="1">
      <c r="B149" s="2790" t="s">
        <v>6151</v>
      </c>
      <c r="C149" s="2791" t="s">
        <v>5869</v>
      </c>
      <c r="D149" s="2792" t="s">
        <v>731</v>
      </c>
      <c r="E149" s="2792">
        <v>3</v>
      </c>
      <c r="F149" s="2793"/>
      <c r="G149" s="2793"/>
      <c r="H149" s="2793"/>
      <c r="I149" s="2793"/>
      <c r="J149" s="2793"/>
      <c r="K149" s="2793"/>
      <c r="L149" s="2794"/>
      <c r="M149" s="2800"/>
      <c r="N149" s="2795"/>
      <c r="O149" s="2793"/>
      <c r="P149" s="2793"/>
      <c r="Q149" s="2793"/>
      <c r="R149" s="2793"/>
      <c r="S149" s="2793"/>
      <c r="T149" s="2794"/>
      <c r="V149" s="2795"/>
      <c r="W149" s="2793"/>
      <c r="X149" s="2793"/>
      <c r="Y149" s="2793"/>
      <c r="Z149" s="2793"/>
      <c r="AA149" s="2793"/>
      <c r="AB149" s="2794"/>
      <c r="AC149" s="2785"/>
      <c r="AD149" s="2795"/>
      <c r="AE149" s="2793"/>
      <c r="AF149" s="2793"/>
      <c r="AG149" s="2796"/>
      <c r="AH149" s="2796"/>
      <c r="AI149" s="2796"/>
      <c r="AJ149" s="2796"/>
      <c r="AK149" s="2797"/>
      <c r="AL149" s="2797"/>
      <c r="AM149" s="2797"/>
      <c r="AN149" s="2797"/>
      <c r="AO149" s="2797"/>
      <c r="AP149" s="2797"/>
      <c r="AQ149" s="2797"/>
      <c r="AR149" s="2799"/>
      <c r="AS149" s="2789"/>
      <c r="AT149" s="2758"/>
      <c r="AU149" s="2548" t="s">
        <v>6825</v>
      </c>
      <c r="AX149" s="3438" t="str">
        <f t="shared" si="2"/>
        <v>Please complete all cells in row</v>
      </c>
      <c r="AY149" s="3132">
        <v>3</v>
      </c>
      <c r="AZ149" s="3485"/>
    </row>
    <row r="150" spans="2:52" ht="16.2" customHeight="1">
      <c r="B150" s="2790" t="s">
        <v>6153</v>
      </c>
      <c r="C150" s="2791" t="s">
        <v>5869</v>
      </c>
      <c r="D150" s="2792" t="s">
        <v>731</v>
      </c>
      <c r="E150" s="2792">
        <v>3</v>
      </c>
      <c r="F150" s="2793"/>
      <c r="G150" s="2793"/>
      <c r="H150" s="2793"/>
      <c r="I150" s="2793"/>
      <c r="J150" s="2793"/>
      <c r="K150" s="2793"/>
      <c r="L150" s="2794"/>
      <c r="M150" s="2800"/>
      <c r="N150" s="2795"/>
      <c r="O150" s="2793"/>
      <c r="P150" s="2793"/>
      <c r="Q150" s="2793"/>
      <c r="R150" s="2793"/>
      <c r="S150" s="2793"/>
      <c r="T150" s="2794"/>
      <c r="V150" s="2795"/>
      <c r="W150" s="2793"/>
      <c r="X150" s="2793"/>
      <c r="Y150" s="2793"/>
      <c r="Z150" s="2793"/>
      <c r="AA150" s="2793"/>
      <c r="AB150" s="2794"/>
      <c r="AC150" s="2785"/>
      <c r="AD150" s="2795"/>
      <c r="AE150" s="2793"/>
      <c r="AF150" s="2793"/>
      <c r="AG150" s="2796"/>
      <c r="AH150" s="2796"/>
      <c r="AI150" s="2796"/>
      <c r="AJ150" s="2796"/>
      <c r="AK150" s="2797"/>
      <c r="AL150" s="2797"/>
      <c r="AM150" s="2797"/>
      <c r="AN150" s="2797"/>
      <c r="AO150" s="2797"/>
      <c r="AP150" s="2797"/>
      <c r="AQ150" s="2797"/>
      <c r="AR150" s="2799"/>
      <c r="AS150" s="2789"/>
      <c r="AT150" s="2758"/>
      <c r="AU150" s="2548" t="s">
        <v>6826</v>
      </c>
      <c r="AX150" s="3438" t="str">
        <f t="shared" si="2"/>
        <v>Please complete all cells in row</v>
      </c>
      <c r="AY150" s="3132">
        <v>3</v>
      </c>
      <c r="AZ150" s="3485"/>
    </row>
    <row r="151" spans="2:52" ht="16.2" customHeight="1">
      <c r="B151" s="2790" t="s">
        <v>6155</v>
      </c>
      <c r="C151" s="2791" t="s">
        <v>5869</v>
      </c>
      <c r="D151" s="2792" t="s">
        <v>731</v>
      </c>
      <c r="E151" s="2792">
        <v>3</v>
      </c>
      <c r="F151" s="2793"/>
      <c r="G151" s="2793"/>
      <c r="H151" s="2793"/>
      <c r="I151" s="2793"/>
      <c r="J151" s="2793"/>
      <c r="K151" s="2793"/>
      <c r="L151" s="2794"/>
      <c r="M151" s="2800"/>
      <c r="N151" s="2795"/>
      <c r="O151" s="2793"/>
      <c r="P151" s="2793"/>
      <c r="Q151" s="2793"/>
      <c r="R151" s="2793"/>
      <c r="S151" s="2793"/>
      <c r="T151" s="2794"/>
      <c r="V151" s="2795"/>
      <c r="W151" s="2793"/>
      <c r="X151" s="2793"/>
      <c r="Y151" s="2793"/>
      <c r="Z151" s="2793"/>
      <c r="AA151" s="2793"/>
      <c r="AB151" s="2794"/>
      <c r="AC151" s="2785"/>
      <c r="AD151" s="2795"/>
      <c r="AE151" s="2793"/>
      <c r="AF151" s="2793"/>
      <c r="AG151" s="2796"/>
      <c r="AH151" s="2796"/>
      <c r="AI151" s="2796"/>
      <c r="AJ151" s="2796"/>
      <c r="AK151" s="2797"/>
      <c r="AL151" s="2797"/>
      <c r="AM151" s="2797"/>
      <c r="AN151" s="2797"/>
      <c r="AO151" s="2797"/>
      <c r="AP151" s="2797"/>
      <c r="AQ151" s="2797"/>
      <c r="AR151" s="2799"/>
      <c r="AS151" s="2789"/>
      <c r="AT151" s="2758"/>
      <c r="AU151" s="2548" t="s">
        <v>6827</v>
      </c>
      <c r="AX151" s="3438" t="str">
        <f t="shared" si="2"/>
        <v>Please complete all cells in row</v>
      </c>
      <c r="AY151" s="3132">
        <v>3</v>
      </c>
      <c r="AZ151" s="3485"/>
    </row>
    <row r="152" spans="2:52" ht="16.2" customHeight="1">
      <c r="B152" s="2790" t="s">
        <v>6157</v>
      </c>
      <c r="C152" s="2791" t="s">
        <v>5869</v>
      </c>
      <c r="D152" s="2792" t="s">
        <v>731</v>
      </c>
      <c r="E152" s="2792">
        <v>3</v>
      </c>
      <c r="F152" s="2793"/>
      <c r="G152" s="2793"/>
      <c r="H152" s="2793"/>
      <c r="I152" s="2793"/>
      <c r="J152" s="2793"/>
      <c r="K152" s="2793"/>
      <c r="L152" s="2794"/>
      <c r="M152" s="2800"/>
      <c r="N152" s="2795"/>
      <c r="O152" s="2793"/>
      <c r="P152" s="2793"/>
      <c r="Q152" s="2793"/>
      <c r="R152" s="2793"/>
      <c r="S152" s="2793"/>
      <c r="T152" s="2794"/>
      <c r="V152" s="2795"/>
      <c r="W152" s="2793"/>
      <c r="X152" s="2793"/>
      <c r="Y152" s="2793"/>
      <c r="Z152" s="2793"/>
      <c r="AA152" s="2793"/>
      <c r="AB152" s="2794"/>
      <c r="AC152" s="2785"/>
      <c r="AD152" s="2795"/>
      <c r="AE152" s="2793"/>
      <c r="AF152" s="2793"/>
      <c r="AG152" s="2796"/>
      <c r="AH152" s="2796"/>
      <c r="AI152" s="2796"/>
      <c r="AJ152" s="2796"/>
      <c r="AK152" s="2797"/>
      <c r="AL152" s="2797"/>
      <c r="AM152" s="2797"/>
      <c r="AN152" s="2797"/>
      <c r="AO152" s="2797"/>
      <c r="AP152" s="2797"/>
      <c r="AQ152" s="2797"/>
      <c r="AR152" s="2799"/>
      <c r="AS152" s="2789"/>
      <c r="AT152" s="2758"/>
      <c r="AU152" s="2548" t="s">
        <v>6828</v>
      </c>
      <c r="AX152" s="3438" t="str">
        <f t="shared" si="2"/>
        <v>Please complete all cells in row</v>
      </c>
      <c r="AY152" s="3132">
        <v>3</v>
      </c>
      <c r="AZ152" s="3485"/>
    </row>
    <row r="153" spans="2:52" ht="16.2" customHeight="1">
      <c r="B153" s="2790" t="s">
        <v>6159</v>
      </c>
      <c r="C153" s="2791" t="s">
        <v>5869</v>
      </c>
      <c r="D153" s="2792" t="s">
        <v>731</v>
      </c>
      <c r="E153" s="2792">
        <v>3</v>
      </c>
      <c r="F153" s="2793"/>
      <c r="G153" s="2793"/>
      <c r="H153" s="2793"/>
      <c r="I153" s="2793"/>
      <c r="J153" s="2793"/>
      <c r="K153" s="2793"/>
      <c r="L153" s="2794"/>
      <c r="M153" s="2800"/>
      <c r="N153" s="2795"/>
      <c r="O153" s="2793"/>
      <c r="P153" s="2793"/>
      <c r="Q153" s="2793"/>
      <c r="R153" s="2793"/>
      <c r="S153" s="2793"/>
      <c r="T153" s="2794"/>
      <c r="V153" s="2795"/>
      <c r="W153" s="2793"/>
      <c r="X153" s="2793"/>
      <c r="Y153" s="2793"/>
      <c r="Z153" s="2793"/>
      <c r="AA153" s="2793"/>
      <c r="AB153" s="2794"/>
      <c r="AC153" s="2785"/>
      <c r="AD153" s="2795"/>
      <c r="AE153" s="2793"/>
      <c r="AF153" s="2793"/>
      <c r="AG153" s="2796"/>
      <c r="AH153" s="2796"/>
      <c r="AI153" s="2796"/>
      <c r="AJ153" s="2796"/>
      <c r="AK153" s="2797"/>
      <c r="AL153" s="2797"/>
      <c r="AM153" s="2797"/>
      <c r="AN153" s="2797"/>
      <c r="AO153" s="2797"/>
      <c r="AP153" s="2797"/>
      <c r="AQ153" s="2797"/>
      <c r="AR153" s="2799"/>
      <c r="AS153" s="2789"/>
      <c r="AT153" s="2758"/>
      <c r="AU153" s="2548" t="s">
        <v>6829</v>
      </c>
      <c r="AX153" s="3438" t="str">
        <f t="shared" si="2"/>
        <v>Please complete all cells in row</v>
      </c>
      <c r="AY153" s="3132">
        <v>3</v>
      </c>
      <c r="AZ153" s="3485"/>
    </row>
    <row r="154" spans="2:52" ht="16.2" customHeight="1">
      <c r="B154" s="2790" t="s">
        <v>6161</v>
      </c>
      <c r="C154" s="2791" t="s">
        <v>5869</v>
      </c>
      <c r="D154" s="2792" t="s">
        <v>731</v>
      </c>
      <c r="E154" s="2792">
        <v>3</v>
      </c>
      <c r="F154" s="2793"/>
      <c r="G154" s="2793"/>
      <c r="H154" s="2793"/>
      <c r="I154" s="2793"/>
      <c r="J154" s="2793"/>
      <c r="K154" s="2793"/>
      <c r="L154" s="2794"/>
      <c r="M154" s="2800"/>
      <c r="N154" s="2795"/>
      <c r="O154" s="2793"/>
      <c r="P154" s="2793"/>
      <c r="Q154" s="2793"/>
      <c r="R154" s="2793"/>
      <c r="S154" s="2793"/>
      <c r="T154" s="2794"/>
      <c r="V154" s="2795"/>
      <c r="W154" s="2793"/>
      <c r="X154" s="2793"/>
      <c r="Y154" s="2793"/>
      <c r="Z154" s="2793"/>
      <c r="AA154" s="2793"/>
      <c r="AB154" s="2794"/>
      <c r="AC154" s="2785"/>
      <c r="AD154" s="2795"/>
      <c r="AE154" s="2793"/>
      <c r="AF154" s="2793"/>
      <c r="AG154" s="2796"/>
      <c r="AH154" s="2796"/>
      <c r="AI154" s="2796"/>
      <c r="AJ154" s="2796"/>
      <c r="AK154" s="2797"/>
      <c r="AL154" s="2797"/>
      <c r="AM154" s="2797"/>
      <c r="AN154" s="2797"/>
      <c r="AO154" s="2797"/>
      <c r="AP154" s="2797"/>
      <c r="AQ154" s="2797"/>
      <c r="AR154" s="2799"/>
      <c r="AS154" s="2789"/>
      <c r="AT154" s="2758"/>
      <c r="AU154" s="2548" t="s">
        <v>6830</v>
      </c>
      <c r="AX154" s="3438" t="str">
        <f t="shared" si="2"/>
        <v>Please complete all cells in row</v>
      </c>
      <c r="AY154" s="3132">
        <v>3</v>
      </c>
      <c r="AZ154" s="3485"/>
    </row>
    <row r="155" spans="2:52" ht="16.2" customHeight="1">
      <c r="B155" s="2790" t="s">
        <v>6163</v>
      </c>
      <c r="C155" s="2791" t="s">
        <v>5869</v>
      </c>
      <c r="D155" s="2792" t="s">
        <v>731</v>
      </c>
      <c r="E155" s="2792">
        <v>3</v>
      </c>
      <c r="F155" s="2793"/>
      <c r="G155" s="2793"/>
      <c r="H155" s="2793"/>
      <c r="I155" s="2793"/>
      <c r="J155" s="2793"/>
      <c r="K155" s="2793"/>
      <c r="L155" s="2794"/>
      <c r="M155" s="2800"/>
      <c r="N155" s="2795"/>
      <c r="O155" s="2793"/>
      <c r="P155" s="2793"/>
      <c r="Q155" s="2793"/>
      <c r="R155" s="2793"/>
      <c r="S155" s="2793"/>
      <c r="T155" s="2794"/>
      <c r="V155" s="2795"/>
      <c r="W155" s="2793"/>
      <c r="X155" s="2793"/>
      <c r="Y155" s="2793"/>
      <c r="Z155" s="2793"/>
      <c r="AA155" s="2793"/>
      <c r="AB155" s="2794"/>
      <c r="AC155" s="2785"/>
      <c r="AD155" s="2795"/>
      <c r="AE155" s="2793"/>
      <c r="AF155" s="2793"/>
      <c r="AG155" s="2796"/>
      <c r="AH155" s="2796"/>
      <c r="AI155" s="2796"/>
      <c r="AJ155" s="2796"/>
      <c r="AK155" s="2797"/>
      <c r="AL155" s="2797"/>
      <c r="AM155" s="2797"/>
      <c r="AN155" s="2797"/>
      <c r="AO155" s="2797"/>
      <c r="AP155" s="2797"/>
      <c r="AQ155" s="2797"/>
      <c r="AR155" s="2799"/>
      <c r="AS155" s="2789"/>
      <c r="AT155" s="2758"/>
      <c r="AU155" s="2548" t="s">
        <v>6831</v>
      </c>
      <c r="AX155" s="3438" t="str">
        <f t="shared" si="2"/>
        <v>Please complete all cells in row</v>
      </c>
      <c r="AY155" s="3132">
        <v>3</v>
      </c>
      <c r="AZ155" s="3485"/>
    </row>
    <row r="156" spans="2:52" ht="16.2" customHeight="1">
      <c r="B156" s="2790" t="s">
        <v>6165</v>
      </c>
      <c r="C156" s="2791" t="s">
        <v>5869</v>
      </c>
      <c r="D156" s="2792" t="s">
        <v>731</v>
      </c>
      <c r="E156" s="2792">
        <v>3</v>
      </c>
      <c r="F156" s="2793"/>
      <c r="G156" s="2793"/>
      <c r="H156" s="2793"/>
      <c r="I156" s="2793"/>
      <c r="J156" s="2793"/>
      <c r="K156" s="2793"/>
      <c r="L156" s="2794"/>
      <c r="M156" s="2800"/>
      <c r="N156" s="2795"/>
      <c r="O156" s="2793"/>
      <c r="P156" s="2793"/>
      <c r="Q156" s="2793"/>
      <c r="R156" s="2793"/>
      <c r="S156" s="2793"/>
      <c r="T156" s="2794"/>
      <c r="V156" s="2795"/>
      <c r="W156" s="2793"/>
      <c r="X156" s="2793"/>
      <c r="Y156" s="2793"/>
      <c r="Z156" s="2793"/>
      <c r="AA156" s="2793"/>
      <c r="AB156" s="2794"/>
      <c r="AC156" s="2785"/>
      <c r="AD156" s="2795"/>
      <c r="AE156" s="2793"/>
      <c r="AF156" s="2793"/>
      <c r="AG156" s="2796"/>
      <c r="AH156" s="2796"/>
      <c r="AI156" s="2796"/>
      <c r="AJ156" s="2796"/>
      <c r="AK156" s="2797"/>
      <c r="AL156" s="2797"/>
      <c r="AM156" s="2797"/>
      <c r="AN156" s="2797"/>
      <c r="AO156" s="2797"/>
      <c r="AP156" s="2797"/>
      <c r="AQ156" s="2797"/>
      <c r="AR156" s="2799"/>
      <c r="AS156" s="2789"/>
      <c r="AT156" s="2758"/>
      <c r="AU156" s="2548" t="s">
        <v>6832</v>
      </c>
      <c r="AX156" s="3438" t="str">
        <f t="shared" si="2"/>
        <v>Please complete all cells in row</v>
      </c>
      <c r="AY156" s="3132">
        <v>3</v>
      </c>
      <c r="AZ156" s="3485"/>
    </row>
    <row r="157" spans="2:52" ht="16.2" customHeight="1">
      <c r="B157" s="2790" t="s">
        <v>6167</v>
      </c>
      <c r="C157" s="2791" t="s">
        <v>5869</v>
      </c>
      <c r="D157" s="2792" t="s">
        <v>731</v>
      </c>
      <c r="E157" s="2792">
        <v>3</v>
      </c>
      <c r="F157" s="2793"/>
      <c r="G157" s="2793"/>
      <c r="H157" s="2793"/>
      <c r="I157" s="2793"/>
      <c r="J157" s="2793"/>
      <c r="K157" s="2793"/>
      <c r="L157" s="2794"/>
      <c r="M157" s="2800"/>
      <c r="N157" s="2795"/>
      <c r="O157" s="2793"/>
      <c r="P157" s="2793"/>
      <c r="Q157" s="2793"/>
      <c r="R157" s="2793"/>
      <c r="S157" s="2793"/>
      <c r="T157" s="2794"/>
      <c r="V157" s="2795"/>
      <c r="W157" s="2793"/>
      <c r="X157" s="2793"/>
      <c r="Y157" s="2793"/>
      <c r="Z157" s="2793"/>
      <c r="AA157" s="2793"/>
      <c r="AB157" s="2794"/>
      <c r="AC157" s="2785"/>
      <c r="AD157" s="2795"/>
      <c r="AE157" s="2793"/>
      <c r="AF157" s="2793"/>
      <c r="AG157" s="2796"/>
      <c r="AH157" s="2796"/>
      <c r="AI157" s="2796"/>
      <c r="AJ157" s="2796"/>
      <c r="AK157" s="2797"/>
      <c r="AL157" s="2797"/>
      <c r="AM157" s="2797"/>
      <c r="AN157" s="2797"/>
      <c r="AO157" s="2797"/>
      <c r="AP157" s="2797"/>
      <c r="AQ157" s="2797"/>
      <c r="AR157" s="2799"/>
      <c r="AS157" s="2789"/>
      <c r="AT157" s="2758"/>
      <c r="AU157" s="2548" t="s">
        <v>6833</v>
      </c>
      <c r="AX157" s="3438" t="str">
        <f t="shared" si="2"/>
        <v>Please complete all cells in row</v>
      </c>
      <c r="AY157" s="3132">
        <v>3</v>
      </c>
      <c r="AZ157" s="3485"/>
    </row>
    <row r="158" spans="2:52" ht="16.2" customHeight="1">
      <c r="B158" s="2790" t="s">
        <v>6169</v>
      </c>
      <c r="C158" s="2791" t="s">
        <v>5869</v>
      </c>
      <c r="D158" s="2792" t="s">
        <v>731</v>
      </c>
      <c r="E158" s="2792">
        <v>3</v>
      </c>
      <c r="F158" s="2793"/>
      <c r="G158" s="2793"/>
      <c r="H158" s="2793"/>
      <c r="I158" s="2793"/>
      <c r="J158" s="2793"/>
      <c r="K158" s="2793"/>
      <c r="L158" s="2794"/>
      <c r="M158" s="2800"/>
      <c r="N158" s="2795"/>
      <c r="O158" s="2793"/>
      <c r="P158" s="2793"/>
      <c r="Q158" s="2793"/>
      <c r="R158" s="2793"/>
      <c r="S158" s="2793"/>
      <c r="T158" s="2794"/>
      <c r="V158" s="2795"/>
      <c r="W158" s="2793"/>
      <c r="X158" s="2793"/>
      <c r="Y158" s="2793"/>
      <c r="Z158" s="2793"/>
      <c r="AA158" s="2793"/>
      <c r="AB158" s="2794"/>
      <c r="AC158" s="2785"/>
      <c r="AD158" s="2795"/>
      <c r="AE158" s="2793"/>
      <c r="AF158" s="2793"/>
      <c r="AG158" s="2796"/>
      <c r="AH158" s="2796"/>
      <c r="AI158" s="2796"/>
      <c r="AJ158" s="2796"/>
      <c r="AK158" s="2797"/>
      <c r="AL158" s="2797"/>
      <c r="AM158" s="2797"/>
      <c r="AN158" s="2797"/>
      <c r="AO158" s="2797"/>
      <c r="AP158" s="2797"/>
      <c r="AQ158" s="2797"/>
      <c r="AR158" s="2799"/>
      <c r="AS158" s="2789"/>
      <c r="AT158" s="2758"/>
      <c r="AU158" s="2548" t="s">
        <v>6834</v>
      </c>
      <c r="AX158" s="3438" t="str">
        <f t="shared" si="2"/>
        <v>Please complete all cells in row</v>
      </c>
      <c r="AY158" s="3132">
        <v>3</v>
      </c>
      <c r="AZ158" s="3485"/>
    </row>
    <row r="159" spans="2:52" ht="16.2" customHeight="1">
      <c r="B159" s="2790" t="s">
        <v>6171</v>
      </c>
      <c r="C159" s="2791" t="s">
        <v>5869</v>
      </c>
      <c r="D159" s="2792" t="s">
        <v>731</v>
      </c>
      <c r="E159" s="2792">
        <v>3</v>
      </c>
      <c r="F159" s="2793"/>
      <c r="G159" s="2793"/>
      <c r="H159" s="2793"/>
      <c r="I159" s="2793"/>
      <c r="J159" s="2793"/>
      <c r="K159" s="2793"/>
      <c r="L159" s="2794"/>
      <c r="M159" s="2800"/>
      <c r="N159" s="2795"/>
      <c r="O159" s="2793"/>
      <c r="P159" s="2793"/>
      <c r="Q159" s="2793"/>
      <c r="R159" s="2793"/>
      <c r="S159" s="2793"/>
      <c r="T159" s="2794"/>
      <c r="V159" s="2795"/>
      <c r="W159" s="2793"/>
      <c r="X159" s="2793"/>
      <c r="Y159" s="2793"/>
      <c r="Z159" s="2793"/>
      <c r="AA159" s="2793"/>
      <c r="AB159" s="2794"/>
      <c r="AC159" s="2785"/>
      <c r="AD159" s="2795"/>
      <c r="AE159" s="2793"/>
      <c r="AF159" s="2793"/>
      <c r="AG159" s="2796"/>
      <c r="AH159" s="2796"/>
      <c r="AI159" s="2796"/>
      <c r="AJ159" s="2796"/>
      <c r="AK159" s="2797"/>
      <c r="AL159" s="2797"/>
      <c r="AM159" s="2797"/>
      <c r="AN159" s="2797"/>
      <c r="AO159" s="2797"/>
      <c r="AP159" s="2797"/>
      <c r="AQ159" s="2797"/>
      <c r="AR159" s="2799"/>
      <c r="AS159" s="2789"/>
      <c r="AT159" s="2758"/>
      <c r="AU159" s="2548" t="s">
        <v>6835</v>
      </c>
      <c r="AX159" s="3438" t="str">
        <f t="shared" si="2"/>
        <v>Please complete all cells in row</v>
      </c>
      <c r="AY159" s="3132">
        <v>3</v>
      </c>
      <c r="AZ159" s="3485"/>
    </row>
    <row r="160" spans="2:52" ht="16.2" customHeight="1">
      <c r="B160" s="2790" t="s">
        <v>6173</v>
      </c>
      <c r="C160" s="2791" t="s">
        <v>5869</v>
      </c>
      <c r="D160" s="2792" t="s">
        <v>731</v>
      </c>
      <c r="E160" s="2792">
        <v>3</v>
      </c>
      <c r="F160" s="2793"/>
      <c r="G160" s="2793"/>
      <c r="H160" s="2793"/>
      <c r="I160" s="2793"/>
      <c r="J160" s="2793"/>
      <c r="K160" s="2793"/>
      <c r="L160" s="2794"/>
      <c r="M160" s="2800"/>
      <c r="N160" s="2795"/>
      <c r="O160" s="2793"/>
      <c r="P160" s="2793"/>
      <c r="Q160" s="2793"/>
      <c r="R160" s="2793"/>
      <c r="S160" s="2793"/>
      <c r="T160" s="2794"/>
      <c r="V160" s="2795"/>
      <c r="W160" s="2793"/>
      <c r="X160" s="2793"/>
      <c r="Y160" s="2793"/>
      <c r="Z160" s="2793"/>
      <c r="AA160" s="2793"/>
      <c r="AB160" s="2794"/>
      <c r="AC160" s="2785"/>
      <c r="AD160" s="2795"/>
      <c r="AE160" s="2793"/>
      <c r="AF160" s="2793"/>
      <c r="AG160" s="2796"/>
      <c r="AH160" s="2796"/>
      <c r="AI160" s="2796"/>
      <c r="AJ160" s="2796"/>
      <c r="AK160" s="2797"/>
      <c r="AL160" s="2797"/>
      <c r="AM160" s="2797"/>
      <c r="AN160" s="2797"/>
      <c r="AO160" s="2797"/>
      <c r="AP160" s="2797"/>
      <c r="AQ160" s="2797"/>
      <c r="AR160" s="2799"/>
      <c r="AS160" s="2789"/>
      <c r="AT160" s="2758"/>
      <c r="AU160" s="2548" t="s">
        <v>6836</v>
      </c>
      <c r="AX160" s="3438" t="str">
        <f t="shared" si="2"/>
        <v>Please complete all cells in row</v>
      </c>
      <c r="AY160" s="3132">
        <v>3</v>
      </c>
      <c r="AZ160" s="3485"/>
    </row>
    <row r="161" spans="2:52" ht="16.2" customHeight="1">
      <c r="B161" s="2790" t="s">
        <v>6175</v>
      </c>
      <c r="C161" s="2791" t="s">
        <v>5869</v>
      </c>
      <c r="D161" s="2792" t="s">
        <v>731</v>
      </c>
      <c r="E161" s="2792">
        <v>3</v>
      </c>
      <c r="F161" s="2793"/>
      <c r="G161" s="2793"/>
      <c r="H161" s="2793"/>
      <c r="I161" s="2793"/>
      <c r="J161" s="2793"/>
      <c r="K161" s="2793"/>
      <c r="L161" s="2794"/>
      <c r="M161" s="2800"/>
      <c r="N161" s="2795"/>
      <c r="O161" s="2793"/>
      <c r="P161" s="2793"/>
      <c r="Q161" s="2793"/>
      <c r="R161" s="2793"/>
      <c r="S161" s="2793"/>
      <c r="T161" s="2794"/>
      <c r="V161" s="2795"/>
      <c r="W161" s="2793"/>
      <c r="X161" s="2793"/>
      <c r="Y161" s="2793"/>
      <c r="Z161" s="2793"/>
      <c r="AA161" s="2793"/>
      <c r="AB161" s="2794"/>
      <c r="AC161" s="2785"/>
      <c r="AD161" s="2795"/>
      <c r="AE161" s="2793"/>
      <c r="AF161" s="2793"/>
      <c r="AG161" s="2796"/>
      <c r="AH161" s="2796"/>
      <c r="AI161" s="2796"/>
      <c r="AJ161" s="2796"/>
      <c r="AK161" s="2797"/>
      <c r="AL161" s="2797"/>
      <c r="AM161" s="2797"/>
      <c r="AN161" s="2797"/>
      <c r="AO161" s="2797"/>
      <c r="AP161" s="2797"/>
      <c r="AQ161" s="2797"/>
      <c r="AR161" s="2799"/>
      <c r="AS161" s="2789"/>
      <c r="AT161" s="2758"/>
      <c r="AU161" s="2548" t="s">
        <v>6837</v>
      </c>
      <c r="AX161" s="3438" t="str">
        <f t="shared" si="2"/>
        <v>Please complete all cells in row</v>
      </c>
      <c r="AY161" s="3132">
        <v>3</v>
      </c>
      <c r="AZ161" s="3485"/>
    </row>
    <row r="162" spans="2:52" ht="16.2" customHeight="1">
      <c r="B162" s="2790" t="s">
        <v>6177</v>
      </c>
      <c r="C162" s="2791" t="s">
        <v>5869</v>
      </c>
      <c r="D162" s="2792" t="s">
        <v>731</v>
      </c>
      <c r="E162" s="2792">
        <v>3</v>
      </c>
      <c r="F162" s="2793"/>
      <c r="G162" s="2793"/>
      <c r="H162" s="2793"/>
      <c r="I162" s="2793"/>
      <c r="J162" s="2793"/>
      <c r="K162" s="2793"/>
      <c r="L162" s="2794"/>
      <c r="M162" s="2800"/>
      <c r="N162" s="2795"/>
      <c r="O162" s="2793"/>
      <c r="P162" s="2793"/>
      <c r="Q162" s="2793"/>
      <c r="R162" s="2793"/>
      <c r="S162" s="2793"/>
      <c r="T162" s="2794"/>
      <c r="V162" s="2795"/>
      <c r="W162" s="2793"/>
      <c r="X162" s="2793"/>
      <c r="Y162" s="2793"/>
      <c r="Z162" s="2793"/>
      <c r="AA162" s="2793"/>
      <c r="AB162" s="2794"/>
      <c r="AC162" s="2785"/>
      <c r="AD162" s="2795"/>
      <c r="AE162" s="2793"/>
      <c r="AF162" s="2793"/>
      <c r="AG162" s="2796"/>
      <c r="AH162" s="2796"/>
      <c r="AI162" s="2796"/>
      <c r="AJ162" s="2796"/>
      <c r="AK162" s="2797"/>
      <c r="AL162" s="2797"/>
      <c r="AM162" s="2797"/>
      <c r="AN162" s="2797"/>
      <c r="AO162" s="2797"/>
      <c r="AP162" s="2797"/>
      <c r="AQ162" s="2797"/>
      <c r="AR162" s="2799"/>
      <c r="AS162" s="2789"/>
      <c r="AT162" s="2758"/>
      <c r="AU162" s="2548" t="s">
        <v>6838</v>
      </c>
      <c r="AX162" s="3438" t="str">
        <f t="shared" si="2"/>
        <v>Please complete all cells in row</v>
      </c>
      <c r="AY162" s="3132">
        <v>3</v>
      </c>
      <c r="AZ162" s="3485"/>
    </row>
    <row r="163" spans="2:52" ht="16.2" customHeight="1">
      <c r="B163" s="2790" t="s">
        <v>6179</v>
      </c>
      <c r="C163" s="2791" t="s">
        <v>5869</v>
      </c>
      <c r="D163" s="2792" t="s">
        <v>731</v>
      </c>
      <c r="E163" s="2792">
        <v>3</v>
      </c>
      <c r="F163" s="2793"/>
      <c r="G163" s="2793"/>
      <c r="H163" s="2793"/>
      <c r="I163" s="2793"/>
      <c r="J163" s="2793"/>
      <c r="K163" s="2793"/>
      <c r="L163" s="2794"/>
      <c r="M163" s="2800"/>
      <c r="N163" s="2795"/>
      <c r="O163" s="2793"/>
      <c r="P163" s="2793"/>
      <c r="Q163" s="2793"/>
      <c r="R163" s="2793"/>
      <c r="S163" s="2793"/>
      <c r="T163" s="2794"/>
      <c r="V163" s="2795"/>
      <c r="W163" s="2793"/>
      <c r="X163" s="2793"/>
      <c r="Y163" s="2793"/>
      <c r="Z163" s="2793"/>
      <c r="AA163" s="2793"/>
      <c r="AB163" s="2794"/>
      <c r="AC163" s="2785"/>
      <c r="AD163" s="2795"/>
      <c r="AE163" s="2793"/>
      <c r="AF163" s="2793"/>
      <c r="AG163" s="2796"/>
      <c r="AH163" s="2796"/>
      <c r="AI163" s="2796"/>
      <c r="AJ163" s="2796"/>
      <c r="AK163" s="2797"/>
      <c r="AL163" s="2797"/>
      <c r="AM163" s="2797"/>
      <c r="AN163" s="2797"/>
      <c r="AO163" s="2797"/>
      <c r="AP163" s="2797"/>
      <c r="AQ163" s="2797"/>
      <c r="AR163" s="2799"/>
      <c r="AS163" s="2789"/>
      <c r="AT163" s="2758"/>
      <c r="AU163" s="2548" t="s">
        <v>6839</v>
      </c>
      <c r="AX163" s="3438" t="str">
        <f t="shared" si="2"/>
        <v>Please complete all cells in row</v>
      </c>
      <c r="AY163" s="3132">
        <v>3</v>
      </c>
      <c r="AZ163" s="3485"/>
    </row>
    <row r="164" spans="2:52" ht="16.2" customHeight="1">
      <c r="B164" s="2790" t="s">
        <v>6181</v>
      </c>
      <c r="C164" s="2791" t="s">
        <v>5869</v>
      </c>
      <c r="D164" s="2792" t="s">
        <v>731</v>
      </c>
      <c r="E164" s="2792">
        <v>3</v>
      </c>
      <c r="F164" s="2793"/>
      <c r="G164" s="2793"/>
      <c r="H164" s="2793"/>
      <c r="I164" s="2793"/>
      <c r="J164" s="2793"/>
      <c r="K164" s="2793"/>
      <c r="L164" s="2794"/>
      <c r="M164" s="2800"/>
      <c r="N164" s="2795"/>
      <c r="O164" s="2793"/>
      <c r="P164" s="2793"/>
      <c r="Q164" s="2793"/>
      <c r="R164" s="2793"/>
      <c r="S164" s="2793"/>
      <c r="T164" s="2794"/>
      <c r="V164" s="2795"/>
      <c r="W164" s="2793"/>
      <c r="X164" s="2793"/>
      <c r="Y164" s="2793"/>
      <c r="Z164" s="2793"/>
      <c r="AA164" s="2793"/>
      <c r="AB164" s="2794"/>
      <c r="AC164" s="2785"/>
      <c r="AD164" s="2795"/>
      <c r="AE164" s="2793"/>
      <c r="AF164" s="2793"/>
      <c r="AG164" s="2796"/>
      <c r="AH164" s="2796"/>
      <c r="AI164" s="2796"/>
      <c r="AJ164" s="2796"/>
      <c r="AK164" s="2797"/>
      <c r="AL164" s="2797"/>
      <c r="AM164" s="2797"/>
      <c r="AN164" s="2797"/>
      <c r="AO164" s="2797"/>
      <c r="AP164" s="2797"/>
      <c r="AQ164" s="2797"/>
      <c r="AR164" s="2799"/>
      <c r="AS164" s="2789"/>
      <c r="AT164" s="2758"/>
      <c r="AU164" s="2548" t="s">
        <v>6840</v>
      </c>
      <c r="AX164" s="3438" t="str">
        <f t="shared" si="2"/>
        <v>Please complete all cells in row</v>
      </c>
      <c r="AY164" s="3132">
        <v>3</v>
      </c>
      <c r="AZ164" s="3485"/>
    </row>
    <row r="165" spans="2:52" ht="16.2" customHeight="1">
      <c r="B165" s="2790" t="s">
        <v>6183</v>
      </c>
      <c r="C165" s="2791" t="s">
        <v>5869</v>
      </c>
      <c r="D165" s="2792" t="s">
        <v>731</v>
      </c>
      <c r="E165" s="2792">
        <v>3</v>
      </c>
      <c r="F165" s="2793"/>
      <c r="G165" s="2793"/>
      <c r="H165" s="2793"/>
      <c r="I165" s="2793"/>
      <c r="J165" s="2793"/>
      <c r="K165" s="2793"/>
      <c r="L165" s="2794"/>
      <c r="M165" s="2800"/>
      <c r="N165" s="2795"/>
      <c r="O165" s="2793"/>
      <c r="P165" s="2793"/>
      <c r="Q165" s="2793"/>
      <c r="R165" s="2793"/>
      <c r="S165" s="2793"/>
      <c r="T165" s="2794"/>
      <c r="V165" s="2795"/>
      <c r="W165" s="2793"/>
      <c r="X165" s="2793"/>
      <c r="Y165" s="2793"/>
      <c r="Z165" s="2793"/>
      <c r="AA165" s="2793"/>
      <c r="AB165" s="2794"/>
      <c r="AC165" s="2785"/>
      <c r="AD165" s="2795"/>
      <c r="AE165" s="2793"/>
      <c r="AF165" s="2793"/>
      <c r="AG165" s="2796"/>
      <c r="AH165" s="2796"/>
      <c r="AI165" s="2796"/>
      <c r="AJ165" s="2796"/>
      <c r="AK165" s="2797"/>
      <c r="AL165" s="2797"/>
      <c r="AM165" s="2797"/>
      <c r="AN165" s="2797"/>
      <c r="AO165" s="2797"/>
      <c r="AP165" s="2797"/>
      <c r="AQ165" s="2797"/>
      <c r="AR165" s="2799"/>
      <c r="AS165" s="2789"/>
      <c r="AT165" s="2758"/>
      <c r="AU165" s="2548" t="s">
        <v>6841</v>
      </c>
      <c r="AX165" s="3438" t="str">
        <f t="shared" si="2"/>
        <v>Please complete all cells in row</v>
      </c>
      <c r="AY165" s="3132">
        <v>3</v>
      </c>
      <c r="AZ165" s="3485"/>
    </row>
    <row r="166" spans="2:52" ht="16.2" customHeight="1">
      <c r="B166" s="2790" t="s">
        <v>6185</v>
      </c>
      <c r="C166" s="2791" t="s">
        <v>5869</v>
      </c>
      <c r="D166" s="2792" t="s">
        <v>731</v>
      </c>
      <c r="E166" s="2792">
        <v>3</v>
      </c>
      <c r="F166" s="2793"/>
      <c r="G166" s="2793"/>
      <c r="H166" s="2793"/>
      <c r="I166" s="2793"/>
      <c r="J166" s="2793"/>
      <c r="K166" s="2793"/>
      <c r="L166" s="2794"/>
      <c r="M166" s="2800"/>
      <c r="N166" s="2795"/>
      <c r="O166" s="2793"/>
      <c r="P166" s="2793"/>
      <c r="Q166" s="2793"/>
      <c r="R166" s="2793"/>
      <c r="S166" s="2793"/>
      <c r="T166" s="2794"/>
      <c r="V166" s="2795"/>
      <c r="W166" s="2793"/>
      <c r="X166" s="2793"/>
      <c r="Y166" s="2793"/>
      <c r="Z166" s="2793"/>
      <c r="AA166" s="2793"/>
      <c r="AB166" s="2794"/>
      <c r="AC166" s="2785"/>
      <c r="AD166" s="2795"/>
      <c r="AE166" s="2793"/>
      <c r="AF166" s="2793"/>
      <c r="AG166" s="2796"/>
      <c r="AH166" s="2796"/>
      <c r="AI166" s="2796"/>
      <c r="AJ166" s="2796"/>
      <c r="AK166" s="2797"/>
      <c r="AL166" s="2797"/>
      <c r="AM166" s="2797"/>
      <c r="AN166" s="2797"/>
      <c r="AO166" s="2797"/>
      <c r="AP166" s="2797"/>
      <c r="AQ166" s="2797"/>
      <c r="AR166" s="2799"/>
      <c r="AS166" s="2789"/>
      <c r="AT166" s="2758"/>
      <c r="AU166" s="2548" t="s">
        <v>6842</v>
      </c>
      <c r="AX166" s="3438" t="str">
        <f t="shared" si="2"/>
        <v>Please complete all cells in row</v>
      </c>
      <c r="AY166" s="3132">
        <v>3</v>
      </c>
      <c r="AZ166" s="3485"/>
    </row>
    <row r="167" spans="2:52" ht="16.2" customHeight="1">
      <c r="B167" s="2790" t="s">
        <v>6187</v>
      </c>
      <c r="C167" s="2791" t="s">
        <v>5869</v>
      </c>
      <c r="D167" s="2792" t="s">
        <v>731</v>
      </c>
      <c r="E167" s="2792">
        <v>3</v>
      </c>
      <c r="F167" s="2793"/>
      <c r="G167" s="2793"/>
      <c r="H167" s="2793"/>
      <c r="I167" s="2793"/>
      <c r="J167" s="2793"/>
      <c r="K167" s="2793"/>
      <c r="L167" s="2794"/>
      <c r="M167" s="2800"/>
      <c r="N167" s="2795"/>
      <c r="O167" s="2793"/>
      <c r="P167" s="2793"/>
      <c r="Q167" s="2793"/>
      <c r="R167" s="2793"/>
      <c r="S167" s="2793"/>
      <c r="T167" s="2794"/>
      <c r="V167" s="2795"/>
      <c r="W167" s="2793"/>
      <c r="X167" s="2793"/>
      <c r="Y167" s="2793"/>
      <c r="Z167" s="2793"/>
      <c r="AA167" s="2793"/>
      <c r="AB167" s="2794"/>
      <c r="AC167" s="2785"/>
      <c r="AD167" s="2795"/>
      <c r="AE167" s="2793"/>
      <c r="AF167" s="2793"/>
      <c r="AG167" s="2796"/>
      <c r="AH167" s="2796"/>
      <c r="AI167" s="2796"/>
      <c r="AJ167" s="2796"/>
      <c r="AK167" s="2797"/>
      <c r="AL167" s="2797"/>
      <c r="AM167" s="2797"/>
      <c r="AN167" s="2797"/>
      <c r="AO167" s="2797"/>
      <c r="AP167" s="2797"/>
      <c r="AQ167" s="2797"/>
      <c r="AR167" s="2799"/>
      <c r="AS167" s="2789"/>
      <c r="AT167" s="2758"/>
      <c r="AU167" s="2548" t="s">
        <v>6843</v>
      </c>
      <c r="AX167" s="3438" t="str">
        <f t="shared" si="2"/>
        <v>Please complete all cells in row</v>
      </c>
      <c r="AY167" s="3132">
        <v>3</v>
      </c>
      <c r="AZ167" s="3485"/>
    </row>
    <row r="168" spans="2:52" ht="16.2" customHeight="1">
      <c r="B168" s="2790" t="s">
        <v>6189</v>
      </c>
      <c r="C168" s="2791" t="s">
        <v>5869</v>
      </c>
      <c r="D168" s="2792" t="s">
        <v>731</v>
      </c>
      <c r="E168" s="2792">
        <v>3</v>
      </c>
      <c r="F168" s="2793"/>
      <c r="G168" s="2793"/>
      <c r="H168" s="2793"/>
      <c r="I168" s="2793"/>
      <c r="J168" s="2793"/>
      <c r="K168" s="2793"/>
      <c r="L168" s="2794"/>
      <c r="M168" s="2800"/>
      <c r="N168" s="2795"/>
      <c r="O168" s="2793"/>
      <c r="P168" s="2793"/>
      <c r="Q168" s="2793"/>
      <c r="R168" s="2793"/>
      <c r="S168" s="2793"/>
      <c r="T168" s="2794"/>
      <c r="V168" s="2795"/>
      <c r="W168" s="2793"/>
      <c r="X168" s="2793"/>
      <c r="Y168" s="2793"/>
      <c r="Z168" s="2793"/>
      <c r="AA168" s="2793"/>
      <c r="AB168" s="2794"/>
      <c r="AC168" s="2785"/>
      <c r="AD168" s="2795"/>
      <c r="AE168" s="2793"/>
      <c r="AF168" s="2793"/>
      <c r="AG168" s="2796"/>
      <c r="AH168" s="2796"/>
      <c r="AI168" s="2796"/>
      <c r="AJ168" s="2796"/>
      <c r="AK168" s="2797"/>
      <c r="AL168" s="2797"/>
      <c r="AM168" s="2797"/>
      <c r="AN168" s="2797"/>
      <c r="AO168" s="2797"/>
      <c r="AP168" s="2797"/>
      <c r="AQ168" s="2797"/>
      <c r="AR168" s="2799"/>
      <c r="AS168" s="2789"/>
      <c r="AT168" s="2758"/>
      <c r="AU168" s="2548" t="s">
        <v>6844</v>
      </c>
      <c r="AX168" s="3438" t="str">
        <f t="shared" si="2"/>
        <v>Please complete all cells in row</v>
      </c>
      <c r="AY168" s="3132">
        <v>3</v>
      </c>
      <c r="AZ168" s="3485"/>
    </row>
    <row r="169" spans="2:52" ht="16.2" customHeight="1">
      <c r="B169" s="2790" t="s">
        <v>6191</v>
      </c>
      <c r="C169" s="2791" t="s">
        <v>5869</v>
      </c>
      <c r="D169" s="2792" t="s">
        <v>731</v>
      </c>
      <c r="E169" s="2792">
        <v>3</v>
      </c>
      <c r="F169" s="2793"/>
      <c r="G169" s="2793"/>
      <c r="H169" s="2793"/>
      <c r="I169" s="2793"/>
      <c r="J169" s="2793"/>
      <c r="K169" s="2793"/>
      <c r="L169" s="2794"/>
      <c r="M169" s="2800"/>
      <c r="N169" s="2795"/>
      <c r="O169" s="2793"/>
      <c r="P169" s="2793"/>
      <c r="Q169" s="2793"/>
      <c r="R169" s="2793"/>
      <c r="S169" s="2793"/>
      <c r="T169" s="2794"/>
      <c r="V169" s="2795"/>
      <c r="W169" s="2793"/>
      <c r="X169" s="2793"/>
      <c r="Y169" s="2793"/>
      <c r="Z169" s="2793"/>
      <c r="AA169" s="2793"/>
      <c r="AB169" s="2794"/>
      <c r="AC169" s="2785"/>
      <c r="AD169" s="2795"/>
      <c r="AE169" s="2793"/>
      <c r="AF169" s="2793"/>
      <c r="AG169" s="2796"/>
      <c r="AH169" s="2796"/>
      <c r="AI169" s="2796"/>
      <c r="AJ169" s="2796"/>
      <c r="AK169" s="2797"/>
      <c r="AL169" s="2797"/>
      <c r="AM169" s="2797"/>
      <c r="AN169" s="2797"/>
      <c r="AO169" s="2797"/>
      <c r="AP169" s="2797"/>
      <c r="AQ169" s="2797"/>
      <c r="AR169" s="2799"/>
      <c r="AS169" s="2789"/>
      <c r="AT169" s="2758"/>
      <c r="AU169" s="2548" t="s">
        <v>6845</v>
      </c>
      <c r="AX169" s="3438" t="str">
        <f t="shared" si="2"/>
        <v>Please complete all cells in row</v>
      </c>
      <c r="AY169" s="3132">
        <v>3</v>
      </c>
      <c r="AZ169" s="3485"/>
    </row>
    <row r="170" spans="2:52" ht="16.2" customHeight="1">
      <c r="B170" s="2790" t="s">
        <v>6193</v>
      </c>
      <c r="C170" s="2791" t="s">
        <v>5869</v>
      </c>
      <c r="D170" s="2792" t="s">
        <v>731</v>
      </c>
      <c r="E170" s="2792">
        <v>3</v>
      </c>
      <c r="F170" s="2793"/>
      <c r="G170" s="2793"/>
      <c r="H170" s="2793"/>
      <c r="I170" s="2793"/>
      <c r="J170" s="2793"/>
      <c r="K170" s="2793"/>
      <c r="L170" s="2794"/>
      <c r="M170" s="2800"/>
      <c r="N170" s="2795"/>
      <c r="O170" s="2793"/>
      <c r="P170" s="2793"/>
      <c r="Q170" s="2793"/>
      <c r="R170" s="2793"/>
      <c r="S170" s="2793"/>
      <c r="T170" s="2794"/>
      <c r="V170" s="2795"/>
      <c r="W170" s="2793"/>
      <c r="X170" s="2793"/>
      <c r="Y170" s="2793"/>
      <c r="Z170" s="2793"/>
      <c r="AA170" s="2793"/>
      <c r="AB170" s="2794"/>
      <c r="AC170" s="2785"/>
      <c r="AD170" s="2795"/>
      <c r="AE170" s="2793"/>
      <c r="AF170" s="2793"/>
      <c r="AG170" s="2796"/>
      <c r="AH170" s="2796"/>
      <c r="AI170" s="2796"/>
      <c r="AJ170" s="2796"/>
      <c r="AK170" s="2797"/>
      <c r="AL170" s="2797"/>
      <c r="AM170" s="2797"/>
      <c r="AN170" s="2797"/>
      <c r="AO170" s="2797"/>
      <c r="AP170" s="2797"/>
      <c r="AQ170" s="2797"/>
      <c r="AR170" s="2799"/>
      <c r="AS170" s="2789"/>
      <c r="AT170" s="2758"/>
      <c r="AU170" s="2548" t="s">
        <v>6846</v>
      </c>
      <c r="AX170" s="3438" t="str">
        <f t="shared" si="2"/>
        <v>Please complete all cells in row</v>
      </c>
      <c r="AY170" s="3132">
        <v>3</v>
      </c>
      <c r="AZ170" s="3485"/>
    </row>
    <row r="171" spans="2:52" ht="16.2" customHeight="1">
      <c r="B171" s="2790" t="s">
        <v>6195</v>
      </c>
      <c r="C171" s="2791" t="s">
        <v>5869</v>
      </c>
      <c r="D171" s="2792" t="s">
        <v>731</v>
      </c>
      <c r="E171" s="2792">
        <v>3</v>
      </c>
      <c r="F171" s="2793"/>
      <c r="G171" s="2793"/>
      <c r="H171" s="2793"/>
      <c r="I171" s="2793"/>
      <c r="J171" s="2793"/>
      <c r="K171" s="2793"/>
      <c r="L171" s="2794"/>
      <c r="M171" s="2800"/>
      <c r="N171" s="2795"/>
      <c r="O171" s="2793"/>
      <c r="P171" s="2793"/>
      <c r="Q171" s="2793"/>
      <c r="R171" s="2793"/>
      <c r="S171" s="2793"/>
      <c r="T171" s="2794"/>
      <c r="V171" s="2795"/>
      <c r="W171" s="2793"/>
      <c r="X171" s="2793"/>
      <c r="Y171" s="2793"/>
      <c r="Z171" s="2793"/>
      <c r="AA171" s="2793"/>
      <c r="AB171" s="2794"/>
      <c r="AC171" s="2785"/>
      <c r="AD171" s="2795"/>
      <c r="AE171" s="2793"/>
      <c r="AF171" s="2793"/>
      <c r="AG171" s="2796"/>
      <c r="AH171" s="2796"/>
      <c r="AI171" s="2796"/>
      <c r="AJ171" s="2796"/>
      <c r="AK171" s="2797"/>
      <c r="AL171" s="2797"/>
      <c r="AM171" s="2797"/>
      <c r="AN171" s="2797"/>
      <c r="AO171" s="2797"/>
      <c r="AP171" s="2797"/>
      <c r="AQ171" s="2797"/>
      <c r="AR171" s="2799"/>
      <c r="AS171" s="2789"/>
      <c r="AT171" s="2758"/>
      <c r="AU171" s="2548" t="s">
        <v>6847</v>
      </c>
      <c r="AX171" s="3438" t="str">
        <f t="shared" si="2"/>
        <v>Please complete all cells in row</v>
      </c>
      <c r="AY171" s="3132">
        <v>3</v>
      </c>
      <c r="AZ171" s="3485"/>
    </row>
    <row r="172" spans="2:52" ht="16.2" customHeight="1">
      <c r="B172" s="2790" t="s">
        <v>6197</v>
      </c>
      <c r="C172" s="2791" t="s">
        <v>5869</v>
      </c>
      <c r="D172" s="2792" t="s">
        <v>731</v>
      </c>
      <c r="E172" s="2792">
        <v>3</v>
      </c>
      <c r="F172" s="2793"/>
      <c r="G172" s="2793"/>
      <c r="H172" s="2793"/>
      <c r="I172" s="2793"/>
      <c r="J172" s="2793"/>
      <c r="K172" s="2793"/>
      <c r="L172" s="2794"/>
      <c r="M172" s="2800"/>
      <c r="N172" s="2795"/>
      <c r="O172" s="2793"/>
      <c r="P172" s="2793"/>
      <c r="Q172" s="2793"/>
      <c r="R172" s="2793"/>
      <c r="S172" s="2793"/>
      <c r="T172" s="2794"/>
      <c r="V172" s="2795"/>
      <c r="W172" s="2793"/>
      <c r="X172" s="2793"/>
      <c r="Y172" s="2793"/>
      <c r="Z172" s="2793"/>
      <c r="AA172" s="2793"/>
      <c r="AB172" s="2794"/>
      <c r="AC172" s="2785"/>
      <c r="AD172" s="2795"/>
      <c r="AE172" s="2793"/>
      <c r="AF172" s="2793"/>
      <c r="AG172" s="2796"/>
      <c r="AH172" s="2796"/>
      <c r="AI172" s="2796"/>
      <c r="AJ172" s="2796"/>
      <c r="AK172" s="2797"/>
      <c r="AL172" s="2797"/>
      <c r="AM172" s="2797"/>
      <c r="AN172" s="2797"/>
      <c r="AO172" s="2797"/>
      <c r="AP172" s="2797"/>
      <c r="AQ172" s="2797"/>
      <c r="AR172" s="2799"/>
      <c r="AS172" s="2789"/>
      <c r="AT172" s="2758"/>
      <c r="AU172" s="2548" t="s">
        <v>6848</v>
      </c>
      <c r="AX172" s="3438" t="str">
        <f t="shared" si="2"/>
        <v>Please complete all cells in row</v>
      </c>
      <c r="AY172" s="3132">
        <v>3</v>
      </c>
      <c r="AZ172" s="3485"/>
    </row>
    <row r="173" spans="2:52" ht="16.2" customHeight="1">
      <c r="B173" s="2790" t="s">
        <v>6199</v>
      </c>
      <c r="C173" s="2791" t="s">
        <v>5869</v>
      </c>
      <c r="D173" s="2792" t="s">
        <v>731</v>
      </c>
      <c r="E173" s="2792">
        <v>3</v>
      </c>
      <c r="F173" s="2793"/>
      <c r="G173" s="2793"/>
      <c r="H173" s="2793"/>
      <c r="I173" s="2793"/>
      <c r="J173" s="2793"/>
      <c r="K173" s="2793"/>
      <c r="L173" s="2794"/>
      <c r="M173" s="2800"/>
      <c r="N173" s="2795"/>
      <c r="O173" s="2793"/>
      <c r="P173" s="2793"/>
      <c r="Q173" s="2793"/>
      <c r="R173" s="2793"/>
      <c r="S173" s="2793"/>
      <c r="T173" s="2794"/>
      <c r="V173" s="2795"/>
      <c r="W173" s="2793"/>
      <c r="X173" s="2793"/>
      <c r="Y173" s="2793"/>
      <c r="Z173" s="2793"/>
      <c r="AA173" s="2793"/>
      <c r="AB173" s="2794"/>
      <c r="AC173" s="2785"/>
      <c r="AD173" s="2795"/>
      <c r="AE173" s="2793"/>
      <c r="AF173" s="2793"/>
      <c r="AG173" s="2796"/>
      <c r="AH173" s="2796"/>
      <c r="AI173" s="2796"/>
      <c r="AJ173" s="2796"/>
      <c r="AK173" s="2797"/>
      <c r="AL173" s="2797"/>
      <c r="AM173" s="2797"/>
      <c r="AN173" s="2797"/>
      <c r="AO173" s="2797"/>
      <c r="AP173" s="2797"/>
      <c r="AQ173" s="2797"/>
      <c r="AR173" s="2799"/>
      <c r="AS173" s="2789"/>
      <c r="AT173" s="2758"/>
      <c r="AU173" s="2548" t="s">
        <v>6849</v>
      </c>
      <c r="AX173" s="3438" t="str">
        <f t="shared" si="2"/>
        <v>Please complete all cells in row</v>
      </c>
      <c r="AY173" s="3132">
        <v>3</v>
      </c>
      <c r="AZ173" s="3485"/>
    </row>
    <row r="174" spans="2:52" ht="16.2" customHeight="1">
      <c r="B174" s="2790" t="s">
        <v>6201</v>
      </c>
      <c r="C174" s="2791" t="s">
        <v>5869</v>
      </c>
      <c r="D174" s="2792" t="s">
        <v>731</v>
      </c>
      <c r="E174" s="2792">
        <v>3</v>
      </c>
      <c r="F174" s="2793"/>
      <c r="G174" s="2793"/>
      <c r="H174" s="2793"/>
      <c r="I174" s="2793"/>
      <c r="J174" s="2793"/>
      <c r="K174" s="2793"/>
      <c r="L174" s="2794"/>
      <c r="M174" s="2800"/>
      <c r="N174" s="2795"/>
      <c r="O174" s="2793"/>
      <c r="P174" s="2793"/>
      <c r="Q174" s="2793"/>
      <c r="R174" s="2793"/>
      <c r="S174" s="2793"/>
      <c r="T174" s="2794"/>
      <c r="V174" s="2795"/>
      <c r="W174" s="2793"/>
      <c r="X174" s="2793"/>
      <c r="Y174" s="2793"/>
      <c r="Z174" s="2793"/>
      <c r="AA174" s="2793"/>
      <c r="AB174" s="2794"/>
      <c r="AC174" s="2785"/>
      <c r="AD174" s="2795"/>
      <c r="AE174" s="2793"/>
      <c r="AF174" s="2793"/>
      <c r="AG174" s="2796"/>
      <c r="AH174" s="2796"/>
      <c r="AI174" s="2796"/>
      <c r="AJ174" s="2796"/>
      <c r="AK174" s="2797"/>
      <c r="AL174" s="2797"/>
      <c r="AM174" s="2797"/>
      <c r="AN174" s="2797"/>
      <c r="AO174" s="2797"/>
      <c r="AP174" s="2797"/>
      <c r="AQ174" s="2797"/>
      <c r="AR174" s="2799"/>
      <c r="AS174" s="2789"/>
      <c r="AT174" s="2758"/>
      <c r="AU174" s="2548" t="s">
        <v>6850</v>
      </c>
      <c r="AX174" s="3438" t="str">
        <f t="shared" si="2"/>
        <v>Please complete all cells in row</v>
      </c>
      <c r="AY174" s="3132">
        <v>3</v>
      </c>
      <c r="AZ174" s="3485"/>
    </row>
    <row r="175" spans="2:52" ht="16.2" customHeight="1">
      <c r="B175" s="2790" t="s">
        <v>6203</v>
      </c>
      <c r="C175" s="2791" t="s">
        <v>5869</v>
      </c>
      <c r="D175" s="2792" t="s">
        <v>731</v>
      </c>
      <c r="E175" s="2792">
        <v>3</v>
      </c>
      <c r="F175" s="2793"/>
      <c r="G175" s="2793"/>
      <c r="H175" s="2793"/>
      <c r="I175" s="2793"/>
      <c r="J175" s="2793"/>
      <c r="K175" s="2793"/>
      <c r="L175" s="2794"/>
      <c r="M175" s="2800"/>
      <c r="N175" s="2795"/>
      <c r="O175" s="2793"/>
      <c r="P175" s="2793"/>
      <c r="Q175" s="2793"/>
      <c r="R175" s="2793"/>
      <c r="S175" s="2793"/>
      <c r="T175" s="2794"/>
      <c r="V175" s="2795"/>
      <c r="W175" s="2793"/>
      <c r="X175" s="2793"/>
      <c r="Y175" s="2793"/>
      <c r="Z175" s="2793"/>
      <c r="AA175" s="2793"/>
      <c r="AB175" s="2794"/>
      <c r="AC175" s="2785"/>
      <c r="AD175" s="2795"/>
      <c r="AE175" s="2793"/>
      <c r="AF175" s="2793"/>
      <c r="AG175" s="2796"/>
      <c r="AH175" s="2796"/>
      <c r="AI175" s="2796"/>
      <c r="AJ175" s="2796"/>
      <c r="AK175" s="2797"/>
      <c r="AL175" s="2797"/>
      <c r="AM175" s="2797"/>
      <c r="AN175" s="2797"/>
      <c r="AO175" s="2797"/>
      <c r="AP175" s="2797"/>
      <c r="AQ175" s="2797"/>
      <c r="AR175" s="2799"/>
      <c r="AS175" s="2789"/>
      <c r="AT175" s="2758"/>
      <c r="AU175" s="2548" t="s">
        <v>6851</v>
      </c>
      <c r="AX175" s="3438" t="str">
        <f t="shared" si="2"/>
        <v>Please complete all cells in row</v>
      </c>
      <c r="AY175" s="3132">
        <v>3</v>
      </c>
      <c r="AZ175" s="3485"/>
    </row>
    <row r="176" spans="2:52" ht="16.2" customHeight="1">
      <c r="B176" s="2790" t="s">
        <v>6205</v>
      </c>
      <c r="C176" s="2791" t="s">
        <v>5869</v>
      </c>
      <c r="D176" s="2792" t="s">
        <v>731</v>
      </c>
      <c r="E176" s="2792">
        <v>3</v>
      </c>
      <c r="F176" s="2793"/>
      <c r="G176" s="2793"/>
      <c r="H176" s="2793"/>
      <c r="I176" s="2793"/>
      <c r="J176" s="2793"/>
      <c r="K176" s="2793"/>
      <c r="L176" s="2794"/>
      <c r="M176" s="2800"/>
      <c r="N176" s="2795"/>
      <c r="O176" s="2793"/>
      <c r="P176" s="2793"/>
      <c r="Q176" s="2793"/>
      <c r="R176" s="2793"/>
      <c r="S176" s="2793"/>
      <c r="T176" s="2794"/>
      <c r="V176" s="2795"/>
      <c r="W176" s="2793"/>
      <c r="X176" s="2793"/>
      <c r="Y176" s="2793"/>
      <c r="Z176" s="2793"/>
      <c r="AA176" s="2793"/>
      <c r="AB176" s="2794"/>
      <c r="AC176" s="2785"/>
      <c r="AD176" s="2795"/>
      <c r="AE176" s="2793"/>
      <c r="AF176" s="2793"/>
      <c r="AG176" s="2796"/>
      <c r="AH176" s="2796"/>
      <c r="AI176" s="2796"/>
      <c r="AJ176" s="2796"/>
      <c r="AK176" s="2797"/>
      <c r="AL176" s="2797"/>
      <c r="AM176" s="2797"/>
      <c r="AN176" s="2797"/>
      <c r="AO176" s="2797"/>
      <c r="AP176" s="2797"/>
      <c r="AQ176" s="2797"/>
      <c r="AR176" s="2799"/>
      <c r="AS176" s="2789"/>
      <c r="AT176" s="2758"/>
      <c r="AU176" s="2548" t="s">
        <v>6852</v>
      </c>
      <c r="AX176" s="3438" t="str">
        <f t="shared" si="2"/>
        <v>Please complete all cells in row</v>
      </c>
      <c r="AY176" s="3132">
        <v>3</v>
      </c>
      <c r="AZ176" s="3485"/>
    </row>
    <row r="177" spans="2:52" ht="16.2" customHeight="1">
      <c r="B177" s="2790" t="s">
        <v>6207</v>
      </c>
      <c r="C177" s="2791" t="s">
        <v>5869</v>
      </c>
      <c r="D177" s="2792" t="s">
        <v>731</v>
      </c>
      <c r="E177" s="2792">
        <v>3</v>
      </c>
      <c r="F177" s="2793"/>
      <c r="G177" s="2793"/>
      <c r="H177" s="2793"/>
      <c r="I177" s="2793"/>
      <c r="J177" s="2793"/>
      <c r="K177" s="2793"/>
      <c r="L177" s="2794"/>
      <c r="M177" s="2800"/>
      <c r="N177" s="2795"/>
      <c r="O177" s="2793"/>
      <c r="P177" s="2793"/>
      <c r="Q177" s="2793"/>
      <c r="R177" s="2793"/>
      <c r="S177" s="2793"/>
      <c r="T177" s="2794"/>
      <c r="V177" s="2795"/>
      <c r="W177" s="2793"/>
      <c r="X177" s="2793"/>
      <c r="Y177" s="2793"/>
      <c r="Z177" s="2793"/>
      <c r="AA177" s="2793"/>
      <c r="AB177" s="2794"/>
      <c r="AC177" s="2785"/>
      <c r="AD177" s="2795"/>
      <c r="AE177" s="2793"/>
      <c r="AF177" s="2793"/>
      <c r="AG177" s="2796"/>
      <c r="AH177" s="2796"/>
      <c r="AI177" s="2796"/>
      <c r="AJ177" s="2796"/>
      <c r="AK177" s="2797"/>
      <c r="AL177" s="2797"/>
      <c r="AM177" s="2797"/>
      <c r="AN177" s="2797"/>
      <c r="AO177" s="2797"/>
      <c r="AP177" s="2797"/>
      <c r="AQ177" s="2797"/>
      <c r="AR177" s="2799"/>
      <c r="AS177" s="2789"/>
      <c r="AT177" s="2758"/>
      <c r="AU177" s="2548" t="s">
        <v>6853</v>
      </c>
      <c r="AX177" s="3438" t="str">
        <f t="shared" si="2"/>
        <v>Please complete all cells in row</v>
      </c>
      <c r="AY177" s="3132">
        <v>3</v>
      </c>
      <c r="AZ177" s="3485"/>
    </row>
    <row r="178" spans="2:52" ht="16.2" customHeight="1">
      <c r="B178" s="2790" t="s">
        <v>6209</v>
      </c>
      <c r="C178" s="2791" t="s">
        <v>5869</v>
      </c>
      <c r="D178" s="2792" t="s">
        <v>731</v>
      </c>
      <c r="E178" s="2792">
        <v>3</v>
      </c>
      <c r="F178" s="2793"/>
      <c r="G178" s="2793"/>
      <c r="H178" s="2793"/>
      <c r="I178" s="2793"/>
      <c r="J178" s="2793"/>
      <c r="K178" s="2793"/>
      <c r="L178" s="2794"/>
      <c r="M178" s="2800"/>
      <c r="N178" s="2795"/>
      <c r="O178" s="2793"/>
      <c r="P178" s="2793"/>
      <c r="Q178" s="2793"/>
      <c r="R178" s="2793"/>
      <c r="S178" s="2793"/>
      <c r="T178" s="2794"/>
      <c r="V178" s="2795"/>
      <c r="W178" s="2793"/>
      <c r="X178" s="2793"/>
      <c r="Y178" s="2793"/>
      <c r="Z178" s="2793"/>
      <c r="AA178" s="2793"/>
      <c r="AB178" s="2794"/>
      <c r="AC178" s="2785"/>
      <c r="AD178" s="2795"/>
      <c r="AE178" s="2793"/>
      <c r="AF178" s="2793"/>
      <c r="AG178" s="2796"/>
      <c r="AH178" s="2796"/>
      <c r="AI178" s="2796"/>
      <c r="AJ178" s="2796"/>
      <c r="AK178" s="2797"/>
      <c r="AL178" s="2797"/>
      <c r="AM178" s="2797"/>
      <c r="AN178" s="2797"/>
      <c r="AO178" s="2797"/>
      <c r="AP178" s="2797"/>
      <c r="AQ178" s="2797"/>
      <c r="AR178" s="2799"/>
      <c r="AS178" s="2789"/>
      <c r="AT178" s="2758"/>
      <c r="AU178" s="2548" t="s">
        <v>6854</v>
      </c>
      <c r="AX178" s="3438" t="str">
        <f t="shared" si="2"/>
        <v>Please complete all cells in row</v>
      </c>
      <c r="AY178" s="3132">
        <v>3</v>
      </c>
      <c r="AZ178" s="3485"/>
    </row>
    <row r="179" spans="2:52" ht="16.2" customHeight="1">
      <c r="B179" s="2790" t="s">
        <v>6211</v>
      </c>
      <c r="C179" s="2791" t="s">
        <v>5869</v>
      </c>
      <c r="D179" s="2792" t="s">
        <v>731</v>
      </c>
      <c r="E179" s="2792">
        <v>3</v>
      </c>
      <c r="F179" s="2793"/>
      <c r="G179" s="2793"/>
      <c r="H179" s="2793"/>
      <c r="I179" s="2793"/>
      <c r="J179" s="2793"/>
      <c r="K179" s="2793"/>
      <c r="L179" s="2794"/>
      <c r="M179" s="2800"/>
      <c r="N179" s="2795"/>
      <c r="O179" s="2793"/>
      <c r="P179" s="2793"/>
      <c r="Q179" s="2793"/>
      <c r="R179" s="2793"/>
      <c r="S179" s="2793"/>
      <c r="T179" s="2794"/>
      <c r="V179" s="2795"/>
      <c r="W179" s="2793"/>
      <c r="X179" s="2793"/>
      <c r="Y179" s="2793"/>
      <c r="Z179" s="2793"/>
      <c r="AA179" s="2793"/>
      <c r="AB179" s="2794"/>
      <c r="AC179" s="2785"/>
      <c r="AD179" s="2795"/>
      <c r="AE179" s="2793"/>
      <c r="AF179" s="2793"/>
      <c r="AG179" s="2796"/>
      <c r="AH179" s="2796"/>
      <c r="AI179" s="2796"/>
      <c r="AJ179" s="2796"/>
      <c r="AK179" s="2797"/>
      <c r="AL179" s="2797"/>
      <c r="AM179" s="2797"/>
      <c r="AN179" s="2797"/>
      <c r="AO179" s="2797"/>
      <c r="AP179" s="2797"/>
      <c r="AQ179" s="2797"/>
      <c r="AR179" s="2799"/>
      <c r="AS179" s="2789"/>
      <c r="AT179" s="2758"/>
      <c r="AU179" s="2548" t="s">
        <v>6855</v>
      </c>
      <c r="AX179" s="3438" t="str">
        <f t="shared" si="2"/>
        <v>Please complete all cells in row</v>
      </c>
      <c r="AY179" s="3132">
        <v>3</v>
      </c>
      <c r="AZ179" s="3485"/>
    </row>
    <row r="180" spans="2:52" ht="16.2" customHeight="1">
      <c r="B180" s="2790" t="s">
        <v>6213</v>
      </c>
      <c r="C180" s="2791" t="s">
        <v>5869</v>
      </c>
      <c r="D180" s="2792" t="s">
        <v>731</v>
      </c>
      <c r="E180" s="2792">
        <v>3</v>
      </c>
      <c r="F180" s="2793"/>
      <c r="G180" s="2793"/>
      <c r="H180" s="2793"/>
      <c r="I180" s="2793"/>
      <c r="J180" s="2793"/>
      <c r="K180" s="2793"/>
      <c r="L180" s="2794"/>
      <c r="M180" s="2800"/>
      <c r="N180" s="2795"/>
      <c r="O180" s="2793"/>
      <c r="P180" s="2793"/>
      <c r="Q180" s="2793"/>
      <c r="R180" s="2793"/>
      <c r="S180" s="2793"/>
      <c r="T180" s="2794"/>
      <c r="V180" s="2795"/>
      <c r="W180" s="2793"/>
      <c r="X180" s="2793"/>
      <c r="Y180" s="2793"/>
      <c r="Z180" s="2793"/>
      <c r="AA180" s="2793"/>
      <c r="AB180" s="2794"/>
      <c r="AC180" s="2785"/>
      <c r="AD180" s="2795"/>
      <c r="AE180" s="2793"/>
      <c r="AF180" s="2793"/>
      <c r="AG180" s="2796"/>
      <c r="AH180" s="2796"/>
      <c r="AI180" s="2796"/>
      <c r="AJ180" s="2796"/>
      <c r="AK180" s="2797"/>
      <c r="AL180" s="2797"/>
      <c r="AM180" s="2797"/>
      <c r="AN180" s="2797"/>
      <c r="AO180" s="2797"/>
      <c r="AP180" s="2797"/>
      <c r="AQ180" s="2797"/>
      <c r="AR180" s="2799"/>
      <c r="AS180" s="2789"/>
      <c r="AT180" s="2758"/>
      <c r="AU180" s="2548" t="s">
        <v>6856</v>
      </c>
      <c r="AX180" s="3438" t="str">
        <f t="shared" si="2"/>
        <v>Please complete all cells in row</v>
      </c>
      <c r="AY180" s="3132">
        <v>3</v>
      </c>
      <c r="AZ180" s="3485"/>
    </row>
    <row r="181" spans="2:52" ht="16.2" customHeight="1">
      <c r="B181" s="2790" t="s">
        <v>6215</v>
      </c>
      <c r="C181" s="2791" t="s">
        <v>5869</v>
      </c>
      <c r="D181" s="2792" t="s">
        <v>731</v>
      </c>
      <c r="E181" s="2792">
        <v>3</v>
      </c>
      <c r="F181" s="2793"/>
      <c r="G181" s="2793"/>
      <c r="H181" s="2793"/>
      <c r="I181" s="2793"/>
      <c r="J181" s="2793"/>
      <c r="K181" s="2793"/>
      <c r="L181" s="2794"/>
      <c r="M181" s="2800"/>
      <c r="N181" s="2795"/>
      <c r="O181" s="2793"/>
      <c r="P181" s="2793"/>
      <c r="Q181" s="2793"/>
      <c r="R181" s="2793"/>
      <c r="S181" s="2793"/>
      <c r="T181" s="2794"/>
      <c r="V181" s="2795"/>
      <c r="W181" s="2793"/>
      <c r="X181" s="2793"/>
      <c r="Y181" s="2793"/>
      <c r="Z181" s="2793"/>
      <c r="AA181" s="2793"/>
      <c r="AB181" s="2794"/>
      <c r="AC181" s="2785"/>
      <c r="AD181" s="2795"/>
      <c r="AE181" s="2793"/>
      <c r="AF181" s="2793"/>
      <c r="AG181" s="2796"/>
      <c r="AH181" s="2796"/>
      <c r="AI181" s="2796"/>
      <c r="AJ181" s="2796"/>
      <c r="AK181" s="2797"/>
      <c r="AL181" s="2797"/>
      <c r="AM181" s="2797"/>
      <c r="AN181" s="2797"/>
      <c r="AO181" s="2797"/>
      <c r="AP181" s="2797"/>
      <c r="AQ181" s="2797"/>
      <c r="AR181" s="2799"/>
      <c r="AS181" s="2789"/>
      <c r="AT181" s="2758"/>
      <c r="AU181" s="2548" t="s">
        <v>6857</v>
      </c>
      <c r="AX181" s="3438" t="str">
        <f t="shared" si="2"/>
        <v>Please complete all cells in row</v>
      </c>
      <c r="AY181" s="3132">
        <v>3</v>
      </c>
      <c r="AZ181" s="3485"/>
    </row>
    <row r="182" spans="2:52" ht="16.2" customHeight="1">
      <c r="B182" s="2790" t="s">
        <v>6217</v>
      </c>
      <c r="C182" s="2791" t="s">
        <v>5869</v>
      </c>
      <c r="D182" s="2792" t="s">
        <v>731</v>
      </c>
      <c r="E182" s="2792">
        <v>3</v>
      </c>
      <c r="F182" s="2793"/>
      <c r="G182" s="2793"/>
      <c r="H182" s="2793"/>
      <c r="I182" s="2793"/>
      <c r="J182" s="2793"/>
      <c r="K182" s="2793"/>
      <c r="L182" s="2794"/>
      <c r="M182" s="2800"/>
      <c r="N182" s="2795"/>
      <c r="O182" s="2793"/>
      <c r="P182" s="2793"/>
      <c r="Q182" s="2793"/>
      <c r="R182" s="2793"/>
      <c r="S182" s="2793"/>
      <c r="T182" s="2794"/>
      <c r="V182" s="2795"/>
      <c r="W182" s="2793"/>
      <c r="X182" s="2793"/>
      <c r="Y182" s="2793"/>
      <c r="Z182" s="2793"/>
      <c r="AA182" s="2793"/>
      <c r="AB182" s="2794"/>
      <c r="AC182" s="2785"/>
      <c r="AD182" s="2795"/>
      <c r="AE182" s="2793"/>
      <c r="AF182" s="2793"/>
      <c r="AG182" s="2796"/>
      <c r="AH182" s="2796"/>
      <c r="AI182" s="2796"/>
      <c r="AJ182" s="2796"/>
      <c r="AK182" s="2797"/>
      <c r="AL182" s="2797"/>
      <c r="AM182" s="2797"/>
      <c r="AN182" s="2797"/>
      <c r="AO182" s="2797"/>
      <c r="AP182" s="2797"/>
      <c r="AQ182" s="2797"/>
      <c r="AR182" s="2799"/>
      <c r="AS182" s="2789"/>
      <c r="AT182" s="2758"/>
      <c r="AU182" s="2548" t="s">
        <v>6858</v>
      </c>
      <c r="AX182" s="3438" t="str">
        <f t="shared" si="2"/>
        <v>Please complete all cells in row</v>
      </c>
      <c r="AY182" s="3132">
        <v>3</v>
      </c>
      <c r="AZ182" s="3485"/>
    </row>
    <row r="183" spans="2:52" ht="16.2" customHeight="1">
      <c r="B183" s="2790" t="s">
        <v>6219</v>
      </c>
      <c r="C183" s="2791" t="s">
        <v>5869</v>
      </c>
      <c r="D183" s="2792" t="s">
        <v>731</v>
      </c>
      <c r="E183" s="2792">
        <v>3</v>
      </c>
      <c r="F183" s="2793"/>
      <c r="G183" s="2793"/>
      <c r="H183" s="2793"/>
      <c r="I183" s="2793"/>
      <c r="J183" s="2793"/>
      <c r="K183" s="2793"/>
      <c r="L183" s="2794"/>
      <c r="M183" s="2800"/>
      <c r="N183" s="2795"/>
      <c r="O183" s="2793"/>
      <c r="P183" s="2793"/>
      <c r="Q183" s="2793"/>
      <c r="R183" s="2793"/>
      <c r="S183" s="2793"/>
      <c r="T183" s="2794"/>
      <c r="V183" s="2795"/>
      <c r="W183" s="2793"/>
      <c r="X183" s="2793"/>
      <c r="Y183" s="2793"/>
      <c r="Z183" s="2793"/>
      <c r="AA183" s="2793"/>
      <c r="AB183" s="2794"/>
      <c r="AC183" s="2785"/>
      <c r="AD183" s="2795"/>
      <c r="AE183" s="2793"/>
      <c r="AF183" s="2793"/>
      <c r="AG183" s="2796"/>
      <c r="AH183" s="2796"/>
      <c r="AI183" s="2796"/>
      <c r="AJ183" s="2796"/>
      <c r="AK183" s="2797"/>
      <c r="AL183" s="2797"/>
      <c r="AM183" s="2797"/>
      <c r="AN183" s="2797"/>
      <c r="AO183" s="2797"/>
      <c r="AP183" s="2797"/>
      <c r="AQ183" s="2797"/>
      <c r="AR183" s="2799"/>
      <c r="AS183" s="2789"/>
      <c r="AT183" s="2758"/>
      <c r="AU183" s="2548" t="s">
        <v>6859</v>
      </c>
      <c r="AX183" s="3438" t="str">
        <f t="shared" si="2"/>
        <v>Please complete all cells in row</v>
      </c>
      <c r="AY183" s="3132">
        <v>3</v>
      </c>
      <c r="AZ183" s="3485"/>
    </row>
    <row r="184" spans="2:52" ht="16.2" customHeight="1">
      <c r="B184" s="2790" t="s">
        <v>6221</v>
      </c>
      <c r="C184" s="2791" t="s">
        <v>5869</v>
      </c>
      <c r="D184" s="2792" t="s">
        <v>731</v>
      </c>
      <c r="E184" s="2792">
        <v>3</v>
      </c>
      <c r="F184" s="2793"/>
      <c r="G184" s="2793"/>
      <c r="H184" s="2793"/>
      <c r="I184" s="2793"/>
      <c r="J184" s="2793"/>
      <c r="K184" s="2793"/>
      <c r="L184" s="2794"/>
      <c r="M184" s="2800"/>
      <c r="N184" s="2795"/>
      <c r="O184" s="2793"/>
      <c r="P184" s="2793"/>
      <c r="Q184" s="2793"/>
      <c r="R184" s="2793"/>
      <c r="S184" s="2793"/>
      <c r="T184" s="2794"/>
      <c r="V184" s="2795"/>
      <c r="W184" s="2793"/>
      <c r="X184" s="2793"/>
      <c r="Y184" s="2793"/>
      <c r="Z184" s="2793"/>
      <c r="AA184" s="2793"/>
      <c r="AB184" s="2794"/>
      <c r="AC184" s="2785"/>
      <c r="AD184" s="2795"/>
      <c r="AE184" s="2793"/>
      <c r="AF184" s="2793"/>
      <c r="AG184" s="2796"/>
      <c r="AH184" s="2796"/>
      <c r="AI184" s="2796"/>
      <c r="AJ184" s="2796"/>
      <c r="AK184" s="2797"/>
      <c r="AL184" s="2797"/>
      <c r="AM184" s="2797"/>
      <c r="AN184" s="2797"/>
      <c r="AO184" s="2797"/>
      <c r="AP184" s="2797"/>
      <c r="AQ184" s="2797"/>
      <c r="AR184" s="2799"/>
      <c r="AS184" s="2789"/>
      <c r="AT184" s="2758"/>
      <c r="AU184" s="2548" t="s">
        <v>6860</v>
      </c>
      <c r="AX184" s="3438" t="str">
        <f t="shared" si="2"/>
        <v>Please complete all cells in row</v>
      </c>
      <c r="AY184" s="3132">
        <v>3</v>
      </c>
      <c r="AZ184" s="3485"/>
    </row>
    <row r="185" spans="2:52" ht="16.2" customHeight="1">
      <c r="B185" s="2790" t="s">
        <v>6223</v>
      </c>
      <c r="C185" s="2791" t="s">
        <v>5869</v>
      </c>
      <c r="D185" s="2792" t="s">
        <v>731</v>
      </c>
      <c r="E185" s="2792">
        <v>3</v>
      </c>
      <c r="F185" s="2793"/>
      <c r="G185" s="2793"/>
      <c r="H185" s="2793"/>
      <c r="I185" s="2793"/>
      <c r="J185" s="2793"/>
      <c r="K185" s="2793"/>
      <c r="L185" s="2794"/>
      <c r="M185" s="2800"/>
      <c r="N185" s="2795"/>
      <c r="O185" s="2793"/>
      <c r="P185" s="2793"/>
      <c r="Q185" s="2793"/>
      <c r="R185" s="2793"/>
      <c r="S185" s="2793"/>
      <c r="T185" s="2794"/>
      <c r="V185" s="2795"/>
      <c r="W185" s="2793"/>
      <c r="X185" s="2793"/>
      <c r="Y185" s="2793"/>
      <c r="Z185" s="2793"/>
      <c r="AA185" s="2793"/>
      <c r="AB185" s="2794"/>
      <c r="AC185" s="2785"/>
      <c r="AD185" s="2795"/>
      <c r="AE185" s="2793"/>
      <c r="AF185" s="2793"/>
      <c r="AG185" s="2796"/>
      <c r="AH185" s="2796"/>
      <c r="AI185" s="2796"/>
      <c r="AJ185" s="2796"/>
      <c r="AK185" s="2797"/>
      <c r="AL185" s="2797"/>
      <c r="AM185" s="2797"/>
      <c r="AN185" s="2797"/>
      <c r="AO185" s="2797"/>
      <c r="AP185" s="2797"/>
      <c r="AQ185" s="2797"/>
      <c r="AR185" s="2799"/>
      <c r="AS185" s="2789"/>
      <c r="AT185" s="2758"/>
      <c r="AU185" s="2548" t="s">
        <v>6861</v>
      </c>
      <c r="AX185" s="3438" t="str">
        <f t="shared" si="2"/>
        <v>Please complete all cells in row</v>
      </c>
      <c r="AY185" s="3132">
        <v>3</v>
      </c>
      <c r="AZ185" s="3485"/>
    </row>
    <row r="186" spans="2:52" ht="16.2" customHeight="1">
      <c r="B186" s="2790" t="s">
        <v>6225</v>
      </c>
      <c r="C186" s="2791" t="s">
        <v>5869</v>
      </c>
      <c r="D186" s="2792" t="s">
        <v>731</v>
      </c>
      <c r="E186" s="2792">
        <v>3</v>
      </c>
      <c r="F186" s="2793"/>
      <c r="G186" s="2793"/>
      <c r="H186" s="2793"/>
      <c r="I186" s="2793"/>
      <c r="J186" s="2793"/>
      <c r="K186" s="2793"/>
      <c r="L186" s="2794"/>
      <c r="M186" s="2800"/>
      <c r="N186" s="2795"/>
      <c r="O186" s="2793"/>
      <c r="P186" s="2793"/>
      <c r="Q186" s="2793"/>
      <c r="R186" s="2793"/>
      <c r="S186" s="2793"/>
      <c r="T186" s="2794"/>
      <c r="V186" s="2795"/>
      <c r="W186" s="2793"/>
      <c r="X186" s="2793"/>
      <c r="Y186" s="2793"/>
      <c r="Z186" s="2793"/>
      <c r="AA186" s="2793"/>
      <c r="AB186" s="2794"/>
      <c r="AC186" s="2785"/>
      <c r="AD186" s="2795"/>
      <c r="AE186" s="2793"/>
      <c r="AF186" s="2793"/>
      <c r="AG186" s="2796"/>
      <c r="AH186" s="2796"/>
      <c r="AI186" s="2796"/>
      <c r="AJ186" s="2796"/>
      <c r="AK186" s="2797"/>
      <c r="AL186" s="2797"/>
      <c r="AM186" s="2797"/>
      <c r="AN186" s="2797"/>
      <c r="AO186" s="2797"/>
      <c r="AP186" s="2797"/>
      <c r="AQ186" s="2797"/>
      <c r="AR186" s="2799"/>
      <c r="AS186" s="2789"/>
      <c r="AT186" s="2758"/>
      <c r="AU186" s="2548" t="s">
        <v>6862</v>
      </c>
      <c r="AX186" s="3438" t="str">
        <f t="shared" si="2"/>
        <v>Please complete all cells in row</v>
      </c>
      <c r="AY186" s="3132">
        <v>3</v>
      </c>
      <c r="AZ186" s="3485"/>
    </row>
    <row r="187" spans="2:52" ht="16.2" customHeight="1">
      <c r="B187" s="2790" t="s">
        <v>6227</v>
      </c>
      <c r="C187" s="2791" t="s">
        <v>5869</v>
      </c>
      <c r="D187" s="2792" t="s">
        <v>731</v>
      </c>
      <c r="E187" s="2792">
        <v>3</v>
      </c>
      <c r="F187" s="2793"/>
      <c r="G187" s="2793"/>
      <c r="H187" s="2793"/>
      <c r="I187" s="2793"/>
      <c r="J187" s="2793"/>
      <c r="K187" s="2793"/>
      <c r="L187" s="2794"/>
      <c r="M187" s="2800"/>
      <c r="N187" s="2795"/>
      <c r="O187" s="2793"/>
      <c r="P187" s="2793"/>
      <c r="Q187" s="2793"/>
      <c r="R187" s="2793"/>
      <c r="S187" s="2793"/>
      <c r="T187" s="2794"/>
      <c r="V187" s="2795"/>
      <c r="W187" s="2793"/>
      <c r="X187" s="2793"/>
      <c r="Y187" s="2793"/>
      <c r="Z187" s="2793"/>
      <c r="AA187" s="2793"/>
      <c r="AB187" s="2794"/>
      <c r="AC187" s="2785"/>
      <c r="AD187" s="2795"/>
      <c r="AE187" s="2793"/>
      <c r="AF187" s="2793"/>
      <c r="AG187" s="2796"/>
      <c r="AH187" s="2796"/>
      <c r="AI187" s="2796"/>
      <c r="AJ187" s="2796"/>
      <c r="AK187" s="2797"/>
      <c r="AL187" s="2797"/>
      <c r="AM187" s="2797"/>
      <c r="AN187" s="2797"/>
      <c r="AO187" s="2797"/>
      <c r="AP187" s="2797"/>
      <c r="AQ187" s="2797"/>
      <c r="AR187" s="2799"/>
      <c r="AS187" s="2789"/>
      <c r="AT187" s="2758"/>
      <c r="AU187" s="2548" t="s">
        <v>6863</v>
      </c>
      <c r="AX187" s="3438" t="str">
        <f t="shared" si="2"/>
        <v>Please complete all cells in row</v>
      </c>
      <c r="AY187" s="3132">
        <v>3</v>
      </c>
      <c r="AZ187" s="3485"/>
    </row>
    <row r="188" spans="2:52" ht="16.2" customHeight="1">
      <c r="B188" s="2790" t="s">
        <v>6229</v>
      </c>
      <c r="C188" s="2791" t="s">
        <v>5869</v>
      </c>
      <c r="D188" s="2792" t="s">
        <v>731</v>
      </c>
      <c r="E188" s="2792">
        <v>3</v>
      </c>
      <c r="F188" s="2793"/>
      <c r="G188" s="2793"/>
      <c r="H188" s="2793"/>
      <c r="I188" s="2793"/>
      <c r="J188" s="2793"/>
      <c r="K188" s="2793"/>
      <c r="L188" s="2794"/>
      <c r="M188" s="2800"/>
      <c r="N188" s="2795"/>
      <c r="O188" s="2793"/>
      <c r="P188" s="2793"/>
      <c r="Q188" s="2793"/>
      <c r="R188" s="2793"/>
      <c r="S188" s="2793"/>
      <c r="T188" s="2794"/>
      <c r="V188" s="2795"/>
      <c r="W188" s="2793"/>
      <c r="X188" s="2793"/>
      <c r="Y188" s="2793"/>
      <c r="Z188" s="2793"/>
      <c r="AA188" s="2793"/>
      <c r="AB188" s="2794"/>
      <c r="AC188" s="2785"/>
      <c r="AD188" s="2795"/>
      <c r="AE188" s="2793"/>
      <c r="AF188" s="2793"/>
      <c r="AG188" s="2796"/>
      <c r="AH188" s="2796"/>
      <c r="AI188" s="2796"/>
      <c r="AJ188" s="2796"/>
      <c r="AK188" s="2797"/>
      <c r="AL188" s="2797"/>
      <c r="AM188" s="2797"/>
      <c r="AN188" s="2797"/>
      <c r="AO188" s="2797"/>
      <c r="AP188" s="2797"/>
      <c r="AQ188" s="2797"/>
      <c r="AR188" s="2799"/>
      <c r="AS188" s="2789"/>
      <c r="AT188" s="2758"/>
      <c r="AU188" s="2548" t="s">
        <v>6864</v>
      </c>
      <c r="AX188" s="3438" t="str">
        <f t="shared" si="2"/>
        <v>Please complete all cells in row</v>
      </c>
      <c r="AY188" s="3132">
        <v>3</v>
      </c>
      <c r="AZ188" s="3485"/>
    </row>
    <row r="189" spans="2:52" ht="16.2" customHeight="1">
      <c r="B189" s="2790" t="s">
        <v>6231</v>
      </c>
      <c r="C189" s="2791" t="s">
        <v>5869</v>
      </c>
      <c r="D189" s="2792" t="s">
        <v>731</v>
      </c>
      <c r="E189" s="2792">
        <v>3</v>
      </c>
      <c r="F189" s="2793"/>
      <c r="G189" s="2793"/>
      <c r="H189" s="2793"/>
      <c r="I189" s="2793"/>
      <c r="J189" s="2793"/>
      <c r="K189" s="2793"/>
      <c r="L189" s="2794"/>
      <c r="M189" s="2800"/>
      <c r="N189" s="2795"/>
      <c r="O189" s="2793"/>
      <c r="P189" s="2793"/>
      <c r="Q189" s="2793"/>
      <c r="R189" s="2793"/>
      <c r="S189" s="2793"/>
      <c r="T189" s="2794"/>
      <c r="V189" s="2795"/>
      <c r="W189" s="2793"/>
      <c r="X189" s="2793"/>
      <c r="Y189" s="2793"/>
      <c r="Z189" s="2793"/>
      <c r="AA189" s="2793"/>
      <c r="AB189" s="2794"/>
      <c r="AC189" s="2785"/>
      <c r="AD189" s="2795"/>
      <c r="AE189" s="2793"/>
      <c r="AF189" s="2793"/>
      <c r="AG189" s="2796"/>
      <c r="AH189" s="2796"/>
      <c r="AI189" s="2796"/>
      <c r="AJ189" s="2796"/>
      <c r="AK189" s="2797"/>
      <c r="AL189" s="2797"/>
      <c r="AM189" s="2797"/>
      <c r="AN189" s="2797"/>
      <c r="AO189" s="2797"/>
      <c r="AP189" s="2797"/>
      <c r="AQ189" s="2797"/>
      <c r="AR189" s="2799"/>
      <c r="AS189" s="2789"/>
      <c r="AT189" s="2758"/>
      <c r="AU189" s="2548" t="s">
        <v>6865</v>
      </c>
      <c r="AX189" s="3438" t="str">
        <f t="shared" si="2"/>
        <v>Please complete all cells in row</v>
      </c>
      <c r="AY189" s="3132">
        <v>3</v>
      </c>
      <c r="AZ189" s="3485"/>
    </row>
    <row r="190" spans="2:52" ht="16.2" customHeight="1">
      <c r="B190" s="2790" t="s">
        <v>6233</v>
      </c>
      <c r="C190" s="2791" t="s">
        <v>5869</v>
      </c>
      <c r="D190" s="2792" t="s">
        <v>731</v>
      </c>
      <c r="E190" s="2792">
        <v>3</v>
      </c>
      <c r="F190" s="2793"/>
      <c r="G190" s="2793"/>
      <c r="H190" s="2793"/>
      <c r="I190" s="2793"/>
      <c r="J190" s="2793"/>
      <c r="K190" s="2793"/>
      <c r="L190" s="2794"/>
      <c r="M190" s="2800"/>
      <c r="N190" s="2795"/>
      <c r="O190" s="2793"/>
      <c r="P190" s="2793"/>
      <c r="Q190" s="2793"/>
      <c r="R190" s="2793"/>
      <c r="S190" s="2793"/>
      <c r="T190" s="2794"/>
      <c r="V190" s="2795"/>
      <c r="W190" s="2793"/>
      <c r="X190" s="2793"/>
      <c r="Y190" s="2793"/>
      <c r="Z190" s="2793"/>
      <c r="AA190" s="2793"/>
      <c r="AB190" s="2794"/>
      <c r="AC190" s="2785"/>
      <c r="AD190" s="2795"/>
      <c r="AE190" s="2793"/>
      <c r="AF190" s="2793"/>
      <c r="AG190" s="2796"/>
      <c r="AH190" s="2796"/>
      <c r="AI190" s="2796"/>
      <c r="AJ190" s="2796"/>
      <c r="AK190" s="2797"/>
      <c r="AL190" s="2797"/>
      <c r="AM190" s="2797"/>
      <c r="AN190" s="2797"/>
      <c r="AO190" s="2797"/>
      <c r="AP190" s="2797"/>
      <c r="AQ190" s="2797"/>
      <c r="AR190" s="2799"/>
      <c r="AS190" s="2789"/>
      <c r="AT190" s="2758"/>
      <c r="AU190" s="2548" t="s">
        <v>6866</v>
      </c>
      <c r="AX190" s="3438" t="str">
        <f t="shared" si="2"/>
        <v>Please complete all cells in row</v>
      </c>
      <c r="AY190" s="3132">
        <v>3</v>
      </c>
      <c r="AZ190" s="3485"/>
    </row>
    <row r="191" spans="2:52" ht="16.2" customHeight="1">
      <c r="B191" s="2790" t="s">
        <v>6235</v>
      </c>
      <c r="C191" s="2791" t="s">
        <v>5869</v>
      </c>
      <c r="D191" s="2792" t="s">
        <v>731</v>
      </c>
      <c r="E191" s="2792">
        <v>3</v>
      </c>
      <c r="F191" s="2793"/>
      <c r="G191" s="2793"/>
      <c r="H191" s="2793"/>
      <c r="I191" s="2793"/>
      <c r="J191" s="2793"/>
      <c r="K191" s="2793"/>
      <c r="L191" s="2794"/>
      <c r="M191" s="2800"/>
      <c r="N191" s="2795"/>
      <c r="O191" s="2793"/>
      <c r="P191" s="2793"/>
      <c r="Q191" s="2793"/>
      <c r="R191" s="2793"/>
      <c r="S191" s="2793"/>
      <c r="T191" s="2794"/>
      <c r="V191" s="2795"/>
      <c r="W191" s="2793"/>
      <c r="X191" s="2793"/>
      <c r="Y191" s="2793"/>
      <c r="Z191" s="2793"/>
      <c r="AA191" s="2793"/>
      <c r="AB191" s="2794"/>
      <c r="AC191" s="2785"/>
      <c r="AD191" s="2795"/>
      <c r="AE191" s="2793"/>
      <c r="AF191" s="2793"/>
      <c r="AG191" s="2796"/>
      <c r="AH191" s="2796"/>
      <c r="AI191" s="2796"/>
      <c r="AJ191" s="2796"/>
      <c r="AK191" s="2797"/>
      <c r="AL191" s="2797"/>
      <c r="AM191" s="2797"/>
      <c r="AN191" s="2797"/>
      <c r="AO191" s="2797"/>
      <c r="AP191" s="2797"/>
      <c r="AQ191" s="2797"/>
      <c r="AR191" s="2799"/>
      <c r="AS191" s="2789"/>
      <c r="AT191" s="2758"/>
      <c r="AU191" s="2548" t="s">
        <v>6867</v>
      </c>
      <c r="AX191" s="3438" t="str">
        <f t="shared" si="2"/>
        <v>Please complete all cells in row</v>
      </c>
      <c r="AY191" s="3132">
        <v>3</v>
      </c>
      <c r="AZ191" s="3485"/>
    </row>
    <row r="192" spans="2:52" ht="16.2" customHeight="1">
      <c r="B192" s="2790" t="s">
        <v>6237</v>
      </c>
      <c r="C192" s="2791" t="s">
        <v>5869</v>
      </c>
      <c r="D192" s="2792" t="s">
        <v>731</v>
      </c>
      <c r="E192" s="2792">
        <v>3</v>
      </c>
      <c r="F192" s="2793"/>
      <c r="G192" s="2793"/>
      <c r="H192" s="2793"/>
      <c r="I192" s="2793"/>
      <c r="J192" s="2793"/>
      <c r="K192" s="2793"/>
      <c r="L192" s="2794"/>
      <c r="M192" s="2800"/>
      <c r="N192" s="2795"/>
      <c r="O192" s="2793"/>
      <c r="P192" s="2793"/>
      <c r="Q192" s="2793"/>
      <c r="R192" s="2793"/>
      <c r="S192" s="2793"/>
      <c r="T192" s="2794"/>
      <c r="V192" s="2795"/>
      <c r="W192" s="2793"/>
      <c r="X192" s="2793"/>
      <c r="Y192" s="2793"/>
      <c r="Z192" s="2793"/>
      <c r="AA192" s="2793"/>
      <c r="AB192" s="2794"/>
      <c r="AC192" s="2785"/>
      <c r="AD192" s="2795"/>
      <c r="AE192" s="2793"/>
      <c r="AF192" s="2793"/>
      <c r="AG192" s="2796"/>
      <c r="AH192" s="2796"/>
      <c r="AI192" s="2796"/>
      <c r="AJ192" s="2796"/>
      <c r="AK192" s="2797"/>
      <c r="AL192" s="2797"/>
      <c r="AM192" s="2797"/>
      <c r="AN192" s="2797"/>
      <c r="AO192" s="2797"/>
      <c r="AP192" s="2797"/>
      <c r="AQ192" s="2797"/>
      <c r="AR192" s="2799"/>
      <c r="AS192" s="2789"/>
      <c r="AT192" s="2758"/>
      <c r="AU192" s="2548" t="s">
        <v>6868</v>
      </c>
      <c r="AX192" s="3438" t="str">
        <f t="shared" si="2"/>
        <v>Please complete all cells in row</v>
      </c>
      <c r="AY192" s="3132">
        <v>3</v>
      </c>
      <c r="AZ192" s="3485"/>
    </row>
    <row r="193" spans="2:52" ht="16.2" customHeight="1">
      <c r="B193" s="2790" t="s">
        <v>6239</v>
      </c>
      <c r="C193" s="2791" t="s">
        <v>5869</v>
      </c>
      <c r="D193" s="2792" t="s">
        <v>731</v>
      </c>
      <c r="E193" s="2792">
        <v>3</v>
      </c>
      <c r="F193" s="2793"/>
      <c r="G193" s="2793"/>
      <c r="H193" s="2793"/>
      <c r="I193" s="2793"/>
      <c r="J193" s="2793"/>
      <c r="K193" s="2793"/>
      <c r="L193" s="2794"/>
      <c r="M193" s="2800"/>
      <c r="N193" s="2795"/>
      <c r="O193" s="2793"/>
      <c r="P193" s="2793"/>
      <c r="Q193" s="2793"/>
      <c r="R193" s="2793"/>
      <c r="S193" s="2793"/>
      <c r="T193" s="2794"/>
      <c r="V193" s="2795"/>
      <c r="W193" s="2793"/>
      <c r="X193" s="2793"/>
      <c r="Y193" s="2793"/>
      <c r="Z193" s="2793"/>
      <c r="AA193" s="2793"/>
      <c r="AB193" s="2794"/>
      <c r="AC193" s="2785"/>
      <c r="AD193" s="2795"/>
      <c r="AE193" s="2793"/>
      <c r="AF193" s="2793"/>
      <c r="AG193" s="2796"/>
      <c r="AH193" s="2796"/>
      <c r="AI193" s="2796"/>
      <c r="AJ193" s="2796"/>
      <c r="AK193" s="2797"/>
      <c r="AL193" s="2797"/>
      <c r="AM193" s="2797"/>
      <c r="AN193" s="2797"/>
      <c r="AO193" s="2797"/>
      <c r="AP193" s="2797"/>
      <c r="AQ193" s="2797"/>
      <c r="AR193" s="2799"/>
      <c r="AS193" s="2789"/>
      <c r="AT193" s="2758"/>
      <c r="AU193" s="2548" t="s">
        <v>6869</v>
      </c>
      <c r="AX193" s="3438" t="str">
        <f t="shared" si="2"/>
        <v>Please complete all cells in row</v>
      </c>
      <c r="AY193" s="3132">
        <v>3</v>
      </c>
      <c r="AZ193" s="3485"/>
    </row>
    <row r="194" spans="2:52" ht="16.2" customHeight="1">
      <c r="B194" s="2790" t="s">
        <v>6241</v>
      </c>
      <c r="C194" s="2791" t="s">
        <v>5869</v>
      </c>
      <c r="D194" s="2792" t="s">
        <v>731</v>
      </c>
      <c r="E194" s="2792">
        <v>3</v>
      </c>
      <c r="F194" s="2793"/>
      <c r="G194" s="2793"/>
      <c r="H194" s="2793"/>
      <c r="I194" s="2793"/>
      <c r="J194" s="2793"/>
      <c r="K194" s="2793"/>
      <c r="L194" s="2794"/>
      <c r="M194" s="2800"/>
      <c r="N194" s="2795"/>
      <c r="O194" s="2793"/>
      <c r="P194" s="2793"/>
      <c r="Q194" s="2793"/>
      <c r="R194" s="2793"/>
      <c r="S194" s="2793"/>
      <c r="T194" s="2794"/>
      <c r="V194" s="2795"/>
      <c r="W194" s="2793"/>
      <c r="X194" s="2793"/>
      <c r="Y194" s="2793"/>
      <c r="Z194" s="2793"/>
      <c r="AA194" s="2793"/>
      <c r="AB194" s="2794"/>
      <c r="AC194" s="2785"/>
      <c r="AD194" s="2795"/>
      <c r="AE194" s="2793"/>
      <c r="AF194" s="2793"/>
      <c r="AG194" s="2796"/>
      <c r="AH194" s="2796"/>
      <c r="AI194" s="2796"/>
      <c r="AJ194" s="2796"/>
      <c r="AK194" s="2797"/>
      <c r="AL194" s="2797"/>
      <c r="AM194" s="2797"/>
      <c r="AN194" s="2797"/>
      <c r="AO194" s="2797"/>
      <c r="AP194" s="2797"/>
      <c r="AQ194" s="2797"/>
      <c r="AR194" s="2799"/>
      <c r="AS194" s="2789"/>
      <c r="AT194" s="2758"/>
      <c r="AU194" s="2548" t="s">
        <v>6870</v>
      </c>
      <c r="AX194" s="3438" t="str">
        <f t="shared" si="2"/>
        <v>Please complete all cells in row</v>
      </c>
      <c r="AY194" s="3132">
        <v>3</v>
      </c>
      <c r="AZ194" s="3485"/>
    </row>
    <row r="195" spans="2:52" ht="16.2" customHeight="1">
      <c r="B195" s="2790" t="s">
        <v>6243</v>
      </c>
      <c r="C195" s="2791" t="s">
        <v>5869</v>
      </c>
      <c r="D195" s="2792" t="s">
        <v>731</v>
      </c>
      <c r="E195" s="2792">
        <v>3</v>
      </c>
      <c r="F195" s="2793"/>
      <c r="G195" s="2793"/>
      <c r="H195" s="2793"/>
      <c r="I195" s="2793"/>
      <c r="J195" s="2793"/>
      <c r="K195" s="2793"/>
      <c r="L195" s="2794"/>
      <c r="M195" s="2800"/>
      <c r="N195" s="2795"/>
      <c r="O195" s="2793"/>
      <c r="P195" s="2793"/>
      <c r="Q195" s="2793"/>
      <c r="R195" s="2793"/>
      <c r="S195" s="2793"/>
      <c r="T195" s="2794"/>
      <c r="V195" s="2795"/>
      <c r="W195" s="2793"/>
      <c r="X195" s="2793"/>
      <c r="Y195" s="2793"/>
      <c r="Z195" s="2793"/>
      <c r="AA195" s="2793"/>
      <c r="AB195" s="2794"/>
      <c r="AC195" s="2785"/>
      <c r="AD195" s="2795"/>
      <c r="AE195" s="2793"/>
      <c r="AF195" s="2793"/>
      <c r="AG195" s="2796"/>
      <c r="AH195" s="2796"/>
      <c r="AI195" s="2796"/>
      <c r="AJ195" s="2796"/>
      <c r="AK195" s="2797"/>
      <c r="AL195" s="2797"/>
      <c r="AM195" s="2797"/>
      <c r="AN195" s="2797"/>
      <c r="AO195" s="2797"/>
      <c r="AP195" s="2797"/>
      <c r="AQ195" s="2797"/>
      <c r="AR195" s="2799"/>
      <c r="AS195" s="2789"/>
      <c r="AT195" s="2758"/>
      <c r="AU195" s="2548" t="s">
        <v>6871</v>
      </c>
      <c r="AX195" s="3438" t="str">
        <f t="shared" si="2"/>
        <v>Please complete all cells in row</v>
      </c>
      <c r="AY195" s="3132">
        <v>3</v>
      </c>
      <c r="AZ195" s="3485"/>
    </row>
    <row r="196" spans="2:52" ht="16.2" customHeight="1">
      <c r="B196" s="2790" t="s">
        <v>6245</v>
      </c>
      <c r="C196" s="2791" t="s">
        <v>5869</v>
      </c>
      <c r="D196" s="2792" t="s">
        <v>731</v>
      </c>
      <c r="E196" s="2792">
        <v>3</v>
      </c>
      <c r="F196" s="2793"/>
      <c r="G196" s="2793"/>
      <c r="H196" s="2793"/>
      <c r="I196" s="2793"/>
      <c r="J196" s="2793"/>
      <c r="K196" s="2793"/>
      <c r="L196" s="2794"/>
      <c r="M196" s="2800"/>
      <c r="N196" s="2795"/>
      <c r="O196" s="2793"/>
      <c r="P196" s="2793"/>
      <c r="Q196" s="2793"/>
      <c r="R196" s="2793"/>
      <c r="S196" s="2793"/>
      <c r="T196" s="2794"/>
      <c r="V196" s="2795"/>
      <c r="W196" s="2793"/>
      <c r="X196" s="2793"/>
      <c r="Y196" s="2793"/>
      <c r="Z196" s="2793"/>
      <c r="AA196" s="2793"/>
      <c r="AB196" s="2794"/>
      <c r="AC196" s="2785"/>
      <c r="AD196" s="2795"/>
      <c r="AE196" s="2793"/>
      <c r="AF196" s="2793"/>
      <c r="AG196" s="2796"/>
      <c r="AH196" s="2796"/>
      <c r="AI196" s="2796"/>
      <c r="AJ196" s="2796"/>
      <c r="AK196" s="2797"/>
      <c r="AL196" s="2797"/>
      <c r="AM196" s="2797"/>
      <c r="AN196" s="2797"/>
      <c r="AO196" s="2797"/>
      <c r="AP196" s="2797"/>
      <c r="AQ196" s="2797"/>
      <c r="AR196" s="2799"/>
      <c r="AS196" s="2789"/>
      <c r="AT196" s="2758"/>
      <c r="AU196" s="2548" t="s">
        <v>6872</v>
      </c>
      <c r="AX196" s="3438" t="str">
        <f t="shared" si="2"/>
        <v>Please complete all cells in row</v>
      </c>
      <c r="AY196" s="3132">
        <v>3</v>
      </c>
      <c r="AZ196" s="3485"/>
    </row>
    <row r="197" spans="2:52" ht="16.2" customHeight="1">
      <c r="B197" s="2790" t="s">
        <v>6247</v>
      </c>
      <c r="C197" s="2791" t="s">
        <v>5869</v>
      </c>
      <c r="D197" s="2792" t="s">
        <v>731</v>
      </c>
      <c r="E197" s="2792">
        <v>3</v>
      </c>
      <c r="F197" s="2793"/>
      <c r="G197" s="2793"/>
      <c r="H197" s="2793"/>
      <c r="I197" s="2793"/>
      <c r="J197" s="2793"/>
      <c r="K197" s="2793"/>
      <c r="L197" s="2794"/>
      <c r="M197" s="2800"/>
      <c r="N197" s="2795"/>
      <c r="O197" s="2793"/>
      <c r="P197" s="2793"/>
      <c r="Q197" s="2793"/>
      <c r="R197" s="2793"/>
      <c r="S197" s="2793"/>
      <c r="T197" s="2794"/>
      <c r="V197" s="2795"/>
      <c r="W197" s="2793"/>
      <c r="X197" s="2793"/>
      <c r="Y197" s="2793"/>
      <c r="Z197" s="2793"/>
      <c r="AA197" s="2793"/>
      <c r="AB197" s="2794"/>
      <c r="AC197" s="2785"/>
      <c r="AD197" s="2795"/>
      <c r="AE197" s="2793"/>
      <c r="AF197" s="2793"/>
      <c r="AG197" s="2796"/>
      <c r="AH197" s="2796"/>
      <c r="AI197" s="2796"/>
      <c r="AJ197" s="2796"/>
      <c r="AK197" s="2797"/>
      <c r="AL197" s="2797"/>
      <c r="AM197" s="2797"/>
      <c r="AN197" s="2797"/>
      <c r="AO197" s="2797"/>
      <c r="AP197" s="2797"/>
      <c r="AQ197" s="2797"/>
      <c r="AR197" s="2799"/>
      <c r="AS197" s="2789"/>
      <c r="AT197" s="2758"/>
      <c r="AU197" s="2548" t="s">
        <v>6873</v>
      </c>
      <c r="AX197" s="3438" t="str">
        <f t="shared" si="2"/>
        <v>Please complete all cells in row</v>
      </c>
      <c r="AY197" s="3132">
        <v>3</v>
      </c>
      <c r="AZ197" s="3485"/>
    </row>
    <row r="198" spans="2:52" ht="16.2" customHeight="1">
      <c r="B198" s="2790" t="s">
        <v>6249</v>
      </c>
      <c r="C198" s="2791" t="s">
        <v>5869</v>
      </c>
      <c r="D198" s="2792" t="s">
        <v>731</v>
      </c>
      <c r="E198" s="2792">
        <v>3</v>
      </c>
      <c r="F198" s="2793"/>
      <c r="G198" s="2793"/>
      <c r="H198" s="2793"/>
      <c r="I198" s="2793"/>
      <c r="J198" s="2793"/>
      <c r="K198" s="2793"/>
      <c r="L198" s="2794"/>
      <c r="M198" s="2800"/>
      <c r="N198" s="2795"/>
      <c r="O198" s="2793"/>
      <c r="P198" s="2793"/>
      <c r="Q198" s="2793"/>
      <c r="R198" s="2793"/>
      <c r="S198" s="2793"/>
      <c r="T198" s="2794"/>
      <c r="V198" s="2795"/>
      <c r="W198" s="2793"/>
      <c r="X198" s="2793"/>
      <c r="Y198" s="2793"/>
      <c r="Z198" s="2793"/>
      <c r="AA198" s="2793"/>
      <c r="AB198" s="2794"/>
      <c r="AC198" s="2785"/>
      <c r="AD198" s="2795"/>
      <c r="AE198" s="2793"/>
      <c r="AF198" s="2793"/>
      <c r="AG198" s="2796"/>
      <c r="AH198" s="2796"/>
      <c r="AI198" s="2796"/>
      <c r="AJ198" s="2796"/>
      <c r="AK198" s="2797"/>
      <c r="AL198" s="2797"/>
      <c r="AM198" s="2797"/>
      <c r="AN198" s="2797"/>
      <c r="AO198" s="2797"/>
      <c r="AP198" s="2797"/>
      <c r="AQ198" s="2797"/>
      <c r="AR198" s="2799"/>
      <c r="AS198" s="2789"/>
      <c r="AT198" s="2758"/>
      <c r="AU198" s="2548" t="s">
        <v>6874</v>
      </c>
      <c r="AX198" s="3438" t="str">
        <f t="shared" si="2"/>
        <v>Please complete all cells in row</v>
      </c>
      <c r="AY198" s="3132">
        <v>3</v>
      </c>
      <c r="AZ198" s="3485"/>
    </row>
    <row r="199" spans="2:52" ht="16.2" customHeight="1">
      <c r="B199" s="2790" t="s">
        <v>6251</v>
      </c>
      <c r="C199" s="2791" t="s">
        <v>5869</v>
      </c>
      <c r="D199" s="2792" t="s">
        <v>731</v>
      </c>
      <c r="E199" s="2792">
        <v>3</v>
      </c>
      <c r="F199" s="2793"/>
      <c r="G199" s="2793"/>
      <c r="H199" s="2793"/>
      <c r="I199" s="2793"/>
      <c r="J199" s="2793"/>
      <c r="K199" s="2793"/>
      <c r="L199" s="2794"/>
      <c r="M199" s="2800"/>
      <c r="N199" s="2795"/>
      <c r="O199" s="2793"/>
      <c r="P199" s="2793"/>
      <c r="Q199" s="2793"/>
      <c r="R199" s="2793"/>
      <c r="S199" s="2793"/>
      <c r="T199" s="2794"/>
      <c r="V199" s="2795"/>
      <c r="W199" s="2793"/>
      <c r="X199" s="2793"/>
      <c r="Y199" s="2793"/>
      <c r="Z199" s="2793"/>
      <c r="AA199" s="2793"/>
      <c r="AB199" s="2794"/>
      <c r="AC199" s="2785"/>
      <c r="AD199" s="2795"/>
      <c r="AE199" s="2793"/>
      <c r="AF199" s="2793"/>
      <c r="AG199" s="2796"/>
      <c r="AH199" s="2796"/>
      <c r="AI199" s="2796"/>
      <c r="AJ199" s="2796"/>
      <c r="AK199" s="2797"/>
      <c r="AL199" s="2797"/>
      <c r="AM199" s="2797"/>
      <c r="AN199" s="2797"/>
      <c r="AO199" s="2797"/>
      <c r="AP199" s="2797"/>
      <c r="AQ199" s="2797"/>
      <c r="AR199" s="2799"/>
      <c r="AS199" s="2789"/>
      <c r="AT199" s="2758"/>
      <c r="AU199" s="2548" t="s">
        <v>6875</v>
      </c>
      <c r="AX199" s="3438" t="str">
        <f t="shared" ref="AX199:AX262" si="3">IF( COUNTBLANK(F199:AS199) = AY199, 0, rngIncomplete )</f>
        <v>Please complete all cells in row</v>
      </c>
      <c r="AY199" s="3132">
        <v>3</v>
      </c>
      <c r="AZ199" s="3485"/>
    </row>
    <row r="200" spans="2:52" ht="16.2" customHeight="1">
      <c r="B200" s="2790" t="s">
        <v>6253</v>
      </c>
      <c r="C200" s="2791" t="s">
        <v>5869</v>
      </c>
      <c r="D200" s="2792" t="s">
        <v>731</v>
      </c>
      <c r="E200" s="2792">
        <v>3</v>
      </c>
      <c r="F200" s="2793"/>
      <c r="G200" s="2793"/>
      <c r="H200" s="2793"/>
      <c r="I200" s="2793"/>
      <c r="J200" s="2793"/>
      <c r="K200" s="2793"/>
      <c r="L200" s="2794"/>
      <c r="M200" s="2800"/>
      <c r="N200" s="2795"/>
      <c r="O200" s="2793"/>
      <c r="P200" s="2793"/>
      <c r="Q200" s="2793"/>
      <c r="R200" s="2793"/>
      <c r="S200" s="2793"/>
      <c r="T200" s="2794"/>
      <c r="V200" s="2795"/>
      <c r="W200" s="2793"/>
      <c r="X200" s="2793"/>
      <c r="Y200" s="2793"/>
      <c r="Z200" s="2793"/>
      <c r="AA200" s="2793"/>
      <c r="AB200" s="2794"/>
      <c r="AC200" s="2785"/>
      <c r="AD200" s="2795"/>
      <c r="AE200" s="2793"/>
      <c r="AF200" s="2793"/>
      <c r="AG200" s="2796"/>
      <c r="AH200" s="2796"/>
      <c r="AI200" s="2796"/>
      <c r="AJ200" s="2796"/>
      <c r="AK200" s="2797"/>
      <c r="AL200" s="2797"/>
      <c r="AM200" s="2797"/>
      <c r="AN200" s="2797"/>
      <c r="AO200" s="2797"/>
      <c r="AP200" s="2797"/>
      <c r="AQ200" s="2797"/>
      <c r="AR200" s="2799"/>
      <c r="AS200" s="2789"/>
      <c r="AT200" s="2758"/>
      <c r="AU200" s="2548" t="s">
        <v>6876</v>
      </c>
      <c r="AX200" s="3438" t="str">
        <f t="shared" si="3"/>
        <v>Please complete all cells in row</v>
      </c>
      <c r="AY200" s="3132">
        <v>3</v>
      </c>
      <c r="AZ200" s="3485"/>
    </row>
    <row r="201" spans="2:52" ht="16.2" customHeight="1">
      <c r="B201" s="2790" t="s">
        <v>6255</v>
      </c>
      <c r="C201" s="2791" t="s">
        <v>5869</v>
      </c>
      <c r="D201" s="2792" t="s">
        <v>731</v>
      </c>
      <c r="E201" s="2792">
        <v>3</v>
      </c>
      <c r="F201" s="2793"/>
      <c r="G201" s="2793"/>
      <c r="H201" s="2793"/>
      <c r="I201" s="2793"/>
      <c r="J201" s="2793"/>
      <c r="K201" s="2793"/>
      <c r="L201" s="2794"/>
      <c r="M201" s="2800"/>
      <c r="N201" s="2795"/>
      <c r="O201" s="2793"/>
      <c r="P201" s="2793"/>
      <c r="Q201" s="2793"/>
      <c r="R201" s="2793"/>
      <c r="S201" s="2793"/>
      <c r="T201" s="2794"/>
      <c r="V201" s="2795"/>
      <c r="W201" s="2793"/>
      <c r="X201" s="2793"/>
      <c r="Y201" s="2793"/>
      <c r="Z201" s="2793"/>
      <c r="AA201" s="2793"/>
      <c r="AB201" s="2794"/>
      <c r="AC201" s="2785"/>
      <c r="AD201" s="2795"/>
      <c r="AE201" s="2793"/>
      <c r="AF201" s="2793"/>
      <c r="AG201" s="2796"/>
      <c r="AH201" s="2796"/>
      <c r="AI201" s="2796"/>
      <c r="AJ201" s="2796"/>
      <c r="AK201" s="2797"/>
      <c r="AL201" s="2797"/>
      <c r="AM201" s="2797"/>
      <c r="AN201" s="2797"/>
      <c r="AO201" s="2797"/>
      <c r="AP201" s="2797"/>
      <c r="AQ201" s="2797"/>
      <c r="AR201" s="2799"/>
      <c r="AS201" s="2789"/>
      <c r="AT201" s="2758"/>
      <c r="AU201" s="2548" t="s">
        <v>6877</v>
      </c>
      <c r="AX201" s="3438" t="str">
        <f t="shared" si="3"/>
        <v>Please complete all cells in row</v>
      </c>
      <c r="AY201" s="3132">
        <v>3</v>
      </c>
      <c r="AZ201" s="3485"/>
    </row>
    <row r="202" spans="2:52" ht="16.2" customHeight="1">
      <c r="B202" s="2790" t="s">
        <v>6257</v>
      </c>
      <c r="C202" s="2791" t="s">
        <v>5869</v>
      </c>
      <c r="D202" s="2792" t="s">
        <v>731</v>
      </c>
      <c r="E202" s="2792">
        <v>3</v>
      </c>
      <c r="F202" s="2793"/>
      <c r="G202" s="2793"/>
      <c r="H202" s="2793"/>
      <c r="I202" s="2793"/>
      <c r="J202" s="2793"/>
      <c r="K202" s="2793"/>
      <c r="L202" s="2794"/>
      <c r="M202" s="2800"/>
      <c r="N202" s="2795"/>
      <c r="O202" s="2793"/>
      <c r="P202" s="2793"/>
      <c r="Q202" s="2793"/>
      <c r="R202" s="2793"/>
      <c r="S202" s="2793"/>
      <c r="T202" s="2794"/>
      <c r="V202" s="2795"/>
      <c r="W202" s="2793"/>
      <c r="X202" s="2793"/>
      <c r="Y202" s="2793"/>
      <c r="Z202" s="2793"/>
      <c r="AA202" s="2793"/>
      <c r="AB202" s="2794"/>
      <c r="AC202" s="2785"/>
      <c r="AD202" s="2795"/>
      <c r="AE202" s="2793"/>
      <c r="AF202" s="2793"/>
      <c r="AG202" s="2796"/>
      <c r="AH202" s="2796"/>
      <c r="AI202" s="2796"/>
      <c r="AJ202" s="2796"/>
      <c r="AK202" s="2797"/>
      <c r="AL202" s="2797"/>
      <c r="AM202" s="2797"/>
      <c r="AN202" s="2797"/>
      <c r="AO202" s="2797"/>
      <c r="AP202" s="2797"/>
      <c r="AQ202" s="2797"/>
      <c r="AR202" s="2799"/>
      <c r="AS202" s="2789"/>
      <c r="AT202" s="2758"/>
      <c r="AU202" s="2548" t="s">
        <v>6878</v>
      </c>
      <c r="AX202" s="3438" t="str">
        <f t="shared" si="3"/>
        <v>Please complete all cells in row</v>
      </c>
      <c r="AY202" s="3132">
        <v>3</v>
      </c>
      <c r="AZ202" s="3485"/>
    </row>
    <row r="203" spans="2:52" ht="16.2" customHeight="1">
      <c r="B203" s="2790" t="s">
        <v>6259</v>
      </c>
      <c r="C203" s="2791" t="s">
        <v>5869</v>
      </c>
      <c r="D203" s="2792" t="s">
        <v>731</v>
      </c>
      <c r="E203" s="2792">
        <v>3</v>
      </c>
      <c r="F203" s="2793"/>
      <c r="G203" s="2793"/>
      <c r="H203" s="2793"/>
      <c r="I203" s="2793"/>
      <c r="J203" s="2793"/>
      <c r="K203" s="2793"/>
      <c r="L203" s="2794"/>
      <c r="M203" s="2800"/>
      <c r="N203" s="2795"/>
      <c r="O203" s="2793"/>
      <c r="P203" s="2793"/>
      <c r="Q203" s="2793"/>
      <c r="R203" s="2793"/>
      <c r="S203" s="2793"/>
      <c r="T203" s="2794"/>
      <c r="V203" s="2795"/>
      <c r="W203" s="2793"/>
      <c r="X203" s="2793"/>
      <c r="Y203" s="2793"/>
      <c r="Z203" s="2793"/>
      <c r="AA203" s="2793"/>
      <c r="AB203" s="2794"/>
      <c r="AC203" s="2785"/>
      <c r="AD203" s="2795"/>
      <c r="AE203" s="2793"/>
      <c r="AF203" s="2793"/>
      <c r="AG203" s="2796"/>
      <c r="AH203" s="2796"/>
      <c r="AI203" s="2796"/>
      <c r="AJ203" s="2796"/>
      <c r="AK203" s="2797"/>
      <c r="AL203" s="2797"/>
      <c r="AM203" s="2797"/>
      <c r="AN203" s="2797"/>
      <c r="AO203" s="2797"/>
      <c r="AP203" s="2797"/>
      <c r="AQ203" s="2797"/>
      <c r="AR203" s="2799"/>
      <c r="AS203" s="2789"/>
      <c r="AT203" s="2758"/>
      <c r="AU203" s="2548" t="s">
        <v>6879</v>
      </c>
      <c r="AX203" s="3438" t="str">
        <f t="shared" si="3"/>
        <v>Please complete all cells in row</v>
      </c>
      <c r="AY203" s="3132">
        <v>3</v>
      </c>
      <c r="AZ203" s="3485"/>
    </row>
    <row r="204" spans="2:52" ht="16.2" customHeight="1">
      <c r="B204" s="2790" t="s">
        <v>6261</v>
      </c>
      <c r="C204" s="2791" t="s">
        <v>5869</v>
      </c>
      <c r="D204" s="2792" t="s">
        <v>731</v>
      </c>
      <c r="E204" s="2792">
        <v>3</v>
      </c>
      <c r="F204" s="2793"/>
      <c r="G204" s="2793"/>
      <c r="H204" s="2793"/>
      <c r="I204" s="2793"/>
      <c r="J204" s="2793"/>
      <c r="K204" s="2793"/>
      <c r="L204" s="2794"/>
      <c r="M204" s="2800"/>
      <c r="N204" s="2795"/>
      <c r="O204" s="2793"/>
      <c r="P204" s="2793"/>
      <c r="Q204" s="2793"/>
      <c r="R204" s="2793"/>
      <c r="S204" s="2793"/>
      <c r="T204" s="2794"/>
      <c r="V204" s="2795"/>
      <c r="W204" s="2793"/>
      <c r="X204" s="2793"/>
      <c r="Y204" s="2793"/>
      <c r="Z204" s="2793"/>
      <c r="AA204" s="2793"/>
      <c r="AB204" s="2794"/>
      <c r="AC204" s="2785"/>
      <c r="AD204" s="2795"/>
      <c r="AE204" s="2793"/>
      <c r="AF204" s="2793"/>
      <c r="AG204" s="2796"/>
      <c r="AH204" s="2796"/>
      <c r="AI204" s="2796"/>
      <c r="AJ204" s="2796"/>
      <c r="AK204" s="2797"/>
      <c r="AL204" s="2797"/>
      <c r="AM204" s="2797"/>
      <c r="AN204" s="2797"/>
      <c r="AO204" s="2797"/>
      <c r="AP204" s="2797"/>
      <c r="AQ204" s="2797"/>
      <c r="AR204" s="2799"/>
      <c r="AS204" s="2789"/>
      <c r="AT204" s="2758"/>
      <c r="AU204" s="2548" t="s">
        <v>6880</v>
      </c>
      <c r="AX204" s="3438" t="str">
        <f t="shared" si="3"/>
        <v>Please complete all cells in row</v>
      </c>
      <c r="AY204" s="3132">
        <v>3</v>
      </c>
      <c r="AZ204" s="3485"/>
    </row>
    <row r="205" spans="2:52" ht="16.2" customHeight="1">
      <c r="B205" s="2790" t="s">
        <v>6263</v>
      </c>
      <c r="C205" s="2791" t="s">
        <v>5869</v>
      </c>
      <c r="D205" s="2792" t="s">
        <v>731</v>
      </c>
      <c r="E205" s="2792">
        <v>3</v>
      </c>
      <c r="F205" s="2793"/>
      <c r="G205" s="2793"/>
      <c r="H205" s="2793"/>
      <c r="I205" s="2793"/>
      <c r="J205" s="2793"/>
      <c r="K205" s="2793"/>
      <c r="L205" s="2794"/>
      <c r="M205" s="2800"/>
      <c r="N205" s="2795"/>
      <c r="O205" s="2793"/>
      <c r="P205" s="2793"/>
      <c r="Q205" s="2793"/>
      <c r="R205" s="2793"/>
      <c r="S205" s="2793"/>
      <c r="T205" s="2794"/>
      <c r="V205" s="2795"/>
      <c r="W205" s="2793"/>
      <c r="X205" s="2793"/>
      <c r="Y205" s="2793"/>
      <c r="Z205" s="2793"/>
      <c r="AA205" s="2793"/>
      <c r="AB205" s="2794"/>
      <c r="AC205" s="2785"/>
      <c r="AD205" s="2795"/>
      <c r="AE205" s="2793"/>
      <c r="AF205" s="2793"/>
      <c r="AG205" s="2796"/>
      <c r="AH205" s="2796"/>
      <c r="AI205" s="2796"/>
      <c r="AJ205" s="2796"/>
      <c r="AK205" s="2797"/>
      <c r="AL205" s="2797"/>
      <c r="AM205" s="2797"/>
      <c r="AN205" s="2797"/>
      <c r="AO205" s="2797"/>
      <c r="AP205" s="2797"/>
      <c r="AQ205" s="2797"/>
      <c r="AR205" s="2799"/>
      <c r="AS205" s="2789"/>
      <c r="AT205" s="2758"/>
      <c r="AU205" s="2548" t="s">
        <v>6881</v>
      </c>
      <c r="AX205" s="3438" t="str">
        <f t="shared" si="3"/>
        <v>Please complete all cells in row</v>
      </c>
      <c r="AY205" s="3132">
        <v>3</v>
      </c>
      <c r="AZ205" s="3485"/>
    </row>
    <row r="206" spans="2:52" ht="16.2" customHeight="1">
      <c r="B206" s="2790" t="s">
        <v>6265</v>
      </c>
      <c r="C206" s="2791" t="s">
        <v>5869</v>
      </c>
      <c r="D206" s="2792" t="s">
        <v>731</v>
      </c>
      <c r="E206" s="2792">
        <v>3</v>
      </c>
      <c r="F206" s="2793"/>
      <c r="G206" s="2793"/>
      <c r="H206" s="2793"/>
      <c r="I206" s="2793"/>
      <c r="J206" s="2793"/>
      <c r="K206" s="2793"/>
      <c r="L206" s="2794"/>
      <c r="M206" s="2800"/>
      <c r="N206" s="2795"/>
      <c r="O206" s="2793"/>
      <c r="P206" s="2793"/>
      <c r="Q206" s="2793"/>
      <c r="R206" s="2793"/>
      <c r="S206" s="2793"/>
      <c r="T206" s="2794"/>
      <c r="V206" s="2795"/>
      <c r="W206" s="2793"/>
      <c r="X206" s="2793"/>
      <c r="Y206" s="2793"/>
      <c r="Z206" s="2793"/>
      <c r="AA206" s="2793"/>
      <c r="AB206" s="2794"/>
      <c r="AC206" s="2785"/>
      <c r="AD206" s="2795"/>
      <c r="AE206" s="2793"/>
      <c r="AF206" s="2793"/>
      <c r="AG206" s="2796"/>
      <c r="AH206" s="2796"/>
      <c r="AI206" s="2796"/>
      <c r="AJ206" s="2796"/>
      <c r="AK206" s="2797"/>
      <c r="AL206" s="2797"/>
      <c r="AM206" s="2797"/>
      <c r="AN206" s="2797"/>
      <c r="AO206" s="2797"/>
      <c r="AP206" s="2797"/>
      <c r="AQ206" s="2797"/>
      <c r="AR206" s="2799"/>
      <c r="AS206" s="2789"/>
      <c r="AT206" s="2758"/>
      <c r="AU206" s="2548" t="s">
        <v>6882</v>
      </c>
      <c r="AX206" s="3438" t="str">
        <f t="shared" si="3"/>
        <v>Please complete all cells in row</v>
      </c>
      <c r="AY206" s="3132">
        <v>3</v>
      </c>
      <c r="AZ206" s="3485"/>
    </row>
    <row r="207" spans="2:52" ht="16.2" customHeight="1">
      <c r="B207" s="2790" t="s">
        <v>6267</v>
      </c>
      <c r="C207" s="2791" t="s">
        <v>5869</v>
      </c>
      <c r="D207" s="2792" t="s">
        <v>731</v>
      </c>
      <c r="E207" s="2792">
        <v>3</v>
      </c>
      <c r="F207" s="2793"/>
      <c r="G207" s="2793"/>
      <c r="H207" s="2793"/>
      <c r="I207" s="2793"/>
      <c r="J207" s="2793"/>
      <c r="K207" s="2793"/>
      <c r="L207" s="2794"/>
      <c r="M207" s="2800"/>
      <c r="N207" s="2795"/>
      <c r="O207" s="2793"/>
      <c r="P207" s="2793"/>
      <c r="Q207" s="2793"/>
      <c r="R207" s="2793"/>
      <c r="S207" s="2793"/>
      <c r="T207" s="2794"/>
      <c r="V207" s="2795"/>
      <c r="W207" s="2793"/>
      <c r="X207" s="2793"/>
      <c r="Y207" s="2793"/>
      <c r="Z207" s="2793"/>
      <c r="AA207" s="2793"/>
      <c r="AB207" s="2794"/>
      <c r="AC207" s="2785"/>
      <c r="AD207" s="2795"/>
      <c r="AE207" s="2793"/>
      <c r="AF207" s="2793"/>
      <c r="AG207" s="2796"/>
      <c r="AH207" s="2796"/>
      <c r="AI207" s="2796"/>
      <c r="AJ207" s="2796"/>
      <c r="AK207" s="2797"/>
      <c r="AL207" s="2797"/>
      <c r="AM207" s="2797"/>
      <c r="AN207" s="2797"/>
      <c r="AO207" s="2797"/>
      <c r="AP207" s="2797"/>
      <c r="AQ207" s="2797"/>
      <c r="AR207" s="2799"/>
      <c r="AS207" s="2789"/>
      <c r="AT207" s="2758"/>
      <c r="AU207" s="2548" t="s">
        <v>6883</v>
      </c>
      <c r="AX207" s="3438" t="str">
        <f t="shared" si="3"/>
        <v>Please complete all cells in row</v>
      </c>
      <c r="AY207" s="3132">
        <v>3</v>
      </c>
      <c r="AZ207" s="3485"/>
    </row>
    <row r="208" spans="2:52" ht="16.2" customHeight="1">
      <c r="B208" s="2790" t="s">
        <v>6269</v>
      </c>
      <c r="C208" s="2791" t="s">
        <v>5869</v>
      </c>
      <c r="D208" s="2792" t="s">
        <v>731</v>
      </c>
      <c r="E208" s="2792">
        <v>3</v>
      </c>
      <c r="F208" s="2801"/>
      <c r="G208" s="2801"/>
      <c r="H208" s="2801"/>
      <c r="I208" s="2801"/>
      <c r="J208" s="2801"/>
      <c r="K208" s="2801"/>
      <c r="L208" s="2802"/>
      <c r="M208" s="2800"/>
      <c r="N208" s="2803"/>
      <c r="O208" s="2801"/>
      <c r="P208" s="2801"/>
      <c r="Q208" s="2801"/>
      <c r="R208" s="2801"/>
      <c r="S208" s="2801"/>
      <c r="T208" s="2802"/>
      <c r="V208" s="2803"/>
      <c r="W208" s="2801"/>
      <c r="X208" s="2801"/>
      <c r="Y208" s="2801"/>
      <c r="Z208" s="2801"/>
      <c r="AA208" s="2801"/>
      <c r="AB208" s="2802"/>
      <c r="AC208" s="2785"/>
      <c r="AD208" s="2795"/>
      <c r="AE208" s="2793"/>
      <c r="AF208" s="2793"/>
      <c r="AG208" s="2796"/>
      <c r="AH208" s="2796"/>
      <c r="AI208" s="2796"/>
      <c r="AJ208" s="2796"/>
      <c r="AK208" s="2797"/>
      <c r="AL208" s="2797"/>
      <c r="AM208" s="2797"/>
      <c r="AN208" s="2797"/>
      <c r="AO208" s="2797"/>
      <c r="AP208" s="2797"/>
      <c r="AQ208" s="2797"/>
      <c r="AR208" s="2799"/>
      <c r="AS208" s="2789"/>
      <c r="AT208" s="2758"/>
      <c r="AU208" s="2548" t="s">
        <v>6884</v>
      </c>
      <c r="AX208" s="3438" t="str">
        <f t="shared" si="3"/>
        <v>Please complete all cells in row</v>
      </c>
      <c r="AY208" s="3132">
        <v>3</v>
      </c>
      <c r="AZ208" s="3485"/>
    </row>
    <row r="209" spans="2:52" ht="16.2" customHeight="1">
      <c r="B209" s="2790" t="s">
        <v>6271</v>
      </c>
      <c r="C209" s="2791" t="s">
        <v>5869</v>
      </c>
      <c r="D209" s="2792" t="s">
        <v>731</v>
      </c>
      <c r="E209" s="2792">
        <v>3</v>
      </c>
      <c r="F209" s="2801"/>
      <c r="G209" s="2801"/>
      <c r="H209" s="2801"/>
      <c r="I209" s="2801"/>
      <c r="J209" s="2801"/>
      <c r="K209" s="2801"/>
      <c r="L209" s="2802"/>
      <c r="M209" s="2800"/>
      <c r="N209" s="2803"/>
      <c r="O209" s="2801"/>
      <c r="P209" s="2801"/>
      <c r="Q209" s="2801"/>
      <c r="R209" s="2801"/>
      <c r="S209" s="2801"/>
      <c r="T209" s="2802"/>
      <c r="V209" s="2803"/>
      <c r="W209" s="2801"/>
      <c r="X209" s="2801"/>
      <c r="Y209" s="2801"/>
      <c r="Z209" s="2801"/>
      <c r="AA209" s="2801"/>
      <c r="AB209" s="2802"/>
      <c r="AC209" s="2785"/>
      <c r="AD209" s="2795"/>
      <c r="AE209" s="2793"/>
      <c r="AF209" s="2793"/>
      <c r="AG209" s="2796"/>
      <c r="AH209" s="2796"/>
      <c r="AI209" s="2796"/>
      <c r="AJ209" s="2796"/>
      <c r="AK209" s="2797"/>
      <c r="AL209" s="2797"/>
      <c r="AM209" s="2797"/>
      <c r="AN209" s="2797"/>
      <c r="AO209" s="2797"/>
      <c r="AP209" s="2797"/>
      <c r="AQ209" s="2797"/>
      <c r="AR209" s="2799"/>
      <c r="AS209" s="2789"/>
      <c r="AT209" s="2758"/>
      <c r="AU209" s="2548" t="s">
        <v>6885</v>
      </c>
      <c r="AX209" s="3438" t="str">
        <f t="shared" si="3"/>
        <v>Please complete all cells in row</v>
      </c>
      <c r="AY209" s="3132">
        <v>3</v>
      </c>
      <c r="AZ209" s="3485"/>
    </row>
    <row r="210" spans="2:52" ht="16.2" customHeight="1">
      <c r="B210" s="2790" t="s">
        <v>6273</v>
      </c>
      <c r="C210" s="2791" t="s">
        <v>5869</v>
      </c>
      <c r="D210" s="2792" t="s">
        <v>731</v>
      </c>
      <c r="E210" s="2792">
        <v>3</v>
      </c>
      <c r="F210" s="2801"/>
      <c r="G210" s="2801"/>
      <c r="H210" s="2801"/>
      <c r="I210" s="2801"/>
      <c r="J210" s="2801"/>
      <c r="K210" s="2801"/>
      <c r="L210" s="2802"/>
      <c r="M210" s="2800"/>
      <c r="N210" s="2803"/>
      <c r="O210" s="2801"/>
      <c r="P210" s="2801"/>
      <c r="Q210" s="2801"/>
      <c r="R210" s="2801"/>
      <c r="S210" s="2801"/>
      <c r="T210" s="2802"/>
      <c r="V210" s="2803"/>
      <c r="W210" s="2801"/>
      <c r="X210" s="2801"/>
      <c r="Y210" s="2801"/>
      <c r="Z210" s="2801"/>
      <c r="AA210" s="2801"/>
      <c r="AB210" s="2802"/>
      <c r="AC210" s="2785"/>
      <c r="AD210" s="2795"/>
      <c r="AE210" s="2793"/>
      <c r="AF210" s="2793"/>
      <c r="AG210" s="2796"/>
      <c r="AH210" s="2796"/>
      <c r="AI210" s="2796"/>
      <c r="AJ210" s="2796"/>
      <c r="AK210" s="2797"/>
      <c r="AL210" s="2797"/>
      <c r="AM210" s="2797"/>
      <c r="AN210" s="2797"/>
      <c r="AO210" s="2797"/>
      <c r="AP210" s="2797"/>
      <c r="AQ210" s="2797"/>
      <c r="AR210" s="2799"/>
      <c r="AS210" s="2789"/>
      <c r="AT210" s="2758"/>
      <c r="AU210" s="2548" t="s">
        <v>6886</v>
      </c>
      <c r="AX210" s="3438" t="str">
        <f t="shared" si="3"/>
        <v>Please complete all cells in row</v>
      </c>
      <c r="AY210" s="3132">
        <v>3</v>
      </c>
      <c r="AZ210" s="3485"/>
    </row>
    <row r="211" spans="2:52" ht="16.2" customHeight="1">
      <c r="B211" s="2790" t="s">
        <v>6275</v>
      </c>
      <c r="C211" s="2791" t="s">
        <v>5869</v>
      </c>
      <c r="D211" s="2792" t="s">
        <v>731</v>
      </c>
      <c r="E211" s="2792">
        <v>3</v>
      </c>
      <c r="F211" s="2801"/>
      <c r="G211" s="2801"/>
      <c r="H211" s="2801"/>
      <c r="I211" s="2801"/>
      <c r="J211" s="2801"/>
      <c r="K211" s="2801"/>
      <c r="L211" s="2802"/>
      <c r="M211" s="2800"/>
      <c r="N211" s="2803"/>
      <c r="O211" s="2801"/>
      <c r="P211" s="2801"/>
      <c r="Q211" s="2801"/>
      <c r="R211" s="2801"/>
      <c r="S211" s="2801"/>
      <c r="T211" s="2802"/>
      <c r="V211" s="2803"/>
      <c r="W211" s="2801"/>
      <c r="X211" s="2801"/>
      <c r="Y211" s="2801"/>
      <c r="Z211" s="2801"/>
      <c r="AA211" s="2801"/>
      <c r="AB211" s="2802"/>
      <c r="AC211" s="2785"/>
      <c r="AD211" s="2795"/>
      <c r="AE211" s="2793"/>
      <c r="AF211" s="2793"/>
      <c r="AG211" s="2796"/>
      <c r="AH211" s="2796"/>
      <c r="AI211" s="2796"/>
      <c r="AJ211" s="2796"/>
      <c r="AK211" s="2797"/>
      <c r="AL211" s="2797"/>
      <c r="AM211" s="2797"/>
      <c r="AN211" s="2797"/>
      <c r="AO211" s="2797"/>
      <c r="AP211" s="2797"/>
      <c r="AQ211" s="2797"/>
      <c r="AR211" s="2799"/>
      <c r="AS211" s="2789"/>
      <c r="AT211" s="2758"/>
      <c r="AU211" s="2548" t="s">
        <v>6887</v>
      </c>
      <c r="AX211" s="3438" t="str">
        <f t="shared" si="3"/>
        <v>Please complete all cells in row</v>
      </c>
      <c r="AY211" s="3132">
        <v>3</v>
      </c>
      <c r="AZ211" s="3485"/>
    </row>
    <row r="212" spans="2:52" ht="16.2" customHeight="1">
      <c r="B212" s="2790" t="s">
        <v>6277</v>
      </c>
      <c r="C212" s="2791" t="s">
        <v>5869</v>
      </c>
      <c r="D212" s="2792" t="s">
        <v>731</v>
      </c>
      <c r="E212" s="2792">
        <v>3</v>
      </c>
      <c r="F212" s="2801"/>
      <c r="G212" s="2801"/>
      <c r="H212" s="2801"/>
      <c r="I212" s="2801"/>
      <c r="J212" s="2801"/>
      <c r="K212" s="2801"/>
      <c r="L212" s="2802"/>
      <c r="M212" s="2800"/>
      <c r="N212" s="2803"/>
      <c r="O212" s="2801"/>
      <c r="P212" s="2801"/>
      <c r="Q212" s="2801"/>
      <c r="R212" s="2801"/>
      <c r="S212" s="2801"/>
      <c r="T212" s="2802"/>
      <c r="V212" s="2803"/>
      <c r="W212" s="2801"/>
      <c r="X212" s="2801"/>
      <c r="Y212" s="2801"/>
      <c r="Z212" s="2801"/>
      <c r="AA212" s="2801"/>
      <c r="AB212" s="2802"/>
      <c r="AC212" s="2785"/>
      <c r="AD212" s="2795"/>
      <c r="AE212" s="2793"/>
      <c r="AF212" s="2793"/>
      <c r="AG212" s="2796"/>
      <c r="AH212" s="2796"/>
      <c r="AI212" s="2796"/>
      <c r="AJ212" s="2796"/>
      <c r="AK212" s="2797"/>
      <c r="AL212" s="2797"/>
      <c r="AM212" s="2797"/>
      <c r="AN212" s="2797"/>
      <c r="AO212" s="2797"/>
      <c r="AP212" s="2797"/>
      <c r="AQ212" s="2797"/>
      <c r="AR212" s="2799"/>
      <c r="AS212" s="2789"/>
      <c r="AT212" s="2758"/>
      <c r="AU212" s="2548" t="s">
        <v>6888</v>
      </c>
      <c r="AX212" s="3438" t="str">
        <f t="shared" si="3"/>
        <v>Please complete all cells in row</v>
      </c>
      <c r="AY212" s="3132">
        <v>3</v>
      </c>
      <c r="AZ212" s="3485"/>
    </row>
    <row r="213" spans="2:52" ht="16.2" customHeight="1">
      <c r="B213" s="2790" t="s">
        <v>6279</v>
      </c>
      <c r="C213" s="2791" t="s">
        <v>5869</v>
      </c>
      <c r="D213" s="2792" t="s">
        <v>731</v>
      </c>
      <c r="E213" s="2792">
        <v>3</v>
      </c>
      <c r="F213" s="2801"/>
      <c r="G213" s="2801"/>
      <c r="H213" s="2801"/>
      <c r="I213" s="2801"/>
      <c r="J213" s="2801"/>
      <c r="K213" s="2801"/>
      <c r="L213" s="2802"/>
      <c r="M213" s="2800"/>
      <c r="N213" s="2803"/>
      <c r="O213" s="2801"/>
      <c r="P213" s="2801"/>
      <c r="Q213" s="2801"/>
      <c r="R213" s="2801"/>
      <c r="S213" s="2801"/>
      <c r="T213" s="2802"/>
      <c r="V213" s="2803"/>
      <c r="W213" s="2801"/>
      <c r="X213" s="2801"/>
      <c r="Y213" s="2801"/>
      <c r="Z213" s="2801"/>
      <c r="AA213" s="2801"/>
      <c r="AB213" s="2802"/>
      <c r="AC213" s="2785"/>
      <c r="AD213" s="2795"/>
      <c r="AE213" s="2793"/>
      <c r="AF213" s="2793"/>
      <c r="AG213" s="2796"/>
      <c r="AH213" s="2796"/>
      <c r="AI213" s="2796"/>
      <c r="AJ213" s="2796"/>
      <c r="AK213" s="2797"/>
      <c r="AL213" s="2797"/>
      <c r="AM213" s="2797"/>
      <c r="AN213" s="2797"/>
      <c r="AO213" s="2797"/>
      <c r="AP213" s="2797"/>
      <c r="AQ213" s="2797"/>
      <c r="AR213" s="2799"/>
      <c r="AS213" s="2789"/>
      <c r="AT213" s="2758"/>
      <c r="AU213" s="2548" t="s">
        <v>6889</v>
      </c>
      <c r="AX213" s="3438" t="str">
        <f t="shared" si="3"/>
        <v>Please complete all cells in row</v>
      </c>
      <c r="AY213" s="3132">
        <v>3</v>
      </c>
      <c r="AZ213" s="3485"/>
    </row>
    <row r="214" spans="2:52" ht="16.2" customHeight="1">
      <c r="B214" s="2790" t="s">
        <v>6281</v>
      </c>
      <c r="C214" s="2791" t="s">
        <v>5869</v>
      </c>
      <c r="D214" s="2792" t="s">
        <v>731</v>
      </c>
      <c r="E214" s="2792">
        <v>3</v>
      </c>
      <c r="F214" s="2801"/>
      <c r="G214" s="2801"/>
      <c r="H214" s="2801"/>
      <c r="I214" s="2801"/>
      <c r="J214" s="2801"/>
      <c r="K214" s="2801"/>
      <c r="L214" s="2802"/>
      <c r="M214" s="2800"/>
      <c r="N214" s="2803"/>
      <c r="O214" s="2801"/>
      <c r="P214" s="2801"/>
      <c r="Q214" s="2801"/>
      <c r="R214" s="2801"/>
      <c r="S214" s="2801"/>
      <c r="T214" s="2802"/>
      <c r="V214" s="2803"/>
      <c r="W214" s="2801"/>
      <c r="X214" s="2801"/>
      <c r="Y214" s="2801"/>
      <c r="Z214" s="2801"/>
      <c r="AA214" s="2801"/>
      <c r="AB214" s="2802"/>
      <c r="AC214" s="2785"/>
      <c r="AD214" s="2795"/>
      <c r="AE214" s="2793"/>
      <c r="AF214" s="2793"/>
      <c r="AG214" s="2796"/>
      <c r="AH214" s="2796"/>
      <c r="AI214" s="2796"/>
      <c r="AJ214" s="2796"/>
      <c r="AK214" s="2797"/>
      <c r="AL214" s="2797"/>
      <c r="AM214" s="2797"/>
      <c r="AN214" s="2797"/>
      <c r="AO214" s="2797"/>
      <c r="AP214" s="2797"/>
      <c r="AQ214" s="2797"/>
      <c r="AR214" s="2799"/>
      <c r="AS214" s="2789"/>
      <c r="AT214" s="2758"/>
      <c r="AU214" s="2548" t="s">
        <v>6890</v>
      </c>
      <c r="AX214" s="3438" t="str">
        <f t="shared" si="3"/>
        <v>Please complete all cells in row</v>
      </c>
      <c r="AY214" s="3132">
        <v>3</v>
      </c>
      <c r="AZ214" s="3485"/>
    </row>
    <row r="215" spans="2:52" ht="16.2" customHeight="1">
      <c r="B215" s="2790" t="s">
        <v>6283</v>
      </c>
      <c r="C215" s="2791" t="s">
        <v>5869</v>
      </c>
      <c r="D215" s="2792" t="s">
        <v>731</v>
      </c>
      <c r="E215" s="2792">
        <v>3</v>
      </c>
      <c r="F215" s="2801"/>
      <c r="G215" s="2801"/>
      <c r="H215" s="2801"/>
      <c r="I215" s="2801"/>
      <c r="J215" s="2801"/>
      <c r="K215" s="2801"/>
      <c r="L215" s="2802"/>
      <c r="M215" s="2800"/>
      <c r="N215" s="2803"/>
      <c r="O215" s="2801"/>
      <c r="P215" s="2801"/>
      <c r="Q215" s="2801"/>
      <c r="R215" s="2801"/>
      <c r="S215" s="2801"/>
      <c r="T215" s="2802"/>
      <c r="V215" s="2803"/>
      <c r="W215" s="2801"/>
      <c r="X215" s="2801"/>
      <c r="Y215" s="2801"/>
      <c r="Z215" s="2801"/>
      <c r="AA215" s="2801"/>
      <c r="AB215" s="2802"/>
      <c r="AC215" s="2785"/>
      <c r="AD215" s="2795"/>
      <c r="AE215" s="2793"/>
      <c r="AF215" s="2793"/>
      <c r="AG215" s="2796"/>
      <c r="AH215" s="2796"/>
      <c r="AI215" s="2796"/>
      <c r="AJ215" s="2796"/>
      <c r="AK215" s="2797"/>
      <c r="AL215" s="2797"/>
      <c r="AM215" s="2797"/>
      <c r="AN215" s="2797"/>
      <c r="AO215" s="2797"/>
      <c r="AP215" s="2797"/>
      <c r="AQ215" s="2797"/>
      <c r="AR215" s="2799"/>
      <c r="AS215" s="2789"/>
      <c r="AT215" s="2758"/>
      <c r="AU215" s="2548" t="s">
        <v>6891</v>
      </c>
      <c r="AX215" s="3438" t="str">
        <f t="shared" si="3"/>
        <v>Please complete all cells in row</v>
      </c>
      <c r="AY215" s="3132">
        <v>3</v>
      </c>
      <c r="AZ215" s="3485"/>
    </row>
    <row r="216" spans="2:52" ht="16.2" customHeight="1">
      <c r="B216" s="2790" t="s">
        <v>6285</v>
      </c>
      <c r="C216" s="2791" t="s">
        <v>5869</v>
      </c>
      <c r="D216" s="2792" t="s">
        <v>731</v>
      </c>
      <c r="E216" s="2792">
        <v>3</v>
      </c>
      <c r="F216" s="2801"/>
      <c r="G216" s="2801"/>
      <c r="H216" s="2801"/>
      <c r="I216" s="2801"/>
      <c r="J216" s="2801"/>
      <c r="K216" s="2801"/>
      <c r="L216" s="2802"/>
      <c r="M216" s="2800"/>
      <c r="N216" s="2803"/>
      <c r="O216" s="2801"/>
      <c r="P216" s="2801"/>
      <c r="Q216" s="2801"/>
      <c r="R216" s="2801"/>
      <c r="S216" s="2801"/>
      <c r="T216" s="2802"/>
      <c r="V216" s="2803"/>
      <c r="W216" s="2801"/>
      <c r="X216" s="2801"/>
      <c r="Y216" s="2801"/>
      <c r="Z216" s="2801"/>
      <c r="AA216" s="2801"/>
      <c r="AB216" s="2802"/>
      <c r="AC216" s="2785"/>
      <c r="AD216" s="2795"/>
      <c r="AE216" s="2793"/>
      <c r="AF216" s="2793"/>
      <c r="AG216" s="2796"/>
      <c r="AH216" s="2796"/>
      <c r="AI216" s="2796"/>
      <c r="AJ216" s="2796"/>
      <c r="AK216" s="2797"/>
      <c r="AL216" s="2797"/>
      <c r="AM216" s="2797"/>
      <c r="AN216" s="2797"/>
      <c r="AO216" s="2797"/>
      <c r="AP216" s="2797"/>
      <c r="AQ216" s="2797"/>
      <c r="AR216" s="2799"/>
      <c r="AS216" s="2789"/>
      <c r="AT216" s="2758"/>
      <c r="AU216" s="2548" t="s">
        <v>6892</v>
      </c>
      <c r="AX216" s="3438" t="str">
        <f t="shared" si="3"/>
        <v>Please complete all cells in row</v>
      </c>
      <c r="AY216" s="3132">
        <v>3</v>
      </c>
      <c r="AZ216" s="3485"/>
    </row>
    <row r="217" spans="2:52" ht="16.2" customHeight="1">
      <c r="B217" s="2790" t="s">
        <v>6287</v>
      </c>
      <c r="C217" s="2791" t="s">
        <v>5869</v>
      </c>
      <c r="D217" s="2792" t="s">
        <v>731</v>
      </c>
      <c r="E217" s="2792">
        <v>3</v>
      </c>
      <c r="F217" s="2801"/>
      <c r="G217" s="2801"/>
      <c r="H217" s="2801"/>
      <c r="I217" s="2801"/>
      <c r="J217" s="2801"/>
      <c r="K217" s="2801"/>
      <c r="L217" s="2802"/>
      <c r="M217" s="2800"/>
      <c r="N217" s="2803"/>
      <c r="O217" s="2801"/>
      <c r="P217" s="2801"/>
      <c r="Q217" s="2801"/>
      <c r="R217" s="2801"/>
      <c r="S217" s="2801"/>
      <c r="T217" s="2802"/>
      <c r="V217" s="2803"/>
      <c r="W217" s="2801"/>
      <c r="X217" s="2801"/>
      <c r="Y217" s="2801"/>
      <c r="Z217" s="2801"/>
      <c r="AA217" s="2801"/>
      <c r="AB217" s="2802"/>
      <c r="AC217" s="2785"/>
      <c r="AD217" s="2795"/>
      <c r="AE217" s="2793"/>
      <c r="AF217" s="2793"/>
      <c r="AG217" s="2796"/>
      <c r="AH217" s="2796"/>
      <c r="AI217" s="2796"/>
      <c r="AJ217" s="2796"/>
      <c r="AK217" s="2797"/>
      <c r="AL217" s="2797"/>
      <c r="AM217" s="2797"/>
      <c r="AN217" s="2797"/>
      <c r="AO217" s="2797"/>
      <c r="AP217" s="2797"/>
      <c r="AQ217" s="2797"/>
      <c r="AR217" s="2799"/>
      <c r="AS217" s="2789"/>
      <c r="AT217" s="2758"/>
      <c r="AU217" s="2548" t="s">
        <v>6893</v>
      </c>
      <c r="AX217" s="3438" t="str">
        <f t="shared" si="3"/>
        <v>Please complete all cells in row</v>
      </c>
      <c r="AY217" s="3132">
        <v>3</v>
      </c>
      <c r="AZ217" s="3485"/>
    </row>
    <row r="218" spans="2:52" ht="16.2" customHeight="1">
      <c r="B218" s="2790" t="s">
        <v>6289</v>
      </c>
      <c r="C218" s="2791" t="s">
        <v>5869</v>
      </c>
      <c r="D218" s="2792" t="s">
        <v>731</v>
      </c>
      <c r="E218" s="2792">
        <v>3</v>
      </c>
      <c r="F218" s="2801"/>
      <c r="G218" s="2801"/>
      <c r="H218" s="2801"/>
      <c r="I218" s="2801"/>
      <c r="J218" s="2801"/>
      <c r="K218" s="2801"/>
      <c r="L218" s="2802"/>
      <c r="M218" s="2800"/>
      <c r="N218" s="2803"/>
      <c r="O218" s="2801"/>
      <c r="P218" s="2801"/>
      <c r="Q218" s="2801"/>
      <c r="R218" s="2801"/>
      <c r="S218" s="2801"/>
      <c r="T218" s="2802"/>
      <c r="V218" s="2803"/>
      <c r="W218" s="2801"/>
      <c r="X218" s="2801"/>
      <c r="Y218" s="2801"/>
      <c r="Z218" s="2801"/>
      <c r="AA218" s="2801"/>
      <c r="AB218" s="2802"/>
      <c r="AC218" s="2785"/>
      <c r="AD218" s="2795"/>
      <c r="AE218" s="2793"/>
      <c r="AF218" s="2793"/>
      <c r="AG218" s="2796"/>
      <c r="AH218" s="2796"/>
      <c r="AI218" s="2796"/>
      <c r="AJ218" s="2796"/>
      <c r="AK218" s="2797"/>
      <c r="AL218" s="2797"/>
      <c r="AM218" s="2797"/>
      <c r="AN218" s="2797"/>
      <c r="AO218" s="2797"/>
      <c r="AP218" s="2797"/>
      <c r="AQ218" s="2797"/>
      <c r="AR218" s="2799"/>
      <c r="AS218" s="2789"/>
      <c r="AT218" s="2758"/>
      <c r="AU218" s="2548" t="s">
        <v>6894</v>
      </c>
      <c r="AX218" s="3438" t="str">
        <f t="shared" si="3"/>
        <v>Please complete all cells in row</v>
      </c>
      <c r="AY218" s="3132">
        <v>3</v>
      </c>
      <c r="AZ218" s="3485"/>
    </row>
    <row r="219" spans="2:52" ht="16.2" customHeight="1">
      <c r="B219" s="2790" t="s">
        <v>6291</v>
      </c>
      <c r="C219" s="2791" t="s">
        <v>5869</v>
      </c>
      <c r="D219" s="2792" t="s">
        <v>731</v>
      </c>
      <c r="E219" s="2792">
        <v>3</v>
      </c>
      <c r="F219" s="2801"/>
      <c r="G219" s="2801"/>
      <c r="H219" s="2801"/>
      <c r="I219" s="2801"/>
      <c r="J219" s="2801"/>
      <c r="K219" s="2801"/>
      <c r="L219" s="2802"/>
      <c r="M219" s="2800"/>
      <c r="N219" s="2803"/>
      <c r="O219" s="2801"/>
      <c r="P219" s="2801"/>
      <c r="Q219" s="2801"/>
      <c r="R219" s="2801"/>
      <c r="S219" s="2801"/>
      <c r="T219" s="2802"/>
      <c r="V219" s="2803"/>
      <c r="W219" s="2801"/>
      <c r="X219" s="2801"/>
      <c r="Y219" s="2801"/>
      <c r="Z219" s="2801"/>
      <c r="AA219" s="2801"/>
      <c r="AB219" s="2802"/>
      <c r="AC219" s="2785"/>
      <c r="AD219" s="2795"/>
      <c r="AE219" s="2793"/>
      <c r="AF219" s="2793"/>
      <c r="AG219" s="2796"/>
      <c r="AH219" s="2796"/>
      <c r="AI219" s="2796"/>
      <c r="AJ219" s="2796"/>
      <c r="AK219" s="2797"/>
      <c r="AL219" s="2797"/>
      <c r="AM219" s="2797"/>
      <c r="AN219" s="2797"/>
      <c r="AO219" s="2797"/>
      <c r="AP219" s="2797"/>
      <c r="AQ219" s="2797"/>
      <c r="AR219" s="2799"/>
      <c r="AS219" s="2789"/>
      <c r="AT219" s="2758"/>
      <c r="AU219" s="2548" t="s">
        <v>6895</v>
      </c>
      <c r="AX219" s="3438" t="str">
        <f t="shared" si="3"/>
        <v>Please complete all cells in row</v>
      </c>
      <c r="AY219" s="3132">
        <v>3</v>
      </c>
      <c r="AZ219" s="3485"/>
    </row>
    <row r="220" spans="2:52" ht="16.2" customHeight="1">
      <c r="B220" s="2790" t="s">
        <v>6293</v>
      </c>
      <c r="C220" s="2791" t="s">
        <v>5869</v>
      </c>
      <c r="D220" s="2792" t="s">
        <v>731</v>
      </c>
      <c r="E220" s="2792">
        <v>3</v>
      </c>
      <c r="F220" s="2801"/>
      <c r="G220" s="2801"/>
      <c r="H220" s="2801"/>
      <c r="I220" s="2801"/>
      <c r="J220" s="2801"/>
      <c r="K220" s="2801"/>
      <c r="L220" s="2802"/>
      <c r="M220" s="2800"/>
      <c r="N220" s="2803"/>
      <c r="O220" s="2801"/>
      <c r="P220" s="2801"/>
      <c r="Q220" s="2801"/>
      <c r="R220" s="2801"/>
      <c r="S220" s="2801"/>
      <c r="T220" s="2802"/>
      <c r="V220" s="2803"/>
      <c r="W220" s="2801"/>
      <c r="X220" s="2801"/>
      <c r="Y220" s="2801"/>
      <c r="Z220" s="2801"/>
      <c r="AA220" s="2801"/>
      <c r="AB220" s="2802"/>
      <c r="AC220" s="2785"/>
      <c r="AD220" s="2795"/>
      <c r="AE220" s="2793"/>
      <c r="AF220" s="2793"/>
      <c r="AG220" s="2796"/>
      <c r="AH220" s="2796"/>
      <c r="AI220" s="2796"/>
      <c r="AJ220" s="2796"/>
      <c r="AK220" s="2797"/>
      <c r="AL220" s="2797"/>
      <c r="AM220" s="2797"/>
      <c r="AN220" s="2797"/>
      <c r="AO220" s="2797"/>
      <c r="AP220" s="2797"/>
      <c r="AQ220" s="2797"/>
      <c r="AR220" s="2799"/>
      <c r="AS220" s="2789"/>
      <c r="AT220" s="2758"/>
      <c r="AU220" s="2548" t="s">
        <v>6896</v>
      </c>
      <c r="AX220" s="3438" t="str">
        <f t="shared" si="3"/>
        <v>Please complete all cells in row</v>
      </c>
      <c r="AY220" s="3132">
        <v>3</v>
      </c>
      <c r="AZ220" s="3485"/>
    </row>
    <row r="221" spans="2:52" ht="16.2" customHeight="1">
      <c r="B221" s="2790" t="s">
        <v>6295</v>
      </c>
      <c r="C221" s="2791" t="s">
        <v>5869</v>
      </c>
      <c r="D221" s="2792" t="s">
        <v>731</v>
      </c>
      <c r="E221" s="2792">
        <v>3</v>
      </c>
      <c r="F221" s="2801"/>
      <c r="G221" s="2801"/>
      <c r="H221" s="2801"/>
      <c r="I221" s="2801"/>
      <c r="J221" s="2801"/>
      <c r="K221" s="2801"/>
      <c r="L221" s="2802"/>
      <c r="M221" s="2800"/>
      <c r="N221" s="2803"/>
      <c r="O221" s="2801"/>
      <c r="P221" s="2801"/>
      <c r="Q221" s="2801"/>
      <c r="R221" s="2801"/>
      <c r="S221" s="2801"/>
      <c r="T221" s="2802"/>
      <c r="V221" s="2803"/>
      <c r="W221" s="2801"/>
      <c r="X221" s="2801"/>
      <c r="Y221" s="2801"/>
      <c r="Z221" s="2801"/>
      <c r="AA221" s="2801"/>
      <c r="AB221" s="2802"/>
      <c r="AC221" s="2785"/>
      <c r="AD221" s="2795"/>
      <c r="AE221" s="2793"/>
      <c r="AF221" s="2793"/>
      <c r="AG221" s="2796"/>
      <c r="AH221" s="2796"/>
      <c r="AI221" s="2796"/>
      <c r="AJ221" s="2796"/>
      <c r="AK221" s="2797"/>
      <c r="AL221" s="2797"/>
      <c r="AM221" s="2797"/>
      <c r="AN221" s="2797"/>
      <c r="AO221" s="2797"/>
      <c r="AP221" s="2797"/>
      <c r="AQ221" s="2797"/>
      <c r="AR221" s="2799"/>
      <c r="AS221" s="2789"/>
      <c r="AT221" s="2758"/>
      <c r="AU221" s="2548" t="s">
        <v>6897</v>
      </c>
      <c r="AX221" s="3438" t="str">
        <f t="shared" si="3"/>
        <v>Please complete all cells in row</v>
      </c>
      <c r="AY221" s="3132">
        <v>3</v>
      </c>
      <c r="AZ221" s="3485"/>
    </row>
    <row r="222" spans="2:52" ht="16.2" customHeight="1">
      <c r="B222" s="2790" t="s">
        <v>6297</v>
      </c>
      <c r="C222" s="2791" t="s">
        <v>5869</v>
      </c>
      <c r="D222" s="2792" t="s">
        <v>731</v>
      </c>
      <c r="E222" s="2792">
        <v>3</v>
      </c>
      <c r="F222" s="2801"/>
      <c r="G222" s="2801"/>
      <c r="H222" s="2801"/>
      <c r="I222" s="2801"/>
      <c r="J222" s="2801"/>
      <c r="K222" s="2801"/>
      <c r="L222" s="2802"/>
      <c r="M222" s="2800"/>
      <c r="N222" s="2803"/>
      <c r="O222" s="2801"/>
      <c r="P222" s="2801"/>
      <c r="Q222" s="2801"/>
      <c r="R222" s="2801"/>
      <c r="S222" s="2801"/>
      <c r="T222" s="2802"/>
      <c r="V222" s="2803"/>
      <c r="W222" s="2801"/>
      <c r="X222" s="2801"/>
      <c r="Y222" s="2801"/>
      <c r="Z222" s="2801"/>
      <c r="AA222" s="2801"/>
      <c r="AB222" s="2802"/>
      <c r="AC222" s="2785"/>
      <c r="AD222" s="2795"/>
      <c r="AE222" s="2793"/>
      <c r="AF222" s="2793"/>
      <c r="AG222" s="2796"/>
      <c r="AH222" s="2796"/>
      <c r="AI222" s="2796"/>
      <c r="AJ222" s="2796"/>
      <c r="AK222" s="2797"/>
      <c r="AL222" s="2797"/>
      <c r="AM222" s="2797"/>
      <c r="AN222" s="2797"/>
      <c r="AO222" s="2797"/>
      <c r="AP222" s="2797"/>
      <c r="AQ222" s="2797"/>
      <c r="AR222" s="2799"/>
      <c r="AS222" s="2789"/>
      <c r="AT222" s="2758"/>
      <c r="AU222" s="2548" t="s">
        <v>6898</v>
      </c>
      <c r="AX222" s="3438" t="str">
        <f t="shared" si="3"/>
        <v>Please complete all cells in row</v>
      </c>
      <c r="AY222" s="3132">
        <v>3</v>
      </c>
      <c r="AZ222" s="3485"/>
    </row>
    <row r="223" spans="2:52" ht="16.2" customHeight="1">
      <c r="B223" s="2790" t="s">
        <v>6299</v>
      </c>
      <c r="C223" s="2791" t="s">
        <v>5869</v>
      </c>
      <c r="D223" s="2792" t="s">
        <v>731</v>
      </c>
      <c r="E223" s="2792">
        <v>3</v>
      </c>
      <c r="F223" s="2801"/>
      <c r="G223" s="2801"/>
      <c r="H223" s="2801"/>
      <c r="I223" s="2801"/>
      <c r="J223" s="2801"/>
      <c r="K223" s="2801"/>
      <c r="L223" s="2802"/>
      <c r="M223" s="2800"/>
      <c r="N223" s="2803"/>
      <c r="O223" s="2801"/>
      <c r="P223" s="2801"/>
      <c r="Q223" s="2801"/>
      <c r="R223" s="2801"/>
      <c r="S223" s="2801"/>
      <c r="T223" s="2802"/>
      <c r="V223" s="2803"/>
      <c r="W223" s="2801"/>
      <c r="X223" s="2801"/>
      <c r="Y223" s="2801"/>
      <c r="Z223" s="2801"/>
      <c r="AA223" s="2801"/>
      <c r="AB223" s="2802"/>
      <c r="AC223" s="2785"/>
      <c r="AD223" s="2795"/>
      <c r="AE223" s="2793"/>
      <c r="AF223" s="2793"/>
      <c r="AG223" s="2796"/>
      <c r="AH223" s="2796"/>
      <c r="AI223" s="2796"/>
      <c r="AJ223" s="2796"/>
      <c r="AK223" s="2797"/>
      <c r="AL223" s="2797"/>
      <c r="AM223" s="2797"/>
      <c r="AN223" s="2797"/>
      <c r="AO223" s="2797"/>
      <c r="AP223" s="2797"/>
      <c r="AQ223" s="2797"/>
      <c r="AR223" s="2799"/>
      <c r="AS223" s="2789"/>
      <c r="AT223" s="2758"/>
      <c r="AU223" s="2548" t="s">
        <v>6899</v>
      </c>
      <c r="AX223" s="3438" t="str">
        <f t="shared" si="3"/>
        <v>Please complete all cells in row</v>
      </c>
      <c r="AY223" s="3132">
        <v>3</v>
      </c>
      <c r="AZ223" s="3485"/>
    </row>
    <row r="224" spans="2:52" ht="16.2" customHeight="1">
      <c r="B224" s="2790" t="s">
        <v>6301</v>
      </c>
      <c r="C224" s="2791" t="s">
        <v>5869</v>
      </c>
      <c r="D224" s="2792" t="s">
        <v>731</v>
      </c>
      <c r="E224" s="2792">
        <v>3</v>
      </c>
      <c r="F224" s="2801"/>
      <c r="G224" s="2801"/>
      <c r="H224" s="2801"/>
      <c r="I224" s="2801"/>
      <c r="J224" s="2801"/>
      <c r="K224" s="2801"/>
      <c r="L224" s="2802"/>
      <c r="M224" s="2800"/>
      <c r="N224" s="2803"/>
      <c r="O224" s="2801"/>
      <c r="P224" s="2801"/>
      <c r="Q224" s="2801"/>
      <c r="R224" s="2801"/>
      <c r="S224" s="2801"/>
      <c r="T224" s="2802"/>
      <c r="V224" s="2803"/>
      <c r="W224" s="2801"/>
      <c r="X224" s="2801"/>
      <c r="Y224" s="2801"/>
      <c r="Z224" s="2801"/>
      <c r="AA224" s="2801"/>
      <c r="AB224" s="2802"/>
      <c r="AC224" s="2785"/>
      <c r="AD224" s="2795"/>
      <c r="AE224" s="2793"/>
      <c r="AF224" s="2793"/>
      <c r="AG224" s="2796"/>
      <c r="AH224" s="2796"/>
      <c r="AI224" s="2796"/>
      <c r="AJ224" s="2796"/>
      <c r="AK224" s="2797"/>
      <c r="AL224" s="2797"/>
      <c r="AM224" s="2797"/>
      <c r="AN224" s="2797"/>
      <c r="AO224" s="2797"/>
      <c r="AP224" s="2797"/>
      <c r="AQ224" s="2797"/>
      <c r="AR224" s="2799"/>
      <c r="AS224" s="2789"/>
      <c r="AT224" s="2758"/>
      <c r="AU224" s="2548" t="s">
        <v>6900</v>
      </c>
      <c r="AX224" s="3438" t="str">
        <f t="shared" si="3"/>
        <v>Please complete all cells in row</v>
      </c>
      <c r="AY224" s="3132">
        <v>3</v>
      </c>
      <c r="AZ224" s="3485"/>
    </row>
    <row r="225" spans="2:52" ht="16.2" customHeight="1">
      <c r="B225" s="2790" t="s">
        <v>6303</v>
      </c>
      <c r="C225" s="2791" t="s">
        <v>5869</v>
      </c>
      <c r="D225" s="2792" t="s">
        <v>731</v>
      </c>
      <c r="E225" s="2792">
        <v>3</v>
      </c>
      <c r="F225" s="2801"/>
      <c r="G225" s="2801"/>
      <c r="H225" s="2801"/>
      <c r="I225" s="2801"/>
      <c r="J225" s="2801"/>
      <c r="K225" s="2801"/>
      <c r="L225" s="2802"/>
      <c r="M225" s="2800"/>
      <c r="N225" s="2803"/>
      <c r="O225" s="2801"/>
      <c r="P225" s="2801"/>
      <c r="Q225" s="2801"/>
      <c r="R225" s="2801"/>
      <c r="S225" s="2801"/>
      <c r="T225" s="2802"/>
      <c r="V225" s="2803"/>
      <c r="W225" s="2801"/>
      <c r="X225" s="2801"/>
      <c r="Y225" s="2801"/>
      <c r="Z225" s="2801"/>
      <c r="AA225" s="2801"/>
      <c r="AB225" s="2802"/>
      <c r="AC225" s="2785"/>
      <c r="AD225" s="2795"/>
      <c r="AE225" s="2793"/>
      <c r="AF225" s="2793"/>
      <c r="AG225" s="2796"/>
      <c r="AH225" s="2796"/>
      <c r="AI225" s="2796"/>
      <c r="AJ225" s="2796"/>
      <c r="AK225" s="2797"/>
      <c r="AL225" s="2797"/>
      <c r="AM225" s="2797"/>
      <c r="AN225" s="2797"/>
      <c r="AO225" s="2797"/>
      <c r="AP225" s="2797"/>
      <c r="AQ225" s="2797"/>
      <c r="AR225" s="2799"/>
      <c r="AS225" s="2789"/>
      <c r="AT225" s="2758"/>
      <c r="AU225" s="2548" t="s">
        <v>6901</v>
      </c>
      <c r="AX225" s="3438" t="str">
        <f t="shared" si="3"/>
        <v>Please complete all cells in row</v>
      </c>
      <c r="AY225" s="3132">
        <v>3</v>
      </c>
      <c r="AZ225" s="3485"/>
    </row>
    <row r="226" spans="2:52" ht="16.2" customHeight="1">
      <c r="B226" s="2790" t="s">
        <v>6305</v>
      </c>
      <c r="C226" s="2791" t="s">
        <v>5869</v>
      </c>
      <c r="D226" s="2792" t="s">
        <v>731</v>
      </c>
      <c r="E226" s="2792">
        <v>3</v>
      </c>
      <c r="F226" s="2801"/>
      <c r="G226" s="2801"/>
      <c r="H226" s="2801"/>
      <c r="I226" s="2801"/>
      <c r="J226" s="2801"/>
      <c r="K226" s="2801"/>
      <c r="L226" s="2802"/>
      <c r="M226" s="2800"/>
      <c r="N226" s="2803"/>
      <c r="O226" s="2801"/>
      <c r="P226" s="2801"/>
      <c r="Q226" s="2801"/>
      <c r="R226" s="2801"/>
      <c r="S226" s="2801"/>
      <c r="T226" s="2802"/>
      <c r="V226" s="2803"/>
      <c r="W226" s="2801"/>
      <c r="X226" s="2801"/>
      <c r="Y226" s="2801"/>
      <c r="Z226" s="2801"/>
      <c r="AA226" s="2801"/>
      <c r="AB226" s="2802"/>
      <c r="AC226" s="2785"/>
      <c r="AD226" s="2795"/>
      <c r="AE226" s="2793"/>
      <c r="AF226" s="2793"/>
      <c r="AG226" s="2796"/>
      <c r="AH226" s="2796"/>
      <c r="AI226" s="2796"/>
      <c r="AJ226" s="2796"/>
      <c r="AK226" s="2797"/>
      <c r="AL226" s="2797"/>
      <c r="AM226" s="2797"/>
      <c r="AN226" s="2797"/>
      <c r="AO226" s="2797"/>
      <c r="AP226" s="2797"/>
      <c r="AQ226" s="2797"/>
      <c r="AR226" s="2799"/>
      <c r="AS226" s="2789"/>
      <c r="AT226" s="2758"/>
      <c r="AU226" s="2548" t="s">
        <v>6902</v>
      </c>
      <c r="AX226" s="3438" t="str">
        <f t="shared" si="3"/>
        <v>Please complete all cells in row</v>
      </c>
      <c r="AY226" s="3132">
        <v>3</v>
      </c>
      <c r="AZ226" s="3485"/>
    </row>
    <row r="227" spans="2:52" ht="16.2" customHeight="1">
      <c r="B227" s="2790" t="s">
        <v>6307</v>
      </c>
      <c r="C227" s="2791" t="s">
        <v>5869</v>
      </c>
      <c r="D227" s="2792" t="s">
        <v>731</v>
      </c>
      <c r="E227" s="2792">
        <v>3</v>
      </c>
      <c r="F227" s="2801"/>
      <c r="G227" s="2801"/>
      <c r="H227" s="2801"/>
      <c r="I227" s="2801"/>
      <c r="J227" s="2801"/>
      <c r="K227" s="2801"/>
      <c r="L227" s="2802"/>
      <c r="M227" s="2800"/>
      <c r="N227" s="2803"/>
      <c r="O227" s="2801"/>
      <c r="P227" s="2801"/>
      <c r="Q227" s="2801"/>
      <c r="R227" s="2801"/>
      <c r="S227" s="2801"/>
      <c r="T227" s="2802"/>
      <c r="V227" s="2803"/>
      <c r="W227" s="2801"/>
      <c r="X227" s="2801"/>
      <c r="Y227" s="2801"/>
      <c r="Z227" s="2801"/>
      <c r="AA227" s="2801"/>
      <c r="AB227" s="2802"/>
      <c r="AC227" s="2785"/>
      <c r="AD227" s="2795"/>
      <c r="AE227" s="2793"/>
      <c r="AF227" s="2793"/>
      <c r="AG227" s="2796"/>
      <c r="AH227" s="2796"/>
      <c r="AI227" s="2796"/>
      <c r="AJ227" s="2796"/>
      <c r="AK227" s="2797"/>
      <c r="AL227" s="2797"/>
      <c r="AM227" s="2797"/>
      <c r="AN227" s="2797"/>
      <c r="AO227" s="2797"/>
      <c r="AP227" s="2797"/>
      <c r="AQ227" s="2797"/>
      <c r="AR227" s="2799"/>
      <c r="AS227" s="2789"/>
      <c r="AT227" s="2758"/>
      <c r="AU227" s="2548" t="s">
        <v>6903</v>
      </c>
      <c r="AX227" s="3438" t="str">
        <f t="shared" si="3"/>
        <v>Please complete all cells in row</v>
      </c>
      <c r="AY227" s="3132">
        <v>3</v>
      </c>
      <c r="AZ227" s="3485"/>
    </row>
    <row r="228" spans="2:52" ht="16.2" customHeight="1">
      <c r="B228" s="2790" t="s">
        <v>6309</v>
      </c>
      <c r="C228" s="2791" t="s">
        <v>5869</v>
      </c>
      <c r="D228" s="2792" t="s">
        <v>731</v>
      </c>
      <c r="E228" s="2792">
        <v>3</v>
      </c>
      <c r="F228" s="2801"/>
      <c r="G228" s="2801"/>
      <c r="H228" s="2801"/>
      <c r="I228" s="2801"/>
      <c r="J228" s="2801"/>
      <c r="K228" s="2801"/>
      <c r="L228" s="2802"/>
      <c r="M228" s="2800"/>
      <c r="N228" s="2803"/>
      <c r="O228" s="2801"/>
      <c r="P228" s="2801"/>
      <c r="Q228" s="2801"/>
      <c r="R228" s="2801"/>
      <c r="S228" s="2801"/>
      <c r="T228" s="2802"/>
      <c r="V228" s="2803"/>
      <c r="W228" s="2801"/>
      <c r="X228" s="2801"/>
      <c r="Y228" s="2801"/>
      <c r="Z228" s="2801"/>
      <c r="AA228" s="2801"/>
      <c r="AB228" s="2802"/>
      <c r="AC228" s="2785"/>
      <c r="AD228" s="2795"/>
      <c r="AE228" s="2793"/>
      <c r="AF228" s="2793"/>
      <c r="AG228" s="2796"/>
      <c r="AH228" s="2796"/>
      <c r="AI228" s="2796"/>
      <c r="AJ228" s="2796"/>
      <c r="AK228" s="2797"/>
      <c r="AL228" s="2797"/>
      <c r="AM228" s="2797"/>
      <c r="AN228" s="2797"/>
      <c r="AO228" s="2797"/>
      <c r="AP228" s="2797"/>
      <c r="AQ228" s="2797"/>
      <c r="AR228" s="2799"/>
      <c r="AS228" s="2789"/>
      <c r="AT228" s="2758"/>
      <c r="AU228" s="2548" t="s">
        <v>6904</v>
      </c>
      <c r="AX228" s="3438" t="str">
        <f t="shared" si="3"/>
        <v>Please complete all cells in row</v>
      </c>
      <c r="AY228" s="3132">
        <v>3</v>
      </c>
      <c r="AZ228" s="3485"/>
    </row>
    <row r="229" spans="2:52" ht="16.2" customHeight="1">
      <c r="B229" s="2790" t="s">
        <v>6311</v>
      </c>
      <c r="C229" s="2791" t="s">
        <v>5869</v>
      </c>
      <c r="D229" s="2792" t="s">
        <v>731</v>
      </c>
      <c r="E229" s="2792">
        <v>3</v>
      </c>
      <c r="F229" s="2801"/>
      <c r="G229" s="2801"/>
      <c r="H229" s="2801"/>
      <c r="I229" s="2801"/>
      <c r="J229" s="2801"/>
      <c r="K229" s="2801"/>
      <c r="L229" s="2802"/>
      <c r="M229" s="2800"/>
      <c r="N229" s="2803"/>
      <c r="O229" s="2801"/>
      <c r="P229" s="2801"/>
      <c r="Q229" s="2801"/>
      <c r="R229" s="2801"/>
      <c r="S229" s="2801"/>
      <c r="T229" s="2802"/>
      <c r="V229" s="2803"/>
      <c r="W229" s="2801"/>
      <c r="X229" s="2801"/>
      <c r="Y229" s="2801"/>
      <c r="Z229" s="2801"/>
      <c r="AA229" s="2801"/>
      <c r="AB229" s="2802"/>
      <c r="AC229" s="2785"/>
      <c r="AD229" s="2795"/>
      <c r="AE229" s="2793"/>
      <c r="AF229" s="2793"/>
      <c r="AG229" s="2796"/>
      <c r="AH229" s="2796"/>
      <c r="AI229" s="2796"/>
      <c r="AJ229" s="2796"/>
      <c r="AK229" s="2797"/>
      <c r="AL229" s="2797"/>
      <c r="AM229" s="2797"/>
      <c r="AN229" s="2797"/>
      <c r="AO229" s="2797"/>
      <c r="AP229" s="2797"/>
      <c r="AQ229" s="2797"/>
      <c r="AR229" s="2799"/>
      <c r="AS229" s="2789"/>
      <c r="AT229" s="2758"/>
      <c r="AU229" s="2548" t="s">
        <v>6905</v>
      </c>
      <c r="AX229" s="3438" t="str">
        <f t="shared" si="3"/>
        <v>Please complete all cells in row</v>
      </c>
      <c r="AY229" s="3132">
        <v>3</v>
      </c>
      <c r="AZ229" s="3485"/>
    </row>
    <row r="230" spans="2:52" ht="16.2" customHeight="1">
      <c r="B230" s="2790" t="s">
        <v>6313</v>
      </c>
      <c r="C230" s="2791" t="s">
        <v>5869</v>
      </c>
      <c r="D230" s="2792" t="s">
        <v>731</v>
      </c>
      <c r="E230" s="2792">
        <v>3</v>
      </c>
      <c r="F230" s="2801"/>
      <c r="G230" s="2801"/>
      <c r="H230" s="2801"/>
      <c r="I230" s="2801"/>
      <c r="J230" s="2801"/>
      <c r="K230" s="2801"/>
      <c r="L230" s="2802"/>
      <c r="M230" s="2800"/>
      <c r="N230" s="2803"/>
      <c r="O230" s="2801"/>
      <c r="P230" s="2801"/>
      <c r="Q230" s="2801"/>
      <c r="R230" s="2801"/>
      <c r="S230" s="2801"/>
      <c r="T230" s="2802"/>
      <c r="V230" s="2803"/>
      <c r="W230" s="2801"/>
      <c r="X230" s="2801"/>
      <c r="Y230" s="2801"/>
      <c r="Z230" s="2801"/>
      <c r="AA230" s="2801"/>
      <c r="AB230" s="2802"/>
      <c r="AC230" s="2785"/>
      <c r="AD230" s="2795"/>
      <c r="AE230" s="2793"/>
      <c r="AF230" s="2793"/>
      <c r="AG230" s="2796"/>
      <c r="AH230" s="2796"/>
      <c r="AI230" s="2796"/>
      <c r="AJ230" s="2796"/>
      <c r="AK230" s="2797"/>
      <c r="AL230" s="2797"/>
      <c r="AM230" s="2797"/>
      <c r="AN230" s="2797"/>
      <c r="AO230" s="2797"/>
      <c r="AP230" s="2797"/>
      <c r="AQ230" s="2797"/>
      <c r="AR230" s="2799"/>
      <c r="AS230" s="2789"/>
      <c r="AT230" s="2758"/>
      <c r="AU230" s="2548" t="s">
        <v>6906</v>
      </c>
      <c r="AX230" s="3438" t="str">
        <f t="shared" si="3"/>
        <v>Please complete all cells in row</v>
      </c>
      <c r="AY230" s="3132">
        <v>3</v>
      </c>
      <c r="AZ230" s="3485"/>
    </row>
    <row r="231" spans="2:52" ht="16.2" customHeight="1">
      <c r="B231" s="2790" t="s">
        <v>6315</v>
      </c>
      <c r="C231" s="2791" t="s">
        <v>5869</v>
      </c>
      <c r="D231" s="2792" t="s">
        <v>731</v>
      </c>
      <c r="E231" s="2792">
        <v>3</v>
      </c>
      <c r="F231" s="2801"/>
      <c r="G231" s="2801"/>
      <c r="H231" s="2801"/>
      <c r="I231" s="2801"/>
      <c r="J231" s="2801"/>
      <c r="K231" s="2801"/>
      <c r="L231" s="2802"/>
      <c r="M231" s="2800"/>
      <c r="N231" s="2803"/>
      <c r="O231" s="2801"/>
      <c r="P231" s="2801"/>
      <c r="Q231" s="2801"/>
      <c r="R231" s="2801"/>
      <c r="S231" s="2801"/>
      <c r="T231" s="2802"/>
      <c r="V231" s="2803"/>
      <c r="W231" s="2801"/>
      <c r="X231" s="2801"/>
      <c r="Y231" s="2801"/>
      <c r="Z231" s="2801"/>
      <c r="AA231" s="2801"/>
      <c r="AB231" s="2802"/>
      <c r="AC231" s="2785"/>
      <c r="AD231" s="2795"/>
      <c r="AE231" s="2793"/>
      <c r="AF231" s="2793"/>
      <c r="AG231" s="2796"/>
      <c r="AH231" s="2796"/>
      <c r="AI231" s="2796"/>
      <c r="AJ231" s="2796"/>
      <c r="AK231" s="2797"/>
      <c r="AL231" s="2797"/>
      <c r="AM231" s="2797"/>
      <c r="AN231" s="2797"/>
      <c r="AO231" s="2797"/>
      <c r="AP231" s="2797"/>
      <c r="AQ231" s="2797"/>
      <c r="AR231" s="2799"/>
      <c r="AS231" s="2789"/>
      <c r="AT231" s="2758"/>
      <c r="AU231" s="2548" t="s">
        <v>6907</v>
      </c>
      <c r="AX231" s="3438" t="str">
        <f t="shared" si="3"/>
        <v>Please complete all cells in row</v>
      </c>
      <c r="AY231" s="3132">
        <v>3</v>
      </c>
      <c r="AZ231" s="3485"/>
    </row>
    <row r="232" spans="2:52" ht="16.2" customHeight="1">
      <c r="B232" s="2790" t="s">
        <v>6317</v>
      </c>
      <c r="C232" s="2791" t="s">
        <v>5869</v>
      </c>
      <c r="D232" s="2792" t="s">
        <v>731</v>
      </c>
      <c r="E232" s="2792">
        <v>3</v>
      </c>
      <c r="F232" s="2801"/>
      <c r="G232" s="2801"/>
      <c r="H232" s="2801"/>
      <c r="I232" s="2801"/>
      <c r="J232" s="2801"/>
      <c r="K232" s="2801"/>
      <c r="L232" s="2802"/>
      <c r="M232" s="2800"/>
      <c r="N232" s="2803"/>
      <c r="O232" s="2801"/>
      <c r="P232" s="2801"/>
      <c r="Q232" s="2801"/>
      <c r="R232" s="2801"/>
      <c r="S232" s="2801"/>
      <c r="T232" s="2802"/>
      <c r="V232" s="2803"/>
      <c r="W232" s="2801"/>
      <c r="X232" s="2801"/>
      <c r="Y232" s="2801"/>
      <c r="Z232" s="2801"/>
      <c r="AA232" s="2801"/>
      <c r="AB232" s="2802"/>
      <c r="AC232" s="2785"/>
      <c r="AD232" s="2795"/>
      <c r="AE232" s="2793"/>
      <c r="AF232" s="2793"/>
      <c r="AG232" s="2796"/>
      <c r="AH232" s="2796"/>
      <c r="AI232" s="2796"/>
      <c r="AJ232" s="2796"/>
      <c r="AK232" s="2797"/>
      <c r="AL232" s="2797"/>
      <c r="AM232" s="2797"/>
      <c r="AN232" s="2797"/>
      <c r="AO232" s="2797"/>
      <c r="AP232" s="2797"/>
      <c r="AQ232" s="2797"/>
      <c r="AR232" s="2799"/>
      <c r="AS232" s="2789"/>
      <c r="AT232" s="2758"/>
      <c r="AU232" s="2548" t="s">
        <v>6908</v>
      </c>
      <c r="AX232" s="3438" t="str">
        <f t="shared" si="3"/>
        <v>Please complete all cells in row</v>
      </c>
      <c r="AY232" s="3132">
        <v>3</v>
      </c>
      <c r="AZ232" s="3485"/>
    </row>
    <row r="233" spans="2:52" ht="16.2" customHeight="1">
      <c r="B233" s="2790" t="s">
        <v>6319</v>
      </c>
      <c r="C233" s="2791" t="s">
        <v>5869</v>
      </c>
      <c r="D233" s="2792" t="s">
        <v>731</v>
      </c>
      <c r="E233" s="2792">
        <v>3</v>
      </c>
      <c r="F233" s="2801"/>
      <c r="G233" s="2801"/>
      <c r="H233" s="2801"/>
      <c r="I233" s="2801"/>
      <c r="J233" s="2801"/>
      <c r="K233" s="2801"/>
      <c r="L233" s="2802"/>
      <c r="M233" s="2800"/>
      <c r="N233" s="2803"/>
      <c r="O233" s="2801"/>
      <c r="P233" s="2801"/>
      <c r="Q233" s="2801"/>
      <c r="R233" s="2801"/>
      <c r="S233" s="2801"/>
      <c r="T233" s="2802"/>
      <c r="V233" s="2803"/>
      <c r="W233" s="2801"/>
      <c r="X233" s="2801"/>
      <c r="Y233" s="2801"/>
      <c r="Z233" s="2801"/>
      <c r="AA233" s="2801"/>
      <c r="AB233" s="2802"/>
      <c r="AC233" s="2785"/>
      <c r="AD233" s="2795"/>
      <c r="AE233" s="2793"/>
      <c r="AF233" s="2793"/>
      <c r="AG233" s="2796"/>
      <c r="AH233" s="2796"/>
      <c r="AI233" s="2796"/>
      <c r="AJ233" s="2796"/>
      <c r="AK233" s="2797"/>
      <c r="AL233" s="2797"/>
      <c r="AM233" s="2797"/>
      <c r="AN233" s="2797"/>
      <c r="AO233" s="2797"/>
      <c r="AP233" s="2797"/>
      <c r="AQ233" s="2797"/>
      <c r="AR233" s="2799"/>
      <c r="AS233" s="2789"/>
      <c r="AT233" s="2758"/>
      <c r="AU233" s="2548" t="s">
        <v>6909</v>
      </c>
      <c r="AX233" s="3438" t="str">
        <f t="shared" si="3"/>
        <v>Please complete all cells in row</v>
      </c>
      <c r="AY233" s="3132">
        <v>3</v>
      </c>
      <c r="AZ233" s="3485"/>
    </row>
    <row r="234" spans="2:52" ht="16.2" customHeight="1">
      <c r="B234" s="2790" t="s">
        <v>6321</v>
      </c>
      <c r="C234" s="2791" t="s">
        <v>5869</v>
      </c>
      <c r="D234" s="2792" t="s">
        <v>731</v>
      </c>
      <c r="E234" s="2792">
        <v>3</v>
      </c>
      <c r="F234" s="2801"/>
      <c r="G234" s="2801"/>
      <c r="H234" s="2801"/>
      <c r="I234" s="2801"/>
      <c r="J234" s="2801"/>
      <c r="K234" s="2801"/>
      <c r="L234" s="2802"/>
      <c r="M234" s="2800"/>
      <c r="N234" s="2803"/>
      <c r="O234" s="2801"/>
      <c r="P234" s="2801"/>
      <c r="Q234" s="2801"/>
      <c r="R234" s="2801"/>
      <c r="S234" s="2801"/>
      <c r="T234" s="2802"/>
      <c r="V234" s="2803"/>
      <c r="W234" s="2801"/>
      <c r="X234" s="2801"/>
      <c r="Y234" s="2801"/>
      <c r="Z234" s="2801"/>
      <c r="AA234" s="2801"/>
      <c r="AB234" s="2802"/>
      <c r="AC234" s="2785"/>
      <c r="AD234" s="2795"/>
      <c r="AE234" s="2793"/>
      <c r="AF234" s="2793"/>
      <c r="AG234" s="2796"/>
      <c r="AH234" s="2796"/>
      <c r="AI234" s="2796"/>
      <c r="AJ234" s="2796"/>
      <c r="AK234" s="2797"/>
      <c r="AL234" s="2797"/>
      <c r="AM234" s="2797"/>
      <c r="AN234" s="2797"/>
      <c r="AO234" s="2797"/>
      <c r="AP234" s="2797"/>
      <c r="AQ234" s="2797"/>
      <c r="AR234" s="2799"/>
      <c r="AS234" s="2789"/>
      <c r="AT234" s="2758"/>
      <c r="AU234" s="2548" t="s">
        <v>6910</v>
      </c>
      <c r="AX234" s="3438" t="str">
        <f t="shared" si="3"/>
        <v>Please complete all cells in row</v>
      </c>
      <c r="AY234" s="3132">
        <v>3</v>
      </c>
      <c r="AZ234" s="3485"/>
    </row>
    <row r="235" spans="2:52" ht="16.2" customHeight="1">
      <c r="B235" s="2790" t="s">
        <v>6323</v>
      </c>
      <c r="C235" s="2791" t="s">
        <v>5869</v>
      </c>
      <c r="D235" s="2792" t="s">
        <v>731</v>
      </c>
      <c r="E235" s="2792">
        <v>3</v>
      </c>
      <c r="F235" s="2801"/>
      <c r="G235" s="2801"/>
      <c r="H235" s="2801"/>
      <c r="I235" s="2801"/>
      <c r="J235" s="2801"/>
      <c r="K235" s="2801"/>
      <c r="L235" s="2802"/>
      <c r="M235" s="2800"/>
      <c r="N235" s="2803"/>
      <c r="O235" s="2801"/>
      <c r="P235" s="2801"/>
      <c r="Q235" s="2801"/>
      <c r="R235" s="2801"/>
      <c r="S235" s="2801"/>
      <c r="T235" s="2802"/>
      <c r="V235" s="2803"/>
      <c r="W235" s="2801"/>
      <c r="X235" s="2801"/>
      <c r="Y235" s="2801"/>
      <c r="Z235" s="2801"/>
      <c r="AA235" s="2801"/>
      <c r="AB235" s="2802"/>
      <c r="AC235" s="2785"/>
      <c r="AD235" s="2795"/>
      <c r="AE235" s="2793"/>
      <c r="AF235" s="2793"/>
      <c r="AG235" s="2796"/>
      <c r="AH235" s="2796"/>
      <c r="AI235" s="2796"/>
      <c r="AJ235" s="2796"/>
      <c r="AK235" s="2797"/>
      <c r="AL235" s="2797"/>
      <c r="AM235" s="2797"/>
      <c r="AN235" s="2797"/>
      <c r="AO235" s="2797"/>
      <c r="AP235" s="2797"/>
      <c r="AQ235" s="2797"/>
      <c r="AR235" s="2799"/>
      <c r="AS235" s="2789"/>
      <c r="AT235" s="2758"/>
      <c r="AU235" s="2548" t="s">
        <v>6911</v>
      </c>
      <c r="AX235" s="3438" t="str">
        <f t="shared" si="3"/>
        <v>Please complete all cells in row</v>
      </c>
      <c r="AY235" s="3132">
        <v>3</v>
      </c>
      <c r="AZ235" s="3485"/>
    </row>
    <row r="236" spans="2:52" ht="16.2" customHeight="1">
      <c r="B236" s="2790" t="s">
        <v>6325</v>
      </c>
      <c r="C236" s="2791" t="s">
        <v>5869</v>
      </c>
      <c r="D236" s="2792" t="s">
        <v>731</v>
      </c>
      <c r="E236" s="2792">
        <v>3</v>
      </c>
      <c r="F236" s="2801"/>
      <c r="G236" s="2801"/>
      <c r="H236" s="2801"/>
      <c r="I236" s="2801"/>
      <c r="J236" s="2801"/>
      <c r="K236" s="2801"/>
      <c r="L236" s="2802"/>
      <c r="M236" s="2800"/>
      <c r="N236" s="2803"/>
      <c r="O236" s="2801"/>
      <c r="P236" s="2801"/>
      <c r="Q236" s="2801"/>
      <c r="R236" s="2801"/>
      <c r="S236" s="2801"/>
      <c r="T236" s="2802"/>
      <c r="V236" s="2803"/>
      <c r="W236" s="2801"/>
      <c r="X236" s="2801"/>
      <c r="Y236" s="2801"/>
      <c r="Z236" s="2801"/>
      <c r="AA236" s="2801"/>
      <c r="AB236" s="2802"/>
      <c r="AC236" s="2785"/>
      <c r="AD236" s="2795"/>
      <c r="AE236" s="2793"/>
      <c r="AF236" s="2793"/>
      <c r="AG236" s="2796"/>
      <c r="AH236" s="2796"/>
      <c r="AI236" s="2796"/>
      <c r="AJ236" s="2796"/>
      <c r="AK236" s="2797"/>
      <c r="AL236" s="2797"/>
      <c r="AM236" s="2797"/>
      <c r="AN236" s="2797"/>
      <c r="AO236" s="2797"/>
      <c r="AP236" s="2797"/>
      <c r="AQ236" s="2797"/>
      <c r="AR236" s="2799"/>
      <c r="AS236" s="2789"/>
      <c r="AT236" s="2758"/>
      <c r="AU236" s="2548" t="s">
        <v>6912</v>
      </c>
      <c r="AX236" s="3438" t="str">
        <f t="shared" si="3"/>
        <v>Please complete all cells in row</v>
      </c>
      <c r="AY236" s="3132">
        <v>3</v>
      </c>
      <c r="AZ236" s="3485"/>
    </row>
    <row r="237" spans="2:52" ht="16.2" customHeight="1">
      <c r="B237" s="2790" t="s">
        <v>6327</v>
      </c>
      <c r="C237" s="2791" t="s">
        <v>5869</v>
      </c>
      <c r="D237" s="2792" t="s">
        <v>731</v>
      </c>
      <c r="E237" s="2792">
        <v>3</v>
      </c>
      <c r="F237" s="2801"/>
      <c r="G237" s="2801"/>
      <c r="H237" s="2801"/>
      <c r="I237" s="2801"/>
      <c r="J237" s="2801"/>
      <c r="K237" s="2801"/>
      <c r="L237" s="2802"/>
      <c r="M237" s="2800"/>
      <c r="N237" s="2803"/>
      <c r="O237" s="2801"/>
      <c r="P237" s="2801"/>
      <c r="Q237" s="2801"/>
      <c r="R237" s="2801"/>
      <c r="S237" s="2801"/>
      <c r="T237" s="2802"/>
      <c r="V237" s="2803"/>
      <c r="W237" s="2801"/>
      <c r="X237" s="2801"/>
      <c r="Y237" s="2801"/>
      <c r="Z237" s="2801"/>
      <c r="AA237" s="2801"/>
      <c r="AB237" s="2802"/>
      <c r="AC237" s="2785"/>
      <c r="AD237" s="2795"/>
      <c r="AE237" s="2793"/>
      <c r="AF237" s="2793"/>
      <c r="AG237" s="2796"/>
      <c r="AH237" s="2796"/>
      <c r="AI237" s="2796"/>
      <c r="AJ237" s="2796"/>
      <c r="AK237" s="2797"/>
      <c r="AL237" s="2797"/>
      <c r="AM237" s="2797"/>
      <c r="AN237" s="2797"/>
      <c r="AO237" s="2797"/>
      <c r="AP237" s="2797"/>
      <c r="AQ237" s="2797"/>
      <c r="AR237" s="2799"/>
      <c r="AS237" s="2789"/>
      <c r="AT237" s="2758"/>
      <c r="AU237" s="2548" t="s">
        <v>6913</v>
      </c>
      <c r="AX237" s="3438" t="str">
        <f t="shared" si="3"/>
        <v>Please complete all cells in row</v>
      </c>
      <c r="AY237" s="3132">
        <v>3</v>
      </c>
      <c r="AZ237" s="3485"/>
    </row>
    <row r="238" spans="2:52" ht="16.2" customHeight="1">
      <c r="B238" s="2790" t="s">
        <v>6329</v>
      </c>
      <c r="C238" s="2791" t="s">
        <v>5869</v>
      </c>
      <c r="D238" s="2792" t="s">
        <v>731</v>
      </c>
      <c r="E238" s="2792">
        <v>3</v>
      </c>
      <c r="F238" s="2801"/>
      <c r="G238" s="2801"/>
      <c r="H238" s="2801"/>
      <c r="I238" s="2801"/>
      <c r="J238" s="2801"/>
      <c r="K238" s="2801"/>
      <c r="L238" s="2802"/>
      <c r="M238" s="2800"/>
      <c r="N238" s="2803"/>
      <c r="O238" s="2801"/>
      <c r="P238" s="2801"/>
      <c r="Q238" s="2801"/>
      <c r="R238" s="2801"/>
      <c r="S238" s="2801"/>
      <c r="T238" s="2802"/>
      <c r="V238" s="2803"/>
      <c r="W238" s="2801"/>
      <c r="X238" s="2801"/>
      <c r="Y238" s="2801"/>
      <c r="Z238" s="2801"/>
      <c r="AA238" s="2801"/>
      <c r="AB238" s="2802"/>
      <c r="AC238" s="2785"/>
      <c r="AD238" s="2795"/>
      <c r="AE238" s="2793"/>
      <c r="AF238" s="2793"/>
      <c r="AG238" s="2796"/>
      <c r="AH238" s="2796"/>
      <c r="AI238" s="2796"/>
      <c r="AJ238" s="2796"/>
      <c r="AK238" s="2797"/>
      <c r="AL238" s="2797"/>
      <c r="AM238" s="2797"/>
      <c r="AN238" s="2797"/>
      <c r="AO238" s="2797"/>
      <c r="AP238" s="2797"/>
      <c r="AQ238" s="2797"/>
      <c r="AR238" s="2799"/>
      <c r="AS238" s="2789"/>
      <c r="AT238" s="2758"/>
      <c r="AU238" s="2548" t="s">
        <v>6914</v>
      </c>
      <c r="AX238" s="3438" t="str">
        <f t="shared" si="3"/>
        <v>Please complete all cells in row</v>
      </c>
      <c r="AY238" s="3132">
        <v>3</v>
      </c>
      <c r="AZ238" s="3485"/>
    </row>
    <row r="239" spans="2:52" ht="16.2" customHeight="1">
      <c r="B239" s="2790" t="s">
        <v>6331</v>
      </c>
      <c r="C239" s="2791" t="s">
        <v>5869</v>
      </c>
      <c r="D239" s="2792" t="s">
        <v>731</v>
      </c>
      <c r="E239" s="2792">
        <v>3</v>
      </c>
      <c r="F239" s="2801"/>
      <c r="G239" s="2801"/>
      <c r="H239" s="2801"/>
      <c r="I239" s="2801"/>
      <c r="J239" s="2801"/>
      <c r="K239" s="2801"/>
      <c r="L239" s="2802"/>
      <c r="M239" s="2800"/>
      <c r="N239" s="2803"/>
      <c r="O239" s="2801"/>
      <c r="P239" s="2801"/>
      <c r="Q239" s="2801"/>
      <c r="R239" s="2801"/>
      <c r="S239" s="2801"/>
      <c r="T239" s="2802"/>
      <c r="V239" s="2803"/>
      <c r="W239" s="2801"/>
      <c r="X239" s="2801"/>
      <c r="Y239" s="2801"/>
      <c r="Z239" s="2801"/>
      <c r="AA239" s="2801"/>
      <c r="AB239" s="2802"/>
      <c r="AC239" s="2785"/>
      <c r="AD239" s="2795"/>
      <c r="AE239" s="2793"/>
      <c r="AF239" s="2793"/>
      <c r="AG239" s="2796"/>
      <c r="AH239" s="2796"/>
      <c r="AI239" s="2796"/>
      <c r="AJ239" s="2796"/>
      <c r="AK239" s="2797"/>
      <c r="AL239" s="2797"/>
      <c r="AM239" s="2797"/>
      <c r="AN239" s="2797"/>
      <c r="AO239" s="2797"/>
      <c r="AP239" s="2797"/>
      <c r="AQ239" s="2797"/>
      <c r="AR239" s="2799"/>
      <c r="AS239" s="2789"/>
      <c r="AT239" s="2758"/>
      <c r="AU239" s="2548" t="s">
        <v>6915</v>
      </c>
      <c r="AX239" s="3438" t="str">
        <f t="shared" si="3"/>
        <v>Please complete all cells in row</v>
      </c>
      <c r="AY239" s="3132">
        <v>3</v>
      </c>
      <c r="AZ239" s="3485"/>
    </row>
    <row r="240" spans="2:52" ht="16.2" customHeight="1">
      <c r="B240" s="2790" t="s">
        <v>6333</v>
      </c>
      <c r="C240" s="2791" t="s">
        <v>5869</v>
      </c>
      <c r="D240" s="2792" t="s">
        <v>731</v>
      </c>
      <c r="E240" s="2792">
        <v>3</v>
      </c>
      <c r="F240" s="2801"/>
      <c r="G240" s="2801"/>
      <c r="H240" s="2801"/>
      <c r="I240" s="2801"/>
      <c r="J240" s="2801"/>
      <c r="K240" s="2801"/>
      <c r="L240" s="2802"/>
      <c r="M240" s="2800"/>
      <c r="N240" s="2803"/>
      <c r="O240" s="2801"/>
      <c r="P240" s="2801"/>
      <c r="Q240" s="2801"/>
      <c r="R240" s="2801"/>
      <c r="S240" s="2801"/>
      <c r="T240" s="2802"/>
      <c r="V240" s="2803"/>
      <c r="W240" s="2801"/>
      <c r="X240" s="2801"/>
      <c r="Y240" s="2801"/>
      <c r="Z240" s="2801"/>
      <c r="AA240" s="2801"/>
      <c r="AB240" s="2802"/>
      <c r="AC240" s="2785"/>
      <c r="AD240" s="2795"/>
      <c r="AE240" s="2793"/>
      <c r="AF240" s="2793"/>
      <c r="AG240" s="2796"/>
      <c r="AH240" s="2796"/>
      <c r="AI240" s="2796"/>
      <c r="AJ240" s="2796"/>
      <c r="AK240" s="2797"/>
      <c r="AL240" s="2797"/>
      <c r="AM240" s="2797"/>
      <c r="AN240" s="2797"/>
      <c r="AO240" s="2797"/>
      <c r="AP240" s="2797"/>
      <c r="AQ240" s="2797"/>
      <c r="AR240" s="2799"/>
      <c r="AS240" s="2789"/>
      <c r="AT240" s="2758"/>
      <c r="AU240" s="2548" t="s">
        <v>6916</v>
      </c>
      <c r="AX240" s="3438" t="str">
        <f t="shared" si="3"/>
        <v>Please complete all cells in row</v>
      </c>
      <c r="AY240" s="3132">
        <v>3</v>
      </c>
      <c r="AZ240" s="3485"/>
    </row>
    <row r="241" spans="2:52" ht="16.2" customHeight="1">
      <c r="B241" s="2790" t="s">
        <v>6335</v>
      </c>
      <c r="C241" s="2791" t="s">
        <v>5869</v>
      </c>
      <c r="D241" s="2792" t="s">
        <v>731</v>
      </c>
      <c r="E241" s="2792">
        <v>3</v>
      </c>
      <c r="F241" s="2801"/>
      <c r="G241" s="2801"/>
      <c r="H241" s="2801"/>
      <c r="I241" s="2801"/>
      <c r="J241" s="2801"/>
      <c r="K241" s="2801"/>
      <c r="L241" s="2802"/>
      <c r="M241" s="2800"/>
      <c r="N241" s="2803"/>
      <c r="O241" s="2801"/>
      <c r="P241" s="2801"/>
      <c r="Q241" s="2801"/>
      <c r="R241" s="2801"/>
      <c r="S241" s="2801"/>
      <c r="T241" s="2802"/>
      <c r="V241" s="2803"/>
      <c r="W241" s="2801"/>
      <c r="X241" s="2801"/>
      <c r="Y241" s="2801"/>
      <c r="Z241" s="2801"/>
      <c r="AA241" s="2801"/>
      <c r="AB241" s="2802"/>
      <c r="AC241" s="2785"/>
      <c r="AD241" s="2795"/>
      <c r="AE241" s="2793"/>
      <c r="AF241" s="2793"/>
      <c r="AG241" s="2796"/>
      <c r="AH241" s="2796"/>
      <c r="AI241" s="2796"/>
      <c r="AJ241" s="2796"/>
      <c r="AK241" s="2797"/>
      <c r="AL241" s="2797"/>
      <c r="AM241" s="2797"/>
      <c r="AN241" s="2797"/>
      <c r="AO241" s="2797"/>
      <c r="AP241" s="2797"/>
      <c r="AQ241" s="2797"/>
      <c r="AR241" s="2799"/>
      <c r="AS241" s="2789"/>
      <c r="AT241" s="2758"/>
      <c r="AU241" s="2548" t="s">
        <v>6917</v>
      </c>
      <c r="AX241" s="3438" t="str">
        <f t="shared" si="3"/>
        <v>Please complete all cells in row</v>
      </c>
      <c r="AY241" s="3132">
        <v>3</v>
      </c>
      <c r="AZ241" s="3485"/>
    </row>
    <row r="242" spans="2:52" ht="16.2" customHeight="1">
      <c r="B242" s="2790" t="s">
        <v>6337</v>
      </c>
      <c r="C242" s="2791" t="s">
        <v>5869</v>
      </c>
      <c r="D242" s="2792" t="s">
        <v>731</v>
      </c>
      <c r="E242" s="2792">
        <v>3</v>
      </c>
      <c r="F242" s="2801"/>
      <c r="G242" s="2801"/>
      <c r="H242" s="2801"/>
      <c r="I242" s="2801"/>
      <c r="J242" s="2801"/>
      <c r="K242" s="2801"/>
      <c r="L242" s="2802"/>
      <c r="M242" s="2800"/>
      <c r="N242" s="2803"/>
      <c r="O242" s="2801"/>
      <c r="P242" s="2801"/>
      <c r="Q242" s="2801"/>
      <c r="R242" s="2801"/>
      <c r="S242" s="2801"/>
      <c r="T242" s="2802"/>
      <c r="V242" s="2803"/>
      <c r="W242" s="2801"/>
      <c r="X242" s="2801"/>
      <c r="Y242" s="2801"/>
      <c r="Z242" s="2801"/>
      <c r="AA242" s="2801"/>
      <c r="AB242" s="2802"/>
      <c r="AC242" s="2785"/>
      <c r="AD242" s="2795"/>
      <c r="AE242" s="2793"/>
      <c r="AF242" s="2793"/>
      <c r="AG242" s="2796"/>
      <c r="AH242" s="2796"/>
      <c r="AI242" s="2796"/>
      <c r="AJ242" s="2796"/>
      <c r="AK242" s="2797"/>
      <c r="AL242" s="2797"/>
      <c r="AM242" s="2797"/>
      <c r="AN242" s="2797"/>
      <c r="AO242" s="2797"/>
      <c r="AP242" s="2797"/>
      <c r="AQ242" s="2797"/>
      <c r="AR242" s="2799"/>
      <c r="AS242" s="2789"/>
      <c r="AT242" s="2758"/>
      <c r="AU242" s="2548" t="s">
        <v>6918</v>
      </c>
      <c r="AX242" s="3438" t="str">
        <f t="shared" si="3"/>
        <v>Please complete all cells in row</v>
      </c>
      <c r="AY242" s="3132">
        <v>3</v>
      </c>
      <c r="AZ242" s="3485"/>
    </row>
    <row r="243" spans="2:52" ht="16.2" customHeight="1">
      <c r="B243" s="2790" t="s">
        <v>6339</v>
      </c>
      <c r="C243" s="2791" t="s">
        <v>5869</v>
      </c>
      <c r="D243" s="2792" t="s">
        <v>731</v>
      </c>
      <c r="E243" s="2792">
        <v>3</v>
      </c>
      <c r="F243" s="2801"/>
      <c r="G243" s="2801"/>
      <c r="H243" s="2801"/>
      <c r="I243" s="2801"/>
      <c r="J243" s="2801"/>
      <c r="K243" s="2801"/>
      <c r="L243" s="2802"/>
      <c r="M243" s="2800"/>
      <c r="N243" s="2803"/>
      <c r="O243" s="2801"/>
      <c r="P243" s="2801"/>
      <c r="Q243" s="2801"/>
      <c r="R243" s="2801"/>
      <c r="S243" s="2801"/>
      <c r="T243" s="2802"/>
      <c r="V243" s="2803"/>
      <c r="W243" s="2801"/>
      <c r="X243" s="2801"/>
      <c r="Y243" s="2801"/>
      <c r="Z243" s="2801"/>
      <c r="AA243" s="2801"/>
      <c r="AB243" s="2802"/>
      <c r="AC243" s="2785"/>
      <c r="AD243" s="2795"/>
      <c r="AE243" s="2793"/>
      <c r="AF243" s="2793"/>
      <c r="AG243" s="2796"/>
      <c r="AH243" s="2796"/>
      <c r="AI243" s="2796"/>
      <c r="AJ243" s="2796"/>
      <c r="AK243" s="2797"/>
      <c r="AL243" s="2797"/>
      <c r="AM243" s="2797"/>
      <c r="AN243" s="2797"/>
      <c r="AO243" s="2797"/>
      <c r="AP243" s="2797"/>
      <c r="AQ243" s="2797"/>
      <c r="AR243" s="2799"/>
      <c r="AS243" s="2789"/>
      <c r="AT243" s="2758"/>
      <c r="AU243" s="2548" t="s">
        <v>6919</v>
      </c>
      <c r="AX243" s="3438" t="str">
        <f t="shared" si="3"/>
        <v>Please complete all cells in row</v>
      </c>
      <c r="AY243" s="3132">
        <v>3</v>
      </c>
      <c r="AZ243" s="3485"/>
    </row>
    <row r="244" spans="2:52" ht="16.2" customHeight="1">
      <c r="B244" s="2790" t="s">
        <v>6341</v>
      </c>
      <c r="C244" s="2791" t="s">
        <v>5869</v>
      </c>
      <c r="D244" s="2792" t="s">
        <v>731</v>
      </c>
      <c r="E244" s="2792">
        <v>3</v>
      </c>
      <c r="F244" s="2801"/>
      <c r="G244" s="2801"/>
      <c r="H244" s="2801"/>
      <c r="I244" s="2801"/>
      <c r="J244" s="2801"/>
      <c r="K244" s="2801"/>
      <c r="L244" s="2802"/>
      <c r="M244" s="2800"/>
      <c r="N244" s="2803"/>
      <c r="O244" s="2801"/>
      <c r="P244" s="2801"/>
      <c r="Q244" s="2801"/>
      <c r="R244" s="2801"/>
      <c r="S244" s="2801"/>
      <c r="T244" s="2802"/>
      <c r="V244" s="2803"/>
      <c r="W244" s="2801"/>
      <c r="X244" s="2801"/>
      <c r="Y244" s="2801"/>
      <c r="Z244" s="2801"/>
      <c r="AA244" s="2801"/>
      <c r="AB244" s="2802"/>
      <c r="AC244" s="2785"/>
      <c r="AD244" s="2795"/>
      <c r="AE244" s="2793"/>
      <c r="AF244" s="2793"/>
      <c r="AG244" s="2796"/>
      <c r="AH244" s="2796"/>
      <c r="AI244" s="2796"/>
      <c r="AJ244" s="2796"/>
      <c r="AK244" s="2797"/>
      <c r="AL244" s="2797"/>
      <c r="AM244" s="2797"/>
      <c r="AN244" s="2797"/>
      <c r="AO244" s="2797"/>
      <c r="AP244" s="2797"/>
      <c r="AQ244" s="2797"/>
      <c r="AR244" s="2799"/>
      <c r="AS244" s="2789"/>
      <c r="AT244" s="2758"/>
      <c r="AU244" s="2548" t="s">
        <v>6920</v>
      </c>
      <c r="AX244" s="3438" t="str">
        <f t="shared" si="3"/>
        <v>Please complete all cells in row</v>
      </c>
      <c r="AY244" s="3132">
        <v>3</v>
      </c>
      <c r="AZ244" s="3485"/>
    </row>
    <row r="245" spans="2:52" ht="16.2" customHeight="1">
      <c r="B245" s="2790" t="s">
        <v>6343</v>
      </c>
      <c r="C245" s="2791" t="s">
        <v>5869</v>
      </c>
      <c r="D245" s="2792" t="s">
        <v>731</v>
      </c>
      <c r="E245" s="2792">
        <v>3</v>
      </c>
      <c r="F245" s="2801"/>
      <c r="G245" s="2801"/>
      <c r="H245" s="2801"/>
      <c r="I245" s="2801"/>
      <c r="J245" s="2801"/>
      <c r="K245" s="2801"/>
      <c r="L245" s="2802"/>
      <c r="M245" s="2800"/>
      <c r="N245" s="2803"/>
      <c r="O245" s="2801"/>
      <c r="P245" s="2801"/>
      <c r="Q245" s="2801"/>
      <c r="R245" s="2801"/>
      <c r="S245" s="2801"/>
      <c r="T245" s="2802"/>
      <c r="V245" s="2803"/>
      <c r="W245" s="2801"/>
      <c r="X245" s="2801"/>
      <c r="Y245" s="2801"/>
      <c r="Z245" s="2801"/>
      <c r="AA245" s="2801"/>
      <c r="AB245" s="2802"/>
      <c r="AC245" s="2785"/>
      <c r="AD245" s="2795"/>
      <c r="AE245" s="2793"/>
      <c r="AF245" s="2793"/>
      <c r="AG245" s="2796"/>
      <c r="AH245" s="2796"/>
      <c r="AI245" s="2796"/>
      <c r="AJ245" s="2796"/>
      <c r="AK245" s="2797"/>
      <c r="AL245" s="2797"/>
      <c r="AM245" s="2797"/>
      <c r="AN245" s="2797"/>
      <c r="AO245" s="2797"/>
      <c r="AP245" s="2797"/>
      <c r="AQ245" s="2797"/>
      <c r="AR245" s="2799"/>
      <c r="AS245" s="2789"/>
      <c r="AT245" s="2758"/>
      <c r="AU245" s="2548" t="s">
        <v>6921</v>
      </c>
      <c r="AX245" s="3438" t="str">
        <f t="shared" si="3"/>
        <v>Please complete all cells in row</v>
      </c>
      <c r="AY245" s="3132">
        <v>3</v>
      </c>
      <c r="AZ245" s="3485"/>
    </row>
    <row r="246" spans="2:52" ht="16.2" customHeight="1">
      <c r="B246" s="2790" t="s">
        <v>6345</v>
      </c>
      <c r="C246" s="2791" t="s">
        <v>5869</v>
      </c>
      <c r="D246" s="2792" t="s">
        <v>731</v>
      </c>
      <c r="E246" s="2792">
        <v>3</v>
      </c>
      <c r="F246" s="2801"/>
      <c r="G246" s="2801"/>
      <c r="H246" s="2801"/>
      <c r="I246" s="2801"/>
      <c r="J246" s="2801"/>
      <c r="K246" s="2801"/>
      <c r="L246" s="2802"/>
      <c r="M246" s="2800"/>
      <c r="N246" s="2803"/>
      <c r="O246" s="2801"/>
      <c r="P246" s="2801"/>
      <c r="Q246" s="2801"/>
      <c r="R246" s="2801"/>
      <c r="S246" s="2801"/>
      <c r="T246" s="2802"/>
      <c r="V246" s="2803"/>
      <c r="W246" s="2801"/>
      <c r="X246" s="2801"/>
      <c r="Y246" s="2801"/>
      <c r="Z246" s="2801"/>
      <c r="AA246" s="2801"/>
      <c r="AB246" s="2802"/>
      <c r="AC246" s="2785"/>
      <c r="AD246" s="2795"/>
      <c r="AE246" s="2793"/>
      <c r="AF246" s="2793"/>
      <c r="AG246" s="2796"/>
      <c r="AH246" s="2796"/>
      <c r="AI246" s="2796"/>
      <c r="AJ246" s="2796"/>
      <c r="AK246" s="2797"/>
      <c r="AL246" s="2797"/>
      <c r="AM246" s="2797"/>
      <c r="AN246" s="2797"/>
      <c r="AO246" s="2797"/>
      <c r="AP246" s="2797"/>
      <c r="AQ246" s="2797"/>
      <c r="AR246" s="2799"/>
      <c r="AS246" s="2789"/>
      <c r="AT246" s="2758"/>
      <c r="AU246" s="2548" t="s">
        <v>6922</v>
      </c>
      <c r="AX246" s="3438" t="str">
        <f t="shared" si="3"/>
        <v>Please complete all cells in row</v>
      </c>
      <c r="AY246" s="3132">
        <v>3</v>
      </c>
      <c r="AZ246" s="3485"/>
    </row>
    <row r="247" spans="2:52" ht="16.2" customHeight="1">
      <c r="B247" s="2790" t="s">
        <v>6347</v>
      </c>
      <c r="C247" s="2791" t="s">
        <v>5869</v>
      </c>
      <c r="D247" s="2792" t="s">
        <v>731</v>
      </c>
      <c r="E247" s="2792">
        <v>3</v>
      </c>
      <c r="F247" s="2801"/>
      <c r="G247" s="2801"/>
      <c r="H247" s="2801"/>
      <c r="I247" s="2801"/>
      <c r="J247" s="2801"/>
      <c r="K247" s="2801"/>
      <c r="L247" s="2802"/>
      <c r="M247" s="2800"/>
      <c r="N247" s="2803"/>
      <c r="O247" s="2801"/>
      <c r="P247" s="2801"/>
      <c r="Q247" s="2801"/>
      <c r="R247" s="2801"/>
      <c r="S247" s="2801"/>
      <c r="T247" s="2802"/>
      <c r="V247" s="2803"/>
      <c r="W247" s="2801"/>
      <c r="X247" s="2801"/>
      <c r="Y247" s="2801"/>
      <c r="Z247" s="2801"/>
      <c r="AA247" s="2801"/>
      <c r="AB247" s="2802"/>
      <c r="AC247" s="2785"/>
      <c r="AD247" s="2795"/>
      <c r="AE247" s="2793"/>
      <c r="AF247" s="2793"/>
      <c r="AG247" s="2796"/>
      <c r="AH247" s="2796"/>
      <c r="AI247" s="2796"/>
      <c r="AJ247" s="2796"/>
      <c r="AK247" s="2797"/>
      <c r="AL247" s="2797"/>
      <c r="AM247" s="2797"/>
      <c r="AN247" s="2797"/>
      <c r="AO247" s="2797"/>
      <c r="AP247" s="2797"/>
      <c r="AQ247" s="2797"/>
      <c r="AR247" s="2799"/>
      <c r="AS247" s="2789"/>
      <c r="AT247" s="2758"/>
      <c r="AU247" s="2548" t="s">
        <v>6923</v>
      </c>
      <c r="AX247" s="3438" t="str">
        <f t="shared" si="3"/>
        <v>Please complete all cells in row</v>
      </c>
      <c r="AY247" s="3132">
        <v>3</v>
      </c>
      <c r="AZ247" s="3485"/>
    </row>
    <row r="248" spans="2:52" ht="16.2" customHeight="1">
      <c r="B248" s="2790" t="s">
        <v>6349</v>
      </c>
      <c r="C248" s="2791" t="s">
        <v>5869</v>
      </c>
      <c r="D248" s="2792" t="s">
        <v>731</v>
      </c>
      <c r="E248" s="2792">
        <v>3</v>
      </c>
      <c r="F248" s="2801"/>
      <c r="G248" s="2801"/>
      <c r="H248" s="2801"/>
      <c r="I248" s="2801"/>
      <c r="J248" s="2801"/>
      <c r="K248" s="2801"/>
      <c r="L248" s="2802"/>
      <c r="M248" s="2800"/>
      <c r="N248" s="2803"/>
      <c r="O248" s="2801"/>
      <c r="P248" s="2801"/>
      <c r="Q248" s="2801"/>
      <c r="R248" s="2801"/>
      <c r="S248" s="2801"/>
      <c r="T248" s="2802"/>
      <c r="V248" s="2803"/>
      <c r="W248" s="2801"/>
      <c r="X248" s="2801"/>
      <c r="Y248" s="2801"/>
      <c r="Z248" s="2801"/>
      <c r="AA248" s="2801"/>
      <c r="AB248" s="2802"/>
      <c r="AC248" s="2785"/>
      <c r="AD248" s="2795"/>
      <c r="AE248" s="2793"/>
      <c r="AF248" s="2793"/>
      <c r="AG248" s="2796"/>
      <c r="AH248" s="2796"/>
      <c r="AI248" s="2796"/>
      <c r="AJ248" s="2796"/>
      <c r="AK248" s="2797"/>
      <c r="AL248" s="2797"/>
      <c r="AM248" s="2797"/>
      <c r="AN248" s="2797"/>
      <c r="AO248" s="2797"/>
      <c r="AP248" s="2797"/>
      <c r="AQ248" s="2797"/>
      <c r="AR248" s="2799"/>
      <c r="AS248" s="2789"/>
      <c r="AT248" s="2758"/>
      <c r="AU248" s="2548" t="s">
        <v>6924</v>
      </c>
      <c r="AX248" s="3438" t="str">
        <f t="shared" si="3"/>
        <v>Please complete all cells in row</v>
      </c>
      <c r="AY248" s="3132">
        <v>3</v>
      </c>
      <c r="AZ248" s="3485"/>
    </row>
    <row r="249" spans="2:52" ht="16.2" customHeight="1">
      <c r="B249" s="2790" t="s">
        <v>6351</v>
      </c>
      <c r="C249" s="2791" t="s">
        <v>5869</v>
      </c>
      <c r="D249" s="2792" t="s">
        <v>731</v>
      </c>
      <c r="E249" s="2792">
        <v>3</v>
      </c>
      <c r="F249" s="2801"/>
      <c r="G249" s="2801"/>
      <c r="H249" s="2801"/>
      <c r="I249" s="2801"/>
      <c r="J249" s="2801"/>
      <c r="K249" s="2801"/>
      <c r="L249" s="2802"/>
      <c r="M249" s="2800"/>
      <c r="N249" s="2803"/>
      <c r="O249" s="2801"/>
      <c r="P249" s="2801"/>
      <c r="Q249" s="2801"/>
      <c r="R249" s="2801"/>
      <c r="S249" s="2801"/>
      <c r="T249" s="2802"/>
      <c r="V249" s="2803"/>
      <c r="W249" s="2801"/>
      <c r="X249" s="2801"/>
      <c r="Y249" s="2801"/>
      <c r="Z249" s="2801"/>
      <c r="AA249" s="2801"/>
      <c r="AB249" s="2802"/>
      <c r="AC249" s="2785"/>
      <c r="AD249" s="2795"/>
      <c r="AE249" s="2793"/>
      <c r="AF249" s="2793"/>
      <c r="AG249" s="2796"/>
      <c r="AH249" s="2796"/>
      <c r="AI249" s="2796"/>
      <c r="AJ249" s="2796"/>
      <c r="AK249" s="2797"/>
      <c r="AL249" s="2797"/>
      <c r="AM249" s="2797"/>
      <c r="AN249" s="2797"/>
      <c r="AO249" s="2797"/>
      <c r="AP249" s="2797"/>
      <c r="AQ249" s="2797"/>
      <c r="AR249" s="2799"/>
      <c r="AS249" s="2789"/>
      <c r="AT249" s="2758"/>
      <c r="AU249" s="2548" t="s">
        <v>6925</v>
      </c>
      <c r="AX249" s="3438" t="str">
        <f t="shared" si="3"/>
        <v>Please complete all cells in row</v>
      </c>
      <c r="AY249" s="3132">
        <v>3</v>
      </c>
      <c r="AZ249" s="3485"/>
    </row>
    <row r="250" spans="2:52" ht="16.2" customHeight="1">
      <c r="B250" s="2790" t="s">
        <v>6353</v>
      </c>
      <c r="C250" s="2791" t="s">
        <v>5869</v>
      </c>
      <c r="D250" s="2792" t="s">
        <v>731</v>
      </c>
      <c r="E250" s="2792">
        <v>3</v>
      </c>
      <c r="F250" s="2801"/>
      <c r="G250" s="2801"/>
      <c r="H250" s="2801"/>
      <c r="I250" s="2801"/>
      <c r="J250" s="2801"/>
      <c r="K250" s="2801"/>
      <c r="L250" s="2802"/>
      <c r="M250" s="2800"/>
      <c r="N250" s="2803"/>
      <c r="O250" s="2801"/>
      <c r="P250" s="2801"/>
      <c r="Q250" s="2801"/>
      <c r="R250" s="2801"/>
      <c r="S250" s="2801"/>
      <c r="T250" s="2802"/>
      <c r="V250" s="2803"/>
      <c r="W250" s="2801"/>
      <c r="X250" s="2801"/>
      <c r="Y250" s="2801"/>
      <c r="Z250" s="2801"/>
      <c r="AA250" s="2801"/>
      <c r="AB250" s="2802"/>
      <c r="AC250" s="2785"/>
      <c r="AD250" s="2795"/>
      <c r="AE250" s="2793"/>
      <c r="AF250" s="2793"/>
      <c r="AG250" s="2796"/>
      <c r="AH250" s="2796"/>
      <c r="AI250" s="2796"/>
      <c r="AJ250" s="2796"/>
      <c r="AK250" s="2797"/>
      <c r="AL250" s="2797"/>
      <c r="AM250" s="2797"/>
      <c r="AN250" s="2797"/>
      <c r="AO250" s="2797"/>
      <c r="AP250" s="2797"/>
      <c r="AQ250" s="2797"/>
      <c r="AR250" s="2799"/>
      <c r="AS250" s="2789"/>
      <c r="AT250" s="2758"/>
      <c r="AU250" s="2548" t="s">
        <v>6926</v>
      </c>
      <c r="AX250" s="3438" t="str">
        <f t="shared" si="3"/>
        <v>Please complete all cells in row</v>
      </c>
      <c r="AY250" s="3132">
        <v>3</v>
      </c>
      <c r="AZ250" s="3485"/>
    </row>
    <row r="251" spans="2:52" ht="16.2" customHeight="1">
      <c r="B251" s="2790" t="s">
        <v>6355</v>
      </c>
      <c r="C251" s="2791" t="s">
        <v>5869</v>
      </c>
      <c r="D251" s="2792" t="s">
        <v>731</v>
      </c>
      <c r="E251" s="2792">
        <v>3</v>
      </c>
      <c r="F251" s="2801"/>
      <c r="G251" s="2801"/>
      <c r="H251" s="2801"/>
      <c r="I251" s="2801"/>
      <c r="J251" s="2801"/>
      <c r="K251" s="2801"/>
      <c r="L251" s="2802"/>
      <c r="M251" s="2800"/>
      <c r="N251" s="2803"/>
      <c r="O251" s="2801"/>
      <c r="P251" s="2801"/>
      <c r="Q251" s="2801"/>
      <c r="R251" s="2801"/>
      <c r="S251" s="2801"/>
      <c r="T251" s="2802"/>
      <c r="V251" s="2803"/>
      <c r="W251" s="2801"/>
      <c r="X251" s="2801"/>
      <c r="Y251" s="2801"/>
      <c r="Z251" s="2801"/>
      <c r="AA251" s="2801"/>
      <c r="AB251" s="2802"/>
      <c r="AC251" s="2785"/>
      <c r="AD251" s="2795"/>
      <c r="AE251" s="2793"/>
      <c r="AF251" s="2793"/>
      <c r="AG251" s="2796"/>
      <c r="AH251" s="2796"/>
      <c r="AI251" s="2796"/>
      <c r="AJ251" s="2796"/>
      <c r="AK251" s="2797"/>
      <c r="AL251" s="2797"/>
      <c r="AM251" s="2797"/>
      <c r="AN251" s="2797"/>
      <c r="AO251" s="2797"/>
      <c r="AP251" s="2797"/>
      <c r="AQ251" s="2797"/>
      <c r="AR251" s="2799"/>
      <c r="AS251" s="2789"/>
      <c r="AT251" s="2758"/>
      <c r="AU251" s="2548" t="s">
        <v>6927</v>
      </c>
      <c r="AX251" s="3438" t="str">
        <f t="shared" si="3"/>
        <v>Please complete all cells in row</v>
      </c>
      <c r="AY251" s="3132">
        <v>3</v>
      </c>
      <c r="AZ251" s="3485"/>
    </row>
    <row r="252" spans="2:52" ht="16.2" customHeight="1">
      <c r="B252" s="2790" t="s">
        <v>6357</v>
      </c>
      <c r="C252" s="2791" t="s">
        <v>5869</v>
      </c>
      <c r="D252" s="2792" t="s">
        <v>731</v>
      </c>
      <c r="E252" s="2792">
        <v>3</v>
      </c>
      <c r="F252" s="2801"/>
      <c r="G252" s="2801"/>
      <c r="H252" s="2801"/>
      <c r="I252" s="2801"/>
      <c r="J252" s="2801"/>
      <c r="K252" s="2801"/>
      <c r="L252" s="2802"/>
      <c r="M252" s="2800"/>
      <c r="N252" s="2803"/>
      <c r="O252" s="2801"/>
      <c r="P252" s="2801"/>
      <c r="Q252" s="2801"/>
      <c r="R252" s="2801"/>
      <c r="S252" s="2801"/>
      <c r="T252" s="2802"/>
      <c r="V252" s="2803"/>
      <c r="W252" s="2801"/>
      <c r="X252" s="2801"/>
      <c r="Y252" s="2801"/>
      <c r="Z252" s="2801"/>
      <c r="AA252" s="2801"/>
      <c r="AB252" s="2802"/>
      <c r="AC252" s="2785"/>
      <c r="AD252" s="2795"/>
      <c r="AE252" s="2793"/>
      <c r="AF252" s="2793"/>
      <c r="AG252" s="2796"/>
      <c r="AH252" s="2796"/>
      <c r="AI252" s="2796"/>
      <c r="AJ252" s="2796"/>
      <c r="AK252" s="2797"/>
      <c r="AL252" s="2797"/>
      <c r="AM252" s="2797"/>
      <c r="AN252" s="2797"/>
      <c r="AO252" s="2797"/>
      <c r="AP252" s="2797"/>
      <c r="AQ252" s="2797"/>
      <c r="AR252" s="2799"/>
      <c r="AS252" s="2789"/>
      <c r="AT252" s="2758"/>
      <c r="AU252" s="2548" t="s">
        <v>6928</v>
      </c>
      <c r="AX252" s="3438" t="str">
        <f t="shared" si="3"/>
        <v>Please complete all cells in row</v>
      </c>
      <c r="AY252" s="3132">
        <v>3</v>
      </c>
      <c r="AZ252" s="3485"/>
    </row>
    <row r="253" spans="2:52" ht="16.2" customHeight="1">
      <c r="B253" s="2790" t="s">
        <v>6359</v>
      </c>
      <c r="C253" s="2791" t="s">
        <v>5869</v>
      </c>
      <c r="D253" s="2792" t="s">
        <v>731</v>
      </c>
      <c r="E253" s="2792">
        <v>3</v>
      </c>
      <c r="F253" s="2801"/>
      <c r="G253" s="2801"/>
      <c r="H253" s="2801"/>
      <c r="I253" s="2801"/>
      <c r="J253" s="2801"/>
      <c r="K253" s="2801"/>
      <c r="L253" s="2802"/>
      <c r="M253" s="2800"/>
      <c r="N253" s="2803"/>
      <c r="O253" s="2801"/>
      <c r="P253" s="2801"/>
      <c r="Q253" s="2801"/>
      <c r="R253" s="2801"/>
      <c r="S253" s="2801"/>
      <c r="T253" s="2802"/>
      <c r="V253" s="2803"/>
      <c r="W253" s="2801"/>
      <c r="X253" s="2801"/>
      <c r="Y253" s="2801"/>
      <c r="Z253" s="2801"/>
      <c r="AA253" s="2801"/>
      <c r="AB253" s="2802"/>
      <c r="AC253" s="2785"/>
      <c r="AD253" s="2795"/>
      <c r="AE253" s="2793"/>
      <c r="AF253" s="2793"/>
      <c r="AG253" s="2796"/>
      <c r="AH253" s="2796"/>
      <c r="AI253" s="2796"/>
      <c r="AJ253" s="2796"/>
      <c r="AK253" s="2797"/>
      <c r="AL253" s="2797"/>
      <c r="AM253" s="2797"/>
      <c r="AN253" s="2797"/>
      <c r="AO253" s="2797"/>
      <c r="AP253" s="2797"/>
      <c r="AQ253" s="2797"/>
      <c r="AR253" s="2799"/>
      <c r="AS253" s="2789"/>
      <c r="AT253" s="2758"/>
      <c r="AU253" s="2548" t="s">
        <v>6929</v>
      </c>
      <c r="AX253" s="3438" t="str">
        <f t="shared" si="3"/>
        <v>Please complete all cells in row</v>
      </c>
      <c r="AY253" s="3132">
        <v>3</v>
      </c>
      <c r="AZ253" s="3485"/>
    </row>
    <row r="254" spans="2:52" ht="16.2" customHeight="1">
      <c r="B254" s="2790" t="s">
        <v>6361</v>
      </c>
      <c r="C254" s="2791" t="s">
        <v>5869</v>
      </c>
      <c r="D254" s="2792" t="s">
        <v>731</v>
      </c>
      <c r="E254" s="2792">
        <v>3</v>
      </c>
      <c r="F254" s="2801"/>
      <c r="G254" s="2801"/>
      <c r="H254" s="2801"/>
      <c r="I254" s="2801"/>
      <c r="J254" s="2801"/>
      <c r="K254" s="2801"/>
      <c r="L254" s="2802"/>
      <c r="M254" s="2800"/>
      <c r="N254" s="2803"/>
      <c r="O254" s="2801"/>
      <c r="P254" s="2801"/>
      <c r="Q254" s="2801"/>
      <c r="R254" s="2801"/>
      <c r="S254" s="2801"/>
      <c r="T254" s="2802"/>
      <c r="V254" s="2803"/>
      <c r="W254" s="2801"/>
      <c r="X254" s="2801"/>
      <c r="Y254" s="2801"/>
      <c r="Z254" s="2801"/>
      <c r="AA254" s="2801"/>
      <c r="AB254" s="2802"/>
      <c r="AC254" s="2785"/>
      <c r="AD254" s="2795"/>
      <c r="AE254" s="2793"/>
      <c r="AF254" s="2793"/>
      <c r="AG254" s="2796"/>
      <c r="AH254" s="2796"/>
      <c r="AI254" s="2796"/>
      <c r="AJ254" s="2796"/>
      <c r="AK254" s="2797"/>
      <c r="AL254" s="2797"/>
      <c r="AM254" s="2797"/>
      <c r="AN254" s="2797"/>
      <c r="AO254" s="2797"/>
      <c r="AP254" s="2797"/>
      <c r="AQ254" s="2797"/>
      <c r="AR254" s="2799"/>
      <c r="AS254" s="2789"/>
      <c r="AT254" s="2758"/>
      <c r="AU254" s="2548" t="s">
        <v>6930</v>
      </c>
      <c r="AX254" s="3438" t="str">
        <f t="shared" si="3"/>
        <v>Please complete all cells in row</v>
      </c>
      <c r="AY254" s="3132">
        <v>3</v>
      </c>
      <c r="AZ254" s="3485"/>
    </row>
    <row r="255" spans="2:52" ht="16.2" customHeight="1">
      <c r="B255" s="2790" t="s">
        <v>6363</v>
      </c>
      <c r="C255" s="2791" t="s">
        <v>5869</v>
      </c>
      <c r="D255" s="2792" t="s">
        <v>731</v>
      </c>
      <c r="E255" s="2792">
        <v>3</v>
      </c>
      <c r="F255" s="2801"/>
      <c r="G255" s="2801"/>
      <c r="H255" s="2801"/>
      <c r="I255" s="2801"/>
      <c r="J255" s="2801"/>
      <c r="K255" s="2801"/>
      <c r="L255" s="2802"/>
      <c r="M255" s="2800"/>
      <c r="N255" s="2803"/>
      <c r="O255" s="2801"/>
      <c r="P255" s="2801"/>
      <c r="Q255" s="2801"/>
      <c r="R255" s="2801"/>
      <c r="S255" s="2801"/>
      <c r="T255" s="2802"/>
      <c r="V255" s="2803"/>
      <c r="W255" s="2801"/>
      <c r="X255" s="2801"/>
      <c r="Y255" s="2801"/>
      <c r="Z255" s="2801"/>
      <c r="AA255" s="2801"/>
      <c r="AB255" s="2802"/>
      <c r="AC255" s="2785"/>
      <c r="AD255" s="2795"/>
      <c r="AE255" s="2793"/>
      <c r="AF255" s="2793"/>
      <c r="AG255" s="2796"/>
      <c r="AH255" s="2796"/>
      <c r="AI255" s="2796"/>
      <c r="AJ255" s="2796"/>
      <c r="AK255" s="2797"/>
      <c r="AL255" s="2797"/>
      <c r="AM255" s="2797"/>
      <c r="AN255" s="2797"/>
      <c r="AO255" s="2797"/>
      <c r="AP255" s="2797"/>
      <c r="AQ255" s="2797"/>
      <c r="AR255" s="2799"/>
      <c r="AS255" s="2789"/>
      <c r="AT255" s="2758"/>
      <c r="AU255" s="2548" t="s">
        <v>6931</v>
      </c>
      <c r="AX255" s="3438" t="str">
        <f t="shared" si="3"/>
        <v>Please complete all cells in row</v>
      </c>
      <c r="AY255" s="3132">
        <v>3</v>
      </c>
      <c r="AZ255" s="3485"/>
    </row>
    <row r="256" spans="2:52" ht="16.2" customHeight="1">
      <c r="B256" s="2790" t="s">
        <v>6365</v>
      </c>
      <c r="C256" s="2791" t="s">
        <v>5869</v>
      </c>
      <c r="D256" s="2792" t="s">
        <v>731</v>
      </c>
      <c r="E256" s="2792">
        <v>3</v>
      </c>
      <c r="F256" s="2801"/>
      <c r="G256" s="2801"/>
      <c r="H256" s="2801"/>
      <c r="I256" s="2801"/>
      <c r="J256" s="2801"/>
      <c r="K256" s="2801"/>
      <c r="L256" s="2802"/>
      <c r="M256" s="2800"/>
      <c r="N256" s="2803"/>
      <c r="O256" s="2801"/>
      <c r="P256" s="2801"/>
      <c r="Q256" s="2801"/>
      <c r="R256" s="2801"/>
      <c r="S256" s="2801"/>
      <c r="T256" s="2802"/>
      <c r="V256" s="2803"/>
      <c r="W256" s="2801"/>
      <c r="X256" s="2801"/>
      <c r="Y256" s="2801"/>
      <c r="Z256" s="2801"/>
      <c r="AA256" s="2801"/>
      <c r="AB256" s="2802"/>
      <c r="AC256" s="2785"/>
      <c r="AD256" s="2795"/>
      <c r="AE256" s="2793"/>
      <c r="AF256" s="2793"/>
      <c r="AG256" s="2796"/>
      <c r="AH256" s="2796"/>
      <c r="AI256" s="2796"/>
      <c r="AJ256" s="2796"/>
      <c r="AK256" s="2797"/>
      <c r="AL256" s="2797"/>
      <c r="AM256" s="2797"/>
      <c r="AN256" s="2797"/>
      <c r="AO256" s="2797"/>
      <c r="AP256" s="2797"/>
      <c r="AQ256" s="2797"/>
      <c r="AR256" s="2799"/>
      <c r="AS256" s="2789"/>
      <c r="AT256" s="2758"/>
      <c r="AU256" s="2548" t="s">
        <v>6932</v>
      </c>
      <c r="AX256" s="3438" t="str">
        <f t="shared" si="3"/>
        <v>Please complete all cells in row</v>
      </c>
      <c r="AY256" s="3132">
        <v>3</v>
      </c>
      <c r="AZ256" s="3485"/>
    </row>
    <row r="257" spans="2:52" ht="16.2" customHeight="1">
      <c r="B257" s="2790" t="s">
        <v>6367</v>
      </c>
      <c r="C257" s="2791" t="s">
        <v>5869</v>
      </c>
      <c r="D257" s="2792" t="s">
        <v>731</v>
      </c>
      <c r="E257" s="2792">
        <v>3</v>
      </c>
      <c r="F257" s="2801"/>
      <c r="G257" s="2801"/>
      <c r="H257" s="2801"/>
      <c r="I257" s="2801"/>
      <c r="J257" s="2801"/>
      <c r="K257" s="2801"/>
      <c r="L257" s="2802"/>
      <c r="M257" s="2800"/>
      <c r="N257" s="2803"/>
      <c r="O257" s="2801"/>
      <c r="P257" s="2801"/>
      <c r="Q257" s="2801"/>
      <c r="R257" s="2801"/>
      <c r="S257" s="2801"/>
      <c r="T257" s="2802"/>
      <c r="V257" s="2803"/>
      <c r="W257" s="2801"/>
      <c r="X257" s="2801"/>
      <c r="Y257" s="2801"/>
      <c r="Z257" s="2801"/>
      <c r="AA257" s="2801"/>
      <c r="AB257" s="2802"/>
      <c r="AC257" s="2785"/>
      <c r="AD257" s="2795"/>
      <c r="AE257" s="2793"/>
      <c r="AF257" s="2793"/>
      <c r="AG257" s="2796"/>
      <c r="AH257" s="2796"/>
      <c r="AI257" s="2796"/>
      <c r="AJ257" s="2796"/>
      <c r="AK257" s="2797"/>
      <c r="AL257" s="2797"/>
      <c r="AM257" s="2797"/>
      <c r="AN257" s="2797"/>
      <c r="AO257" s="2797"/>
      <c r="AP257" s="2797"/>
      <c r="AQ257" s="2797"/>
      <c r="AR257" s="2799"/>
      <c r="AS257" s="2789"/>
      <c r="AT257" s="2758"/>
      <c r="AU257" s="2548" t="s">
        <v>6933</v>
      </c>
      <c r="AX257" s="3438" t="str">
        <f t="shared" si="3"/>
        <v>Please complete all cells in row</v>
      </c>
      <c r="AY257" s="3132">
        <v>3</v>
      </c>
      <c r="AZ257" s="3485"/>
    </row>
    <row r="258" spans="2:52" ht="16.2" customHeight="1">
      <c r="B258" s="2790" t="s">
        <v>6369</v>
      </c>
      <c r="C258" s="2791" t="s">
        <v>5869</v>
      </c>
      <c r="D258" s="2792" t="s">
        <v>731</v>
      </c>
      <c r="E258" s="2792">
        <v>3</v>
      </c>
      <c r="F258" s="2801"/>
      <c r="G258" s="2801"/>
      <c r="H258" s="2801"/>
      <c r="I258" s="2801"/>
      <c r="J258" s="2801"/>
      <c r="K258" s="2801"/>
      <c r="L258" s="2802"/>
      <c r="M258" s="2800"/>
      <c r="N258" s="2803"/>
      <c r="O258" s="2801"/>
      <c r="P258" s="2801"/>
      <c r="Q258" s="2801"/>
      <c r="R258" s="2801"/>
      <c r="S258" s="2801"/>
      <c r="T258" s="2802"/>
      <c r="V258" s="2803"/>
      <c r="W258" s="2801"/>
      <c r="X258" s="2801"/>
      <c r="Y258" s="2801"/>
      <c r="Z258" s="2801"/>
      <c r="AA258" s="2801"/>
      <c r="AB258" s="2802"/>
      <c r="AC258" s="2785"/>
      <c r="AD258" s="2795"/>
      <c r="AE258" s="2793"/>
      <c r="AF258" s="2793"/>
      <c r="AG258" s="2796"/>
      <c r="AH258" s="2796"/>
      <c r="AI258" s="2796"/>
      <c r="AJ258" s="2796"/>
      <c r="AK258" s="2797"/>
      <c r="AL258" s="2797"/>
      <c r="AM258" s="2797"/>
      <c r="AN258" s="2797"/>
      <c r="AO258" s="2797"/>
      <c r="AP258" s="2797"/>
      <c r="AQ258" s="2797"/>
      <c r="AR258" s="2799"/>
      <c r="AS258" s="2789"/>
      <c r="AT258" s="2758"/>
      <c r="AU258" s="2548" t="s">
        <v>6934</v>
      </c>
      <c r="AX258" s="3438" t="str">
        <f t="shared" si="3"/>
        <v>Please complete all cells in row</v>
      </c>
      <c r="AY258" s="3132">
        <v>3</v>
      </c>
      <c r="AZ258" s="3485"/>
    </row>
    <row r="259" spans="2:52" ht="16.2" customHeight="1">
      <c r="B259" s="2790" t="s">
        <v>6371</v>
      </c>
      <c r="C259" s="2791" t="s">
        <v>5869</v>
      </c>
      <c r="D259" s="2792" t="s">
        <v>731</v>
      </c>
      <c r="E259" s="2792">
        <v>3</v>
      </c>
      <c r="F259" s="2801"/>
      <c r="G259" s="2801"/>
      <c r="H259" s="2801"/>
      <c r="I259" s="2801"/>
      <c r="J259" s="2801"/>
      <c r="K259" s="2801"/>
      <c r="L259" s="2802"/>
      <c r="M259" s="2800"/>
      <c r="N259" s="2803"/>
      <c r="O259" s="2801"/>
      <c r="P259" s="2801"/>
      <c r="Q259" s="2801"/>
      <c r="R259" s="2801"/>
      <c r="S259" s="2801"/>
      <c r="T259" s="2802"/>
      <c r="V259" s="2803"/>
      <c r="W259" s="2801"/>
      <c r="X259" s="2801"/>
      <c r="Y259" s="2801"/>
      <c r="Z259" s="2801"/>
      <c r="AA259" s="2801"/>
      <c r="AB259" s="2802"/>
      <c r="AC259" s="2785"/>
      <c r="AD259" s="2795"/>
      <c r="AE259" s="2793"/>
      <c r="AF259" s="2793"/>
      <c r="AG259" s="2796"/>
      <c r="AH259" s="2796"/>
      <c r="AI259" s="2796"/>
      <c r="AJ259" s="2796"/>
      <c r="AK259" s="2797"/>
      <c r="AL259" s="2797"/>
      <c r="AM259" s="2797"/>
      <c r="AN259" s="2797"/>
      <c r="AO259" s="2797"/>
      <c r="AP259" s="2797"/>
      <c r="AQ259" s="2797"/>
      <c r="AR259" s="2799"/>
      <c r="AS259" s="2789"/>
      <c r="AT259" s="2758"/>
      <c r="AU259" s="2548" t="s">
        <v>6935</v>
      </c>
      <c r="AX259" s="3438" t="str">
        <f t="shared" si="3"/>
        <v>Please complete all cells in row</v>
      </c>
      <c r="AY259" s="3132">
        <v>3</v>
      </c>
      <c r="AZ259" s="3485"/>
    </row>
    <row r="260" spans="2:52" ht="16.2" customHeight="1">
      <c r="B260" s="2790" t="s">
        <v>6373</v>
      </c>
      <c r="C260" s="2791" t="s">
        <v>5869</v>
      </c>
      <c r="D260" s="2792" t="s">
        <v>731</v>
      </c>
      <c r="E260" s="2792">
        <v>3</v>
      </c>
      <c r="F260" s="2801"/>
      <c r="G260" s="2801"/>
      <c r="H260" s="2801"/>
      <c r="I260" s="2801"/>
      <c r="J260" s="2801"/>
      <c r="K260" s="2801"/>
      <c r="L260" s="2802"/>
      <c r="M260" s="2800"/>
      <c r="N260" s="2803"/>
      <c r="O260" s="2801"/>
      <c r="P260" s="2801"/>
      <c r="Q260" s="2801"/>
      <c r="R260" s="2801"/>
      <c r="S260" s="2801"/>
      <c r="T260" s="2802"/>
      <c r="V260" s="2803"/>
      <c r="W260" s="2801"/>
      <c r="X260" s="2801"/>
      <c r="Y260" s="2801"/>
      <c r="Z260" s="2801"/>
      <c r="AA260" s="2801"/>
      <c r="AB260" s="2802"/>
      <c r="AC260" s="2785"/>
      <c r="AD260" s="2795"/>
      <c r="AE260" s="2793"/>
      <c r="AF260" s="2793"/>
      <c r="AG260" s="2796"/>
      <c r="AH260" s="2796"/>
      <c r="AI260" s="2796"/>
      <c r="AJ260" s="2796"/>
      <c r="AK260" s="2797"/>
      <c r="AL260" s="2797"/>
      <c r="AM260" s="2797"/>
      <c r="AN260" s="2797"/>
      <c r="AO260" s="2797"/>
      <c r="AP260" s="2797"/>
      <c r="AQ260" s="2797"/>
      <c r="AR260" s="2799"/>
      <c r="AS260" s="2789"/>
      <c r="AT260" s="2758"/>
      <c r="AU260" s="2548" t="s">
        <v>6936</v>
      </c>
      <c r="AX260" s="3438" t="str">
        <f t="shared" si="3"/>
        <v>Please complete all cells in row</v>
      </c>
      <c r="AY260" s="3132">
        <v>3</v>
      </c>
      <c r="AZ260" s="3485"/>
    </row>
    <row r="261" spans="2:52" ht="16.2" customHeight="1">
      <c r="B261" s="2790" t="s">
        <v>6375</v>
      </c>
      <c r="C261" s="2791" t="s">
        <v>5869</v>
      </c>
      <c r="D261" s="2792" t="s">
        <v>731</v>
      </c>
      <c r="E261" s="2792">
        <v>3</v>
      </c>
      <c r="F261" s="2801"/>
      <c r="G261" s="2801"/>
      <c r="H261" s="2801"/>
      <c r="I261" s="2801"/>
      <c r="J261" s="2801"/>
      <c r="K261" s="2801"/>
      <c r="L261" s="2802"/>
      <c r="M261" s="2800"/>
      <c r="N261" s="2803"/>
      <c r="O261" s="2801"/>
      <c r="P261" s="2801"/>
      <c r="Q261" s="2801"/>
      <c r="R261" s="2801"/>
      <c r="S261" s="2801"/>
      <c r="T261" s="2802"/>
      <c r="V261" s="2803"/>
      <c r="W261" s="2801"/>
      <c r="X261" s="2801"/>
      <c r="Y261" s="2801"/>
      <c r="Z261" s="2801"/>
      <c r="AA261" s="2801"/>
      <c r="AB261" s="2802"/>
      <c r="AC261" s="2785"/>
      <c r="AD261" s="2795"/>
      <c r="AE261" s="2793"/>
      <c r="AF261" s="2793"/>
      <c r="AG261" s="2796"/>
      <c r="AH261" s="2796"/>
      <c r="AI261" s="2796"/>
      <c r="AJ261" s="2796"/>
      <c r="AK261" s="2797"/>
      <c r="AL261" s="2797"/>
      <c r="AM261" s="2797"/>
      <c r="AN261" s="2797"/>
      <c r="AO261" s="2797"/>
      <c r="AP261" s="2797"/>
      <c r="AQ261" s="2797"/>
      <c r="AR261" s="2799"/>
      <c r="AS261" s="2789"/>
      <c r="AT261" s="2758"/>
      <c r="AU261" s="2548" t="s">
        <v>6937</v>
      </c>
      <c r="AX261" s="3438" t="str">
        <f t="shared" si="3"/>
        <v>Please complete all cells in row</v>
      </c>
      <c r="AY261" s="3132">
        <v>3</v>
      </c>
      <c r="AZ261" s="3485"/>
    </row>
    <row r="262" spans="2:52" ht="16.2" customHeight="1">
      <c r="B262" s="2790" t="s">
        <v>6377</v>
      </c>
      <c r="C262" s="2791" t="s">
        <v>5869</v>
      </c>
      <c r="D262" s="2792" t="s">
        <v>731</v>
      </c>
      <c r="E262" s="2792">
        <v>3</v>
      </c>
      <c r="F262" s="2801"/>
      <c r="G262" s="2801"/>
      <c r="H262" s="2801"/>
      <c r="I262" s="2801"/>
      <c r="J262" s="2801"/>
      <c r="K262" s="2801"/>
      <c r="L262" s="2802"/>
      <c r="M262" s="2800"/>
      <c r="N262" s="2803"/>
      <c r="O262" s="2801"/>
      <c r="P262" s="2801"/>
      <c r="Q262" s="2801"/>
      <c r="R262" s="2801"/>
      <c r="S262" s="2801"/>
      <c r="T262" s="2802"/>
      <c r="V262" s="2803"/>
      <c r="W262" s="2801"/>
      <c r="X262" s="2801"/>
      <c r="Y262" s="2801"/>
      <c r="Z262" s="2801"/>
      <c r="AA262" s="2801"/>
      <c r="AB262" s="2802"/>
      <c r="AC262" s="2785"/>
      <c r="AD262" s="2795"/>
      <c r="AE262" s="2793"/>
      <c r="AF262" s="2793"/>
      <c r="AG262" s="2796"/>
      <c r="AH262" s="2796"/>
      <c r="AI262" s="2796"/>
      <c r="AJ262" s="2796"/>
      <c r="AK262" s="2797"/>
      <c r="AL262" s="2797"/>
      <c r="AM262" s="2797"/>
      <c r="AN262" s="2797"/>
      <c r="AO262" s="2797"/>
      <c r="AP262" s="2797"/>
      <c r="AQ262" s="2797"/>
      <c r="AR262" s="2799"/>
      <c r="AS262" s="2789"/>
      <c r="AT262" s="2758"/>
      <c r="AU262" s="2548" t="s">
        <v>6938</v>
      </c>
      <c r="AX262" s="3438" t="str">
        <f t="shared" si="3"/>
        <v>Please complete all cells in row</v>
      </c>
      <c r="AY262" s="3132">
        <v>3</v>
      </c>
      <c r="AZ262" s="3485"/>
    </row>
    <row r="263" spans="2:52" ht="16.2" customHeight="1">
      <c r="B263" s="2790" t="s">
        <v>6379</v>
      </c>
      <c r="C263" s="2791" t="s">
        <v>5869</v>
      </c>
      <c r="D263" s="2792" t="s">
        <v>731</v>
      </c>
      <c r="E263" s="2792">
        <v>3</v>
      </c>
      <c r="F263" s="2801"/>
      <c r="G263" s="2801"/>
      <c r="H263" s="2801"/>
      <c r="I263" s="2801"/>
      <c r="J263" s="2801"/>
      <c r="K263" s="2801"/>
      <c r="L263" s="2802"/>
      <c r="M263" s="2800"/>
      <c r="N263" s="2803"/>
      <c r="O263" s="2801"/>
      <c r="P263" s="2801"/>
      <c r="Q263" s="2801"/>
      <c r="R263" s="2801"/>
      <c r="S263" s="2801"/>
      <c r="T263" s="2802"/>
      <c r="V263" s="2803"/>
      <c r="W263" s="2801"/>
      <c r="X263" s="2801"/>
      <c r="Y263" s="2801"/>
      <c r="Z263" s="2801"/>
      <c r="AA263" s="2801"/>
      <c r="AB263" s="2802"/>
      <c r="AC263" s="2785"/>
      <c r="AD263" s="2795"/>
      <c r="AE263" s="2793"/>
      <c r="AF263" s="2793"/>
      <c r="AG263" s="2796"/>
      <c r="AH263" s="2796"/>
      <c r="AI263" s="2796"/>
      <c r="AJ263" s="2796"/>
      <c r="AK263" s="2797"/>
      <c r="AL263" s="2797"/>
      <c r="AM263" s="2797"/>
      <c r="AN263" s="2797"/>
      <c r="AO263" s="2797"/>
      <c r="AP263" s="2797"/>
      <c r="AQ263" s="2797"/>
      <c r="AR263" s="2799"/>
      <c r="AS263" s="2789"/>
      <c r="AT263" s="2758"/>
      <c r="AU263" s="2548" t="s">
        <v>6939</v>
      </c>
      <c r="AX263" s="3438" t="str">
        <f t="shared" ref="AX263:AX326" si="4">IF( COUNTBLANK(F263:AS263) = AY263, 0, rngIncomplete )</f>
        <v>Please complete all cells in row</v>
      </c>
      <c r="AY263" s="3132">
        <v>3</v>
      </c>
      <c r="AZ263" s="3485"/>
    </row>
    <row r="264" spans="2:52" ht="16.2" customHeight="1">
      <c r="B264" s="2790" t="s">
        <v>6381</v>
      </c>
      <c r="C264" s="2791" t="s">
        <v>5869</v>
      </c>
      <c r="D264" s="2792" t="s">
        <v>731</v>
      </c>
      <c r="E264" s="2792">
        <v>3</v>
      </c>
      <c r="F264" s="2801"/>
      <c r="G264" s="2801"/>
      <c r="H264" s="2801"/>
      <c r="I264" s="2801"/>
      <c r="J264" s="2801"/>
      <c r="K264" s="2801"/>
      <c r="L264" s="2802"/>
      <c r="M264" s="2800"/>
      <c r="N264" s="2803"/>
      <c r="O264" s="2801"/>
      <c r="P264" s="2801"/>
      <c r="Q264" s="2801"/>
      <c r="R264" s="2801"/>
      <c r="S264" s="2801"/>
      <c r="T264" s="2802"/>
      <c r="V264" s="2803"/>
      <c r="W264" s="2801"/>
      <c r="X264" s="2801"/>
      <c r="Y264" s="2801"/>
      <c r="Z264" s="2801"/>
      <c r="AA264" s="2801"/>
      <c r="AB264" s="2802"/>
      <c r="AC264" s="2785"/>
      <c r="AD264" s="2795"/>
      <c r="AE264" s="2793"/>
      <c r="AF264" s="2793"/>
      <c r="AG264" s="2796"/>
      <c r="AH264" s="2796"/>
      <c r="AI264" s="2796"/>
      <c r="AJ264" s="2796"/>
      <c r="AK264" s="2797"/>
      <c r="AL264" s="2797"/>
      <c r="AM264" s="2797"/>
      <c r="AN264" s="2797"/>
      <c r="AO264" s="2797"/>
      <c r="AP264" s="2797"/>
      <c r="AQ264" s="2797"/>
      <c r="AR264" s="2799"/>
      <c r="AS264" s="2789"/>
      <c r="AT264" s="2758"/>
      <c r="AU264" s="2548" t="s">
        <v>6940</v>
      </c>
      <c r="AX264" s="3438" t="str">
        <f t="shared" si="4"/>
        <v>Please complete all cells in row</v>
      </c>
      <c r="AY264" s="3132">
        <v>3</v>
      </c>
      <c r="AZ264" s="3485"/>
    </row>
    <row r="265" spans="2:52" ht="16.2" customHeight="1">
      <c r="B265" s="2790" t="s">
        <v>6383</v>
      </c>
      <c r="C265" s="2791" t="s">
        <v>5869</v>
      </c>
      <c r="D265" s="2792" t="s">
        <v>731</v>
      </c>
      <c r="E265" s="2792">
        <v>3</v>
      </c>
      <c r="F265" s="2801"/>
      <c r="G265" s="2801"/>
      <c r="H265" s="2801"/>
      <c r="I265" s="2801"/>
      <c r="J265" s="2801"/>
      <c r="K265" s="2801"/>
      <c r="L265" s="2802"/>
      <c r="M265" s="2800"/>
      <c r="N265" s="2803"/>
      <c r="O265" s="2801"/>
      <c r="P265" s="2801"/>
      <c r="Q265" s="2801"/>
      <c r="R265" s="2801"/>
      <c r="S265" s="2801"/>
      <c r="T265" s="2802"/>
      <c r="V265" s="2803"/>
      <c r="W265" s="2801"/>
      <c r="X265" s="2801"/>
      <c r="Y265" s="2801"/>
      <c r="Z265" s="2801"/>
      <c r="AA265" s="2801"/>
      <c r="AB265" s="2802"/>
      <c r="AC265" s="2785"/>
      <c r="AD265" s="2795"/>
      <c r="AE265" s="2793"/>
      <c r="AF265" s="2793"/>
      <c r="AG265" s="2796"/>
      <c r="AH265" s="2796"/>
      <c r="AI265" s="2796"/>
      <c r="AJ265" s="2796"/>
      <c r="AK265" s="2797"/>
      <c r="AL265" s="2797"/>
      <c r="AM265" s="2797"/>
      <c r="AN265" s="2797"/>
      <c r="AO265" s="2797"/>
      <c r="AP265" s="2797"/>
      <c r="AQ265" s="2797"/>
      <c r="AR265" s="2799"/>
      <c r="AS265" s="2789"/>
      <c r="AT265" s="2758"/>
      <c r="AU265" s="2548" t="s">
        <v>6941</v>
      </c>
      <c r="AX265" s="3438" t="str">
        <f t="shared" si="4"/>
        <v>Please complete all cells in row</v>
      </c>
      <c r="AY265" s="3132">
        <v>3</v>
      </c>
      <c r="AZ265" s="3485"/>
    </row>
    <row r="266" spans="2:52" ht="16.2" customHeight="1">
      <c r="B266" s="2790" t="s">
        <v>6385</v>
      </c>
      <c r="C266" s="2791" t="s">
        <v>5869</v>
      </c>
      <c r="D266" s="2792" t="s">
        <v>731</v>
      </c>
      <c r="E266" s="2792">
        <v>3</v>
      </c>
      <c r="F266" s="2801"/>
      <c r="G266" s="2801"/>
      <c r="H266" s="2801"/>
      <c r="I266" s="2801"/>
      <c r="J266" s="2801"/>
      <c r="K266" s="2801"/>
      <c r="L266" s="2802"/>
      <c r="M266" s="2800"/>
      <c r="N266" s="2803"/>
      <c r="O266" s="2801"/>
      <c r="P266" s="2801"/>
      <c r="Q266" s="2801"/>
      <c r="R266" s="2801"/>
      <c r="S266" s="2801"/>
      <c r="T266" s="2802"/>
      <c r="V266" s="2803"/>
      <c r="W266" s="2801"/>
      <c r="X266" s="2801"/>
      <c r="Y266" s="2801"/>
      <c r="Z266" s="2801"/>
      <c r="AA266" s="2801"/>
      <c r="AB266" s="2802"/>
      <c r="AC266" s="2785"/>
      <c r="AD266" s="2795"/>
      <c r="AE266" s="2793"/>
      <c r="AF266" s="2793"/>
      <c r="AG266" s="2796"/>
      <c r="AH266" s="2796"/>
      <c r="AI266" s="2796"/>
      <c r="AJ266" s="2796"/>
      <c r="AK266" s="2797"/>
      <c r="AL266" s="2797"/>
      <c r="AM266" s="2797"/>
      <c r="AN266" s="2797"/>
      <c r="AO266" s="2797"/>
      <c r="AP266" s="2797"/>
      <c r="AQ266" s="2797"/>
      <c r="AR266" s="2799"/>
      <c r="AS266" s="2789"/>
      <c r="AT266" s="2758"/>
      <c r="AU266" s="2548" t="s">
        <v>6942</v>
      </c>
      <c r="AX266" s="3438" t="str">
        <f t="shared" si="4"/>
        <v>Please complete all cells in row</v>
      </c>
      <c r="AY266" s="3132">
        <v>3</v>
      </c>
      <c r="AZ266" s="3485"/>
    </row>
    <row r="267" spans="2:52" ht="16.2" customHeight="1">
      <c r="B267" s="2790" t="s">
        <v>6387</v>
      </c>
      <c r="C267" s="2791" t="s">
        <v>5869</v>
      </c>
      <c r="D267" s="2792" t="s">
        <v>731</v>
      </c>
      <c r="E267" s="2792">
        <v>3</v>
      </c>
      <c r="F267" s="2801"/>
      <c r="G267" s="2801"/>
      <c r="H267" s="2801"/>
      <c r="I267" s="2801"/>
      <c r="J267" s="2801"/>
      <c r="K267" s="2801"/>
      <c r="L267" s="2802"/>
      <c r="M267" s="2800"/>
      <c r="N267" s="2803"/>
      <c r="O267" s="2801"/>
      <c r="P267" s="2801"/>
      <c r="Q267" s="2801"/>
      <c r="R267" s="2801"/>
      <c r="S267" s="2801"/>
      <c r="T267" s="2802"/>
      <c r="V267" s="2803"/>
      <c r="W267" s="2801"/>
      <c r="X267" s="2801"/>
      <c r="Y267" s="2801"/>
      <c r="Z267" s="2801"/>
      <c r="AA267" s="2801"/>
      <c r="AB267" s="2802"/>
      <c r="AC267" s="2785"/>
      <c r="AD267" s="2795"/>
      <c r="AE267" s="2793"/>
      <c r="AF267" s="2793"/>
      <c r="AG267" s="2796"/>
      <c r="AH267" s="2796"/>
      <c r="AI267" s="2796"/>
      <c r="AJ267" s="2796"/>
      <c r="AK267" s="2797"/>
      <c r="AL267" s="2797"/>
      <c r="AM267" s="2797"/>
      <c r="AN267" s="2797"/>
      <c r="AO267" s="2797"/>
      <c r="AP267" s="2797"/>
      <c r="AQ267" s="2797"/>
      <c r="AR267" s="2799"/>
      <c r="AS267" s="2789"/>
      <c r="AT267" s="2758"/>
      <c r="AU267" s="2548" t="s">
        <v>6943</v>
      </c>
      <c r="AX267" s="3438" t="str">
        <f t="shared" si="4"/>
        <v>Please complete all cells in row</v>
      </c>
      <c r="AY267" s="3132">
        <v>3</v>
      </c>
      <c r="AZ267" s="3485"/>
    </row>
    <row r="268" spans="2:52" ht="16.2" customHeight="1">
      <c r="B268" s="2790" t="s">
        <v>6389</v>
      </c>
      <c r="C268" s="2791" t="s">
        <v>5869</v>
      </c>
      <c r="D268" s="2792" t="s">
        <v>731</v>
      </c>
      <c r="E268" s="2792">
        <v>3</v>
      </c>
      <c r="F268" s="2801"/>
      <c r="G268" s="2801"/>
      <c r="H268" s="2801"/>
      <c r="I268" s="2801"/>
      <c r="J268" s="2801"/>
      <c r="K268" s="2801"/>
      <c r="L268" s="2802"/>
      <c r="M268" s="2800"/>
      <c r="N268" s="2803"/>
      <c r="O268" s="2801"/>
      <c r="P268" s="2801"/>
      <c r="Q268" s="2801"/>
      <c r="R268" s="2801"/>
      <c r="S268" s="2801"/>
      <c r="T268" s="2802"/>
      <c r="V268" s="2803"/>
      <c r="W268" s="2801"/>
      <c r="X268" s="2801"/>
      <c r="Y268" s="2801"/>
      <c r="Z268" s="2801"/>
      <c r="AA268" s="2801"/>
      <c r="AB268" s="2802"/>
      <c r="AC268" s="2785"/>
      <c r="AD268" s="2795"/>
      <c r="AE268" s="2793"/>
      <c r="AF268" s="2793"/>
      <c r="AG268" s="2796"/>
      <c r="AH268" s="2796"/>
      <c r="AI268" s="2796"/>
      <c r="AJ268" s="2796"/>
      <c r="AK268" s="2797"/>
      <c r="AL268" s="2797"/>
      <c r="AM268" s="2797"/>
      <c r="AN268" s="2797"/>
      <c r="AO268" s="2797"/>
      <c r="AP268" s="2797"/>
      <c r="AQ268" s="2797"/>
      <c r="AR268" s="2799"/>
      <c r="AS268" s="2789"/>
      <c r="AT268" s="2758"/>
      <c r="AU268" s="2548" t="s">
        <v>6944</v>
      </c>
      <c r="AX268" s="3438" t="str">
        <f t="shared" si="4"/>
        <v>Please complete all cells in row</v>
      </c>
      <c r="AY268" s="3132">
        <v>3</v>
      </c>
      <c r="AZ268" s="3485"/>
    </row>
    <row r="269" spans="2:52" ht="16.2" customHeight="1">
      <c r="B269" s="2790" t="s">
        <v>6391</v>
      </c>
      <c r="C269" s="2791" t="s">
        <v>5869</v>
      </c>
      <c r="D269" s="2792" t="s">
        <v>731</v>
      </c>
      <c r="E269" s="2792">
        <v>3</v>
      </c>
      <c r="F269" s="2801"/>
      <c r="G269" s="2801"/>
      <c r="H269" s="2801"/>
      <c r="I269" s="2801"/>
      <c r="J269" s="2801"/>
      <c r="K269" s="2801"/>
      <c r="L269" s="2802"/>
      <c r="M269" s="2800"/>
      <c r="N269" s="2803"/>
      <c r="O269" s="2801"/>
      <c r="P269" s="2801"/>
      <c r="Q269" s="2801"/>
      <c r="R269" s="2801"/>
      <c r="S269" s="2801"/>
      <c r="T269" s="2802"/>
      <c r="V269" s="2803"/>
      <c r="W269" s="2801"/>
      <c r="X269" s="2801"/>
      <c r="Y269" s="2801"/>
      <c r="Z269" s="2801"/>
      <c r="AA269" s="2801"/>
      <c r="AB269" s="2802"/>
      <c r="AC269" s="2785"/>
      <c r="AD269" s="2795"/>
      <c r="AE269" s="2793"/>
      <c r="AF269" s="2793"/>
      <c r="AG269" s="2796"/>
      <c r="AH269" s="2796"/>
      <c r="AI269" s="2796"/>
      <c r="AJ269" s="2796"/>
      <c r="AK269" s="2797"/>
      <c r="AL269" s="2797"/>
      <c r="AM269" s="2797"/>
      <c r="AN269" s="2797"/>
      <c r="AO269" s="2797"/>
      <c r="AP269" s="2797"/>
      <c r="AQ269" s="2797"/>
      <c r="AR269" s="2799"/>
      <c r="AS269" s="2789"/>
      <c r="AT269" s="2758"/>
      <c r="AU269" s="2548" t="s">
        <v>6945</v>
      </c>
      <c r="AX269" s="3438" t="str">
        <f t="shared" si="4"/>
        <v>Please complete all cells in row</v>
      </c>
      <c r="AY269" s="3132">
        <v>3</v>
      </c>
      <c r="AZ269" s="3485"/>
    </row>
    <row r="270" spans="2:52" ht="16.2" customHeight="1">
      <c r="B270" s="2790" t="s">
        <v>6393</v>
      </c>
      <c r="C270" s="2791" t="s">
        <v>5869</v>
      </c>
      <c r="D270" s="2792" t="s">
        <v>731</v>
      </c>
      <c r="E270" s="2792">
        <v>3</v>
      </c>
      <c r="F270" s="2801"/>
      <c r="G270" s="2801"/>
      <c r="H270" s="2801"/>
      <c r="I270" s="2801"/>
      <c r="J270" s="2801"/>
      <c r="K270" s="2801"/>
      <c r="L270" s="2802"/>
      <c r="M270" s="2800"/>
      <c r="N270" s="2803"/>
      <c r="O270" s="2801"/>
      <c r="P270" s="2801"/>
      <c r="Q270" s="2801"/>
      <c r="R270" s="2801"/>
      <c r="S270" s="2801"/>
      <c r="T270" s="2802"/>
      <c r="V270" s="2803"/>
      <c r="W270" s="2801"/>
      <c r="X270" s="2801"/>
      <c r="Y270" s="2801"/>
      <c r="Z270" s="2801"/>
      <c r="AA270" s="2801"/>
      <c r="AB270" s="2802"/>
      <c r="AC270" s="2785"/>
      <c r="AD270" s="2795"/>
      <c r="AE270" s="2793"/>
      <c r="AF270" s="2793"/>
      <c r="AG270" s="2796"/>
      <c r="AH270" s="2796"/>
      <c r="AI270" s="2796"/>
      <c r="AJ270" s="2796"/>
      <c r="AK270" s="2797"/>
      <c r="AL270" s="2797"/>
      <c r="AM270" s="2797"/>
      <c r="AN270" s="2797"/>
      <c r="AO270" s="2797"/>
      <c r="AP270" s="2797"/>
      <c r="AQ270" s="2797"/>
      <c r="AR270" s="2799"/>
      <c r="AS270" s="2789"/>
      <c r="AT270" s="2758"/>
      <c r="AU270" s="2548" t="s">
        <v>6946</v>
      </c>
      <c r="AX270" s="3438" t="str">
        <f t="shared" si="4"/>
        <v>Please complete all cells in row</v>
      </c>
      <c r="AY270" s="3132">
        <v>3</v>
      </c>
      <c r="AZ270" s="3485"/>
    </row>
    <row r="271" spans="2:52" ht="16.2" customHeight="1">
      <c r="B271" s="2790" t="s">
        <v>6395</v>
      </c>
      <c r="C271" s="2791" t="s">
        <v>5869</v>
      </c>
      <c r="D271" s="2792" t="s">
        <v>731</v>
      </c>
      <c r="E271" s="2792">
        <v>3</v>
      </c>
      <c r="F271" s="2801"/>
      <c r="G271" s="2801"/>
      <c r="H271" s="2801"/>
      <c r="I271" s="2801"/>
      <c r="J271" s="2801"/>
      <c r="K271" s="2801"/>
      <c r="L271" s="2802"/>
      <c r="M271" s="2800"/>
      <c r="N271" s="2803"/>
      <c r="O271" s="2801"/>
      <c r="P271" s="2801"/>
      <c r="Q271" s="2801"/>
      <c r="R271" s="2801"/>
      <c r="S271" s="2801"/>
      <c r="T271" s="2802"/>
      <c r="V271" s="2803"/>
      <c r="W271" s="2801"/>
      <c r="X271" s="2801"/>
      <c r="Y271" s="2801"/>
      <c r="Z271" s="2801"/>
      <c r="AA271" s="2801"/>
      <c r="AB271" s="2802"/>
      <c r="AC271" s="2785"/>
      <c r="AD271" s="2795"/>
      <c r="AE271" s="2793"/>
      <c r="AF271" s="2793"/>
      <c r="AG271" s="2796"/>
      <c r="AH271" s="2796"/>
      <c r="AI271" s="2796"/>
      <c r="AJ271" s="2796"/>
      <c r="AK271" s="2797"/>
      <c r="AL271" s="2797"/>
      <c r="AM271" s="2797"/>
      <c r="AN271" s="2797"/>
      <c r="AO271" s="2797"/>
      <c r="AP271" s="2797"/>
      <c r="AQ271" s="2797"/>
      <c r="AR271" s="2799"/>
      <c r="AS271" s="2789"/>
      <c r="AT271" s="2758"/>
      <c r="AU271" s="2548" t="s">
        <v>6947</v>
      </c>
      <c r="AX271" s="3438" t="str">
        <f t="shared" si="4"/>
        <v>Please complete all cells in row</v>
      </c>
      <c r="AY271" s="3132">
        <v>3</v>
      </c>
      <c r="AZ271" s="3485"/>
    </row>
    <row r="272" spans="2:52" ht="16.2" customHeight="1">
      <c r="B272" s="2790" t="s">
        <v>6397</v>
      </c>
      <c r="C272" s="2791" t="s">
        <v>5869</v>
      </c>
      <c r="D272" s="2792" t="s">
        <v>731</v>
      </c>
      <c r="E272" s="2792">
        <v>3</v>
      </c>
      <c r="F272" s="2801"/>
      <c r="G272" s="2801"/>
      <c r="H272" s="2801"/>
      <c r="I272" s="2801"/>
      <c r="J272" s="2801"/>
      <c r="K272" s="2801"/>
      <c r="L272" s="2802"/>
      <c r="M272" s="2800"/>
      <c r="N272" s="2803"/>
      <c r="O272" s="2801"/>
      <c r="P272" s="2801"/>
      <c r="Q272" s="2801"/>
      <c r="R272" s="2801"/>
      <c r="S272" s="2801"/>
      <c r="T272" s="2802"/>
      <c r="V272" s="2803"/>
      <c r="W272" s="2801"/>
      <c r="X272" s="2801"/>
      <c r="Y272" s="2801"/>
      <c r="Z272" s="2801"/>
      <c r="AA272" s="2801"/>
      <c r="AB272" s="2802"/>
      <c r="AC272" s="2785"/>
      <c r="AD272" s="2795"/>
      <c r="AE272" s="2793"/>
      <c r="AF272" s="2793"/>
      <c r="AG272" s="2796"/>
      <c r="AH272" s="2796"/>
      <c r="AI272" s="2796"/>
      <c r="AJ272" s="2796"/>
      <c r="AK272" s="2797"/>
      <c r="AL272" s="2797"/>
      <c r="AM272" s="2797"/>
      <c r="AN272" s="2797"/>
      <c r="AO272" s="2797"/>
      <c r="AP272" s="2797"/>
      <c r="AQ272" s="2797"/>
      <c r="AR272" s="2799"/>
      <c r="AS272" s="2789"/>
      <c r="AT272" s="2758"/>
      <c r="AU272" s="2548" t="s">
        <v>6948</v>
      </c>
      <c r="AX272" s="3438" t="str">
        <f t="shared" si="4"/>
        <v>Please complete all cells in row</v>
      </c>
      <c r="AY272" s="3132">
        <v>3</v>
      </c>
      <c r="AZ272" s="3485"/>
    </row>
    <row r="273" spans="2:52" ht="16.2" customHeight="1">
      <c r="B273" s="2790" t="s">
        <v>6399</v>
      </c>
      <c r="C273" s="2791" t="s">
        <v>5869</v>
      </c>
      <c r="D273" s="2792" t="s">
        <v>731</v>
      </c>
      <c r="E273" s="2792">
        <v>3</v>
      </c>
      <c r="F273" s="2801"/>
      <c r="G273" s="2801"/>
      <c r="H273" s="2801"/>
      <c r="I273" s="2801"/>
      <c r="J273" s="2801"/>
      <c r="K273" s="2801"/>
      <c r="L273" s="2802"/>
      <c r="M273" s="2800"/>
      <c r="N273" s="2803"/>
      <c r="O273" s="2801"/>
      <c r="P273" s="2801"/>
      <c r="Q273" s="2801"/>
      <c r="R273" s="2801"/>
      <c r="S273" s="2801"/>
      <c r="T273" s="2802"/>
      <c r="V273" s="2803"/>
      <c r="W273" s="2801"/>
      <c r="X273" s="2801"/>
      <c r="Y273" s="2801"/>
      <c r="Z273" s="2801"/>
      <c r="AA273" s="2801"/>
      <c r="AB273" s="2802"/>
      <c r="AC273" s="2785"/>
      <c r="AD273" s="2795"/>
      <c r="AE273" s="2793"/>
      <c r="AF273" s="2793"/>
      <c r="AG273" s="2796"/>
      <c r="AH273" s="2796"/>
      <c r="AI273" s="2796"/>
      <c r="AJ273" s="2796"/>
      <c r="AK273" s="2797"/>
      <c r="AL273" s="2797"/>
      <c r="AM273" s="2797"/>
      <c r="AN273" s="2797"/>
      <c r="AO273" s="2797"/>
      <c r="AP273" s="2797"/>
      <c r="AQ273" s="2797"/>
      <c r="AR273" s="2799"/>
      <c r="AS273" s="2789"/>
      <c r="AT273" s="2758"/>
      <c r="AU273" s="2548" t="s">
        <v>6949</v>
      </c>
      <c r="AX273" s="3438" t="str">
        <f t="shared" si="4"/>
        <v>Please complete all cells in row</v>
      </c>
      <c r="AY273" s="3132">
        <v>3</v>
      </c>
      <c r="AZ273" s="3485"/>
    </row>
    <row r="274" spans="2:52" ht="16.2" customHeight="1">
      <c r="B274" s="2790" t="s">
        <v>6401</v>
      </c>
      <c r="C274" s="2791" t="s">
        <v>5869</v>
      </c>
      <c r="D274" s="2792" t="s">
        <v>731</v>
      </c>
      <c r="E274" s="2792">
        <v>3</v>
      </c>
      <c r="F274" s="2801"/>
      <c r="G274" s="2801"/>
      <c r="H274" s="2801"/>
      <c r="I274" s="2801"/>
      <c r="J274" s="2801"/>
      <c r="K274" s="2801"/>
      <c r="L274" s="2802"/>
      <c r="M274" s="2800"/>
      <c r="N274" s="2803"/>
      <c r="O274" s="2801"/>
      <c r="P274" s="2801"/>
      <c r="Q274" s="2801"/>
      <c r="R274" s="2801"/>
      <c r="S274" s="2801"/>
      <c r="T274" s="2802"/>
      <c r="V274" s="2803"/>
      <c r="W274" s="2801"/>
      <c r="X274" s="2801"/>
      <c r="Y274" s="2801"/>
      <c r="Z274" s="2801"/>
      <c r="AA274" s="2801"/>
      <c r="AB274" s="2802"/>
      <c r="AC274" s="2785"/>
      <c r="AD274" s="2795"/>
      <c r="AE274" s="2793"/>
      <c r="AF274" s="2793"/>
      <c r="AG274" s="2796"/>
      <c r="AH274" s="2796"/>
      <c r="AI274" s="2796"/>
      <c r="AJ274" s="2796"/>
      <c r="AK274" s="2797"/>
      <c r="AL274" s="2797"/>
      <c r="AM274" s="2797"/>
      <c r="AN274" s="2797"/>
      <c r="AO274" s="2797"/>
      <c r="AP274" s="2797"/>
      <c r="AQ274" s="2797"/>
      <c r="AR274" s="2799"/>
      <c r="AS274" s="2789"/>
      <c r="AT274" s="2758"/>
      <c r="AU274" s="2548" t="s">
        <v>6950</v>
      </c>
      <c r="AX274" s="3438" t="str">
        <f t="shared" si="4"/>
        <v>Please complete all cells in row</v>
      </c>
      <c r="AY274" s="3132">
        <v>3</v>
      </c>
      <c r="AZ274" s="3485"/>
    </row>
    <row r="275" spans="2:52" ht="16.2" customHeight="1">
      <c r="B275" s="2790" t="s">
        <v>6403</v>
      </c>
      <c r="C275" s="2791" t="s">
        <v>5869</v>
      </c>
      <c r="D275" s="2792" t="s">
        <v>731</v>
      </c>
      <c r="E275" s="2792">
        <v>3</v>
      </c>
      <c r="F275" s="2801"/>
      <c r="G275" s="2801"/>
      <c r="H275" s="2801"/>
      <c r="I275" s="2801"/>
      <c r="J275" s="2801"/>
      <c r="K275" s="2801"/>
      <c r="L275" s="2802"/>
      <c r="M275" s="2800"/>
      <c r="N275" s="2803"/>
      <c r="O275" s="2801"/>
      <c r="P275" s="2801"/>
      <c r="Q275" s="2801"/>
      <c r="R275" s="2801"/>
      <c r="S275" s="2801"/>
      <c r="T275" s="2802"/>
      <c r="V275" s="2803"/>
      <c r="W275" s="2801"/>
      <c r="X275" s="2801"/>
      <c r="Y275" s="2801"/>
      <c r="Z275" s="2801"/>
      <c r="AA275" s="2801"/>
      <c r="AB275" s="2802"/>
      <c r="AC275" s="2785"/>
      <c r="AD275" s="2795"/>
      <c r="AE275" s="2793"/>
      <c r="AF275" s="2793"/>
      <c r="AG275" s="2796"/>
      <c r="AH275" s="2796"/>
      <c r="AI275" s="2796"/>
      <c r="AJ275" s="2796"/>
      <c r="AK275" s="2797"/>
      <c r="AL275" s="2797"/>
      <c r="AM275" s="2797"/>
      <c r="AN275" s="2797"/>
      <c r="AO275" s="2797"/>
      <c r="AP275" s="2797"/>
      <c r="AQ275" s="2797"/>
      <c r="AR275" s="2799"/>
      <c r="AS275" s="2789"/>
      <c r="AT275" s="2758"/>
      <c r="AU275" s="2548" t="s">
        <v>6951</v>
      </c>
      <c r="AX275" s="3438" t="str">
        <f t="shared" si="4"/>
        <v>Please complete all cells in row</v>
      </c>
      <c r="AY275" s="3132">
        <v>3</v>
      </c>
      <c r="AZ275" s="3485"/>
    </row>
    <row r="276" spans="2:52" ht="16.2" customHeight="1">
      <c r="B276" s="2790" t="s">
        <v>6405</v>
      </c>
      <c r="C276" s="2791" t="s">
        <v>5869</v>
      </c>
      <c r="D276" s="2792" t="s">
        <v>731</v>
      </c>
      <c r="E276" s="2792">
        <v>3</v>
      </c>
      <c r="F276" s="2801"/>
      <c r="G276" s="2801"/>
      <c r="H276" s="2801"/>
      <c r="I276" s="2801"/>
      <c r="J276" s="2801"/>
      <c r="K276" s="2801"/>
      <c r="L276" s="2802"/>
      <c r="M276" s="2800"/>
      <c r="N276" s="2803"/>
      <c r="O276" s="2801"/>
      <c r="P276" s="2801"/>
      <c r="Q276" s="2801"/>
      <c r="R276" s="2801"/>
      <c r="S276" s="2801"/>
      <c r="T276" s="2802"/>
      <c r="V276" s="2803"/>
      <c r="W276" s="2801"/>
      <c r="X276" s="2801"/>
      <c r="Y276" s="2801"/>
      <c r="Z276" s="2801"/>
      <c r="AA276" s="2801"/>
      <c r="AB276" s="2802"/>
      <c r="AC276" s="2785"/>
      <c r="AD276" s="2795"/>
      <c r="AE276" s="2793"/>
      <c r="AF276" s="2793"/>
      <c r="AG276" s="2796"/>
      <c r="AH276" s="2796"/>
      <c r="AI276" s="2796"/>
      <c r="AJ276" s="2796"/>
      <c r="AK276" s="2797"/>
      <c r="AL276" s="2797"/>
      <c r="AM276" s="2797"/>
      <c r="AN276" s="2797"/>
      <c r="AO276" s="2797"/>
      <c r="AP276" s="2797"/>
      <c r="AQ276" s="2797"/>
      <c r="AR276" s="2799"/>
      <c r="AS276" s="2789"/>
      <c r="AT276" s="2758"/>
      <c r="AU276" s="2548" t="s">
        <v>6952</v>
      </c>
      <c r="AX276" s="3438" t="str">
        <f t="shared" si="4"/>
        <v>Please complete all cells in row</v>
      </c>
      <c r="AY276" s="3132">
        <v>3</v>
      </c>
      <c r="AZ276" s="3485"/>
    </row>
    <row r="277" spans="2:52" ht="16.2" customHeight="1">
      <c r="B277" s="2790" t="s">
        <v>6407</v>
      </c>
      <c r="C277" s="2791" t="s">
        <v>5869</v>
      </c>
      <c r="D277" s="2792" t="s">
        <v>731</v>
      </c>
      <c r="E277" s="2792">
        <v>3</v>
      </c>
      <c r="F277" s="2801"/>
      <c r="G277" s="2801"/>
      <c r="H277" s="2801"/>
      <c r="I277" s="2801"/>
      <c r="J277" s="2801"/>
      <c r="K277" s="2801"/>
      <c r="L277" s="2802"/>
      <c r="M277" s="2800"/>
      <c r="N277" s="2803"/>
      <c r="O277" s="2801"/>
      <c r="P277" s="2801"/>
      <c r="Q277" s="2801"/>
      <c r="R277" s="2801"/>
      <c r="S277" s="2801"/>
      <c r="T277" s="2802"/>
      <c r="V277" s="2803"/>
      <c r="W277" s="2801"/>
      <c r="X277" s="2801"/>
      <c r="Y277" s="2801"/>
      <c r="Z277" s="2801"/>
      <c r="AA277" s="2801"/>
      <c r="AB277" s="2802"/>
      <c r="AC277" s="2785"/>
      <c r="AD277" s="2795"/>
      <c r="AE277" s="2793"/>
      <c r="AF277" s="2793"/>
      <c r="AG277" s="2796"/>
      <c r="AH277" s="2796"/>
      <c r="AI277" s="2796"/>
      <c r="AJ277" s="2796"/>
      <c r="AK277" s="2797"/>
      <c r="AL277" s="2797"/>
      <c r="AM277" s="2797"/>
      <c r="AN277" s="2797"/>
      <c r="AO277" s="2797"/>
      <c r="AP277" s="2797"/>
      <c r="AQ277" s="2797"/>
      <c r="AR277" s="2799"/>
      <c r="AS277" s="2789"/>
      <c r="AT277" s="2758"/>
      <c r="AU277" s="2548" t="s">
        <v>6953</v>
      </c>
      <c r="AX277" s="3438" t="str">
        <f t="shared" si="4"/>
        <v>Please complete all cells in row</v>
      </c>
      <c r="AY277" s="3132">
        <v>3</v>
      </c>
      <c r="AZ277" s="3485"/>
    </row>
    <row r="278" spans="2:52" ht="16.2" customHeight="1">
      <c r="B278" s="2790" t="s">
        <v>6409</v>
      </c>
      <c r="C278" s="2791" t="s">
        <v>5869</v>
      </c>
      <c r="D278" s="2792" t="s">
        <v>731</v>
      </c>
      <c r="E278" s="2792">
        <v>3</v>
      </c>
      <c r="F278" s="2801"/>
      <c r="G278" s="2801"/>
      <c r="H278" s="2801"/>
      <c r="I278" s="2801"/>
      <c r="J278" s="2801"/>
      <c r="K278" s="2801"/>
      <c r="L278" s="2802"/>
      <c r="M278" s="2800"/>
      <c r="N278" s="2803"/>
      <c r="O278" s="2801"/>
      <c r="P278" s="2801"/>
      <c r="Q278" s="2801"/>
      <c r="R278" s="2801"/>
      <c r="S278" s="2801"/>
      <c r="T278" s="2802"/>
      <c r="V278" s="2803"/>
      <c r="W278" s="2801"/>
      <c r="X278" s="2801"/>
      <c r="Y278" s="2801"/>
      <c r="Z278" s="2801"/>
      <c r="AA278" s="2801"/>
      <c r="AB278" s="2802"/>
      <c r="AC278" s="2785"/>
      <c r="AD278" s="2795"/>
      <c r="AE278" s="2793"/>
      <c r="AF278" s="2793"/>
      <c r="AG278" s="2796"/>
      <c r="AH278" s="2796"/>
      <c r="AI278" s="2796"/>
      <c r="AJ278" s="2796"/>
      <c r="AK278" s="2797"/>
      <c r="AL278" s="2797"/>
      <c r="AM278" s="2797"/>
      <c r="AN278" s="2797"/>
      <c r="AO278" s="2797"/>
      <c r="AP278" s="2797"/>
      <c r="AQ278" s="2797"/>
      <c r="AR278" s="2799"/>
      <c r="AS278" s="2789"/>
      <c r="AT278" s="2758"/>
      <c r="AU278" s="2548" t="s">
        <v>6954</v>
      </c>
      <c r="AX278" s="3438" t="str">
        <f t="shared" si="4"/>
        <v>Please complete all cells in row</v>
      </c>
      <c r="AY278" s="3132">
        <v>3</v>
      </c>
      <c r="AZ278" s="3485"/>
    </row>
    <row r="279" spans="2:52" ht="16.2" customHeight="1">
      <c r="B279" s="2790" t="s">
        <v>6411</v>
      </c>
      <c r="C279" s="2791" t="s">
        <v>5869</v>
      </c>
      <c r="D279" s="2792" t="s">
        <v>731</v>
      </c>
      <c r="E279" s="2792">
        <v>3</v>
      </c>
      <c r="F279" s="2801"/>
      <c r="G279" s="2801"/>
      <c r="H279" s="2801"/>
      <c r="I279" s="2801"/>
      <c r="J279" s="2801"/>
      <c r="K279" s="2801"/>
      <c r="L279" s="2802"/>
      <c r="M279" s="2800"/>
      <c r="N279" s="2803"/>
      <c r="O279" s="2801"/>
      <c r="P279" s="2801"/>
      <c r="Q279" s="2801"/>
      <c r="R279" s="2801"/>
      <c r="S279" s="2801"/>
      <c r="T279" s="2802"/>
      <c r="V279" s="2803"/>
      <c r="W279" s="2801"/>
      <c r="X279" s="2801"/>
      <c r="Y279" s="2801"/>
      <c r="Z279" s="2801"/>
      <c r="AA279" s="2801"/>
      <c r="AB279" s="2802"/>
      <c r="AC279" s="2785"/>
      <c r="AD279" s="2795"/>
      <c r="AE279" s="2793"/>
      <c r="AF279" s="2793"/>
      <c r="AG279" s="2796"/>
      <c r="AH279" s="2796"/>
      <c r="AI279" s="2796"/>
      <c r="AJ279" s="2796"/>
      <c r="AK279" s="2797"/>
      <c r="AL279" s="2797"/>
      <c r="AM279" s="2797"/>
      <c r="AN279" s="2797"/>
      <c r="AO279" s="2797"/>
      <c r="AP279" s="2797"/>
      <c r="AQ279" s="2797"/>
      <c r="AR279" s="2799"/>
      <c r="AS279" s="2789"/>
      <c r="AT279" s="2758"/>
      <c r="AU279" s="2548" t="s">
        <v>6955</v>
      </c>
      <c r="AX279" s="3438" t="str">
        <f t="shared" si="4"/>
        <v>Please complete all cells in row</v>
      </c>
      <c r="AY279" s="3132">
        <v>3</v>
      </c>
      <c r="AZ279" s="3485"/>
    </row>
    <row r="280" spans="2:52" ht="16.2" customHeight="1">
      <c r="B280" s="2790" t="s">
        <v>6413</v>
      </c>
      <c r="C280" s="2791" t="s">
        <v>5869</v>
      </c>
      <c r="D280" s="2792" t="s">
        <v>731</v>
      </c>
      <c r="E280" s="2792">
        <v>3</v>
      </c>
      <c r="F280" s="2801"/>
      <c r="G280" s="2801"/>
      <c r="H280" s="2801"/>
      <c r="I280" s="2801"/>
      <c r="J280" s="2801"/>
      <c r="K280" s="2801"/>
      <c r="L280" s="2802"/>
      <c r="M280" s="2800"/>
      <c r="N280" s="2803"/>
      <c r="O280" s="2801"/>
      <c r="P280" s="2801"/>
      <c r="Q280" s="2801"/>
      <c r="R280" s="2801"/>
      <c r="S280" s="2801"/>
      <c r="T280" s="2802"/>
      <c r="V280" s="2803"/>
      <c r="W280" s="2801"/>
      <c r="X280" s="2801"/>
      <c r="Y280" s="2801"/>
      <c r="Z280" s="2801"/>
      <c r="AA280" s="2801"/>
      <c r="AB280" s="2802"/>
      <c r="AC280" s="2785"/>
      <c r="AD280" s="2795"/>
      <c r="AE280" s="2793"/>
      <c r="AF280" s="2793"/>
      <c r="AG280" s="2796"/>
      <c r="AH280" s="2796"/>
      <c r="AI280" s="2796"/>
      <c r="AJ280" s="2796"/>
      <c r="AK280" s="2797"/>
      <c r="AL280" s="2797"/>
      <c r="AM280" s="2797"/>
      <c r="AN280" s="2797"/>
      <c r="AO280" s="2797"/>
      <c r="AP280" s="2797"/>
      <c r="AQ280" s="2797"/>
      <c r="AR280" s="2799"/>
      <c r="AS280" s="2789"/>
      <c r="AT280" s="2758"/>
      <c r="AU280" s="2548" t="s">
        <v>6956</v>
      </c>
      <c r="AX280" s="3438" t="str">
        <f t="shared" si="4"/>
        <v>Please complete all cells in row</v>
      </c>
      <c r="AY280" s="3132">
        <v>3</v>
      </c>
      <c r="AZ280" s="3485"/>
    </row>
    <row r="281" spans="2:52" ht="16.2" customHeight="1">
      <c r="B281" s="2790" t="s">
        <v>6415</v>
      </c>
      <c r="C281" s="2791" t="s">
        <v>5869</v>
      </c>
      <c r="D281" s="2792" t="s">
        <v>731</v>
      </c>
      <c r="E281" s="2792">
        <v>3</v>
      </c>
      <c r="F281" s="2801"/>
      <c r="G281" s="2801"/>
      <c r="H281" s="2801"/>
      <c r="I281" s="2801"/>
      <c r="J281" s="2801"/>
      <c r="K281" s="2801"/>
      <c r="L281" s="2802"/>
      <c r="M281" s="2800"/>
      <c r="N281" s="2803"/>
      <c r="O281" s="2801"/>
      <c r="P281" s="2801"/>
      <c r="Q281" s="2801"/>
      <c r="R281" s="2801"/>
      <c r="S281" s="2801"/>
      <c r="T281" s="2802"/>
      <c r="V281" s="2803"/>
      <c r="W281" s="2801"/>
      <c r="X281" s="2801"/>
      <c r="Y281" s="2801"/>
      <c r="Z281" s="2801"/>
      <c r="AA281" s="2801"/>
      <c r="AB281" s="2802"/>
      <c r="AC281" s="2785"/>
      <c r="AD281" s="2795"/>
      <c r="AE281" s="2793"/>
      <c r="AF281" s="2793"/>
      <c r="AG281" s="2796"/>
      <c r="AH281" s="2796"/>
      <c r="AI281" s="2796"/>
      <c r="AJ281" s="2796"/>
      <c r="AK281" s="2797"/>
      <c r="AL281" s="2797"/>
      <c r="AM281" s="2797"/>
      <c r="AN281" s="2797"/>
      <c r="AO281" s="2797"/>
      <c r="AP281" s="2797"/>
      <c r="AQ281" s="2797"/>
      <c r="AR281" s="2799"/>
      <c r="AS281" s="2789"/>
      <c r="AT281" s="2758"/>
      <c r="AU281" s="2548" t="s">
        <v>6957</v>
      </c>
      <c r="AX281" s="3438" t="str">
        <f t="shared" si="4"/>
        <v>Please complete all cells in row</v>
      </c>
      <c r="AY281" s="3132">
        <v>3</v>
      </c>
      <c r="AZ281" s="3485"/>
    </row>
    <row r="282" spans="2:52" ht="16.2" customHeight="1">
      <c r="B282" s="2790" t="s">
        <v>6417</v>
      </c>
      <c r="C282" s="2791" t="s">
        <v>5869</v>
      </c>
      <c r="D282" s="2792" t="s">
        <v>731</v>
      </c>
      <c r="E282" s="2792">
        <v>3</v>
      </c>
      <c r="F282" s="2801"/>
      <c r="G282" s="2801"/>
      <c r="H282" s="2801"/>
      <c r="I282" s="2801"/>
      <c r="J282" s="2801"/>
      <c r="K282" s="2801"/>
      <c r="L282" s="2802"/>
      <c r="M282" s="2800"/>
      <c r="N282" s="2803"/>
      <c r="O282" s="2801"/>
      <c r="P282" s="2801"/>
      <c r="Q282" s="2801"/>
      <c r="R282" s="2801"/>
      <c r="S282" s="2801"/>
      <c r="T282" s="2802"/>
      <c r="V282" s="2803"/>
      <c r="W282" s="2801"/>
      <c r="X282" s="2801"/>
      <c r="Y282" s="2801"/>
      <c r="Z282" s="2801"/>
      <c r="AA282" s="2801"/>
      <c r="AB282" s="2802"/>
      <c r="AC282" s="2785"/>
      <c r="AD282" s="2795"/>
      <c r="AE282" s="2793"/>
      <c r="AF282" s="2793"/>
      <c r="AG282" s="2796"/>
      <c r="AH282" s="2796"/>
      <c r="AI282" s="2796"/>
      <c r="AJ282" s="2796"/>
      <c r="AK282" s="2797"/>
      <c r="AL282" s="2797"/>
      <c r="AM282" s="2797"/>
      <c r="AN282" s="2797"/>
      <c r="AO282" s="2797"/>
      <c r="AP282" s="2797"/>
      <c r="AQ282" s="2797"/>
      <c r="AR282" s="2799"/>
      <c r="AS282" s="2789"/>
      <c r="AT282" s="2758"/>
      <c r="AU282" s="2548" t="s">
        <v>6958</v>
      </c>
      <c r="AX282" s="3438" t="str">
        <f t="shared" si="4"/>
        <v>Please complete all cells in row</v>
      </c>
      <c r="AY282" s="3132">
        <v>3</v>
      </c>
      <c r="AZ282" s="3485"/>
    </row>
    <row r="283" spans="2:52" ht="16.2" customHeight="1">
      <c r="B283" s="2790" t="s">
        <v>6419</v>
      </c>
      <c r="C283" s="2791" t="s">
        <v>5869</v>
      </c>
      <c r="D283" s="2792" t="s">
        <v>731</v>
      </c>
      <c r="E283" s="2792">
        <v>3</v>
      </c>
      <c r="F283" s="2801"/>
      <c r="G283" s="2801"/>
      <c r="H283" s="2801"/>
      <c r="I283" s="2801"/>
      <c r="J283" s="2801"/>
      <c r="K283" s="2801"/>
      <c r="L283" s="2802"/>
      <c r="M283" s="2800"/>
      <c r="N283" s="2803"/>
      <c r="O283" s="2801"/>
      <c r="P283" s="2801"/>
      <c r="Q283" s="2801"/>
      <c r="R283" s="2801"/>
      <c r="S283" s="2801"/>
      <c r="T283" s="2802"/>
      <c r="V283" s="2803"/>
      <c r="W283" s="2801"/>
      <c r="X283" s="2801"/>
      <c r="Y283" s="2801"/>
      <c r="Z283" s="2801"/>
      <c r="AA283" s="2801"/>
      <c r="AB283" s="2802"/>
      <c r="AC283" s="2785"/>
      <c r="AD283" s="2795"/>
      <c r="AE283" s="2793"/>
      <c r="AF283" s="2793"/>
      <c r="AG283" s="2796"/>
      <c r="AH283" s="2796"/>
      <c r="AI283" s="2796"/>
      <c r="AJ283" s="2796"/>
      <c r="AK283" s="2797"/>
      <c r="AL283" s="2797"/>
      <c r="AM283" s="2797"/>
      <c r="AN283" s="2797"/>
      <c r="AO283" s="2797"/>
      <c r="AP283" s="2797"/>
      <c r="AQ283" s="2797"/>
      <c r="AR283" s="2799"/>
      <c r="AS283" s="2789"/>
      <c r="AT283" s="2758"/>
      <c r="AU283" s="2548" t="s">
        <v>6959</v>
      </c>
      <c r="AX283" s="3438" t="str">
        <f t="shared" si="4"/>
        <v>Please complete all cells in row</v>
      </c>
      <c r="AY283" s="3132">
        <v>3</v>
      </c>
      <c r="AZ283" s="3485"/>
    </row>
    <row r="284" spans="2:52" ht="16.2" customHeight="1">
      <c r="B284" s="2790" t="s">
        <v>6421</v>
      </c>
      <c r="C284" s="2791" t="s">
        <v>5869</v>
      </c>
      <c r="D284" s="2792" t="s">
        <v>731</v>
      </c>
      <c r="E284" s="2792">
        <v>3</v>
      </c>
      <c r="F284" s="2801"/>
      <c r="G284" s="2801"/>
      <c r="H284" s="2801"/>
      <c r="I284" s="2801"/>
      <c r="J284" s="2801"/>
      <c r="K284" s="2801"/>
      <c r="L284" s="2802"/>
      <c r="M284" s="2800"/>
      <c r="N284" s="2803"/>
      <c r="O284" s="2801"/>
      <c r="P284" s="2801"/>
      <c r="Q284" s="2801"/>
      <c r="R284" s="2801"/>
      <c r="S284" s="2801"/>
      <c r="T284" s="2802"/>
      <c r="V284" s="2803"/>
      <c r="W284" s="2801"/>
      <c r="X284" s="2801"/>
      <c r="Y284" s="2801"/>
      <c r="Z284" s="2801"/>
      <c r="AA284" s="2801"/>
      <c r="AB284" s="2802"/>
      <c r="AC284" s="2785"/>
      <c r="AD284" s="2795"/>
      <c r="AE284" s="2793"/>
      <c r="AF284" s="2793"/>
      <c r="AG284" s="2796"/>
      <c r="AH284" s="2796"/>
      <c r="AI284" s="2796"/>
      <c r="AJ284" s="2796"/>
      <c r="AK284" s="2797"/>
      <c r="AL284" s="2797"/>
      <c r="AM284" s="2797"/>
      <c r="AN284" s="2797"/>
      <c r="AO284" s="2797"/>
      <c r="AP284" s="2797"/>
      <c r="AQ284" s="2797"/>
      <c r="AR284" s="2799"/>
      <c r="AS284" s="2789"/>
      <c r="AT284" s="2758"/>
      <c r="AU284" s="2548" t="s">
        <v>6960</v>
      </c>
      <c r="AX284" s="3438" t="str">
        <f t="shared" si="4"/>
        <v>Please complete all cells in row</v>
      </c>
      <c r="AY284" s="3132">
        <v>3</v>
      </c>
      <c r="AZ284" s="3485"/>
    </row>
    <row r="285" spans="2:52" ht="16.2" customHeight="1">
      <c r="B285" s="2790" t="s">
        <v>6423</v>
      </c>
      <c r="C285" s="2791" t="s">
        <v>5869</v>
      </c>
      <c r="D285" s="2792" t="s">
        <v>731</v>
      </c>
      <c r="E285" s="2792">
        <v>3</v>
      </c>
      <c r="F285" s="2801"/>
      <c r="G285" s="2801"/>
      <c r="H285" s="2801"/>
      <c r="I285" s="2801"/>
      <c r="J285" s="2801"/>
      <c r="K285" s="2801"/>
      <c r="L285" s="2802"/>
      <c r="M285" s="2800"/>
      <c r="N285" s="2803"/>
      <c r="O285" s="2801"/>
      <c r="P285" s="2801"/>
      <c r="Q285" s="2801"/>
      <c r="R285" s="2801"/>
      <c r="S285" s="2801"/>
      <c r="T285" s="2802"/>
      <c r="V285" s="2803"/>
      <c r="W285" s="2801"/>
      <c r="X285" s="2801"/>
      <c r="Y285" s="2801"/>
      <c r="Z285" s="2801"/>
      <c r="AA285" s="2801"/>
      <c r="AB285" s="2802"/>
      <c r="AC285" s="2785"/>
      <c r="AD285" s="2795"/>
      <c r="AE285" s="2793"/>
      <c r="AF285" s="2793"/>
      <c r="AG285" s="2796"/>
      <c r="AH285" s="2796"/>
      <c r="AI285" s="2796"/>
      <c r="AJ285" s="2796"/>
      <c r="AK285" s="2797"/>
      <c r="AL285" s="2797"/>
      <c r="AM285" s="2797"/>
      <c r="AN285" s="2797"/>
      <c r="AO285" s="2797"/>
      <c r="AP285" s="2797"/>
      <c r="AQ285" s="2797"/>
      <c r="AR285" s="2799"/>
      <c r="AS285" s="2789"/>
      <c r="AT285" s="2758"/>
      <c r="AU285" s="2548" t="s">
        <v>6961</v>
      </c>
      <c r="AX285" s="3438" t="str">
        <f t="shared" si="4"/>
        <v>Please complete all cells in row</v>
      </c>
      <c r="AY285" s="3132">
        <v>3</v>
      </c>
      <c r="AZ285" s="3485"/>
    </row>
    <row r="286" spans="2:52" ht="16.2" customHeight="1">
      <c r="B286" s="2790" t="s">
        <v>6425</v>
      </c>
      <c r="C286" s="2791" t="s">
        <v>5869</v>
      </c>
      <c r="D286" s="2792" t="s">
        <v>731</v>
      </c>
      <c r="E286" s="2792">
        <v>3</v>
      </c>
      <c r="F286" s="2801"/>
      <c r="G286" s="2801"/>
      <c r="H286" s="2801"/>
      <c r="I286" s="2801"/>
      <c r="J286" s="2801"/>
      <c r="K286" s="2801"/>
      <c r="L286" s="2802"/>
      <c r="M286" s="2800"/>
      <c r="N286" s="2803"/>
      <c r="O286" s="2801"/>
      <c r="P286" s="2801"/>
      <c r="Q286" s="2801"/>
      <c r="R286" s="2801"/>
      <c r="S286" s="2801"/>
      <c r="T286" s="2802"/>
      <c r="V286" s="2803"/>
      <c r="W286" s="2801"/>
      <c r="X286" s="2801"/>
      <c r="Y286" s="2801"/>
      <c r="Z286" s="2801"/>
      <c r="AA286" s="2801"/>
      <c r="AB286" s="2802"/>
      <c r="AC286" s="2785"/>
      <c r="AD286" s="2795"/>
      <c r="AE286" s="2793"/>
      <c r="AF286" s="2793"/>
      <c r="AG286" s="2796"/>
      <c r="AH286" s="2796"/>
      <c r="AI286" s="2796"/>
      <c r="AJ286" s="2796"/>
      <c r="AK286" s="2797"/>
      <c r="AL286" s="2797"/>
      <c r="AM286" s="2797"/>
      <c r="AN286" s="2797"/>
      <c r="AO286" s="2797"/>
      <c r="AP286" s="2797"/>
      <c r="AQ286" s="2797"/>
      <c r="AR286" s="2799"/>
      <c r="AS286" s="2789"/>
      <c r="AT286" s="2758"/>
      <c r="AU286" s="2548" t="s">
        <v>6962</v>
      </c>
      <c r="AX286" s="3438" t="str">
        <f t="shared" si="4"/>
        <v>Please complete all cells in row</v>
      </c>
      <c r="AY286" s="3132">
        <v>3</v>
      </c>
      <c r="AZ286" s="3485"/>
    </row>
    <row r="287" spans="2:52" ht="16.2" customHeight="1">
      <c r="B287" s="2790" t="s">
        <v>6427</v>
      </c>
      <c r="C287" s="2791" t="s">
        <v>5869</v>
      </c>
      <c r="D287" s="2792" t="s">
        <v>731</v>
      </c>
      <c r="E287" s="2792">
        <v>3</v>
      </c>
      <c r="F287" s="2801"/>
      <c r="G287" s="2801"/>
      <c r="H287" s="2801"/>
      <c r="I287" s="2801"/>
      <c r="J287" s="2801"/>
      <c r="K287" s="2801"/>
      <c r="L287" s="2802"/>
      <c r="M287" s="2800"/>
      <c r="N287" s="2803"/>
      <c r="O287" s="2801"/>
      <c r="P287" s="2801"/>
      <c r="Q287" s="2801"/>
      <c r="R287" s="2801"/>
      <c r="S287" s="2801"/>
      <c r="T287" s="2802"/>
      <c r="V287" s="2803"/>
      <c r="W287" s="2801"/>
      <c r="X287" s="2801"/>
      <c r="Y287" s="2801"/>
      <c r="Z287" s="2801"/>
      <c r="AA287" s="2801"/>
      <c r="AB287" s="2802"/>
      <c r="AC287" s="2785"/>
      <c r="AD287" s="2795"/>
      <c r="AE287" s="2793"/>
      <c r="AF287" s="2793"/>
      <c r="AG287" s="2796"/>
      <c r="AH287" s="2796"/>
      <c r="AI287" s="2796"/>
      <c r="AJ287" s="2796"/>
      <c r="AK287" s="2797"/>
      <c r="AL287" s="2797"/>
      <c r="AM287" s="2797"/>
      <c r="AN287" s="2797"/>
      <c r="AO287" s="2797"/>
      <c r="AP287" s="2797"/>
      <c r="AQ287" s="2797"/>
      <c r="AR287" s="2799"/>
      <c r="AS287" s="2789"/>
      <c r="AT287" s="2758"/>
      <c r="AU287" s="2548" t="s">
        <v>6963</v>
      </c>
      <c r="AX287" s="3438" t="str">
        <f t="shared" si="4"/>
        <v>Please complete all cells in row</v>
      </c>
      <c r="AY287" s="3132">
        <v>3</v>
      </c>
      <c r="AZ287" s="3485"/>
    </row>
    <row r="288" spans="2:52" ht="16.2" customHeight="1">
      <c r="B288" s="2790" t="s">
        <v>6429</v>
      </c>
      <c r="C288" s="2791" t="s">
        <v>5869</v>
      </c>
      <c r="D288" s="2792" t="s">
        <v>731</v>
      </c>
      <c r="E288" s="2792">
        <v>3</v>
      </c>
      <c r="F288" s="2801"/>
      <c r="G288" s="2801"/>
      <c r="H288" s="2801"/>
      <c r="I288" s="2801"/>
      <c r="J288" s="2801"/>
      <c r="K288" s="2801"/>
      <c r="L288" s="2802"/>
      <c r="M288" s="2800"/>
      <c r="N288" s="2803"/>
      <c r="O288" s="2801"/>
      <c r="P288" s="2801"/>
      <c r="Q288" s="2801"/>
      <c r="R288" s="2801"/>
      <c r="S288" s="2801"/>
      <c r="T288" s="2802"/>
      <c r="V288" s="2803"/>
      <c r="W288" s="2801"/>
      <c r="X288" s="2801"/>
      <c r="Y288" s="2801"/>
      <c r="Z288" s="2801"/>
      <c r="AA288" s="2801"/>
      <c r="AB288" s="2802"/>
      <c r="AC288" s="2785"/>
      <c r="AD288" s="2795"/>
      <c r="AE288" s="2793"/>
      <c r="AF288" s="2793"/>
      <c r="AG288" s="2796"/>
      <c r="AH288" s="2796"/>
      <c r="AI288" s="2796"/>
      <c r="AJ288" s="2796"/>
      <c r="AK288" s="2797"/>
      <c r="AL288" s="2797"/>
      <c r="AM288" s="2797"/>
      <c r="AN288" s="2797"/>
      <c r="AO288" s="2797"/>
      <c r="AP288" s="2797"/>
      <c r="AQ288" s="2797"/>
      <c r="AR288" s="2799"/>
      <c r="AS288" s="2789"/>
      <c r="AT288" s="2758"/>
      <c r="AU288" s="2548" t="s">
        <v>6964</v>
      </c>
      <c r="AX288" s="3438" t="str">
        <f t="shared" si="4"/>
        <v>Please complete all cells in row</v>
      </c>
      <c r="AY288" s="3132">
        <v>3</v>
      </c>
      <c r="AZ288" s="3485"/>
    </row>
    <row r="289" spans="2:52" ht="16.2" customHeight="1">
      <c r="B289" s="2790" t="s">
        <v>6431</v>
      </c>
      <c r="C289" s="2791" t="s">
        <v>5869</v>
      </c>
      <c r="D289" s="2792" t="s">
        <v>731</v>
      </c>
      <c r="E289" s="2792">
        <v>3</v>
      </c>
      <c r="F289" s="2801"/>
      <c r="G289" s="2801"/>
      <c r="H289" s="2801"/>
      <c r="I289" s="2801"/>
      <c r="J289" s="2801"/>
      <c r="K289" s="2801"/>
      <c r="L289" s="2802"/>
      <c r="M289" s="2800"/>
      <c r="N289" s="2803"/>
      <c r="O289" s="2801"/>
      <c r="P289" s="2801"/>
      <c r="Q289" s="2801"/>
      <c r="R289" s="2801"/>
      <c r="S289" s="2801"/>
      <c r="T289" s="2802"/>
      <c r="V289" s="2803"/>
      <c r="W289" s="2801"/>
      <c r="X289" s="2801"/>
      <c r="Y289" s="2801"/>
      <c r="Z289" s="2801"/>
      <c r="AA289" s="2801"/>
      <c r="AB289" s="2802"/>
      <c r="AC289" s="2785"/>
      <c r="AD289" s="2795"/>
      <c r="AE289" s="2793"/>
      <c r="AF289" s="2793"/>
      <c r="AG289" s="2796"/>
      <c r="AH289" s="2796"/>
      <c r="AI289" s="2796"/>
      <c r="AJ289" s="2796"/>
      <c r="AK289" s="2797"/>
      <c r="AL289" s="2797"/>
      <c r="AM289" s="2797"/>
      <c r="AN289" s="2797"/>
      <c r="AO289" s="2797"/>
      <c r="AP289" s="2797"/>
      <c r="AQ289" s="2797"/>
      <c r="AR289" s="2799"/>
      <c r="AS289" s="2789"/>
      <c r="AT289" s="2758"/>
      <c r="AU289" s="2548" t="s">
        <v>6965</v>
      </c>
      <c r="AX289" s="3438" t="str">
        <f t="shared" si="4"/>
        <v>Please complete all cells in row</v>
      </c>
      <c r="AY289" s="3132">
        <v>3</v>
      </c>
      <c r="AZ289" s="3485"/>
    </row>
    <row r="290" spans="2:52" ht="16.2" customHeight="1">
      <c r="B290" s="2790" t="s">
        <v>6433</v>
      </c>
      <c r="C290" s="2791" t="s">
        <v>5869</v>
      </c>
      <c r="D290" s="2792" t="s">
        <v>731</v>
      </c>
      <c r="E290" s="2792">
        <v>3</v>
      </c>
      <c r="F290" s="2801"/>
      <c r="G290" s="2801"/>
      <c r="H290" s="2801"/>
      <c r="I290" s="2801"/>
      <c r="J290" s="2801"/>
      <c r="K290" s="2801"/>
      <c r="L290" s="2802"/>
      <c r="M290" s="2800"/>
      <c r="N290" s="2803"/>
      <c r="O290" s="2801"/>
      <c r="P290" s="2801"/>
      <c r="Q290" s="2801"/>
      <c r="R290" s="2801"/>
      <c r="S290" s="2801"/>
      <c r="T290" s="2802"/>
      <c r="V290" s="2803"/>
      <c r="W290" s="2801"/>
      <c r="X290" s="2801"/>
      <c r="Y290" s="2801"/>
      <c r="Z290" s="2801"/>
      <c r="AA290" s="2801"/>
      <c r="AB290" s="2802"/>
      <c r="AC290" s="2785"/>
      <c r="AD290" s="2795"/>
      <c r="AE290" s="2793"/>
      <c r="AF290" s="2793"/>
      <c r="AG290" s="2796"/>
      <c r="AH290" s="2796"/>
      <c r="AI290" s="2796"/>
      <c r="AJ290" s="2796"/>
      <c r="AK290" s="2797"/>
      <c r="AL290" s="2797"/>
      <c r="AM290" s="2797"/>
      <c r="AN290" s="2797"/>
      <c r="AO290" s="2797"/>
      <c r="AP290" s="2797"/>
      <c r="AQ290" s="2797"/>
      <c r="AR290" s="2799"/>
      <c r="AS290" s="2789"/>
      <c r="AT290" s="2758"/>
      <c r="AU290" s="2548" t="s">
        <v>6966</v>
      </c>
      <c r="AX290" s="3438" t="str">
        <f t="shared" si="4"/>
        <v>Please complete all cells in row</v>
      </c>
      <c r="AY290" s="3132">
        <v>3</v>
      </c>
      <c r="AZ290" s="3485"/>
    </row>
    <row r="291" spans="2:52" ht="16.2" customHeight="1">
      <c r="B291" s="2790" t="s">
        <v>6435</v>
      </c>
      <c r="C291" s="2791" t="s">
        <v>5869</v>
      </c>
      <c r="D291" s="2792" t="s">
        <v>731</v>
      </c>
      <c r="E291" s="2792">
        <v>3</v>
      </c>
      <c r="F291" s="2801"/>
      <c r="G291" s="2801"/>
      <c r="H291" s="2801"/>
      <c r="I291" s="2801"/>
      <c r="J291" s="2801"/>
      <c r="K291" s="2801"/>
      <c r="L291" s="2802"/>
      <c r="M291" s="2800"/>
      <c r="N291" s="2803"/>
      <c r="O291" s="2801"/>
      <c r="P291" s="2801"/>
      <c r="Q291" s="2801"/>
      <c r="R291" s="2801"/>
      <c r="S291" s="2801"/>
      <c r="T291" s="2802"/>
      <c r="V291" s="2803"/>
      <c r="W291" s="2801"/>
      <c r="X291" s="2801"/>
      <c r="Y291" s="2801"/>
      <c r="Z291" s="2801"/>
      <c r="AA291" s="2801"/>
      <c r="AB291" s="2802"/>
      <c r="AC291" s="2785"/>
      <c r="AD291" s="2795"/>
      <c r="AE291" s="2793"/>
      <c r="AF291" s="2793"/>
      <c r="AG291" s="2796"/>
      <c r="AH291" s="2796"/>
      <c r="AI291" s="2796"/>
      <c r="AJ291" s="2796"/>
      <c r="AK291" s="2797"/>
      <c r="AL291" s="2797"/>
      <c r="AM291" s="2797"/>
      <c r="AN291" s="2797"/>
      <c r="AO291" s="2797"/>
      <c r="AP291" s="2797"/>
      <c r="AQ291" s="2797"/>
      <c r="AR291" s="2799"/>
      <c r="AS291" s="2789"/>
      <c r="AT291" s="2758"/>
      <c r="AU291" s="2548" t="s">
        <v>6967</v>
      </c>
      <c r="AX291" s="3438" t="str">
        <f t="shared" si="4"/>
        <v>Please complete all cells in row</v>
      </c>
      <c r="AY291" s="3132">
        <v>3</v>
      </c>
      <c r="AZ291" s="3485"/>
    </row>
    <row r="292" spans="2:52" ht="16.2" customHeight="1">
      <c r="B292" s="2790" t="s">
        <v>6437</v>
      </c>
      <c r="C292" s="2791" t="s">
        <v>5869</v>
      </c>
      <c r="D292" s="2792" t="s">
        <v>731</v>
      </c>
      <c r="E292" s="2792">
        <v>3</v>
      </c>
      <c r="F292" s="2801"/>
      <c r="G292" s="2801"/>
      <c r="H292" s="2801"/>
      <c r="I292" s="2801"/>
      <c r="J292" s="2801"/>
      <c r="K292" s="2801"/>
      <c r="L292" s="2802"/>
      <c r="M292" s="2800"/>
      <c r="N292" s="2803"/>
      <c r="O292" s="2801"/>
      <c r="P292" s="2801"/>
      <c r="Q292" s="2801"/>
      <c r="R292" s="2801"/>
      <c r="S292" s="2801"/>
      <c r="T292" s="2802"/>
      <c r="V292" s="2803"/>
      <c r="W292" s="2801"/>
      <c r="X292" s="2801"/>
      <c r="Y292" s="2801"/>
      <c r="Z292" s="2801"/>
      <c r="AA292" s="2801"/>
      <c r="AB292" s="2802"/>
      <c r="AC292" s="2785"/>
      <c r="AD292" s="2795"/>
      <c r="AE292" s="2793"/>
      <c r="AF292" s="2793"/>
      <c r="AG292" s="2796"/>
      <c r="AH292" s="2796"/>
      <c r="AI292" s="2796"/>
      <c r="AJ292" s="2796"/>
      <c r="AK292" s="2797"/>
      <c r="AL292" s="2797"/>
      <c r="AM292" s="2797"/>
      <c r="AN292" s="2797"/>
      <c r="AO292" s="2797"/>
      <c r="AP292" s="2797"/>
      <c r="AQ292" s="2797"/>
      <c r="AR292" s="2799"/>
      <c r="AS292" s="2789"/>
      <c r="AT292" s="2758"/>
      <c r="AU292" s="2548" t="s">
        <v>6968</v>
      </c>
      <c r="AX292" s="3438" t="str">
        <f t="shared" si="4"/>
        <v>Please complete all cells in row</v>
      </c>
      <c r="AY292" s="3132">
        <v>3</v>
      </c>
      <c r="AZ292" s="3485"/>
    </row>
    <row r="293" spans="2:52" ht="16.2" customHeight="1">
      <c r="B293" s="2790" t="s">
        <v>6439</v>
      </c>
      <c r="C293" s="2791" t="s">
        <v>5869</v>
      </c>
      <c r="D293" s="2792" t="s">
        <v>731</v>
      </c>
      <c r="E293" s="2792">
        <v>3</v>
      </c>
      <c r="F293" s="2801"/>
      <c r="G293" s="2801"/>
      <c r="H293" s="2801"/>
      <c r="I293" s="2801"/>
      <c r="J293" s="2801"/>
      <c r="K293" s="2801"/>
      <c r="L293" s="2802"/>
      <c r="M293" s="2800"/>
      <c r="N293" s="2803"/>
      <c r="O293" s="2801"/>
      <c r="P293" s="2801"/>
      <c r="Q293" s="2801"/>
      <c r="R293" s="2801"/>
      <c r="S293" s="2801"/>
      <c r="T293" s="2802"/>
      <c r="V293" s="2803"/>
      <c r="W293" s="2801"/>
      <c r="X293" s="2801"/>
      <c r="Y293" s="2801"/>
      <c r="Z293" s="2801"/>
      <c r="AA293" s="2801"/>
      <c r="AB293" s="2802"/>
      <c r="AC293" s="2785"/>
      <c r="AD293" s="2795"/>
      <c r="AE293" s="2793"/>
      <c r="AF293" s="2793"/>
      <c r="AG293" s="2796"/>
      <c r="AH293" s="2796"/>
      <c r="AI293" s="2796"/>
      <c r="AJ293" s="2796"/>
      <c r="AK293" s="2797"/>
      <c r="AL293" s="2797"/>
      <c r="AM293" s="2797"/>
      <c r="AN293" s="2797"/>
      <c r="AO293" s="2797"/>
      <c r="AP293" s="2797"/>
      <c r="AQ293" s="2797"/>
      <c r="AR293" s="2799"/>
      <c r="AS293" s="2789"/>
      <c r="AT293" s="2758"/>
      <c r="AU293" s="2548" t="s">
        <v>6969</v>
      </c>
      <c r="AX293" s="3438" t="str">
        <f t="shared" si="4"/>
        <v>Please complete all cells in row</v>
      </c>
      <c r="AY293" s="3132">
        <v>3</v>
      </c>
      <c r="AZ293" s="3485"/>
    </row>
    <row r="294" spans="2:52" ht="16.2" customHeight="1">
      <c r="B294" s="2790" t="s">
        <v>6441</v>
      </c>
      <c r="C294" s="2791" t="s">
        <v>5869</v>
      </c>
      <c r="D294" s="2792" t="s">
        <v>731</v>
      </c>
      <c r="E294" s="2792">
        <v>3</v>
      </c>
      <c r="F294" s="2801"/>
      <c r="G294" s="2801"/>
      <c r="H294" s="2801"/>
      <c r="I294" s="2801"/>
      <c r="J294" s="2801"/>
      <c r="K294" s="2801"/>
      <c r="L294" s="2802"/>
      <c r="M294" s="2800"/>
      <c r="N294" s="2803"/>
      <c r="O294" s="2801"/>
      <c r="P294" s="2801"/>
      <c r="Q294" s="2801"/>
      <c r="R294" s="2801"/>
      <c r="S294" s="2801"/>
      <c r="T294" s="2802"/>
      <c r="V294" s="2803"/>
      <c r="W294" s="2801"/>
      <c r="X294" s="2801"/>
      <c r="Y294" s="2801"/>
      <c r="Z294" s="2801"/>
      <c r="AA294" s="2801"/>
      <c r="AB294" s="2802"/>
      <c r="AC294" s="2785"/>
      <c r="AD294" s="2795"/>
      <c r="AE294" s="2793"/>
      <c r="AF294" s="2793"/>
      <c r="AG294" s="2796"/>
      <c r="AH294" s="2796"/>
      <c r="AI294" s="2796"/>
      <c r="AJ294" s="2796"/>
      <c r="AK294" s="2797"/>
      <c r="AL294" s="2797"/>
      <c r="AM294" s="2797"/>
      <c r="AN294" s="2797"/>
      <c r="AO294" s="2797"/>
      <c r="AP294" s="2797"/>
      <c r="AQ294" s="2797"/>
      <c r="AR294" s="2799"/>
      <c r="AS294" s="2789"/>
      <c r="AT294" s="2758"/>
      <c r="AU294" s="2548" t="s">
        <v>6970</v>
      </c>
      <c r="AX294" s="3438" t="str">
        <f t="shared" si="4"/>
        <v>Please complete all cells in row</v>
      </c>
      <c r="AY294" s="3132">
        <v>3</v>
      </c>
      <c r="AZ294" s="3485"/>
    </row>
    <row r="295" spans="2:52" ht="16.2" customHeight="1">
      <c r="B295" s="2790" t="s">
        <v>6443</v>
      </c>
      <c r="C295" s="2791" t="s">
        <v>5869</v>
      </c>
      <c r="D295" s="2792" t="s">
        <v>731</v>
      </c>
      <c r="E295" s="2792">
        <v>3</v>
      </c>
      <c r="F295" s="2801"/>
      <c r="G295" s="2801"/>
      <c r="H295" s="2801"/>
      <c r="I295" s="2801"/>
      <c r="J295" s="2801"/>
      <c r="K295" s="2801"/>
      <c r="L295" s="2802"/>
      <c r="M295" s="2800"/>
      <c r="N295" s="2803"/>
      <c r="O295" s="2801"/>
      <c r="P295" s="2801"/>
      <c r="Q295" s="2801"/>
      <c r="R295" s="2801"/>
      <c r="S295" s="2801"/>
      <c r="T295" s="2802"/>
      <c r="V295" s="2803"/>
      <c r="W295" s="2801"/>
      <c r="X295" s="2801"/>
      <c r="Y295" s="2801"/>
      <c r="Z295" s="2801"/>
      <c r="AA295" s="2801"/>
      <c r="AB295" s="2802"/>
      <c r="AC295" s="2785"/>
      <c r="AD295" s="2795"/>
      <c r="AE295" s="2793"/>
      <c r="AF295" s="2793"/>
      <c r="AG295" s="2796"/>
      <c r="AH295" s="2796"/>
      <c r="AI295" s="2796"/>
      <c r="AJ295" s="2796"/>
      <c r="AK295" s="2797"/>
      <c r="AL295" s="2797"/>
      <c r="AM295" s="2797"/>
      <c r="AN295" s="2797"/>
      <c r="AO295" s="2797"/>
      <c r="AP295" s="2797"/>
      <c r="AQ295" s="2797"/>
      <c r="AR295" s="2799"/>
      <c r="AS295" s="2789"/>
      <c r="AT295" s="2758"/>
      <c r="AU295" s="2548" t="s">
        <v>6971</v>
      </c>
      <c r="AX295" s="3438" t="str">
        <f t="shared" si="4"/>
        <v>Please complete all cells in row</v>
      </c>
      <c r="AY295" s="3132">
        <v>3</v>
      </c>
      <c r="AZ295" s="3485"/>
    </row>
    <row r="296" spans="2:52" ht="16.2" customHeight="1">
      <c r="B296" s="2790" t="s">
        <v>6445</v>
      </c>
      <c r="C296" s="2791" t="s">
        <v>5869</v>
      </c>
      <c r="D296" s="2792" t="s">
        <v>731</v>
      </c>
      <c r="E296" s="2792">
        <v>3</v>
      </c>
      <c r="F296" s="2801"/>
      <c r="G296" s="2801"/>
      <c r="H296" s="2801"/>
      <c r="I296" s="2801"/>
      <c r="J296" s="2801"/>
      <c r="K296" s="2801"/>
      <c r="L296" s="2802"/>
      <c r="M296" s="2800"/>
      <c r="N296" s="2803"/>
      <c r="O296" s="2801"/>
      <c r="P296" s="2801"/>
      <c r="Q296" s="2801"/>
      <c r="R296" s="2801"/>
      <c r="S296" s="2801"/>
      <c r="T296" s="2802"/>
      <c r="V296" s="2803"/>
      <c r="W296" s="2801"/>
      <c r="X296" s="2801"/>
      <c r="Y296" s="2801"/>
      <c r="Z296" s="2801"/>
      <c r="AA296" s="2801"/>
      <c r="AB296" s="2802"/>
      <c r="AC296" s="2785"/>
      <c r="AD296" s="2795"/>
      <c r="AE296" s="2793"/>
      <c r="AF296" s="2793"/>
      <c r="AG296" s="2796"/>
      <c r="AH296" s="2796"/>
      <c r="AI296" s="2796"/>
      <c r="AJ296" s="2796"/>
      <c r="AK296" s="2797"/>
      <c r="AL296" s="2797"/>
      <c r="AM296" s="2797"/>
      <c r="AN296" s="2797"/>
      <c r="AO296" s="2797"/>
      <c r="AP296" s="2797"/>
      <c r="AQ296" s="2797"/>
      <c r="AR296" s="2799"/>
      <c r="AS296" s="2789"/>
      <c r="AT296" s="2758"/>
      <c r="AU296" s="2548" t="s">
        <v>6972</v>
      </c>
      <c r="AX296" s="3438" t="str">
        <f t="shared" si="4"/>
        <v>Please complete all cells in row</v>
      </c>
      <c r="AY296" s="3132">
        <v>3</v>
      </c>
      <c r="AZ296" s="3485"/>
    </row>
    <row r="297" spans="2:52" ht="16.2" customHeight="1">
      <c r="B297" s="2790" t="s">
        <v>6447</v>
      </c>
      <c r="C297" s="2791" t="s">
        <v>5869</v>
      </c>
      <c r="D297" s="2792" t="s">
        <v>731</v>
      </c>
      <c r="E297" s="2792">
        <v>3</v>
      </c>
      <c r="F297" s="2801"/>
      <c r="G297" s="2801"/>
      <c r="H297" s="2801"/>
      <c r="I297" s="2801"/>
      <c r="J297" s="2801"/>
      <c r="K297" s="2801"/>
      <c r="L297" s="2802"/>
      <c r="M297" s="2800"/>
      <c r="N297" s="2803"/>
      <c r="O297" s="2801"/>
      <c r="P297" s="2801"/>
      <c r="Q297" s="2801"/>
      <c r="R297" s="2801"/>
      <c r="S297" s="2801"/>
      <c r="T297" s="2802"/>
      <c r="V297" s="2803"/>
      <c r="W297" s="2801"/>
      <c r="X297" s="2801"/>
      <c r="Y297" s="2801"/>
      <c r="Z297" s="2801"/>
      <c r="AA297" s="2801"/>
      <c r="AB297" s="2802"/>
      <c r="AC297" s="2785"/>
      <c r="AD297" s="2795"/>
      <c r="AE297" s="2793"/>
      <c r="AF297" s="2793"/>
      <c r="AG297" s="2796"/>
      <c r="AH297" s="2796"/>
      <c r="AI297" s="2796"/>
      <c r="AJ297" s="2796"/>
      <c r="AK297" s="2797"/>
      <c r="AL297" s="2797"/>
      <c r="AM297" s="2797"/>
      <c r="AN297" s="2797"/>
      <c r="AO297" s="2797"/>
      <c r="AP297" s="2797"/>
      <c r="AQ297" s="2797"/>
      <c r="AR297" s="2799"/>
      <c r="AS297" s="2789"/>
      <c r="AT297" s="2758"/>
      <c r="AU297" s="2548" t="s">
        <v>6973</v>
      </c>
      <c r="AX297" s="3438" t="str">
        <f t="shared" si="4"/>
        <v>Please complete all cells in row</v>
      </c>
      <c r="AY297" s="3132">
        <v>3</v>
      </c>
      <c r="AZ297" s="3485"/>
    </row>
    <row r="298" spans="2:52" ht="16.2" customHeight="1">
      <c r="B298" s="2790" t="s">
        <v>6449</v>
      </c>
      <c r="C298" s="2791" t="s">
        <v>5869</v>
      </c>
      <c r="D298" s="2792" t="s">
        <v>731</v>
      </c>
      <c r="E298" s="2792">
        <v>3</v>
      </c>
      <c r="F298" s="2801"/>
      <c r="G298" s="2801"/>
      <c r="H298" s="2801"/>
      <c r="I298" s="2801"/>
      <c r="J298" s="2801"/>
      <c r="K298" s="2801"/>
      <c r="L298" s="2802"/>
      <c r="M298" s="2800"/>
      <c r="N298" s="2803"/>
      <c r="O298" s="2801"/>
      <c r="P298" s="2801"/>
      <c r="Q298" s="2801"/>
      <c r="R298" s="2801"/>
      <c r="S298" s="2801"/>
      <c r="T298" s="2802"/>
      <c r="V298" s="2803"/>
      <c r="W298" s="2801"/>
      <c r="X298" s="2801"/>
      <c r="Y298" s="2801"/>
      <c r="Z298" s="2801"/>
      <c r="AA298" s="2801"/>
      <c r="AB298" s="2802"/>
      <c r="AC298" s="2785"/>
      <c r="AD298" s="2795"/>
      <c r="AE298" s="2793"/>
      <c r="AF298" s="2793"/>
      <c r="AG298" s="2796"/>
      <c r="AH298" s="2796"/>
      <c r="AI298" s="2796"/>
      <c r="AJ298" s="2796"/>
      <c r="AK298" s="2797"/>
      <c r="AL298" s="2797"/>
      <c r="AM298" s="2797"/>
      <c r="AN298" s="2797"/>
      <c r="AO298" s="2797"/>
      <c r="AP298" s="2797"/>
      <c r="AQ298" s="2797"/>
      <c r="AR298" s="2799"/>
      <c r="AS298" s="2789"/>
      <c r="AT298" s="2758"/>
      <c r="AU298" s="2548" t="s">
        <v>6974</v>
      </c>
      <c r="AX298" s="3438" t="str">
        <f t="shared" si="4"/>
        <v>Please complete all cells in row</v>
      </c>
      <c r="AY298" s="3132">
        <v>3</v>
      </c>
      <c r="AZ298" s="3485"/>
    </row>
    <row r="299" spans="2:52" ht="16.2" customHeight="1">
      <c r="B299" s="2790" t="s">
        <v>6451</v>
      </c>
      <c r="C299" s="2791" t="s">
        <v>5869</v>
      </c>
      <c r="D299" s="2792" t="s">
        <v>731</v>
      </c>
      <c r="E299" s="2792">
        <v>3</v>
      </c>
      <c r="F299" s="2801"/>
      <c r="G299" s="2801"/>
      <c r="H299" s="2801"/>
      <c r="I299" s="2801"/>
      <c r="J299" s="2801"/>
      <c r="K299" s="2801"/>
      <c r="L299" s="2802"/>
      <c r="M299" s="2800"/>
      <c r="N299" s="2803"/>
      <c r="O299" s="2801"/>
      <c r="P299" s="2801"/>
      <c r="Q299" s="2801"/>
      <c r="R299" s="2801"/>
      <c r="S299" s="2801"/>
      <c r="T299" s="2802"/>
      <c r="V299" s="2803"/>
      <c r="W299" s="2801"/>
      <c r="X299" s="2801"/>
      <c r="Y299" s="2801"/>
      <c r="Z299" s="2801"/>
      <c r="AA299" s="2801"/>
      <c r="AB299" s="2802"/>
      <c r="AC299" s="2785"/>
      <c r="AD299" s="2795"/>
      <c r="AE299" s="2793"/>
      <c r="AF299" s="2793"/>
      <c r="AG299" s="2796"/>
      <c r="AH299" s="2796"/>
      <c r="AI299" s="2796"/>
      <c r="AJ299" s="2796"/>
      <c r="AK299" s="2797"/>
      <c r="AL299" s="2797"/>
      <c r="AM299" s="2797"/>
      <c r="AN299" s="2797"/>
      <c r="AO299" s="2797"/>
      <c r="AP299" s="2797"/>
      <c r="AQ299" s="2797"/>
      <c r="AR299" s="2799"/>
      <c r="AS299" s="2789"/>
      <c r="AT299" s="2758"/>
      <c r="AU299" s="2548" t="s">
        <v>6975</v>
      </c>
      <c r="AX299" s="3438" t="str">
        <f t="shared" si="4"/>
        <v>Please complete all cells in row</v>
      </c>
      <c r="AY299" s="3132">
        <v>3</v>
      </c>
      <c r="AZ299" s="3485"/>
    </row>
    <row r="300" spans="2:52" ht="16.2" customHeight="1">
      <c r="B300" s="2790" t="s">
        <v>6453</v>
      </c>
      <c r="C300" s="2791" t="s">
        <v>5869</v>
      </c>
      <c r="D300" s="2792" t="s">
        <v>731</v>
      </c>
      <c r="E300" s="2792">
        <v>3</v>
      </c>
      <c r="F300" s="2801"/>
      <c r="G300" s="2801"/>
      <c r="H300" s="2801"/>
      <c r="I300" s="2801"/>
      <c r="J300" s="2801"/>
      <c r="K300" s="2801"/>
      <c r="L300" s="2802"/>
      <c r="M300" s="2800"/>
      <c r="N300" s="2803"/>
      <c r="O300" s="2801"/>
      <c r="P300" s="2801"/>
      <c r="Q300" s="2801"/>
      <c r="R300" s="2801"/>
      <c r="S300" s="2801"/>
      <c r="T300" s="2802"/>
      <c r="V300" s="2803"/>
      <c r="W300" s="2801"/>
      <c r="X300" s="2801"/>
      <c r="Y300" s="2801"/>
      <c r="Z300" s="2801"/>
      <c r="AA300" s="2801"/>
      <c r="AB300" s="2802"/>
      <c r="AC300" s="2785"/>
      <c r="AD300" s="2795"/>
      <c r="AE300" s="2793"/>
      <c r="AF300" s="2793"/>
      <c r="AG300" s="2796"/>
      <c r="AH300" s="2796"/>
      <c r="AI300" s="2796"/>
      <c r="AJ300" s="2796"/>
      <c r="AK300" s="2797"/>
      <c r="AL300" s="2797"/>
      <c r="AM300" s="2797"/>
      <c r="AN300" s="2797"/>
      <c r="AO300" s="2797"/>
      <c r="AP300" s="2797"/>
      <c r="AQ300" s="2797"/>
      <c r="AR300" s="2799"/>
      <c r="AS300" s="2789"/>
      <c r="AT300" s="2758"/>
      <c r="AU300" s="2548" t="s">
        <v>6976</v>
      </c>
      <c r="AX300" s="3438" t="str">
        <f t="shared" si="4"/>
        <v>Please complete all cells in row</v>
      </c>
      <c r="AY300" s="3132">
        <v>3</v>
      </c>
      <c r="AZ300" s="3485"/>
    </row>
    <row r="301" spans="2:52" ht="16.2" customHeight="1">
      <c r="B301" s="2790" t="s">
        <v>6455</v>
      </c>
      <c r="C301" s="2791" t="s">
        <v>5869</v>
      </c>
      <c r="D301" s="2792" t="s">
        <v>731</v>
      </c>
      <c r="E301" s="2792">
        <v>3</v>
      </c>
      <c r="F301" s="2801"/>
      <c r="G301" s="2801"/>
      <c r="H301" s="2801"/>
      <c r="I301" s="2801"/>
      <c r="J301" s="2801"/>
      <c r="K301" s="2801"/>
      <c r="L301" s="2802"/>
      <c r="M301" s="2800"/>
      <c r="N301" s="2803"/>
      <c r="O301" s="2801"/>
      <c r="P301" s="2801"/>
      <c r="Q301" s="2801"/>
      <c r="R301" s="2801"/>
      <c r="S301" s="2801"/>
      <c r="T301" s="2802"/>
      <c r="V301" s="2803"/>
      <c r="W301" s="2801"/>
      <c r="X301" s="2801"/>
      <c r="Y301" s="2801"/>
      <c r="Z301" s="2801"/>
      <c r="AA301" s="2801"/>
      <c r="AB301" s="2802"/>
      <c r="AC301" s="2785"/>
      <c r="AD301" s="2795"/>
      <c r="AE301" s="2793"/>
      <c r="AF301" s="2793"/>
      <c r="AG301" s="2796"/>
      <c r="AH301" s="2796"/>
      <c r="AI301" s="2796"/>
      <c r="AJ301" s="2796"/>
      <c r="AK301" s="2797"/>
      <c r="AL301" s="2797"/>
      <c r="AM301" s="2797"/>
      <c r="AN301" s="2797"/>
      <c r="AO301" s="2797"/>
      <c r="AP301" s="2797"/>
      <c r="AQ301" s="2797"/>
      <c r="AR301" s="2799"/>
      <c r="AS301" s="2789"/>
      <c r="AT301" s="2758"/>
      <c r="AU301" s="2548" t="s">
        <v>6977</v>
      </c>
      <c r="AX301" s="3438" t="str">
        <f t="shared" si="4"/>
        <v>Please complete all cells in row</v>
      </c>
      <c r="AY301" s="3132">
        <v>3</v>
      </c>
      <c r="AZ301" s="3485"/>
    </row>
    <row r="302" spans="2:52" ht="16.2" customHeight="1">
      <c r="B302" s="2790" t="s">
        <v>6457</v>
      </c>
      <c r="C302" s="2791" t="s">
        <v>5869</v>
      </c>
      <c r="D302" s="2792" t="s">
        <v>731</v>
      </c>
      <c r="E302" s="2792">
        <v>3</v>
      </c>
      <c r="F302" s="2801"/>
      <c r="G302" s="2801"/>
      <c r="H302" s="2801"/>
      <c r="I302" s="2801"/>
      <c r="J302" s="2801"/>
      <c r="K302" s="2801"/>
      <c r="L302" s="2802"/>
      <c r="M302" s="2800"/>
      <c r="N302" s="2803"/>
      <c r="O302" s="2801"/>
      <c r="P302" s="2801"/>
      <c r="Q302" s="2801"/>
      <c r="R302" s="2801"/>
      <c r="S302" s="2801"/>
      <c r="T302" s="2802"/>
      <c r="V302" s="2803"/>
      <c r="W302" s="2801"/>
      <c r="X302" s="2801"/>
      <c r="Y302" s="2801"/>
      <c r="Z302" s="2801"/>
      <c r="AA302" s="2801"/>
      <c r="AB302" s="2802"/>
      <c r="AC302" s="2785"/>
      <c r="AD302" s="2795"/>
      <c r="AE302" s="2793"/>
      <c r="AF302" s="2793"/>
      <c r="AG302" s="2796"/>
      <c r="AH302" s="2796"/>
      <c r="AI302" s="2796"/>
      <c r="AJ302" s="2796"/>
      <c r="AK302" s="2797"/>
      <c r="AL302" s="2797"/>
      <c r="AM302" s="2797"/>
      <c r="AN302" s="2797"/>
      <c r="AO302" s="2797"/>
      <c r="AP302" s="2797"/>
      <c r="AQ302" s="2797"/>
      <c r="AR302" s="2799"/>
      <c r="AS302" s="2789"/>
      <c r="AT302" s="2758"/>
      <c r="AU302" s="2548" t="s">
        <v>6978</v>
      </c>
      <c r="AX302" s="3438" t="str">
        <f t="shared" si="4"/>
        <v>Please complete all cells in row</v>
      </c>
      <c r="AY302" s="3132">
        <v>3</v>
      </c>
      <c r="AZ302" s="3485"/>
    </row>
    <row r="303" spans="2:52" ht="16.2" customHeight="1">
      <c r="B303" s="2790" t="s">
        <v>6459</v>
      </c>
      <c r="C303" s="2791" t="s">
        <v>5869</v>
      </c>
      <c r="D303" s="2792" t="s">
        <v>731</v>
      </c>
      <c r="E303" s="2792">
        <v>3</v>
      </c>
      <c r="F303" s="2801"/>
      <c r="G303" s="2801"/>
      <c r="H303" s="2801"/>
      <c r="I303" s="2801"/>
      <c r="J303" s="2801"/>
      <c r="K303" s="2801"/>
      <c r="L303" s="2802"/>
      <c r="M303" s="2800"/>
      <c r="N303" s="2803"/>
      <c r="O303" s="2801"/>
      <c r="P303" s="2801"/>
      <c r="Q303" s="2801"/>
      <c r="R303" s="2801"/>
      <c r="S303" s="2801"/>
      <c r="T303" s="2802"/>
      <c r="V303" s="2803"/>
      <c r="W303" s="2801"/>
      <c r="X303" s="2801"/>
      <c r="Y303" s="2801"/>
      <c r="Z303" s="2801"/>
      <c r="AA303" s="2801"/>
      <c r="AB303" s="2802"/>
      <c r="AC303" s="2785"/>
      <c r="AD303" s="2795"/>
      <c r="AE303" s="2793"/>
      <c r="AF303" s="2793"/>
      <c r="AG303" s="2796"/>
      <c r="AH303" s="2796"/>
      <c r="AI303" s="2796"/>
      <c r="AJ303" s="2796"/>
      <c r="AK303" s="2797"/>
      <c r="AL303" s="2797"/>
      <c r="AM303" s="2797"/>
      <c r="AN303" s="2797"/>
      <c r="AO303" s="2797"/>
      <c r="AP303" s="2797"/>
      <c r="AQ303" s="2797"/>
      <c r="AR303" s="2799"/>
      <c r="AS303" s="2789"/>
      <c r="AT303" s="2758"/>
      <c r="AU303" s="2548" t="s">
        <v>6979</v>
      </c>
      <c r="AX303" s="3438" t="str">
        <f t="shared" si="4"/>
        <v>Please complete all cells in row</v>
      </c>
      <c r="AY303" s="3132">
        <v>3</v>
      </c>
      <c r="AZ303" s="3485"/>
    </row>
    <row r="304" spans="2:52" ht="16.2" customHeight="1">
      <c r="B304" s="2790" t="s">
        <v>6461</v>
      </c>
      <c r="C304" s="2791" t="s">
        <v>5869</v>
      </c>
      <c r="D304" s="2792" t="s">
        <v>731</v>
      </c>
      <c r="E304" s="2792">
        <v>3</v>
      </c>
      <c r="F304" s="2801"/>
      <c r="G304" s="2801"/>
      <c r="H304" s="2801"/>
      <c r="I304" s="2801"/>
      <c r="J304" s="2801"/>
      <c r="K304" s="2801"/>
      <c r="L304" s="2802"/>
      <c r="M304" s="2800"/>
      <c r="N304" s="2803"/>
      <c r="O304" s="2801"/>
      <c r="P304" s="2801"/>
      <c r="Q304" s="2801"/>
      <c r="R304" s="2801"/>
      <c r="S304" s="2801"/>
      <c r="T304" s="2802"/>
      <c r="V304" s="2803"/>
      <c r="W304" s="2801"/>
      <c r="X304" s="2801"/>
      <c r="Y304" s="2801"/>
      <c r="Z304" s="2801"/>
      <c r="AA304" s="2801"/>
      <c r="AB304" s="2802"/>
      <c r="AC304" s="2785"/>
      <c r="AD304" s="2795"/>
      <c r="AE304" s="2793"/>
      <c r="AF304" s="2793"/>
      <c r="AG304" s="2796"/>
      <c r="AH304" s="2796"/>
      <c r="AI304" s="2796"/>
      <c r="AJ304" s="2796"/>
      <c r="AK304" s="2797"/>
      <c r="AL304" s="2797"/>
      <c r="AM304" s="2797"/>
      <c r="AN304" s="2797"/>
      <c r="AO304" s="2797"/>
      <c r="AP304" s="2797"/>
      <c r="AQ304" s="2797"/>
      <c r="AR304" s="2799"/>
      <c r="AS304" s="2789"/>
      <c r="AT304" s="2758"/>
      <c r="AU304" s="2548" t="s">
        <v>6980</v>
      </c>
      <c r="AX304" s="3438" t="str">
        <f t="shared" si="4"/>
        <v>Please complete all cells in row</v>
      </c>
      <c r="AY304" s="3132">
        <v>3</v>
      </c>
      <c r="AZ304" s="3485"/>
    </row>
    <row r="305" spans="2:52" ht="16.2" customHeight="1">
      <c r="B305" s="2790" t="s">
        <v>6463</v>
      </c>
      <c r="C305" s="2791" t="s">
        <v>5869</v>
      </c>
      <c r="D305" s="2792" t="s">
        <v>731</v>
      </c>
      <c r="E305" s="2792">
        <v>3</v>
      </c>
      <c r="F305" s="2801"/>
      <c r="G305" s="2801"/>
      <c r="H305" s="2801"/>
      <c r="I305" s="2801"/>
      <c r="J305" s="2801"/>
      <c r="K305" s="2801"/>
      <c r="L305" s="2802"/>
      <c r="M305" s="2800"/>
      <c r="N305" s="2803"/>
      <c r="O305" s="2801"/>
      <c r="P305" s="2801"/>
      <c r="Q305" s="2801"/>
      <c r="R305" s="2801"/>
      <c r="S305" s="2801"/>
      <c r="T305" s="2802"/>
      <c r="V305" s="2803"/>
      <c r="W305" s="2801"/>
      <c r="X305" s="2801"/>
      <c r="Y305" s="2801"/>
      <c r="Z305" s="2801"/>
      <c r="AA305" s="2801"/>
      <c r="AB305" s="2802"/>
      <c r="AC305" s="2785"/>
      <c r="AD305" s="2795"/>
      <c r="AE305" s="2793"/>
      <c r="AF305" s="2793"/>
      <c r="AG305" s="2796"/>
      <c r="AH305" s="2796"/>
      <c r="AI305" s="2796"/>
      <c r="AJ305" s="2796"/>
      <c r="AK305" s="2797"/>
      <c r="AL305" s="2797"/>
      <c r="AM305" s="2797"/>
      <c r="AN305" s="2797"/>
      <c r="AO305" s="2797"/>
      <c r="AP305" s="2797"/>
      <c r="AQ305" s="2797"/>
      <c r="AR305" s="2799"/>
      <c r="AS305" s="2789"/>
      <c r="AT305" s="2758"/>
      <c r="AU305" s="2548" t="s">
        <v>6981</v>
      </c>
      <c r="AX305" s="3438" t="str">
        <f t="shared" si="4"/>
        <v>Please complete all cells in row</v>
      </c>
      <c r="AY305" s="3132">
        <v>3</v>
      </c>
      <c r="AZ305" s="3485"/>
    </row>
    <row r="306" spans="2:52" ht="16.2" customHeight="1">
      <c r="B306" s="2790" t="s">
        <v>6465</v>
      </c>
      <c r="C306" s="2791" t="s">
        <v>5869</v>
      </c>
      <c r="D306" s="2792" t="s">
        <v>731</v>
      </c>
      <c r="E306" s="2792">
        <v>3</v>
      </c>
      <c r="F306" s="2801"/>
      <c r="G306" s="2801"/>
      <c r="H306" s="2801"/>
      <c r="I306" s="2801"/>
      <c r="J306" s="2801"/>
      <c r="K306" s="2801"/>
      <c r="L306" s="2802"/>
      <c r="M306" s="2800"/>
      <c r="N306" s="2803"/>
      <c r="O306" s="2801"/>
      <c r="P306" s="2801"/>
      <c r="Q306" s="2801"/>
      <c r="R306" s="2801"/>
      <c r="S306" s="2801"/>
      <c r="T306" s="2802"/>
      <c r="V306" s="2803"/>
      <c r="W306" s="2801"/>
      <c r="X306" s="2801"/>
      <c r="Y306" s="2801"/>
      <c r="Z306" s="2801"/>
      <c r="AA306" s="2801"/>
      <c r="AB306" s="2802"/>
      <c r="AC306" s="2785"/>
      <c r="AD306" s="2795"/>
      <c r="AE306" s="2793"/>
      <c r="AF306" s="2793"/>
      <c r="AG306" s="2796"/>
      <c r="AH306" s="2796"/>
      <c r="AI306" s="2796"/>
      <c r="AJ306" s="2796"/>
      <c r="AK306" s="2797"/>
      <c r="AL306" s="2797"/>
      <c r="AM306" s="2797"/>
      <c r="AN306" s="2797"/>
      <c r="AO306" s="2797"/>
      <c r="AP306" s="2797"/>
      <c r="AQ306" s="2797"/>
      <c r="AR306" s="2799"/>
      <c r="AS306" s="2789"/>
      <c r="AT306" s="2758"/>
      <c r="AU306" s="2548" t="s">
        <v>6982</v>
      </c>
      <c r="AX306" s="3438" t="str">
        <f t="shared" si="4"/>
        <v>Please complete all cells in row</v>
      </c>
      <c r="AY306" s="3132">
        <v>3</v>
      </c>
      <c r="AZ306" s="3485"/>
    </row>
    <row r="307" spans="2:52" ht="16.2" customHeight="1">
      <c r="B307" s="2790" t="s">
        <v>6467</v>
      </c>
      <c r="C307" s="2791" t="s">
        <v>5869</v>
      </c>
      <c r="D307" s="2792" t="s">
        <v>731</v>
      </c>
      <c r="E307" s="2792">
        <v>3</v>
      </c>
      <c r="F307" s="2801"/>
      <c r="G307" s="2801"/>
      <c r="H307" s="2801"/>
      <c r="I307" s="2801"/>
      <c r="J307" s="2801"/>
      <c r="K307" s="2801"/>
      <c r="L307" s="2802"/>
      <c r="M307" s="2800"/>
      <c r="N307" s="2803"/>
      <c r="O307" s="2801"/>
      <c r="P307" s="2801"/>
      <c r="Q307" s="2801"/>
      <c r="R307" s="2801"/>
      <c r="S307" s="2801"/>
      <c r="T307" s="2802"/>
      <c r="V307" s="2803"/>
      <c r="W307" s="2801"/>
      <c r="X307" s="2801"/>
      <c r="Y307" s="2801"/>
      <c r="Z307" s="2801"/>
      <c r="AA307" s="2801"/>
      <c r="AB307" s="2802"/>
      <c r="AC307" s="2785"/>
      <c r="AD307" s="2795"/>
      <c r="AE307" s="2793"/>
      <c r="AF307" s="2793"/>
      <c r="AG307" s="2796"/>
      <c r="AH307" s="2796"/>
      <c r="AI307" s="2796"/>
      <c r="AJ307" s="2796"/>
      <c r="AK307" s="2797"/>
      <c r="AL307" s="2797"/>
      <c r="AM307" s="2797"/>
      <c r="AN307" s="2797"/>
      <c r="AO307" s="2797"/>
      <c r="AP307" s="2797"/>
      <c r="AQ307" s="2797"/>
      <c r="AR307" s="2799"/>
      <c r="AS307" s="2789"/>
      <c r="AT307" s="2758"/>
      <c r="AU307" s="2548" t="s">
        <v>6983</v>
      </c>
      <c r="AX307" s="3438" t="str">
        <f t="shared" si="4"/>
        <v>Please complete all cells in row</v>
      </c>
      <c r="AY307" s="3132">
        <v>3</v>
      </c>
      <c r="AZ307" s="3485"/>
    </row>
    <row r="308" spans="2:52" ht="16.2" customHeight="1">
      <c r="B308" s="2790" t="s">
        <v>6469</v>
      </c>
      <c r="C308" s="2791" t="s">
        <v>5869</v>
      </c>
      <c r="D308" s="2792" t="s">
        <v>731</v>
      </c>
      <c r="E308" s="2792">
        <v>3</v>
      </c>
      <c r="F308" s="2801"/>
      <c r="G308" s="2801"/>
      <c r="H308" s="2801"/>
      <c r="I308" s="2801"/>
      <c r="J308" s="2801"/>
      <c r="K308" s="2801"/>
      <c r="L308" s="2802"/>
      <c r="M308" s="2800"/>
      <c r="N308" s="2803"/>
      <c r="O308" s="2801"/>
      <c r="P308" s="2801"/>
      <c r="Q308" s="2801"/>
      <c r="R308" s="2801"/>
      <c r="S308" s="2801"/>
      <c r="T308" s="2802"/>
      <c r="V308" s="2803"/>
      <c r="W308" s="2801"/>
      <c r="X308" s="2801"/>
      <c r="Y308" s="2801"/>
      <c r="Z308" s="2801"/>
      <c r="AA308" s="2801"/>
      <c r="AB308" s="2802"/>
      <c r="AC308" s="2785"/>
      <c r="AD308" s="2795"/>
      <c r="AE308" s="2793"/>
      <c r="AF308" s="2793"/>
      <c r="AG308" s="2796"/>
      <c r="AH308" s="2796"/>
      <c r="AI308" s="2796"/>
      <c r="AJ308" s="2796"/>
      <c r="AK308" s="2797"/>
      <c r="AL308" s="2797"/>
      <c r="AM308" s="2797"/>
      <c r="AN308" s="2797"/>
      <c r="AO308" s="2797"/>
      <c r="AP308" s="2797"/>
      <c r="AQ308" s="2797"/>
      <c r="AR308" s="2799"/>
      <c r="AS308" s="2789"/>
      <c r="AT308" s="2758"/>
      <c r="AU308" s="2548" t="s">
        <v>6984</v>
      </c>
      <c r="AX308" s="3438" t="str">
        <f t="shared" si="4"/>
        <v>Please complete all cells in row</v>
      </c>
      <c r="AY308" s="3132">
        <v>3</v>
      </c>
      <c r="AZ308" s="3485"/>
    </row>
    <row r="309" spans="2:52" ht="16.2" customHeight="1">
      <c r="B309" s="2790" t="s">
        <v>6471</v>
      </c>
      <c r="C309" s="2791" t="s">
        <v>5869</v>
      </c>
      <c r="D309" s="2792" t="s">
        <v>731</v>
      </c>
      <c r="E309" s="2792">
        <v>3</v>
      </c>
      <c r="F309" s="2801"/>
      <c r="G309" s="2801"/>
      <c r="H309" s="2801"/>
      <c r="I309" s="2801"/>
      <c r="J309" s="2801"/>
      <c r="K309" s="2801"/>
      <c r="L309" s="2802"/>
      <c r="M309" s="2800"/>
      <c r="N309" s="2803"/>
      <c r="O309" s="2801"/>
      <c r="P309" s="2801"/>
      <c r="Q309" s="2801"/>
      <c r="R309" s="2801"/>
      <c r="S309" s="2801"/>
      <c r="T309" s="2802"/>
      <c r="V309" s="2803"/>
      <c r="W309" s="2801"/>
      <c r="X309" s="2801"/>
      <c r="Y309" s="2801"/>
      <c r="Z309" s="2801"/>
      <c r="AA309" s="2801"/>
      <c r="AB309" s="2802"/>
      <c r="AC309" s="2785"/>
      <c r="AD309" s="2795"/>
      <c r="AE309" s="2793"/>
      <c r="AF309" s="2793"/>
      <c r="AG309" s="2796"/>
      <c r="AH309" s="2796"/>
      <c r="AI309" s="2796"/>
      <c r="AJ309" s="2796"/>
      <c r="AK309" s="2797"/>
      <c r="AL309" s="2797"/>
      <c r="AM309" s="2797"/>
      <c r="AN309" s="2797"/>
      <c r="AO309" s="2797"/>
      <c r="AP309" s="2797"/>
      <c r="AQ309" s="2797"/>
      <c r="AR309" s="2799"/>
      <c r="AS309" s="2789"/>
      <c r="AT309" s="2758"/>
      <c r="AU309" s="2548" t="s">
        <v>6985</v>
      </c>
      <c r="AX309" s="3438" t="str">
        <f t="shared" si="4"/>
        <v>Please complete all cells in row</v>
      </c>
      <c r="AY309" s="3132">
        <v>3</v>
      </c>
      <c r="AZ309" s="3485"/>
    </row>
    <row r="310" spans="2:52" ht="16.2" customHeight="1">
      <c r="B310" s="2790" t="s">
        <v>6473</v>
      </c>
      <c r="C310" s="2791" t="s">
        <v>5869</v>
      </c>
      <c r="D310" s="2792" t="s">
        <v>731</v>
      </c>
      <c r="E310" s="2792">
        <v>3</v>
      </c>
      <c r="F310" s="2801"/>
      <c r="G310" s="2801"/>
      <c r="H310" s="2801"/>
      <c r="I310" s="2801"/>
      <c r="J310" s="2801"/>
      <c r="K310" s="2801"/>
      <c r="L310" s="2802"/>
      <c r="M310" s="2800"/>
      <c r="N310" s="2803"/>
      <c r="O310" s="2801"/>
      <c r="P310" s="2801"/>
      <c r="Q310" s="2801"/>
      <c r="R310" s="2801"/>
      <c r="S310" s="2801"/>
      <c r="T310" s="2802"/>
      <c r="V310" s="2803"/>
      <c r="W310" s="2801"/>
      <c r="X310" s="2801"/>
      <c r="Y310" s="2801"/>
      <c r="Z310" s="2801"/>
      <c r="AA310" s="2801"/>
      <c r="AB310" s="2802"/>
      <c r="AC310" s="2785"/>
      <c r="AD310" s="2795"/>
      <c r="AE310" s="2793"/>
      <c r="AF310" s="2793"/>
      <c r="AG310" s="2796"/>
      <c r="AH310" s="2796"/>
      <c r="AI310" s="2796"/>
      <c r="AJ310" s="2796"/>
      <c r="AK310" s="2797"/>
      <c r="AL310" s="2797"/>
      <c r="AM310" s="2797"/>
      <c r="AN310" s="2797"/>
      <c r="AO310" s="2797"/>
      <c r="AP310" s="2797"/>
      <c r="AQ310" s="2797"/>
      <c r="AR310" s="2799"/>
      <c r="AS310" s="2789"/>
      <c r="AT310" s="2758"/>
      <c r="AU310" s="2548" t="s">
        <v>6986</v>
      </c>
      <c r="AX310" s="3438" t="str">
        <f t="shared" si="4"/>
        <v>Please complete all cells in row</v>
      </c>
      <c r="AY310" s="3132">
        <v>3</v>
      </c>
      <c r="AZ310" s="3485"/>
    </row>
    <row r="311" spans="2:52" ht="16.2" customHeight="1">
      <c r="B311" s="2790" t="s">
        <v>6475</v>
      </c>
      <c r="C311" s="2791" t="s">
        <v>5869</v>
      </c>
      <c r="D311" s="2792" t="s">
        <v>731</v>
      </c>
      <c r="E311" s="2792">
        <v>3</v>
      </c>
      <c r="F311" s="2801"/>
      <c r="G311" s="2801"/>
      <c r="H311" s="2801"/>
      <c r="I311" s="2801"/>
      <c r="J311" s="2801"/>
      <c r="K311" s="2801"/>
      <c r="L311" s="2802"/>
      <c r="M311" s="2800"/>
      <c r="N311" s="2803"/>
      <c r="O311" s="2801"/>
      <c r="P311" s="2801"/>
      <c r="Q311" s="2801"/>
      <c r="R311" s="2801"/>
      <c r="S311" s="2801"/>
      <c r="T311" s="2802"/>
      <c r="V311" s="2803"/>
      <c r="W311" s="2801"/>
      <c r="X311" s="2801"/>
      <c r="Y311" s="2801"/>
      <c r="Z311" s="2801"/>
      <c r="AA311" s="2801"/>
      <c r="AB311" s="2802"/>
      <c r="AC311" s="2785"/>
      <c r="AD311" s="2795"/>
      <c r="AE311" s="2793"/>
      <c r="AF311" s="2793"/>
      <c r="AG311" s="2796"/>
      <c r="AH311" s="2796"/>
      <c r="AI311" s="2796"/>
      <c r="AJ311" s="2796"/>
      <c r="AK311" s="2797"/>
      <c r="AL311" s="2797"/>
      <c r="AM311" s="2797"/>
      <c r="AN311" s="2797"/>
      <c r="AO311" s="2797"/>
      <c r="AP311" s="2797"/>
      <c r="AQ311" s="2797"/>
      <c r="AR311" s="2799"/>
      <c r="AS311" s="2789"/>
      <c r="AT311" s="2758"/>
      <c r="AU311" s="2548" t="s">
        <v>6987</v>
      </c>
      <c r="AX311" s="3438" t="str">
        <f t="shared" si="4"/>
        <v>Please complete all cells in row</v>
      </c>
      <c r="AY311" s="3132">
        <v>3</v>
      </c>
      <c r="AZ311" s="3485"/>
    </row>
    <row r="312" spans="2:52" ht="16.2" customHeight="1">
      <c r="B312" s="2790" t="s">
        <v>6477</v>
      </c>
      <c r="C312" s="2791" t="s">
        <v>5869</v>
      </c>
      <c r="D312" s="2792" t="s">
        <v>731</v>
      </c>
      <c r="E312" s="2792">
        <v>3</v>
      </c>
      <c r="F312" s="2801"/>
      <c r="G312" s="2801"/>
      <c r="H312" s="2801"/>
      <c r="I312" s="2801"/>
      <c r="J312" s="2801"/>
      <c r="K312" s="2801"/>
      <c r="L312" s="2802"/>
      <c r="M312" s="2800"/>
      <c r="N312" s="2803"/>
      <c r="O312" s="2801"/>
      <c r="P312" s="2801"/>
      <c r="Q312" s="2801"/>
      <c r="R312" s="2801"/>
      <c r="S312" s="2801"/>
      <c r="T312" s="2802"/>
      <c r="V312" s="2803"/>
      <c r="W312" s="2801"/>
      <c r="X312" s="2801"/>
      <c r="Y312" s="2801"/>
      <c r="Z312" s="2801"/>
      <c r="AA312" s="2801"/>
      <c r="AB312" s="2802"/>
      <c r="AC312" s="2785"/>
      <c r="AD312" s="2795"/>
      <c r="AE312" s="2793"/>
      <c r="AF312" s="2793"/>
      <c r="AG312" s="2796"/>
      <c r="AH312" s="2796"/>
      <c r="AI312" s="2796"/>
      <c r="AJ312" s="2796"/>
      <c r="AK312" s="2797"/>
      <c r="AL312" s="2797"/>
      <c r="AM312" s="2797"/>
      <c r="AN312" s="2797"/>
      <c r="AO312" s="2797"/>
      <c r="AP312" s="2797"/>
      <c r="AQ312" s="2797"/>
      <c r="AR312" s="2799"/>
      <c r="AS312" s="2789"/>
      <c r="AT312" s="2758"/>
      <c r="AU312" s="2548" t="s">
        <v>6988</v>
      </c>
      <c r="AX312" s="3438" t="str">
        <f t="shared" si="4"/>
        <v>Please complete all cells in row</v>
      </c>
      <c r="AY312" s="3132">
        <v>3</v>
      </c>
      <c r="AZ312" s="3485"/>
    </row>
    <row r="313" spans="2:52" ht="16.2" customHeight="1">
      <c r="B313" s="2790" t="s">
        <v>6479</v>
      </c>
      <c r="C313" s="2791" t="s">
        <v>5869</v>
      </c>
      <c r="D313" s="2792" t="s">
        <v>731</v>
      </c>
      <c r="E313" s="2792">
        <v>3</v>
      </c>
      <c r="F313" s="2801"/>
      <c r="G313" s="2801"/>
      <c r="H313" s="2801"/>
      <c r="I313" s="2801"/>
      <c r="J313" s="2801"/>
      <c r="K313" s="2801"/>
      <c r="L313" s="2802"/>
      <c r="M313" s="2800"/>
      <c r="N313" s="2803"/>
      <c r="O313" s="2801"/>
      <c r="P313" s="2801"/>
      <c r="Q313" s="2801"/>
      <c r="R313" s="2801"/>
      <c r="S313" s="2801"/>
      <c r="T313" s="2802"/>
      <c r="V313" s="2803"/>
      <c r="W313" s="2801"/>
      <c r="X313" s="2801"/>
      <c r="Y313" s="2801"/>
      <c r="Z313" s="2801"/>
      <c r="AA313" s="2801"/>
      <c r="AB313" s="2802"/>
      <c r="AC313" s="2785"/>
      <c r="AD313" s="2795"/>
      <c r="AE313" s="2793"/>
      <c r="AF313" s="2793"/>
      <c r="AG313" s="2796"/>
      <c r="AH313" s="2796"/>
      <c r="AI313" s="2796"/>
      <c r="AJ313" s="2796"/>
      <c r="AK313" s="2797"/>
      <c r="AL313" s="2797"/>
      <c r="AM313" s="2797"/>
      <c r="AN313" s="2797"/>
      <c r="AO313" s="2797"/>
      <c r="AP313" s="2797"/>
      <c r="AQ313" s="2797"/>
      <c r="AR313" s="2799"/>
      <c r="AS313" s="2789"/>
      <c r="AT313" s="2758"/>
      <c r="AU313" s="2548" t="s">
        <v>6989</v>
      </c>
      <c r="AX313" s="3438" t="str">
        <f t="shared" si="4"/>
        <v>Please complete all cells in row</v>
      </c>
      <c r="AY313" s="3132">
        <v>3</v>
      </c>
      <c r="AZ313" s="3485"/>
    </row>
    <row r="314" spans="2:52" ht="16.2" customHeight="1">
      <c r="B314" s="2790" t="s">
        <v>6481</v>
      </c>
      <c r="C314" s="2791" t="s">
        <v>5869</v>
      </c>
      <c r="D314" s="2792" t="s">
        <v>731</v>
      </c>
      <c r="E314" s="2792">
        <v>3</v>
      </c>
      <c r="F314" s="2801"/>
      <c r="G314" s="2801"/>
      <c r="H314" s="2801"/>
      <c r="I314" s="2801"/>
      <c r="J314" s="2801"/>
      <c r="K314" s="2801"/>
      <c r="L314" s="2802"/>
      <c r="M314" s="2800"/>
      <c r="N314" s="2803"/>
      <c r="O314" s="2801"/>
      <c r="P314" s="2801"/>
      <c r="Q314" s="2801"/>
      <c r="R314" s="2801"/>
      <c r="S314" s="2801"/>
      <c r="T314" s="2802"/>
      <c r="V314" s="2803"/>
      <c r="W314" s="2801"/>
      <c r="X314" s="2801"/>
      <c r="Y314" s="2801"/>
      <c r="Z314" s="2801"/>
      <c r="AA314" s="2801"/>
      <c r="AB314" s="2802"/>
      <c r="AC314" s="2785"/>
      <c r="AD314" s="2795"/>
      <c r="AE314" s="2793"/>
      <c r="AF314" s="2793"/>
      <c r="AG314" s="2796"/>
      <c r="AH314" s="2796"/>
      <c r="AI314" s="2796"/>
      <c r="AJ314" s="2796"/>
      <c r="AK314" s="2797"/>
      <c r="AL314" s="2797"/>
      <c r="AM314" s="2797"/>
      <c r="AN314" s="2797"/>
      <c r="AO314" s="2797"/>
      <c r="AP314" s="2797"/>
      <c r="AQ314" s="2797"/>
      <c r="AR314" s="2799"/>
      <c r="AS314" s="2789"/>
      <c r="AT314" s="2758"/>
      <c r="AU314" s="2548" t="s">
        <v>6990</v>
      </c>
      <c r="AX314" s="3438" t="str">
        <f t="shared" si="4"/>
        <v>Please complete all cells in row</v>
      </c>
      <c r="AY314" s="3132">
        <v>3</v>
      </c>
      <c r="AZ314" s="3485"/>
    </row>
    <row r="315" spans="2:52" ht="16.2" customHeight="1">
      <c r="B315" s="2790" t="s">
        <v>6483</v>
      </c>
      <c r="C315" s="2791" t="s">
        <v>5869</v>
      </c>
      <c r="D315" s="2792" t="s">
        <v>731</v>
      </c>
      <c r="E315" s="2792">
        <v>3</v>
      </c>
      <c r="F315" s="2801"/>
      <c r="G315" s="2801"/>
      <c r="H315" s="2801"/>
      <c r="I315" s="2801"/>
      <c r="J315" s="2801"/>
      <c r="K315" s="2801"/>
      <c r="L315" s="2802"/>
      <c r="M315" s="2800"/>
      <c r="N315" s="2803"/>
      <c r="O315" s="2801"/>
      <c r="P315" s="2801"/>
      <c r="Q315" s="2801"/>
      <c r="R315" s="2801"/>
      <c r="S315" s="2801"/>
      <c r="T315" s="2802"/>
      <c r="V315" s="2803"/>
      <c r="W315" s="2801"/>
      <c r="X315" s="2801"/>
      <c r="Y315" s="2801"/>
      <c r="Z315" s="2801"/>
      <c r="AA315" s="2801"/>
      <c r="AB315" s="2802"/>
      <c r="AC315" s="2785"/>
      <c r="AD315" s="2795"/>
      <c r="AE315" s="2793"/>
      <c r="AF315" s="2793"/>
      <c r="AG315" s="2796"/>
      <c r="AH315" s="2796"/>
      <c r="AI315" s="2796"/>
      <c r="AJ315" s="2796"/>
      <c r="AK315" s="2797"/>
      <c r="AL315" s="2797"/>
      <c r="AM315" s="2797"/>
      <c r="AN315" s="2797"/>
      <c r="AO315" s="2797"/>
      <c r="AP315" s="2797"/>
      <c r="AQ315" s="2797"/>
      <c r="AR315" s="2799"/>
      <c r="AS315" s="2789"/>
      <c r="AT315" s="2758"/>
      <c r="AU315" s="2548" t="s">
        <v>6991</v>
      </c>
      <c r="AX315" s="3438" t="str">
        <f t="shared" si="4"/>
        <v>Please complete all cells in row</v>
      </c>
      <c r="AY315" s="3132">
        <v>3</v>
      </c>
      <c r="AZ315" s="3485"/>
    </row>
    <row r="316" spans="2:52" ht="16.2" customHeight="1">
      <c r="B316" s="2790" t="s">
        <v>6485</v>
      </c>
      <c r="C316" s="2791" t="s">
        <v>5869</v>
      </c>
      <c r="D316" s="2792" t="s">
        <v>731</v>
      </c>
      <c r="E316" s="2792">
        <v>3</v>
      </c>
      <c r="F316" s="2801"/>
      <c r="G316" s="2801"/>
      <c r="H316" s="2801"/>
      <c r="I316" s="2801"/>
      <c r="J316" s="2801"/>
      <c r="K316" s="2801"/>
      <c r="L316" s="2802"/>
      <c r="M316" s="2800"/>
      <c r="N316" s="2803"/>
      <c r="O316" s="2801"/>
      <c r="P316" s="2801"/>
      <c r="Q316" s="2801"/>
      <c r="R316" s="2801"/>
      <c r="S316" s="2801"/>
      <c r="T316" s="2802"/>
      <c r="V316" s="2803"/>
      <c r="W316" s="2801"/>
      <c r="X316" s="2801"/>
      <c r="Y316" s="2801"/>
      <c r="Z316" s="2801"/>
      <c r="AA316" s="2801"/>
      <c r="AB316" s="2802"/>
      <c r="AC316" s="2785"/>
      <c r="AD316" s="2795"/>
      <c r="AE316" s="2793"/>
      <c r="AF316" s="2793"/>
      <c r="AG316" s="2796"/>
      <c r="AH316" s="2796"/>
      <c r="AI316" s="2796"/>
      <c r="AJ316" s="2796"/>
      <c r="AK316" s="2797"/>
      <c r="AL316" s="2797"/>
      <c r="AM316" s="2797"/>
      <c r="AN316" s="2797"/>
      <c r="AO316" s="2797"/>
      <c r="AP316" s="2797"/>
      <c r="AQ316" s="2797"/>
      <c r="AR316" s="2799"/>
      <c r="AS316" s="2789"/>
      <c r="AT316" s="2758"/>
      <c r="AU316" s="2548" t="s">
        <v>6992</v>
      </c>
      <c r="AX316" s="3438" t="str">
        <f t="shared" si="4"/>
        <v>Please complete all cells in row</v>
      </c>
      <c r="AY316" s="3132">
        <v>3</v>
      </c>
      <c r="AZ316" s="3485"/>
    </row>
    <row r="317" spans="2:52" ht="16.2" customHeight="1">
      <c r="B317" s="2790" t="s">
        <v>6487</v>
      </c>
      <c r="C317" s="2791" t="s">
        <v>5869</v>
      </c>
      <c r="D317" s="2792" t="s">
        <v>731</v>
      </c>
      <c r="E317" s="2792">
        <v>3</v>
      </c>
      <c r="F317" s="2801"/>
      <c r="G317" s="2801"/>
      <c r="H317" s="2801"/>
      <c r="I317" s="2801"/>
      <c r="J317" s="2801"/>
      <c r="K317" s="2801"/>
      <c r="L317" s="2802"/>
      <c r="M317" s="2800"/>
      <c r="N317" s="2803"/>
      <c r="O317" s="2801"/>
      <c r="P317" s="2801"/>
      <c r="Q317" s="2801"/>
      <c r="R317" s="2801"/>
      <c r="S317" s="2801"/>
      <c r="T317" s="2802"/>
      <c r="V317" s="2803"/>
      <c r="W317" s="2801"/>
      <c r="X317" s="2801"/>
      <c r="Y317" s="2801"/>
      <c r="Z317" s="2801"/>
      <c r="AA317" s="2801"/>
      <c r="AB317" s="2802"/>
      <c r="AC317" s="2785"/>
      <c r="AD317" s="2795"/>
      <c r="AE317" s="2793"/>
      <c r="AF317" s="2793"/>
      <c r="AG317" s="2796"/>
      <c r="AH317" s="2796"/>
      <c r="AI317" s="2796"/>
      <c r="AJ317" s="2796"/>
      <c r="AK317" s="2797"/>
      <c r="AL317" s="2797"/>
      <c r="AM317" s="2797"/>
      <c r="AN317" s="2797"/>
      <c r="AO317" s="2797"/>
      <c r="AP317" s="2797"/>
      <c r="AQ317" s="2797"/>
      <c r="AR317" s="2799"/>
      <c r="AS317" s="2789"/>
      <c r="AT317" s="2758"/>
      <c r="AU317" s="2548" t="s">
        <v>6993</v>
      </c>
      <c r="AX317" s="3438" t="str">
        <f t="shared" si="4"/>
        <v>Please complete all cells in row</v>
      </c>
      <c r="AY317" s="3132">
        <v>3</v>
      </c>
      <c r="AZ317" s="3485"/>
    </row>
    <row r="318" spans="2:52" ht="16.2" customHeight="1">
      <c r="B318" s="2790" t="s">
        <v>6489</v>
      </c>
      <c r="C318" s="2791" t="s">
        <v>5869</v>
      </c>
      <c r="D318" s="2792" t="s">
        <v>731</v>
      </c>
      <c r="E318" s="2792">
        <v>3</v>
      </c>
      <c r="F318" s="2801"/>
      <c r="G318" s="2801"/>
      <c r="H318" s="2801"/>
      <c r="I318" s="2801"/>
      <c r="J318" s="2801"/>
      <c r="K318" s="2801"/>
      <c r="L318" s="2802"/>
      <c r="M318" s="2800"/>
      <c r="N318" s="2803"/>
      <c r="O318" s="2801"/>
      <c r="P318" s="2801"/>
      <c r="Q318" s="2801"/>
      <c r="R318" s="2801"/>
      <c r="S318" s="2801"/>
      <c r="T318" s="2802"/>
      <c r="V318" s="2803"/>
      <c r="W318" s="2801"/>
      <c r="X318" s="2801"/>
      <c r="Y318" s="2801"/>
      <c r="Z318" s="2801"/>
      <c r="AA318" s="2801"/>
      <c r="AB318" s="2802"/>
      <c r="AC318" s="2785"/>
      <c r="AD318" s="2795"/>
      <c r="AE318" s="2793"/>
      <c r="AF318" s="2793"/>
      <c r="AG318" s="2796"/>
      <c r="AH318" s="2796"/>
      <c r="AI318" s="2796"/>
      <c r="AJ318" s="2796"/>
      <c r="AK318" s="2797"/>
      <c r="AL318" s="2797"/>
      <c r="AM318" s="2797"/>
      <c r="AN318" s="2797"/>
      <c r="AO318" s="2797"/>
      <c r="AP318" s="2797"/>
      <c r="AQ318" s="2797"/>
      <c r="AR318" s="2799"/>
      <c r="AS318" s="2789"/>
      <c r="AT318" s="2758"/>
      <c r="AU318" s="2548" t="s">
        <v>6994</v>
      </c>
      <c r="AX318" s="3438" t="str">
        <f t="shared" si="4"/>
        <v>Please complete all cells in row</v>
      </c>
      <c r="AY318" s="3132">
        <v>3</v>
      </c>
      <c r="AZ318" s="3485"/>
    </row>
    <row r="319" spans="2:52" ht="16.2" customHeight="1">
      <c r="B319" s="2790" t="s">
        <v>6491</v>
      </c>
      <c r="C319" s="2791" t="s">
        <v>5869</v>
      </c>
      <c r="D319" s="2792" t="s">
        <v>731</v>
      </c>
      <c r="E319" s="2792">
        <v>3</v>
      </c>
      <c r="F319" s="2801"/>
      <c r="G319" s="2801"/>
      <c r="H319" s="2801"/>
      <c r="I319" s="2801"/>
      <c r="J319" s="2801"/>
      <c r="K319" s="2801"/>
      <c r="L319" s="2802"/>
      <c r="M319" s="2800"/>
      <c r="N319" s="2803"/>
      <c r="O319" s="2801"/>
      <c r="P319" s="2801"/>
      <c r="Q319" s="2801"/>
      <c r="R319" s="2801"/>
      <c r="S319" s="2801"/>
      <c r="T319" s="2802"/>
      <c r="V319" s="2803"/>
      <c r="W319" s="2801"/>
      <c r="X319" s="2801"/>
      <c r="Y319" s="2801"/>
      <c r="Z319" s="2801"/>
      <c r="AA319" s="2801"/>
      <c r="AB319" s="2802"/>
      <c r="AC319" s="2785"/>
      <c r="AD319" s="2795"/>
      <c r="AE319" s="2793"/>
      <c r="AF319" s="2793"/>
      <c r="AG319" s="2796"/>
      <c r="AH319" s="2796"/>
      <c r="AI319" s="2796"/>
      <c r="AJ319" s="2796"/>
      <c r="AK319" s="2797"/>
      <c r="AL319" s="2797"/>
      <c r="AM319" s="2797"/>
      <c r="AN319" s="2797"/>
      <c r="AO319" s="2797"/>
      <c r="AP319" s="2797"/>
      <c r="AQ319" s="2797"/>
      <c r="AR319" s="2799"/>
      <c r="AS319" s="2789"/>
      <c r="AT319" s="2758"/>
      <c r="AU319" s="2548" t="s">
        <v>6995</v>
      </c>
      <c r="AX319" s="3438" t="str">
        <f t="shared" si="4"/>
        <v>Please complete all cells in row</v>
      </c>
      <c r="AY319" s="3132">
        <v>3</v>
      </c>
      <c r="AZ319" s="3485"/>
    </row>
    <row r="320" spans="2:52" ht="16.2" customHeight="1">
      <c r="B320" s="2790" t="s">
        <v>6493</v>
      </c>
      <c r="C320" s="2791" t="s">
        <v>5869</v>
      </c>
      <c r="D320" s="2792" t="s">
        <v>731</v>
      </c>
      <c r="E320" s="2792">
        <v>3</v>
      </c>
      <c r="F320" s="2801"/>
      <c r="G320" s="2801"/>
      <c r="H320" s="2801"/>
      <c r="I320" s="2801"/>
      <c r="J320" s="2801"/>
      <c r="K320" s="2801"/>
      <c r="L320" s="2802"/>
      <c r="M320" s="2800"/>
      <c r="N320" s="2803"/>
      <c r="O320" s="2801"/>
      <c r="P320" s="2801"/>
      <c r="Q320" s="2801"/>
      <c r="R320" s="2801"/>
      <c r="S320" s="2801"/>
      <c r="T320" s="2802"/>
      <c r="V320" s="2803"/>
      <c r="W320" s="2801"/>
      <c r="X320" s="2801"/>
      <c r="Y320" s="2801"/>
      <c r="Z320" s="2801"/>
      <c r="AA320" s="2801"/>
      <c r="AB320" s="2802"/>
      <c r="AC320" s="2785"/>
      <c r="AD320" s="2795"/>
      <c r="AE320" s="2793"/>
      <c r="AF320" s="2793"/>
      <c r="AG320" s="2796"/>
      <c r="AH320" s="2796"/>
      <c r="AI320" s="2796"/>
      <c r="AJ320" s="2796"/>
      <c r="AK320" s="2797"/>
      <c r="AL320" s="2797"/>
      <c r="AM320" s="2797"/>
      <c r="AN320" s="2797"/>
      <c r="AO320" s="2797"/>
      <c r="AP320" s="2797"/>
      <c r="AQ320" s="2797"/>
      <c r="AR320" s="2799"/>
      <c r="AS320" s="2789"/>
      <c r="AT320" s="2758"/>
      <c r="AU320" s="2548" t="s">
        <v>6996</v>
      </c>
      <c r="AX320" s="3438" t="str">
        <f t="shared" si="4"/>
        <v>Please complete all cells in row</v>
      </c>
      <c r="AY320" s="3132">
        <v>3</v>
      </c>
      <c r="AZ320" s="3485"/>
    </row>
    <row r="321" spans="2:52" ht="16.2" customHeight="1">
      <c r="B321" s="2790" t="s">
        <v>6495</v>
      </c>
      <c r="C321" s="2791" t="s">
        <v>5869</v>
      </c>
      <c r="D321" s="2792" t="s">
        <v>731</v>
      </c>
      <c r="E321" s="2792">
        <v>3</v>
      </c>
      <c r="F321" s="2801"/>
      <c r="G321" s="2801"/>
      <c r="H321" s="2801"/>
      <c r="I321" s="2801"/>
      <c r="J321" s="2801"/>
      <c r="K321" s="2801"/>
      <c r="L321" s="2802"/>
      <c r="M321" s="2800"/>
      <c r="N321" s="2803"/>
      <c r="O321" s="2801"/>
      <c r="P321" s="2801"/>
      <c r="Q321" s="2801"/>
      <c r="R321" s="2801"/>
      <c r="S321" s="2801"/>
      <c r="T321" s="2802"/>
      <c r="V321" s="2803"/>
      <c r="W321" s="2801"/>
      <c r="X321" s="2801"/>
      <c r="Y321" s="2801"/>
      <c r="Z321" s="2801"/>
      <c r="AA321" s="2801"/>
      <c r="AB321" s="2802"/>
      <c r="AC321" s="2785"/>
      <c r="AD321" s="2795"/>
      <c r="AE321" s="2793"/>
      <c r="AF321" s="2793"/>
      <c r="AG321" s="2796"/>
      <c r="AH321" s="2796"/>
      <c r="AI321" s="2796"/>
      <c r="AJ321" s="2796"/>
      <c r="AK321" s="2797"/>
      <c r="AL321" s="2797"/>
      <c r="AM321" s="2797"/>
      <c r="AN321" s="2797"/>
      <c r="AO321" s="2797"/>
      <c r="AP321" s="2797"/>
      <c r="AQ321" s="2797"/>
      <c r="AR321" s="2799"/>
      <c r="AS321" s="2789"/>
      <c r="AT321" s="2758"/>
      <c r="AU321" s="2548" t="s">
        <v>6997</v>
      </c>
      <c r="AX321" s="3438" t="str">
        <f t="shared" si="4"/>
        <v>Please complete all cells in row</v>
      </c>
      <c r="AY321" s="3132">
        <v>3</v>
      </c>
      <c r="AZ321" s="3485"/>
    </row>
    <row r="322" spans="2:52" ht="16.2" customHeight="1">
      <c r="B322" s="2790" t="s">
        <v>6497</v>
      </c>
      <c r="C322" s="2791" t="s">
        <v>5869</v>
      </c>
      <c r="D322" s="2792" t="s">
        <v>731</v>
      </c>
      <c r="E322" s="2792">
        <v>3</v>
      </c>
      <c r="F322" s="2801"/>
      <c r="G322" s="2801"/>
      <c r="H322" s="2801"/>
      <c r="I322" s="2801"/>
      <c r="J322" s="2801"/>
      <c r="K322" s="2801"/>
      <c r="L322" s="2802"/>
      <c r="M322" s="2800"/>
      <c r="N322" s="2803"/>
      <c r="O322" s="2801"/>
      <c r="P322" s="2801"/>
      <c r="Q322" s="2801"/>
      <c r="R322" s="2801"/>
      <c r="S322" s="2801"/>
      <c r="T322" s="2802"/>
      <c r="V322" s="2803"/>
      <c r="W322" s="2801"/>
      <c r="X322" s="2801"/>
      <c r="Y322" s="2801"/>
      <c r="Z322" s="2801"/>
      <c r="AA322" s="2801"/>
      <c r="AB322" s="2802"/>
      <c r="AC322" s="2785"/>
      <c r="AD322" s="2795"/>
      <c r="AE322" s="2793"/>
      <c r="AF322" s="2793"/>
      <c r="AG322" s="2796"/>
      <c r="AH322" s="2796"/>
      <c r="AI322" s="2796"/>
      <c r="AJ322" s="2796"/>
      <c r="AK322" s="2797"/>
      <c r="AL322" s="2797"/>
      <c r="AM322" s="2797"/>
      <c r="AN322" s="2797"/>
      <c r="AO322" s="2797"/>
      <c r="AP322" s="2797"/>
      <c r="AQ322" s="2797"/>
      <c r="AR322" s="2799"/>
      <c r="AS322" s="2789"/>
      <c r="AT322" s="2758"/>
      <c r="AU322" s="2548" t="s">
        <v>6998</v>
      </c>
      <c r="AX322" s="3438" t="str">
        <f t="shared" si="4"/>
        <v>Please complete all cells in row</v>
      </c>
      <c r="AY322" s="3132">
        <v>3</v>
      </c>
      <c r="AZ322" s="3485"/>
    </row>
    <row r="323" spans="2:52" ht="16.2" customHeight="1">
      <c r="B323" s="2790" t="s">
        <v>6499</v>
      </c>
      <c r="C323" s="2791" t="s">
        <v>5869</v>
      </c>
      <c r="D323" s="2792" t="s">
        <v>731</v>
      </c>
      <c r="E323" s="2792">
        <v>3</v>
      </c>
      <c r="F323" s="2801"/>
      <c r="G323" s="2801"/>
      <c r="H323" s="2801"/>
      <c r="I323" s="2801"/>
      <c r="J323" s="2801"/>
      <c r="K323" s="2801"/>
      <c r="L323" s="2802"/>
      <c r="M323" s="2800"/>
      <c r="N323" s="2803"/>
      <c r="O323" s="2801"/>
      <c r="P323" s="2801"/>
      <c r="Q323" s="2801"/>
      <c r="R323" s="2801"/>
      <c r="S323" s="2801"/>
      <c r="T323" s="2802"/>
      <c r="V323" s="2803"/>
      <c r="W323" s="2801"/>
      <c r="X323" s="2801"/>
      <c r="Y323" s="2801"/>
      <c r="Z323" s="2801"/>
      <c r="AA323" s="2801"/>
      <c r="AB323" s="2802"/>
      <c r="AC323" s="2785"/>
      <c r="AD323" s="2795"/>
      <c r="AE323" s="2793"/>
      <c r="AF323" s="2793"/>
      <c r="AG323" s="2796"/>
      <c r="AH323" s="2796"/>
      <c r="AI323" s="2796"/>
      <c r="AJ323" s="2796"/>
      <c r="AK323" s="2797"/>
      <c r="AL323" s="2797"/>
      <c r="AM323" s="2797"/>
      <c r="AN323" s="2797"/>
      <c r="AO323" s="2797"/>
      <c r="AP323" s="2797"/>
      <c r="AQ323" s="2797"/>
      <c r="AR323" s="2799"/>
      <c r="AS323" s="2789"/>
      <c r="AT323" s="2758"/>
      <c r="AU323" s="2548" t="s">
        <v>6999</v>
      </c>
      <c r="AX323" s="3438" t="str">
        <f t="shared" si="4"/>
        <v>Please complete all cells in row</v>
      </c>
      <c r="AY323" s="3132">
        <v>3</v>
      </c>
      <c r="AZ323" s="3485"/>
    </row>
    <row r="324" spans="2:52" ht="16.2" customHeight="1">
      <c r="B324" s="2790" t="s">
        <v>6501</v>
      </c>
      <c r="C324" s="2791" t="s">
        <v>5869</v>
      </c>
      <c r="D324" s="2792" t="s">
        <v>731</v>
      </c>
      <c r="E324" s="2792">
        <v>3</v>
      </c>
      <c r="F324" s="2801"/>
      <c r="G324" s="2801"/>
      <c r="H324" s="2801"/>
      <c r="I324" s="2801"/>
      <c r="J324" s="2801"/>
      <c r="K324" s="2801"/>
      <c r="L324" s="2802"/>
      <c r="M324" s="2800"/>
      <c r="N324" s="2803"/>
      <c r="O324" s="2801"/>
      <c r="P324" s="2801"/>
      <c r="Q324" s="2801"/>
      <c r="R324" s="2801"/>
      <c r="S324" s="2801"/>
      <c r="T324" s="2802"/>
      <c r="V324" s="2803"/>
      <c r="W324" s="2801"/>
      <c r="X324" s="2801"/>
      <c r="Y324" s="2801"/>
      <c r="Z324" s="2801"/>
      <c r="AA324" s="2801"/>
      <c r="AB324" s="2802"/>
      <c r="AC324" s="2785"/>
      <c r="AD324" s="2795"/>
      <c r="AE324" s="2793"/>
      <c r="AF324" s="2793"/>
      <c r="AG324" s="2796"/>
      <c r="AH324" s="2796"/>
      <c r="AI324" s="2796"/>
      <c r="AJ324" s="2796"/>
      <c r="AK324" s="2797"/>
      <c r="AL324" s="2797"/>
      <c r="AM324" s="2797"/>
      <c r="AN324" s="2797"/>
      <c r="AO324" s="2797"/>
      <c r="AP324" s="2797"/>
      <c r="AQ324" s="2797"/>
      <c r="AR324" s="2799"/>
      <c r="AS324" s="2789"/>
      <c r="AT324" s="2758"/>
      <c r="AU324" s="2548" t="s">
        <v>7000</v>
      </c>
      <c r="AX324" s="3438" t="str">
        <f t="shared" si="4"/>
        <v>Please complete all cells in row</v>
      </c>
      <c r="AY324" s="3132">
        <v>3</v>
      </c>
      <c r="AZ324" s="3485"/>
    </row>
    <row r="325" spans="2:52" ht="16.2" customHeight="1">
      <c r="B325" s="2790" t="s">
        <v>6503</v>
      </c>
      <c r="C325" s="2791" t="s">
        <v>5869</v>
      </c>
      <c r="D325" s="2792" t="s">
        <v>731</v>
      </c>
      <c r="E325" s="2792">
        <v>3</v>
      </c>
      <c r="F325" s="2801"/>
      <c r="G325" s="2801"/>
      <c r="H325" s="2801"/>
      <c r="I325" s="2801"/>
      <c r="J325" s="2801"/>
      <c r="K325" s="2801"/>
      <c r="L325" s="2802"/>
      <c r="M325" s="2800"/>
      <c r="N325" s="2803"/>
      <c r="O325" s="2801"/>
      <c r="P325" s="2801"/>
      <c r="Q325" s="2801"/>
      <c r="R325" s="2801"/>
      <c r="S325" s="2801"/>
      <c r="T325" s="2802"/>
      <c r="V325" s="2803"/>
      <c r="W325" s="2801"/>
      <c r="X325" s="2801"/>
      <c r="Y325" s="2801"/>
      <c r="Z325" s="2801"/>
      <c r="AA325" s="2801"/>
      <c r="AB325" s="2802"/>
      <c r="AC325" s="2785"/>
      <c r="AD325" s="2795"/>
      <c r="AE325" s="2793"/>
      <c r="AF325" s="2793"/>
      <c r="AG325" s="2796"/>
      <c r="AH325" s="2796"/>
      <c r="AI325" s="2796"/>
      <c r="AJ325" s="2796"/>
      <c r="AK325" s="2797"/>
      <c r="AL325" s="2797"/>
      <c r="AM325" s="2797"/>
      <c r="AN325" s="2797"/>
      <c r="AO325" s="2797"/>
      <c r="AP325" s="2797"/>
      <c r="AQ325" s="2797"/>
      <c r="AR325" s="2799"/>
      <c r="AS325" s="2789"/>
      <c r="AT325" s="2758"/>
      <c r="AU325" s="2548" t="s">
        <v>7001</v>
      </c>
      <c r="AX325" s="3438" t="str">
        <f t="shared" si="4"/>
        <v>Please complete all cells in row</v>
      </c>
      <c r="AY325" s="3132">
        <v>3</v>
      </c>
      <c r="AZ325" s="3485"/>
    </row>
    <row r="326" spans="2:52" ht="16.2" customHeight="1">
      <c r="B326" s="2790" t="s">
        <v>6505</v>
      </c>
      <c r="C326" s="2791" t="s">
        <v>5869</v>
      </c>
      <c r="D326" s="2792" t="s">
        <v>731</v>
      </c>
      <c r="E326" s="2792">
        <v>3</v>
      </c>
      <c r="F326" s="2801"/>
      <c r="G326" s="2801"/>
      <c r="H326" s="2801"/>
      <c r="I326" s="2801"/>
      <c r="J326" s="2801"/>
      <c r="K326" s="2801"/>
      <c r="L326" s="2802"/>
      <c r="M326" s="2800"/>
      <c r="N326" s="2803"/>
      <c r="O326" s="2801"/>
      <c r="P326" s="2801"/>
      <c r="Q326" s="2801"/>
      <c r="R326" s="2801"/>
      <c r="S326" s="2801"/>
      <c r="T326" s="2802"/>
      <c r="V326" s="2803"/>
      <c r="W326" s="2801"/>
      <c r="X326" s="2801"/>
      <c r="Y326" s="2801"/>
      <c r="Z326" s="2801"/>
      <c r="AA326" s="2801"/>
      <c r="AB326" s="2802"/>
      <c r="AC326" s="2785"/>
      <c r="AD326" s="2795"/>
      <c r="AE326" s="2793"/>
      <c r="AF326" s="2793"/>
      <c r="AG326" s="2796"/>
      <c r="AH326" s="2796"/>
      <c r="AI326" s="2796"/>
      <c r="AJ326" s="2796"/>
      <c r="AK326" s="2797"/>
      <c r="AL326" s="2797"/>
      <c r="AM326" s="2797"/>
      <c r="AN326" s="2797"/>
      <c r="AO326" s="2797"/>
      <c r="AP326" s="2797"/>
      <c r="AQ326" s="2797"/>
      <c r="AR326" s="2799"/>
      <c r="AS326" s="2789"/>
      <c r="AT326" s="2758"/>
      <c r="AU326" s="2548" t="s">
        <v>7002</v>
      </c>
      <c r="AX326" s="3438" t="str">
        <f t="shared" si="4"/>
        <v>Please complete all cells in row</v>
      </c>
      <c r="AY326" s="3132">
        <v>3</v>
      </c>
      <c r="AZ326" s="3485"/>
    </row>
    <row r="327" spans="2:52" ht="16.2" customHeight="1">
      <c r="B327" s="2790" t="s">
        <v>6507</v>
      </c>
      <c r="C327" s="2791" t="s">
        <v>5869</v>
      </c>
      <c r="D327" s="2792" t="s">
        <v>731</v>
      </c>
      <c r="E327" s="2792">
        <v>3</v>
      </c>
      <c r="F327" s="2801"/>
      <c r="G327" s="2801"/>
      <c r="H327" s="2801"/>
      <c r="I327" s="2801"/>
      <c r="J327" s="2801"/>
      <c r="K327" s="2801"/>
      <c r="L327" s="2802"/>
      <c r="M327" s="2800"/>
      <c r="N327" s="2803"/>
      <c r="O327" s="2801"/>
      <c r="P327" s="2801"/>
      <c r="Q327" s="2801"/>
      <c r="R327" s="2801"/>
      <c r="S327" s="2801"/>
      <c r="T327" s="2802"/>
      <c r="V327" s="2803"/>
      <c r="W327" s="2801"/>
      <c r="X327" s="2801"/>
      <c r="Y327" s="2801"/>
      <c r="Z327" s="2801"/>
      <c r="AA327" s="2801"/>
      <c r="AB327" s="2802"/>
      <c r="AC327" s="2785"/>
      <c r="AD327" s="2795"/>
      <c r="AE327" s="2793"/>
      <c r="AF327" s="2793"/>
      <c r="AG327" s="2796"/>
      <c r="AH327" s="2796"/>
      <c r="AI327" s="2796"/>
      <c r="AJ327" s="2796"/>
      <c r="AK327" s="2797"/>
      <c r="AL327" s="2797"/>
      <c r="AM327" s="2797"/>
      <c r="AN327" s="2797"/>
      <c r="AO327" s="2797"/>
      <c r="AP327" s="2797"/>
      <c r="AQ327" s="2797"/>
      <c r="AR327" s="2799"/>
      <c r="AS327" s="2789"/>
      <c r="AT327" s="2758"/>
      <c r="AU327" s="2548" t="s">
        <v>7003</v>
      </c>
      <c r="AX327" s="3438" t="str">
        <f t="shared" ref="AX327:AX390" si="5">IF( COUNTBLANK(F327:AS327) = AY327, 0, rngIncomplete )</f>
        <v>Please complete all cells in row</v>
      </c>
      <c r="AY327" s="3132">
        <v>3</v>
      </c>
      <c r="AZ327" s="3485"/>
    </row>
    <row r="328" spans="2:52" ht="16.2" customHeight="1">
      <c r="B328" s="2790" t="s">
        <v>6509</v>
      </c>
      <c r="C328" s="2791" t="s">
        <v>5869</v>
      </c>
      <c r="D328" s="2792" t="s">
        <v>731</v>
      </c>
      <c r="E328" s="2792">
        <v>3</v>
      </c>
      <c r="F328" s="2801"/>
      <c r="G328" s="2801"/>
      <c r="H328" s="2801"/>
      <c r="I328" s="2801"/>
      <c r="J328" s="2801"/>
      <c r="K328" s="2801"/>
      <c r="L328" s="2802"/>
      <c r="M328" s="2800"/>
      <c r="N328" s="2803"/>
      <c r="O328" s="2801"/>
      <c r="P328" s="2801"/>
      <c r="Q328" s="2801"/>
      <c r="R328" s="2801"/>
      <c r="S328" s="2801"/>
      <c r="T328" s="2802"/>
      <c r="V328" s="2803"/>
      <c r="W328" s="2801"/>
      <c r="X328" s="2801"/>
      <c r="Y328" s="2801"/>
      <c r="Z328" s="2801"/>
      <c r="AA328" s="2801"/>
      <c r="AB328" s="2802"/>
      <c r="AC328" s="2785"/>
      <c r="AD328" s="2795"/>
      <c r="AE328" s="2793"/>
      <c r="AF328" s="2793"/>
      <c r="AG328" s="2796"/>
      <c r="AH328" s="2796"/>
      <c r="AI328" s="2796"/>
      <c r="AJ328" s="2796"/>
      <c r="AK328" s="2797"/>
      <c r="AL328" s="2797"/>
      <c r="AM328" s="2797"/>
      <c r="AN328" s="2797"/>
      <c r="AO328" s="2797"/>
      <c r="AP328" s="2797"/>
      <c r="AQ328" s="2797"/>
      <c r="AR328" s="2799"/>
      <c r="AS328" s="2789"/>
      <c r="AT328" s="2758"/>
      <c r="AU328" s="2548" t="s">
        <v>7004</v>
      </c>
      <c r="AX328" s="3438" t="str">
        <f t="shared" si="5"/>
        <v>Please complete all cells in row</v>
      </c>
      <c r="AY328" s="3132">
        <v>3</v>
      </c>
      <c r="AZ328" s="3485"/>
    </row>
    <row r="329" spans="2:52" ht="16.2" customHeight="1">
      <c r="B329" s="2790" t="s">
        <v>6511</v>
      </c>
      <c r="C329" s="2791" t="s">
        <v>5869</v>
      </c>
      <c r="D329" s="2792" t="s">
        <v>731</v>
      </c>
      <c r="E329" s="2792">
        <v>3</v>
      </c>
      <c r="F329" s="2801"/>
      <c r="G329" s="2801"/>
      <c r="H329" s="2801"/>
      <c r="I329" s="2801"/>
      <c r="J329" s="2801"/>
      <c r="K329" s="2801"/>
      <c r="L329" s="2802"/>
      <c r="M329" s="2800"/>
      <c r="N329" s="2803"/>
      <c r="O329" s="2801"/>
      <c r="P329" s="2801"/>
      <c r="Q329" s="2801"/>
      <c r="R329" s="2801"/>
      <c r="S329" s="2801"/>
      <c r="T329" s="2802"/>
      <c r="V329" s="2803"/>
      <c r="W329" s="2801"/>
      <c r="X329" s="2801"/>
      <c r="Y329" s="2801"/>
      <c r="Z329" s="2801"/>
      <c r="AA329" s="2801"/>
      <c r="AB329" s="2802"/>
      <c r="AC329" s="2785"/>
      <c r="AD329" s="2795"/>
      <c r="AE329" s="2793"/>
      <c r="AF329" s="2793"/>
      <c r="AG329" s="2796"/>
      <c r="AH329" s="2796"/>
      <c r="AI329" s="2796"/>
      <c r="AJ329" s="2796"/>
      <c r="AK329" s="2797"/>
      <c r="AL329" s="2797"/>
      <c r="AM329" s="2797"/>
      <c r="AN329" s="2797"/>
      <c r="AO329" s="2797"/>
      <c r="AP329" s="2797"/>
      <c r="AQ329" s="2797"/>
      <c r="AR329" s="2799"/>
      <c r="AS329" s="2789"/>
      <c r="AT329" s="2758"/>
      <c r="AU329" s="2548" t="s">
        <v>7005</v>
      </c>
      <c r="AX329" s="3438" t="str">
        <f t="shared" si="5"/>
        <v>Please complete all cells in row</v>
      </c>
      <c r="AY329" s="3132">
        <v>3</v>
      </c>
      <c r="AZ329" s="3485"/>
    </row>
    <row r="330" spans="2:52" ht="16.2" customHeight="1">
      <c r="B330" s="2790" t="s">
        <v>6513</v>
      </c>
      <c r="C330" s="2791" t="s">
        <v>5869</v>
      </c>
      <c r="D330" s="2792" t="s">
        <v>731</v>
      </c>
      <c r="E330" s="2792">
        <v>3</v>
      </c>
      <c r="F330" s="2801"/>
      <c r="G330" s="2801"/>
      <c r="H330" s="2801"/>
      <c r="I330" s="2801"/>
      <c r="J330" s="2801"/>
      <c r="K330" s="2801"/>
      <c r="L330" s="2802"/>
      <c r="M330" s="2800"/>
      <c r="N330" s="2803"/>
      <c r="O330" s="2801"/>
      <c r="P330" s="2801"/>
      <c r="Q330" s="2801"/>
      <c r="R330" s="2801"/>
      <c r="S330" s="2801"/>
      <c r="T330" s="2802"/>
      <c r="V330" s="2803"/>
      <c r="W330" s="2801"/>
      <c r="X330" s="2801"/>
      <c r="Y330" s="2801"/>
      <c r="Z330" s="2801"/>
      <c r="AA330" s="2801"/>
      <c r="AB330" s="2802"/>
      <c r="AC330" s="2785"/>
      <c r="AD330" s="2795"/>
      <c r="AE330" s="2793"/>
      <c r="AF330" s="2793"/>
      <c r="AG330" s="2796"/>
      <c r="AH330" s="2796"/>
      <c r="AI330" s="2796"/>
      <c r="AJ330" s="2796"/>
      <c r="AK330" s="2797"/>
      <c r="AL330" s="2797"/>
      <c r="AM330" s="2797"/>
      <c r="AN330" s="2797"/>
      <c r="AO330" s="2797"/>
      <c r="AP330" s="2797"/>
      <c r="AQ330" s="2797"/>
      <c r="AR330" s="2799"/>
      <c r="AS330" s="2789"/>
      <c r="AT330" s="2758"/>
      <c r="AU330" s="2548" t="s">
        <v>7006</v>
      </c>
      <c r="AX330" s="3438" t="str">
        <f t="shared" si="5"/>
        <v>Please complete all cells in row</v>
      </c>
      <c r="AY330" s="3132">
        <v>3</v>
      </c>
      <c r="AZ330" s="3485"/>
    </row>
    <row r="331" spans="2:52" ht="16.2" customHeight="1">
      <c r="B331" s="2790" t="s">
        <v>6515</v>
      </c>
      <c r="C331" s="2791" t="s">
        <v>5869</v>
      </c>
      <c r="D331" s="2792" t="s">
        <v>731</v>
      </c>
      <c r="E331" s="2792">
        <v>3</v>
      </c>
      <c r="F331" s="2801"/>
      <c r="G331" s="2801"/>
      <c r="H331" s="2801"/>
      <c r="I331" s="2801"/>
      <c r="J331" s="2801"/>
      <c r="K331" s="2801"/>
      <c r="L331" s="2802"/>
      <c r="M331" s="2800"/>
      <c r="N331" s="2803"/>
      <c r="O331" s="2801"/>
      <c r="P331" s="2801"/>
      <c r="Q331" s="2801"/>
      <c r="R331" s="2801"/>
      <c r="S331" s="2801"/>
      <c r="T331" s="2802"/>
      <c r="V331" s="2803"/>
      <c r="W331" s="2801"/>
      <c r="X331" s="2801"/>
      <c r="Y331" s="2801"/>
      <c r="Z331" s="2801"/>
      <c r="AA331" s="2801"/>
      <c r="AB331" s="2802"/>
      <c r="AC331" s="2785"/>
      <c r="AD331" s="2795"/>
      <c r="AE331" s="2793"/>
      <c r="AF331" s="2793"/>
      <c r="AG331" s="2796"/>
      <c r="AH331" s="2796"/>
      <c r="AI331" s="2796"/>
      <c r="AJ331" s="2796"/>
      <c r="AK331" s="2797"/>
      <c r="AL331" s="2797"/>
      <c r="AM331" s="2797"/>
      <c r="AN331" s="2797"/>
      <c r="AO331" s="2797"/>
      <c r="AP331" s="2797"/>
      <c r="AQ331" s="2797"/>
      <c r="AR331" s="2799"/>
      <c r="AS331" s="2789"/>
      <c r="AT331" s="2758"/>
      <c r="AU331" s="2548" t="s">
        <v>7007</v>
      </c>
      <c r="AX331" s="3438" t="str">
        <f t="shared" si="5"/>
        <v>Please complete all cells in row</v>
      </c>
      <c r="AY331" s="3132">
        <v>3</v>
      </c>
      <c r="AZ331" s="3485"/>
    </row>
    <row r="332" spans="2:52" ht="16.2" customHeight="1">
      <c r="B332" s="2790" t="s">
        <v>6517</v>
      </c>
      <c r="C332" s="2791" t="s">
        <v>5869</v>
      </c>
      <c r="D332" s="2792" t="s">
        <v>731</v>
      </c>
      <c r="E332" s="2792">
        <v>3</v>
      </c>
      <c r="F332" s="2801"/>
      <c r="G332" s="2801"/>
      <c r="H332" s="2801"/>
      <c r="I332" s="2801"/>
      <c r="J332" s="2801"/>
      <c r="K332" s="2801"/>
      <c r="L332" s="2802"/>
      <c r="M332" s="2800"/>
      <c r="N332" s="2803"/>
      <c r="O332" s="2801"/>
      <c r="P332" s="2801"/>
      <c r="Q332" s="2801"/>
      <c r="R332" s="2801"/>
      <c r="S332" s="2801"/>
      <c r="T332" s="2802"/>
      <c r="V332" s="2803"/>
      <c r="W332" s="2801"/>
      <c r="X332" s="2801"/>
      <c r="Y332" s="2801"/>
      <c r="Z332" s="2801"/>
      <c r="AA332" s="2801"/>
      <c r="AB332" s="2802"/>
      <c r="AC332" s="2785"/>
      <c r="AD332" s="2795"/>
      <c r="AE332" s="2793"/>
      <c r="AF332" s="2793"/>
      <c r="AG332" s="2796"/>
      <c r="AH332" s="2796"/>
      <c r="AI332" s="2796"/>
      <c r="AJ332" s="2796"/>
      <c r="AK332" s="2797"/>
      <c r="AL332" s="2797"/>
      <c r="AM332" s="2797"/>
      <c r="AN332" s="2797"/>
      <c r="AO332" s="2797"/>
      <c r="AP332" s="2797"/>
      <c r="AQ332" s="2797"/>
      <c r="AR332" s="2799"/>
      <c r="AS332" s="2789"/>
      <c r="AT332" s="2758"/>
      <c r="AU332" s="2548" t="s">
        <v>7008</v>
      </c>
      <c r="AX332" s="3438" t="str">
        <f t="shared" si="5"/>
        <v>Please complete all cells in row</v>
      </c>
      <c r="AY332" s="3132">
        <v>3</v>
      </c>
      <c r="AZ332" s="3485"/>
    </row>
    <row r="333" spans="2:52" ht="16.2" customHeight="1">
      <c r="B333" s="2790" t="s">
        <v>6519</v>
      </c>
      <c r="C333" s="2791" t="s">
        <v>5869</v>
      </c>
      <c r="D333" s="2792" t="s">
        <v>731</v>
      </c>
      <c r="E333" s="2792">
        <v>3</v>
      </c>
      <c r="F333" s="2801"/>
      <c r="G333" s="2801"/>
      <c r="H333" s="2801"/>
      <c r="I333" s="2801"/>
      <c r="J333" s="2801"/>
      <c r="K333" s="2801"/>
      <c r="L333" s="2802"/>
      <c r="M333" s="2800"/>
      <c r="N333" s="2803"/>
      <c r="O333" s="2801"/>
      <c r="P333" s="2801"/>
      <c r="Q333" s="2801"/>
      <c r="R333" s="2801"/>
      <c r="S333" s="2801"/>
      <c r="T333" s="2802"/>
      <c r="V333" s="2803"/>
      <c r="W333" s="2801"/>
      <c r="X333" s="2801"/>
      <c r="Y333" s="2801"/>
      <c r="Z333" s="2801"/>
      <c r="AA333" s="2801"/>
      <c r="AB333" s="2802"/>
      <c r="AC333" s="2785"/>
      <c r="AD333" s="2795"/>
      <c r="AE333" s="2793"/>
      <c r="AF333" s="2793"/>
      <c r="AG333" s="2796"/>
      <c r="AH333" s="2796"/>
      <c r="AI333" s="2796"/>
      <c r="AJ333" s="2796"/>
      <c r="AK333" s="2797"/>
      <c r="AL333" s="2797"/>
      <c r="AM333" s="2797"/>
      <c r="AN333" s="2797"/>
      <c r="AO333" s="2797"/>
      <c r="AP333" s="2797"/>
      <c r="AQ333" s="2797"/>
      <c r="AR333" s="2799"/>
      <c r="AS333" s="2789"/>
      <c r="AT333" s="2758"/>
      <c r="AU333" s="2548" t="s">
        <v>7009</v>
      </c>
      <c r="AX333" s="3438" t="str">
        <f t="shared" si="5"/>
        <v>Please complete all cells in row</v>
      </c>
      <c r="AY333" s="3132">
        <v>3</v>
      </c>
      <c r="AZ333" s="3485"/>
    </row>
    <row r="334" spans="2:52" ht="16.2" customHeight="1">
      <c r="B334" s="2790" t="s">
        <v>6521</v>
      </c>
      <c r="C334" s="2791" t="s">
        <v>5869</v>
      </c>
      <c r="D334" s="2792" t="s">
        <v>731</v>
      </c>
      <c r="E334" s="2792">
        <v>3</v>
      </c>
      <c r="F334" s="2801"/>
      <c r="G334" s="2801"/>
      <c r="H334" s="2801"/>
      <c r="I334" s="2801"/>
      <c r="J334" s="2801"/>
      <c r="K334" s="2801"/>
      <c r="L334" s="2802"/>
      <c r="M334" s="2800"/>
      <c r="N334" s="2803"/>
      <c r="O334" s="2801"/>
      <c r="P334" s="2801"/>
      <c r="Q334" s="2801"/>
      <c r="R334" s="2801"/>
      <c r="S334" s="2801"/>
      <c r="T334" s="2802"/>
      <c r="V334" s="2803"/>
      <c r="W334" s="2801"/>
      <c r="X334" s="2801"/>
      <c r="Y334" s="2801"/>
      <c r="Z334" s="2801"/>
      <c r="AA334" s="2801"/>
      <c r="AB334" s="2802"/>
      <c r="AC334" s="2785"/>
      <c r="AD334" s="2795"/>
      <c r="AE334" s="2793"/>
      <c r="AF334" s="2793"/>
      <c r="AG334" s="2796"/>
      <c r="AH334" s="2796"/>
      <c r="AI334" s="2796"/>
      <c r="AJ334" s="2796"/>
      <c r="AK334" s="2797"/>
      <c r="AL334" s="2797"/>
      <c r="AM334" s="2797"/>
      <c r="AN334" s="2797"/>
      <c r="AO334" s="2797"/>
      <c r="AP334" s="2797"/>
      <c r="AQ334" s="2797"/>
      <c r="AR334" s="2799"/>
      <c r="AS334" s="2789"/>
      <c r="AT334" s="2758"/>
      <c r="AU334" s="2548" t="s">
        <v>7010</v>
      </c>
      <c r="AX334" s="3438" t="str">
        <f t="shared" si="5"/>
        <v>Please complete all cells in row</v>
      </c>
      <c r="AY334" s="3132">
        <v>3</v>
      </c>
      <c r="AZ334" s="3485"/>
    </row>
    <row r="335" spans="2:52" ht="16.2" customHeight="1">
      <c r="B335" s="2790" t="s">
        <v>6523</v>
      </c>
      <c r="C335" s="2791" t="s">
        <v>5869</v>
      </c>
      <c r="D335" s="2792" t="s">
        <v>731</v>
      </c>
      <c r="E335" s="2792">
        <v>3</v>
      </c>
      <c r="F335" s="2801"/>
      <c r="G335" s="2801"/>
      <c r="H335" s="2801"/>
      <c r="I335" s="2801"/>
      <c r="J335" s="2801"/>
      <c r="K335" s="2801"/>
      <c r="L335" s="2802"/>
      <c r="M335" s="2800"/>
      <c r="N335" s="2803"/>
      <c r="O335" s="2801"/>
      <c r="P335" s="2801"/>
      <c r="Q335" s="2801"/>
      <c r="R335" s="2801"/>
      <c r="S335" s="2801"/>
      <c r="T335" s="2802"/>
      <c r="V335" s="2803"/>
      <c r="W335" s="2801"/>
      <c r="X335" s="2801"/>
      <c r="Y335" s="2801"/>
      <c r="Z335" s="2801"/>
      <c r="AA335" s="2801"/>
      <c r="AB335" s="2802"/>
      <c r="AC335" s="2785"/>
      <c r="AD335" s="2795"/>
      <c r="AE335" s="2793"/>
      <c r="AF335" s="2793"/>
      <c r="AG335" s="2796"/>
      <c r="AH335" s="2796"/>
      <c r="AI335" s="2796"/>
      <c r="AJ335" s="2796"/>
      <c r="AK335" s="2797"/>
      <c r="AL335" s="2797"/>
      <c r="AM335" s="2797"/>
      <c r="AN335" s="2797"/>
      <c r="AO335" s="2797"/>
      <c r="AP335" s="2797"/>
      <c r="AQ335" s="2797"/>
      <c r="AR335" s="2799"/>
      <c r="AS335" s="2789"/>
      <c r="AT335" s="2758"/>
      <c r="AU335" s="2548" t="s">
        <v>7011</v>
      </c>
      <c r="AX335" s="3438" t="str">
        <f t="shared" si="5"/>
        <v>Please complete all cells in row</v>
      </c>
      <c r="AY335" s="3132">
        <v>3</v>
      </c>
      <c r="AZ335" s="3485"/>
    </row>
    <row r="336" spans="2:52" ht="16.2" customHeight="1">
      <c r="B336" s="2790" t="s">
        <v>6525</v>
      </c>
      <c r="C336" s="2791" t="s">
        <v>5869</v>
      </c>
      <c r="D336" s="2792" t="s">
        <v>731</v>
      </c>
      <c r="E336" s="2792">
        <v>3</v>
      </c>
      <c r="F336" s="2801"/>
      <c r="G336" s="2801"/>
      <c r="H336" s="2801"/>
      <c r="I336" s="2801"/>
      <c r="J336" s="2801"/>
      <c r="K336" s="2801"/>
      <c r="L336" s="2802"/>
      <c r="M336" s="2800"/>
      <c r="N336" s="2803"/>
      <c r="O336" s="2801"/>
      <c r="P336" s="2801"/>
      <c r="Q336" s="2801"/>
      <c r="R336" s="2801"/>
      <c r="S336" s="2801"/>
      <c r="T336" s="2802"/>
      <c r="V336" s="2803"/>
      <c r="W336" s="2801"/>
      <c r="X336" s="2801"/>
      <c r="Y336" s="2801"/>
      <c r="Z336" s="2801"/>
      <c r="AA336" s="2801"/>
      <c r="AB336" s="2802"/>
      <c r="AC336" s="2785"/>
      <c r="AD336" s="2795"/>
      <c r="AE336" s="2793"/>
      <c r="AF336" s="2793"/>
      <c r="AG336" s="2796"/>
      <c r="AH336" s="2796"/>
      <c r="AI336" s="2796"/>
      <c r="AJ336" s="2796"/>
      <c r="AK336" s="2797"/>
      <c r="AL336" s="2797"/>
      <c r="AM336" s="2797"/>
      <c r="AN336" s="2797"/>
      <c r="AO336" s="2797"/>
      <c r="AP336" s="2797"/>
      <c r="AQ336" s="2797"/>
      <c r="AR336" s="2799"/>
      <c r="AS336" s="2789"/>
      <c r="AT336" s="2758"/>
      <c r="AU336" s="2548" t="s">
        <v>7012</v>
      </c>
      <c r="AX336" s="3438" t="str">
        <f t="shared" si="5"/>
        <v>Please complete all cells in row</v>
      </c>
      <c r="AY336" s="3132">
        <v>3</v>
      </c>
      <c r="AZ336" s="3485"/>
    </row>
    <row r="337" spans="2:52" ht="16.2" customHeight="1">
      <c r="B337" s="2790" t="s">
        <v>6527</v>
      </c>
      <c r="C337" s="2791" t="s">
        <v>5869</v>
      </c>
      <c r="D337" s="2792" t="s">
        <v>731</v>
      </c>
      <c r="E337" s="2792">
        <v>3</v>
      </c>
      <c r="F337" s="2801"/>
      <c r="G337" s="2801"/>
      <c r="H337" s="2801"/>
      <c r="I337" s="2801"/>
      <c r="J337" s="2801"/>
      <c r="K337" s="2801"/>
      <c r="L337" s="2802"/>
      <c r="M337" s="2800"/>
      <c r="N337" s="2803"/>
      <c r="O337" s="2801"/>
      <c r="P337" s="2801"/>
      <c r="Q337" s="2801"/>
      <c r="R337" s="2801"/>
      <c r="S337" s="2801"/>
      <c r="T337" s="2802"/>
      <c r="V337" s="2803"/>
      <c r="W337" s="2801"/>
      <c r="X337" s="2801"/>
      <c r="Y337" s="2801"/>
      <c r="Z337" s="2801"/>
      <c r="AA337" s="2801"/>
      <c r="AB337" s="2802"/>
      <c r="AC337" s="2785"/>
      <c r="AD337" s="2795"/>
      <c r="AE337" s="2793"/>
      <c r="AF337" s="2793"/>
      <c r="AG337" s="2796"/>
      <c r="AH337" s="2796"/>
      <c r="AI337" s="2796"/>
      <c r="AJ337" s="2796"/>
      <c r="AK337" s="2797"/>
      <c r="AL337" s="2797"/>
      <c r="AM337" s="2797"/>
      <c r="AN337" s="2797"/>
      <c r="AO337" s="2797"/>
      <c r="AP337" s="2797"/>
      <c r="AQ337" s="2797"/>
      <c r="AR337" s="2799"/>
      <c r="AS337" s="2789"/>
      <c r="AT337" s="2758"/>
      <c r="AU337" s="2548" t="s">
        <v>7013</v>
      </c>
      <c r="AX337" s="3438" t="str">
        <f t="shared" si="5"/>
        <v>Please complete all cells in row</v>
      </c>
      <c r="AY337" s="3132">
        <v>3</v>
      </c>
      <c r="AZ337" s="3485"/>
    </row>
    <row r="338" spans="2:52" ht="16.2" customHeight="1">
      <c r="B338" s="2790" t="s">
        <v>6529</v>
      </c>
      <c r="C338" s="2791" t="s">
        <v>5869</v>
      </c>
      <c r="D338" s="2792" t="s">
        <v>731</v>
      </c>
      <c r="E338" s="2792">
        <v>3</v>
      </c>
      <c r="F338" s="2801"/>
      <c r="G338" s="2801"/>
      <c r="H338" s="2801"/>
      <c r="I338" s="2801"/>
      <c r="J338" s="2801"/>
      <c r="K338" s="2801"/>
      <c r="L338" s="2802"/>
      <c r="M338" s="2800"/>
      <c r="N338" s="2803"/>
      <c r="O338" s="2801"/>
      <c r="P338" s="2801"/>
      <c r="Q338" s="2801"/>
      <c r="R338" s="2801"/>
      <c r="S338" s="2801"/>
      <c r="T338" s="2802"/>
      <c r="V338" s="2803"/>
      <c r="W338" s="2801"/>
      <c r="X338" s="2801"/>
      <c r="Y338" s="2801"/>
      <c r="Z338" s="2801"/>
      <c r="AA338" s="2801"/>
      <c r="AB338" s="2802"/>
      <c r="AC338" s="2785"/>
      <c r="AD338" s="2795"/>
      <c r="AE338" s="2793"/>
      <c r="AF338" s="2793"/>
      <c r="AG338" s="2796"/>
      <c r="AH338" s="2796"/>
      <c r="AI338" s="2796"/>
      <c r="AJ338" s="2796"/>
      <c r="AK338" s="2797"/>
      <c r="AL338" s="2797"/>
      <c r="AM338" s="2797"/>
      <c r="AN338" s="2797"/>
      <c r="AO338" s="2797"/>
      <c r="AP338" s="2797"/>
      <c r="AQ338" s="2797"/>
      <c r="AR338" s="2799"/>
      <c r="AS338" s="2789"/>
      <c r="AT338" s="2758"/>
      <c r="AU338" s="2548" t="s">
        <v>7014</v>
      </c>
      <c r="AX338" s="3438" t="str">
        <f t="shared" si="5"/>
        <v>Please complete all cells in row</v>
      </c>
      <c r="AY338" s="3132">
        <v>3</v>
      </c>
      <c r="AZ338" s="3485"/>
    </row>
    <row r="339" spans="2:52" ht="16.2" customHeight="1">
      <c r="B339" s="2790" t="s">
        <v>6531</v>
      </c>
      <c r="C339" s="2791" t="s">
        <v>5869</v>
      </c>
      <c r="D339" s="2792" t="s">
        <v>731</v>
      </c>
      <c r="E339" s="2792">
        <v>3</v>
      </c>
      <c r="F339" s="2801"/>
      <c r="G339" s="2801"/>
      <c r="H339" s="2801"/>
      <c r="I339" s="2801"/>
      <c r="J339" s="2801"/>
      <c r="K339" s="2801"/>
      <c r="L339" s="2802"/>
      <c r="M339" s="2800"/>
      <c r="N339" s="2803"/>
      <c r="O339" s="2801"/>
      <c r="P339" s="2801"/>
      <c r="Q339" s="2801"/>
      <c r="R339" s="2801"/>
      <c r="S339" s="2801"/>
      <c r="T339" s="2802"/>
      <c r="V339" s="2803"/>
      <c r="W339" s="2801"/>
      <c r="X339" s="2801"/>
      <c r="Y339" s="2801"/>
      <c r="Z339" s="2801"/>
      <c r="AA339" s="2801"/>
      <c r="AB339" s="2802"/>
      <c r="AC339" s="2785"/>
      <c r="AD339" s="2795"/>
      <c r="AE339" s="2793"/>
      <c r="AF339" s="2793"/>
      <c r="AG339" s="2796"/>
      <c r="AH339" s="2796"/>
      <c r="AI339" s="2796"/>
      <c r="AJ339" s="2796"/>
      <c r="AK339" s="2797"/>
      <c r="AL339" s="2797"/>
      <c r="AM339" s="2797"/>
      <c r="AN339" s="2797"/>
      <c r="AO339" s="2797"/>
      <c r="AP339" s="2797"/>
      <c r="AQ339" s="2797"/>
      <c r="AR339" s="2799"/>
      <c r="AS339" s="2789"/>
      <c r="AT339" s="2758"/>
      <c r="AU339" s="2548" t="s">
        <v>7015</v>
      </c>
      <c r="AX339" s="3438" t="str">
        <f t="shared" si="5"/>
        <v>Please complete all cells in row</v>
      </c>
      <c r="AY339" s="3132">
        <v>3</v>
      </c>
      <c r="AZ339" s="3485"/>
    </row>
    <row r="340" spans="2:52" ht="16.2" customHeight="1">
      <c r="B340" s="2790" t="s">
        <v>6533</v>
      </c>
      <c r="C340" s="2791" t="s">
        <v>5869</v>
      </c>
      <c r="D340" s="2792" t="s">
        <v>731</v>
      </c>
      <c r="E340" s="2792">
        <v>3</v>
      </c>
      <c r="F340" s="2801"/>
      <c r="G340" s="2801"/>
      <c r="H340" s="2801"/>
      <c r="I340" s="2801"/>
      <c r="J340" s="2801"/>
      <c r="K340" s="2801"/>
      <c r="L340" s="2802"/>
      <c r="M340" s="2800"/>
      <c r="N340" s="2803"/>
      <c r="O340" s="2801"/>
      <c r="P340" s="2801"/>
      <c r="Q340" s="2801"/>
      <c r="R340" s="2801"/>
      <c r="S340" s="2801"/>
      <c r="T340" s="2802"/>
      <c r="V340" s="2803"/>
      <c r="W340" s="2801"/>
      <c r="X340" s="2801"/>
      <c r="Y340" s="2801"/>
      <c r="Z340" s="2801"/>
      <c r="AA340" s="2801"/>
      <c r="AB340" s="2802"/>
      <c r="AC340" s="2785"/>
      <c r="AD340" s="2795"/>
      <c r="AE340" s="2793"/>
      <c r="AF340" s="2793"/>
      <c r="AG340" s="2796"/>
      <c r="AH340" s="2796"/>
      <c r="AI340" s="2796"/>
      <c r="AJ340" s="2796"/>
      <c r="AK340" s="2797"/>
      <c r="AL340" s="2797"/>
      <c r="AM340" s="2797"/>
      <c r="AN340" s="2797"/>
      <c r="AO340" s="2797"/>
      <c r="AP340" s="2797"/>
      <c r="AQ340" s="2797"/>
      <c r="AR340" s="2799"/>
      <c r="AS340" s="2789"/>
      <c r="AT340" s="2758"/>
      <c r="AU340" s="2548" t="s">
        <v>7016</v>
      </c>
      <c r="AX340" s="3438" t="str">
        <f t="shared" si="5"/>
        <v>Please complete all cells in row</v>
      </c>
      <c r="AY340" s="3132">
        <v>3</v>
      </c>
      <c r="AZ340" s="3485"/>
    </row>
    <row r="341" spans="2:52" ht="16.2" customHeight="1">
      <c r="B341" s="2790" t="s">
        <v>6535</v>
      </c>
      <c r="C341" s="2791" t="s">
        <v>5869</v>
      </c>
      <c r="D341" s="2792" t="s">
        <v>731</v>
      </c>
      <c r="E341" s="2792">
        <v>3</v>
      </c>
      <c r="F341" s="2801"/>
      <c r="G341" s="2801"/>
      <c r="H341" s="2801"/>
      <c r="I341" s="2801"/>
      <c r="J341" s="2801"/>
      <c r="K341" s="2801"/>
      <c r="L341" s="2802"/>
      <c r="M341" s="2800"/>
      <c r="N341" s="2803"/>
      <c r="O341" s="2801"/>
      <c r="P341" s="2801"/>
      <c r="Q341" s="2801"/>
      <c r="R341" s="2801"/>
      <c r="S341" s="2801"/>
      <c r="T341" s="2802"/>
      <c r="V341" s="2803"/>
      <c r="W341" s="2801"/>
      <c r="X341" s="2801"/>
      <c r="Y341" s="2801"/>
      <c r="Z341" s="2801"/>
      <c r="AA341" s="2801"/>
      <c r="AB341" s="2802"/>
      <c r="AC341" s="2785"/>
      <c r="AD341" s="2795"/>
      <c r="AE341" s="2793"/>
      <c r="AF341" s="2793"/>
      <c r="AG341" s="2796"/>
      <c r="AH341" s="2796"/>
      <c r="AI341" s="2796"/>
      <c r="AJ341" s="2796"/>
      <c r="AK341" s="2797"/>
      <c r="AL341" s="2797"/>
      <c r="AM341" s="2797"/>
      <c r="AN341" s="2797"/>
      <c r="AO341" s="2797"/>
      <c r="AP341" s="2797"/>
      <c r="AQ341" s="2797"/>
      <c r="AR341" s="2799"/>
      <c r="AS341" s="2789"/>
      <c r="AT341" s="2758"/>
      <c r="AU341" s="2548" t="s">
        <v>7017</v>
      </c>
      <c r="AX341" s="3438" t="str">
        <f t="shared" si="5"/>
        <v>Please complete all cells in row</v>
      </c>
      <c r="AY341" s="3132">
        <v>3</v>
      </c>
      <c r="AZ341" s="3485"/>
    </row>
    <row r="342" spans="2:52" ht="16.2" customHeight="1">
      <c r="B342" s="2790" t="s">
        <v>6537</v>
      </c>
      <c r="C342" s="2791" t="s">
        <v>5869</v>
      </c>
      <c r="D342" s="2792" t="s">
        <v>731</v>
      </c>
      <c r="E342" s="2792">
        <v>3</v>
      </c>
      <c r="F342" s="2801"/>
      <c r="G342" s="2801"/>
      <c r="H342" s="2801"/>
      <c r="I342" s="2801"/>
      <c r="J342" s="2801"/>
      <c r="K342" s="2801"/>
      <c r="L342" s="2802"/>
      <c r="M342" s="2800"/>
      <c r="N342" s="2803"/>
      <c r="O342" s="2801"/>
      <c r="P342" s="2801"/>
      <c r="Q342" s="2801"/>
      <c r="R342" s="2801"/>
      <c r="S342" s="2801"/>
      <c r="T342" s="2802"/>
      <c r="V342" s="2803"/>
      <c r="W342" s="2801"/>
      <c r="X342" s="2801"/>
      <c r="Y342" s="2801"/>
      <c r="Z342" s="2801"/>
      <c r="AA342" s="2801"/>
      <c r="AB342" s="2802"/>
      <c r="AC342" s="2785"/>
      <c r="AD342" s="2795"/>
      <c r="AE342" s="2793"/>
      <c r="AF342" s="2793"/>
      <c r="AG342" s="2796"/>
      <c r="AH342" s="2796"/>
      <c r="AI342" s="2796"/>
      <c r="AJ342" s="2796"/>
      <c r="AK342" s="2797"/>
      <c r="AL342" s="2797"/>
      <c r="AM342" s="2797"/>
      <c r="AN342" s="2797"/>
      <c r="AO342" s="2797"/>
      <c r="AP342" s="2797"/>
      <c r="AQ342" s="2797"/>
      <c r="AR342" s="2799"/>
      <c r="AS342" s="2789"/>
      <c r="AT342" s="2758"/>
      <c r="AU342" s="2548" t="s">
        <v>7018</v>
      </c>
      <c r="AX342" s="3438" t="str">
        <f t="shared" si="5"/>
        <v>Please complete all cells in row</v>
      </c>
      <c r="AY342" s="3132">
        <v>3</v>
      </c>
      <c r="AZ342" s="3485"/>
    </row>
    <row r="343" spans="2:52" ht="16.2" customHeight="1">
      <c r="B343" s="2790" t="s">
        <v>6539</v>
      </c>
      <c r="C343" s="2791" t="s">
        <v>5869</v>
      </c>
      <c r="D343" s="2792" t="s">
        <v>731</v>
      </c>
      <c r="E343" s="2792">
        <v>3</v>
      </c>
      <c r="F343" s="2801"/>
      <c r="G343" s="2801"/>
      <c r="H343" s="2801"/>
      <c r="I343" s="2801"/>
      <c r="J343" s="2801"/>
      <c r="K343" s="2801"/>
      <c r="L343" s="2802"/>
      <c r="M343" s="2800"/>
      <c r="N343" s="2803"/>
      <c r="O343" s="2801"/>
      <c r="P343" s="2801"/>
      <c r="Q343" s="2801"/>
      <c r="R343" s="2801"/>
      <c r="S343" s="2801"/>
      <c r="T343" s="2802"/>
      <c r="V343" s="2803"/>
      <c r="W343" s="2801"/>
      <c r="X343" s="2801"/>
      <c r="Y343" s="2801"/>
      <c r="Z343" s="2801"/>
      <c r="AA343" s="2801"/>
      <c r="AB343" s="2802"/>
      <c r="AC343" s="2785"/>
      <c r="AD343" s="2795"/>
      <c r="AE343" s="2793"/>
      <c r="AF343" s="2793"/>
      <c r="AG343" s="2796"/>
      <c r="AH343" s="2796"/>
      <c r="AI343" s="2796"/>
      <c r="AJ343" s="2796"/>
      <c r="AK343" s="2797"/>
      <c r="AL343" s="2797"/>
      <c r="AM343" s="2797"/>
      <c r="AN343" s="2797"/>
      <c r="AO343" s="2797"/>
      <c r="AP343" s="2797"/>
      <c r="AQ343" s="2797"/>
      <c r="AR343" s="2799"/>
      <c r="AS343" s="2789"/>
      <c r="AT343" s="2758"/>
      <c r="AU343" s="2548" t="s">
        <v>7019</v>
      </c>
      <c r="AX343" s="3438" t="str">
        <f t="shared" si="5"/>
        <v>Please complete all cells in row</v>
      </c>
      <c r="AY343" s="3132">
        <v>3</v>
      </c>
      <c r="AZ343" s="3485"/>
    </row>
    <row r="344" spans="2:52" ht="16.2" customHeight="1">
      <c r="B344" s="2790" t="s">
        <v>6541</v>
      </c>
      <c r="C344" s="2791" t="s">
        <v>5869</v>
      </c>
      <c r="D344" s="2792" t="s">
        <v>731</v>
      </c>
      <c r="E344" s="2792">
        <v>3</v>
      </c>
      <c r="F344" s="2801"/>
      <c r="G344" s="2801"/>
      <c r="H344" s="2801"/>
      <c r="I344" s="2801"/>
      <c r="J344" s="2801"/>
      <c r="K344" s="2801"/>
      <c r="L344" s="2802"/>
      <c r="M344" s="2800"/>
      <c r="N344" s="2803"/>
      <c r="O344" s="2801"/>
      <c r="P344" s="2801"/>
      <c r="Q344" s="2801"/>
      <c r="R344" s="2801"/>
      <c r="S344" s="2801"/>
      <c r="T344" s="2802"/>
      <c r="V344" s="2803"/>
      <c r="W344" s="2801"/>
      <c r="X344" s="2801"/>
      <c r="Y344" s="2801"/>
      <c r="Z344" s="2801"/>
      <c r="AA344" s="2801"/>
      <c r="AB344" s="2802"/>
      <c r="AC344" s="2785"/>
      <c r="AD344" s="2795"/>
      <c r="AE344" s="2793"/>
      <c r="AF344" s="2793"/>
      <c r="AG344" s="2796"/>
      <c r="AH344" s="2796"/>
      <c r="AI344" s="2796"/>
      <c r="AJ344" s="2796"/>
      <c r="AK344" s="2797"/>
      <c r="AL344" s="2797"/>
      <c r="AM344" s="2797"/>
      <c r="AN344" s="2797"/>
      <c r="AO344" s="2797"/>
      <c r="AP344" s="2797"/>
      <c r="AQ344" s="2797"/>
      <c r="AR344" s="2799"/>
      <c r="AS344" s="2789"/>
      <c r="AT344" s="2758"/>
      <c r="AU344" s="2548" t="s">
        <v>7020</v>
      </c>
      <c r="AX344" s="3438" t="str">
        <f t="shared" si="5"/>
        <v>Please complete all cells in row</v>
      </c>
      <c r="AY344" s="3132">
        <v>3</v>
      </c>
      <c r="AZ344" s="3485"/>
    </row>
    <row r="345" spans="2:52" ht="16.2" customHeight="1">
      <c r="B345" s="2790" t="s">
        <v>6543</v>
      </c>
      <c r="C345" s="2791" t="s">
        <v>5869</v>
      </c>
      <c r="D345" s="2792" t="s">
        <v>731</v>
      </c>
      <c r="E345" s="2792">
        <v>3</v>
      </c>
      <c r="F345" s="2801"/>
      <c r="G345" s="2801"/>
      <c r="H345" s="2801"/>
      <c r="I345" s="2801"/>
      <c r="J345" s="2801"/>
      <c r="K345" s="2801"/>
      <c r="L345" s="2802"/>
      <c r="M345" s="2800"/>
      <c r="N345" s="2803"/>
      <c r="O345" s="2801"/>
      <c r="P345" s="2801"/>
      <c r="Q345" s="2801"/>
      <c r="R345" s="2801"/>
      <c r="S345" s="2801"/>
      <c r="T345" s="2802"/>
      <c r="V345" s="2803"/>
      <c r="W345" s="2801"/>
      <c r="X345" s="2801"/>
      <c r="Y345" s="2801"/>
      <c r="Z345" s="2801"/>
      <c r="AA345" s="2801"/>
      <c r="AB345" s="2802"/>
      <c r="AC345" s="2785"/>
      <c r="AD345" s="2795"/>
      <c r="AE345" s="2793"/>
      <c r="AF345" s="2793"/>
      <c r="AG345" s="2796"/>
      <c r="AH345" s="2796"/>
      <c r="AI345" s="2796"/>
      <c r="AJ345" s="2796"/>
      <c r="AK345" s="2797"/>
      <c r="AL345" s="2797"/>
      <c r="AM345" s="2797"/>
      <c r="AN345" s="2797"/>
      <c r="AO345" s="2797"/>
      <c r="AP345" s="2797"/>
      <c r="AQ345" s="2797"/>
      <c r="AR345" s="2799"/>
      <c r="AS345" s="2789"/>
      <c r="AT345" s="2758"/>
      <c r="AU345" s="2548" t="s">
        <v>7021</v>
      </c>
      <c r="AX345" s="3438" t="str">
        <f t="shared" si="5"/>
        <v>Please complete all cells in row</v>
      </c>
      <c r="AY345" s="3132">
        <v>3</v>
      </c>
      <c r="AZ345" s="3485"/>
    </row>
    <row r="346" spans="2:52" ht="16.2" customHeight="1">
      <c r="B346" s="2790" t="s">
        <v>6545</v>
      </c>
      <c r="C346" s="2791" t="s">
        <v>5869</v>
      </c>
      <c r="D346" s="2792" t="s">
        <v>731</v>
      </c>
      <c r="E346" s="2792">
        <v>3</v>
      </c>
      <c r="F346" s="2801"/>
      <c r="G346" s="2801"/>
      <c r="H346" s="2801"/>
      <c r="I346" s="2801"/>
      <c r="J346" s="2801"/>
      <c r="K346" s="2801"/>
      <c r="L346" s="2802"/>
      <c r="M346" s="2800"/>
      <c r="N346" s="2803"/>
      <c r="O346" s="2801"/>
      <c r="P346" s="2801"/>
      <c r="Q346" s="2801"/>
      <c r="R346" s="2801"/>
      <c r="S346" s="2801"/>
      <c r="T346" s="2802"/>
      <c r="V346" s="2803"/>
      <c r="W346" s="2801"/>
      <c r="X346" s="2801"/>
      <c r="Y346" s="2801"/>
      <c r="Z346" s="2801"/>
      <c r="AA346" s="2801"/>
      <c r="AB346" s="2802"/>
      <c r="AC346" s="2785"/>
      <c r="AD346" s="2795"/>
      <c r="AE346" s="2793"/>
      <c r="AF346" s="2793"/>
      <c r="AG346" s="2796"/>
      <c r="AH346" s="2796"/>
      <c r="AI346" s="2796"/>
      <c r="AJ346" s="2796"/>
      <c r="AK346" s="2797"/>
      <c r="AL346" s="2797"/>
      <c r="AM346" s="2797"/>
      <c r="AN346" s="2797"/>
      <c r="AO346" s="2797"/>
      <c r="AP346" s="2797"/>
      <c r="AQ346" s="2797"/>
      <c r="AR346" s="2799"/>
      <c r="AS346" s="2789"/>
      <c r="AT346" s="2758"/>
      <c r="AU346" s="2548" t="s">
        <v>7022</v>
      </c>
      <c r="AX346" s="3438" t="str">
        <f t="shared" si="5"/>
        <v>Please complete all cells in row</v>
      </c>
      <c r="AY346" s="3132">
        <v>3</v>
      </c>
      <c r="AZ346" s="3485"/>
    </row>
    <row r="347" spans="2:52" ht="16.2" customHeight="1">
      <c r="B347" s="2790" t="s">
        <v>6547</v>
      </c>
      <c r="C347" s="2791" t="s">
        <v>5869</v>
      </c>
      <c r="D347" s="2792" t="s">
        <v>731</v>
      </c>
      <c r="E347" s="2792">
        <v>3</v>
      </c>
      <c r="F347" s="2801"/>
      <c r="G347" s="2801"/>
      <c r="H347" s="2801"/>
      <c r="I347" s="2801"/>
      <c r="J347" s="2801"/>
      <c r="K347" s="2801"/>
      <c r="L347" s="2802"/>
      <c r="M347" s="2800"/>
      <c r="N347" s="2803"/>
      <c r="O347" s="2801"/>
      <c r="P347" s="2801"/>
      <c r="Q347" s="2801"/>
      <c r="R347" s="2801"/>
      <c r="S347" s="2801"/>
      <c r="T347" s="2802"/>
      <c r="V347" s="2803"/>
      <c r="W347" s="2801"/>
      <c r="X347" s="2801"/>
      <c r="Y347" s="2801"/>
      <c r="Z347" s="2801"/>
      <c r="AA347" s="2801"/>
      <c r="AB347" s="2802"/>
      <c r="AC347" s="2785"/>
      <c r="AD347" s="2795"/>
      <c r="AE347" s="2793"/>
      <c r="AF347" s="2793"/>
      <c r="AG347" s="2796"/>
      <c r="AH347" s="2796"/>
      <c r="AI347" s="2796"/>
      <c r="AJ347" s="2796"/>
      <c r="AK347" s="2797"/>
      <c r="AL347" s="2797"/>
      <c r="AM347" s="2797"/>
      <c r="AN347" s="2797"/>
      <c r="AO347" s="2797"/>
      <c r="AP347" s="2797"/>
      <c r="AQ347" s="2797"/>
      <c r="AR347" s="2799"/>
      <c r="AS347" s="2789"/>
      <c r="AT347" s="2758"/>
      <c r="AU347" s="2548" t="s">
        <v>7023</v>
      </c>
      <c r="AX347" s="3438" t="str">
        <f t="shared" si="5"/>
        <v>Please complete all cells in row</v>
      </c>
      <c r="AY347" s="3132">
        <v>3</v>
      </c>
      <c r="AZ347" s="3485"/>
    </row>
    <row r="348" spans="2:52" ht="16.2" customHeight="1">
      <c r="B348" s="2790" t="s">
        <v>6549</v>
      </c>
      <c r="C348" s="2791" t="s">
        <v>5869</v>
      </c>
      <c r="D348" s="2792" t="s">
        <v>731</v>
      </c>
      <c r="E348" s="2792">
        <v>3</v>
      </c>
      <c r="F348" s="2801"/>
      <c r="G348" s="2801"/>
      <c r="H348" s="2801"/>
      <c r="I348" s="2801"/>
      <c r="J348" s="2801"/>
      <c r="K348" s="2801"/>
      <c r="L348" s="2802"/>
      <c r="M348" s="2800"/>
      <c r="N348" s="2803"/>
      <c r="O348" s="2801"/>
      <c r="P348" s="2801"/>
      <c r="Q348" s="2801"/>
      <c r="R348" s="2801"/>
      <c r="S348" s="2801"/>
      <c r="T348" s="2802"/>
      <c r="V348" s="2803"/>
      <c r="W348" s="2801"/>
      <c r="X348" s="2801"/>
      <c r="Y348" s="2801"/>
      <c r="Z348" s="2801"/>
      <c r="AA348" s="2801"/>
      <c r="AB348" s="2802"/>
      <c r="AC348" s="2785"/>
      <c r="AD348" s="2795"/>
      <c r="AE348" s="2793"/>
      <c r="AF348" s="2793"/>
      <c r="AG348" s="2796"/>
      <c r="AH348" s="2796"/>
      <c r="AI348" s="2796"/>
      <c r="AJ348" s="2796"/>
      <c r="AK348" s="2797"/>
      <c r="AL348" s="2797"/>
      <c r="AM348" s="2797"/>
      <c r="AN348" s="2797"/>
      <c r="AO348" s="2797"/>
      <c r="AP348" s="2797"/>
      <c r="AQ348" s="2797"/>
      <c r="AR348" s="2799"/>
      <c r="AS348" s="2789"/>
      <c r="AT348" s="2758"/>
      <c r="AU348" s="2548" t="s">
        <v>7024</v>
      </c>
      <c r="AX348" s="3438" t="str">
        <f t="shared" si="5"/>
        <v>Please complete all cells in row</v>
      </c>
      <c r="AY348" s="3132">
        <v>3</v>
      </c>
      <c r="AZ348" s="3485"/>
    </row>
    <row r="349" spans="2:52" ht="16.2" customHeight="1">
      <c r="B349" s="2790" t="s">
        <v>6551</v>
      </c>
      <c r="C349" s="2791" t="s">
        <v>5869</v>
      </c>
      <c r="D349" s="2792" t="s">
        <v>731</v>
      </c>
      <c r="E349" s="2792">
        <v>3</v>
      </c>
      <c r="F349" s="2801"/>
      <c r="G349" s="2801"/>
      <c r="H349" s="2801"/>
      <c r="I349" s="2801"/>
      <c r="J349" s="2801"/>
      <c r="K349" s="2801"/>
      <c r="L349" s="2802"/>
      <c r="M349" s="2800"/>
      <c r="N349" s="2803"/>
      <c r="O349" s="2801"/>
      <c r="P349" s="2801"/>
      <c r="Q349" s="2801"/>
      <c r="R349" s="2801"/>
      <c r="S349" s="2801"/>
      <c r="T349" s="2802"/>
      <c r="V349" s="2803"/>
      <c r="W349" s="2801"/>
      <c r="X349" s="2801"/>
      <c r="Y349" s="2801"/>
      <c r="Z349" s="2801"/>
      <c r="AA349" s="2801"/>
      <c r="AB349" s="2802"/>
      <c r="AC349" s="2785"/>
      <c r="AD349" s="2795"/>
      <c r="AE349" s="2793"/>
      <c r="AF349" s="2793"/>
      <c r="AG349" s="2796"/>
      <c r="AH349" s="2796"/>
      <c r="AI349" s="2796"/>
      <c r="AJ349" s="2796"/>
      <c r="AK349" s="2797"/>
      <c r="AL349" s="2797"/>
      <c r="AM349" s="2797"/>
      <c r="AN349" s="2797"/>
      <c r="AO349" s="2797"/>
      <c r="AP349" s="2797"/>
      <c r="AQ349" s="2797"/>
      <c r="AR349" s="2799"/>
      <c r="AS349" s="2789"/>
      <c r="AT349" s="2758"/>
      <c r="AU349" s="2548" t="s">
        <v>7025</v>
      </c>
      <c r="AX349" s="3438" t="str">
        <f t="shared" si="5"/>
        <v>Please complete all cells in row</v>
      </c>
      <c r="AY349" s="3132">
        <v>3</v>
      </c>
      <c r="AZ349" s="3485"/>
    </row>
    <row r="350" spans="2:52" ht="16.2" customHeight="1">
      <c r="B350" s="2790" t="s">
        <v>6553</v>
      </c>
      <c r="C350" s="2791" t="s">
        <v>5869</v>
      </c>
      <c r="D350" s="2792" t="s">
        <v>731</v>
      </c>
      <c r="E350" s="2792">
        <v>3</v>
      </c>
      <c r="F350" s="2801"/>
      <c r="G350" s="2801"/>
      <c r="H350" s="2801"/>
      <c r="I350" s="2801"/>
      <c r="J350" s="2801"/>
      <c r="K350" s="2801"/>
      <c r="L350" s="2802"/>
      <c r="M350" s="2800"/>
      <c r="N350" s="2803"/>
      <c r="O350" s="2801"/>
      <c r="P350" s="2801"/>
      <c r="Q350" s="2801"/>
      <c r="R350" s="2801"/>
      <c r="S350" s="2801"/>
      <c r="T350" s="2802"/>
      <c r="V350" s="2803"/>
      <c r="W350" s="2801"/>
      <c r="X350" s="2801"/>
      <c r="Y350" s="2801"/>
      <c r="Z350" s="2801"/>
      <c r="AA350" s="2801"/>
      <c r="AB350" s="2802"/>
      <c r="AC350" s="2785"/>
      <c r="AD350" s="2795"/>
      <c r="AE350" s="2793"/>
      <c r="AF350" s="2793"/>
      <c r="AG350" s="2796"/>
      <c r="AH350" s="2796"/>
      <c r="AI350" s="2796"/>
      <c r="AJ350" s="2796"/>
      <c r="AK350" s="2797"/>
      <c r="AL350" s="2797"/>
      <c r="AM350" s="2797"/>
      <c r="AN350" s="2797"/>
      <c r="AO350" s="2797"/>
      <c r="AP350" s="2797"/>
      <c r="AQ350" s="2797"/>
      <c r="AR350" s="2799"/>
      <c r="AS350" s="2789"/>
      <c r="AT350" s="2758"/>
      <c r="AU350" s="2548" t="s">
        <v>7026</v>
      </c>
      <c r="AX350" s="3438" t="str">
        <f t="shared" si="5"/>
        <v>Please complete all cells in row</v>
      </c>
      <c r="AY350" s="3132">
        <v>3</v>
      </c>
      <c r="AZ350" s="3485"/>
    </row>
    <row r="351" spans="2:52" ht="16.2" customHeight="1">
      <c r="B351" s="2790" t="s">
        <v>6555</v>
      </c>
      <c r="C351" s="2791" t="s">
        <v>5869</v>
      </c>
      <c r="D351" s="2792" t="s">
        <v>731</v>
      </c>
      <c r="E351" s="2792">
        <v>3</v>
      </c>
      <c r="F351" s="2801"/>
      <c r="G351" s="2801"/>
      <c r="H351" s="2801"/>
      <c r="I351" s="2801"/>
      <c r="J351" s="2801"/>
      <c r="K351" s="2801"/>
      <c r="L351" s="2802"/>
      <c r="M351" s="2800"/>
      <c r="N351" s="2803"/>
      <c r="O351" s="2801"/>
      <c r="P351" s="2801"/>
      <c r="Q351" s="2801"/>
      <c r="R351" s="2801"/>
      <c r="S351" s="2801"/>
      <c r="T351" s="2802"/>
      <c r="V351" s="2803"/>
      <c r="W351" s="2801"/>
      <c r="X351" s="2801"/>
      <c r="Y351" s="2801"/>
      <c r="Z351" s="2801"/>
      <c r="AA351" s="2801"/>
      <c r="AB351" s="2802"/>
      <c r="AC351" s="2785"/>
      <c r="AD351" s="2795"/>
      <c r="AE351" s="2793"/>
      <c r="AF351" s="2793"/>
      <c r="AG351" s="2796"/>
      <c r="AH351" s="2796"/>
      <c r="AI351" s="2796"/>
      <c r="AJ351" s="2796"/>
      <c r="AK351" s="2797"/>
      <c r="AL351" s="2797"/>
      <c r="AM351" s="2797"/>
      <c r="AN351" s="2797"/>
      <c r="AO351" s="2797"/>
      <c r="AP351" s="2797"/>
      <c r="AQ351" s="2797"/>
      <c r="AR351" s="2799"/>
      <c r="AS351" s="2789"/>
      <c r="AT351" s="2758"/>
      <c r="AU351" s="2548" t="s">
        <v>7027</v>
      </c>
      <c r="AX351" s="3438" t="str">
        <f t="shared" si="5"/>
        <v>Please complete all cells in row</v>
      </c>
      <c r="AY351" s="3132">
        <v>3</v>
      </c>
      <c r="AZ351" s="3485"/>
    </row>
    <row r="352" spans="2:52" ht="16.2" customHeight="1">
      <c r="B352" s="2790" t="s">
        <v>6557</v>
      </c>
      <c r="C352" s="2791" t="s">
        <v>5869</v>
      </c>
      <c r="D352" s="2792" t="s">
        <v>731</v>
      </c>
      <c r="E352" s="2792">
        <v>3</v>
      </c>
      <c r="F352" s="2801"/>
      <c r="G352" s="2801"/>
      <c r="H352" s="2801"/>
      <c r="I352" s="2801"/>
      <c r="J352" s="2801"/>
      <c r="K352" s="2801"/>
      <c r="L352" s="2802"/>
      <c r="M352" s="2800"/>
      <c r="N352" s="2803"/>
      <c r="O352" s="2801"/>
      <c r="P352" s="2801"/>
      <c r="Q352" s="2801"/>
      <c r="R352" s="2801"/>
      <c r="S352" s="2801"/>
      <c r="T352" s="2802"/>
      <c r="V352" s="2803"/>
      <c r="W352" s="2801"/>
      <c r="X352" s="2801"/>
      <c r="Y352" s="2801"/>
      <c r="Z352" s="2801"/>
      <c r="AA352" s="2801"/>
      <c r="AB352" s="2802"/>
      <c r="AC352" s="2785"/>
      <c r="AD352" s="2795"/>
      <c r="AE352" s="2793"/>
      <c r="AF352" s="2793"/>
      <c r="AG352" s="2796"/>
      <c r="AH352" s="2796"/>
      <c r="AI352" s="2796"/>
      <c r="AJ352" s="2796"/>
      <c r="AK352" s="2797"/>
      <c r="AL352" s="2797"/>
      <c r="AM352" s="2797"/>
      <c r="AN352" s="2797"/>
      <c r="AO352" s="2797"/>
      <c r="AP352" s="2797"/>
      <c r="AQ352" s="2797"/>
      <c r="AR352" s="2799"/>
      <c r="AS352" s="2789"/>
      <c r="AT352" s="2758"/>
      <c r="AU352" s="2548" t="s">
        <v>7028</v>
      </c>
      <c r="AX352" s="3438" t="str">
        <f t="shared" si="5"/>
        <v>Please complete all cells in row</v>
      </c>
      <c r="AY352" s="3132">
        <v>3</v>
      </c>
      <c r="AZ352" s="3485"/>
    </row>
    <row r="353" spans="2:52" ht="16.2" customHeight="1">
      <c r="B353" s="2790" t="s">
        <v>6559</v>
      </c>
      <c r="C353" s="2791" t="s">
        <v>5869</v>
      </c>
      <c r="D353" s="2792" t="s">
        <v>731</v>
      </c>
      <c r="E353" s="2792">
        <v>3</v>
      </c>
      <c r="F353" s="2801"/>
      <c r="G353" s="2801"/>
      <c r="H353" s="2801"/>
      <c r="I353" s="2801"/>
      <c r="J353" s="2801"/>
      <c r="K353" s="2801"/>
      <c r="L353" s="2802"/>
      <c r="M353" s="2800"/>
      <c r="N353" s="2803"/>
      <c r="O353" s="2801"/>
      <c r="P353" s="2801"/>
      <c r="Q353" s="2801"/>
      <c r="R353" s="2801"/>
      <c r="S353" s="2801"/>
      <c r="T353" s="2802"/>
      <c r="V353" s="2803"/>
      <c r="W353" s="2801"/>
      <c r="X353" s="2801"/>
      <c r="Y353" s="2801"/>
      <c r="Z353" s="2801"/>
      <c r="AA353" s="2801"/>
      <c r="AB353" s="2802"/>
      <c r="AC353" s="2785"/>
      <c r="AD353" s="2795"/>
      <c r="AE353" s="2793"/>
      <c r="AF353" s="2793"/>
      <c r="AG353" s="2796"/>
      <c r="AH353" s="2796"/>
      <c r="AI353" s="2796"/>
      <c r="AJ353" s="2796"/>
      <c r="AK353" s="2797"/>
      <c r="AL353" s="2797"/>
      <c r="AM353" s="2797"/>
      <c r="AN353" s="2797"/>
      <c r="AO353" s="2797"/>
      <c r="AP353" s="2797"/>
      <c r="AQ353" s="2797"/>
      <c r="AR353" s="2799"/>
      <c r="AS353" s="2789"/>
      <c r="AT353" s="2758"/>
      <c r="AU353" s="2548" t="s">
        <v>7029</v>
      </c>
      <c r="AX353" s="3438" t="str">
        <f t="shared" si="5"/>
        <v>Please complete all cells in row</v>
      </c>
      <c r="AY353" s="3132">
        <v>3</v>
      </c>
      <c r="AZ353" s="3485"/>
    </row>
    <row r="354" spans="2:52" ht="16.2" customHeight="1">
      <c r="B354" s="2790" t="s">
        <v>6561</v>
      </c>
      <c r="C354" s="2791" t="s">
        <v>5869</v>
      </c>
      <c r="D354" s="2792" t="s">
        <v>731</v>
      </c>
      <c r="E354" s="2792">
        <v>3</v>
      </c>
      <c r="F354" s="2801"/>
      <c r="G354" s="2801"/>
      <c r="H354" s="2801"/>
      <c r="I354" s="2801"/>
      <c r="J354" s="2801"/>
      <c r="K354" s="2801"/>
      <c r="L354" s="2802"/>
      <c r="M354" s="2800"/>
      <c r="N354" s="2803"/>
      <c r="O354" s="2801"/>
      <c r="P354" s="2801"/>
      <c r="Q354" s="2801"/>
      <c r="R354" s="2801"/>
      <c r="S354" s="2801"/>
      <c r="T354" s="2802"/>
      <c r="V354" s="2803"/>
      <c r="W354" s="2801"/>
      <c r="X354" s="2801"/>
      <c r="Y354" s="2801"/>
      <c r="Z354" s="2801"/>
      <c r="AA354" s="2801"/>
      <c r="AB354" s="2802"/>
      <c r="AC354" s="2785"/>
      <c r="AD354" s="2795"/>
      <c r="AE354" s="2793"/>
      <c r="AF354" s="2793"/>
      <c r="AG354" s="2796"/>
      <c r="AH354" s="2796"/>
      <c r="AI354" s="2796"/>
      <c r="AJ354" s="2796"/>
      <c r="AK354" s="2797"/>
      <c r="AL354" s="2797"/>
      <c r="AM354" s="2797"/>
      <c r="AN354" s="2797"/>
      <c r="AO354" s="2797"/>
      <c r="AP354" s="2797"/>
      <c r="AQ354" s="2797"/>
      <c r="AR354" s="2799"/>
      <c r="AS354" s="2789"/>
      <c r="AT354" s="2758"/>
      <c r="AU354" s="2548" t="s">
        <v>7030</v>
      </c>
      <c r="AX354" s="3438" t="str">
        <f t="shared" si="5"/>
        <v>Please complete all cells in row</v>
      </c>
      <c r="AY354" s="3132">
        <v>3</v>
      </c>
      <c r="AZ354" s="3485"/>
    </row>
    <row r="355" spans="2:52" ht="16.2" customHeight="1">
      <c r="B355" s="2790" t="s">
        <v>6563</v>
      </c>
      <c r="C355" s="2791" t="s">
        <v>5869</v>
      </c>
      <c r="D355" s="2792" t="s">
        <v>731</v>
      </c>
      <c r="E355" s="2792">
        <v>3</v>
      </c>
      <c r="F355" s="2801"/>
      <c r="G355" s="2801"/>
      <c r="H355" s="2801"/>
      <c r="I355" s="2801"/>
      <c r="J355" s="2801"/>
      <c r="K355" s="2801"/>
      <c r="L355" s="2802"/>
      <c r="M355" s="2800"/>
      <c r="N355" s="2803"/>
      <c r="O355" s="2801"/>
      <c r="P355" s="2801"/>
      <c r="Q355" s="2801"/>
      <c r="R355" s="2801"/>
      <c r="S355" s="2801"/>
      <c r="T355" s="2802"/>
      <c r="V355" s="2803"/>
      <c r="W355" s="2801"/>
      <c r="X355" s="2801"/>
      <c r="Y355" s="2801"/>
      <c r="Z355" s="2801"/>
      <c r="AA355" s="2801"/>
      <c r="AB355" s="2802"/>
      <c r="AC355" s="2785"/>
      <c r="AD355" s="2795"/>
      <c r="AE355" s="2793"/>
      <c r="AF355" s="2793"/>
      <c r="AG355" s="2796"/>
      <c r="AH355" s="2796"/>
      <c r="AI355" s="2796"/>
      <c r="AJ355" s="2796"/>
      <c r="AK355" s="2797"/>
      <c r="AL355" s="2797"/>
      <c r="AM355" s="2797"/>
      <c r="AN355" s="2797"/>
      <c r="AO355" s="2797"/>
      <c r="AP355" s="2797"/>
      <c r="AQ355" s="2797"/>
      <c r="AR355" s="2799"/>
      <c r="AS355" s="2789"/>
      <c r="AT355" s="2758"/>
      <c r="AU355" s="2548" t="s">
        <v>7031</v>
      </c>
      <c r="AX355" s="3438" t="str">
        <f t="shared" si="5"/>
        <v>Please complete all cells in row</v>
      </c>
      <c r="AY355" s="3132">
        <v>3</v>
      </c>
      <c r="AZ355" s="3485"/>
    </row>
    <row r="356" spans="2:52" ht="16.2" customHeight="1">
      <c r="B356" s="2790" t="s">
        <v>6565</v>
      </c>
      <c r="C356" s="2791" t="s">
        <v>5869</v>
      </c>
      <c r="D356" s="2792" t="s">
        <v>731</v>
      </c>
      <c r="E356" s="2792">
        <v>3</v>
      </c>
      <c r="F356" s="2801"/>
      <c r="G356" s="2801"/>
      <c r="H356" s="2801"/>
      <c r="I356" s="2801"/>
      <c r="J356" s="2801"/>
      <c r="K356" s="2801"/>
      <c r="L356" s="2802"/>
      <c r="M356" s="2800"/>
      <c r="N356" s="2803"/>
      <c r="O356" s="2801"/>
      <c r="P356" s="2801"/>
      <c r="Q356" s="2801"/>
      <c r="R356" s="2801"/>
      <c r="S356" s="2801"/>
      <c r="T356" s="2802"/>
      <c r="V356" s="2803"/>
      <c r="W356" s="2801"/>
      <c r="X356" s="2801"/>
      <c r="Y356" s="2801"/>
      <c r="Z356" s="2801"/>
      <c r="AA356" s="2801"/>
      <c r="AB356" s="2802"/>
      <c r="AC356" s="2785"/>
      <c r="AD356" s="2795"/>
      <c r="AE356" s="2793"/>
      <c r="AF356" s="2793"/>
      <c r="AG356" s="2796"/>
      <c r="AH356" s="2796"/>
      <c r="AI356" s="2796"/>
      <c r="AJ356" s="2796"/>
      <c r="AK356" s="2797"/>
      <c r="AL356" s="2797"/>
      <c r="AM356" s="2797"/>
      <c r="AN356" s="2797"/>
      <c r="AO356" s="2797"/>
      <c r="AP356" s="2797"/>
      <c r="AQ356" s="2797"/>
      <c r="AR356" s="2799"/>
      <c r="AS356" s="2789"/>
      <c r="AT356" s="2758"/>
      <c r="AU356" s="2548" t="s">
        <v>7032</v>
      </c>
      <c r="AX356" s="3438" t="str">
        <f t="shared" si="5"/>
        <v>Please complete all cells in row</v>
      </c>
      <c r="AY356" s="3132">
        <v>3</v>
      </c>
      <c r="AZ356" s="3485"/>
    </row>
    <row r="357" spans="2:52" ht="16.2" customHeight="1">
      <c r="B357" s="2790" t="s">
        <v>6567</v>
      </c>
      <c r="C357" s="2791" t="s">
        <v>5869</v>
      </c>
      <c r="D357" s="2792" t="s">
        <v>731</v>
      </c>
      <c r="E357" s="2792">
        <v>3</v>
      </c>
      <c r="F357" s="2801"/>
      <c r="G357" s="2801"/>
      <c r="H357" s="2801"/>
      <c r="I357" s="2801"/>
      <c r="J357" s="2801"/>
      <c r="K357" s="2801"/>
      <c r="L357" s="2802"/>
      <c r="M357" s="2800"/>
      <c r="N357" s="2803"/>
      <c r="O357" s="2801"/>
      <c r="P357" s="2801"/>
      <c r="Q357" s="2801"/>
      <c r="R357" s="2801"/>
      <c r="S357" s="2801"/>
      <c r="T357" s="2802"/>
      <c r="V357" s="2803"/>
      <c r="W357" s="2801"/>
      <c r="X357" s="2801"/>
      <c r="Y357" s="2801"/>
      <c r="Z357" s="2801"/>
      <c r="AA357" s="2801"/>
      <c r="AB357" s="2802"/>
      <c r="AC357" s="2785"/>
      <c r="AD357" s="2795"/>
      <c r="AE357" s="2793"/>
      <c r="AF357" s="2793"/>
      <c r="AG357" s="2796"/>
      <c r="AH357" s="2796"/>
      <c r="AI357" s="2796"/>
      <c r="AJ357" s="2796"/>
      <c r="AK357" s="2797"/>
      <c r="AL357" s="2797"/>
      <c r="AM357" s="2797"/>
      <c r="AN357" s="2797"/>
      <c r="AO357" s="2797"/>
      <c r="AP357" s="2797"/>
      <c r="AQ357" s="2797"/>
      <c r="AR357" s="2799"/>
      <c r="AS357" s="2789"/>
      <c r="AT357" s="2758"/>
      <c r="AU357" s="2548" t="s">
        <v>7033</v>
      </c>
      <c r="AX357" s="3438" t="str">
        <f t="shared" si="5"/>
        <v>Please complete all cells in row</v>
      </c>
      <c r="AY357" s="3132">
        <v>3</v>
      </c>
      <c r="AZ357" s="3485"/>
    </row>
    <row r="358" spans="2:52" ht="16.2" customHeight="1">
      <c r="B358" s="2790" t="s">
        <v>6569</v>
      </c>
      <c r="C358" s="2791" t="s">
        <v>5869</v>
      </c>
      <c r="D358" s="2792" t="s">
        <v>731</v>
      </c>
      <c r="E358" s="2792">
        <v>3</v>
      </c>
      <c r="F358" s="2801"/>
      <c r="G358" s="2801"/>
      <c r="H358" s="2801"/>
      <c r="I358" s="2801"/>
      <c r="J358" s="2801"/>
      <c r="K358" s="2801"/>
      <c r="L358" s="2802"/>
      <c r="M358" s="2800"/>
      <c r="N358" s="2803"/>
      <c r="O358" s="2801"/>
      <c r="P358" s="2801"/>
      <c r="Q358" s="2801"/>
      <c r="R358" s="2801"/>
      <c r="S358" s="2801"/>
      <c r="T358" s="2802"/>
      <c r="V358" s="2803"/>
      <c r="W358" s="2801"/>
      <c r="X358" s="2801"/>
      <c r="Y358" s="2801"/>
      <c r="Z358" s="2801"/>
      <c r="AA358" s="2801"/>
      <c r="AB358" s="2802"/>
      <c r="AC358" s="2785"/>
      <c r="AD358" s="2795"/>
      <c r="AE358" s="2793"/>
      <c r="AF358" s="2793"/>
      <c r="AG358" s="2796"/>
      <c r="AH358" s="2796"/>
      <c r="AI358" s="2796"/>
      <c r="AJ358" s="2796"/>
      <c r="AK358" s="2797"/>
      <c r="AL358" s="2797"/>
      <c r="AM358" s="2797"/>
      <c r="AN358" s="2797"/>
      <c r="AO358" s="2797"/>
      <c r="AP358" s="2797"/>
      <c r="AQ358" s="2797"/>
      <c r="AR358" s="2799"/>
      <c r="AS358" s="2789"/>
      <c r="AT358" s="2758"/>
      <c r="AU358" s="2548" t="s">
        <v>7034</v>
      </c>
      <c r="AX358" s="3438" t="str">
        <f t="shared" si="5"/>
        <v>Please complete all cells in row</v>
      </c>
      <c r="AY358" s="3132">
        <v>3</v>
      </c>
      <c r="AZ358" s="3485"/>
    </row>
    <row r="359" spans="2:52" ht="16.2" customHeight="1">
      <c r="B359" s="2790" t="s">
        <v>6571</v>
      </c>
      <c r="C359" s="2791" t="s">
        <v>5869</v>
      </c>
      <c r="D359" s="2792" t="s">
        <v>731</v>
      </c>
      <c r="E359" s="2792">
        <v>3</v>
      </c>
      <c r="F359" s="2801"/>
      <c r="G359" s="2801"/>
      <c r="H359" s="2801"/>
      <c r="I359" s="2801"/>
      <c r="J359" s="2801"/>
      <c r="K359" s="2801"/>
      <c r="L359" s="2802"/>
      <c r="M359" s="2800"/>
      <c r="N359" s="2803"/>
      <c r="O359" s="2801"/>
      <c r="P359" s="2801"/>
      <c r="Q359" s="2801"/>
      <c r="R359" s="2801"/>
      <c r="S359" s="2801"/>
      <c r="T359" s="2802"/>
      <c r="V359" s="2803"/>
      <c r="W359" s="2801"/>
      <c r="X359" s="2801"/>
      <c r="Y359" s="2801"/>
      <c r="Z359" s="2801"/>
      <c r="AA359" s="2801"/>
      <c r="AB359" s="2802"/>
      <c r="AC359" s="2785"/>
      <c r="AD359" s="2795"/>
      <c r="AE359" s="2793"/>
      <c r="AF359" s="2793"/>
      <c r="AG359" s="2796"/>
      <c r="AH359" s="2796"/>
      <c r="AI359" s="2796"/>
      <c r="AJ359" s="2796"/>
      <c r="AK359" s="2797"/>
      <c r="AL359" s="2797"/>
      <c r="AM359" s="2797"/>
      <c r="AN359" s="2797"/>
      <c r="AO359" s="2797"/>
      <c r="AP359" s="2797"/>
      <c r="AQ359" s="2797"/>
      <c r="AR359" s="2799"/>
      <c r="AS359" s="2789"/>
      <c r="AT359" s="2758"/>
      <c r="AU359" s="2548" t="s">
        <v>7035</v>
      </c>
      <c r="AX359" s="3438" t="str">
        <f t="shared" si="5"/>
        <v>Please complete all cells in row</v>
      </c>
      <c r="AY359" s="3132">
        <v>3</v>
      </c>
      <c r="AZ359" s="3485"/>
    </row>
    <row r="360" spans="2:52" ht="16.2" customHeight="1">
      <c r="B360" s="2790" t="s">
        <v>6573</v>
      </c>
      <c r="C360" s="2791" t="s">
        <v>5869</v>
      </c>
      <c r="D360" s="2792" t="s">
        <v>731</v>
      </c>
      <c r="E360" s="2792">
        <v>3</v>
      </c>
      <c r="F360" s="2801"/>
      <c r="G360" s="2801"/>
      <c r="H360" s="2801"/>
      <c r="I360" s="2801"/>
      <c r="J360" s="2801"/>
      <c r="K360" s="2801"/>
      <c r="L360" s="2802"/>
      <c r="M360" s="2800"/>
      <c r="N360" s="2803"/>
      <c r="O360" s="2801"/>
      <c r="P360" s="2801"/>
      <c r="Q360" s="2801"/>
      <c r="R360" s="2801"/>
      <c r="S360" s="2801"/>
      <c r="T360" s="2802"/>
      <c r="V360" s="2803"/>
      <c r="W360" s="2801"/>
      <c r="X360" s="2801"/>
      <c r="Y360" s="2801"/>
      <c r="Z360" s="2801"/>
      <c r="AA360" s="2801"/>
      <c r="AB360" s="2802"/>
      <c r="AC360" s="2785"/>
      <c r="AD360" s="2795"/>
      <c r="AE360" s="2793"/>
      <c r="AF360" s="2793"/>
      <c r="AG360" s="2796"/>
      <c r="AH360" s="2796"/>
      <c r="AI360" s="2796"/>
      <c r="AJ360" s="2796"/>
      <c r="AK360" s="2797"/>
      <c r="AL360" s="2797"/>
      <c r="AM360" s="2797"/>
      <c r="AN360" s="2797"/>
      <c r="AO360" s="2797"/>
      <c r="AP360" s="2797"/>
      <c r="AQ360" s="2797"/>
      <c r="AR360" s="2799"/>
      <c r="AS360" s="2789"/>
      <c r="AT360" s="2758"/>
      <c r="AU360" s="2548" t="s">
        <v>7036</v>
      </c>
      <c r="AX360" s="3438" t="str">
        <f t="shared" si="5"/>
        <v>Please complete all cells in row</v>
      </c>
      <c r="AY360" s="3132">
        <v>3</v>
      </c>
      <c r="AZ360" s="3485"/>
    </row>
    <row r="361" spans="2:52" ht="16.2" customHeight="1">
      <c r="B361" s="2790" t="s">
        <v>6575</v>
      </c>
      <c r="C361" s="2791" t="s">
        <v>5869</v>
      </c>
      <c r="D361" s="2792" t="s">
        <v>731</v>
      </c>
      <c r="E361" s="2792">
        <v>3</v>
      </c>
      <c r="F361" s="2801"/>
      <c r="G361" s="2801"/>
      <c r="H361" s="2801"/>
      <c r="I361" s="2801"/>
      <c r="J361" s="2801"/>
      <c r="K361" s="2801"/>
      <c r="L361" s="2802"/>
      <c r="M361" s="2800"/>
      <c r="N361" s="2803"/>
      <c r="O361" s="2801"/>
      <c r="P361" s="2801"/>
      <c r="Q361" s="2801"/>
      <c r="R361" s="2801"/>
      <c r="S361" s="2801"/>
      <c r="T361" s="2802"/>
      <c r="V361" s="2803"/>
      <c r="W361" s="2801"/>
      <c r="X361" s="2801"/>
      <c r="Y361" s="2801"/>
      <c r="Z361" s="2801"/>
      <c r="AA361" s="2801"/>
      <c r="AB361" s="2802"/>
      <c r="AC361" s="2785"/>
      <c r="AD361" s="2795"/>
      <c r="AE361" s="2793"/>
      <c r="AF361" s="2793"/>
      <c r="AG361" s="2796"/>
      <c r="AH361" s="2796"/>
      <c r="AI361" s="2796"/>
      <c r="AJ361" s="2796"/>
      <c r="AK361" s="2797"/>
      <c r="AL361" s="2797"/>
      <c r="AM361" s="2797"/>
      <c r="AN361" s="2797"/>
      <c r="AO361" s="2797"/>
      <c r="AP361" s="2797"/>
      <c r="AQ361" s="2797"/>
      <c r="AR361" s="2799"/>
      <c r="AS361" s="2789"/>
      <c r="AT361" s="2758"/>
      <c r="AU361" s="2548" t="s">
        <v>7037</v>
      </c>
      <c r="AX361" s="3438" t="str">
        <f t="shared" si="5"/>
        <v>Please complete all cells in row</v>
      </c>
      <c r="AY361" s="3132">
        <v>3</v>
      </c>
      <c r="AZ361" s="3485"/>
    </row>
    <row r="362" spans="2:52" ht="16.2" customHeight="1">
      <c r="B362" s="2790" t="s">
        <v>6577</v>
      </c>
      <c r="C362" s="2791" t="s">
        <v>5869</v>
      </c>
      <c r="D362" s="2792" t="s">
        <v>731</v>
      </c>
      <c r="E362" s="2792">
        <v>3</v>
      </c>
      <c r="F362" s="2801"/>
      <c r="G362" s="2801"/>
      <c r="H362" s="2801"/>
      <c r="I362" s="2801"/>
      <c r="J362" s="2801"/>
      <c r="K362" s="2801"/>
      <c r="L362" s="2802"/>
      <c r="M362" s="2800"/>
      <c r="N362" s="2803"/>
      <c r="O362" s="2801"/>
      <c r="P362" s="2801"/>
      <c r="Q362" s="2801"/>
      <c r="R362" s="2801"/>
      <c r="S362" s="2801"/>
      <c r="T362" s="2802"/>
      <c r="V362" s="2803"/>
      <c r="W362" s="2801"/>
      <c r="X362" s="2801"/>
      <c r="Y362" s="2801"/>
      <c r="Z362" s="2801"/>
      <c r="AA362" s="2801"/>
      <c r="AB362" s="2802"/>
      <c r="AC362" s="2785"/>
      <c r="AD362" s="2795"/>
      <c r="AE362" s="2793"/>
      <c r="AF362" s="2793"/>
      <c r="AG362" s="2796"/>
      <c r="AH362" s="2796"/>
      <c r="AI362" s="2796"/>
      <c r="AJ362" s="2796"/>
      <c r="AK362" s="2797"/>
      <c r="AL362" s="2797"/>
      <c r="AM362" s="2797"/>
      <c r="AN362" s="2797"/>
      <c r="AO362" s="2797"/>
      <c r="AP362" s="2797"/>
      <c r="AQ362" s="2797"/>
      <c r="AR362" s="2799"/>
      <c r="AS362" s="2789"/>
      <c r="AT362" s="2758"/>
      <c r="AU362" s="2548" t="s">
        <v>7038</v>
      </c>
      <c r="AX362" s="3438" t="str">
        <f t="shared" si="5"/>
        <v>Please complete all cells in row</v>
      </c>
      <c r="AY362" s="3132">
        <v>3</v>
      </c>
      <c r="AZ362" s="3485"/>
    </row>
    <row r="363" spans="2:52" ht="16.2" customHeight="1">
      <c r="B363" s="2790" t="s">
        <v>6579</v>
      </c>
      <c r="C363" s="2791" t="s">
        <v>5869</v>
      </c>
      <c r="D363" s="2792" t="s">
        <v>731</v>
      </c>
      <c r="E363" s="2792">
        <v>3</v>
      </c>
      <c r="F363" s="2801"/>
      <c r="G363" s="2801"/>
      <c r="H363" s="2801"/>
      <c r="I363" s="2801"/>
      <c r="J363" s="2801"/>
      <c r="K363" s="2801"/>
      <c r="L363" s="2802"/>
      <c r="M363" s="2800"/>
      <c r="N363" s="2803"/>
      <c r="O363" s="2801"/>
      <c r="P363" s="2801"/>
      <c r="Q363" s="2801"/>
      <c r="R363" s="2801"/>
      <c r="S363" s="2801"/>
      <c r="T363" s="2802"/>
      <c r="V363" s="2803"/>
      <c r="W363" s="2801"/>
      <c r="X363" s="2801"/>
      <c r="Y363" s="2801"/>
      <c r="Z363" s="2801"/>
      <c r="AA363" s="2801"/>
      <c r="AB363" s="2802"/>
      <c r="AC363" s="2785"/>
      <c r="AD363" s="2795"/>
      <c r="AE363" s="2793"/>
      <c r="AF363" s="2793"/>
      <c r="AG363" s="2796"/>
      <c r="AH363" s="2796"/>
      <c r="AI363" s="2796"/>
      <c r="AJ363" s="2796"/>
      <c r="AK363" s="2797"/>
      <c r="AL363" s="2797"/>
      <c r="AM363" s="2797"/>
      <c r="AN363" s="2797"/>
      <c r="AO363" s="2797"/>
      <c r="AP363" s="2797"/>
      <c r="AQ363" s="2797"/>
      <c r="AR363" s="2799"/>
      <c r="AS363" s="2789"/>
      <c r="AT363" s="2758"/>
      <c r="AU363" s="2548" t="s">
        <v>7039</v>
      </c>
      <c r="AX363" s="3438" t="str">
        <f t="shared" si="5"/>
        <v>Please complete all cells in row</v>
      </c>
      <c r="AY363" s="3132">
        <v>3</v>
      </c>
      <c r="AZ363" s="3485"/>
    </row>
    <row r="364" spans="2:52" ht="16.2" customHeight="1">
      <c r="B364" s="2790" t="s">
        <v>6581</v>
      </c>
      <c r="C364" s="2791" t="s">
        <v>5869</v>
      </c>
      <c r="D364" s="2792" t="s">
        <v>731</v>
      </c>
      <c r="E364" s="2792">
        <v>3</v>
      </c>
      <c r="F364" s="2801"/>
      <c r="G364" s="2801"/>
      <c r="H364" s="2801"/>
      <c r="I364" s="2801"/>
      <c r="J364" s="2801"/>
      <c r="K364" s="2801"/>
      <c r="L364" s="2802"/>
      <c r="M364" s="2800"/>
      <c r="N364" s="2803"/>
      <c r="O364" s="2801"/>
      <c r="P364" s="2801"/>
      <c r="Q364" s="2801"/>
      <c r="R364" s="2801"/>
      <c r="S364" s="2801"/>
      <c r="T364" s="2802"/>
      <c r="V364" s="2803"/>
      <c r="W364" s="2801"/>
      <c r="X364" s="2801"/>
      <c r="Y364" s="2801"/>
      <c r="Z364" s="2801"/>
      <c r="AA364" s="2801"/>
      <c r="AB364" s="2802"/>
      <c r="AC364" s="2785"/>
      <c r="AD364" s="2795"/>
      <c r="AE364" s="2793"/>
      <c r="AF364" s="2793"/>
      <c r="AG364" s="2796"/>
      <c r="AH364" s="2796"/>
      <c r="AI364" s="2796"/>
      <c r="AJ364" s="2796"/>
      <c r="AK364" s="2797"/>
      <c r="AL364" s="2797"/>
      <c r="AM364" s="2797"/>
      <c r="AN364" s="2797"/>
      <c r="AO364" s="2797"/>
      <c r="AP364" s="2797"/>
      <c r="AQ364" s="2797"/>
      <c r="AR364" s="2799"/>
      <c r="AS364" s="2789"/>
      <c r="AT364" s="2758"/>
      <c r="AU364" s="2548" t="s">
        <v>7040</v>
      </c>
      <c r="AX364" s="3438" t="str">
        <f t="shared" si="5"/>
        <v>Please complete all cells in row</v>
      </c>
      <c r="AY364" s="3132">
        <v>3</v>
      </c>
      <c r="AZ364" s="3485"/>
    </row>
    <row r="365" spans="2:52" ht="16.2" customHeight="1">
      <c r="B365" s="2790" t="s">
        <v>6583</v>
      </c>
      <c r="C365" s="2791" t="s">
        <v>5869</v>
      </c>
      <c r="D365" s="2792" t="s">
        <v>731</v>
      </c>
      <c r="E365" s="2792">
        <v>3</v>
      </c>
      <c r="F365" s="2801"/>
      <c r="G365" s="2801"/>
      <c r="H365" s="2801"/>
      <c r="I365" s="2801"/>
      <c r="J365" s="2801"/>
      <c r="K365" s="2801"/>
      <c r="L365" s="2802"/>
      <c r="M365" s="2800"/>
      <c r="N365" s="2803"/>
      <c r="O365" s="2801"/>
      <c r="P365" s="2801"/>
      <c r="Q365" s="2801"/>
      <c r="R365" s="2801"/>
      <c r="S365" s="2801"/>
      <c r="T365" s="2802"/>
      <c r="V365" s="2803"/>
      <c r="W365" s="2801"/>
      <c r="X365" s="2801"/>
      <c r="Y365" s="2801"/>
      <c r="Z365" s="2801"/>
      <c r="AA365" s="2801"/>
      <c r="AB365" s="2802"/>
      <c r="AC365" s="2785"/>
      <c r="AD365" s="2795"/>
      <c r="AE365" s="2793"/>
      <c r="AF365" s="2793"/>
      <c r="AG365" s="2796"/>
      <c r="AH365" s="2796"/>
      <c r="AI365" s="2796"/>
      <c r="AJ365" s="2796"/>
      <c r="AK365" s="2797"/>
      <c r="AL365" s="2797"/>
      <c r="AM365" s="2797"/>
      <c r="AN365" s="2797"/>
      <c r="AO365" s="2797"/>
      <c r="AP365" s="2797"/>
      <c r="AQ365" s="2797"/>
      <c r="AR365" s="2799"/>
      <c r="AS365" s="2789"/>
      <c r="AT365" s="2758"/>
      <c r="AU365" s="2548" t="s">
        <v>7041</v>
      </c>
      <c r="AX365" s="3438" t="str">
        <f t="shared" si="5"/>
        <v>Please complete all cells in row</v>
      </c>
      <c r="AY365" s="3132">
        <v>3</v>
      </c>
      <c r="AZ365" s="3485"/>
    </row>
    <row r="366" spans="2:52" ht="16.2" customHeight="1">
      <c r="B366" s="2790" t="s">
        <v>6585</v>
      </c>
      <c r="C366" s="2791" t="s">
        <v>5869</v>
      </c>
      <c r="D366" s="2792" t="s">
        <v>731</v>
      </c>
      <c r="E366" s="2792">
        <v>3</v>
      </c>
      <c r="F366" s="2801"/>
      <c r="G366" s="2801"/>
      <c r="H366" s="2801"/>
      <c r="I366" s="2801"/>
      <c r="J366" s="2801"/>
      <c r="K366" s="2801"/>
      <c r="L366" s="2802"/>
      <c r="M366" s="2800"/>
      <c r="N366" s="2803"/>
      <c r="O366" s="2801"/>
      <c r="P366" s="2801"/>
      <c r="Q366" s="2801"/>
      <c r="R366" s="2801"/>
      <c r="S366" s="2801"/>
      <c r="T366" s="2802"/>
      <c r="V366" s="2803"/>
      <c r="W366" s="2801"/>
      <c r="X366" s="2801"/>
      <c r="Y366" s="2801"/>
      <c r="Z366" s="2801"/>
      <c r="AA366" s="2801"/>
      <c r="AB366" s="2802"/>
      <c r="AC366" s="2785"/>
      <c r="AD366" s="2795"/>
      <c r="AE366" s="2793"/>
      <c r="AF366" s="2793"/>
      <c r="AG366" s="2796"/>
      <c r="AH366" s="2796"/>
      <c r="AI366" s="2796"/>
      <c r="AJ366" s="2796"/>
      <c r="AK366" s="2797"/>
      <c r="AL366" s="2797"/>
      <c r="AM366" s="2797"/>
      <c r="AN366" s="2797"/>
      <c r="AO366" s="2797"/>
      <c r="AP366" s="2797"/>
      <c r="AQ366" s="2797"/>
      <c r="AR366" s="2799"/>
      <c r="AS366" s="2789"/>
      <c r="AT366" s="2758"/>
      <c r="AU366" s="2548" t="s">
        <v>7042</v>
      </c>
      <c r="AX366" s="3438" t="str">
        <f t="shared" si="5"/>
        <v>Please complete all cells in row</v>
      </c>
      <c r="AY366" s="3132">
        <v>3</v>
      </c>
      <c r="AZ366" s="3485"/>
    </row>
    <row r="367" spans="2:52" ht="16.2" customHeight="1">
      <c r="B367" s="2790" t="s">
        <v>6587</v>
      </c>
      <c r="C367" s="2791" t="s">
        <v>5869</v>
      </c>
      <c r="D367" s="2792" t="s">
        <v>731</v>
      </c>
      <c r="E367" s="2792">
        <v>3</v>
      </c>
      <c r="F367" s="2801"/>
      <c r="G367" s="2801"/>
      <c r="H367" s="2801"/>
      <c r="I367" s="2801"/>
      <c r="J367" s="2801"/>
      <c r="K367" s="2801"/>
      <c r="L367" s="2802"/>
      <c r="M367" s="2800"/>
      <c r="N367" s="2803"/>
      <c r="O367" s="2801"/>
      <c r="P367" s="2801"/>
      <c r="Q367" s="2801"/>
      <c r="R367" s="2801"/>
      <c r="S367" s="2801"/>
      <c r="T367" s="2802"/>
      <c r="V367" s="2803"/>
      <c r="W367" s="2801"/>
      <c r="X367" s="2801"/>
      <c r="Y367" s="2801"/>
      <c r="Z367" s="2801"/>
      <c r="AA367" s="2801"/>
      <c r="AB367" s="2802"/>
      <c r="AC367" s="2785"/>
      <c r="AD367" s="2795"/>
      <c r="AE367" s="2793"/>
      <c r="AF367" s="2793"/>
      <c r="AG367" s="2796"/>
      <c r="AH367" s="2796"/>
      <c r="AI367" s="2796"/>
      <c r="AJ367" s="2796"/>
      <c r="AK367" s="2797"/>
      <c r="AL367" s="2797"/>
      <c r="AM367" s="2797"/>
      <c r="AN367" s="2797"/>
      <c r="AO367" s="2797"/>
      <c r="AP367" s="2797"/>
      <c r="AQ367" s="2797"/>
      <c r="AR367" s="2799"/>
      <c r="AS367" s="2789"/>
      <c r="AT367" s="2758"/>
      <c r="AU367" s="2548" t="s">
        <v>7043</v>
      </c>
      <c r="AX367" s="3438" t="str">
        <f t="shared" si="5"/>
        <v>Please complete all cells in row</v>
      </c>
      <c r="AY367" s="3132">
        <v>3</v>
      </c>
      <c r="AZ367" s="3485"/>
    </row>
    <row r="368" spans="2:52" ht="16.2" customHeight="1">
      <c r="B368" s="2790" t="s">
        <v>6589</v>
      </c>
      <c r="C368" s="2791" t="s">
        <v>5869</v>
      </c>
      <c r="D368" s="2792" t="s">
        <v>731</v>
      </c>
      <c r="E368" s="2792">
        <v>3</v>
      </c>
      <c r="F368" s="2801"/>
      <c r="G368" s="2801"/>
      <c r="H368" s="2801"/>
      <c r="I368" s="2801"/>
      <c r="J368" s="2801"/>
      <c r="K368" s="2801"/>
      <c r="L368" s="2802"/>
      <c r="M368" s="2800"/>
      <c r="N368" s="2803"/>
      <c r="O368" s="2801"/>
      <c r="P368" s="2801"/>
      <c r="Q368" s="2801"/>
      <c r="R368" s="2801"/>
      <c r="S368" s="2801"/>
      <c r="T368" s="2802"/>
      <c r="V368" s="2803"/>
      <c r="W368" s="2801"/>
      <c r="X368" s="2801"/>
      <c r="Y368" s="2801"/>
      <c r="Z368" s="2801"/>
      <c r="AA368" s="2801"/>
      <c r="AB368" s="2802"/>
      <c r="AC368" s="2785"/>
      <c r="AD368" s="2795"/>
      <c r="AE368" s="2793"/>
      <c r="AF368" s="2793"/>
      <c r="AG368" s="2796"/>
      <c r="AH368" s="2796"/>
      <c r="AI368" s="2796"/>
      <c r="AJ368" s="2796"/>
      <c r="AK368" s="2797"/>
      <c r="AL368" s="2797"/>
      <c r="AM368" s="2797"/>
      <c r="AN368" s="2797"/>
      <c r="AO368" s="2797"/>
      <c r="AP368" s="2797"/>
      <c r="AQ368" s="2797"/>
      <c r="AR368" s="2799"/>
      <c r="AS368" s="2789"/>
      <c r="AT368" s="2758"/>
      <c r="AU368" s="2548" t="s">
        <v>7044</v>
      </c>
      <c r="AX368" s="3438" t="str">
        <f t="shared" si="5"/>
        <v>Please complete all cells in row</v>
      </c>
      <c r="AY368" s="3132">
        <v>3</v>
      </c>
      <c r="AZ368" s="3485"/>
    </row>
    <row r="369" spans="2:52" ht="16.2" customHeight="1">
      <c r="B369" s="2790" t="s">
        <v>6591</v>
      </c>
      <c r="C369" s="2791" t="s">
        <v>5869</v>
      </c>
      <c r="D369" s="2792" t="s">
        <v>731</v>
      </c>
      <c r="E369" s="2792">
        <v>3</v>
      </c>
      <c r="F369" s="2801"/>
      <c r="G369" s="2801"/>
      <c r="H369" s="2801"/>
      <c r="I369" s="2801"/>
      <c r="J369" s="2801"/>
      <c r="K369" s="2801"/>
      <c r="L369" s="2802"/>
      <c r="M369" s="2800"/>
      <c r="N369" s="2803"/>
      <c r="O369" s="2801"/>
      <c r="P369" s="2801"/>
      <c r="Q369" s="2801"/>
      <c r="R369" s="2801"/>
      <c r="S369" s="2801"/>
      <c r="T369" s="2802"/>
      <c r="V369" s="2803"/>
      <c r="W369" s="2801"/>
      <c r="X369" s="2801"/>
      <c r="Y369" s="2801"/>
      <c r="Z369" s="2801"/>
      <c r="AA369" s="2801"/>
      <c r="AB369" s="2802"/>
      <c r="AC369" s="2785"/>
      <c r="AD369" s="2795"/>
      <c r="AE369" s="2793"/>
      <c r="AF369" s="2793"/>
      <c r="AG369" s="2796"/>
      <c r="AH369" s="2796"/>
      <c r="AI369" s="2796"/>
      <c r="AJ369" s="2796"/>
      <c r="AK369" s="2797"/>
      <c r="AL369" s="2797"/>
      <c r="AM369" s="2797"/>
      <c r="AN369" s="2797"/>
      <c r="AO369" s="2797"/>
      <c r="AP369" s="2797"/>
      <c r="AQ369" s="2797"/>
      <c r="AR369" s="2799"/>
      <c r="AS369" s="2789"/>
      <c r="AT369" s="2758"/>
      <c r="AU369" s="2548" t="s">
        <v>7045</v>
      </c>
      <c r="AX369" s="3438" t="str">
        <f t="shared" si="5"/>
        <v>Please complete all cells in row</v>
      </c>
      <c r="AY369" s="3132">
        <v>3</v>
      </c>
      <c r="AZ369" s="3485"/>
    </row>
    <row r="370" spans="2:52" ht="16.2" customHeight="1">
      <c r="B370" s="2790" t="s">
        <v>6593</v>
      </c>
      <c r="C370" s="2791" t="s">
        <v>5869</v>
      </c>
      <c r="D370" s="2792" t="s">
        <v>731</v>
      </c>
      <c r="E370" s="2792">
        <v>3</v>
      </c>
      <c r="F370" s="2801"/>
      <c r="G370" s="2801"/>
      <c r="H370" s="2801"/>
      <c r="I370" s="2801"/>
      <c r="J370" s="2801"/>
      <c r="K370" s="2801"/>
      <c r="L370" s="2802"/>
      <c r="M370" s="2800"/>
      <c r="N370" s="2803"/>
      <c r="O370" s="2801"/>
      <c r="P370" s="2801"/>
      <c r="Q370" s="2801"/>
      <c r="R370" s="2801"/>
      <c r="S370" s="2801"/>
      <c r="T370" s="2802"/>
      <c r="V370" s="2803"/>
      <c r="W370" s="2801"/>
      <c r="X370" s="2801"/>
      <c r="Y370" s="2801"/>
      <c r="Z370" s="2801"/>
      <c r="AA370" s="2801"/>
      <c r="AB370" s="2802"/>
      <c r="AC370" s="2785"/>
      <c r="AD370" s="2795"/>
      <c r="AE370" s="2793"/>
      <c r="AF370" s="2793"/>
      <c r="AG370" s="2796"/>
      <c r="AH370" s="2796"/>
      <c r="AI370" s="2796"/>
      <c r="AJ370" s="2796"/>
      <c r="AK370" s="2797"/>
      <c r="AL370" s="2797"/>
      <c r="AM370" s="2797"/>
      <c r="AN370" s="2797"/>
      <c r="AO370" s="2797"/>
      <c r="AP370" s="2797"/>
      <c r="AQ370" s="2797"/>
      <c r="AR370" s="2799"/>
      <c r="AS370" s="2789"/>
      <c r="AT370" s="2758"/>
      <c r="AU370" s="2548" t="s">
        <v>7046</v>
      </c>
      <c r="AX370" s="3438" t="str">
        <f t="shared" si="5"/>
        <v>Please complete all cells in row</v>
      </c>
      <c r="AY370" s="3132">
        <v>3</v>
      </c>
      <c r="AZ370" s="3485"/>
    </row>
    <row r="371" spans="2:52" ht="16.2" customHeight="1">
      <c r="B371" s="2790" t="s">
        <v>6595</v>
      </c>
      <c r="C371" s="2791" t="s">
        <v>5869</v>
      </c>
      <c r="D371" s="2792" t="s">
        <v>731</v>
      </c>
      <c r="E371" s="2792">
        <v>3</v>
      </c>
      <c r="F371" s="2801"/>
      <c r="G371" s="2801"/>
      <c r="H371" s="2801"/>
      <c r="I371" s="2801"/>
      <c r="J371" s="2801"/>
      <c r="K371" s="2801"/>
      <c r="L371" s="2802"/>
      <c r="M371" s="2800"/>
      <c r="N371" s="2803"/>
      <c r="O371" s="2801"/>
      <c r="P371" s="2801"/>
      <c r="Q371" s="2801"/>
      <c r="R371" s="2801"/>
      <c r="S371" s="2801"/>
      <c r="T371" s="2802"/>
      <c r="V371" s="2803"/>
      <c r="W371" s="2801"/>
      <c r="X371" s="2801"/>
      <c r="Y371" s="2801"/>
      <c r="Z371" s="2801"/>
      <c r="AA371" s="2801"/>
      <c r="AB371" s="2802"/>
      <c r="AC371" s="2785"/>
      <c r="AD371" s="2795"/>
      <c r="AE371" s="2793"/>
      <c r="AF371" s="2793"/>
      <c r="AG371" s="2796"/>
      <c r="AH371" s="2796"/>
      <c r="AI371" s="2796"/>
      <c r="AJ371" s="2796"/>
      <c r="AK371" s="2797"/>
      <c r="AL371" s="2797"/>
      <c r="AM371" s="2797"/>
      <c r="AN371" s="2797"/>
      <c r="AO371" s="2797"/>
      <c r="AP371" s="2797"/>
      <c r="AQ371" s="2797"/>
      <c r="AR371" s="2799"/>
      <c r="AS371" s="2789"/>
      <c r="AT371" s="2758"/>
      <c r="AU371" s="2548" t="s">
        <v>7047</v>
      </c>
      <c r="AX371" s="3438" t="str">
        <f t="shared" si="5"/>
        <v>Please complete all cells in row</v>
      </c>
      <c r="AY371" s="3132">
        <v>3</v>
      </c>
      <c r="AZ371" s="3485"/>
    </row>
    <row r="372" spans="2:52" ht="16.2" customHeight="1">
      <c r="B372" s="2790" t="s">
        <v>6597</v>
      </c>
      <c r="C372" s="2791" t="s">
        <v>5869</v>
      </c>
      <c r="D372" s="2792" t="s">
        <v>731</v>
      </c>
      <c r="E372" s="2792">
        <v>3</v>
      </c>
      <c r="F372" s="2801"/>
      <c r="G372" s="2801"/>
      <c r="H372" s="2801"/>
      <c r="I372" s="2801"/>
      <c r="J372" s="2801"/>
      <c r="K372" s="2801"/>
      <c r="L372" s="2802"/>
      <c r="M372" s="2800"/>
      <c r="N372" s="2803"/>
      <c r="O372" s="2801"/>
      <c r="P372" s="2801"/>
      <c r="Q372" s="2801"/>
      <c r="R372" s="2801"/>
      <c r="S372" s="2801"/>
      <c r="T372" s="2802"/>
      <c r="V372" s="2803"/>
      <c r="W372" s="2801"/>
      <c r="X372" s="2801"/>
      <c r="Y372" s="2801"/>
      <c r="Z372" s="2801"/>
      <c r="AA372" s="2801"/>
      <c r="AB372" s="2802"/>
      <c r="AC372" s="2785"/>
      <c r="AD372" s="2795"/>
      <c r="AE372" s="2793"/>
      <c r="AF372" s="2793"/>
      <c r="AG372" s="2796"/>
      <c r="AH372" s="2796"/>
      <c r="AI372" s="2796"/>
      <c r="AJ372" s="2796"/>
      <c r="AK372" s="2797"/>
      <c r="AL372" s="2797"/>
      <c r="AM372" s="2797"/>
      <c r="AN372" s="2797"/>
      <c r="AO372" s="2797"/>
      <c r="AP372" s="2797"/>
      <c r="AQ372" s="2797"/>
      <c r="AR372" s="2799"/>
      <c r="AS372" s="2789"/>
      <c r="AT372" s="2758"/>
      <c r="AU372" s="2548" t="s">
        <v>7048</v>
      </c>
      <c r="AX372" s="3438" t="str">
        <f t="shared" si="5"/>
        <v>Please complete all cells in row</v>
      </c>
      <c r="AY372" s="3132">
        <v>3</v>
      </c>
      <c r="AZ372" s="3485"/>
    </row>
    <row r="373" spans="2:52" ht="16.2" customHeight="1">
      <c r="B373" s="2790" t="s">
        <v>6599</v>
      </c>
      <c r="C373" s="2791" t="s">
        <v>5869</v>
      </c>
      <c r="D373" s="2792" t="s">
        <v>731</v>
      </c>
      <c r="E373" s="2792">
        <v>3</v>
      </c>
      <c r="F373" s="2801"/>
      <c r="G373" s="2801"/>
      <c r="H373" s="2801"/>
      <c r="I373" s="2801"/>
      <c r="J373" s="2801"/>
      <c r="K373" s="2801"/>
      <c r="L373" s="2802"/>
      <c r="M373" s="2800"/>
      <c r="N373" s="2803"/>
      <c r="O373" s="2801"/>
      <c r="P373" s="2801"/>
      <c r="Q373" s="2801"/>
      <c r="R373" s="2801"/>
      <c r="S373" s="2801"/>
      <c r="T373" s="2802"/>
      <c r="V373" s="2803"/>
      <c r="W373" s="2801"/>
      <c r="X373" s="2801"/>
      <c r="Y373" s="2801"/>
      <c r="Z373" s="2801"/>
      <c r="AA373" s="2801"/>
      <c r="AB373" s="2802"/>
      <c r="AC373" s="2785"/>
      <c r="AD373" s="2795"/>
      <c r="AE373" s="2793"/>
      <c r="AF373" s="2793"/>
      <c r="AG373" s="2796"/>
      <c r="AH373" s="2796"/>
      <c r="AI373" s="2796"/>
      <c r="AJ373" s="2796"/>
      <c r="AK373" s="2797"/>
      <c r="AL373" s="2797"/>
      <c r="AM373" s="2797"/>
      <c r="AN373" s="2797"/>
      <c r="AO373" s="2797"/>
      <c r="AP373" s="2797"/>
      <c r="AQ373" s="2797"/>
      <c r="AR373" s="2799"/>
      <c r="AS373" s="2789"/>
      <c r="AT373" s="2758"/>
      <c r="AU373" s="2548" t="s">
        <v>7049</v>
      </c>
      <c r="AX373" s="3438" t="str">
        <f t="shared" si="5"/>
        <v>Please complete all cells in row</v>
      </c>
      <c r="AY373" s="3132">
        <v>3</v>
      </c>
      <c r="AZ373" s="3485"/>
    </row>
    <row r="374" spans="2:52" ht="16.2" customHeight="1">
      <c r="B374" s="2790" t="s">
        <v>6601</v>
      </c>
      <c r="C374" s="2791" t="s">
        <v>5869</v>
      </c>
      <c r="D374" s="2792" t="s">
        <v>731</v>
      </c>
      <c r="E374" s="2792">
        <v>3</v>
      </c>
      <c r="F374" s="2801"/>
      <c r="G374" s="2801"/>
      <c r="H374" s="2801"/>
      <c r="I374" s="2801"/>
      <c r="J374" s="2801"/>
      <c r="K374" s="2801"/>
      <c r="L374" s="2802"/>
      <c r="M374" s="2800"/>
      <c r="N374" s="2803"/>
      <c r="O374" s="2801"/>
      <c r="P374" s="2801"/>
      <c r="Q374" s="2801"/>
      <c r="R374" s="2801"/>
      <c r="S374" s="2801"/>
      <c r="T374" s="2802"/>
      <c r="V374" s="2803"/>
      <c r="W374" s="2801"/>
      <c r="X374" s="2801"/>
      <c r="Y374" s="2801"/>
      <c r="Z374" s="2801"/>
      <c r="AA374" s="2801"/>
      <c r="AB374" s="2802"/>
      <c r="AC374" s="2785"/>
      <c r="AD374" s="2795"/>
      <c r="AE374" s="2793"/>
      <c r="AF374" s="2793"/>
      <c r="AG374" s="2796"/>
      <c r="AH374" s="2796"/>
      <c r="AI374" s="2796"/>
      <c r="AJ374" s="2796"/>
      <c r="AK374" s="2797"/>
      <c r="AL374" s="2797"/>
      <c r="AM374" s="2797"/>
      <c r="AN374" s="2797"/>
      <c r="AO374" s="2797"/>
      <c r="AP374" s="2797"/>
      <c r="AQ374" s="2797"/>
      <c r="AR374" s="2799"/>
      <c r="AS374" s="2789"/>
      <c r="AT374" s="2758"/>
      <c r="AU374" s="2548" t="s">
        <v>7050</v>
      </c>
      <c r="AX374" s="3438" t="str">
        <f t="shared" si="5"/>
        <v>Please complete all cells in row</v>
      </c>
      <c r="AY374" s="3132">
        <v>3</v>
      </c>
      <c r="AZ374" s="3485"/>
    </row>
    <row r="375" spans="2:52" ht="16.2" customHeight="1">
      <c r="B375" s="2790" t="s">
        <v>6603</v>
      </c>
      <c r="C375" s="2791" t="s">
        <v>5869</v>
      </c>
      <c r="D375" s="2792" t="s">
        <v>731</v>
      </c>
      <c r="E375" s="2792">
        <v>3</v>
      </c>
      <c r="F375" s="2801"/>
      <c r="G375" s="2801"/>
      <c r="H375" s="2801"/>
      <c r="I375" s="2801"/>
      <c r="J375" s="2801"/>
      <c r="K375" s="2801"/>
      <c r="L375" s="2802"/>
      <c r="M375" s="2800"/>
      <c r="N375" s="2803"/>
      <c r="O375" s="2801"/>
      <c r="P375" s="2801"/>
      <c r="Q375" s="2801"/>
      <c r="R375" s="2801"/>
      <c r="S375" s="2801"/>
      <c r="T375" s="2802"/>
      <c r="V375" s="2803"/>
      <c r="W375" s="2801"/>
      <c r="X375" s="2801"/>
      <c r="Y375" s="2801"/>
      <c r="Z375" s="2801"/>
      <c r="AA375" s="2801"/>
      <c r="AB375" s="2802"/>
      <c r="AC375" s="2785"/>
      <c r="AD375" s="2795"/>
      <c r="AE375" s="2793"/>
      <c r="AF375" s="2793"/>
      <c r="AG375" s="2796"/>
      <c r="AH375" s="2796"/>
      <c r="AI375" s="2796"/>
      <c r="AJ375" s="2796"/>
      <c r="AK375" s="2797"/>
      <c r="AL375" s="2797"/>
      <c r="AM375" s="2797"/>
      <c r="AN375" s="2797"/>
      <c r="AO375" s="2797"/>
      <c r="AP375" s="2797"/>
      <c r="AQ375" s="2797"/>
      <c r="AR375" s="2799"/>
      <c r="AS375" s="2789"/>
      <c r="AT375" s="2758"/>
      <c r="AU375" s="2548" t="s">
        <v>7051</v>
      </c>
      <c r="AX375" s="3438" t="str">
        <f t="shared" si="5"/>
        <v>Please complete all cells in row</v>
      </c>
      <c r="AY375" s="3132">
        <v>3</v>
      </c>
      <c r="AZ375" s="3485"/>
    </row>
    <row r="376" spans="2:52" ht="16.2" customHeight="1">
      <c r="B376" s="2790" t="s">
        <v>6605</v>
      </c>
      <c r="C376" s="2791" t="s">
        <v>5869</v>
      </c>
      <c r="D376" s="2792" t="s">
        <v>731</v>
      </c>
      <c r="E376" s="2792">
        <v>3</v>
      </c>
      <c r="F376" s="2801"/>
      <c r="G376" s="2801"/>
      <c r="H376" s="2801"/>
      <c r="I376" s="2801"/>
      <c r="J376" s="2801"/>
      <c r="K376" s="2801"/>
      <c r="L376" s="2802"/>
      <c r="M376" s="2800"/>
      <c r="N376" s="2803"/>
      <c r="O376" s="2801"/>
      <c r="P376" s="2801"/>
      <c r="Q376" s="2801"/>
      <c r="R376" s="2801"/>
      <c r="S376" s="2801"/>
      <c r="T376" s="2802"/>
      <c r="V376" s="2803"/>
      <c r="W376" s="2801"/>
      <c r="X376" s="2801"/>
      <c r="Y376" s="2801"/>
      <c r="Z376" s="2801"/>
      <c r="AA376" s="2801"/>
      <c r="AB376" s="2802"/>
      <c r="AC376" s="2785"/>
      <c r="AD376" s="2795"/>
      <c r="AE376" s="2793"/>
      <c r="AF376" s="2793"/>
      <c r="AG376" s="2796"/>
      <c r="AH376" s="2796"/>
      <c r="AI376" s="2796"/>
      <c r="AJ376" s="2796"/>
      <c r="AK376" s="2797"/>
      <c r="AL376" s="2797"/>
      <c r="AM376" s="2797"/>
      <c r="AN376" s="2797"/>
      <c r="AO376" s="2797"/>
      <c r="AP376" s="2797"/>
      <c r="AQ376" s="2797"/>
      <c r="AR376" s="2799"/>
      <c r="AS376" s="2789"/>
      <c r="AT376" s="2758"/>
      <c r="AU376" s="2548" t="s">
        <v>7052</v>
      </c>
      <c r="AX376" s="3438" t="str">
        <f t="shared" si="5"/>
        <v>Please complete all cells in row</v>
      </c>
      <c r="AY376" s="3132">
        <v>3</v>
      </c>
      <c r="AZ376" s="3485"/>
    </row>
    <row r="377" spans="2:52" ht="16.2" customHeight="1">
      <c r="B377" s="2790" t="s">
        <v>6607</v>
      </c>
      <c r="C377" s="2791" t="s">
        <v>5869</v>
      </c>
      <c r="D377" s="2792" t="s">
        <v>731</v>
      </c>
      <c r="E377" s="2792">
        <v>3</v>
      </c>
      <c r="F377" s="2801"/>
      <c r="G377" s="2801"/>
      <c r="H377" s="2801"/>
      <c r="I377" s="2801"/>
      <c r="J377" s="2801"/>
      <c r="K377" s="2801"/>
      <c r="L377" s="2802"/>
      <c r="M377" s="2800"/>
      <c r="N377" s="2803"/>
      <c r="O377" s="2801"/>
      <c r="P377" s="2801"/>
      <c r="Q377" s="2801"/>
      <c r="R377" s="2801"/>
      <c r="S377" s="2801"/>
      <c r="T377" s="2802"/>
      <c r="V377" s="2803"/>
      <c r="W377" s="2801"/>
      <c r="X377" s="2801"/>
      <c r="Y377" s="2801"/>
      <c r="Z377" s="2801"/>
      <c r="AA377" s="2801"/>
      <c r="AB377" s="2802"/>
      <c r="AC377" s="2785"/>
      <c r="AD377" s="2795"/>
      <c r="AE377" s="2793"/>
      <c r="AF377" s="2793"/>
      <c r="AG377" s="2796"/>
      <c r="AH377" s="2796"/>
      <c r="AI377" s="2796"/>
      <c r="AJ377" s="2796"/>
      <c r="AK377" s="2797"/>
      <c r="AL377" s="2797"/>
      <c r="AM377" s="2797"/>
      <c r="AN377" s="2797"/>
      <c r="AO377" s="2797"/>
      <c r="AP377" s="2797"/>
      <c r="AQ377" s="2797"/>
      <c r="AR377" s="2799"/>
      <c r="AS377" s="2789"/>
      <c r="AT377" s="2758"/>
      <c r="AU377" s="2548" t="s">
        <v>7053</v>
      </c>
      <c r="AX377" s="3438" t="str">
        <f t="shared" si="5"/>
        <v>Please complete all cells in row</v>
      </c>
      <c r="AY377" s="3132">
        <v>3</v>
      </c>
      <c r="AZ377" s="3485"/>
    </row>
    <row r="378" spans="2:52" ht="16.2" customHeight="1">
      <c r="B378" s="2790" t="s">
        <v>6609</v>
      </c>
      <c r="C378" s="2791" t="s">
        <v>5869</v>
      </c>
      <c r="D378" s="2792" t="s">
        <v>731</v>
      </c>
      <c r="E378" s="2792">
        <v>3</v>
      </c>
      <c r="F378" s="2801"/>
      <c r="G378" s="2801"/>
      <c r="H378" s="2801"/>
      <c r="I378" s="2801"/>
      <c r="J378" s="2801"/>
      <c r="K378" s="2801"/>
      <c r="L378" s="2802"/>
      <c r="M378" s="2800"/>
      <c r="N378" s="2803"/>
      <c r="O378" s="2801"/>
      <c r="P378" s="2801"/>
      <c r="Q378" s="2801"/>
      <c r="R378" s="2801"/>
      <c r="S378" s="2801"/>
      <c r="T378" s="2802"/>
      <c r="V378" s="2803"/>
      <c r="W378" s="2801"/>
      <c r="X378" s="2801"/>
      <c r="Y378" s="2801"/>
      <c r="Z378" s="2801"/>
      <c r="AA378" s="2801"/>
      <c r="AB378" s="2802"/>
      <c r="AC378" s="2785"/>
      <c r="AD378" s="2795"/>
      <c r="AE378" s="2793"/>
      <c r="AF378" s="2793"/>
      <c r="AG378" s="2796"/>
      <c r="AH378" s="2796"/>
      <c r="AI378" s="2796"/>
      <c r="AJ378" s="2796"/>
      <c r="AK378" s="2797"/>
      <c r="AL378" s="2797"/>
      <c r="AM378" s="2797"/>
      <c r="AN378" s="2797"/>
      <c r="AO378" s="2797"/>
      <c r="AP378" s="2797"/>
      <c r="AQ378" s="2797"/>
      <c r="AR378" s="2799"/>
      <c r="AS378" s="2789"/>
      <c r="AT378" s="2758"/>
      <c r="AU378" s="2548" t="s">
        <v>7054</v>
      </c>
      <c r="AX378" s="3438" t="str">
        <f t="shared" si="5"/>
        <v>Please complete all cells in row</v>
      </c>
      <c r="AY378" s="3132">
        <v>3</v>
      </c>
      <c r="AZ378" s="3485"/>
    </row>
    <row r="379" spans="2:52" ht="16.2" customHeight="1">
      <c r="B379" s="2790" t="s">
        <v>6611</v>
      </c>
      <c r="C379" s="2791" t="s">
        <v>5869</v>
      </c>
      <c r="D379" s="2792" t="s">
        <v>731</v>
      </c>
      <c r="E379" s="2792">
        <v>3</v>
      </c>
      <c r="F379" s="2801"/>
      <c r="G379" s="2801"/>
      <c r="H379" s="2801"/>
      <c r="I379" s="2801"/>
      <c r="J379" s="2801"/>
      <c r="K379" s="2801"/>
      <c r="L379" s="2802"/>
      <c r="M379" s="2800"/>
      <c r="N379" s="2803"/>
      <c r="O379" s="2801"/>
      <c r="P379" s="2801"/>
      <c r="Q379" s="2801"/>
      <c r="R379" s="2801"/>
      <c r="S379" s="2801"/>
      <c r="T379" s="2802"/>
      <c r="V379" s="2803"/>
      <c r="W379" s="2801"/>
      <c r="X379" s="2801"/>
      <c r="Y379" s="2801"/>
      <c r="Z379" s="2801"/>
      <c r="AA379" s="2801"/>
      <c r="AB379" s="2802"/>
      <c r="AC379" s="2785"/>
      <c r="AD379" s="2795"/>
      <c r="AE379" s="2793"/>
      <c r="AF379" s="2793"/>
      <c r="AG379" s="2796"/>
      <c r="AH379" s="2796"/>
      <c r="AI379" s="2796"/>
      <c r="AJ379" s="2796"/>
      <c r="AK379" s="2797"/>
      <c r="AL379" s="2797"/>
      <c r="AM379" s="2797"/>
      <c r="AN379" s="2797"/>
      <c r="AO379" s="2797"/>
      <c r="AP379" s="2797"/>
      <c r="AQ379" s="2797"/>
      <c r="AR379" s="2799"/>
      <c r="AS379" s="2789"/>
      <c r="AT379" s="2758"/>
      <c r="AU379" s="2548" t="s">
        <v>7055</v>
      </c>
      <c r="AX379" s="3438" t="str">
        <f t="shared" si="5"/>
        <v>Please complete all cells in row</v>
      </c>
      <c r="AY379" s="3132">
        <v>3</v>
      </c>
      <c r="AZ379" s="3485"/>
    </row>
    <row r="380" spans="2:52" ht="16.2" customHeight="1">
      <c r="B380" s="2790" t="s">
        <v>6613</v>
      </c>
      <c r="C380" s="2791" t="s">
        <v>5869</v>
      </c>
      <c r="D380" s="2792" t="s">
        <v>731</v>
      </c>
      <c r="E380" s="2792">
        <v>3</v>
      </c>
      <c r="F380" s="2801"/>
      <c r="G380" s="2801"/>
      <c r="H380" s="2801"/>
      <c r="I380" s="2801"/>
      <c r="J380" s="2801"/>
      <c r="K380" s="2801"/>
      <c r="L380" s="2802"/>
      <c r="M380" s="2800"/>
      <c r="N380" s="2803"/>
      <c r="O380" s="2801"/>
      <c r="P380" s="2801"/>
      <c r="Q380" s="2801"/>
      <c r="R380" s="2801"/>
      <c r="S380" s="2801"/>
      <c r="T380" s="2802"/>
      <c r="V380" s="2803"/>
      <c r="W380" s="2801"/>
      <c r="X380" s="2801"/>
      <c r="Y380" s="2801"/>
      <c r="Z380" s="2801"/>
      <c r="AA380" s="2801"/>
      <c r="AB380" s="2802"/>
      <c r="AC380" s="2785"/>
      <c r="AD380" s="2795"/>
      <c r="AE380" s="2793"/>
      <c r="AF380" s="2793"/>
      <c r="AG380" s="2796"/>
      <c r="AH380" s="2796"/>
      <c r="AI380" s="2796"/>
      <c r="AJ380" s="2796"/>
      <c r="AK380" s="2797"/>
      <c r="AL380" s="2797"/>
      <c r="AM380" s="2797"/>
      <c r="AN380" s="2797"/>
      <c r="AO380" s="2797"/>
      <c r="AP380" s="2797"/>
      <c r="AQ380" s="2797"/>
      <c r="AR380" s="2799"/>
      <c r="AS380" s="2789"/>
      <c r="AT380" s="2758"/>
      <c r="AU380" s="2548" t="s">
        <v>7056</v>
      </c>
      <c r="AX380" s="3438" t="str">
        <f t="shared" si="5"/>
        <v>Please complete all cells in row</v>
      </c>
      <c r="AY380" s="3132">
        <v>3</v>
      </c>
      <c r="AZ380" s="3485"/>
    </row>
    <row r="381" spans="2:52" ht="16.2" customHeight="1">
      <c r="B381" s="2790" t="s">
        <v>6615</v>
      </c>
      <c r="C381" s="2791" t="s">
        <v>5869</v>
      </c>
      <c r="D381" s="2792" t="s">
        <v>731</v>
      </c>
      <c r="E381" s="2792">
        <v>3</v>
      </c>
      <c r="F381" s="2801"/>
      <c r="G381" s="2801"/>
      <c r="H381" s="2801"/>
      <c r="I381" s="2801"/>
      <c r="J381" s="2801"/>
      <c r="K381" s="2801"/>
      <c r="L381" s="2802"/>
      <c r="M381" s="2800"/>
      <c r="N381" s="2803"/>
      <c r="O381" s="2801"/>
      <c r="P381" s="2801"/>
      <c r="Q381" s="2801"/>
      <c r="R381" s="2801"/>
      <c r="S381" s="2801"/>
      <c r="T381" s="2802"/>
      <c r="V381" s="2803"/>
      <c r="W381" s="2801"/>
      <c r="X381" s="2801"/>
      <c r="Y381" s="2801"/>
      <c r="Z381" s="2801"/>
      <c r="AA381" s="2801"/>
      <c r="AB381" s="2802"/>
      <c r="AC381" s="2785"/>
      <c r="AD381" s="2795"/>
      <c r="AE381" s="2793"/>
      <c r="AF381" s="2793"/>
      <c r="AG381" s="2796"/>
      <c r="AH381" s="2796"/>
      <c r="AI381" s="2796"/>
      <c r="AJ381" s="2796"/>
      <c r="AK381" s="2797"/>
      <c r="AL381" s="2797"/>
      <c r="AM381" s="2797"/>
      <c r="AN381" s="2797"/>
      <c r="AO381" s="2797"/>
      <c r="AP381" s="2797"/>
      <c r="AQ381" s="2797"/>
      <c r="AR381" s="2799"/>
      <c r="AS381" s="2789"/>
      <c r="AT381" s="2758"/>
      <c r="AU381" s="2548" t="s">
        <v>7057</v>
      </c>
      <c r="AX381" s="3438" t="str">
        <f t="shared" si="5"/>
        <v>Please complete all cells in row</v>
      </c>
      <c r="AY381" s="3132">
        <v>3</v>
      </c>
      <c r="AZ381" s="3485"/>
    </row>
    <row r="382" spans="2:52" ht="16.2" customHeight="1">
      <c r="B382" s="2790" t="s">
        <v>6617</v>
      </c>
      <c r="C382" s="2791" t="s">
        <v>5869</v>
      </c>
      <c r="D382" s="2792" t="s">
        <v>731</v>
      </c>
      <c r="E382" s="2792">
        <v>3</v>
      </c>
      <c r="F382" s="2801"/>
      <c r="G382" s="2801"/>
      <c r="H382" s="2801"/>
      <c r="I382" s="2801"/>
      <c r="J382" s="2801"/>
      <c r="K382" s="2801"/>
      <c r="L382" s="2802"/>
      <c r="M382" s="2800"/>
      <c r="N382" s="2803"/>
      <c r="O382" s="2801"/>
      <c r="P382" s="2801"/>
      <c r="Q382" s="2801"/>
      <c r="R382" s="2801"/>
      <c r="S382" s="2801"/>
      <c r="T382" s="2802"/>
      <c r="V382" s="2803"/>
      <c r="W382" s="2801"/>
      <c r="X382" s="2801"/>
      <c r="Y382" s="2801"/>
      <c r="Z382" s="2801"/>
      <c r="AA382" s="2801"/>
      <c r="AB382" s="2802"/>
      <c r="AC382" s="2785"/>
      <c r="AD382" s="2795"/>
      <c r="AE382" s="2793"/>
      <c r="AF382" s="2793"/>
      <c r="AG382" s="2796"/>
      <c r="AH382" s="2796"/>
      <c r="AI382" s="2796"/>
      <c r="AJ382" s="2796"/>
      <c r="AK382" s="2797"/>
      <c r="AL382" s="2797"/>
      <c r="AM382" s="2797"/>
      <c r="AN382" s="2797"/>
      <c r="AO382" s="2797"/>
      <c r="AP382" s="2797"/>
      <c r="AQ382" s="2797"/>
      <c r="AR382" s="2799"/>
      <c r="AS382" s="2789"/>
      <c r="AT382" s="2758"/>
      <c r="AU382" s="2548" t="s">
        <v>7058</v>
      </c>
      <c r="AX382" s="3438" t="str">
        <f t="shared" si="5"/>
        <v>Please complete all cells in row</v>
      </c>
      <c r="AY382" s="3132">
        <v>3</v>
      </c>
      <c r="AZ382" s="3485"/>
    </row>
    <row r="383" spans="2:52" ht="16.2" customHeight="1">
      <c r="B383" s="2790" t="s">
        <v>6619</v>
      </c>
      <c r="C383" s="2791" t="s">
        <v>5869</v>
      </c>
      <c r="D383" s="2792" t="s">
        <v>731</v>
      </c>
      <c r="E383" s="2792">
        <v>3</v>
      </c>
      <c r="F383" s="2801"/>
      <c r="G383" s="2801"/>
      <c r="H383" s="2801"/>
      <c r="I383" s="2801"/>
      <c r="J383" s="2801"/>
      <c r="K383" s="2801"/>
      <c r="L383" s="2802"/>
      <c r="M383" s="2800"/>
      <c r="N383" s="2803"/>
      <c r="O383" s="2801"/>
      <c r="P383" s="2801"/>
      <c r="Q383" s="2801"/>
      <c r="R383" s="2801"/>
      <c r="S383" s="2801"/>
      <c r="T383" s="2802"/>
      <c r="V383" s="2803"/>
      <c r="W383" s="2801"/>
      <c r="X383" s="2801"/>
      <c r="Y383" s="2801"/>
      <c r="Z383" s="2801"/>
      <c r="AA383" s="2801"/>
      <c r="AB383" s="2802"/>
      <c r="AC383" s="2785"/>
      <c r="AD383" s="2795"/>
      <c r="AE383" s="2793"/>
      <c r="AF383" s="2793"/>
      <c r="AG383" s="2796"/>
      <c r="AH383" s="2796"/>
      <c r="AI383" s="2796"/>
      <c r="AJ383" s="2796"/>
      <c r="AK383" s="2797"/>
      <c r="AL383" s="2797"/>
      <c r="AM383" s="2797"/>
      <c r="AN383" s="2797"/>
      <c r="AO383" s="2797"/>
      <c r="AP383" s="2797"/>
      <c r="AQ383" s="2797"/>
      <c r="AR383" s="2799"/>
      <c r="AS383" s="2789"/>
      <c r="AT383" s="2758"/>
      <c r="AU383" s="2548" t="s">
        <v>7059</v>
      </c>
      <c r="AX383" s="3438" t="str">
        <f t="shared" si="5"/>
        <v>Please complete all cells in row</v>
      </c>
      <c r="AY383" s="3132">
        <v>3</v>
      </c>
      <c r="AZ383" s="3485"/>
    </row>
    <row r="384" spans="2:52" ht="16.2" customHeight="1">
      <c r="B384" s="2790" t="s">
        <v>6621</v>
      </c>
      <c r="C384" s="2791" t="s">
        <v>5869</v>
      </c>
      <c r="D384" s="2792" t="s">
        <v>731</v>
      </c>
      <c r="E384" s="2792">
        <v>3</v>
      </c>
      <c r="F384" s="2801"/>
      <c r="G384" s="2801"/>
      <c r="H384" s="2801"/>
      <c r="I384" s="2801"/>
      <c r="J384" s="2801"/>
      <c r="K384" s="2801"/>
      <c r="L384" s="2802"/>
      <c r="M384" s="2800"/>
      <c r="N384" s="2803"/>
      <c r="O384" s="2801"/>
      <c r="P384" s="2801"/>
      <c r="Q384" s="2801"/>
      <c r="R384" s="2801"/>
      <c r="S384" s="2801"/>
      <c r="T384" s="2802"/>
      <c r="V384" s="2803"/>
      <c r="W384" s="2801"/>
      <c r="X384" s="2801"/>
      <c r="Y384" s="2801"/>
      <c r="Z384" s="2801"/>
      <c r="AA384" s="2801"/>
      <c r="AB384" s="2802"/>
      <c r="AC384" s="2785"/>
      <c r="AD384" s="2795"/>
      <c r="AE384" s="2793"/>
      <c r="AF384" s="2793"/>
      <c r="AG384" s="2796"/>
      <c r="AH384" s="2796"/>
      <c r="AI384" s="2796"/>
      <c r="AJ384" s="2796"/>
      <c r="AK384" s="2797"/>
      <c r="AL384" s="2797"/>
      <c r="AM384" s="2797"/>
      <c r="AN384" s="2797"/>
      <c r="AO384" s="2797"/>
      <c r="AP384" s="2797"/>
      <c r="AQ384" s="2797"/>
      <c r="AR384" s="2799"/>
      <c r="AS384" s="2789"/>
      <c r="AT384" s="2758"/>
      <c r="AU384" s="2548" t="s">
        <v>7060</v>
      </c>
      <c r="AX384" s="3438" t="str">
        <f t="shared" si="5"/>
        <v>Please complete all cells in row</v>
      </c>
      <c r="AY384" s="3132">
        <v>3</v>
      </c>
      <c r="AZ384" s="3485"/>
    </row>
    <row r="385" spans="2:52" ht="16.2" customHeight="1">
      <c r="B385" s="2790" t="s">
        <v>6623</v>
      </c>
      <c r="C385" s="2791" t="s">
        <v>5869</v>
      </c>
      <c r="D385" s="2792" t="s">
        <v>731</v>
      </c>
      <c r="E385" s="2792">
        <v>3</v>
      </c>
      <c r="F385" s="2801"/>
      <c r="G385" s="2801"/>
      <c r="H385" s="2801"/>
      <c r="I385" s="2801"/>
      <c r="J385" s="2801"/>
      <c r="K385" s="2801"/>
      <c r="L385" s="2802"/>
      <c r="M385" s="2800"/>
      <c r="N385" s="2803"/>
      <c r="O385" s="2801"/>
      <c r="P385" s="2801"/>
      <c r="Q385" s="2801"/>
      <c r="R385" s="2801"/>
      <c r="S385" s="2801"/>
      <c r="T385" s="2802"/>
      <c r="V385" s="2803"/>
      <c r="W385" s="2801"/>
      <c r="X385" s="2801"/>
      <c r="Y385" s="2801"/>
      <c r="Z385" s="2801"/>
      <c r="AA385" s="2801"/>
      <c r="AB385" s="2802"/>
      <c r="AC385" s="2785"/>
      <c r="AD385" s="2795"/>
      <c r="AE385" s="2793"/>
      <c r="AF385" s="2793"/>
      <c r="AG385" s="2796"/>
      <c r="AH385" s="2796"/>
      <c r="AI385" s="2796"/>
      <c r="AJ385" s="2796"/>
      <c r="AK385" s="2797"/>
      <c r="AL385" s="2797"/>
      <c r="AM385" s="2797"/>
      <c r="AN385" s="2797"/>
      <c r="AO385" s="2797"/>
      <c r="AP385" s="2797"/>
      <c r="AQ385" s="2797"/>
      <c r="AR385" s="2799"/>
      <c r="AS385" s="2789"/>
      <c r="AT385" s="2758"/>
      <c r="AU385" s="2548" t="s">
        <v>7061</v>
      </c>
      <c r="AX385" s="3438" t="str">
        <f t="shared" si="5"/>
        <v>Please complete all cells in row</v>
      </c>
      <c r="AY385" s="3132">
        <v>3</v>
      </c>
      <c r="AZ385" s="3485"/>
    </row>
    <row r="386" spans="2:52" ht="16.2" customHeight="1">
      <c r="B386" s="2790" t="s">
        <v>6625</v>
      </c>
      <c r="C386" s="2791" t="s">
        <v>5869</v>
      </c>
      <c r="D386" s="2792" t="s">
        <v>731</v>
      </c>
      <c r="E386" s="2792">
        <v>3</v>
      </c>
      <c r="F386" s="2801"/>
      <c r="G386" s="2801"/>
      <c r="H386" s="2801"/>
      <c r="I386" s="2801"/>
      <c r="J386" s="2801"/>
      <c r="K386" s="2801"/>
      <c r="L386" s="2802"/>
      <c r="M386" s="2800"/>
      <c r="N386" s="2803"/>
      <c r="O386" s="2801"/>
      <c r="P386" s="2801"/>
      <c r="Q386" s="2801"/>
      <c r="R386" s="2801"/>
      <c r="S386" s="2801"/>
      <c r="T386" s="2802"/>
      <c r="V386" s="2803"/>
      <c r="W386" s="2801"/>
      <c r="X386" s="2801"/>
      <c r="Y386" s="2801"/>
      <c r="Z386" s="2801"/>
      <c r="AA386" s="2801"/>
      <c r="AB386" s="2802"/>
      <c r="AC386" s="2785"/>
      <c r="AD386" s="2795"/>
      <c r="AE386" s="2793"/>
      <c r="AF386" s="2793"/>
      <c r="AG386" s="2796"/>
      <c r="AH386" s="2796"/>
      <c r="AI386" s="2796"/>
      <c r="AJ386" s="2796"/>
      <c r="AK386" s="2797"/>
      <c r="AL386" s="2797"/>
      <c r="AM386" s="2797"/>
      <c r="AN386" s="2797"/>
      <c r="AO386" s="2797"/>
      <c r="AP386" s="2797"/>
      <c r="AQ386" s="2797"/>
      <c r="AR386" s="2799"/>
      <c r="AS386" s="2789"/>
      <c r="AT386" s="2758"/>
      <c r="AU386" s="2548" t="s">
        <v>7062</v>
      </c>
      <c r="AX386" s="3438" t="str">
        <f t="shared" si="5"/>
        <v>Please complete all cells in row</v>
      </c>
      <c r="AY386" s="3132">
        <v>3</v>
      </c>
      <c r="AZ386" s="3485"/>
    </row>
    <row r="387" spans="2:52" ht="16.2" customHeight="1">
      <c r="B387" s="2790" t="s">
        <v>6627</v>
      </c>
      <c r="C387" s="2791" t="s">
        <v>5869</v>
      </c>
      <c r="D387" s="2792" t="s">
        <v>731</v>
      </c>
      <c r="E387" s="2792">
        <v>3</v>
      </c>
      <c r="F387" s="2801"/>
      <c r="G387" s="2801"/>
      <c r="H387" s="2801"/>
      <c r="I387" s="2801"/>
      <c r="J387" s="2801"/>
      <c r="K387" s="2801"/>
      <c r="L387" s="2802"/>
      <c r="M387" s="2800"/>
      <c r="N387" s="2803"/>
      <c r="O387" s="2801"/>
      <c r="P387" s="2801"/>
      <c r="Q387" s="2801"/>
      <c r="R387" s="2801"/>
      <c r="S387" s="2801"/>
      <c r="T387" s="2802"/>
      <c r="V387" s="2803"/>
      <c r="W387" s="2801"/>
      <c r="X387" s="2801"/>
      <c r="Y387" s="2801"/>
      <c r="Z387" s="2801"/>
      <c r="AA387" s="2801"/>
      <c r="AB387" s="2802"/>
      <c r="AC387" s="2785"/>
      <c r="AD387" s="2795"/>
      <c r="AE387" s="2793"/>
      <c r="AF387" s="2793"/>
      <c r="AG387" s="2796"/>
      <c r="AH387" s="2796"/>
      <c r="AI387" s="2796"/>
      <c r="AJ387" s="2796"/>
      <c r="AK387" s="2797"/>
      <c r="AL387" s="2797"/>
      <c r="AM387" s="2797"/>
      <c r="AN387" s="2797"/>
      <c r="AO387" s="2797"/>
      <c r="AP387" s="2797"/>
      <c r="AQ387" s="2797"/>
      <c r="AR387" s="2799"/>
      <c r="AS387" s="2789"/>
      <c r="AT387" s="2758"/>
      <c r="AU387" s="2548" t="s">
        <v>7063</v>
      </c>
      <c r="AX387" s="3438" t="str">
        <f t="shared" si="5"/>
        <v>Please complete all cells in row</v>
      </c>
      <c r="AY387" s="3132">
        <v>3</v>
      </c>
      <c r="AZ387" s="3485"/>
    </row>
    <row r="388" spans="2:52" ht="16.2" customHeight="1">
      <c r="B388" s="2790" t="s">
        <v>6629</v>
      </c>
      <c r="C388" s="2791" t="s">
        <v>5869</v>
      </c>
      <c r="D388" s="2792" t="s">
        <v>731</v>
      </c>
      <c r="E388" s="2792">
        <v>3</v>
      </c>
      <c r="F388" s="2801"/>
      <c r="G388" s="2801"/>
      <c r="H388" s="2801"/>
      <c r="I388" s="2801"/>
      <c r="J388" s="2801"/>
      <c r="K388" s="2801"/>
      <c r="L388" s="2802"/>
      <c r="M388" s="2800"/>
      <c r="N388" s="2803"/>
      <c r="O388" s="2801"/>
      <c r="P388" s="2801"/>
      <c r="Q388" s="2801"/>
      <c r="R388" s="2801"/>
      <c r="S388" s="2801"/>
      <c r="T388" s="2802"/>
      <c r="V388" s="2803"/>
      <c r="W388" s="2801"/>
      <c r="X388" s="2801"/>
      <c r="Y388" s="2801"/>
      <c r="Z388" s="2801"/>
      <c r="AA388" s="2801"/>
      <c r="AB388" s="2802"/>
      <c r="AC388" s="2785"/>
      <c r="AD388" s="2795"/>
      <c r="AE388" s="2793"/>
      <c r="AF388" s="2793"/>
      <c r="AG388" s="2796"/>
      <c r="AH388" s="2796"/>
      <c r="AI388" s="2796"/>
      <c r="AJ388" s="2796"/>
      <c r="AK388" s="2797"/>
      <c r="AL388" s="2797"/>
      <c r="AM388" s="2797"/>
      <c r="AN388" s="2797"/>
      <c r="AO388" s="2797"/>
      <c r="AP388" s="2797"/>
      <c r="AQ388" s="2797"/>
      <c r="AR388" s="2799"/>
      <c r="AS388" s="2789"/>
      <c r="AT388" s="2758"/>
      <c r="AU388" s="2548" t="s">
        <v>7064</v>
      </c>
      <c r="AX388" s="3438" t="str">
        <f t="shared" si="5"/>
        <v>Please complete all cells in row</v>
      </c>
      <c r="AY388" s="3132">
        <v>3</v>
      </c>
      <c r="AZ388" s="3485"/>
    </row>
    <row r="389" spans="2:52" ht="16.2" customHeight="1">
      <c r="B389" s="2790" t="s">
        <v>6631</v>
      </c>
      <c r="C389" s="2791" t="s">
        <v>5869</v>
      </c>
      <c r="D389" s="2792" t="s">
        <v>731</v>
      </c>
      <c r="E389" s="2792">
        <v>3</v>
      </c>
      <c r="F389" s="2801"/>
      <c r="G389" s="2801"/>
      <c r="H389" s="2801"/>
      <c r="I389" s="2801"/>
      <c r="J389" s="2801"/>
      <c r="K389" s="2801"/>
      <c r="L389" s="2802"/>
      <c r="M389" s="2800"/>
      <c r="N389" s="2803"/>
      <c r="O389" s="2801"/>
      <c r="P389" s="2801"/>
      <c r="Q389" s="2801"/>
      <c r="R389" s="2801"/>
      <c r="S389" s="2801"/>
      <c r="T389" s="2802"/>
      <c r="V389" s="2803"/>
      <c r="W389" s="2801"/>
      <c r="X389" s="2801"/>
      <c r="Y389" s="2801"/>
      <c r="Z389" s="2801"/>
      <c r="AA389" s="2801"/>
      <c r="AB389" s="2802"/>
      <c r="AC389" s="2785"/>
      <c r="AD389" s="2795"/>
      <c r="AE389" s="2793"/>
      <c r="AF389" s="2793"/>
      <c r="AG389" s="2796"/>
      <c r="AH389" s="2796"/>
      <c r="AI389" s="2796"/>
      <c r="AJ389" s="2796"/>
      <c r="AK389" s="2797"/>
      <c r="AL389" s="2797"/>
      <c r="AM389" s="2797"/>
      <c r="AN389" s="2797"/>
      <c r="AO389" s="2797"/>
      <c r="AP389" s="2797"/>
      <c r="AQ389" s="2797"/>
      <c r="AR389" s="2799"/>
      <c r="AS389" s="2789"/>
      <c r="AT389" s="2758"/>
      <c r="AU389" s="2548" t="s">
        <v>7065</v>
      </c>
      <c r="AX389" s="3438" t="str">
        <f t="shared" si="5"/>
        <v>Please complete all cells in row</v>
      </c>
      <c r="AY389" s="3132">
        <v>3</v>
      </c>
      <c r="AZ389" s="3485"/>
    </row>
    <row r="390" spans="2:52" ht="16.2" customHeight="1">
      <c r="B390" s="2790" t="s">
        <v>6633</v>
      </c>
      <c r="C390" s="2791" t="s">
        <v>5869</v>
      </c>
      <c r="D390" s="2792" t="s">
        <v>731</v>
      </c>
      <c r="E390" s="2792">
        <v>3</v>
      </c>
      <c r="F390" s="2801"/>
      <c r="G390" s="2801"/>
      <c r="H390" s="2801"/>
      <c r="I390" s="2801"/>
      <c r="J390" s="2801"/>
      <c r="K390" s="2801"/>
      <c r="L390" s="2802"/>
      <c r="M390" s="2800"/>
      <c r="N390" s="2803"/>
      <c r="O390" s="2801"/>
      <c r="P390" s="2801"/>
      <c r="Q390" s="2801"/>
      <c r="R390" s="2801"/>
      <c r="S390" s="2801"/>
      <c r="T390" s="2802"/>
      <c r="V390" s="2803"/>
      <c r="W390" s="2801"/>
      <c r="X390" s="2801"/>
      <c r="Y390" s="2801"/>
      <c r="Z390" s="2801"/>
      <c r="AA390" s="2801"/>
      <c r="AB390" s="2802"/>
      <c r="AC390" s="2785"/>
      <c r="AD390" s="2795"/>
      <c r="AE390" s="2793"/>
      <c r="AF390" s="2793"/>
      <c r="AG390" s="2796"/>
      <c r="AH390" s="2796"/>
      <c r="AI390" s="2796"/>
      <c r="AJ390" s="2796"/>
      <c r="AK390" s="2797"/>
      <c r="AL390" s="2797"/>
      <c r="AM390" s="2797"/>
      <c r="AN390" s="2797"/>
      <c r="AO390" s="2797"/>
      <c r="AP390" s="2797"/>
      <c r="AQ390" s="2797"/>
      <c r="AR390" s="2799"/>
      <c r="AS390" s="2789"/>
      <c r="AT390" s="2758"/>
      <c r="AU390" s="2548" t="s">
        <v>7066</v>
      </c>
      <c r="AX390" s="3438" t="str">
        <f t="shared" si="5"/>
        <v>Please complete all cells in row</v>
      </c>
      <c r="AY390" s="3132">
        <v>3</v>
      </c>
      <c r="AZ390" s="3485"/>
    </row>
    <row r="391" spans="2:52" ht="16.2" customHeight="1">
      <c r="B391" s="2790" t="s">
        <v>6635</v>
      </c>
      <c r="C391" s="2791" t="s">
        <v>5869</v>
      </c>
      <c r="D391" s="2792" t="s">
        <v>731</v>
      </c>
      <c r="E391" s="2792">
        <v>3</v>
      </c>
      <c r="F391" s="2801"/>
      <c r="G391" s="2801"/>
      <c r="H391" s="2801"/>
      <c r="I391" s="2801"/>
      <c r="J391" s="2801"/>
      <c r="K391" s="2801"/>
      <c r="L391" s="2802"/>
      <c r="M391" s="2800"/>
      <c r="N391" s="2803"/>
      <c r="O391" s="2801"/>
      <c r="P391" s="2801"/>
      <c r="Q391" s="2801"/>
      <c r="R391" s="2801"/>
      <c r="S391" s="2801"/>
      <c r="T391" s="2802"/>
      <c r="V391" s="2803"/>
      <c r="W391" s="2801"/>
      <c r="X391" s="2801"/>
      <c r="Y391" s="2801"/>
      <c r="Z391" s="2801"/>
      <c r="AA391" s="2801"/>
      <c r="AB391" s="2802"/>
      <c r="AC391" s="2785"/>
      <c r="AD391" s="2795"/>
      <c r="AE391" s="2793"/>
      <c r="AF391" s="2793"/>
      <c r="AG391" s="2796"/>
      <c r="AH391" s="2796"/>
      <c r="AI391" s="2796"/>
      <c r="AJ391" s="2796"/>
      <c r="AK391" s="2797"/>
      <c r="AL391" s="2797"/>
      <c r="AM391" s="2797"/>
      <c r="AN391" s="2797"/>
      <c r="AO391" s="2797"/>
      <c r="AP391" s="2797"/>
      <c r="AQ391" s="2797"/>
      <c r="AR391" s="2799"/>
      <c r="AS391" s="2789"/>
      <c r="AT391" s="2758"/>
      <c r="AU391" s="2548" t="s">
        <v>7067</v>
      </c>
      <c r="AX391" s="3438" t="str">
        <f t="shared" ref="AX391:AX408" si="6">IF( COUNTBLANK(F391:AS391) = AY391, 0, rngIncomplete )</f>
        <v>Please complete all cells in row</v>
      </c>
      <c r="AY391" s="3132">
        <v>3</v>
      </c>
      <c r="AZ391" s="3485"/>
    </row>
    <row r="392" spans="2:52" ht="16.2" customHeight="1">
      <c r="B392" s="2790" t="s">
        <v>6637</v>
      </c>
      <c r="C392" s="2791" t="s">
        <v>5869</v>
      </c>
      <c r="D392" s="2792" t="s">
        <v>731</v>
      </c>
      <c r="E392" s="2792">
        <v>3</v>
      </c>
      <c r="F392" s="2801"/>
      <c r="G392" s="2801"/>
      <c r="H392" s="2801"/>
      <c r="I392" s="2801"/>
      <c r="J392" s="2801"/>
      <c r="K392" s="2801"/>
      <c r="L392" s="2802"/>
      <c r="M392" s="2800"/>
      <c r="N392" s="2803"/>
      <c r="O392" s="2801"/>
      <c r="P392" s="2801"/>
      <c r="Q392" s="2801"/>
      <c r="R392" s="2801"/>
      <c r="S392" s="2801"/>
      <c r="T392" s="2802"/>
      <c r="V392" s="2803"/>
      <c r="W392" s="2801"/>
      <c r="X392" s="2801"/>
      <c r="Y392" s="2801"/>
      <c r="Z392" s="2801"/>
      <c r="AA392" s="2801"/>
      <c r="AB392" s="2802"/>
      <c r="AC392" s="2785"/>
      <c r="AD392" s="2795"/>
      <c r="AE392" s="2793"/>
      <c r="AF392" s="2793"/>
      <c r="AG392" s="2796"/>
      <c r="AH392" s="2796"/>
      <c r="AI392" s="2796"/>
      <c r="AJ392" s="2796"/>
      <c r="AK392" s="2797"/>
      <c r="AL392" s="2797"/>
      <c r="AM392" s="2797"/>
      <c r="AN392" s="2797"/>
      <c r="AO392" s="2797"/>
      <c r="AP392" s="2797"/>
      <c r="AQ392" s="2797"/>
      <c r="AR392" s="2799"/>
      <c r="AS392" s="2789"/>
      <c r="AT392" s="2758"/>
      <c r="AU392" s="2548" t="s">
        <v>7068</v>
      </c>
      <c r="AX392" s="3438" t="str">
        <f t="shared" si="6"/>
        <v>Please complete all cells in row</v>
      </c>
      <c r="AY392" s="3132">
        <v>3</v>
      </c>
      <c r="AZ392" s="3485"/>
    </row>
    <row r="393" spans="2:52" ht="16.2" customHeight="1">
      <c r="B393" s="2790" t="s">
        <v>6639</v>
      </c>
      <c r="C393" s="2791" t="s">
        <v>5869</v>
      </c>
      <c r="D393" s="2792" t="s">
        <v>731</v>
      </c>
      <c r="E393" s="2792">
        <v>3</v>
      </c>
      <c r="F393" s="2801"/>
      <c r="G393" s="2801"/>
      <c r="H393" s="2801"/>
      <c r="I393" s="2801"/>
      <c r="J393" s="2801"/>
      <c r="K393" s="2801"/>
      <c r="L393" s="2802"/>
      <c r="M393" s="2800"/>
      <c r="N393" s="2803"/>
      <c r="O393" s="2801"/>
      <c r="P393" s="2801"/>
      <c r="Q393" s="2801"/>
      <c r="R393" s="2801"/>
      <c r="S393" s="2801"/>
      <c r="T393" s="2802"/>
      <c r="V393" s="2803"/>
      <c r="W393" s="2801"/>
      <c r="X393" s="2801"/>
      <c r="Y393" s="2801"/>
      <c r="Z393" s="2801"/>
      <c r="AA393" s="2801"/>
      <c r="AB393" s="2802"/>
      <c r="AC393" s="2785"/>
      <c r="AD393" s="2795"/>
      <c r="AE393" s="2793"/>
      <c r="AF393" s="2793"/>
      <c r="AG393" s="2796"/>
      <c r="AH393" s="2796"/>
      <c r="AI393" s="2796"/>
      <c r="AJ393" s="2796"/>
      <c r="AK393" s="2797"/>
      <c r="AL393" s="2797"/>
      <c r="AM393" s="2797"/>
      <c r="AN393" s="2797"/>
      <c r="AO393" s="2797"/>
      <c r="AP393" s="2797"/>
      <c r="AQ393" s="2797"/>
      <c r="AR393" s="2799"/>
      <c r="AS393" s="2789"/>
      <c r="AT393" s="2758"/>
      <c r="AU393" s="2548" t="s">
        <v>7069</v>
      </c>
      <c r="AX393" s="3438" t="str">
        <f t="shared" si="6"/>
        <v>Please complete all cells in row</v>
      </c>
      <c r="AY393" s="3132">
        <v>3</v>
      </c>
      <c r="AZ393" s="3485"/>
    </row>
    <row r="394" spans="2:52" ht="16.2" customHeight="1">
      <c r="B394" s="2790" t="s">
        <v>6641</v>
      </c>
      <c r="C394" s="2791" t="s">
        <v>5869</v>
      </c>
      <c r="D394" s="2792" t="s">
        <v>731</v>
      </c>
      <c r="E394" s="2792">
        <v>3</v>
      </c>
      <c r="F394" s="2801"/>
      <c r="G394" s="2801"/>
      <c r="H394" s="2801"/>
      <c r="I394" s="2801"/>
      <c r="J394" s="2801"/>
      <c r="K394" s="2801"/>
      <c r="L394" s="2802"/>
      <c r="M394" s="2800"/>
      <c r="N394" s="2803"/>
      <c r="O394" s="2801"/>
      <c r="P394" s="2801"/>
      <c r="Q394" s="2801"/>
      <c r="R394" s="2801"/>
      <c r="S394" s="2801"/>
      <c r="T394" s="2802"/>
      <c r="V394" s="2803"/>
      <c r="W394" s="2801"/>
      <c r="X394" s="2801"/>
      <c r="Y394" s="2801"/>
      <c r="Z394" s="2801"/>
      <c r="AA394" s="2801"/>
      <c r="AB394" s="2802"/>
      <c r="AC394" s="2785"/>
      <c r="AD394" s="2795"/>
      <c r="AE394" s="2793"/>
      <c r="AF394" s="2793"/>
      <c r="AG394" s="2796"/>
      <c r="AH394" s="2796"/>
      <c r="AI394" s="2796"/>
      <c r="AJ394" s="2796"/>
      <c r="AK394" s="2797"/>
      <c r="AL394" s="2797"/>
      <c r="AM394" s="2797"/>
      <c r="AN394" s="2797"/>
      <c r="AO394" s="2797"/>
      <c r="AP394" s="2797"/>
      <c r="AQ394" s="2797"/>
      <c r="AR394" s="2799"/>
      <c r="AS394" s="2789"/>
      <c r="AT394" s="2758"/>
      <c r="AU394" s="2548" t="s">
        <v>7070</v>
      </c>
      <c r="AX394" s="3438" t="str">
        <f t="shared" si="6"/>
        <v>Please complete all cells in row</v>
      </c>
      <c r="AY394" s="3132">
        <v>3</v>
      </c>
      <c r="AZ394" s="3485"/>
    </row>
    <row r="395" spans="2:52" ht="16.2" customHeight="1">
      <c r="B395" s="2790" t="s">
        <v>6643</v>
      </c>
      <c r="C395" s="2791" t="s">
        <v>5869</v>
      </c>
      <c r="D395" s="2792" t="s">
        <v>731</v>
      </c>
      <c r="E395" s="2792">
        <v>3</v>
      </c>
      <c r="F395" s="2801"/>
      <c r="G395" s="2801"/>
      <c r="H395" s="2801"/>
      <c r="I395" s="2801"/>
      <c r="J395" s="2801"/>
      <c r="K395" s="2801"/>
      <c r="L395" s="2802"/>
      <c r="M395" s="2800"/>
      <c r="N395" s="2803"/>
      <c r="O395" s="2801"/>
      <c r="P395" s="2801"/>
      <c r="Q395" s="2801"/>
      <c r="R395" s="2801"/>
      <c r="S395" s="2801"/>
      <c r="T395" s="2802"/>
      <c r="V395" s="2803"/>
      <c r="W395" s="2801"/>
      <c r="X395" s="2801"/>
      <c r="Y395" s="2801"/>
      <c r="Z395" s="2801"/>
      <c r="AA395" s="2801"/>
      <c r="AB395" s="2802"/>
      <c r="AC395" s="2785"/>
      <c r="AD395" s="2795"/>
      <c r="AE395" s="2793"/>
      <c r="AF395" s="2793"/>
      <c r="AG395" s="2796"/>
      <c r="AH395" s="2796"/>
      <c r="AI395" s="2796"/>
      <c r="AJ395" s="2796"/>
      <c r="AK395" s="2797"/>
      <c r="AL395" s="2797"/>
      <c r="AM395" s="2797"/>
      <c r="AN395" s="2797"/>
      <c r="AO395" s="2797"/>
      <c r="AP395" s="2797"/>
      <c r="AQ395" s="2797"/>
      <c r="AR395" s="2799"/>
      <c r="AS395" s="2789"/>
      <c r="AT395" s="2758"/>
      <c r="AU395" s="2548" t="s">
        <v>7071</v>
      </c>
      <c r="AX395" s="3438" t="str">
        <f t="shared" si="6"/>
        <v>Please complete all cells in row</v>
      </c>
      <c r="AY395" s="3132">
        <v>3</v>
      </c>
      <c r="AZ395" s="3485"/>
    </row>
    <row r="396" spans="2:52" ht="16.2" customHeight="1">
      <c r="B396" s="2790" t="s">
        <v>6645</v>
      </c>
      <c r="C396" s="2791" t="s">
        <v>5869</v>
      </c>
      <c r="D396" s="2792" t="s">
        <v>731</v>
      </c>
      <c r="E396" s="2792">
        <v>3</v>
      </c>
      <c r="F396" s="2801"/>
      <c r="G396" s="2801"/>
      <c r="H396" s="2801"/>
      <c r="I396" s="2801"/>
      <c r="J396" s="2801"/>
      <c r="K396" s="2801"/>
      <c r="L396" s="2802"/>
      <c r="M396" s="2800"/>
      <c r="N396" s="2803"/>
      <c r="O396" s="2801"/>
      <c r="P396" s="2801"/>
      <c r="Q396" s="2801"/>
      <c r="R396" s="2801"/>
      <c r="S396" s="2801"/>
      <c r="T396" s="2802"/>
      <c r="V396" s="2803"/>
      <c r="W396" s="2801"/>
      <c r="X396" s="2801"/>
      <c r="Y396" s="2801"/>
      <c r="Z396" s="2801"/>
      <c r="AA396" s="2801"/>
      <c r="AB396" s="2802"/>
      <c r="AC396" s="2785"/>
      <c r="AD396" s="2795"/>
      <c r="AE396" s="2793"/>
      <c r="AF396" s="2793"/>
      <c r="AG396" s="2796"/>
      <c r="AH396" s="2796"/>
      <c r="AI396" s="2796"/>
      <c r="AJ396" s="2796"/>
      <c r="AK396" s="2797"/>
      <c r="AL396" s="2797"/>
      <c r="AM396" s="2797"/>
      <c r="AN396" s="2797"/>
      <c r="AO396" s="2797"/>
      <c r="AP396" s="2797"/>
      <c r="AQ396" s="2797"/>
      <c r="AR396" s="2799"/>
      <c r="AS396" s="2789"/>
      <c r="AT396" s="2758"/>
      <c r="AU396" s="2548" t="s">
        <v>7072</v>
      </c>
      <c r="AX396" s="3438" t="str">
        <f t="shared" si="6"/>
        <v>Please complete all cells in row</v>
      </c>
      <c r="AY396" s="3132">
        <v>3</v>
      </c>
      <c r="AZ396" s="3485"/>
    </row>
    <row r="397" spans="2:52" ht="16.2" customHeight="1">
      <c r="B397" s="2790" t="s">
        <v>6647</v>
      </c>
      <c r="C397" s="2791" t="s">
        <v>5869</v>
      </c>
      <c r="D397" s="2792" t="s">
        <v>731</v>
      </c>
      <c r="E397" s="2792">
        <v>3</v>
      </c>
      <c r="F397" s="2801"/>
      <c r="G397" s="2801"/>
      <c r="H397" s="2801"/>
      <c r="I397" s="2801"/>
      <c r="J397" s="2801"/>
      <c r="K397" s="2801"/>
      <c r="L397" s="2802"/>
      <c r="M397" s="2800"/>
      <c r="N397" s="2803"/>
      <c r="O397" s="2801"/>
      <c r="P397" s="2801"/>
      <c r="Q397" s="2801"/>
      <c r="R397" s="2801"/>
      <c r="S397" s="2801"/>
      <c r="T397" s="2802"/>
      <c r="V397" s="2803"/>
      <c r="W397" s="2801"/>
      <c r="X397" s="2801"/>
      <c r="Y397" s="2801"/>
      <c r="Z397" s="2801"/>
      <c r="AA397" s="2801"/>
      <c r="AB397" s="2802"/>
      <c r="AC397" s="2785"/>
      <c r="AD397" s="2795"/>
      <c r="AE397" s="2793"/>
      <c r="AF397" s="2793"/>
      <c r="AG397" s="2796"/>
      <c r="AH397" s="2796"/>
      <c r="AI397" s="2796"/>
      <c r="AJ397" s="2796"/>
      <c r="AK397" s="2797"/>
      <c r="AL397" s="2797"/>
      <c r="AM397" s="2797"/>
      <c r="AN397" s="2797"/>
      <c r="AO397" s="2797"/>
      <c r="AP397" s="2797"/>
      <c r="AQ397" s="2797"/>
      <c r="AR397" s="2799"/>
      <c r="AS397" s="2789"/>
      <c r="AT397" s="2758"/>
      <c r="AU397" s="2548" t="s">
        <v>7073</v>
      </c>
      <c r="AX397" s="3438" t="str">
        <f t="shared" si="6"/>
        <v>Please complete all cells in row</v>
      </c>
      <c r="AY397" s="3132">
        <v>3</v>
      </c>
      <c r="AZ397" s="3485"/>
    </row>
    <row r="398" spans="2:52" ht="16.2" customHeight="1">
      <c r="B398" s="2790" t="s">
        <v>6649</v>
      </c>
      <c r="C398" s="2791" t="s">
        <v>5869</v>
      </c>
      <c r="D398" s="2792" t="s">
        <v>731</v>
      </c>
      <c r="E398" s="2792">
        <v>3</v>
      </c>
      <c r="F398" s="2801"/>
      <c r="G398" s="2801"/>
      <c r="H398" s="2801"/>
      <c r="I398" s="2801"/>
      <c r="J398" s="2801"/>
      <c r="K398" s="2801"/>
      <c r="L398" s="2802"/>
      <c r="M398" s="2800"/>
      <c r="N398" s="2803"/>
      <c r="O398" s="2801"/>
      <c r="P398" s="2801"/>
      <c r="Q398" s="2801"/>
      <c r="R398" s="2801"/>
      <c r="S398" s="2801"/>
      <c r="T398" s="2802"/>
      <c r="V398" s="2803"/>
      <c r="W398" s="2801"/>
      <c r="X398" s="2801"/>
      <c r="Y398" s="2801"/>
      <c r="Z398" s="2801"/>
      <c r="AA398" s="2801"/>
      <c r="AB398" s="2802"/>
      <c r="AC398" s="2785"/>
      <c r="AD398" s="2795"/>
      <c r="AE398" s="2793"/>
      <c r="AF398" s="2793"/>
      <c r="AG398" s="2796"/>
      <c r="AH398" s="2796"/>
      <c r="AI398" s="2796"/>
      <c r="AJ398" s="2796"/>
      <c r="AK398" s="2797"/>
      <c r="AL398" s="2797"/>
      <c r="AM398" s="2797"/>
      <c r="AN398" s="2797"/>
      <c r="AO398" s="2797"/>
      <c r="AP398" s="2797"/>
      <c r="AQ398" s="2797"/>
      <c r="AR398" s="2799"/>
      <c r="AS398" s="2789"/>
      <c r="AT398" s="2758"/>
      <c r="AU398" s="2548" t="s">
        <v>7074</v>
      </c>
      <c r="AX398" s="3438" t="str">
        <f t="shared" si="6"/>
        <v>Please complete all cells in row</v>
      </c>
      <c r="AY398" s="3132">
        <v>3</v>
      </c>
      <c r="AZ398" s="3485"/>
    </row>
    <row r="399" spans="2:52" ht="16.2" customHeight="1">
      <c r="B399" s="2790" t="s">
        <v>6651</v>
      </c>
      <c r="C399" s="2791" t="s">
        <v>5869</v>
      </c>
      <c r="D399" s="2792" t="s">
        <v>731</v>
      </c>
      <c r="E399" s="2792">
        <v>3</v>
      </c>
      <c r="F399" s="2801"/>
      <c r="G399" s="2801"/>
      <c r="H399" s="2801"/>
      <c r="I399" s="2801"/>
      <c r="J399" s="2801"/>
      <c r="K399" s="2801"/>
      <c r="L399" s="2802"/>
      <c r="M399" s="2800"/>
      <c r="N399" s="2803"/>
      <c r="O399" s="2801"/>
      <c r="P399" s="2801"/>
      <c r="Q399" s="2801"/>
      <c r="R399" s="2801"/>
      <c r="S399" s="2801"/>
      <c r="T399" s="2802"/>
      <c r="V399" s="2803"/>
      <c r="W399" s="2801"/>
      <c r="X399" s="2801"/>
      <c r="Y399" s="2801"/>
      <c r="Z399" s="2801"/>
      <c r="AA399" s="2801"/>
      <c r="AB399" s="2802"/>
      <c r="AC399" s="2785"/>
      <c r="AD399" s="2795"/>
      <c r="AE399" s="2793"/>
      <c r="AF399" s="2793"/>
      <c r="AG399" s="2796"/>
      <c r="AH399" s="2796"/>
      <c r="AI399" s="2796"/>
      <c r="AJ399" s="2796"/>
      <c r="AK399" s="2797"/>
      <c r="AL399" s="2797"/>
      <c r="AM399" s="2797"/>
      <c r="AN399" s="2797"/>
      <c r="AO399" s="2797"/>
      <c r="AP399" s="2797"/>
      <c r="AQ399" s="2797"/>
      <c r="AR399" s="2799"/>
      <c r="AS399" s="2789"/>
      <c r="AT399" s="2758"/>
      <c r="AU399" s="2548" t="s">
        <v>7075</v>
      </c>
      <c r="AX399" s="3438" t="str">
        <f t="shared" si="6"/>
        <v>Please complete all cells in row</v>
      </c>
      <c r="AY399" s="3132">
        <v>3</v>
      </c>
      <c r="AZ399" s="3485"/>
    </row>
    <row r="400" spans="2:52" ht="16.2" customHeight="1">
      <c r="B400" s="2790" t="s">
        <v>6653</v>
      </c>
      <c r="C400" s="2791" t="s">
        <v>5869</v>
      </c>
      <c r="D400" s="2792" t="s">
        <v>731</v>
      </c>
      <c r="E400" s="2792">
        <v>3</v>
      </c>
      <c r="F400" s="2801"/>
      <c r="G400" s="2801"/>
      <c r="H400" s="2801"/>
      <c r="I400" s="2801"/>
      <c r="J400" s="2801"/>
      <c r="K400" s="2801"/>
      <c r="L400" s="2802"/>
      <c r="M400" s="2800"/>
      <c r="N400" s="2803"/>
      <c r="O400" s="2801"/>
      <c r="P400" s="2801"/>
      <c r="Q400" s="2801"/>
      <c r="R400" s="2801"/>
      <c r="S400" s="2801"/>
      <c r="T400" s="2802"/>
      <c r="V400" s="2803"/>
      <c r="W400" s="2801"/>
      <c r="X400" s="2801"/>
      <c r="Y400" s="2801"/>
      <c r="Z400" s="2801"/>
      <c r="AA400" s="2801"/>
      <c r="AB400" s="2802"/>
      <c r="AC400" s="2785"/>
      <c r="AD400" s="2795"/>
      <c r="AE400" s="2793"/>
      <c r="AF400" s="2793"/>
      <c r="AG400" s="2796"/>
      <c r="AH400" s="2796"/>
      <c r="AI400" s="2796"/>
      <c r="AJ400" s="2796"/>
      <c r="AK400" s="2797"/>
      <c r="AL400" s="2797"/>
      <c r="AM400" s="2797"/>
      <c r="AN400" s="2797"/>
      <c r="AO400" s="2797"/>
      <c r="AP400" s="2797"/>
      <c r="AQ400" s="2797"/>
      <c r="AR400" s="2799"/>
      <c r="AS400" s="2789"/>
      <c r="AT400" s="2758"/>
      <c r="AU400" s="2548" t="s">
        <v>7076</v>
      </c>
      <c r="AX400" s="3438" t="str">
        <f t="shared" si="6"/>
        <v>Please complete all cells in row</v>
      </c>
      <c r="AY400" s="3132">
        <v>3</v>
      </c>
      <c r="AZ400" s="3485"/>
    </row>
    <row r="401" spans="2:52" ht="16.2" customHeight="1">
      <c r="B401" s="2790" t="s">
        <v>6655</v>
      </c>
      <c r="C401" s="2791" t="s">
        <v>5869</v>
      </c>
      <c r="D401" s="2792" t="s">
        <v>731</v>
      </c>
      <c r="E401" s="2792">
        <v>3</v>
      </c>
      <c r="F401" s="2801"/>
      <c r="G401" s="2801"/>
      <c r="H401" s="2801"/>
      <c r="I401" s="2801"/>
      <c r="J401" s="2801"/>
      <c r="K401" s="2801"/>
      <c r="L401" s="2802"/>
      <c r="M401" s="2800"/>
      <c r="N401" s="2803"/>
      <c r="O401" s="2801"/>
      <c r="P401" s="2801"/>
      <c r="Q401" s="2801"/>
      <c r="R401" s="2801"/>
      <c r="S401" s="2801"/>
      <c r="T401" s="2802"/>
      <c r="V401" s="2803"/>
      <c r="W401" s="2801"/>
      <c r="X401" s="2801"/>
      <c r="Y401" s="2801"/>
      <c r="Z401" s="2801"/>
      <c r="AA401" s="2801"/>
      <c r="AB401" s="2802"/>
      <c r="AC401" s="2785"/>
      <c r="AD401" s="2795"/>
      <c r="AE401" s="2793"/>
      <c r="AF401" s="2793"/>
      <c r="AG401" s="2796"/>
      <c r="AH401" s="2796"/>
      <c r="AI401" s="2796"/>
      <c r="AJ401" s="2796"/>
      <c r="AK401" s="2797"/>
      <c r="AL401" s="2797"/>
      <c r="AM401" s="2797"/>
      <c r="AN401" s="2797"/>
      <c r="AO401" s="2797"/>
      <c r="AP401" s="2797"/>
      <c r="AQ401" s="2797"/>
      <c r="AR401" s="2799"/>
      <c r="AS401" s="2789"/>
      <c r="AT401" s="2758"/>
      <c r="AU401" s="2548" t="s">
        <v>7077</v>
      </c>
      <c r="AX401" s="3438" t="str">
        <f t="shared" si="6"/>
        <v>Please complete all cells in row</v>
      </c>
      <c r="AY401" s="3132">
        <v>3</v>
      </c>
      <c r="AZ401" s="3485"/>
    </row>
    <row r="402" spans="2:52" ht="16.2" customHeight="1">
      <c r="B402" s="2790" t="s">
        <v>6657</v>
      </c>
      <c r="C402" s="2791" t="s">
        <v>5869</v>
      </c>
      <c r="D402" s="2792" t="s">
        <v>731</v>
      </c>
      <c r="E402" s="2792">
        <v>3</v>
      </c>
      <c r="F402" s="2801"/>
      <c r="G402" s="2801"/>
      <c r="H402" s="2801"/>
      <c r="I402" s="2801"/>
      <c r="J402" s="2801"/>
      <c r="K402" s="2801"/>
      <c r="L402" s="2802"/>
      <c r="M402" s="2800"/>
      <c r="N402" s="2803"/>
      <c r="O402" s="2801"/>
      <c r="P402" s="2801"/>
      <c r="Q402" s="2801"/>
      <c r="R402" s="2801"/>
      <c r="S402" s="2801"/>
      <c r="T402" s="2802"/>
      <c r="V402" s="2803"/>
      <c r="W402" s="2801"/>
      <c r="X402" s="2801"/>
      <c r="Y402" s="2801"/>
      <c r="Z402" s="2801"/>
      <c r="AA402" s="2801"/>
      <c r="AB402" s="2802"/>
      <c r="AC402" s="2785"/>
      <c r="AD402" s="2795"/>
      <c r="AE402" s="2793"/>
      <c r="AF402" s="2793"/>
      <c r="AG402" s="2796"/>
      <c r="AH402" s="2796"/>
      <c r="AI402" s="2796"/>
      <c r="AJ402" s="2796"/>
      <c r="AK402" s="2797"/>
      <c r="AL402" s="2797"/>
      <c r="AM402" s="2797"/>
      <c r="AN402" s="2797"/>
      <c r="AO402" s="2797"/>
      <c r="AP402" s="2797"/>
      <c r="AQ402" s="2797"/>
      <c r="AR402" s="2799"/>
      <c r="AS402" s="2789"/>
      <c r="AT402" s="2758"/>
      <c r="AU402" s="2548" t="s">
        <v>7078</v>
      </c>
      <c r="AX402" s="3438" t="str">
        <f t="shared" si="6"/>
        <v>Please complete all cells in row</v>
      </c>
      <c r="AY402" s="3132">
        <v>3</v>
      </c>
      <c r="AZ402" s="3485"/>
    </row>
    <row r="403" spans="2:52" ht="16.2" customHeight="1">
      <c r="B403" s="2790" t="s">
        <v>6659</v>
      </c>
      <c r="C403" s="2791" t="s">
        <v>5869</v>
      </c>
      <c r="D403" s="2792" t="s">
        <v>731</v>
      </c>
      <c r="E403" s="2792">
        <v>3</v>
      </c>
      <c r="F403" s="2801"/>
      <c r="G403" s="2801"/>
      <c r="H403" s="2801"/>
      <c r="I403" s="2801"/>
      <c r="J403" s="2801"/>
      <c r="K403" s="2801"/>
      <c r="L403" s="2802"/>
      <c r="M403" s="2800"/>
      <c r="N403" s="2803"/>
      <c r="O403" s="2801"/>
      <c r="P403" s="2801"/>
      <c r="Q403" s="2801"/>
      <c r="R403" s="2801"/>
      <c r="S403" s="2801"/>
      <c r="T403" s="2802"/>
      <c r="V403" s="2803"/>
      <c r="W403" s="2801"/>
      <c r="X403" s="2801"/>
      <c r="Y403" s="2801"/>
      <c r="Z403" s="2801"/>
      <c r="AA403" s="2801"/>
      <c r="AB403" s="2802"/>
      <c r="AC403" s="2785"/>
      <c r="AD403" s="2795"/>
      <c r="AE403" s="2793"/>
      <c r="AF403" s="2793"/>
      <c r="AG403" s="2796"/>
      <c r="AH403" s="2796"/>
      <c r="AI403" s="2796"/>
      <c r="AJ403" s="2796"/>
      <c r="AK403" s="2797"/>
      <c r="AL403" s="2797"/>
      <c r="AM403" s="2797"/>
      <c r="AN403" s="2797"/>
      <c r="AO403" s="2797"/>
      <c r="AP403" s="2797"/>
      <c r="AQ403" s="2797"/>
      <c r="AR403" s="2799"/>
      <c r="AS403" s="2789"/>
      <c r="AT403" s="2758"/>
      <c r="AU403" s="2548" t="s">
        <v>7079</v>
      </c>
      <c r="AX403" s="3438" t="str">
        <f t="shared" si="6"/>
        <v>Please complete all cells in row</v>
      </c>
      <c r="AY403" s="3132">
        <v>3</v>
      </c>
      <c r="AZ403" s="3485"/>
    </row>
    <row r="404" spans="2:52" ht="16.2" customHeight="1">
      <c r="B404" s="2790" t="s">
        <v>6661</v>
      </c>
      <c r="C404" s="2791" t="s">
        <v>5869</v>
      </c>
      <c r="D404" s="2792" t="s">
        <v>731</v>
      </c>
      <c r="E404" s="2792">
        <v>3</v>
      </c>
      <c r="F404" s="2801"/>
      <c r="G404" s="2801"/>
      <c r="H404" s="2801"/>
      <c r="I404" s="2801"/>
      <c r="J404" s="2801"/>
      <c r="K404" s="2801"/>
      <c r="L404" s="2802"/>
      <c r="M404" s="2800"/>
      <c r="N404" s="2803"/>
      <c r="O404" s="2801"/>
      <c r="P404" s="2801"/>
      <c r="Q404" s="2801"/>
      <c r="R404" s="2801"/>
      <c r="S404" s="2801"/>
      <c r="T404" s="2802"/>
      <c r="V404" s="2803"/>
      <c r="W404" s="2801"/>
      <c r="X404" s="2801"/>
      <c r="Y404" s="2801"/>
      <c r="Z404" s="2801"/>
      <c r="AA404" s="2801"/>
      <c r="AB404" s="2802"/>
      <c r="AC404" s="2785"/>
      <c r="AD404" s="2795"/>
      <c r="AE404" s="2793"/>
      <c r="AF404" s="2793"/>
      <c r="AG404" s="2796"/>
      <c r="AH404" s="2796"/>
      <c r="AI404" s="2796"/>
      <c r="AJ404" s="2796"/>
      <c r="AK404" s="2797"/>
      <c r="AL404" s="2797"/>
      <c r="AM404" s="2797"/>
      <c r="AN404" s="2797"/>
      <c r="AO404" s="2797"/>
      <c r="AP404" s="2797"/>
      <c r="AQ404" s="2797"/>
      <c r="AR404" s="2799"/>
      <c r="AS404" s="2789"/>
      <c r="AT404" s="2758"/>
      <c r="AU404" s="2548" t="s">
        <v>7080</v>
      </c>
      <c r="AX404" s="3438" t="str">
        <f t="shared" si="6"/>
        <v>Please complete all cells in row</v>
      </c>
      <c r="AY404" s="3132">
        <v>3</v>
      </c>
      <c r="AZ404" s="3485"/>
    </row>
    <row r="405" spans="2:52" ht="16.2" customHeight="1">
      <c r="B405" s="2790" t="s">
        <v>6663</v>
      </c>
      <c r="C405" s="2791" t="s">
        <v>5869</v>
      </c>
      <c r="D405" s="2792" t="s">
        <v>731</v>
      </c>
      <c r="E405" s="2792">
        <v>3</v>
      </c>
      <c r="F405" s="2801"/>
      <c r="G405" s="2801"/>
      <c r="H405" s="2801"/>
      <c r="I405" s="2801"/>
      <c r="J405" s="2801"/>
      <c r="K405" s="2801"/>
      <c r="L405" s="2802"/>
      <c r="M405" s="2800"/>
      <c r="N405" s="2803"/>
      <c r="O405" s="2801"/>
      <c r="P405" s="2801"/>
      <c r="Q405" s="2801"/>
      <c r="R405" s="2801"/>
      <c r="S405" s="2801"/>
      <c r="T405" s="2802"/>
      <c r="V405" s="2803"/>
      <c r="W405" s="2801"/>
      <c r="X405" s="2801"/>
      <c r="Y405" s="2801"/>
      <c r="Z405" s="2801"/>
      <c r="AA405" s="2801"/>
      <c r="AB405" s="2802"/>
      <c r="AC405" s="2785"/>
      <c r="AD405" s="2795"/>
      <c r="AE405" s="2793"/>
      <c r="AF405" s="2793"/>
      <c r="AG405" s="2796"/>
      <c r="AH405" s="2796"/>
      <c r="AI405" s="2796"/>
      <c r="AJ405" s="2796"/>
      <c r="AK405" s="2797"/>
      <c r="AL405" s="2797"/>
      <c r="AM405" s="2797"/>
      <c r="AN405" s="2797"/>
      <c r="AO405" s="2797"/>
      <c r="AP405" s="2797"/>
      <c r="AQ405" s="2797"/>
      <c r="AR405" s="2799"/>
      <c r="AS405" s="2789"/>
      <c r="AT405" s="2758"/>
      <c r="AU405" s="2548" t="s">
        <v>7081</v>
      </c>
      <c r="AX405" s="3438" t="str">
        <f t="shared" si="6"/>
        <v>Please complete all cells in row</v>
      </c>
      <c r="AY405" s="3132">
        <v>3</v>
      </c>
      <c r="AZ405" s="3485"/>
    </row>
    <row r="406" spans="2:52" ht="16.2" customHeight="1">
      <c r="B406" s="2790" t="s">
        <v>6665</v>
      </c>
      <c r="C406" s="2791" t="s">
        <v>5869</v>
      </c>
      <c r="D406" s="2792" t="s">
        <v>731</v>
      </c>
      <c r="E406" s="2792">
        <v>3</v>
      </c>
      <c r="F406" s="2801"/>
      <c r="G406" s="2801"/>
      <c r="H406" s="2801"/>
      <c r="I406" s="2801"/>
      <c r="J406" s="2801"/>
      <c r="K406" s="2801"/>
      <c r="L406" s="2802"/>
      <c r="M406" s="2800"/>
      <c r="N406" s="2803"/>
      <c r="O406" s="2801"/>
      <c r="P406" s="2801"/>
      <c r="Q406" s="2801"/>
      <c r="R406" s="2801"/>
      <c r="S406" s="2801"/>
      <c r="T406" s="2802"/>
      <c r="V406" s="2803"/>
      <c r="W406" s="2801"/>
      <c r="X406" s="2801"/>
      <c r="Y406" s="2801"/>
      <c r="Z406" s="2801"/>
      <c r="AA406" s="2801"/>
      <c r="AB406" s="2802"/>
      <c r="AC406" s="2785"/>
      <c r="AD406" s="2795"/>
      <c r="AE406" s="2793"/>
      <c r="AF406" s="2793"/>
      <c r="AG406" s="2796"/>
      <c r="AH406" s="2796"/>
      <c r="AI406" s="2796"/>
      <c r="AJ406" s="2796"/>
      <c r="AK406" s="2797"/>
      <c r="AL406" s="2797"/>
      <c r="AM406" s="2797"/>
      <c r="AN406" s="2797"/>
      <c r="AO406" s="2797"/>
      <c r="AP406" s="2797"/>
      <c r="AQ406" s="2797"/>
      <c r="AR406" s="2799"/>
      <c r="AS406" s="2789"/>
      <c r="AT406" s="2758"/>
      <c r="AU406" s="2548" t="s">
        <v>7082</v>
      </c>
      <c r="AX406" s="3438" t="str">
        <f t="shared" si="6"/>
        <v>Please complete all cells in row</v>
      </c>
      <c r="AY406" s="3132">
        <v>3</v>
      </c>
      <c r="AZ406" s="3485"/>
    </row>
    <row r="407" spans="2:52" ht="16.2" customHeight="1">
      <c r="B407" s="2790" t="s">
        <v>6667</v>
      </c>
      <c r="C407" s="2791" t="s">
        <v>5869</v>
      </c>
      <c r="D407" s="2792" t="s">
        <v>731</v>
      </c>
      <c r="E407" s="2792">
        <v>3</v>
      </c>
      <c r="F407" s="2801"/>
      <c r="G407" s="2801"/>
      <c r="H407" s="2801"/>
      <c r="I407" s="2801"/>
      <c r="J407" s="2801"/>
      <c r="K407" s="2801"/>
      <c r="L407" s="2802"/>
      <c r="M407" s="2800"/>
      <c r="N407" s="2803"/>
      <c r="O407" s="2801"/>
      <c r="P407" s="2801"/>
      <c r="Q407" s="2801"/>
      <c r="R407" s="2801"/>
      <c r="S407" s="2801"/>
      <c r="T407" s="2802"/>
      <c r="V407" s="2803"/>
      <c r="W407" s="2801"/>
      <c r="X407" s="2801"/>
      <c r="Y407" s="2801"/>
      <c r="Z407" s="2801"/>
      <c r="AA407" s="2801"/>
      <c r="AB407" s="2802"/>
      <c r="AC407" s="2785"/>
      <c r="AD407" s="2795"/>
      <c r="AE407" s="2793"/>
      <c r="AF407" s="2793"/>
      <c r="AG407" s="2796"/>
      <c r="AH407" s="2796"/>
      <c r="AI407" s="2796"/>
      <c r="AJ407" s="2796"/>
      <c r="AK407" s="2797"/>
      <c r="AL407" s="2797"/>
      <c r="AM407" s="2797"/>
      <c r="AN407" s="2797"/>
      <c r="AO407" s="2797"/>
      <c r="AP407" s="2797"/>
      <c r="AQ407" s="2797"/>
      <c r="AR407" s="2799"/>
      <c r="AS407" s="2789"/>
      <c r="AT407" s="2758"/>
      <c r="AU407" s="2548" t="s">
        <v>7083</v>
      </c>
      <c r="AX407" s="3438" t="str">
        <f t="shared" si="6"/>
        <v>Please complete all cells in row</v>
      </c>
      <c r="AY407" s="3132">
        <v>3</v>
      </c>
      <c r="AZ407" s="3485"/>
    </row>
    <row r="408" spans="2:52" ht="16.2" customHeight="1" thickBot="1">
      <c r="B408" s="2804" t="s">
        <v>858</v>
      </c>
      <c r="C408" s="2805"/>
      <c r="D408" s="2806" t="s">
        <v>731</v>
      </c>
      <c r="E408" s="2806">
        <v>3</v>
      </c>
      <c r="F408" s="2807">
        <f>IFERROR(SUM(F8:F407),0)</f>
        <v>0</v>
      </c>
      <c r="G408" s="2807">
        <f t="shared" ref="G408:L408" si="7">IFERROR(SUM(G8:G407),0)</f>
        <v>0</v>
      </c>
      <c r="H408" s="2807">
        <f t="shared" si="7"/>
        <v>0</v>
      </c>
      <c r="I408" s="2807">
        <f t="shared" si="7"/>
        <v>0</v>
      </c>
      <c r="J408" s="2807">
        <f t="shared" si="7"/>
        <v>0</v>
      </c>
      <c r="K408" s="2807">
        <f t="shared" si="7"/>
        <v>0</v>
      </c>
      <c r="L408" s="2808">
        <f t="shared" si="7"/>
        <v>0</v>
      </c>
      <c r="M408" s="2809"/>
      <c r="N408" s="2810">
        <f>IFERROR(SUM(N8:N407),0)</f>
        <v>0</v>
      </c>
      <c r="O408" s="2807">
        <f t="shared" ref="O408:T408" si="8">IFERROR(SUM(O8:O407),0)</f>
        <v>0</v>
      </c>
      <c r="P408" s="2807">
        <f t="shared" si="8"/>
        <v>0</v>
      </c>
      <c r="Q408" s="2807">
        <f t="shared" si="8"/>
        <v>0</v>
      </c>
      <c r="R408" s="2807">
        <f t="shared" si="8"/>
        <v>0</v>
      </c>
      <c r="S408" s="2807">
        <f t="shared" si="8"/>
        <v>0</v>
      </c>
      <c r="T408" s="2808">
        <f t="shared" si="8"/>
        <v>0</v>
      </c>
      <c r="V408" s="2810">
        <f>IFERROR(SUM(V8:V407),0)</f>
        <v>0</v>
      </c>
      <c r="W408" s="2807">
        <f t="shared" ref="W408:AB408" si="9">IFERROR(SUM(W8:W407),0)</f>
        <v>0</v>
      </c>
      <c r="X408" s="2807">
        <f t="shared" si="9"/>
        <v>0</v>
      </c>
      <c r="Y408" s="2807">
        <f t="shared" si="9"/>
        <v>0</v>
      </c>
      <c r="Z408" s="2807">
        <f t="shared" si="9"/>
        <v>0</v>
      </c>
      <c r="AA408" s="2807">
        <f t="shared" si="9"/>
        <v>0</v>
      </c>
      <c r="AB408" s="2808">
        <f t="shared" si="9"/>
        <v>0</v>
      </c>
      <c r="AC408" s="2758"/>
      <c r="AD408" s="3249"/>
      <c r="AE408" s="3247"/>
      <c r="AF408" s="3247"/>
      <c r="AG408" s="3246"/>
      <c r="AH408" s="3246"/>
      <c r="AI408" s="3246"/>
      <c r="AJ408" s="3246"/>
      <c r="AK408" s="3246"/>
      <c r="AL408" s="3246"/>
      <c r="AM408" s="3246"/>
      <c r="AN408" s="3246"/>
      <c r="AO408" s="3246"/>
      <c r="AP408" s="3246"/>
      <c r="AQ408" s="3246"/>
      <c r="AR408" s="3247"/>
      <c r="AS408" s="3248"/>
      <c r="AT408" s="2758"/>
      <c r="AU408" s="2734" t="s">
        <v>7084</v>
      </c>
      <c r="AX408" s="3438">
        <f t="shared" si="6"/>
        <v>0</v>
      </c>
      <c r="AY408" s="3132">
        <v>19</v>
      </c>
      <c r="AZ408" s="3485"/>
    </row>
    <row r="409" spans="2:52" ht="15.6" thickTop="1">
      <c r="B409" s="2811"/>
      <c r="C409" s="2811"/>
      <c r="D409" s="2809"/>
      <c r="E409" s="2809"/>
      <c r="F409" s="2812"/>
      <c r="G409" s="2812"/>
      <c r="H409" s="2812"/>
      <c r="I409" s="2812"/>
      <c r="J409" s="2812"/>
      <c r="K409" s="2812"/>
      <c r="L409" s="2813"/>
      <c r="M409" s="2812"/>
      <c r="N409" s="2753"/>
      <c r="O409" s="2753"/>
      <c r="P409" s="2753"/>
      <c r="Q409" s="2753"/>
      <c r="R409" s="2753"/>
      <c r="S409" s="2753"/>
      <c r="T409" s="2753"/>
      <c r="V409" s="2753"/>
      <c r="W409" s="2753"/>
      <c r="X409" s="2753"/>
      <c r="Y409" s="2753"/>
      <c r="Z409" s="2753"/>
      <c r="AA409" s="2753"/>
      <c r="AB409" s="2753"/>
      <c r="AC409" s="2753"/>
      <c r="AD409" s="2753"/>
      <c r="AE409" s="2753"/>
      <c r="AF409" s="2753"/>
      <c r="AG409" s="2753"/>
      <c r="AH409" s="2753"/>
      <c r="AI409" s="2753"/>
      <c r="AJ409" s="2753"/>
      <c r="AK409" s="2753"/>
      <c r="AL409" s="2753"/>
      <c r="AM409" s="2753"/>
      <c r="AN409" s="2753"/>
      <c r="AO409" s="2753"/>
      <c r="AP409" s="2753"/>
      <c r="AQ409" s="2753"/>
      <c r="AR409" s="2753"/>
      <c r="AS409" s="2753"/>
      <c r="AT409" s="5368"/>
      <c r="AU409" s="5368"/>
      <c r="AV409" s="3130" t="s">
        <v>775</v>
      </c>
      <c r="AZ409" s="3480"/>
    </row>
    <row r="410" spans="2:52" ht="15">
      <c r="B410" s="2811"/>
      <c r="C410" s="2811"/>
    </row>
  </sheetData>
  <sheetProtection formatColumns="0" formatRows="0"/>
  <mergeCells count="9">
    <mergeCell ref="AT409:AU409"/>
    <mergeCell ref="AT1:AU1"/>
    <mergeCell ref="AT2:AU2"/>
    <mergeCell ref="B3:AU3"/>
    <mergeCell ref="AT4:AU4"/>
    <mergeCell ref="F5:L5"/>
    <mergeCell ref="N5:T5"/>
    <mergeCell ref="V5:AB5"/>
    <mergeCell ref="AU5:AU6"/>
  </mergeCells>
  <conditionalFormatting sqref="AX7:AX408">
    <cfRule type="cellIs" dxfId="11" priority="1" operator="equal">
      <formula>0</formula>
    </cfRule>
  </conditionalFormatting>
  <dataValidations count="2">
    <dataValidation type="list" allowBlank="1" showInputMessage="1" showErrorMessage="1" sqref="AQ8:AQ407" xr:uid="{B10DC7B4-CCBC-4B16-B4C9-691D1967E6FB}">
      <formula1>rng7G_2</formula1>
    </dataValidation>
    <dataValidation type="list" allowBlank="1" showInputMessage="1" showErrorMessage="1" sqref="AP8:AP407" xr:uid="{D6251738-7B87-4B9B-9193-67E8A48C3D5B}">
      <formula1>rng7G</formula1>
    </dataValidation>
  </dataValidations>
  <pageMargins left="0.7" right="0.7" top="0.75" bottom="0.75" header="0.3" footer="0.3"/>
  <pageSetup paperSize="9" scale="51" orientation="portrait" r:id="rId1"/>
  <headerFooter differentFirst="1">
    <oddHeader>&amp;CTable: &amp;A</oddHeader>
    <oddFooter>&amp;LPrinted on: &amp;D at &amp;T&amp;CPage &amp;P of &amp;N&amp;ROfwat</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E38F20D7-ED36-460C-9711-B8E0539BE0E6}">
          <x14:formula1>
            <xm:f>Lists!$AO$5:$AO$12</xm:f>
          </x14:formula1>
          <xm:sqref>AS8:AS407</xm:sqref>
        </x14:dataValidation>
      </x14:dataValidations>
    </ext>
  </extLst>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46CEB5-8A4D-49FF-B949-FBF4736405E0}">
  <sheetPr codeName="Sheet153"/>
  <dimension ref="A1:AU410"/>
  <sheetViews>
    <sheetView showGridLines="0" topLeftCell="B1" zoomScaleNormal="100" workbookViewId="0">
      <selection activeCell="B3" sqref="B3:AP3"/>
    </sheetView>
  </sheetViews>
  <sheetFormatPr defaultColWidth="8" defaultRowHeight="13.8"/>
  <cols>
    <col min="1" max="1" width="1.19921875" style="3130" customWidth="1"/>
    <col min="2" max="2" width="21.19921875" style="2546" bestFit="1" customWidth="1"/>
    <col min="3" max="3" width="21.19921875" style="2546" customWidth="1"/>
    <col min="4" max="5" width="8.59765625" style="2546" customWidth="1"/>
    <col min="6" max="12" width="9.59765625" style="2546" customWidth="1"/>
    <col min="13" max="13" width="1.5" style="2546" customWidth="1"/>
    <col min="14" max="20" width="9.59765625" style="2546" customWidth="1"/>
    <col min="21" max="21" width="1.59765625" style="2546" customWidth="1"/>
    <col min="22" max="28" width="9.59765625" style="2546" customWidth="1"/>
    <col min="29" max="29" width="9.5" style="2546" customWidth="1"/>
    <col min="30" max="36" width="14.5" style="2814" customWidth="1"/>
    <col min="37" max="40" width="25.19921875" style="2814" customWidth="1"/>
    <col min="41" max="41" width="8.59765625" style="2546" customWidth="1"/>
    <col min="42" max="42" width="10.69921875" style="2546" customWidth="1"/>
    <col min="43" max="43" width="2" style="3129" customWidth="1"/>
    <col min="44" max="44" width="2" style="3131" customWidth="1"/>
    <col min="45" max="45" width="20.19921875" style="3129" bestFit="1" customWidth="1"/>
    <col min="46" max="46" width="2" style="3132" customWidth="1"/>
    <col min="47" max="47" width="2" style="3129" customWidth="1"/>
    <col min="48" max="16384" width="8" style="2546"/>
  </cols>
  <sheetData>
    <row r="1" spans="1:47" ht="23.25" customHeight="1">
      <c r="A1" s="3130" t="s">
        <v>713</v>
      </c>
      <c r="B1" s="1210" t="s">
        <v>7085</v>
      </c>
      <c r="C1" s="1210"/>
      <c r="D1" s="1210"/>
      <c r="E1" s="1210"/>
      <c r="F1" s="1210"/>
      <c r="G1" s="1210"/>
      <c r="H1" s="2752"/>
      <c r="I1" s="920"/>
      <c r="L1" s="1210"/>
      <c r="M1" s="1210"/>
      <c r="N1" s="1210"/>
      <c r="O1" s="1210"/>
      <c r="P1" s="2752"/>
      <c r="Q1" s="920"/>
      <c r="T1" s="1210"/>
      <c r="V1" s="1210"/>
      <c r="W1" s="1210"/>
      <c r="X1" s="1210"/>
      <c r="Y1" s="1210"/>
      <c r="Z1" s="1210"/>
      <c r="AA1" s="1210"/>
      <c r="AB1" s="1210"/>
      <c r="AD1" s="1210"/>
      <c r="AE1" s="2600"/>
      <c r="AF1" s="920"/>
      <c r="AG1" s="920"/>
      <c r="AH1" s="920"/>
      <c r="AI1" s="920"/>
      <c r="AJ1" s="920"/>
      <c r="AK1" s="920"/>
      <c r="AL1" s="920"/>
      <c r="AO1" s="2753"/>
      <c r="AP1" s="2753"/>
      <c r="AU1" s="3480"/>
    </row>
    <row r="2" spans="1:47" ht="23.25" customHeight="1">
      <c r="B2" s="2748" t="str">
        <f>SelectCompany!$B$4</f>
        <v>South Staffordshire Water</v>
      </c>
      <c r="C2" s="1210"/>
      <c r="D2" s="2754"/>
      <c r="E2" s="2754"/>
      <c r="F2" s="2754"/>
      <c r="G2" s="2754"/>
      <c r="H2" s="2755"/>
      <c r="I2" s="920"/>
      <c r="L2" s="1210"/>
      <c r="M2" s="2754"/>
      <c r="N2" s="2754"/>
      <c r="O2" s="2754"/>
      <c r="P2" s="2755"/>
      <c r="Q2" s="920"/>
      <c r="T2" s="1210"/>
      <c r="V2" s="1210"/>
      <c r="W2" s="1210"/>
      <c r="X2" s="1210"/>
      <c r="Y2" s="1210"/>
      <c r="Z2" s="1210"/>
      <c r="AA2" s="1210"/>
      <c r="AB2" s="1210"/>
      <c r="AD2" s="2602"/>
      <c r="AE2" s="2603"/>
      <c r="AF2" s="920"/>
      <c r="AG2" s="920"/>
      <c r="AH2" s="920"/>
      <c r="AI2" s="920"/>
      <c r="AJ2" s="920"/>
      <c r="AK2" s="920"/>
      <c r="AL2" s="920"/>
      <c r="AO2" s="2753"/>
      <c r="AP2" s="2753"/>
      <c r="AU2" s="3480"/>
    </row>
    <row r="3" spans="1:47" ht="36.75" customHeight="1">
      <c r="B3" s="5378" t="s">
        <v>7086</v>
      </c>
      <c r="C3" s="5072"/>
      <c r="D3" s="5072"/>
      <c r="E3" s="5072"/>
      <c r="F3" s="5072"/>
      <c r="G3" s="5072"/>
      <c r="H3" s="5072"/>
      <c r="I3" s="5072"/>
      <c r="J3" s="5072"/>
      <c r="K3" s="5072"/>
      <c r="L3" s="5072"/>
      <c r="M3" s="5072"/>
      <c r="N3" s="5072"/>
      <c r="O3" s="5072"/>
      <c r="P3" s="5072"/>
      <c r="Q3" s="5072"/>
      <c r="R3" s="5072"/>
      <c r="S3" s="5072"/>
      <c r="T3" s="5072"/>
      <c r="U3" s="5072"/>
      <c r="V3" s="5072"/>
      <c r="W3" s="5072"/>
      <c r="X3" s="5072"/>
      <c r="Y3" s="5072"/>
      <c r="Z3" s="5072"/>
      <c r="AA3" s="5072"/>
      <c r="AB3" s="5072"/>
      <c r="AC3" s="5072"/>
      <c r="AD3" s="5072"/>
      <c r="AE3" s="5072"/>
      <c r="AF3" s="5072"/>
      <c r="AG3" s="5072"/>
      <c r="AH3" s="5072"/>
      <c r="AI3" s="5072"/>
      <c r="AJ3" s="5072"/>
      <c r="AK3" s="5072"/>
      <c r="AL3" s="5072"/>
      <c r="AM3" s="5072"/>
      <c r="AN3" s="5072"/>
      <c r="AO3" s="5072"/>
      <c r="AP3" s="5072"/>
      <c r="AQ3" s="3078"/>
      <c r="AS3" s="3481" t="s">
        <v>716</v>
      </c>
      <c r="AU3" s="3480"/>
    </row>
    <row r="4" spans="1:47" ht="16.2" thickBot="1">
      <c r="B4" s="2756"/>
      <c r="C4" s="2756"/>
      <c r="D4" s="2756"/>
      <c r="E4" s="2756"/>
      <c r="F4" s="2756"/>
      <c r="G4" s="2756"/>
      <c r="H4" s="2756"/>
      <c r="I4" s="2756"/>
      <c r="J4" s="2756"/>
      <c r="K4" s="2756"/>
      <c r="L4" s="2756"/>
      <c r="M4" s="2756"/>
      <c r="N4" s="2753"/>
      <c r="O4" s="2753"/>
      <c r="P4" s="2753"/>
      <c r="Q4" s="2753"/>
      <c r="R4" s="2753"/>
      <c r="S4" s="2753"/>
      <c r="T4" s="2753"/>
      <c r="V4" s="2753"/>
      <c r="W4" s="2753"/>
      <c r="X4" s="2753"/>
      <c r="Y4" s="2753"/>
      <c r="Z4" s="2753"/>
      <c r="AA4" s="2753"/>
      <c r="AB4" s="2753"/>
      <c r="AD4" s="2601"/>
      <c r="AE4" s="2601"/>
      <c r="AF4" s="2601"/>
      <c r="AG4" s="2601"/>
      <c r="AH4" s="2601"/>
      <c r="AI4" s="2601"/>
      <c r="AJ4" s="2601"/>
      <c r="AK4" s="2601"/>
      <c r="AL4" s="2601"/>
      <c r="AM4" s="2601"/>
      <c r="AN4" s="2601"/>
      <c r="AO4" s="2753"/>
      <c r="AP4" s="2753"/>
      <c r="AU4" s="3480"/>
    </row>
    <row r="5" spans="1:47" ht="16.2" thickTop="1" thickBot="1">
      <c r="B5" s="2757"/>
      <c r="C5" s="2757"/>
      <c r="D5" s="2757"/>
      <c r="E5" s="2757"/>
      <c r="F5" s="5369" t="s">
        <v>980</v>
      </c>
      <c r="G5" s="5376"/>
      <c r="H5" s="5376"/>
      <c r="I5" s="5376"/>
      <c r="J5" s="5376"/>
      <c r="K5" s="5376"/>
      <c r="L5" s="5377"/>
      <c r="M5" s="2757"/>
      <c r="N5" s="5369" t="s">
        <v>1071</v>
      </c>
      <c r="O5" s="5376"/>
      <c r="P5" s="5376"/>
      <c r="Q5" s="5376"/>
      <c r="R5" s="5376"/>
      <c r="S5" s="5376"/>
      <c r="T5" s="5377"/>
      <c r="V5" s="5369" t="s">
        <v>5843</v>
      </c>
      <c r="W5" s="5376"/>
      <c r="X5" s="5376"/>
      <c r="Y5" s="5376"/>
      <c r="Z5" s="5376"/>
      <c r="AA5" s="5376"/>
      <c r="AB5" s="5377"/>
      <c r="AD5" s="2607" t="s">
        <v>5844</v>
      </c>
      <c r="AE5" s="2608" t="s">
        <v>5845</v>
      </c>
      <c r="AF5" s="2608" t="s">
        <v>5846</v>
      </c>
      <c r="AG5" s="2608" t="s">
        <v>5847</v>
      </c>
      <c r="AH5" s="2608" t="s">
        <v>5848</v>
      </c>
      <c r="AI5" s="2608" t="s">
        <v>5849</v>
      </c>
      <c r="AJ5" s="2608" t="s">
        <v>5850</v>
      </c>
      <c r="AK5" s="2608" t="s">
        <v>5851</v>
      </c>
      <c r="AL5" s="2608" t="s">
        <v>5852</v>
      </c>
      <c r="AM5" s="2609" t="s">
        <v>5853</v>
      </c>
      <c r="AN5" s="2610" t="s">
        <v>5854</v>
      </c>
      <c r="AO5" s="2758"/>
      <c r="AP5" s="5374" t="s">
        <v>723</v>
      </c>
      <c r="AQ5" s="3078"/>
      <c r="AU5" s="3484"/>
    </row>
    <row r="6" spans="1:47" ht="62.4" thickTop="1" thickBot="1">
      <c r="A6" s="3130" t="s">
        <v>1278</v>
      </c>
      <c r="B6" s="2763" t="s">
        <v>4545</v>
      </c>
      <c r="C6" s="2764" t="s">
        <v>5855</v>
      </c>
      <c r="D6" s="2765" t="s">
        <v>718</v>
      </c>
      <c r="E6" s="2765" t="s">
        <v>719</v>
      </c>
      <c r="F6" s="2766" t="s">
        <v>1280</v>
      </c>
      <c r="G6" s="2766" t="s">
        <v>1281</v>
      </c>
      <c r="H6" s="2766" t="s">
        <v>1282</v>
      </c>
      <c r="I6" s="2766" t="s">
        <v>1283</v>
      </c>
      <c r="J6" s="2766" t="s">
        <v>1284</v>
      </c>
      <c r="K6" s="2766" t="s">
        <v>1285</v>
      </c>
      <c r="L6" s="2767" t="s">
        <v>5856</v>
      </c>
      <c r="M6" s="2768"/>
      <c r="N6" s="2769" t="s">
        <v>1280</v>
      </c>
      <c r="O6" s="2770" t="s">
        <v>1281</v>
      </c>
      <c r="P6" s="2770" t="s">
        <v>1282</v>
      </c>
      <c r="Q6" s="2770" t="s">
        <v>1283</v>
      </c>
      <c r="R6" s="2770" t="s">
        <v>1284</v>
      </c>
      <c r="S6" s="2770" t="s">
        <v>1285</v>
      </c>
      <c r="T6" s="2771" t="s">
        <v>5856</v>
      </c>
      <c r="V6" s="2769" t="s">
        <v>1280</v>
      </c>
      <c r="W6" s="2770" t="s">
        <v>1281</v>
      </c>
      <c r="X6" s="2770" t="s">
        <v>1282</v>
      </c>
      <c r="Y6" s="2770" t="s">
        <v>1283</v>
      </c>
      <c r="Z6" s="2770" t="s">
        <v>1284</v>
      </c>
      <c r="AA6" s="2770" t="s">
        <v>1285</v>
      </c>
      <c r="AB6" s="2771" t="s">
        <v>5856</v>
      </c>
      <c r="AD6" s="2620" t="s">
        <v>5857</v>
      </c>
      <c r="AE6" s="2621" t="s">
        <v>7087</v>
      </c>
      <c r="AF6" s="2621" t="s">
        <v>7088</v>
      </c>
      <c r="AG6" s="2621" t="s">
        <v>5860</v>
      </c>
      <c r="AH6" s="2621" t="s">
        <v>5861</v>
      </c>
      <c r="AI6" s="2621" t="s">
        <v>5862</v>
      </c>
      <c r="AJ6" s="2621" t="s">
        <v>5863</v>
      </c>
      <c r="AK6" s="2621" t="s">
        <v>5864</v>
      </c>
      <c r="AL6" s="2621" t="s">
        <v>5865</v>
      </c>
      <c r="AM6" s="2622" t="s">
        <v>5866</v>
      </c>
      <c r="AN6" s="2623" t="s">
        <v>5867</v>
      </c>
      <c r="AO6" s="2815"/>
      <c r="AP6" s="5375"/>
      <c r="AQ6" s="3078"/>
      <c r="AU6" s="3484"/>
    </row>
    <row r="7" spans="1:47" ht="25.2" customHeight="1" thickTop="1" thickBot="1">
      <c r="A7" s="3130" t="s">
        <v>729</v>
      </c>
      <c r="AS7" s="3438">
        <f t="shared" ref="AS7:AS70" si="0">IF( COUNTBLANK(F7:AN7) = AT7, 0, rngIncomplete )</f>
        <v>0</v>
      </c>
      <c r="AT7" s="994">
        <v>35</v>
      </c>
    </row>
    <row r="8" spans="1:47" ht="17.25" customHeight="1" thickTop="1">
      <c r="B8" s="2778" t="s">
        <v>5868</v>
      </c>
      <c r="C8" s="2779" t="s">
        <v>5869</v>
      </c>
      <c r="D8" s="2780" t="s">
        <v>731</v>
      </c>
      <c r="E8" s="2780">
        <v>3</v>
      </c>
      <c r="F8" s="2781"/>
      <c r="G8" s="2781"/>
      <c r="H8" s="2781"/>
      <c r="I8" s="2781"/>
      <c r="J8" s="2781"/>
      <c r="K8" s="2781"/>
      <c r="L8" s="2782"/>
      <c r="M8" s="2783"/>
      <c r="N8" s="2784"/>
      <c r="O8" s="2781"/>
      <c r="P8" s="2781"/>
      <c r="Q8" s="2781"/>
      <c r="R8" s="2781"/>
      <c r="S8" s="2781"/>
      <c r="T8" s="2782"/>
      <c r="V8" s="2784"/>
      <c r="W8" s="2781"/>
      <c r="X8" s="2781"/>
      <c r="Y8" s="2781"/>
      <c r="Z8" s="2781"/>
      <c r="AA8" s="2781"/>
      <c r="AB8" s="2782"/>
      <c r="AD8" s="2630"/>
      <c r="AE8" s="2627"/>
      <c r="AF8" s="2627"/>
      <c r="AG8" s="2632"/>
      <c r="AH8" s="2633"/>
      <c r="AI8" s="2633"/>
      <c r="AJ8" s="2633"/>
      <c r="AK8" s="2633"/>
      <c r="AL8" s="2633"/>
      <c r="AM8" s="2633"/>
      <c r="AN8" s="2749"/>
      <c r="AO8" s="2758"/>
      <c r="AP8" s="2547" t="s">
        <v>7089</v>
      </c>
      <c r="AQ8" s="3078"/>
      <c r="AS8" s="3438" t="str">
        <f t="shared" si="0"/>
        <v>Please complete all cells in row</v>
      </c>
      <c r="AT8" s="3132">
        <v>3</v>
      </c>
      <c r="AU8" s="3485"/>
    </row>
    <row r="9" spans="1:47" ht="17.25" customHeight="1">
      <c r="B9" s="2790" t="s">
        <v>5871</v>
      </c>
      <c r="C9" s="2791" t="s">
        <v>5869</v>
      </c>
      <c r="D9" s="2792" t="s">
        <v>731</v>
      </c>
      <c r="E9" s="2792">
        <v>3</v>
      </c>
      <c r="F9" s="2793"/>
      <c r="G9" s="2793"/>
      <c r="H9" s="2793"/>
      <c r="I9" s="2793"/>
      <c r="J9" s="2793"/>
      <c r="K9" s="2793"/>
      <c r="L9" s="2794"/>
      <c r="M9" s="2783"/>
      <c r="N9" s="2795"/>
      <c r="O9" s="2793"/>
      <c r="P9" s="2793"/>
      <c r="Q9" s="2793"/>
      <c r="R9" s="2793"/>
      <c r="S9" s="2793"/>
      <c r="T9" s="2794"/>
      <c r="V9" s="2795"/>
      <c r="W9" s="2793"/>
      <c r="X9" s="2793"/>
      <c r="Y9" s="2793"/>
      <c r="Z9" s="2793"/>
      <c r="AA9" s="2793"/>
      <c r="AB9" s="2794"/>
      <c r="AD9" s="2640"/>
      <c r="AE9" s="2638"/>
      <c r="AF9" s="2638"/>
      <c r="AG9" s="2641"/>
      <c r="AH9" s="2642"/>
      <c r="AI9" s="2642"/>
      <c r="AJ9" s="2642"/>
      <c r="AK9" s="2642"/>
      <c r="AL9" s="2642"/>
      <c r="AM9" s="2643"/>
      <c r="AN9" s="2750"/>
      <c r="AO9" s="2758"/>
      <c r="AP9" s="2548" t="s">
        <v>7090</v>
      </c>
      <c r="AQ9" s="3078"/>
      <c r="AS9" s="3438" t="str">
        <f t="shared" si="0"/>
        <v>Please complete all cells in row</v>
      </c>
      <c r="AT9" s="3132">
        <v>3</v>
      </c>
      <c r="AU9" s="3485"/>
    </row>
    <row r="10" spans="1:47" ht="17.25" customHeight="1">
      <c r="B10" s="2790" t="s">
        <v>5873</v>
      </c>
      <c r="C10" s="2791" t="s">
        <v>5869</v>
      </c>
      <c r="D10" s="2792" t="s">
        <v>731</v>
      </c>
      <c r="E10" s="2792">
        <v>3</v>
      </c>
      <c r="F10" s="2793"/>
      <c r="G10" s="2793"/>
      <c r="H10" s="2793"/>
      <c r="I10" s="2793"/>
      <c r="J10" s="2793"/>
      <c r="K10" s="2793"/>
      <c r="L10" s="2794"/>
      <c r="M10" s="2783"/>
      <c r="N10" s="2795"/>
      <c r="O10" s="2793"/>
      <c r="P10" s="2793"/>
      <c r="Q10" s="2793"/>
      <c r="R10" s="2793"/>
      <c r="S10" s="2793"/>
      <c r="T10" s="2794"/>
      <c r="V10" s="2795"/>
      <c r="W10" s="2793"/>
      <c r="X10" s="2793"/>
      <c r="Y10" s="2793"/>
      <c r="Z10" s="2793"/>
      <c r="AA10" s="2793"/>
      <c r="AB10" s="2794"/>
      <c r="AD10" s="2640"/>
      <c r="AE10" s="2638"/>
      <c r="AF10" s="2638"/>
      <c r="AG10" s="2641"/>
      <c r="AH10" s="2642"/>
      <c r="AI10" s="2642"/>
      <c r="AJ10" s="2642"/>
      <c r="AK10" s="2642"/>
      <c r="AL10" s="2642"/>
      <c r="AM10" s="2643"/>
      <c r="AN10" s="2750"/>
      <c r="AO10" s="2758"/>
      <c r="AP10" s="2548" t="s">
        <v>7091</v>
      </c>
      <c r="AQ10" s="3078"/>
      <c r="AS10" s="3438" t="str">
        <f t="shared" si="0"/>
        <v>Please complete all cells in row</v>
      </c>
      <c r="AT10" s="3132">
        <v>3</v>
      </c>
      <c r="AU10" s="3485"/>
    </row>
    <row r="11" spans="1:47" ht="17.25" customHeight="1">
      <c r="B11" s="2790" t="s">
        <v>5875</v>
      </c>
      <c r="C11" s="2791" t="s">
        <v>5869</v>
      </c>
      <c r="D11" s="2792" t="s">
        <v>731</v>
      </c>
      <c r="E11" s="2792">
        <v>3</v>
      </c>
      <c r="F11" s="2793"/>
      <c r="G11" s="2793"/>
      <c r="H11" s="2793"/>
      <c r="I11" s="2793"/>
      <c r="J11" s="2793"/>
      <c r="K11" s="2793"/>
      <c r="L11" s="2794"/>
      <c r="M11" s="2800"/>
      <c r="N11" s="2795"/>
      <c r="O11" s="2793"/>
      <c r="P11" s="2793"/>
      <c r="Q11" s="2793"/>
      <c r="R11" s="2793"/>
      <c r="S11" s="2793"/>
      <c r="T11" s="2794"/>
      <c r="V11" s="2795"/>
      <c r="W11" s="2793"/>
      <c r="X11" s="2793"/>
      <c r="Y11" s="2793"/>
      <c r="Z11" s="2793"/>
      <c r="AA11" s="2793"/>
      <c r="AB11" s="2794"/>
      <c r="AD11" s="2640"/>
      <c r="AE11" s="2638"/>
      <c r="AF11" s="2638"/>
      <c r="AG11" s="2641"/>
      <c r="AH11" s="2642"/>
      <c r="AI11" s="2642"/>
      <c r="AJ11" s="2642"/>
      <c r="AK11" s="2642"/>
      <c r="AL11" s="2642"/>
      <c r="AM11" s="2643"/>
      <c r="AN11" s="2750"/>
      <c r="AO11" s="2758"/>
      <c r="AP11" s="2548" t="s">
        <v>7092</v>
      </c>
      <c r="AQ11" s="3078"/>
      <c r="AS11" s="3438" t="str">
        <f t="shared" si="0"/>
        <v>Please complete all cells in row</v>
      </c>
      <c r="AT11" s="3132">
        <v>3</v>
      </c>
      <c r="AU11" s="3485"/>
    </row>
    <row r="12" spans="1:47" ht="17.25" customHeight="1">
      <c r="B12" s="2790" t="s">
        <v>5877</v>
      </c>
      <c r="C12" s="2791" t="s">
        <v>5869</v>
      </c>
      <c r="D12" s="2792" t="s">
        <v>731</v>
      </c>
      <c r="E12" s="2792">
        <v>3</v>
      </c>
      <c r="F12" s="2793"/>
      <c r="G12" s="2793"/>
      <c r="H12" s="2793"/>
      <c r="I12" s="2793"/>
      <c r="J12" s="2793"/>
      <c r="K12" s="2793"/>
      <c r="L12" s="2794"/>
      <c r="M12" s="2800"/>
      <c r="N12" s="2795"/>
      <c r="O12" s="2793"/>
      <c r="P12" s="2793"/>
      <c r="Q12" s="2793"/>
      <c r="R12" s="2793"/>
      <c r="S12" s="2793"/>
      <c r="T12" s="2794"/>
      <c r="V12" s="2795"/>
      <c r="W12" s="2793"/>
      <c r="X12" s="2793"/>
      <c r="Y12" s="2793"/>
      <c r="Z12" s="2793"/>
      <c r="AA12" s="2793"/>
      <c r="AB12" s="2794"/>
      <c r="AD12" s="2640"/>
      <c r="AE12" s="2638"/>
      <c r="AF12" s="2638"/>
      <c r="AG12" s="2641"/>
      <c r="AH12" s="2642"/>
      <c r="AI12" s="2642"/>
      <c r="AJ12" s="2642"/>
      <c r="AK12" s="2642"/>
      <c r="AL12" s="2642"/>
      <c r="AM12" s="2643"/>
      <c r="AN12" s="2750"/>
      <c r="AO12" s="2758"/>
      <c r="AP12" s="2548" t="s">
        <v>7093</v>
      </c>
      <c r="AQ12" s="3078"/>
      <c r="AS12" s="3438" t="str">
        <f t="shared" si="0"/>
        <v>Please complete all cells in row</v>
      </c>
      <c r="AT12" s="3132">
        <v>3</v>
      </c>
      <c r="AU12" s="3485"/>
    </row>
    <row r="13" spans="1:47" ht="17.25" customHeight="1">
      <c r="B13" s="2790" t="s">
        <v>5879</v>
      </c>
      <c r="C13" s="2791" t="s">
        <v>5869</v>
      </c>
      <c r="D13" s="2792" t="s">
        <v>731</v>
      </c>
      <c r="E13" s="2792">
        <v>3</v>
      </c>
      <c r="F13" s="2793"/>
      <c r="G13" s="2793"/>
      <c r="H13" s="2793"/>
      <c r="I13" s="2793"/>
      <c r="J13" s="2793"/>
      <c r="K13" s="2793"/>
      <c r="L13" s="2794"/>
      <c r="M13" s="2800"/>
      <c r="N13" s="2795"/>
      <c r="O13" s="2793"/>
      <c r="P13" s="2793"/>
      <c r="Q13" s="2793"/>
      <c r="R13" s="2793"/>
      <c r="S13" s="2793"/>
      <c r="T13" s="2794"/>
      <c r="V13" s="2795"/>
      <c r="W13" s="2793"/>
      <c r="X13" s="2793"/>
      <c r="Y13" s="2793"/>
      <c r="Z13" s="2793"/>
      <c r="AA13" s="2793"/>
      <c r="AB13" s="2794"/>
      <c r="AD13" s="2640"/>
      <c r="AE13" s="2638"/>
      <c r="AF13" s="2638"/>
      <c r="AG13" s="2641"/>
      <c r="AH13" s="2642"/>
      <c r="AI13" s="2642"/>
      <c r="AJ13" s="2642"/>
      <c r="AK13" s="2642"/>
      <c r="AL13" s="2642"/>
      <c r="AM13" s="2643"/>
      <c r="AN13" s="2750"/>
      <c r="AO13" s="2758"/>
      <c r="AP13" s="2548" t="s">
        <v>7094</v>
      </c>
      <c r="AS13" s="3438" t="str">
        <f t="shared" si="0"/>
        <v>Please complete all cells in row</v>
      </c>
      <c r="AT13" s="3132">
        <v>3</v>
      </c>
      <c r="AU13" s="3485"/>
    </row>
    <row r="14" spans="1:47" ht="17.25" customHeight="1">
      <c r="B14" s="2790" t="s">
        <v>5881</v>
      </c>
      <c r="C14" s="2791" t="s">
        <v>5869</v>
      </c>
      <c r="D14" s="2792" t="s">
        <v>731</v>
      </c>
      <c r="E14" s="2792">
        <v>3</v>
      </c>
      <c r="F14" s="2793"/>
      <c r="G14" s="2793"/>
      <c r="H14" s="2793"/>
      <c r="I14" s="2793"/>
      <c r="J14" s="2793"/>
      <c r="K14" s="2793"/>
      <c r="L14" s="2794"/>
      <c r="M14" s="2800"/>
      <c r="N14" s="2795"/>
      <c r="O14" s="2793"/>
      <c r="P14" s="2793"/>
      <c r="Q14" s="2793"/>
      <c r="R14" s="2793"/>
      <c r="S14" s="2793"/>
      <c r="T14" s="2794"/>
      <c r="V14" s="2795"/>
      <c r="W14" s="2793"/>
      <c r="X14" s="2793"/>
      <c r="Y14" s="2793"/>
      <c r="Z14" s="2793"/>
      <c r="AA14" s="2793"/>
      <c r="AB14" s="2794"/>
      <c r="AD14" s="2640"/>
      <c r="AE14" s="2638"/>
      <c r="AF14" s="2638"/>
      <c r="AG14" s="2641"/>
      <c r="AH14" s="2642"/>
      <c r="AI14" s="2642"/>
      <c r="AJ14" s="2642"/>
      <c r="AK14" s="2642"/>
      <c r="AL14" s="2642"/>
      <c r="AM14" s="2643"/>
      <c r="AN14" s="2750"/>
      <c r="AO14" s="2758"/>
      <c r="AP14" s="2548" t="s">
        <v>7095</v>
      </c>
      <c r="AQ14" s="3482"/>
      <c r="AS14" s="3438" t="str">
        <f t="shared" si="0"/>
        <v>Please complete all cells in row</v>
      </c>
      <c r="AT14" s="3132">
        <v>3</v>
      </c>
      <c r="AU14" s="3485"/>
    </row>
    <row r="15" spans="1:47" ht="17.25" customHeight="1">
      <c r="B15" s="2790" t="s">
        <v>5883</v>
      </c>
      <c r="C15" s="2791" t="s">
        <v>5869</v>
      </c>
      <c r="D15" s="2792" t="s">
        <v>731</v>
      </c>
      <c r="E15" s="2792">
        <v>3</v>
      </c>
      <c r="F15" s="2793"/>
      <c r="G15" s="2793"/>
      <c r="H15" s="2793"/>
      <c r="I15" s="2793"/>
      <c r="J15" s="2793"/>
      <c r="K15" s="2793"/>
      <c r="L15" s="2794"/>
      <c r="M15" s="2800"/>
      <c r="N15" s="2795"/>
      <c r="O15" s="2793"/>
      <c r="P15" s="2793"/>
      <c r="Q15" s="2793"/>
      <c r="R15" s="2793"/>
      <c r="S15" s="2793"/>
      <c r="T15" s="2794"/>
      <c r="V15" s="2795"/>
      <c r="W15" s="2793"/>
      <c r="X15" s="2793"/>
      <c r="Y15" s="2793"/>
      <c r="Z15" s="2793"/>
      <c r="AA15" s="2793"/>
      <c r="AB15" s="2794"/>
      <c r="AD15" s="2640"/>
      <c r="AE15" s="2638"/>
      <c r="AF15" s="2638"/>
      <c r="AG15" s="2641"/>
      <c r="AH15" s="2642"/>
      <c r="AI15" s="2642"/>
      <c r="AJ15" s="2642"/>
      <c r="AK15" s="2642"/>
      <c r="AL15" s="2642"/>
      <c r="AM15" s="2643"/>
      <c r="AN15" s="2750"/>
      <c r="AO15" s="2758"/>
      <c r="AP15" s="2548" t="s">
        <v>7096</v>
      </c>
      <c r="AQ15" s="3482"/>
      <c r="AS15" s="3438" t="str">
        <f t="shared" si="0"/>
        <v>Please complete all cells in row</v>
      </c>
      <c r="AT15" s="3132">
        <v>3</v>
      </c>
      <c r="AU15" s="3485"/>
    </row>
    <row r="16" spans="1:47" ht="17.25" customHeight="1">
      <c r="B16" s="2790" t="s">
        <v>5885</v>
      </c>
      <c r="C16" s="2791" t="s">
        <v>5869</v>
      </c>
      <c r="D16" s="2792" t="s">
        <v>731</v>
      </c>
      <c r="E16" s="2792">
        <v>3</v>
      </c>
      <c r="F16" s="2793"/>
      <c r="G16" s="2793"/>
      <c r="H16" s="2793"/>
      <c r="I16" s="2793"/>
      <c r="J16" s="2793"/>
      <c r="K16" s="2793"/>
      <c r="L16" s="2794"/>
      <c r="M16" s="2800"/>
      <c r="N16" s="2795"/>
      <c r="O16" s="2793"/>
      <c r="P16" s="2793"/>
      <c r="Q16" s="2793"/>
      <c r="R16" s="2793"/>
      <c r="S16" s="2793"/>
      <c r="T16" s="2794"/>
      <c r="V16" s="2795"/>
      <c r="W16" s="2793"/>
      <c r="X16" s="2793"/>
      <c r="Y16" s="2793"/>
      <c r="Z16" s="2793"/>
      <c r="AA16" s="2793"/>
      <c r="AB16" s="2794"/>
      <c r="AD16" s="2640"/>
      <c r="AE16" s="2638"/>
      <c r="AF16" s="2638"/>
      <c r="AG16" s="2641"/>
      <c r="AH16" s="2642"/>
      <c r="AI16" s="2642"/>
      <c r="AJ16" s="2642"/>
      <c r="AK16" s="2642"/>
      <c r="AL16" s="2642"/>
      <c r="AM16" s="2643"/>
      <c r="AN16" s="2750"/>
      <c r="AO16" s="2758"/>
      <c r="AP16" s="2548" t="s">
        <v>7097</v>
      </c>
      <c r="AQ16" s="3482"/>
      <c r="AS16" s="3438" t="str">
        <f t="shared" si="0"/>
        <v>Please complete all cells in row</v>
      </c>
      <c r="AT16" s="3132">
        <v>3</v>
      </c>
      <c r="AU16" s="3485"/>
    </row>
    <row r="17" spans="2:47" ht="17.25" customHeight="1">
      <c r="B17" s="2790" t="s">
        <v>5887</v>
      </c>
      <c r="C17" s="2791" t="s">
        <v>5869</v>
      </c>
      <c r="D17" s="2792" t="s">
        <v>731</v>
      </c>
      <c r="E17" s="2792">
        <v>3</v>
      </c>
      <c r="F17" s="2793"/>
      <c r="G17" s="2793"/>
      <c r="H17" s="2793"/>
      <c r="I17" s="2793"/>
      <c r="J17" s="2793"/>
      <c r="K17" s="2793"/>
      <c r="L17" s="2794"/>
      <c r="M17" s="2800"/>
      <c r="N17" s="2795"/>
      <c r="O17" s="2793"/>
      <c r="P17" s="2793"/>
      <c r="Q17" s="2793"/>
      <c r="R17" s="2793"/>
      <c r="S17" s="2793"/>
      <c r="T17" s="2794"/>
      <c r="V17" s="2795"/>
      <c r="W17" s="2793"/>
      <c r="X17" s="2793"/>
      <c r="Y17" s="2793"/>
      <c r="Z17" s="2793"/>
      <c r="AA17" s="2793"/>
      <c r="AB17" s="2794"/>
      <c r="AD17" s="2640"/>
      <c r="AE17" s="2638"/>
      <c r="AF17" s="2638"/>
      <c r="AG17" s="2641"/>
      <c r="AH17" s="2642"/>
      <c r="AI17" s="2642"/>
      <c r="AJ17" s="2642"/>
      <c r="AK17" s="2642"/>
      <c r="AL17" s="2642"/>
      <c r="AM17" s="2643"/>
      <c r="AN17" s="2750"/>
      <c r="AO17" s="2758"/>
      <c r="AP17" s="2548" t="s">
        <v>7098</v>
      </c>
      <c r="AQ17" s="3482"/>
      <c r="AS17" s="3438" t="str">
        <f t="shared" si="0"/>
        <v>Please complete all cells in row</v>
      </c>
      <c r="AT17" s="3132">
        <v>3</v>
      </c>
      <c r="AU17" s="3485"/>
    </row>
    <row r="18" spans="2:47" ht="17.25" customHeight="1">
      <c r="B18" s="2790" t="s">
        <v>5889</v>
      </c>
      <c r="C18" s="2791" t="s">
        <v>5869</v>
      </c>
      <c r="D18" s="2792" t="s">
        <v>731</v>
      </c>
      <c r="E18" s="2792">
        <v>3</v>
      </c>
      <c r="F18" s="2793"/>
      <c r="G18" s="2793"/>
      <c r="H18" s="2793"/>
      <c r="I18" s="2793"/>
      <c r="J18" s="2793"/>
      <c r="K18" s="2793"/>
      <c r="L18" s="2794"/>
      <c r="M18" s="2800"/>
      <c r="N18" s="2795"/>
      <c r="O18" s="2793"/>
      <c r="P18" s="2793"/>
      <c r="Q18" s="2793"/>
      <c r="R18" s="2793"/>
      <c r="S18" s="2793"/>
      <c r="T18" s="2794"/>
      <c r="V18" s="2795"/>
      <c r="W18" s="2793"/>
      <c r="X18" s="2793"/>
      <c r="Y18" s="2793"/>
      <c r="Z18" s="2793"/>
      <c r="AA18" s="2793"/>
      <c r="AB18" s="2794"/>
      <c r="AD18" s="2640"/>
      <c r="AE18" s="2638"/>
      <c r="AF18" s="2638"/>
      <c r="AG18" s="2641"/>
      <c r="AH18" s="2642"/>
      <c r="AI18" s="2642"/>
      <c r="AJ18" s="2642"/>
      <c r="AK18" s="2642"/>
      <c r="AL18" s="2642"/>
      <c r="AM18" s="2643"/>
      <c r="AN18" s="2750"/>
      <c r="AO18" s="2758"/>
      <c r="AP18" s="2548" t="s">
        <v>7099</v>
      </c>
      <c r="AQ18" s="3482"/>
      <c r="AS18" s="3438" t="str">
        <f t="shared" si="0"/>
        <v>Please complete all cells in row</v>
      </c>
      <c r="AT18" s="3132">
        <v>3</v>
      </c>
      <c r="AU18" s="3485"/>
    </row>
    <row r="19" spans="2:47" ht="17.25" customHeight="1">
      <c r="B19" s="2790" t="s">
        <v>5891</v>
      </c>
      <c r="C19" s="2791" t="s">
        <v>5869</v>
      </c>
      <c r="D19" s="2792" t="s">
        <v>731</v>
      </c>
      <c r="E19" s="2792">
        <v>3</v>
      </c>
      <c r="F19" s="2793"/>
      <c r="G19" s="2793"/>
      <c r="H19" s="2793"/>
      <c r="I19" s="2793"/>
      <c r="J19" s="2793"/>
      <c r="K19" s="2793"/>
      <c r="L19" s="2794"/>
      <c r="M19" s="2800"/>
      <c r="N19" s="2795"/>
      <c r="O19" s="2793"/>
      <c r="P19" s="2793"/>
      <c r="Q19" s="2793"/>
      <c r="R19" s="2793"/>
      <c r="S19" s="2793"/>
      <c r="T19" s="2794"/>
      <c r="V19" s="2795"/>
      <c r="W19" s="2793"/>
      <c r="X19" s="2793"/>
      <c r="Y19" s="2793"/>
      <c r="Z19" s="2793"/>
      <c r="AA19" s="2793"/>
      <c r="AB19" s="2794"/>
      <c r="AD19" s="2640"/>
      <c r="AE19" s="2638"/>
      <c r="AF19" s="2638"/>
      <c r="AG19" s="2641"/>
      <c r="AH19" s="2642"/>
      <c r="AI19" s="2642"/>
      <c r="AJ19" s="2642"/>
      <c r="AK19" s="2642"/>
      <c r="AL19" s="2642"/>
      <c r="AM19" s="2643"/>
      <c r="AN19" s="2750"/>
      <c r="AO19" s="2758"/>
      <c r="AP19" s="2548" t="s">
        <v>7100</v>
      </c>
      <c r="AQ19" s="3482"/>
      <c r="AS19" s="3438" t="str">
        <f t="shared" si="0"/>
        <v>Please complete all cells in row</v>
      </c>
      <c r="AT19" s="3132">
        <v>3</v>
      </c>
      <c r="AU19" s="3485"/>
    </row>
    <row r="20" spans="2:47" ht="17.25" customHeight="1">
      <c r="B20" s="2790" t="s">
        <v>5893</v>
      </c>
      <c r="C20" s="2791" t="s">
        <v>5869</v>
      </c>
      <c r="D20" s="2792" t="s">
        <v>731</v>
      </c>
      <c r="E20" s="2792">
        <v>3</v>
      </c>
      <c r="F20" s="2793"/>
      <c r="G20" s="2793"/>
      <c r="H20" s="2793"/>
      <c r="I20" s="2793"/>
      <c r="J20" s="2793"/>
      <c r="K20" s="2793"/>
      <c r="L20" s="2794"/>
      <c r="M20" s="2800"/>
      <c r="N20" s="2795"/>
      <c r="O20" s="2793"/>
      <c r="P20" s="2793"/>
      <c r="Q20" s="2793"/>
      <c r="R20" s="2793"/>
      <c r="S20" s="2793"/>
      <c r="T20" s="2794"/>
      <c r="V20" s="2795"/>
      <c r="W20" s="2793"/>
      <c r="X20" s="2793"/>
      <c r="Y20" s="2793"/>
      <c r="Z20" s="2793"/>
      <c r="AA20" s="2793"/>
      <c r="AB20" s="2794"/>
      <c r="AD20" s="2640"/>
      <c r="AE20" s="2638"/>
      <c r="AF20" s="2638"/>
      <c r="AG20" s="2641"/>
      <c r="AH20" s="2642"/>
      <c r="AI20" s="2642"/>
      <c r="AJ20" s="2642"/>
      <c r="AK20" s="2642"/>
      <c r="AL20" s="2642"/>
      <c r="AM20" s="2643"/>
      <c r="AN20" s="2750"/>
      <c r="AO20" s="2758"/>
      <c r="AP20" s="2548" t="s">
        <v>7101</v>
      </c>
      <c r="AQ20" s="3482"/>
      <c r="AS20" s="3438" t="str">
        <f t="shared" si="0"/>
        <v>Please complete all cells in row</v>
      </c>
      <c r="AT20" s="3132">
        <v>3</v>
      </c>
      <c r="AU20" s="3485"/>
    </row>
    <row r="21" spans="2:47" ht="17.25" customHeight="1">
      <c r="B21" s="2790" t="s">
        <v>5895</v>
      </c>
      <c r="C21" s="2791" t="s">
        <v>5869</v>
      </c>
      <c r="D21" s="2792" t="s">
        <v>731</v>
      </c>
      <c r="E21" s="2792">
        <v>3</v>
      </c>
      <c r="F21" s="2793"/>
      <c r="G21" s="2793"/>
      <c r="H21" s="2793"/>
      <c r="I21" s="2793"/>
      <c r="J21" s="2793"/>
      <c r="K21" s="2793"/>
      <c r="L21" s="2794"/>
      <c r="M21" s="2800"/>
      <c r="N21" s="2795"/>
      <c r="O21" s="2793"/>
      <c r="P21" s="2793"/>
      <c r="Q21" s="2793"/>
      <c r="R21" s="2793"/>
      <c r="S21" s="2793"/>
      <c r="T21" s="2794"/>
      <c r="V21" s="2795"/>
      <c r="W21" s="2793"/>
      <c r="X21" s="2793"/>
      <c r="Y21" s="2793"/>
      <c r="Z21" s="2793"/>
      <c r="AA21" s="2793"/>
      <c r="AB21" s="2794"/>
      <c r="AD21" s="2640"/>
      <c r="AE21" s="2638"/>
      <c r="AF21" s="2638"/>
      <c r="AG21" s="2641"/>
      <c r="AH21" s="2642"/>
      <c r="AI21" s="2642"/>
      <c r="AJ21" s="2642"/>
      <c r="AK21" s="2642"/>
      <c r="AL21" s="2642"/>
      <c r="AM21" s="2643"/>
      <c r="AN21" s="2750"/>
      <c r="AO21" s="2758"/>
      <c r="AP21" s="2548" t="s">
        <v>7102</v>
      </c>
      <c r="AQ21" s="3482"/>
      <c r="AS21" s="3438" t="str">
        <f t="shared" si="0"/>
        <v>Please complete all cells in row</v>
      </c>
      <c r="AT21" s="3132">
        <v>3</v>
      </c>
      <c r="AU21" s="3485"/>
    </row>
    <row r="22" spans="2:47" ht="17.25" customHeight="1">
      <c r="B22" s="2790" t="s">
        <v>5897</v>
      </c>
      <c r="C22" s="2791" t="s">
        <v>5869</v>
      </c>
      <c r="D22" s="2792" t="s">
        <v>731</v>
      </c>
      <c r="E22" s="2792">
        <v>3</v>
      </c>
      <c r="F22" s="2793"/>
      <c r="G22" s="2793"/>
      <c r="H22" s="2793"/>
      <c r="I22" s="2793"/>
      <c r="J22" s="2793"/>
      <c r="K22" s="2793"/>
      <c r="L22" s="2794"/>
      <c r="M22" s="2800"/>
      <c r="N22" s="2795"/>
      <c r="O22" s="2793"/>
      <c r="P22" s="2793"/>
      <c r="Q22" s="2793"/>
      <c r="R22" s="2793"/>
      <c r="S22" s="2793"/>
      <c r="T22" s="2794"/>
      <c r="V22" s="2795"/>
      <c r="W22" s="2793"/>
      <c r="X22" s="2793"/>
      <c r="Y22" s="2793"/>
      <c r="Z22" s="2793"/>
      <c r="AA22" s="2793"/>
      <c r="AB22" s="2794"/>
      <c r="AD22" s="2640"/>
      <c r="AE22" s="2638"/>
      <c r="AF22" s="2638"/>
      <c r="AG22" s="2641"/>
      <c r="AH22" s="2642"/>
      <c r="AI22" s="2642"/>
      <c r="AJ22" s="2642"/>
      <c r="AK22" s="2642"/>
      <c r="AL22" s="2642"/>
      <c r="AM22" s="2643"/>
      <c r="AN22" s="2750"/>
      <c r="AO22" s="2758"/>
      <c r="AP22" s="2548" t="s">
        <v>7103</v>
      </c>
      <c r="AQ22" s="3482"/>
      <c r="AS22" s="3438" t="str">
        <f t="shared" si="0"/>
        <v>Please complete all cells in row</v>
      </c>
      <c r="AT22" s="3132">
        <v>3</v>
      </c>
      <c r="AU22" s="3485"/>
    </row>
    <row r="23" spans="2:47" ht="17.25" customHeight="1">
      <c r="B23" s="2790" t="s">
        <v>5899</v>
      </c>
      <c r="C23" s="2791" t="s">
        <v>5869</v>
      </c>
      <c r="D23" s="2792" t="s">
        <v>731</v>
      </c>
      <c r="E23" s="2792">
        <v>3</v>
      </c>
      <c r="F23" s="2793"/>
      <c r="G23" s="2793"/>
      <c r="H23" s="2793"/>
      <c r="I23" s="2793"/>
      <c r="J23" s="2793"/>
      <c r="K23" s="2793"/>
      <c r="L23" s="2794"/>
      <c r="M23" s="2800"/>
      <c r="N23" s="2795"/>
      <c r="O23" s="2793"/>
      <c r="P23" s="2793"/>
      <c r="Q23" s="2793"/>
      <c r="R23" s="2793"/>
      <c r="S23" s="2793"/>
      <c r="T23" s="2794"/>
      <c r="V23" s="2795"/>
      <c r="W23" s="2793"/>
      <c r="X23" s="2793"/>
      <c r="Y23" s="2793"/>
      <c r="Z23" s="2793"/>
      <c r="AA23" s="2793"/>
      <c r="AB23" s="2794"/>
      <c r="AD23" s="2640"/>
      <c r="AE23" s="2638"/>
      <c r="AF23" s="2638"/>
      <c r="AG23" s="2641"/>
      <c r="AH23" s="2642"/>
      <c r="AI23" s="2642"/>
      <c r="AJ23" s="2642"/>
      <c r="AK23" s="2642"/>
      <c r="AL23" s="2642"/>
      <c r="AM23" s="2643"/>
      <c r="AN23" s="2750"/>
      <c r="AO23" s="2758"/>
      <c r="AP23" s="2548" t="s">
        <v>7104</v>
      </c>
      <c r="AQ23" s="3482"/>
      <c r="AS23" s="3438" t="str">
        <f t="shared" si="0"/>
        <v>Please complete all cells in row</v>
      </c>
      <c r="AT23" s="3132">
        <v>3</v>
      </c>
      <c r="AU23" s="3485"/>
    </row>
    <row r="24" spans="2:47" ht="17.25" customHeight="1">
      <c r="B24" s="2790" t="s">
        <v>5901</v>
      </c>
      <c r="C24" s="2791" t="s">
        <v>5869</v>
      </c>
      <c r="D24" s="2792" t="s">
        <v>731</v>
      </c>
      <c r="E24" s="2792">
        <v>3</v>
      </c>
      <c r="F24" s="2793"/>
      <c r="G24" s="2793"/>
      <c r="H24" s="2793"/>
      <c r="I24" s="2793"/>
      <c r="J24" s="2793"/>
      <c r="K24" s="2793"/>
      <c r="L24" s="2794"/>
      <c r="M24" s="2800"/>
      <c r="N24" s="2795"/>
      <c r="O24" s="2793"/>
      <c r="P24" s="2793"/>
      <c r="Q24" s="2793"/>
      <c r="R24" s="2793"/>
      <c r="S24" s="2793"/>
      <c r="T24" s="2794"/>
      <c r="V24" s="2795"/>
      <c r="W24" s="2793"/>
      <c r="X24" s="2793"/>
      <c r="Y24" s="2793"/>
      <c r="Z24" s="2793"/>
      <c r="AA24" s="2793"/>
      <c r="AB24" s="2794"/>
      <c r="AD24" s="2640"/>
      <c r="AE24" s="2638"/>
      <c r="AF24" s="2638"/>
      <c r="AG24" s="2641"/>
      <c r="AH24" s="2642"/>
      <c r="AI24" s="2642"/>
      <c r="AJ24" s="2642"/>
      <c r="AK24" s="2642"/>
      <c r="AL24" s="2642"/>
      <c r="AM24" s="2643"/>
      <c r="AN24" s="2750"/>
      <c r="AO24" s="2758"/>
      <c r="AP24" s="2548" t="s">
        <v>7105</v>
      </c>
      <c r="AQ24" s="3482"/>
      <c r="AS24" s="3438" t="str">
        <f t="shared" si="0"/>
        <v>Please complete all cells in row</v>
      </c>
      <c r="AT24" s="3132">
        <v>3</v>
      </c>
      <c r="AU24" s="3485"/>
    </row>
    <row r="25" spans="2:47" ht="17.25" customHeight="1">
      <c r="B25" s="2790" t="s">
        <v>5903</v>
      </c>
      <c r="C25" s="2791" t="s">
        <v>5869</v>
      </c>
      <c r="D25" s="2792" t="s">
        <v>731</v>
      </c>
      <c r="E25" s="2792">
        <v>3</v>
      </c>
      <c r="F25" s="2793"/>
      <c r="G25" s="2793"/>
      <c r="H25" s="2793"/>
      <c r="I25" s="2793"/>
      <c r="J25" s="2793"/>
      <c r="K25" s="2793"/>
      <c r="L25" s="2794"/>
      <c r="M25" s="2800"/>
      <c r="N25" s="2795"/>
      <c r="O25" s="2793"/>
      <c r="P25" s="2793"/>
      <c r="Q25" s="2793"/>
      <c r="R25" s="2793"/>
      <c r="S25" s="2793"/>
      <c r="T25" s="2794"/>
      <c r="V25" s="2795"/>
      <c r="W25" s="2793"/>
      <c r="X25" s="2793"/>
      <c r="Y25" s="2793"/>
      <c r="Z25" s="2793"/>
      <c r="AA25" s="2793"/>
      <c r="AB25" s="2794"/>
      <c r="AD25" s="2640"/>
      <c r="AE25" s="2638"/>
      <c r="AF25" s="2638"/>
      <c r="AG25" s="2641"/>
      <c r="AH25" s="2642"/>
      <c r="AI25" s="2642"/>
      <c r="AJ25" s="2642"/>
      <c r="AK25" s="2642"/>
      <c r="AL25" s="2642"/>
      <c r="AM25" s="2643"/>
      <c r="AN25" s="2750"/>
      <c r="AO25" s="2758"/>
      <c r="AP25" s="2548" t="s">
        <v>7106</v>
      </c>
      <c r="AS25" s="3438" t="str">
        <f t="shared" si="0"/>
        <v>Please complete all cells in row</v>
      </c>
      <c r="AT25" s="3132">
        <v>3</v>
      </c>
      <c r="AU25" s="3485"/>
    </row>
    <row r="26" spans="2:47" ht="17.25" customHeight="1">
      <c r="B26" s="2790" t="s">
        <v>5905</v>
      </c>
      <c r="C26" s="2791" t="s">
        <v>5869</v>
      </c>
      <c r="D26" s="2792" t="s">
        <v>731</v>
      </c>
      <c r="E26" s="2792">
        <v>3</v>
      </c>
      <c r="F26" s="2793"/>
      <c r="G26" s="2793"/>
      <c r="H26" s="2793"/>
      <c r="I26" s="2793"/>
      <c r="J26" s="2793"/>
      <c r="K26" s="2793"/>
      <c r="L26" s="2794"/>
      <c r="M26" s="2800"/>
      <c r="N26" s="2795"/>
      <c r="O26" s="2793"/>
      <c r="P26" s="2793"/>
      <c r="Q26" s="2793"/>
      <c r="R26" s="2793"/>
      <c r="S26" s="2793"/>
      <c r="T26" s="2794"/>
      <c r="V26" s="2795"/>
      <c r="W26" s="2793"/>
      <c r="X26" s="2793"/>
      <c r="Y26" s="2793"/>
      <c r="Z26" s="2793"/>
      <c r="AA26" s="2793"/>
      <c r="AB26" s="2794"/>
      <c r="AD26" s="2640"/>
      <c r="AE26" s="2638"/>
      <c r="AF26" s="2638"/>
      <c r="AG26" s="2641"/>
      <c r="AH26" s="2642"/>
      <c r="AI26" s="2642"/>
      <c r="AJ26" s="2642"/>
      <c r="AK26" s="2642"/>
      <c r="AL26" s="2642"/>
      <c r="AM26" s="2643"/>
      <c r="AN26" s="2750"/>
      <c r="AO26" s="2758"/>
      <c r="AP26" s="2548" t="s">
        <v>7107</v>
      </c>
      <c r="AS26" s="3438" t="str">
        <f t="shared" si="0"/>
        <v>Please complete all cells in row</v>
      </c>
      <c r="AT26" s="3132">
        <v>3</v>
      </c>
      <c r="AU26" s="3485"/>
    </row>
    <row r="27" spans="2:47" ht="17.25" customHeight="1">
      <c r="B27" s="2790" t="s">
        <v>5907</v>
      </c>
      <c r="C27" s="2791" t="s">
        <v>5869</v>
      </c>
      <c r="D27" s="2792" t="s">
        <v>731</v>
      </c>
      <c r="E27" s="2792">
        <v>3</v>
      </c>
      <c r="F27" s="2793"/>
      <c r="G27" s="2793"/>
      <c r="H27" s="2793"/>
      <c r="I27" s="2793"/>
      <c r="J27" s="2793"/>
      <c r="K27" s="2793"/>
      <c r="L27" s="2794"/>
      <c r="M27" s="2800"/>
      <c r="N27" s="2795"/>
      <c r="O27" s="2793"/>
      <c r="P27" s="2793"/>
      <c r="Q27" s="2793"/>
      <c r="R27" s="2793"/>
      <c r="S27" s="2793"/>
      <c r="T27" s="2794"/>
      <c r="V27" s="2795"/>
      <c r="W27" s="2793"/>
      <c r="X27" s="2793"/>
      <c r="Y27" s="2793"/>
      <c r="Z27" s="2793"/>
      <c r="AA27" s="2793"/>
      <c r="AB27" s="2794"/>
      <c r="AD27" s="2640"/>
      <c r="AE27" s="2638"/>
      <c r="AF27" s="2638"/>
      <c r="AG27" s="2641"/>
      <c r="AH27" s="2642"/>
      <c r="AI27" s="2642"/>
      <c r="AJ27" s="2642"/>
      <c r="AK27" s="2642"/>
      <c r="AL27" s="2642"/>
      <c r="AM27" s="2643"/>
      <c r="AN27" s="2750"/>
      <c r="AO27" s="2758"/>
      <c r="AP27" s="2548" t="s">
        <v>7108</v>
      </c>
      <c r="AS27" s="3438" t="str">
        <f t="shared" si="0"/>
        <v>Please complete all cells in row</v>
      </c>
      <c r="AT27" s="3132">
        <v>3</v>
      </c>
      <c r="AU27" s="3485"/>
    </row>
    <row r="28" spans="2:47" ht="17.25" customHeight="1">
      <c r="B28" s="2790" t="s">
        <v>5909</v>
      </c>
      <c r="C28" s="2791" t="s">
        <v>5869</v>
      </c>
      <c r="D28" s="2792" t="s">
        <v>731</v>
      </c>
      <c r="E28" s="2792">
        <v>3</v>
      </c>
      <c r="F28" s="2793"/>
      <c r="G28" s="2793"/>
      <c r="H28" s="2793"/>
      <c r="I28" s="2793"/>
      <c r="J28" s="2793"/>
      <c r="K28" s="2793"/>
      <c r="L28" s="2794"/>
      <c r="M28" s="2800"/>
      <c r="N28" s="2795"/>
      <c r="O28" s="2793"/>
      <c r="P28" s="2793"/>
      <c r="Q28" s="2793"/>
      <c r="R28" s="2793"/>
      <c r="S28" s="2793"/>
      <c r="T28" s="2794"/>
      <c r="V28" s="2795"/>
      <c r="W28" s="2793"/>
      <c r="X28" s="2793"/>
      <c r="Y28" s="2793"/>
      <c r="Z28" s="2793"/>
      <c r="AA28" s="2793"/>
      <c r="AB28" s="2794"/>
      <c r="AD28" s="2640"/>
      <c r="AE28" s="2638"/>
      <c r="AF28" s="2638"/>
      <c r="AG28" s="2641"/>
      <c r="AH28" s="2642"/>
      <c r="AI28" s="2642"/>
      <c r="AJ28" s="2642"/>
      <c r="AK28" s="2642"/>
      <c r="AL28" s="2642"/>
      <c r="AM28" s="2643"/>
      <c r="AN28" s="2750"/>
      <c r="AO28" s="2758"/>
      <c r="AP28" s="2548" t="s">
        <v>7109</v>
      </c>
      <c r="AS28" s="3438" t="str">
        <f t="shared" si="0"/>
        <v>Please complete all cells in row</v>
      </c>
      <c r="AT28" s="3132">
        <v>3</v>
      </c>
      <c r="AU28" s="3485"/>
    </row>
    <row r="29" spans="2:47" ht="17.25" customHeight="1">
      <c r="B29" s="2790" t="s">
        <v>5911</v>
      </c>
      <c r="C29" s="2791" t="s">
        <v>5869</v>
      </c>
      <c r="D29" s="2792" t="s">
        <v>731</v>
      </c>
      <c r="E29" s="2792">
        <v>3</v>
      </c>
      <c r="F29" s="2793"/>
      <c r="G29" s="2793"/>
      <c r="H29" s="2793"/>
      <c r="I29" s="2793"/>
      <c r="J29" s="2793"/>
      <c r="K29" s="2793"/>
      <c r="L29" s="2794"/>
      <c r="M29" s="2800"/>
      <c r="N29" s="2795"/>
      <c r="O29" s="2793"/>
      <c r="P29" s="2793"/>
      <c r="Q29" s="2793"/>
      <c r="R29" s="2793"/>
      <c r="S29" s="2793"/>
      <c r="T29" s="2794"/>
      <c r="V29" s="2795"/>
      <c r="W29" s="2793"/>
      <c r="X29" s="2793"/>
      <c r="Y29" s="2793"/>
      <c r="Z29" s="2793"/>
      <c r="AA29" s="2793"/>
      <c r="AB29" s="2794"/>
      <c r="AD29" s="2640"/>
      <c r="AE29" s="2638"/>
      <c r="AF29" s="2638"/>
      <c r="AG29" s="2641"/>
      <c r="AH29" s="2642"/>
      <c r="AI29" s="2642"/>
      <c r="AJ29" s="2642"/>
      <c r="AK29" s="2642"/>
      <c r="AL29" s="2642"/>
      <c r="AM29" s="2643"/>
      <c r="AN29" s="2750"/>
      <c r="AO29" s="2758"/>
      <c r="AP29" s="2548" t="s">
        <v>7110</v>
      </c>
      <c r="AS29" s="3438" t="str">
        <f t="shared" si="0"/>
        <v>Please complete all cells in row</v>
      </c>
      <c r="AT29" s="3132">
        <v>3</v>
      </c>
      <c r="AU29" s="3485"/>
    </row>
    <row r="30" spans="2:47" ht="17.25" customHeight="1">
      <c r="B30" s="2790" t="s">
        <v>5913</v>
      </c>
      <c r="C30" s="2791" t="s">
        <v>5869</v>
      </c>
      <c r="D30" s="2792" t="s">
        <v>731</v>
      </c>
      <c r="E30" s="2792">
        <v>3</v>
      </c>
      <c r="F30" s="2793"/>
      <c r="G30" s="2793"/>
      <c r="H30" s="2793"/>
      <c r="I30" s="2793"/>
      <c r="J30" s="2793"/>
      <c r="K30" s="2793"/>
      <c r="L30" s="2794"/>
      <c r="M30" s="2800"/>
      <c r="N30" s="2795"/>
      <c r="O30" s="2793"/>
      <c r="P30" s="2793"/>
      <c r="Q30" s="2793"/>
      <c r="R30" s="2793"/>
      <c r="S30" s="2793"/>
      <c r="T30" s="2794"/>
      <c r="V30" s="2795"/>
      <c r="W30" s="2793"/>
      <c r="X30" s="2793"/>
      <c r="Y30" s="2793"/>
      <c r="Z30" s="2793"/>
      <c r="AA30" s="2793"/>
      <c r="AB30" s="2794"/>
      <c r="AD30" s="2640"/>
      <c r="AE30" s="2638"/>
      <c r="AF30" s="2638"/>
      <c r="AG30" s="2641"/>
      <c r="AH30" s="2642"/>
      <c r="AI30" s="2642"/>
      <c r="AJ30" s="2642"/>
      <c r="AK30" s="2642"/>
      <c r="AL30" s="2642"/>
      <c r="AM30" s="2643"/>
      <c r="AN30" s="2750"/>
      <c r="AO30" s="2758"/>
      <c r="AP30" s="2548" t="s">
        <v>7111</v>
      </c>
      <c r="AS30" s="3438" t="str">
        <f t="shared" si="0"/>
        <v>Please complete all cells in row</v>
      </c>
      <c r="AT30" s="3132">
        <v>3</v>
      </c>
      <c r="AU30" s="3485"/>
    </row>
    <row r="31" spans="2:47" ht="17.25" customHeight="1">
      <c r="B31" s="2790" t="s">
        <v>5915</v>
      </c>
      <c r="C31" s="2791" t="s">
        <v>5869</v>
      </c>
      <c r="D31" s="2792" t="s">
        <v>731</v>
      </c>
      <c r="E31" s="2792">
        <v>3</v>
      </c>
      <c r="F31" s="2793"/>
      <c r="G31" s="2793"/>
      <c r="H31" s="2793"/>
      <c r="I31" s="2793"/>
      <c r="J31" s="2793"/>
      <c r="K31" s="2793"/>
      <c r="L31" s="2794"/>
      <c r="M31" s="2800"/>
      <c r="N31" s="2795"/>
      <c r="O31" s="2793"/>
      <c r="P31" s="2793"/>
      <c r="Q31" s="2793"/>
      <c r="R31" s="2793"/>
      <c r="S31" s="2793"/>
      <c r="T31" s="2794"/>
      <c r="V31" s="2795"/>
      <c r="W31" s="2793"/>
      <c r="X31" s="2793"/>
      <c r="Y31" s="2793"/>
      <c r="Z31" s="2793"/>
      <c r="AA31" s="2793"/>
      <c r="AB31" s="2794"/>
      <c r="AD31" s="2640"/>
      <c r="AE31" s="2638"/>
      <c r="AF31" s="2638"/>
      <c r="AG31" s="2641"/>
      <c r="AH31" s="2642"/>
      <c r="AI31" s="2642"/>
      <c r="AJ31" s="2642"/>
      <c r="AK31" s="2642"/>
      <c r="AL31" s="2642"/>
      <c r="AM31" s="2643"/>
      <c r="AN31" s="2750"/>
      <c r="AO31" s="2758"/>
      <c r="AP31" s="2548" t="s">
        <v>7112</v>
      </c>
      <c r="AS31" s="3438" t="str">
        <f t="shared" si="0"/>
        <v>Please complete all cells in row</v>
      </c>
      <c r="AT31" s="3132">
        <v>3</v>
      </c>
      <c r="AU31" s="3485"/>
    </row>
    <row r="32" spans="2:47" ht="17.25" customHeight="1">
      <c r="B32" s="2790" t="s">
        <v>5917</v>
      </c>
      <c r="C32" s="2791" t="s">
        <v>5869</v>
      </c>
      <c r="D32" s="2792" t="s">
        <v>731</v>
      </c>
      <c r="E32" s="2792">
        <v>3</v>
      </c>
      <c r="F32" s="2793"/>
      <c r="G32" s="2793"/>
      <c r="H32" s="2793"/>
      <c r="I32" s="2793"/>
      <c r="J32" s="2793"/>
      <c r="K32" s="2793"/>
      <c r="L32" s="2794"/>
      <c r="M32" s="2800"/>
      <c r="N32" s="2795"/>
      <c r="O32" s="2793"/>
      <c r="P32" s="2793"/>
      <c r="Q32" s="2793"/>
      <c r="R32" s="2793"/>
      <c r="S32" s="2793"/>
      <c r="T32" s="2794"/>
      <c r="V32" s="2795"/>
      <c r="W32" s="2793"/>
      <c r="X32" s="2793"/>
      <c r="Y32" s="2793"/>
      <c r="Z32" s="2793"/>
      <c r="AA32" s="2793"/>
      <c r="AB32" s="2794"/>
      <c r="AD32" s="2640"/>
      <c r="AE32" s="2638"/>
      <c r="AF32" s="2638"/>
      <c r="AG32" s="2641"/>
      <c r="AH32" s="2642"/>
      <c r="AI32" s="2642"/>
      <c r="AJ32" s="2642"/>
      <c r="AK32" s="2642"/>
      <c r="AL32" s="2642"/>
      <c r="AM32" s="2643"/>
      <c r="AN32" s="2750"/>
      <c r="AO32" s="2758"/>
      <c r="AP32" s="2548" t="s">
        <v>7113</v>
      </c>
      <c r="AS32" s="3438" t="str">
        <f t="shared" si="0"/>
        <v>Please complete all cells in row</v>
      </c>
      <c r="AT32" s="3132">
        <v>3</v>
      </c>
      <c r="AU32" s="3485"/>
    </row>
    <row r="33" spans="2:47" ht="17.25" customHeight="1">
      <c r="B33" s="2790" t="s">
        <v>5919</v>
      </c>
      <c r="C33" s="2791" t="s">
        <v>5869</v>
      </c>
      <c r="D33" s="2792" t="s">
        <v>731</v>
      </c>
      <c r="E33" s="2792">
        <v>3</v>
      </c>
      <c r="F33" s="2793"/>
      <c r="G33" s="2793"/>
      <c r="H33" s="2793"/>
      <c r="I33" s="2793"/>
      <c r="J33" s="2793"/>
      <c r="K33" s="2793"/>
      <c r="L33" s="2794"/>
      <c r="M33" s="2800"/>
      <c r="N33" s="2795"/>
      <c r="O33" s="2793"/>
      <c r="P33" s="2793"/>
      <c r="Q33" s="2793"/>
      <c r="R33" s="2793"/>
      <c r="S33" s="2793"/>
      <c r="T33" s="2794"/>
      <c r="V33" s="2795"/>
      <c r="W33" s="2793"/>
      <c r="X33" s="2793"/>
      <c r="Y33" s="2793"/>
      <c r="Z33" s="2793"/>
      <c r="AA33" s="2793"/>
      <c r="AB33" s="2794"/>
      <c r="AD33" s="2640"/>
      <c r="AE33" s="2638"/>
      <c r="AF33" s="2638"/>
      <c r="AG33" s="2641"/>
      <c r="AH33" s="2642"/>
      <c r="AI33" s="2642"/>
      <c r="AJ33" s="2642"/>
      <c r="AK33" s="2642"/>
      <c r="AL33" s="2642"/>
      <c r="AM33" s="2642"/>
      <c r="AN33" s="2750"/>
      <c r="AO33" s="2758"/>
      <c r="AP33" s="2548" t="s">
        <v>7114</v>
      </c>
      <c r="AS33" s="3438" t="str">
        <f t="shared" si="0"/>
        <v>Please complete all cells in row</v>
      </c>
      <c r="AT33" s="3132">
        <v>3</v>
      </c>
      <c r="AU33" s="3485"/>
    </row>
    <row r="34" spans="2:47" ht="17.25" customHeight="1">
      <c r="B34" s="2790" t="s">
        <v>5921</v>
      </c>
      <c r="C34" s="2791" t="s">
        <v>5869</v>
      </c>
      <c r="D34" s="2792" t="s">
        <v>731</v>
      </c>
      <c r="E34" s="2792">
        <v>3</v>
      </c>
      <c r="F34" s="2793"/>
      <c r="G34" s="2793"/>
      <c r="H34" s="2793"/>
      <c r="I34" s="2793"/>
      <c r="J34" s="2793"/>
      <c r="K34" s="2793"/>
      <c r="L34" s="2794"/>
      <c r="M34" s="2800"/>
      <c r="N34" s="2795"/>
      <c r="O34" s="2793"/>
      <c r="P34" s="2793"/>
      <c r="Q34" s="2793"/>
      <c r="R34" s="2793"/>
      <c r="S34" s="2793"/>
      <c r="T34" s="2794"/>
      <c r="V34" s="2795"/>
      <c r="W34" s="2793"/>
      <c r="X34" s="2793"/>
      <c r="Y34" s="2793"/>
      <c r="Z34" s="2793"/>
      <c r="AA34" s="2793"/>
      <c r="AB34" s="2794"/>
      <c r="AD34" s="2640"/>
      <c r="AE34" s="2638"/>
      <c r="AF34" s="2638"/>
      <c r="AG34" s="2641"/>
      <c r="AH34" s="2642"/>
      <c r="AI34" s="2642"/>
      <c r="AJ34" s="2642"/>
      <c r="AK34" s="2642"/>
      <c r="AL34" s="2642"/>
      <c r="AM34" s="2642"/>
      <c r="AN34" s="2750"/>
      <c r="AO34" s="2758"/>
      <c r="AP34" s="2548" t="s">
        <v>7115</v>
      </c>
      <c r="AS34" s="3438" t="str">
        <f t="shared" si="0"/>
        <v>Please complete all cells in row</v>
      </c>
      <c r="AT34" s="3132">
        <v>3</v>
      </c>
      <c r="AU34" s="3485"/>
    </row>
    <row r="35" spans="2:47" ht="17.25" customHeight="1">
      <c r="B35" s="2790" t="s">
        <v>5923</v>
      </c>
      <c r="C35" s="2791" t="s">
        <v>5869</v>
      </c>
      <c r="D35" s="2792" t="s">
        <v>731</v>
      </c>
      <c r="E35" s="2792">
        <v>3</v>
      </c>
      <c r="F35" s="2793"/>
      <c r="G35" s="2793"/>
      <c r="H35" s="2793"/>
      <c r="I35" s="2793"/>
      <c r="J35" s="2793"/>
      <c r="K35" s="2793"/>
      <c r="L35" s="2794"/>
      <c r="M35" s="2800"/>
      <c r="N35" s="2795"/>
      <c r="O35" s="2793"/>
      <c r="P35" s="2793"/>
      <c r="Q35" s="2793"/>
      <c r="R35" s="2793"/>
      <c r="S35" s="2793"/>
      <c r="T35" s="2794"/>
      <c r="V35" s="2795"/>
      <c r="W35" s="2793"/>
      <c r="X35" s="2793"/>
      <c r="Y35" s="2793"/>
      <c r="Z35" s="2793"/>
      <c r="AA35" s="2793"/>
      <c r="AB35" s="2794"/>
      <c r="AD35" s="2640"/>
      <c r="AE35" s="2638"/>
      <c r="AF35" s="2638"/>
      <c r="AG35" s="2641"/>
      <c r="AH35" s="2642"/>
      <c r="AI35" s="2642"/>
      <c r="AJ35" s="2642"/>
      <c r="AK35" s="2642"/>
      <c r="AL35" s="2642"/>
      <c r="AM35" s="2642"/>
      <c r="AN35" s="2750"/>
      <c r="AO35" s="2758"/>
      <c r="AP35" s="2548" t="s">
        <v>7116</v>
      </c>
      <c r="AS35" s="3438" t="str">
        <f t="shared" si="0"/>
        <v>Please complete all cells in row</v>
      </c>
      <c r="AT35" s="3132">
        <v>3</v>
      </c>
      <c r="AU35" s="3485"/>
    </row>
    <row r="36" spans="2:47" ht="17.25" customHeight="1">
      <c r="B36" s="2790" t="s">
        <v>5925</v>
      </c>
      <c r="C36" s="2791" t="s">
        <v>5869</v>
      </c>
      <c r="D36" s="2792" t="s">
        <v>731</v>
      </c>
      <c r="E36" s="2792">
        <v>3</v>
      </c>
      <c r="F36" s="2793"/>
      <c r="G36" s="2793"/>
      <c r="H36" s="2793"/>
      <c r="I36" s="2793"/>
      <c r="J36" s="2793"/>
      <c r="K36" s="2793"/>
      <c r="L36" s="2794"/>
      <c r="M36" s="2800"/>
      <c r="N36" s="2795"/>
      <c r="O36" s="2793"/>
      <c r="P36" s="2793"/>
      <c r="Q36" s="2793"/>
      <c r="R36" s="2793"/>
      <c r="S36" s="2793"/>
      <c r="T36" s="2794"/>
      <c r="V36" s="2795"/>
      <c r="W36" s="2793"/>
      <c r="X36" s="2793"/>
      <c r="Y36" s="2793"/>
      <c r="Z36" s="2793"/>
      <c r="AA36" s="2793"/>
      <c r="AB36" s="2794"/>
      <c r="AD36" s="2640"/>
      <c r="AE36" s="2638"/>
      <c r="AF36" s="2638"/>
      <c r="AG36" s="2641"/>
      <c r="AH36" s="2642"/>
      <c r="AI36" s="2642"/>
      <c r="AJ36" s="2642"/>
      <c r="AK36" s="2642"/>
      <c r="AL36" s="2642"/>
      <c r="AM36" s="2642"/>
      <c r="AN36" s="2750"/>
      <c r="AO36" s="2758"/>
      <c r="AP36" s="2548" t="s">
        <v>7117</v>
      </c>
      <c r="AS36" s="3438" t="str">
        <f t="shared" si="0"/>
        <v>Please complete all cells in row</v>
      </c>
      <c r="AT36" s="3132">
        <v>3</v>
      </c>
      <c r="AU36" s="3485"/>
    </row>
    <row r="37" spans="2:47" ht="17.25" customHeight="1">
      <c r="B37" s="2790" t="s">
        <v>5927</v>
      </c>
      <c r="C37" s="2791" t="s">
        <v>5869</v>
      </c>
      <c r="D37" s="2792" t="s">
        <v>731</v>
      </c>
      <c r="E37" s="2792">
        <v>3</v>
      </c>
      <c r="F37" s="2793"/>
      <c r="G37" s="2793"/>
      <c r="H37" s="2793"/>
      <c r="I37" s="2793"/>
      <c r="J37" s="2793"/>
      <c r="K37" s="2793"/>
      <c r="L37" s="2794"/>
      <c r="M37" s="2800"/>
      <c r="N37" s="2795"/>
      <c r="O37" s="2793"/>
      <c r="P37" s="2793"/>
      <c r="Q37" s="2793"/>
      <c r="R37" s="2793"/>
      <c r="S37" s="2793"/>
      <c r="T37" s="2794"/>
      <c r="V37" s="2795"/>
      <c r="W37" s="2793"/>
      <c r="X37" s="2793"/>
      <c r="Y37" s="2793"/>
      <c r="Z37" s="2793"/>
      <c r="AA37" s="2793"/>
      <c r="AB37" s="2794"/>
      <c r="AD37" s="2640"/>
      <c r="AE37" s="2638"/>
      <c r="AF37" s="2638"/>
      <c r="AG37" s="2641"/>
      <c r="AH37" s="2642"/>
      <c r="AI37" s="2642"/>
      <c r="AJ37" s="2642"/>
      <c r="AK37" s="2642"/>
      <c r="AL37" s="2642"/>
      <c r="AM37" s="2642"/>
      <c r="AN37" s="2750"/>
      <c r="AO37" s="2758"/>
      <c r="AP37" s="2548" t="s">
        <v>7118</v>
      </c>
      <c r="AS37" s="3438" t="str">
        <f t="shared" si="0"/>
        <v>Please complete all cells in row</v>
      </c>
      <c r="AT37" s="3132">
        <v>3</v>
      </c>
      <c r="AU37" s="3485"/>
    </row>
    <row r="38" spans="2:47" ht="17.25" customHeight="1">
      <c r="B38" s="2790" t="s">
        <v>5929</v>
      </c>
      <c r="C38" s="2791" t="s">
        <v>5869</v>
      </c>
      <c r="D38" s="2792" t="s">
        <v>731</v>
      </c>
      <c r="E38" s="2792">
        <v>3</v>
      </c>
      <c r="F38" s="2793"/>
      <c r="G38" s="2793"/>
      <c r="H38" s="2793"/>
      <c r="I38" s="2793"/>
      <c r="J38" s="2793"/>
      <c r="K38" s="2793"/>
      <c r="L38" s="2794"/>
      <c r="M38" s="2800"/>
      <c r="N38" s="2795"/>
      <c r="O38" s="2793"/>
      <c r="P38" s="2793"/>
      <c r="Q38" s="2793"/>
      <c r="R38" s="2793"/>
      <c r="S38" s="2793"/>
      <c r="T38" s="2794"/>
      <c r="V38" s="2795"/>
      <c r="W38" s="2793"/>
      <c r="X38" s="2793"/>
      <c r="Y38" s="2793"/>
      <c r="Z38" s="2793"/>
      <c r="AA38" s="2793"/>
      <c r="AB38" s="2794"/>
      <c r="AD38" s="2640"/>
      <c r="AE38" s="2638"/>
      <c r="AF38" s="2638"/>
      <c r="AG38" s="2641"/>
      <c r="AH38" s="2642"/>
      <c r="AI38" s="2642"/>
      <c r="AJ38" s="2642"/>
      <c r="AK38" s="2642"/>
      <c r="AL38" s="2642"/>
      <c r="AM38" s="2642"/>
      <c r="AN38" s="2750"/>
      <c r="AO38" s="2758"/>
      <c r="AP38" s="2548" t="s">
        <v>7119</v>
      </c>
      <c r="AS38" s="3438" t="str">
        <f t="shared" si="0"/>
        <v>Please complete all cells in row</v>
      </c>
      <c r="AT38" s="3132">
        <v>3</v>
      </c>
      <c r="AU38" s="3485"/>
    </row>
    <row r="39" spans="2:47" ht="17.25" customHeight="1">
      <c r="B39" s="2790" t="s">
        <v>5931</v>
      </c>
      <c r="C39" s="2791" t="s">
        <v>5869</v>
      </c>
      <c r="D39" s="2792" t="s">
        <v>731</v>
      </c>
      <c r="E39" s="2792">
        <v>3</v>
      </c>
      <c r="F39" s="2793"/>
      <c r="G39" s="2793"/>
      <c r="H39" s="2793"/>
      <c r="I39" s="2793"/>
      <c r="J39" s="2793"/>
      <c r="K39" s="2793"/>
      <c r="L39" s="2794"/>
      <c r="M39" s="2800"/>
      <c r="N39" s="2795"/>
      <c r="O39" s="2793"/>
      <c r="P39" s="2793"/>
      <c r="Q39" s="2793"/>
      <c r="R39" s="2793"/>
      <c r="S39" s="2793"/>
      <c r="T39" s="2794"/>
      <c r="V39" s="2795"/>
      <c r="W39" s="2793"/>
      <c r="X39" s="2793"/>
      <c r="Y39" s="2793"/>
      <c r="Z39" s="2793"/>
      <c r="AA39" s="2793"/>
      <c r="AB39" s="2794"/>
      <c r="AD39" s="2640"/>
      <c r="AE39" s="2638"/>
      <c r="AF39" s="2638"/>
      <c r="AG39" s="2641"/>
      <c r="AH39" s="2642"/>
      <c r="AI39" s="2642"/>
      <c r="AJ39" s="2642"/>
      <c r="AK39" s="2642"/>
      <c r="AL39" s="2642"/>
      <c r="AM39" s="2642"/>
      <c r="AN39" s="2750"/>
      <c r="AO39" s="2758"/>
      <c r="AP39" s="2548" t="s">
        <v>7120</v>
      </c>
      <c r="AS39" s="3438" t="str">
        <f t="shared" si="0"/>
        <v>Please complete all cells in row</v>
      </c>
      <c r="AT39" s="3132">
        <v>3</v>
      </c>
      <c r="AU39" s="3485"/>
    </row>
    <row r="40" spans="2:47" ht="17.25" customHeight="1">
      <c r="B40" s="2790" t="s">
        <v>5933</v>
      </c>
      <c r="C40" s="2791" t="s">
        <v>5869</v>
      </c>
      <c r="D40" s="2792" t="s">
        <v>731</v>
      </c>
      <c r="E40" s="2792">
        <v>3</v>
      </c>
      <c r="F40" s="2793"/>
      <c r="G40" s="2793"/>
      <c r="H40" s="2793"/>
      <c r="I40" s="2793"/>
      <c r="J40" s="2793"/>
      <c r="K40" s="2793"/>
      <c r="L40" s="2794"/>
      <c r="M40" s="2800"/>
      <c r="N40" s="2795"/>
      <c r="O40" s="2793"/>
      <c r="P40" s="2793"/>
      <c r="Q40" s="2793"/>
      <c r="R40" s="2793"/>
      <c r="S40" s="2793"/>
      <c r="T40" s="2794"/>
      <c r="V40" s="2795"/>
      <c r="W40" s="2793"/>
      <c r="X40" s="2793"/>
      <c r="Y40" s="2793"/>
      <c r="Z40" s="2793"/>
      <c r="AA40" s="2793"/>
      <c r="AB40" s="2794"/>
      <c r="AD40" s="2640"/>
      <c r="AE40" s="2638"/>
      <c r="AF40" s="2638"/>
      <c r="AG40" s="2641"/>
      <c r="AH40" s="2642"/>
      <c r="AI40" s="2642"/>
      <c r="AJ40" s="2642"/>
      <c r="AK40" s="2642"/>
      <c r="AL40" s="2642"/>
      <c r="AM40" s="2642"/>
      <c r="AN40" s="2750"/>
      <c r="AO40" s="2758"/>
      <c r="AP40" s="2548" t="s">
        <v>7121</v>
      </c>
      <c r="AS40" s="3438" t="str">
        <f t="shared" si="0"/>
        <v>Please complete all cells in row</v>
      </c>
      <c r="AT40" s="3132">
        <v>3</v>
      </c>
      <c r="AU40" s="3485"/>
    </row>
    <row r="41" spans="2:47" ht="17.25" customHeight="1">
      <c r="B41" s="2790" t="s">
        <v>5935</v>
      </c>
      <c r="C41" s="2791" t="s">
        <v>5869</v>
      </c>
      <c r="D41" s="2792" t="s">
        <v>731</v>
      </c>
      <c r="E41" s="2792">
        <v>3</v>
      </c>
      <c r="F41" s="2793"/>
      <c r="G41" s="2793"/>
      <c r="H41" s="2793"/>
      <c r="I41" s="2793"/>
      <c r="J41" s="2793"/>
      <c r="K41" s="2793"/>
      <c r="L41" s="2794"/>
      <c r="M41" s="2800"/>
      <c r="N41" s="2795"/>
      <c r="O41" s="2793"/>
      <c r="P41" s="2793"/>
      <c r="Q41" s="2793"/>
      <c r="R41" s="2793"/>
      <c r="S41" s="2793"/>
      <c r="T41" s="2794"/>
      <c r="V41" s="2795"/>
      <c r="W41" s="2793"/>
      <c r="X41" s="2793"/>
      <c r="Y41" s="2793"/>
      <c r="Z41" s="2793"/>
      <c r="AA41" s="2793"/>
      <c r="AB41" s="2794"/>
      <c r="AD41" s="2640"/>
      <c r="AE41" s="2638"/>
      <c r="AF41" s="2638"/>
      <c r="AG41" s="2641"/>
      <c r="AH41" s="2642"/>
      <c r="AI41" s="2642"/>
      <c r="AJ41" s="2642"/>
      <c r="AK41" s="2642"/>
      <c r="AL41" s="2642"/>
      <c r="AM41" s="2642"/>
      <c r="AN41" s="2750"/>
      <c r="AO41" s="2758"/>
      <c r="AP41" s="2548" t="s">
        <v>7122</v>
      </c>
      <c r="AS41" s="3438" t="str">
        <f t="shared" si="0"/>
        <v>Please complete all cells in row</v>
      </c>
      <c r="AT41" s="3132">
        <v>3</v>
      </c>
      <c r="AU41" s="3485"/>
    </row>
    <row r="42" spans="2:47" ht="17.25" customHeight="1">
      <c r="B42" s="2790" t="s">
        <v>5937</v>
      </c>
      <c r="C42" s="2791" t="s">
        <v>5869</v>
      </c>
      <c r="D42" s="2792" t="s">
        <v>731</v>
      </c>
      <c r="E42" s="2792">
        <v>3</v>
      </c>
      <c r="F42" s="2793"/>
      <c r="G42" s="2793"/>
      <c r="H42" s="2793"/>
      <c r="I42" s="2793"/>
      <c r="J42" s="2793"/>
      <c r="K42" s="2793"/>
      <c r="L42" s="2794"/>
      <c r="M42" s="2800"/>
      <c r="N42" s="2795"/>
      <c r="O42" s="2793"/>
      <c r="P42" s="2793"/>
      <c r="Q42" s="2793"/>
      <c r="R42" s="2793"/>
      <c r="S42" s="2793"/>
      <c r="T42" s="2794"/>
      <c r="V42" s="2795"/>
      <c r="W42" s="2793"/>
      <c r="X42" s="2793"/>
      <c r="Y42" s="2793"/>
      <c r="Z42" s="2793"/>
      <c r="AA42" s="2793"/>
      <c r="AB42" s="2794"/>
      <c r="AD42" s="2640"/>
      <c r="AE42" s="2638"/>
      <c r="AF42" s="2638"/>
      <c r="AG42" s="2641"/>
      <c r="AH42" s="2642"/>
      <c r="AI42" s="2642"/>
      <c r="AJ42" s="2642"/>
      <c r="AK42" s="2642"/>
      <c r="AL42" s="2642"/>
      <c r="AM42" s="2642"/>
      <c r="AN42" s="2750"/>
      <c r="AO42" s="2758"/>
      <c r="AP42" s="2548" t="s">
        <v>7123</v>
      </c>
      <c r="AS42" s="3438" t="str">
        <f t="shared" si="0"/>
        <v>Please complete all cells in row</v>
      </c>
      <c r="AT42" s="3132">
        <v>3</v>
      </c>
      <c r="AU42" s="3485"/>
    </row>
    <row r="43" spans="2:47" ht="17.25" customHeight="1">
      <c r="B43" s="2790" t="s">
        <v>5939</v>
      </c>
      <c r="C43" s="2791" t="s">
        <v>5869</v>
      </c>
      <c r="D43" s="2792" t="s">
        <v>731</v>
      </c>
      <c r="E43" s="2792">
        <v>3</v>
      </c>
      <c r="F43" s="2793"/>
      <c r="G43" s="2793"/>
      <c r="H43" s="2793"/>
      <c r="I43" s="2793"/>
      <c r="J43" s="2793"/>
      <c r="K43" s="2793"/>
      <c r="L43" s="2794"/>
      <c r="M43" s="2800"/>
      <c r="N43" s="2795"/>
      <c r="O43" s="2793"/>
      <c r="P43" s="2793"/>
      <c r="Q43" s="2793"/>
      <c r="R43" s="2793"/>
      <c r="S43" s="2793"/>
      <c r="T43" s="2794"/>
      <c r="V43" s="2795"/>
      <c r="W43" s="2793"/>
      <c r="X43" s="2793"/>
      <c r="Y43" s="2793"/>
      <c r="Z43" s="2793"/>
      <c r="AA43" s="2793"/>
      <c r="AB43" s="2794"/>
      <c r="AD43" s="2640"/>
      <c r="AE43" s="2638"/>
      <c r="AF43" s="2638"/>
      <c r="AG43" s="2641"/>
      <c r="AH43" s="2642"/>
      <c r="AI43" s="2642"/>
      <c r="AJ43" s="2642"/>
      <c r="AK43" s="2642"/>
      <c r="AL43" s="2642"/>
      <c r="AM43" s="2642"/>
      <c r="AN43" s="2750"/>
      <c r="AO43" s="2758"/>
      <c r="AP43" s="2548" t="s">
        <v>7124</v>
      </c>
      <c r="AS43" s="3438" t="str">
        <f t="shared" si="0"/>
        <v>Please complete all cells in row</v>
      </c>
      <c r="AT43" s="3132">
        <v>3</v>
      </c>
      <c r="AU43" s="3485"/>
    </row>
    <row r="44" spans="2:47" ht="17.25" customHeight="1">
      <c r="B44" s="2790" t="s">
        <v>5941</v>
      </c>
      <c r="C44" s="2791" t="s">
        <v>5869</v>
      </c>
      <c r="D44" s="2792" t="s">
        <v>731</v>
      </c>
      <c r="E44" s="2792">
        <v>3</v>
      </c>
      <c r="F44" s="2793"/>
      <c r="G44" s="2793"/>
      <c r="H44" s="2793"/>
      <c r="I44" s="2793"/>
      <c r="J44" s="2793"/>
      <c r="K44" s="2793"/>
      <c r="L44" s="2794"/>
      <c r="M44" s="2800"/>
      <c r="N44" s="2795"/>
      <c r="O44" s="2793"/>
      <c r="P44" s="2793"/>
      <c r="Q44" s="2793"/>
      <c r="R44" s="2793"/>
      <c r="S44" s="2793"/>
      <c r="T44" s="2794"/>
      <c r="V44" s="2795"/>
      <c r="W44" s="2793"/>
      <c r="X44" s="2793"/>
      <c r="Y44" s="2793"/>
      <c r="Z44" s="2793"/>
      <c r="AA44" s="2793"/>
      <c r="AB44" s="2794"/>
      <c r="AD44" s="2640"/>
      <c r="AE44" s="2638"/>
      <c r="AF44" s="2638"/>
      <c r="AG44" s="2641"/>
      <c r="AH44" s="2642"/>
      <c r="AI44" s="2642"/>
      <c r="AJ44" s="2642"/>
      <c r="AK44" s="2642"/>
      <c r="AL44" s="2642"/>
      <c r="AM44" s="2642"/>
      <c r="AN44" s="2750"/>
      <c r="AO44" s="2758"/>
      <c r="AP44" s="2548" t="s">
        <v>7125</v>
      </c>
      <c r="AS44" s="3438" t="str">
        <f t="shared" si="0"/>
        <v>Please complete all cells in row</v>
      </c>
      <c r="AT44" s="3132">
        <v>3</v>
      </c>
      <c r="AU44" s="3485"/>
    </row>
    <row r="45" spans="2:47" ht="17.25" customHeight="1">
      <c r="B45" s="2790" t="s">
        <v>5943</v>
      </c>
      <c r="C45" s="2791" t="s">
        <v>5869</v>
      </c>
      <c r="D45" s="2792" t="s">
        <v>731</v>
      </c>
      <c r="E45" s="2792">
        <v>3</v>
      </c>
      <c r="F45" s="2793"/>
      <c r="G45" s="2793"/>
      <c r="H45" s="2793"/>
      <c r="I45" s="2793"/>
      <c r="J45" s="2793"/>
      <c r="K45" s="2793"/>
      <c r="L45" s="2794"/>
      <c r="M45" s="2800"/>
      <c r="N45" s="2795"/>
      <c r="O45" s="2793"/>
      <c r="P45" s="2793"/>
      <c r="Q45" s="2793"/>
      <c r="R45" s="2793"/>
      <c r="S45" s="2793"/>
      <c r="T45" s="2794"/>
      <c r="V45" s="2795"/>
      <c r="W45" s="2793"/>
      <c r="X45" s="2793"/>
      <c r="Y45" s="2793"/>
      <c r="Z45" s="2793"/>
      <c r="AA45" s="2793"/>
      <c r="AB45" s="2794"/>
      <c r="AD45" s="2640"/>
      <c r="AE45" s="2638"/>
      <c r="AF45" s="2638"/>
      <c r="AG45" s="2641"/>
      <c r="AH45" s="2642"/>
      <c r="AI45" s="2642"/>
      <c r="AJ45" s="2642"/>
      <c r="AK45" s="2642"/>
      <c r="AL45" s="2642"/>
      <c r="AM45" s="2642"/>
      <c r="AN45" s="2750"/>
      <c r="AO45" s="2758"/>
      <c r="AP45" s="2548" t="s">
        <v>7126</v>
      </c>
      <c r="AS45" s="3438" t="str">
        <f t="shared" si="0"/>
        <v>Please complete all cells in row</v>
      </c>
      <c r="AT45" s="3132">
        <v>3</v>
      </c>
      <c r="AU45" s="3485"/>
    </row>
    <row r="46" spans="2:47" ht="17.25" customHeight="1">
      <c r="B46" s="2790" t="s">
        <v>5945</v>
      </c>
      <c r="C46" s="2791" t="s">
        <v>5869</v>
      </c>
      <c r="D46" s="2792" t="s">
        <v>731</v>
      </c>
      <c r="E46" s="2792">
        <v>3</v>
      </c>
      <c r="F46" s="2793"/>
      <c r="G46" s="2793"/>
      <c r="H46" s="2793"/>
      <c r="I46" s="2793"/>
      <c r="J46" s="2793"/>
      <c r="K46" s="2793"/>
      <c r="L46" s="2794"/>
      <c r="M46" s="2800"/>
      <c r="N46" s="2795"/>
      <c r="O46" s="2793"/>
      <c r="P46" s="2793"/>
      <c r="Q46" s="2793"/>
      <c r="R46" s="2793"/>
      <c r="S46" s="2793"/>
      <c r="T46" s="2794"/>
      <c r="V46" s="2795"/>
      <c r="W46" s="2793"/>
      <c r="X46" s="2793"/>
      <c r="Y46" s="2793"/>
      <c r="Z46" s="2793"/>
      <c r="AA46" s="2793"/>
      <c r="AB46" s="2794"/>
      <c r="AD46" s="2640"/>
      <c r="AE46" s="2638"/>
      <c r="AF46" s="2638"/>
      <c r="AG46" s="2641"/>
      <c r="AH46" s="2642"/>
      <c r="AI46" s="2642"/>
      <c r="AJ46" s="2642"/>
      <c r="AK46" s="2642"/>
      <c r="AL46" s="2642"/>
      <c r="AM46" s="2642"/>
      <c r="AN46" s="2750"/>
      <c r="AO46" s="2758"/>
      <c r="AP46" s="2548" t="s">
        <v>7127</v>
      </c>
      <c r="AS46" s="3438" t="str">
        <f t="shared" si="0"/>
        <v>Please complete all cells in row</v>
      </c>
      <c r="AT46" s="3132">
        <v>3</v>
      </c>
      <c r="AU46" s="3485"/>
    </row>
    <row r="47" spans="2:47" ht="17.25" customHeight="1">
      <c r="B47" s="2790" t="s">
        <v>5947</v>
      </c>
      <c r="C47" s="2791" t="s">
        <v>5869</v>
      </c>
      <c r="D47" s="2792" t="s">
        <v>731</v>
      </c>
      <c r="E47" s="2792">
        <v>3</v>
      </c>
      <c r="F47" s="2793"/>
      <c r="G47" s="2793"/>
      <c r="H47" s="2793"/>
      <c r="I47" s="2793"/>
      <c r="J47" s="2793"/>
      <c r="K47" s="2793"/>
      <c r="L47" s="2794"/>
      <c r="M47" s="2800"/>
      <c r="N47" s="2795"/>
      <c r="O47" s="2793"/>
      <c r="P47" s="2793"/>
      <c r="Q47" s="2793"/>
      <c r="R47" s="2793"/>
      <c r="S47" s="2793"/>
      <c r="T47" s="2794"/>
      <c r="V47" s="2795"/>
      <c r="W47" s="2793"/>
      <c r="X47" s="2793"/>
      <c r="Y47" s="2793"/>
      <c r="Z47" s="2793"/>
      <c r="AA47" s="2793"/>
      <c r="AB47" s="2794"/>
      <c r="AD47" s="2640"/>
      <c r="AE47" s="2638"/>
      <c r="AF47" s="2638"/>
      <c r="AG47" s="2641"/>
      <c r="AH47" s="2642"/>
      <c r="AI47" s="2642"/>
      <c r="AJ47" s="2642"/>
      <c r="AK47" s="2642"/>
      <c r="AL47" s="2642"/>
      <c r="AM47" s="2642"/>
      <c r="AN47" s="2750"/>
      <c r="AO47" s="2758"/>
      <c r="AP47" s="2548" t="s">
        <v>7128</v>
      </c>
      <c r="AS47" s="3438" t="str">
        <f t="shared" si="0"/>
        <v>Please complete all cells in row</v>
      </c>
      <c r="AT47" s="3132">
        <v>3</v>
      </c>
      <c r="AU47" s="3485"/>
    </row>
    <row r="48" spans="2:47" ht="17.25" customHeight="1">
      <c r="B48" s="2790" t="s">
        <v>5949</v>
      </c>
      <c r="C48" s="2791" t="s">
        <v>5869</v>
      </c>
      <c r="D48" s="2792" t="s">
        <v>731</v>
      </c>
      <c r="E48" s="2792">
        <v>3</v>
      </c>
      <c r="F48" s="2793"/>
      <c r="G48" s="2793"/>
      <c r="H48" s="2793"/>
      <c r="I48" s="2793"/>
      <c r="J48" s="2793"/>
      <c r="K48" s="2793"/>
      <c r="L48" s="2794"/>
      <c r="M48" s="2800"/>
      <c r="N48" s="2795"/>
      <c r="O48" s="2793"/>
      <c r="P48" s="2793"/>
      <c r="Q48" s="2793"/>
      <c r="R48" s="2793"/>
      <c r="S48" s="2793"/>
      <c r="T48" s="2794"/>
      <c r="V48" s="2795"/>
      <c r="W48" s="2793"/>
      <c r="X48" s="2793"/>
      <c r="Y48" s="2793"/>
      <c r="Z48" s="2793"/>
      <c r="AA48" s="2793"/>
      <c r="AB48" s="2794"/>
      <c r="AD48" s="2640"/>
      <c r="AE48" s="2638"/>
      <c r="AF48" s="2638"/>
      <c r="AG48" s="2641"/>
      <c r="AH48" s="2642"/>
      <c r="AI48" s="2642"/>
      <c r="AJ48" s="2642"/>
      <c r="AK48" s="2642"/>
      <c r="AL48" s="2642"/>
      <c r="AM48" s="2642"/>
      <c r="AN48" s="2750"/>
      <c r="AO48" s="2758"/>
      <c r="AP48" s="2548" t="s">
        <v>7129</v>
      </c>
      <c r="AS48" s="3438" t="str">
        <f t="shared" si="0"/>
        <v>Please complete all cells in row</v>
      </c>
      <c r="AT48" s="3132">
        <v>3</v>
      </c>
      <c r="AU48" s="3485"/>
    </row>
    <row r="49" spans="2:47" ht="17.25" customHeight="1">
      <c r="B49" s="2790" t="s">
        <v>5951</v>
      </c>
      <c r="C49" s="2791" t="s">
        <v>5869</v>
      </c>
      <c r="D49" s="2792" t="s">
        <v>731</v>
      </c>
      <c r="E49" s="2792">
        <v>3</v>
      </c>
      <c r="F49" s="2793"/>
      <c r="G49" s="2793"/>
      <c r="H49" s="2793"/>
      <c r="I49" s="2793"/>
      <c r="J49" s="2793"/>
      <c r="K49" s="2793"/>
      <c r="L49" s="2794"/>
      <c r="M49" s="2800"/>
      <c r="N49" s="2795"/>
      <c r="O49" s="2793"/>
      <c r="P49" s="2793"/>
      <c r="Q49" s="2793"/>
      <c r="R49" s="2793"/>
      <c r="S49" s="2793"/>
      <c r="T49" s="2794"/>
      <c r="V49" s="2795"/>
      <c r="W49" s="2793"/>
      <c r="X49" s="2793"/>
      <c r="Y49" s="2793"/>
      <c r="Z49" s="2793"/>
      <c r="AA49" s="2793"/>
      <c r="AB49" s="2794"/>
      <c r="AD49" s="2640"/>
      <c r="AE49" s="2638"/>
      <c r="AF49" s="2638"/>
      <c r="AG49" s="2641"/>
      <c r="AH49" s="2642"/>
      <c r="AI49" s="2642"/>
      <c r="AJ49" s="2642"/>
      <c r="AK49" s="2642"/>
      <c r="AL49" s="2642"/>
      <c r="AM49" s="2642"/>
      <c r="AN49" s="2750"/>
      <c r="AO49" s="2758"/>
      <c r="AP49" s="2548" t="s">
        <v>7130</v>
      </c>
      <c r="AS49" s="3438" t="str">
        <f t="shared" si="0"/>
        <v>Please complete all cells in row</v>
      </c>
      <c r="AT49" s="3132">
        <v>3</v>
      </c>
      <c r="AU49" s="3485"/>
    </row>
    <row r="50" spans="2:47" ht="17.25" customHeight="1">
      <c r="B50" s="2790" t="s">
        <v>5953</v>
      </c>
      <c r="C50" s="2791" t="s">
        <v>5869</v>
      </c>
      <c r="D50" s="2792" t="s">
        <v>731</v>
      </c>
      <c r="E50" s="2792">
        <v>3</v>
      </c>
      <c r="F50" s="2793"/>
      <c r="G50" s="2793"/>
      <c r="H50" s="2793"/>
      <c r="I50" s="2793"/>
      <c r="J50" s="2793"/>
      <c r="K50" s="2793"/>
      <c r="L50" s="2794"/>
      <c r="M50" s="2800"/>
      <c r="N50" s="2795"/>
      <c r="O50" s="2793"/>
      <c r="P50" s="2793"/>
      <c r="Q50" s="2793"/>
      <c r="R50" s="2793"/>
      <c r="S50" s="2793"/>
      <c r="T50" s="2794"/>
      <c r="V50" s="2795"/>
      <c r="W50" s="2793"/>
      <c r="X50" s="2793"/>
      <c r="Y50" s="2793"/>
      <c r="Z50" s="2793"/>
      <c r="AA50" s="2793"/>
      <c r="AB50" s="2794"/>
      <c r="AD50" s="2640"/>
      <c r="AE50" s="2638"/>
      <c r="AF50" s="2638"/>
      <c r="AG50" s="2641"/>
      <c r="AH50" s="2642"/>
      <c r="AI50" s="2642"/>
      <c r="AJ50" s="2642"/>
      <c r="AK50" s="2642"/>
      <c r="AL50" s="2642"/>
      <c r="AM50" s="2642"/>
      <c r="AN50" s="2750"/>
      <c r="AO50" s="2758"/>
      <c r="AP50" s="2548" t="s">
        <v>7131</v>
      </c>
      <c r="AS50" s="3438" t="str">
        <f t="shared" si="0"/>
        <v>Please complete all cells in row</v>
      </c>
      <c r="AT50" s="3132">
        <v>3</v>
      </c>
      <c r="AU50" s="3485"/>
    </row>
    <row r="51" spans="2:47" ht="17.25" customHeight="1">
      <c r="B51" s="2790" t="s">
        <v>5955</v>
      </c>
      <c r="C51" s="2791" t="s">
        <v>5869</v>
      </c>
      <c r="D51" s="2792" t="s">
        <v>731</v>
      </c>
      <c r="E51" s="2792">
        <v>3</v>
      </c>
      <c r="F51" s="2793"/>
      <c r="G51" s="2793"/>
      <c r="H51" s="2793"/>
      <c r="I51" s="2793"/>
      <c r="J51" s="2793"/>
      <c r="K51" s="2793"/>
      <c r="L51" s="2794"/>
      <c r="M51" s="2800"/>
      <c r="N51" s="2795"/>
      <c r="O51" s="2793"/>
      <c r="P51" s="2793"/>
      <c r="Q51" s="2793"/>
      <c r="R51" s="2793"/>
      <c r="S51" s="2793"/>
      <c r="T51" s="2794"/>
      <c r="V51" s="2795"/>
      <c r="W51" s="2793"/>
      <c r="X51" s="2793"/>
      <c r="Y51" s="2793"/>
      <c r="Z51" s="2793"/>
      <c r="AA51" s="2793"/>
      <c r="AB51" s="2794"/>
      <c r="AD51" s="2640"/>
      <c r="AE51" s="2638"/>
      <c r="AF51" s="2638"/>
      <c r="AG51" s="2641"/>
      <c r="AH51" s="2642"/>
      <c r="AI51" s="2642"/>
      <c r="AJ51" s="2642"/>
      <c r="AK51" s="2642"/>
      <c r="AL51" s="2642"/>
      <c r="AM51" s="2642"/>
      <c r="AN51" s="2750"/>
      <c r="AO51" s="2758"/>
      <c r="AP51" s="2548" t="s">
        <v>7132</v>
      </c>
      <c r="AS51" s="3438" t="str">
        <f t="shared" si="0"/>
        <v>Please complete all cells in row</v>
      </c>
      <c r="AT51" s="3132">
        <v>3</v>
      </c>
      <c r="AU51" s="3485"/>
    </row>
    <row r="52" spans="2:47" ht="17.25" customHeight="1">
      <c r="B52" s="2790" t="s">
        <v>5957</v>
      </c>
      <c r="C52" s="2791" t="s">
        <v>5869</v>
      </c>
      <c r="D52" s="2792" t="s">
        <v>731</v>
      </c>
      <c r="E52" s="2792">
        <v>3</v>
      </c>
      <c r="F52" s="2793"/>
      <c r="G52" s="2793"/>
      <c r="H52" s="2793"/>
      <c r="I52" s="2793"/>
      <c r="J52" s="2793"/>
      <c r="K52" s="2793"/>
      <c r="L52" s="2794"/>
      <c r="M52" s="2800"/>
      <c r="N52" s="2795"/>
      <c r="O52" s="2793"/>
      <c r="P52" s="2793"/>
      <c r="Q52" s="2793"/>
      <c r="R52" s="2793"/>
      <c r="S52" s="2793"/>
      <c r="T52" s="2794"/>
      <c r="V52" s="2795"/>
      <c r="W52" s="2793"/>
      <c r="X52" s="2793"/>
      <c r="Y52" s="2793"/>
      <c r="Z52" s="2793"/>
      <c r="AA52" s="2793"/>
      <c r="AB52" s="2794"/>
      <c r="AD52" s="2640"/>
      <c r="AE52" s="2638"/>
      <c r="AF52" s="2638"/>
      <c r="AG52" s="2641"/>
      <c r="AH52" s="2642"/>
      <c r="AI52" s="2642"/>
      <c r="AJ52" s="2642"/>
      <c r="AK52" s="2642"/>
      <c r="AL52" s="2642"/>
      <c r="AM52" s="2642"/>
      <c r="AN52" s="2750"/>
      <c r="AO52" s="2758"/>
      <c r="AP52" s="2548" t="s">
        <v>7133</v>
      </c>
      <c r="AS52" s="3438" t="str">
        <f t="shared" si="0"/>
        <v>Please complete all cells in row</v>
      </c>
      <c r="AT52" s="3132">
        <v>3</v>
      </c>
      <c r="AU52" s="3485"/>
    </row>
    <row r="53" spans="2:47" ht="17.25" customHeight="1">
      <c r="B53" s="2790" t="s">
        <v>5959</v>
      </c>
      <c r="C53" s="2791" t="s">
        <v>5869</v>
      </c>
      <c r="D53" s="2792" t="s">
        <v>731</v>
      </c>
      <c r="E53" s="2792">
        <v>3</v>
      </c>
      <c r="F53" s="2793"/>
      <c r="G53" s="2793"/>
      <c r="H53" s="2793"/>
      <c r="I53" s="2793"/>
      <c r="J53" s="2793"/>
      <c r="K53" s="2793"/>
      <c r="L53" s="2794"/>
      <c r="M53" s="2800"/>
      <c r="N53" s="2795"/>
      <c r="O53" s="2793"/>
      <c r="P53" s="2793"/>
      <c r="Q53" s="2793"/>
      <c r="R53" s="2793"/>
      <c r="S53" s="2793"/>
      <c r="T53" s="2794"/>
      <c r="V53" s="2795"/>
      <c r="W53" s="2793"/>
      <c r="X53" s="2793"/>
      <c r="Y53" s="2793"/>
      <c r="Z53" s="2793"/>
      <c r="AA53" s="2793"/>
      <c r="AB53" s="2794"/>
      <c r="AD53" s="2640"/>
      <c r="AE53" s="2638"/>
      <c r="AF53" s="2638"/>
      <c r="AG53" s="2641"/>
      <c r="AH53" s="2642"/>
      <c r="AI53" s="2642"/>
      <c r="AJ53" s="2642"/>
      <c r="AK53" s="2642"/>
      <c r="AL53" s="2642"/>
      <c r="AM53" s="2642"/>
      <c r="AN53" s="2750"/>
      <c r="AO53" s="2758"/>
      <c r="AP53" s="2548" t="s">
        <v>7134</v>
      </c>
      <c r="AS53" s="3438" t="str">
        <f t="shared" si="0"/>
        <v>Please complete all cells in row</v>
      </c>
      <c r="AT53" s="3132">
        <v>3</v>
      </c>
      <c r="AU53" s="3485"/>
    </row>
    <row r="54" spans="2:47" ht="17.25" customHeight="1">
      <c r="B54" s="2790" t="s">
        <v>5961</v>
      </c>
      <c r="C54" s="2791" t="s">
        <v>5869</v>
      </c>
      <c r="D54" s="2792" t="s">
        <v>731</v>
      </c>
      <c r="E54" s="2792">
        <v>3</v>
      </c>
      <c r="F54" s="2793"/>
      <c r="G54" s="2793"/>
      <c r="H54" s="2793"/>
      <c r="I54" s="2793"/>
      <c r="J54" s="2793"/>
      <c r="K54" s="2793"/>
      <c r="L54" s="2794"/>
      <c r="M54" s="2800"/>
      <c r="N54" s="2795"/>
      <c r="O54" s="2793"/>
      <c r="P54" s="2793"/>
      <c r="Q54" s="2793"/>
      <c r="R54" s="2793"/>
      <c r="S54" s="2793"/>
      <c r="T54" s="2794"/>
      <c r="V54" s="2795"/>
      <c r="W54" s="2793"/>
      <c r="X54" s="2793"/>
      <c r="Y54" s="2793"/>
      <c r="Z54" s="2793"/>
      <c r="AA54" s="2793"/>
      <c r="AB54" s="2794"/>
      <c r="AD54" s="2640"/>
      <c r="AE54" s="2638"/>
      <c r="AF54" s="2638"/>
      <c r="AG54" s="2641"/>
      <c r="AH54" s="2642"/>
      <c r="AI54" s="2642"/>
      <c r="AJ54" s="2642"/>
      <c r="AK54" s="2642"/>
      <c r="AL54" s="2642"/>
      <c r="AM54" s="2642"/>
      <c r="AN54" s="2750"/>
      <c r="AO54" s="2758"/>
      <c r="AP54" s="2548" t="s">
        <v>7135</v>
      </c>
      <c r="AS54" s="3438" t="str">
        <f t="shared" si="0"/>
        <v>Please complete all cells in row</v>
      </c>
      <c r="AT54" s="3132">
        <v>3</v>
      </c>
      <c r="AU54" s="3485"/>
    </row>
    <row r="55" spans="2:47" ht="17.25" customHeight="1">
      <c r="B55" s="2790" t="s">
        <v>5963</v>
      </c>
      <c r="C55" s="2791" t="s">
        <v>5869</v>
      </c>
      <c r="D55" s="2792" t="s">
        <v>731</v>
      </c>
      <c r="E55" s="2792">
        <v>3</v>
      </c>
      <c r="F55" s="2793"/>
      <c r="G55" s="2793"/>
      <c r="H55" s="2793"/>
      <c r="I55" s="2793"/>
      <c r="J55" s="2793"/>
      <c r="K55" s="2793"/>
      <c r="L55" s="2794"/>
      <c r="M55" s="2800"/>
      <c r="N55" s="2795"/>
      <c r="O55" s="2793"/>
      <c r="P55" s="2793"/>
      <c r="Q55" s="2793"/>
      <c r="R55" s="2793"/>
      <c r="S55" s="2793"/>
      <c r="T55" s="2794"/>
      <c r="V55" s="2795"/>
      <c r="W55" s="2793"/>
      <c r="X55" s="2793"/>
      <c r="Y55" s="2793"/>
      <c r="Z55" s="2793"/>
      <c r="AA55" s="2793"/>
      <c r="AB55" s="2794"/>
      <c r="AD55" s="2640"/>
      <c r="AE55" s="2638"/>
      <c r="AF55" s="2638"/>
      <c r="AG55" s="2641"/>
      <c r="AH55" s="2642"/>
      <c r="AI55" s="2642"/>
      <c r="AJ55" s="2642"/>
      <c r="AK55" s="2642"/>
      <c r="AL55" s="2642"/>
      <c r="AM55" s="2642"/>
      <c r="AN55" s="2750"/>
      <c r="AO55" s="2758"/>
      <c r="AP55" s="2548" t="s">
        <v>7136</v>
      </c>
      <c r="AS55" s="3438" t="str">
        <f t="shared" si="0"/>
        <v>Please complete all cells in row</v>
      </c>
      <c r="AT55" s="3132">
        <v>3</v>
      </c>
      <c r="AU55" s="3485"/>
    </row>
    <row r="56" spans="2:47" ht="17.25" customHeight="1">
      <c r="B56" s="2790" t="s">
        <v>5965</v>
      </c>
      <c r="C56" s="2791" t="s">
        <v>5869</v>
      </c>
      <c r="D56" s="2792" t="s">
        <v>731</v>
      </c>
      <c r="E56" s="2792">
        <v>3</v>
      </c>
      <c r="F56" s="2793"/>
      <c r="G56" s="2793"/>
      <c r="H56" s="2793"/>
      <c r="I56" s="2793"/>
      <c r="J56" s="2793"/>
      <c r="K56" s="2793"/>
      <c r="L56" s="2794"/>
      <c r="M56" s="2800"/>
      <c r="N56" s="2795"/>
      <c r="O56" s="2793"/>
      <c r="P56" s="2793"/>
      <c r="Q56" s="2793"/>
      <c r="R56" s="2793"/>
      <c r="S56" s="2793"/>
      <c r="T56" s="2794"/>
      <c r="V56" s="2795"/>
      <c r="W56" s="2793"/>
      <c r="X56" s="2793"/>
      <c r="Y56" s="2793"/>
      <c r="Z56" s="2793"/>
      <c r="AA56" s="2793"/>
      <c r="AB56" s="2794"/>
      <c r="AD56" s="2640"/>
      <c r="AE56" s="2638"/>
      <c r="AF56" s="2638"/>
      <c r="AG56" s="2641"/>
      <c r="AH56" s="2642"/>
      <c r="AI56" s="2642"/>
      <c r="AJ56" s="2642"/>
      <c r="AK56" s="2642"/>
      <c r="AL56" s="2642"/>
      <c r="AM56" s="2642"/>
      <c r="AN56" s="2750"/>
      <c r="AO56" s="2758"/>
      <c r="AP56" s="2548" t="s">
        <v>7137</v>
      </c>
      <c r="AS56" s="3438" t="str">
        <f t="shared" si="0"/>
        <v>Please complete all cells in row</v>
      </c>
      <c r="AT56" s="3132">
        <v>3</v>
      </c>
      <c r="AU56" s="3485"/>
    </row>
    <row r="57" spans="2:47" ht="17.25" customHeight="1">
      <c r="B57" s="2790" t="s">
        <v>5967</v>
      </c>
      <c r="C57" s="2791" t="s">
        <v>5869</v>
      </c>
      <c r="D57" s="2792" t="s">
        <v>731</v>
      </c>
      <c r="E57" s="2792">
        <v>3</v>
      </c>
      <c r="F57" s="2793"/>
      <c r="G57" s="2793"/>
      <c r="H57" s="2793"/>
      <c r="I57" s="2793"/>
      <c r="J57" s="2793"/>
      <c r="K57" s="2793"/>
      <c r="L57" s="2794"/>
      <c r="M57" s="2800"/>
      <c r="N57" s="2795"/>
      <c r="O57" s="2793"/>
      <c r="P57" s="2793"/>
      <c r="Q57" s="2793"/>
      <c r="R57" s="2793"/>
      <c r="S57" s="2793"/>
      <c r="T57" s="2794"/>
      <c r="V57" s="2795"/>
      <c r="W57" s="2793"/>
      <c r="X57" s="2793"/>
      <c r="Y57" s="2793"/>
      <c r="Z57" s="2793"/>
      <c r="AA57" s="2793"/>
      <c r="AB57" s="2794"/>
      <c r="AD57" s="2640"/>
      <c r="AE57" s="2638"/>
      <c r="AF57" s="2638"/>
      <c r="AG57" s="2641"/>
      <c r="AH57" s="2642"/>
      <c r="AI57" s="2642"/>
      <c r="AJ57" s="2642"/>
      <c r="AK57" s="2642"/>
      <c r="AL57" s="2642"/>
      <c r="AM57" s="2642"/>
      <c r="AN57" s="2750"/>
      <c r="AO57" s="2758"/>
      <c r="AP57" s="2548" t="s">
        <v>7138</v>
      </c>
      <c r="AS57" s="3438" t="str">
        <f t="shared" si="0"/>
        <v>Please complete all cells in row</v>
      </c>
      <c r="AT57" s="3132">
        <v>3</v>
      </c>
      <c r="AU57" s="3485"/>
    </row>
    <row r="58" spans="2:47" ht="17.25" customHeight="1">
      <c r="B58" s="2790" t="s">
        <v>5969</v>
      </c>
      <c r="C58" s="2791" t="s">
        <v>5869</v>
      </c>
      <c r="D58" s="2792" t="s">
        <v>731</v>
      </c>
      <c r="E58" s="2792">
        <v>3</v>
      </c>
      <c r="F58" s="2793"/>
      <c r="G58" s="2793"/>
      <c r="H58" s="2793"/>
      <c r="I58" s="2793"/>
      <c r="J58" s="2793"/>
      <c r="K58" s="2793"/>
      <c r="L58" s="2794"/>
      <c r="M58" s="2800"/>
      <c r="N58" s="2795"/>
      <c r="O58" s="2793"/>
      <c r="P58" s="2793"/>
      <c r="Q58" s="2793"/>
      <c r="R58" s="2793"/>
      <c r="S58" s="2793"/>
      <c r="T58" s="2794"/>
      <c r="V58" s="2795"/>
      <c r="W58" s="2793"/>
      <c r="X58" s="2793"/>
      <c r="Y58" s="2793"/>
      <c r="Z58" s="2793"/>
      <c r="AA58" s="2793"/>
      <c r="AB58" s="2794"/>
      <c r="AD58" s="2640"/>
      <c r="AE58" s="2638"/>
      <c r="AF58" s="2638"/>
      <c r="AG58" s="2641"/>
      <c r="AH58" s="2642"/>
      <c r="AI58" s="2642"/>
      <c r="AJ58" s="2642"/>
      <c r="AK58" s="2642"/>
      <c r="AL58" s="2642"/>
      <c r="AM58" s="2642"/>
      <c r="AN58" s="2750"/>
      <c r="AO58" s="2758"/>
      <c r="AP58" s="2548" t="s">
        <v>7139</v>
      </c>
      <c r="AS58" s="3438" t="str">
        <f t="shared" si="0"/>
        <v>Please complete all cells in row</v>
      </c>
      <c r="AT58" s="3132">
        <v>3</v>
      </c>
      <c r="AU58" s="3485"/>
    </row>
    <row r="59" spans="2:47" ht="17.25" customHeight="1">
      <c r="B59" s="2790" t="s">
        <v>5971</v>
      </c>
      <c r="C59" s="2791" t="s">
        <v>5869</v>
      </c>
      <c r="D59" s="2792" t="s">
        <v>731</v>
      </c>
      <c r="E59" s="2792">
        <v>3</v>
      </c>
      <c r="F59" s="2793"/>
      <c r="G59" s="2793"/>
      <c r="H59" s="2793"/>
      <c r="I59" s="2793"/>
      <c r="J59" s="2793"/>
      <c r="K59" s="2793"/>
      <c r="L59" s="2794"/>
      <c r="M59" s="2800"/>
      <c r="N59" s="2795"/>
      <c r="O59" s="2793"/>
      <c r="P59" s="2793"/>
      <c r="Q59" s="2793"/>
      <c r="R59" s="2793"/>
      <c r="S59" s="2793"/>
      <c r="T59" s="2794"/>
      <c r="V59" s="2795"/>
      <c r="W59" s="2793"/>
      <c r="X59" s="2793"/>
      <c r="Y59" s="2793"/>
      <c r="Z59" s="2793"/>
      <c r="AA59" s="2793"/>
      <c r="AB59" s="2794"/>
      <c r="AD59" s="2640"/>
      <c r="AE59" s="2638"/>
      <c r="AF59" s="2638"/>
      <c r="AG59" s="2641"/>
      <c r="AH59" s="2642"/>
      <c r="AI59" s="2642"/>
      <c r="AJ59" s="2642"/>
      <c r="AK59" s="2642"/>
      <c r="AL59" s="2642"/>
      <c r="AM59" s="2642"/>
      <c r="AN59" s="2750"/>
      <c r="AO59" s="2758"/>
      <c r="AP59" s="2548" t="s">
        <v>7140</v>
      </c>
      <c r="AS59" s="3438" t="str">
        <f t="shared" si="0"/>
        <v>Please complete all cells in row</v>
      </c>
      <c r="AT59" s="3132">
        <v>3</v>
      </c>
      <c r="AU59" s="3485"/>
    </row>
    <row r="60" spans="2:47" ht="17.25" customHeight="1">
      <c r="B60" s="2790" t="s">
        <v>5973</v>
      </c>
      <c r="C60" s="2791" t="s">
        <v>5869</v>
      </c>
      <c r="D60" s="2792" t="s">
        <v>731</v>
      </c>
      <c r="E60" s="2792">
        <v>3</v>
      </c>
      <c r="F60" s="2793"/>
      <c r="G60" s="2793"/>
      <c r="H60" s="2793"/>
      <c r="I60" s="2793"/>
      <c r="J60" s="2793"/>
      <c r="K60" s="2793"/>
      <c r="L60" s="2794"/>
      <c r="M60" s="2800"/>
      <c r="N60" s="2795"/>
      <c r="O60" s="2793"/>
      <c r="P60" s="2793"/>
      <c r="Q60" s="2793"/>
      <c r="R60" s="2793"/>
      <c r="S60" s="2793"/>
      <c r="T60" s="2794"/>
      <c r="V60" s="2795"/>
      <c r="W60" s="2793"/>
      <c r="X60" s="2793"/>
      <c r="Y60" s="2793"/>
      <c r="Z60" s="2793"/>
      <c r="AA60" s="2793"/>
      <c r="AB60" s="2794"/>
      <c r="AD60" s="2640"/>
      <c r="AE60" s="2638"/>
      <c r="AF60" s="2638"/>
      <c r="AG60" s="2641"/>
      <c r="AH60" s="2642"/>
      <c r="AI60" s="2642"/>
      <c r="AJ60" s="2642"/>
      <c r="AK60" s="2642"/>
      <c r="AL60" s="2642"/>
      <c r="AM60" s="2642"/>
      <c r="AN60" s="2750"/>
      <c r="AO60" s="2758"/>
      <c r="AP60" s="2548" t="s">
        <v>7141</v>
      </c>
      <c r="AS60" s="3438" t="str">
        <f t="shared" si="0"/>
        <v>Please complete all cells in row</v>
      </c>
      <c r="AT60" s="3132">
        <v>3</v>
      </c>
      <c r="AU60" s="3485"/>
    </row>
    <row r="61" spans="2:47" ht="17.25" customHeight="1">
      <c r="B61" s="2790" t="s">
        <v>5975</v>
      </c>
      <c r="C61" s="2791" t="s">
        <v>5869</v>
      </c>
      <c r="D61" s="2792" t="s">
        <v>731</v>
      </c>
      <c r="E61" s="2792">
        <v>3</v>
      </c>
      <c r="F61" s="2793"/>
      <c r="G61" s="2793"/>
      <c r="H61" s="2793"/>
      <c r="I61" s="2793"/>
      <c r="J61" s="2793"/>
      <c r="K61" s="2793"/>
      <c r="L61" s="2794"/>
      <c r="M61" s="2800"/>
      <c r="N61" s="2795"/>
      <c r="O61" s="2793"/>
      <c r="P61" s="2793"/>
      <c r="Q61" s="2793"/>
      <c r="R61" s="2793"/>
      <c r="S61" s="2793"/>
      <c r="T61" s="2794"/>
      <c r="V61" s="2795"/>
      <c r="W61" s="2793"/>
      <c r="X61" s="2793"/>
      <c r="Y61" s="2793"/>
      <c r="Z61" s="2793"/>
      <c r="AA61" s="2793"/>
      <c r="AB61" s="2794"/>
      <c r="AD61" s="2640"/>
      <c r="AE61" s="2638"/>
      <c r="AF61" s="2638"/>
      <c r="AG61" s="2641"/>
      <c r="AH61" s="2642"/>
      <c r="AI61" s="2642"/>
      <c r="AJ61" s="2642"/>
      <c r="AK61" s="2642"/>
      <c r="AL61" s="2642"/>
      <c r="AM61" s="2642"/>
      <c r="AN61" s="2750"/>
      <c r="AO61" s="2758"/>
      <c r="AP61" s="2548" t="s">
        <v>7142</v>
      </c>
      <c r="AS61" s="3438" t="str">
        <f t="shared" si="0"/>
        <v>Please complete all cells in row</v>
      </c>
      <c r="AT61" s="3132">
        <v>3</v>
      </c>
      <c r="AU61" s="3485"/>
    </row>
    <row r="62" spans="2:47" ht="17.25" customHeight="1">
      <c r="B62" s="2790" t="s">
        <v>5977</v>
      </c>
      <c r="C62" s="2791" t="s">
        <v>5869</v>
      </c>
      <c r="D62" s="2792" t="s">
        <v>731</v>
      </c>
      <c r="E62" s="2792">
        <v>3</v>
      </c>
      <c r="F62" s="2793"/>
      <c r="G62" s="2793"/>
      <c r="H62" s="2793"/>
      <c r="I62" s="2793"/>
      <c r="J62" s="2793"/>
      <c r="K62" s="2793"/>
      <c r="L62" s="2794"/>
      <c r="M62" s="2800"/>
      <c r="N62" s="2795"/>
      <c r="O62" s="2793"/>
      <c r="P62" s="2793"/>
      <c r="Q62" s="2793"/>
      <c r="R62" s="2793"/>
      <c r="S62" s="2793"/>
      <c r="T62" s="2794"/>
      <c r="V62" s="2795"/>
      <c r="W62" s="2793"/>
      <c r="X62" s="2793"/>
      <c r="Y62" s="2793"/>
      <c r="Z62" s="2793"/>
      <c r="AA62" s="2793"/>
      <c r="AB62" s="2794"/>
      <c r="AD62" s="2640"/>
      <c r="AE62" s="2638"/>
      <c r="AF62" s="2638"/>
      <c r="AG62" s="2641"/>
      <c r="AH62" s="2642"/>
      <c r="AI62" s="2642"/>
      <c r="AJ62" s="2642"/>
      <c r="AK62" s="2642"/>
      <c r="AL62" s="2642"/>
      <c r="AM62" s="2642"/>
      <c r="AN62" s="2750"/>
      <c r="AO62" s="2758"/>
      <c r="AP62" s="2548" t="s">
        <v>7143</v>
      </c>
      <c r="AS62" s="3438" t="str">
        <f t="shared" si="0"/>
        <v>Please complete all cells in row</v>
      </c>
      <c r="AT62" s="3132">
        <v>3</v>
      </c>
      <c r="AU62" s="3485"/>
    </row>
    <row r="63" spans="2:47" ht="17.25" customHeight="1">
      <c r="B63" s="2790" t="s">
        <v>5979</v>
      </c>
      <c r="C63" s="2791" t="s">
        <v>5869</v>
      </c>
      <c r="D63" s="2792" t="s">
        <v>731</v>
      </c>
      <c r="E63" s="2792">
        <v>3</v>
      </c>
      <c r="F63" s="2793"/>
      <c r="G63" s="2793"/>
      <c r="H63" s="2793"/>
      <c r="I63" s="2793"/>
      <c r="J63" s="2793"/>
      <c r="K63" s="2793"/>
      <c r="L63" s="2794"/>
      <c r="M63" s="2800"/>
      <c r="N63" s="2795"/>
      <c r="O63" s="2793"/>
      <c r="P63" s="2793"/>
      <c r="Q63" s="2793"/>
      <c r="R63" s="2793"/>
      <c r="S63" s="2793"/>
      <c r="T63" s="2794"/>
      <c r="V63" s="2795"/>
      <c r="W63" s="2793"/>
      <c r="X63" s="2793"/>
      <c r="Y63" s="2793"/>
      <c r="Z63" s="2793"/>
      <c r="AA63" s="2793"/>
      <c r="AB63" s="2794"/>
      <c r="AD63" s="2640"/>
      <c r="AE63" s="2638"/>
      <c r="AF63" s="2638"/>
      <c r="AG63" s="2641"/>
      <c r="AH63" s="2642"/>
      <c r="AI63" s="2642"/>
      <c r="AJ63" s="2642"/>
      <c r="AK63" s="2642"/>
      <c r="AL63" s="2642"/>
      <c r="AM63" s="2642"/>
      <c r="AN63" s="2750"/>
      <c r="AO63" s="2758"/>
      <c r="AP63" s="2548" t="s">
        <v>7144</v>
      </c>
      <c r="AS63" s="3438" t="str">
        <f t="shared" si="0"/>
        <v>Please complete all cells in row</v>
      </c>
      <c r="AT63" s="3132">
        <v>3</v>
      </c>
      <c r="AU63" s="3485"/>
    </row>
    <row r="64" spans="2:47" ht="17.25" customHeight="1">
      <c r="B64" s="2790" t="s">
        <v>5981</v>
      </c>
      <c r="C64" s="2791" t="s">
        <v>5869</v>
      </c>
      <c r="D64" s="2792" t="s">
        <v>731</v>
      </c>
      <c r="E64" s="2792">
        <v>3</v>
      </c>
      <c r="F64" s="2793"/>
      <c r="G64" s="2793"/>
      <c r="H64" s="2793"/>
      <c r="I64" s="2793"/>
      <c r="J64" s="2793"/>
      <c r="K64" s="2793"/>
      <c r="L64" s="2794"/>
      <c r="M64" s="2800"/>
      <c r="N64" s="2795"/>
      <c r="O64" s="2793"/>
      <c r="P64" s="2793"/>
      <c r="Q64" s="2793"/>
      <c r="R64" s="2793"/>
      <c r="S64" s="2793"/>
      <c r="T64" s="2794"/>
      <c r="V64" s="2795"/>
      <c r="W64" s="2793"/>
      <c r="X64" s="2793"/>
      <c r="Y64" s="2793"/>
      <c r="Z64" s="2793"/>
      <c r="AA64" s="2793"/>
      <c r="AB64" s="2794"/>
      <c r="AD64" s="2640"/>
      <c r="AE64" s="2638"/>
      <c r="AF64" s="2638"/>
      <c r="AG64" s="2641"/>
      <c r="AH64" s="2642"/>
      <c r="AI64" s="2642"/>
      <c r="AJ64" s="2642"/>
      <c r="AK64" s="2642"/>
      <c r="AL64" s="2642"/>
      <c r="AM64" s="2642"/>
      <c r="AN64" s="2750"/>
      <c r="AO64" s="2758"/>
      <c r="AP64" s="2548" t="s">
        <v>7145</v>
      </c>
      <c r="AS64" s="3438" t="str">
        <f t="shared" si="0"/>
        <v>Please complete all cells in row</v>
      </c>
      <c r="AT64" s="3132">
        <v>3</v>
      </c>
      <c r="AU64" s="3485"/>
    </row>
    <row r="65" spans="2:47" ht="17.25" customHeight="1">
      <c r="B65" s="2790" t="s">
        <v>5983</v>
      </c>
      <c r="C65" s="2791" t="s">
        <v>5869</v>
      </c>
      <c r="D65" s="2792" t="s">
        <v>731</v>
      </c>
      <c r="E65" s="2792">
        <v>3</v>
      </c>
      <c r="F65" s="2793"/>
      <c r="G65" s="2793"/>
      <c r="H65" s="2793"/>
      <c r="I65" s="2793"/>
      <c r="J65" s="2793"/>
      <c r="K65" s="2793"/>
      <c r="L65" s="2794"/>
      <c r="M65" s="2800"/>
      <c r="N65" s="2795"/>
      <c r="O65" s="2793"/>
      <c r="P65" s="2793"/>
      <c r="Q65" s="2793"/>
      <c r="R65" s="2793"/>
      <c r="S65" s="2793"/>
      <c r="T65" s="2794"/>
      <c r="V65" s="2795"/>
      <c r="W65" s="2793"/>
      <c r="X65" s="2793"/>
      <c r="Y65" s="2793"/>
      <c r="Z65" s="2793"/>
      <c r="AA65" s="2793"/>
      <c r="AB65" s="2794"/>
      <c r="AD65" s="2640"/>
      <c r="AE65" s="2638"/>
      <c r="AF65" s="2638"/>
      <c r="AG65" s="2641"/>
      <c r="AH65" s="2642"/>
      <c r="AI65" s="2642"/>
      <c r="AJ65" s="2642"/>
      <c r="AK65" s="2642"/>
      <c r="AL65" s="2642"/>
      <c r="AM65" s="2642"/>
      <c r="AN65" s="2750"/>
      <c r="AO65" s="2758"/>
      <c r="AP65" s="2548" t="s">
        <v>7146</v>
      </c>
      <c r="AS65" s="3438" t="str">
        <f t="shared" si="0"/>
        <v>Please complete all cells in row</v>
      </c>
      <c r="AT65" s="3132">
        <v>3</v>
      </c>
      <c r="AU65" s="3485"/>
    </row>
    <row r="66" spans="2:47" ht="17.25" customHeight="1">
      <c r="B66" s="2790" t="s">
        <v>5985</v>
      </c>
      <c r="C66" s="2791" t="s">
        <v>5869</v>
      </c>
      <c r="D66" s="2792" t="s">
        <v>731</v>
      </c>
      <c r="E66" s="2792">
        <v>3</v>
      </c>
      <c r="F66" s="2793"/>
      <c r="G66" s="2793"/>
      <c r="H66" s="2793"/>
      <c r="I66" s="2793"/>
      <c r="J66" s="2793"/>
      <c r="K66" s="2793"/>
      <c r="L66" s="2794"/>
      <c r="M66" s="2800"/>
      <c r="N66" s="2795"/>
      <c r="O66" s="2793"/>
      <c r="P66" s="2793"/>
      <c r="Q66" s="2793"/>
      <c r="R66" s="2793"/>
      <c r="S66" s="2793"/>
      <c r="T66" s="2794"/>
      <c r="V66" s="2795"/>
      <c r="W66" s="2793"/>
      <c r="X66" s="2793"/>
      <c r="Y66" s="2793"/>
      <c r="Z66" s="2793"/>
      <c r="AA66" s="2793"/>
      <c r="AB66" s="2794"/>
      <c r="AD66" s="2640"/>
      <c r="AE66" s="2638"/>
      <c r="AF66" s="2638"/>
      <c r="AG66" s="2641"/>
      <c r="AH66" s="2642"/>
      <c r="AI66" s="2642"/>
      <c r="AJ66" s="2642"/>
      <c r="AK66" s="2642"/>
      <c r="AL66" s="2642"/>
      <c r="AM66" s="2642"/>
      <c r="AN66" s="2750"/>
      <c r="AO66" s="2758"/>
      <c r="AP66" s="2548" t="s">
        <v>7147</v>
      </c>
      <c r="AS66" s="3438" t="str">
        <f t="shared" si="0"/>
        <v>Please complete all cells in row</v>
      </c>
      <c r="AT66" s="3132">
        <v>3</v>
      </c>
      <c r="AU66" s="3485"/>
    </row>
    <row r="67" spans="2:47" ht="17.25" customHeight="1">
      <c r="B67" s="2790" t="s">
        <v>5987</v>
      </c>
      <c r="C67" s="2791" t="s">
        <v>5869</v>
      </c>
      <c r="D67" s="2792" t="s">
        <v>731</v>
      </c>
      <c r="E67" s="2792">
        <v>3</v>
      </c>
      <c r="F67" s="2793"/>
      <c r="G67" s="2793"/>
      <c r="H67" s="2793"/>
      <c r="I67" s="2793"/>
      <c r="J67" s="2793"/>
      <c r="K67" s="2793"/>
      <c r="L67" s="2794"/>
      <c r="M67" s="2800"/>
      <c r="N67" s="2795"/>
      <c r="O67" s="2793"/>
      <c r="P67" s="2793"/>
      <c r="Q67" s="2793"/>
      <c r="R67" s="2793"/>
      <c r="S67" s="2793"/>
      <c r="T67" s="2794"/>
      <c r="V67" s="2795"/>
      <c r="W67" s="2793"/>
      <c r="X67" s="2793"/>
      <c r="Y67" s="2793"/>
      <c r="Z67" s="2793"/>
      <c r="AA67" s="2793"/>
      <c r="AB67" s="2794"/>
      <c r="AD67" s="2640"/>
      <c r="AE67" s="2638"/>
      <c r="AF67" s="2638"/>
      <c r="AG67" s="2641"/>
      <c r="AH67" s="2642"/>
      <c r="AI67" s="2642"/>
      <c r="AJ67" s="2642"/>
      <c r="AK67" s="2642"/>
      <c r="AL67" s="2642"/>
      <c r="AM67" s="2642"/>
      <c r="AN67" s="2750"/>
      <c r="AO67" s="2758"/>
      <c r="AP67" s="2548" t="s">
        <v>7148</v>
      </c>
      <c r="AS67" s="3438" t="str">
        <f t="shared" si="0"/>
        <v>Please complete all cells in row</v>
      </c>
      <c r="AT67" s="3132">
        <v>3</v>
      </c>
      <c r="AU67" s="3485"/>
    </row>
    <row r="68" spans="2:47" ht="17.25" customHeight="1">
      <c r="B68" s="2790" t="s">
        <v>5989</v>
      </c>
      <c r="C68" s="2791" t="s">
        <v>5869</v>
      </c>
      <c r="D68" s="2792" t="s">
        <v>731</v>
      </c>
      <c r="E68" s="2792">
        <v>3</v>
      </c>
      <c r="F68" s="2793"/>
      <c r="G68" s="2793"/>
      <c r="H68" s="2793"/>
      <c r="I68" s="2793"/>
      <c r="J68" s="2793"/>
      <c r="K68" s="2793"/>
      <c r="L68" s="2794"/>
      <c r="M68" s="2800"/>
      <c r="N68" s="2795"/>
      <c r="O68" s="2793"/>
      <c r="P68" s="2793"/>
      <c r="Q68" s="2793"/>
      <c r="R68" s="2793"/>
      <c r="S68" s="2793"/>
      <c r="T68" s="2794"/>
      <c r="V68" s="2795"/>
      <c r="W68" s="2793"/>
      <c r="X68" s="2793"/>
      <c r="Y68" s="2793"/>
      <c r="Z68" s="2793"/>
      <c r="AA68" s="2793"/>
      <c r="AB68" s="2794"/>
      <c r="AD68" s="2640"/>
      <c r="AE68" s="2638"/>
      <c r="AF68" s="2638"/>
      <c r="AG68" s="2641"/>
      <c r="AH68" s="2642"/>
      <c r="AI68" s="2642"/>
      <c r="AJ68" s="2642"/>
      <c r="AK68" s="2642"/>
      <c r="AL68" s="2642"/>
      <c r="AM68" s="2642"/>
      <c r="AN68" s="2750"/>
      <c r="AO68" s="2758"/>
      <c r="AP68" s="2548" t="s">
        <v>7149</v>
      </c>
      <c r="AS68" s="3438" t="str">
        <f t="shared" si="0"/>
        <v>Please complete all cells in row</v>
      </c>
      <c r="AT68" s="3132">
        <v>3</v>
      </c>
      <c r="AU68" s="3485"/>
    </row>
    <row r="69" spans="2:47" ht="17.25" customHeight="1">
      <c r="B69" s="2790" t="s">
        <v>5991</v>
      </c>
      <c r="C69" s="2791" t="s">
        <v>5869</v>
      </c>
      <c r="D69" s="2792" t="s">
        <v>731</v>
      </c>
      <c r="E69" s="2792">
        <v>3</v>
      </c>
      <c r="F69" s="2793"/>
      <c r="G69" s="2793"/>
      <c r="H69" s="2793"/>
      <c r="I69" s="2793"/>
      <c r="J69" s="2793"/>
      <c r="K69" s="2793"/>
      <c r="L69" s="2794"/>
      <c r="M69" s="2800"/>
      <c r="N69" s="2795"/>
      <c r="O69" s="2793"/>
      <c r="P69" s="2793"/>
      <c r="Q69" s="2793"/>
      <c r="R69" s="2793"/>
      <c r="S69" s="2793"/>
      <c r="T69" s="2794"/>
      <c r="V69" s="2795"/>
      <c r="W69" s="2793"/>
      <c r="X69" s="2793"/>
      <c r="Y69" s="2793"/>
      <c r="Z69" s="2793"/>
      <c r="AA69" s="2793"/>
      <c r="AB69" s="2794"/>
      <c r="AD69" s="2640"/>
      <c r="AE69" s="2638"/>
      <c r="AF69" s="2638"/>
      <c r="AG69" s="2641"/>
      <c r="AH69" s="2642"/>
      <c r="AI69" s="2642"/>
      <c r="AJ69" s="2642"/>
      <c r="AK69" s="2642"/>
      <c r="AL69" s="2642"/>
      <c r="AM69" s="2642"/>
      <c r="AN69" s="2750"/>
      <c r="AO69" s="2758"/>
      <c r="AP69" s="2548" t="s">
        <v>7150</v>
      </c>
      <c r="AS69" s="3438" t="str">
        <f t="shared" si="0"/>
        <v>Please complete all cells in row</v>
      </c>
      <c r="AT69" s="3132">
        <v>3</v>
      </c>
      <c r="AU69" s="3485"/>
    </row>
    <row r="70" spans="2:47" ht="17.25" customHeight="1">
      <c r="B70" s="2790" t="s">
        <v>5993</v>
      </c>
      <c r="C70" s="2791" t="s">
        <v>5869</v>
      </c>
      <c r="D70" s="2792" t="s">
        <v>731</v>
      </c>
      <c r="E70" s="2792">
        <v>3</v>
      </c>
      <c r="F70" s="2793"/>
      <c r="G70" s="2793"/>
      <c r="H70" s="2793"/>
      <c r="I70" s="2793"/>
      <c r="J70" s="2793"/>
      <c r="K70" s="2793"/>
      <c r="L70" s="2794"/>
      <c r="M70" s="2800"/>
      <c r="N70" s="2795"/>
      <c r="O70" s="2793"/>
      <c r="P70" s="2793"/>
      <c r="Q70" s="2793"/>
      <c r="R70" s="2793"/>
      <c r="S70" s="2793"/>
      <c r="T70" s="2794"/>
      <c r="V70" s="2795"/>
      <c r="W70" s="2793"/>
      <c r="X70" s="2793"/>
      <c r="Y70" s="2793"/>
      <c r="Z70" s="2793"/>
      <c r="AA70" s="2793"/>
      <c r="AB70" s="2794"/>
      <c r="AD70" s="2640"/>
      <c r="AE70" s="2638"/>
      <c r="AF70" s="2638"/>
      <c r="AG70" s="2641"/>
      <c r="AH70" s="2642"/>
      <c r="AI70" s="2642"/>
      <c r="AJ70" s="2642"/>
      <c r="AK70" s="2642"/>
      <c r="AL70" s="2642"/>
      <c r="AM70" s="2642"/>
      <c r="AN70" s="2750"/>
      <c r="AO70" s="2758"/>
      <c r="AP70" s="2548" t="s">
        <v>7151</v>
      </c>
      <c r="AS70" s="3438" t="str">
        <f t="shared" si="0"/>
        <v>Please complete all cells in row</v>
      </c>
      <c r="AT70" s="3132">
        <v>3</v>
      </c>
      <c r="AU70" s="3485"/>
    </row>
    <row r="71" spans="2:47" ht="17.25" customHeight="1">
      <c r="B71" s="2790" t="s">
        <v>5995</v>
      </c>
      <c r="C71" s="2791" t="s">
        <v>5869</v>
      </c>
      <c r="D71" s="2792" t="s">
        <v>731</v>
      </c>
      <c r="E71" s="2792">
        <v>3</v>
      </c>
      <c r="F71" s="2793"/>
      <c r="G71" s="2793"/>
      <c r="H71" s="2793"/>
      <c r="I71" s="2793"/>
      <c r="J71" s="2793"/>
      <c r="K71" s="2793"/>
      <c r="L71" s="2794"/>
      <c r="M71" s="2800"/>
      <c r="N71" s="2795"/>
      <c r="O71" s="2793"/>
      <c r="P71" s="2793"/>
      <c r="Q71" s="2793"/>
      <c r="R71" s="2793"/>
      <c r="S71" s="2793"/>
      <c r="T71" s="2794"/>
      <c r="V71" s="2795"/>
      <c r="W71" s="2793"/>
      <c r="X71" s="2793"/>
      <c r="Y71" s="2793"/>
      <c r="Z71" s="2793"/>
      <c r="AA71" s="2793"/>
      <c r="AB71" s="2794"/>
      <c r="AD71" s="2640"/>
      <c r="AE71" s="2638"/>
      <c r="AF71" s="2638"/>
      <c r="AG71" s="2641"/>
      <c r="AH71" s="2642"/>
      <c r="AI71" s="2642"/>
      <c r="AJ71" s="2642"/>
      <c r="AK71" s="2642"/>
      <c r="AL71" s="2642"/>
      <c r="AM71" s="2642"/>
      <c r="AN71" s="2750"/>
      <c r="AO71" s="2758"/>
      <c r="AP71" s="2548" t="s">
        <v>7152</v>
      </c>
      <c r="AS71" s="3438" t="str">
        <f t="shared" ref="AS71:AS134" si="1">IF( COUNTBLANK(F71:AN71) = AT71, 0, rngIncomplete )</f>
        <v>Please complete all cells in row</v>
      </c>
      <c r="AT71" s="3132">
        <v>3</v>
      </c>
      <c r="AU71" s="3485"/>
    </row>
    <row r="72" spans="2:47" ht="17.25" customHeight="1">
      <c r="B72" s="2790" t="s">
        <v>5997</v>
      </c>
      <c r="C72" s="2791" t="s">
        <v>5869</v>
      </c>
      <c r="D72" s="2792" t="s">
        <v>731</v>
      </c>
      <c r="E72" s="2792">
        <v>3</v>
      </c>
      <c r="F72" s="2793"/>
      <c r="G72" s="2793"/>
      <c r="H72" s="2793"/>
      <c r="I72" s="2793"/>
      <c r="J72" s="2793"/>
      <c r="K72" s="2793"/>
      <c r="L72" s="2794"/>
      <c r="M72" s="2800"/>
      <c r="N72" s="2795"/>
      <c r="O72" s="2793"/>
      <c r="P72" s="2793"/>
      <c r="Q72" s="2793"/>
      <c r="R72" s="2793"/>
      <c r="S72" s="2793"/>
      <c r="T72" s="2794"/>
      <c r="V72" s="2795"/>
      <c r="W72" s="2793"/>
      <c r="X72" s="2793"/>
      <c r="Y72" s="2793"/>
      <c r="Z72" s="2793"/>
      <c r="AA72" s="2793"/>
      <c r="AB72" s="2794"/>
      <c r="AD72" s="2640"/>
      <c r="AE72" s="2638"/>
      <c r="AF72" s="2638"/>
      <c r="AG72" s="2641"/>
      <c r="AH72" s="2642"/>
      <c r="AI72" s="2642"/>
      <c r="AJ72" s="2642"/>
      <c r="AK72" s="2642"/>
      <c r="AL72" s="2642"/>
      <c r="AM72" s="2642"/>
      <c r="AN72" s="2750"/>
      <c r="AO72" s="2758"/>
      <c r="AP72" s="2548" t="s">
        <v>7153</v>
      </c>
      <c r="AS72" s="3438" t="str">
        <f t="shared" si="1"/>
        <v>Please complete all cells in row</v>
      </c>
      <c r="AT72" s="3132">
        <v>3</v>
      </c>
      <c r="AU72" s="3485"/>
    </row>
    <row r="73" spans="2:47" ht="17.25" customHeight="1">
      <c r="B73" s="2790" t="s">
        <v>5999</v>
      </c>
      <c r="C73" s="2791" t="s">
        <v>5869</v>
      </c>
      <c r="D73" s="2792" t="s">
        <v>731</v>
      </c>
      <c r="E73" s="2792">
        <v>3</v>
      </c>
      <c r="F73" s="2793"/>
      <c r="G73" s="2793"/>
      <c r="H73" s="2793"/>
      <c r="I73" s="2793"/>
      <c r="J73" s="2793"/>
      <c r="K73" s="2793"/>
      <c r="L73" s="2794"/>
      <c r="M73" s="2800"/>
      <c r="N73" s="2795"/>
      <c r="O73" s="2793"/>
      <c r="P73" s="2793"/>
      <c r="Q73" s="2793"/>
      <c r="R73" s="2793"/>
      <c r="S73" s="2793"/>
      <c r="T73" s="2794"/>
      <c r="V73" s="2795"/>
      <c r="W73" s="2793"/>
      <c r="X73" s="2793"/>
      <c r="Y73" s="2793"/>
      <c r="Z73" s="2793"/>
      <c r="AA73" s="2793"/>
      <c r="AB73" s="2794"/>
      <c r="AD73" s="2640"/>
      <c r="AE73" s="2638"/>
      <c r="AF73" s="2638"/>
      <c r="AG73" s="2641"/>
      <c r="AH73" s="2642"/>
      <c r="AI73" s="2642"/>
      <c r="AJ73" s="2642"/>
      <c r="AK73" s="2642"/>
      <c r="AL73" s="2642"/>
      <c r="AM73" s="2642"/>
      <c r="AN73" s="2750"/>
      <c r="AO73" s="2758"/>
      <c r="AP73" s="2548" t="s">
        <v>7154</v>
      </c>
      <c r="AS73" s="3438" t="str">
        <f t="shared" si="1"/>
        <v>Please complete all cells in row</v>
      </c>
      <c r="AT73" s="3132">
        <v>3</v>
      </c>
      <c r="AU73" s="3485"/>
    </row>
    <row r="74" spans="2:47" ht="17.25" customHeight="1">
      <c r="B74" s="2790" t="s">
        <v>6001</v>
      </c>
      <c r="C74" s="2791" t="s">
        <v>5869</v>
      </c>
      <c r="D74" s="2792" t="s">
        <v>731</v>
      </c>
      <c r="E74" s="2792">
        <v>3</v>
      </c>
      <c r="F74" s="2793"/>
      <c r="G74" s="2793"/>
      <c r="H74" s="2793"/>
      <c r="I74" s="2793"/>
      <c r="J74" s="2793"/>
      <c r="K74" s="2793"/>
      <c r="L74" s="2794"/>
      <c r="M74" s="2800"/>
      <c r="N74" s="2795"/>
      <c r="O74" s="2793"/>
      <c r="P74" s="2793"/>
      <c r="Q74" s="2793"/>
      <c r="R74" s="2793"/>
      <c r="S74" s="2793"/>
      <c r="T74" s="2794"/>
      <c r="V74" s="2795"/>
      <c r="W74" s="2793"/>
      <c r="X74" s="2793"/>
      <c r="Y74" s="2793"/>
      <c r="Z74" s="2793"/>
      <c r="AA74" s="2793"/>
      <c r="AB74" s="2794"/>
      <c r="AD74" s="2640"/>
      <c r="AE74" s="2638"/>
      <c r="AF74" s="2638"/>
      <c r="AG74" s="2641"/>
      <c r="AH74" s="2642"/>
      <c r="AI74" s="2642"/>
      <c r="AJ74" s="2642"/>
      <c r="AK74" s="2642"/>
      <c r="AL74" s="2642"/>
      <c r="AM74" s="2642"/>
      <c r="AN74" s="2750"/>
      <c r="AO74" s="2758"/>
      <c r="AP74" s="2548" t="s">
        <v>7155</v>
      </c>
      <c r="AS74" s="3438" t="str">
        <f t="shared" si="1"/>
        <v>Please complete all cells in row</v>
      </c>
      <c r="AT74" s="3132">
        <v>3</v>
      </c>
      <c r="AU74" s="3485"/>
    </row>
    <row r="75" spans="2:47" ht="17.25" customHeight="1">
      <c r="B75" s="2790" t="s">
        <v>6003</v>
      </c>
      <c r="C75" s="2791" t="s">
        <v>5869</v>
      </c>
      <c r="D75" s="2792" t="s">
        <v>731</v>
      </c>
      <c r="E75" s="2792">
        <v>3</v>
      </c>
      <c r="F75" s="2793"/>
      <c r="G75" s="2793"/>
      <c r="H75" s="2793"/>
      <c r="I75" s="2793"/>
      <c r="J75" s="2793"/>
      <c r="K75" s="2793"/>
      <c r="L75" s="2794"/>
      <c r="M75" s="2800"/>
      <c r="N75" s="2795"/>
      <c r="O75" s="2793"/>
      <c r="P75" s="2793"/>
      <c r="Q75" s="2793"/>
      <c r="R75" s="2793"/>
      <c r="S75" s="2793"/>
      <c r="T75" s="2794"/>
      <c r="V75" s="2795"/>
      <c r="W75" s="2793"/>
      <c r="X75" s="2793"/>
      <c r="Y75" s="2793"/>
      <c r="Z75" s="2793"/>
      <c r="AA75" s="2793"/>
      <c r="AB75" s="2794"/>
      <c r="AD75" s="2640"/>
      <c r="AE75" s="2638"/>
      <c r="AF75" s="2638"/>
      <c r="AG75" s="2641"/>
      <c r="AH75" s="2642"/>
      <c r="AI75" s="2642"/>
      <c r="AJ75" s="2642"/>
      <c r="AK75" s="2642"/>
      <c r="AL75" s="2642"/>
      <c r="AM75" s="2642"/>
      <c r="AN75" s="2750"/>
      <c r="AO75" s="2758"/>
      <c r="AP75" s="2548" t="s">
        <v>7156</v>
      </c>
      <c r="AS75" s="3438" t="str">
        <f t="shared" si="1"/>
        <v>Please complete all cells in row</v>
      </c>
      <c r="AT75" s="3132">
        <v>3</v>
      </c>
      <c r="AU75" s="3485"/>
    </row>
    <row r="76" spans="2:47" ht="17.25" customHeight="1">
      <c r="B76" s="2790" t="s">
        <v>6005</v>
      </c>
      <c r="C76" s="2791" t="s">
        <v>5869</v>
      </c>
      <c r="D76" s="2792" t="s">
        <v>731</v>
      </c>
      <c r="E76" s="2792">
        <v>3</v>
      </c>
      <c r="F76" s="2793"/>
      <c r="G76" s="2793"/>
      <c r="H76" s="2793"/>
      <c r="I76" s="2793"/>
      <c r="J76" s="2793"/>
      <c r="K76" s="2793"/>
      <c r="L76" s="2794"/>
      <c r="M76" s="2800"/>
      <c r="N76" s="2795"/>
      <c r="O76" s="2793"/>
      <c r="P76" s="2793"/>
      <c r="Q76" s="2793"/>
      <c r="R76" s="2793"/>
      <c r="S76" s="2793"/>
      <c r="T76" s="2794"/>
      <c r="V76" s="2795"/>
      <c r="W76" s="2793"/>
      <c r="X76" s="2793"/>
      <c r="Y76" s="2793"/>
      <c r="Z76" s="2793"/>
      <c r="AA76" s="2793"/>
      <c r="AB76" s="2794"/>
      <c r="AD76" s="2640"/>
      <c r="AE76" s="2638"/>
      <c r="AF76" s="2638"/>
      <c r="AG76" s="2641"/>
      <c r="AH76" s="2642"/>
      <c r="AI76" s="2642"/>
      <c r="AJ76" s="2642"/>
      <c r="AK76" s="2642"/>
      <c r="AL76" s="2642"/>
      <c r="AM76" s="2642"/>
      <c r="AN76" s="2750"/>
      <c r="AO76" s="2758"/>
      <c r="AP76" s="2548" t="s">
        <v>7157</v>
      </c>
      <c r="AS76" s="3438" t="str">
        <f t="shared" si="1"/>
        <v>Please complete all cells in row</v>
      </c>
      <c r="AT76" s="3132">
        <v>3</v>
      </c>
      <c r="AU76" s="3485"/>
    </row>
    <row r="77" spans="2:47" ht="17.25" customHeight="1">
      <c r="B77" s="2790" t="s">
        <v>6007</v>
      </c>
      <c r="C77" s="2791" t="s">
        <v>5869</v>
      </c>
      <c r="D77" s="2792" t="s">
        <v>731</v>
      </c>
      <c r="E77" s="2792">
        <v>3</v>
      </c>
      <c r="F77" s="2793"/>
      <c r="G77" s="2793"/>
      <c r="H77" s="2793"/>
      <c r="I77" s="2793"/>
      <c r="J77" s="2793"/>
      <c r="K77" s="2793"/>
      <c r="L77" s="2794"/>
      <c r="M77" s="2800"/>
      <c r="N77" s="2795"/>
      <c r="O77" s="2793"/>
      <c r="P77" s="2793"/>
      <c r="Q77" s="2793"/>
      <c r="R77" s="2793"/>
      <c r="S77" s="2793"/>
      <c r="T77" s="2794"/>
      <c r="V77" s="2795"/>
      <c r="W77" s="2793"/>
      <c r="X77" s="2793"/>
      <c r="Y77" s="2793"/>
      <c r="Z77" s="2793"/>
      <c r="AA77" s="2793"/>
      <c r="AB77" s="2794"/>
      <c r="AD77" s="2640"/>
      <c r="AE77" s="2638"/>
      <c r="AF77" s="2638"/>
      <c r="AG77" s="2641"/>
      <c r="AH77" s="2642"/>
      <c r="AI77" s="2642"/>
      <c r="AJ77" s="2642"/>
      <c r="AK77" s="2642"/>
      <c r="AL77" s="2642"/>
      <c r="AM77" s="2642"/>
      <c r="AN77" s="2750"/>
      <c r="AO77" s="2758"/>
      <c r="AP77" s="2548" t="s">
        <v>7158</v>
      </c>
      <c r="AS77" s="3438" t="str">
        <f t="shared" si="1"/>
        <v>Please complete all cells in row</v>
      </c>
      <c r="AT77" s="3132">
        <v>3</v>
      </c>
      <c r="AU77" s="3485"/>
    </row>
    <row r="78" spans="2:47" ht="17.25" customHeight="1">
      <c r="B78" s="2790" t="s">
        <v>6009</v>
      </c>
      <c r="C78" s="2791" t="s">
        <v>5869</v>
      </c>
      <c r="D78" s="2792" t="s">
        <v>731</v>
      </c>
      <c r="E78" s="2792">
        <v>3</v>
      </c>
      <c r="F78" s="2793"/>
      <c r="G78" s="2793"/>
      <c r="H78" s="2793"/>
      <c r="I78" s="2793"/>
      <c r="J78" s="2793"/>
      <c r="K78" s="2793"/>
      <c r="L78" s="2794"/>
      <c r="M78" s="2800"/>
      <c r="N78" s="2795"/>
      <c r="O78" s="2793"/>
      <c r="P78" s="2793"/>
      <c r="Q78" s="2793"/>
      <c r="R78" s="2793"/>
      <c r="S78" s="2793"/>
      <c r="T78" s="2794"/>
      <c r="V78" s="2795"/>
      <c r="W78" s="2793"/>
      <c r="X78" s="2793"/>
      <c r="Y78" s="2793"/>
      <c r="Z78" s="2793"/>
      <c r="AA78" s="2793"/>
      <c r="AB78" s="2794"/>
      <c r="AD78" s="2640"/>
      <c r="AE78" s="2638"/>
      <c r="AF78" s="2638"/>
      <c r="AG78" s="2641"/>
      <c r="AH78" s="2642"/>
      <c r="AI78" s="2642"/>
      <c r="AJ78" s="2642"/>
      <c r="AK78" s="2642"/>
      <c r="AL78" s="2642"/>
      <c r="AM78" s="2642"/>
      <c r="AN78" s="2750"/>
      <c r="AO78" s="2758"/>
      <c r="AP78" s="2548" t="s">
        <v>7159</v>
      </c>
      <c r="AS78" s="3438" t="str">
        <f t="shared" si="1"/>
        <v>Please complete all cells in row</v>
      </c>
      <c r="AT78" s="3132">
        <v>3</v>
      </c>
      <c r="AU78" s="3485"/>
    </row>
    <row r="79" spans="2:47" ht="17.25" customHeight="1">
      <c r="B79" s="2790" t="s">
        <v>6011</v>
      </c>
      <c r="C79" s="2791" t="s">
        <v>5869</v>
      </c>
      <c r="D79" s="2792" t="s">
        <v>731</v>
      </c>
      <c r="E79" s="2792">
        <v>3</v>
      </c>
      <c r="F79" s="2793"/>
      <c r="G79" s="2793"/>
      <c r="H79" s="2793"/>
      <c r="I79" s="2793"/>
      <c r="J79" s="2793"/>
      <c r="K79" s="2793"/>
      <c r="L79" s="2794"/>
      <c r="M79" s="2800"/>
      <c r="N79" s="2795"/>
      <c r="O79" s="2793"/>
      <c r="P79" s="2793"/>
      <c r="Q79" s="2793"/>
      <c r="R79" s="2793"/>
      <c r="S79" s="2793"/>
      <c r="T79" s="2794"/>
      <c r="V79" s="2795"/>
      <c r="W79" s="2793"/>
      <c r="X79" s="2793"/>
      <c r="Y79" s="2793"/>
      <c r="Z79" s="2793"/>
      <c r="AA79" s="2793"/>
      <c r="AB79" s="2794"/>
      <c r="AD79" s="2640"/>
      <c r="AE79" s="2638"/>
      <c r="AF79" s="2638"/>
      <c r="AG79" s="2641"/>
      <c r="AH79" s="2642"/>
      <c r="AI79" s="2642"/>
      <c r="AJ79" s="2642"/>
      <c r="AK79" s="2642"/>
      <c r="AL79" s="2642"/>
      <c r="AM79" s="2642"/>
      <c r="AN79" s="2750"/>
      <c r="AO79" s="2758"/>
      <c r="AP79" s="2548" t="s">
        <v>7160</v>
      </c>
      <c r="AS79" s="3438" t="str">
        <f t="shared" si="1"/>
        <v>Please complete all cells in row</v>
      </c>
      <c r="AT79" s="3132">
        <v>3</v>
      </c>
      <c r="AU79" s="3485"/>
    </row>
    <row r="80" spans="2:47" ht="17.25" customHeight="1">
      <c r="B80" s="2790" t="s">
        <v>6013</v>
      </c>
      <c r="C80" s="2791" t="s">
        <v>5869</v>
      </c>
      <c r="D80" s="2792" t="s">
        <v>731</v>
      </c>
      <c r="E80" s="2792">
        <v>3</v>
      </c>
      <c r="F80" s="2793"/>
      <c r="G80" s="2793"/>
      <c r="H80" s="2793"/>
      <c r="I80" s="2793"/>
      <c r="J80" s="2793"/>
      <c r="K80" s="2793"/>
      <c r="L80" s="2794"/>
      <c r="M80" s="2800"/>
      <c r="N80" s="2795"/>
      <c r="O80" s="2793"/>
      <c r="P80" s="2793"/>
      <c r="Q80" s="2793"/>
      <c r="R80" s="2793"/>
      <c r="S80" s="2793"/>
      <c r="T80" s="2794"/>
      <c r="V80" s="2795"/>
      <c r="W80" s="2793"/>
      <c r="X80" s="2793"/>
      <c r="Y80" s="2793"/>
      <c r="Z80" s="2793"/>
      <c r="AA80" s="2793"/>
      <c r="AB80" s="2794"/>
      <c r="AD80" s="2640"/>
      <c r="AE80" s="2638"/>
      <c r="AF80" s="2638"/>
      <c r="AG80" s="2641"/>
      <c r="AH80" s="2642"/>
      <c r="AI80" s="2642"/>
      <c r="AJ80" s="2642"/>
      <c r="AK80" s="2642"/>
      <c r="AL80" s="2642"/>
      <c r="AM80" s="2642"/>
      <c r="AN80" s="2750"/>
      <c r="AO80" s="2758"/>
      <c r="AP80" s="2548" t="s">
        <v>7161</v>
      </c>
      <c r="AS80" s="3438" t="str">
        <f t="shared" si="1"/>
        <v>Please complete all cells in row</v>
      </c>
      <c r="AT80" s="3132">
        <v>3</v>
      </c>
      <c r="AU80" s="3485"/>
    </row>
    <row r="81" spans="2:47" ht="17.25" customHeight="1">
      <c r="B81" s="2790" t="s">
        <v>6015</v>
      </c>
      <c r="C81" s="2791" t="s">
        <v>5869</v>
      </c>
      <c r="D81" s="2792" t="s">
        <v>731</v>
      </c>
      <c r="E81" s="2792">
        <v>3</v>
      </c>
      <c r="F81" s="2793"/>
      <c r="G81" s="2793"/>
      <c r="H81" s="2793"/>
      <c r="I81" s="2793"/>
      <c r="J81" s="2793"/>
      <c r="K81" s="2793"/>
      <c r="L81" s="2794"/>
      <c r="M81" s="2800"/>
      <c r="N81" s="2795"/>
      <c r="O81" s="2793"/>
      <c r="P81" s="2793"/>
      <c r="Q81" s="2793"/>
      <c r="R81" s="2793"/>
      <c r="S81" s="2793"/>
      <c r="T81" s="2794"/>
      <c r="V81" s="2795"/>
      <c r="W81" s="2793"/>
      <c r="X81" s="2793"/>
      <c r="Y81" s="2793"/>
      <c r="Z81" s="2793"/>
      <c r="AA81" s="2793"/>
      <c r="AB81" s="2794"/>
      <c r="AD81" s="2640"/>
      <c r="AE81" s="2638"/>
      <c r="AF81" s="2638"/>
      <c r="AG81" s="2641"/>
      <c r="AH81" s="2642"/>
      <c r="AI81" s="2642"/>
      <c r="AJ81" s="2642"/>
      <c r="AK81" s="2642"/>
      <c r="AL81" s="2642"/>
      <c r="AM81" s="2642"/>
      <c r="AN81" s="2750"/>
      <c r="AO81" s="2758"/>
      <c r="AP81" s="2548" t="s">
        <v>7162</v>
      </c>
      <c r="AS81" s="3438" t="str">
        <f t="shared" si="1"/>
        <v>Please complete all cells in row</v>
      </c>
      <c r="AT81" s="3132">
        <v>3</v>
      </c>
      <c r="AU81" s="3485"/>
    </row>
    <row r="82" spans="2:47" ht="17.25" customHeight="1">
      <c r="B82" s="2790" t="s">
        <v>6017</v>
      </c>
      <c r="C82" s="2791" t="s">
        <v>5869</v>
      </c>
      <c r="D82" s="2792" t="s">
        <v>731</v>
      </c>
      <c r="E82" s="2792">
        <v>3</v>
      </c>
      <c r="F82" s="2793"/>
      <c r="G82" s="2793"/>
      <c r="H82" s="2793"/>
      <c r="I82" s="2793"/>
      <c r="J82" s="2793"/>
      <c r="K82" s="2793"/>
      <c r="L82" s="2794"/>
      <c r="M82" s="2800"/>
      <c r="N82" s="2795"/>
      <c r="O82" s="2793"/>
      <c r="P82" s="2793"/>
      <c r="Q82" s="2793"/>
      <c r="R82" s="2793"/>
      <c r="S82" s="2793"/>
      <c r="T82" s="2794"/>
      <c r="V82" s="2795"/>
      <c r="W82" s="2793"/>
      <c r="X82" s="2793"/>
      <c r="Y82" s="2793"/>
      <c r="Z82" s="2793"/>
      <c r="AA82" s="2793"/>
      <c r="AB82" s="2794"/>
      <c r="AD82" s="2640"/>
      <c r="AE82" s="2638"/>
      <c r="AF82" s="2638"/>
      <c r="AG82" s="2641"/>
      <c r="AH82" s="2642"/>
      <c r="AI82" s="2642"/>
      <c r="AJ82" s="2642"/>
      <c r="AK82" s="2642"/>
      <c r="AL82" s="2642"/>
      <c r="AM82" s="2642"/>
      <c r="AN82" s="2750"/>
      <c r="AO82" s="2758"/>
      <c r="AP82" s="2548" t="s">
        <v>7163</v>
      </c>
      <c r="AS82" s="3438" t="str">
        <f t="shared" si="1"/>
        <v>Please complete all cells in row</v>
      </c>
      <c r="AT82" s="3132">
        <v>3</v>
      </c>
      <c r="AU82" s="3485"/>
    </row>
    <row r="83" spans="2:47" ht="17.25" customHeight="1">
      <c r="B83" s="2790" t="s">
        <v>6019</v>
      </c>
      <c r="C83" s="2791" t="s">
        <v>5869</v>
      </c>
      <c r="D83" s="2792" t="s">
        <v>731</v>
      </c>
      <c r="E83" s="2792">
        <v>3</v>
      </c>
      <c r="F83" s="2793"/>
      <c r="G83" s="2793"/>
      <c r="H83" s="2793"/>
      <c r="I83" s="2793"/>
      <c r="J83" s="2793"/>
      <c r="K83" s="2793"/>
      <c r="L83" s="2794"/>
      <c r="M83" s="2800"/>
      <c r="N83" s="2795"/>
      <c r="O83" s="2793"/>
      <c r="P83" s="2793"/>
      <c r="Q83" s="2793"/>
      <c r="R83" s="2793"/>
      <c r="S83" s="2793"/>
      <c r="T83" s="2794"/>
      <c r="V83" s="2795"/>
      <c r="W83" s="2793"/>
      <c r="X83" s="2793"/>
      <c r="Y83" s="2793"/>
      <c r="Z83" s="2793"/>
      <c r="AA83" s="2793"/>
      <c r="AB83" s="2794"/>
      <c r="AD83" s="2640"/>
      <c r="AE83" s="2638"/>
      <c r="AF83" s="2638"/>
      <c r="AG83" s="2641"/>
      <c r="AH83" s="2642"/>
      <c r="AI83" s="2642"/>
      <c r="AJ83" s="2642"/>
      <c r="AK83" s="2642"/>
      <c r="AL83" s="2642"/>
      <c r="AM83" s="2642"/>
      <c r="AN83" s="2750"/>
      <c r="AO83" s="2758"/>
      <c r="AP83" s="2548" t="s">
        <v>7164</v>
      </c>
      <c r="AS83" s="3438" t="str">
        <f t="shared" si="1"/>
        <v>Please complete all cells in row</v>
      </c>
      <c r="AT83" s="3132">
        <v>3</v>
      </c>
      <c r="AU83" s="3485"/>
    </row>
    <row r="84" spans="2:47" ht="17.25" customHeight="1">
      <c r="B84" s="2790" t="s">
        <v>6021</v>
      </c>
      <c r="C84" s="2791" t="s">
        <v>5869</v>
      </c>
      <c r="D84" s="2792" t="s">
        <v>731</v>
      </c>
      <c r="E84" s="2792">
        <v>3</v>
      </c>
      <c r="F84" s="2793"/>
      <c r="G84" s="2793"/>
      <c r="H84" s="2793"/>
      <c r="I84" s="2793"/>
      <c r="J84" s="2793"/>
      <c r="K84" s="2793"/>
      <c r="L84" s="2794"/>
      <c r="M84" s="2800"/>
      <c r="N84" s="2795"/>
      <c r="O84" s="2793"/>
      <c r="P84" s="2793"/>
      <c r="Q84" s="2793"/>
      <c r="R84" s="2793"/>
      <c r="S84" s="2793"/>
      <c r="T84" s="2794"/>
      <c r="V84" s="2795"/>
      <c r="W84" s="2793"/>
      <c r="X84" s="2793"/>
      <c r="Y84" s="2793"/>
      <c r="Z84" s="2793"/>
      <c r="AA84" s="2793"/>
      <c r="AB84" s="2794"/>
      <c r="AD84" s="2640"/>
      <c r="AE84" s="2638"/>
      <c r="AF84" s="2638"/>
      <c r="AG84" s="2641"/>
      <c r="AH84" s="2642"/>
      <c r="AI84" s="2642"/>
      <c r="AJ84" s="2642"/>
      <c r="AK84" s="2642"/>
      <c r="AL84" s="2642"/>
      <c r="AM84" s="2642"/>
      <c r="AN84" s="2750"/>
      <c r="AO84" s="2758"/>
      <c r="AP84" s="2548" t="s">
        <v>7165</v>
      </c>
      <c r="AS84" s="3438" t="str">
        <f t="shared" si="1"/>
        <v>Please complete all cells in row</v>
      </c>
      <c r="AT84" s="3132">
        <v>3</v>
      </c>
      <c r="AU84" s="3485"/>
    </row>
    <row r="85" spans="2:47" ht="17.25" customHeight="1">
      <c r="B85" s="2790" t="s">
        <v>6023</v>
      </c>
      <c r="C85" s="2791" t="s">
        <v>5869</v>
      </c>
      <c r="D85" s="2792" t="s">
        <v>731</v>
      </c>
      <c r="E85" s="2792">
        <v>3</v>
      </c>
      <c r="F85" s="2793"/>
      <c r="G85" s="2793"/>
      <c r="H85" s="2793"/>
      <c r="I85" s="2793"/>
      <c r="J85" s="2793"/>
      <c r="K85" s="2793"/>
      <c r="L85" s="2794"/>
      <c r="M85" s="2800"/>
      <c r="N85" s="2795"/>
      <c r="O85" s="2793"/>
      <c r="P85" s="2793"/>
      <c r="Q85" s="2793"/>
      <c r="R85" s="2793"/>
      <c r="S85" s="2793"/>
      <c r="T85" s="2794"/>
      <c r="V85" s="2795"/>
      <c r="W85" s="2793"/>
      <c r="X85" s="2793"/>
      <c r="Y85" s="2793"/>
      <c r="Z85" s="2793"/>
      <c r="AA85" s="2793"/>
      <c r="AB85" s="2794"/>
      <c r="AD85" s="2640"/>
      <c r="AE85" s="2638"/>
      <c r="AF85" s="2638"/>
      <c r="AG85" s="2641"/>
      <c r="AH85" s="2642"/>
      <c r="AI85" s="2642"/>
      <c r="AJ85" s="2642"/>
      <c r="AK85" s="2642"/>
      <c r="AL85" s="2642"/>
      <c r="AM85" s="2642"/>
      <c r="AN85" s="2750"/>
      <c r="AO85" s="2758"/>
      <c r="AP85" s="2548" t="s">
        <v>7166</v>
      </c>
      <c r="AS85" s="3438" t="str">
        <f t="shared" si="1"/>
        <v>Please complete all cells in row</v>
      </c>
      <c r="AT85" s="3132">
        <v>3</v>
      </c>
      <c r="AU85" s="3485"/>
    </row>
    <row r="86" spans="2:47" ht="17.25" customHeight="1">
      <c r="B86" s="2790" t="s">
        <v>6025</v>
      </c>
      <c r="C86" s="2791" t="s">
        <v>5869</v>
      </c>
      <c r="D86" s="2792" t="s">
        <v>731</v>
      </c>
      <c r="E86" s="2792">
        <v>3</v>
      </c>
      <c r="F86" s="2793"/>
      <c r="G86" s="2793"/>
      <c r="H86" s="2793"/>
      <c r="I86" s="2793"/>
      <c r="J86" s="2793"/>
      <c r="K86" s="2793"/>
      <c r="L86" s="2794"/>
      <c r="M86" s="2800"/>
      <c r="N86" s="2795"/>
      <c r="O86" s="2793"/>
      <c r="P86" s="2793"/>
      <c r="Q86" s="2793"/>
      <c r="R86" s="2793"/>
      <c r="S86" s="2793"/>
      <c r="T86" s="2794"/>
      <c r="V86" s="2795"/>
      <c r="W86" s="2793"/>
      <c r="X86" s="2793"/>
      <c r="Y86" s="2793"/>
      <c r="Z86" s="2793"/>
      <c r="AA86" s="2793"/>
      <c r="AB86" s="2794"/>
      <c r="AD86" s="2640"/>
      <c r="AE86" s="2638"/>
      <c r="AF86" s="2638"/>
      <c r="AG86" s="2641"/>
      <c r="AH86" s="2642"/>
      <c r="AI86" s="2642"/>
      <c r="AJ86" s="2642"/>
      <c r="AK86" s="2642"/>
      <c r="AL86" s="2642"/>
      <c r="AM86" s="2642"/>
      <c r="AN86" s="2750"/>
      <c r="AO86" s="2758"/>
      <c r="AP86" s="2548" t="s">
        <v>7167</v>
      </c>
      <c r="AS86" s="3438" t="str">
        <f t="shared" si="1"/>
        <v>Please complete all cells in row</v>
      </c>
      <c r="AT86" s="3132">
        <v>3</v>
      </c>
      <c r="AU86" s="3485"/>
    </row>
    <row r="87" spans="2:47" ht="17.25" customHeight="1">
      <c r="B87" s="2790" t="s">
        <v>6027</v>
      </c>
      <c r="C87" s="2791" t="s">
        <v>5869</v>
      </c>
      <c r="D87" s="2792" t="s">
        <v>731</v>
      </c>
      <c r="E87" s="2792">
        <v>3</v>
      </c>
      <c r="F87" s="2793"/>
      <c r="G87" s="2793"/>
      <c r="H87" s="2793"/>
      <c r="I87" s="2793"/>
      <c r="J87" s="2793"/>
      <c r="K87" s="2793"/>
      <c r="L87" s="2794"/>
      <c r="M87" s="2800"/>
      <c r="N87" s="2795"/>
      <c r="O87" s="2793"/>
      <c r="P87" s="2793"/>
      <c r="Q87" s="2793"/>
      <c r="R87" s="2793"/>
      <c r="S87" s="2793"/>
      <c r="T87" s="2794"/>
      <c r="V87" s="2795"/>
      <c r="W87" s="2793"/>
      <c r="X87" s="2793"/>
      <c r="Y87" s="2793"/>
      <c r="Z87" s="2793"/>
      <c r="AA87" s="2793"/>
      <c r="AB87" s="2794"/>
      <c r="AD87" s="2640"/>
      <c r="AE87" s="2638"/>
      <c r="AF87" s="2638"/>
      <c r="AG87" s="2641"/>
      <c r="AH87" s="2642"/>
      <c r="AI87" s="2642"/>
      <c r="AJ87" s="2642"/>
      <c r="AK87" s="2642"/>
      <c r="AL87" s="2642"/>
      <c r="AM87" s="2642"/>
      <c r="AN87" s="2750"/>
      <c r="AO87" s="2758"/>
      <c r="AP87" s="2548" t="s">
        <v>7168</v>
      </c>
      <c r="AS87" s="3438" t="str">
        <f t="shared" si="1"/>
        <v>Please complete all cells in row</v>
      </c>
      <c r="AT87" s="3132">
        <v>3</v>
      </c>
      <c r="AU87" s="3485"/>
    </row>
    <row r="88" spans="2:47" ht="17.25" customHeight="1">
      <c r="B88" s="2790" t="s">
        <v>6029</v>
      </c>
      <c r="C88" s="2791" t="s">
        <v>5869</v>
      </c>
      <c r="D88" s="2792" t="s">
        <v>731</v>
      </c>
      <c r="E88" s="2792">
        <v>3</v>
      </c>
      <c r="F88" s="2793"/>
      <c r="G88" s="2793"/>
      <c r="H88" s="2793"/>
      <c r="I88" s="2793"/>
      <c r="J88" s="2793"/>
      <c r="K88" s="2793"/>
      <c r="L88" s="2794"/>
      <c r="M88" s="2800"/>
      <c r="N88" s="2795"/>
      <c r="O88" s="2793"/>
      <c r="P88" s="2793"/>
      <c r="Q88" s="2793"/>
      <c r="R88" s="2793"/>
      <c r="S88" s="2793"/>
      <c r="T88" s="2794"/>
      <c r="V88" s="2795"/>
      <c r="W88" s="2793"/>
      <c r="X88" s="2793"/>
      <c r="Y88" s="2793"/>
      <c r="Z88" s="2793"/>
      <c r="AA88" s="2793"/>
      <c r="AB88" s="2794"/>
      <c r="AD88" s="2640"/>
      <c r="AE88" s="2638"/>
      <c r="AF88" s="2638"/>
      <c r="AG88" s="2641"/>
      <c r="AH88" s="2642"/>
      <c r="AI88" s="2642"/>
      <c r="AJ88" s="2642"/>
      <c r="AK88" s="2642"/>
      <c r="AL88" s="2642"/>
      <c r="AM88" s="2642"/>
      <c r="AN88" s="2750"/>
      <c r="AO88" s="2758"/>
      <c r="AP88" s="2548" t="s">
        <v>7169</v>
      </c>
      <c r="AS88" s="3438" t="str">
        <f t="shared" si="1"/>
        <v>Please complete all cells in row</v>
      </c>
      <c r="AT88" s="3132">
        <v>3</v>
      </c>
      <c r="AU88" s="3485"/>
    </row>
    <row r="89" spans="2:47" ht="17.25" customHeight="1">
      <c r="B89" s="2790" t="s">
        <v>6031</v>
      </c>
      <c r="C89" s="2791" t="s">
        <v>5869</v>
      </c>
      <c r="D89" s="2792" t="s">
        <v>731</v>
      </c>
      <c r="E89" s="2792">
        <v>3</v>
      </c>
      <c r="F89" s="2793"/>
      <c r="G89" s="2793"/>
      <c r="H89" s="2793"/>
      <c r="I89" s="2793"/>
      <c r="J89" s="2793"/>
      <c r="K89" s="2793"/>
      <c r="L89" s="2794"/>
      <c r="M89" s="2800"/>
      <c r="N89" s="2795"/>
      <c r="O89" s="2793"/>
      <c r="P89" s="2793"/>
      <c r="Q89" s="2793"/>
      <c r="R89" s="2793"/>
      <c r="S89" s="2793"/>
      <c r="T89" s="2794"/>
      <c r="V89" s="2795"/>
      <c r="W89" s="2793"/>
      <c r="X89" s="2793"/>
      <c r="Y89" s="2793"/>
      <c r="Z89" s="2793"/>
      <c r="AA89" s="2793"/>
      <c r="AB89" s="2794"/>
      <c r="AD89" s="2640"/>
      <c r="AE89" s="2638"/>
      <c r="AF89" s="2638"/>
      <c r="AG89" s="2641"/>
      <c r="AH89" s="2642"/>
      <c r="AI89" s="2642"/>
      <c r="AJ89" s="2642"/>
      <c r="AK89" s="2642"/>
      <c r="AL89" s="2642"/>
      <c r="AM89" s="2642"/>
      <c r="AN89" s="2750"/>
      <c r="AO89" s="2758"/>
      <c r="AP89" s="2548" t="s">
        <v>7170</v>
      </c>
      <c r="AS89" s="3438" t="str">
        <f t="shared" si="1"/>
        <v>Please complete all cells in row</v>
      </c>
      <c r="AT89" s="3132">
        <v>3</v>
      </c>
      <c r="AU89" s="3485"/>
    </row>
    <row r="90" spans="2:47" ht="17.25" customHeight="1">
      <c r="B90" s="2790" t="s">
        <v>6033</v>
      </c>
      <c r="C90" s="2791" t="s">
        <v>5869</v>
      </c>
      <c r="D90" s="2792" t="s">
        <v>731</v>
      </c>
      <c r="E90" s="2792">
        <v>3</v>
      </c>
      <c r="F90" s="2793"/>
      <c r="G90" s="2793"/>
      <c r="H90" s="2793"/>
      <c r="I90" s="2793"/>
      <c r="J90" s="2793"/>
      <c r="K90" s="2793"/>
      <c r="L90" s="2794"/>
      <c r="M90" s="2800"/>
      <c r="N90" s="2795"/>
      <c r="O90" s="2793"/>
      <c r="P90" s="2793"/>
      <c r="Q90" s="2793"/>
      <c r="R90" s="2793"/>
      <c r="S90" s="2793"/>
      <c r="T90" s="2794"/>
      <c r="V90" s="2795"/>
      <c r="W90" s="2793"/>
      <c r="X90" s="2793"/>
      <c r="Y90" s="2793"/>
      <c r="Z90" s="2793"/>
      <c r="AA90" s="2793"/>
      <c r="AB90" s="2794"/>
      <c r="AD90" s="2640"/>
      <c r="AE90" s="2638"/>
      <c r="AF90" s="2638"/>
      <c r="AG90" s="2641"/>
      <c r="AH90" s="2642"/>
      <c r="AI90" s="2642"/>
      <c r="AJ90" s="2642"/>
      <c r="AK90" s="2642"/>
      <c r="AL90" s="2642"/>
      <c r="AM90" s="2642"/>
      <c r="AN90" s="2750"/>
      <c r="AO90" s="2758"/>
      <c r="AP90" s="2548" t="s">
        <v>7171</v>
      </c>
      <c r="AS90" s="3438" t="str">
        <f t="shared" si="1"/>
        <v>Please complete all cells in row</v>
      </c>
      <c r="AT90" s="3132">
        <v>3</v>
      </c>
      <c r="AU90" s="3485"/>
    </row>
    <row r="91" spans="2:47" ht="17.25" customHeight="1">
      <c r="B91" s="2790" t="s">
        <v>6035</v>
      </c>
      <c r="C91" s="2791" t="s">
        <v>5869</v>
      </c>
      <c r="D91" s="2792" t="s">
        <v>731</v>
      </c>
      <c r="E91" s="2792">
        <v>3</v>
      </c>
      <c r="F91" s="2793"/>
      <c r="G91" s="2793"/>
      <c r="H91" s="2793"/>
      <c r="I91" s="2793"/>
      <c r="J91" s="2793"/>
      <c r="K91" s="2793"/>
      <c r="L91" s="2794"/>
      <c r="M91" s="2800"/>
      <c r="N91" s="2795"/>
      <c r="O91" s="2793"/>
      <c r="P91" s="2793"/>
      <c r="Q91" s="2793"/>
      <c r="R91" s="2793"/>
      <c r="S91" s="2793"/>
      <c r="T91" s="2794"/>
      <c r="V91" s="2795"/>
      <c r="W91" s="2793"/>
      <c r="X91" s="2793"/>
      <c r="Y91" s="2793"/>
      <c r="Z91" s="2793"/>
      <c r="AA91" s="2793"/>
      <c r="AB91" s="2794"/>
      <c r="AD91" s="2640"/>
      <c r="AE91" s="2638"/>
      <c r="AF91" s="2638"/>
      <c r="AG91" s="2641"/>
      <c r="AH91" s="2642"/>
      <c r="AI91" s="2642"/>
      <c r="AJ91" s="2642"/>
      <c r="AK91" s="2642"/>
      <c r="AL91" s="2642"/>
      <c r="AM91" s="2642"/>
      <c r="AN91" s="2750"/>
      <c r="AO91" s="2758"/>
      <c r="AP91" s="2548" t="s">
        <v>7172</v>
      </c>
      <c r="AS91" s="3438" t="str">
        <f t="shared" si="1"/>
        <v>Please complete all cells in row</v>
      </c>
      <c r="AT91" s="3132">
        <v>3</v>
      </c>
      <c r="AU91" s="3485"/>
    </row>
    <row r="92" spans="2:47" ht="17.25" customHeight="1">
      <c r="B92" s="2790" t="s">
        <v>6037</v>
      </c>
      <c r="C92" s="2791" t="s">
        <v>5869</v>
      </c>
      <c r="D92" s="2792" t="s">
        <v>731</v>
      </c>
      <c r="E92" s="2792">
        <v>3</v>
      </c>
      <c r="F92" s="2793"/>
      <c r="G92" s="2793"/>
      <c r="H92" s="2793"/>
      <c r="I92" s="2793"/>
      <c r="J92" s="2793"/>
      <c r="K92" s="2793"/>
      <c r="L92" s="2794"/>
      <c r="M92" s="2800"/>
      <c r="N92" s="2795"/>
      <c r="O92" s="2793"/>
      <c r="P92" s="2793"/>
      <c r="Q92" s="2793"/>
      <c r="R92" s="2793"/>
      <c r="S92" s="2793"/>
      <c r="T92" s="2794"/>
      <c r="V92" s="2795"/>
      <c r="W92" s="2793"/>
      <c r="X92" s="2793"/>
      <c r="Y92" s="2793"/>
      <c r="Z92" s="2793"/>
      <c r="AA92" s="2793"/>
      <c r="AB92" s="2794"/>
      <c r="AD92" s="2640"/>
      <c r="AE92" s="2638"/>
      <c r="AF92" s="2638"/>
      <c r="AG92" s="2641"/>
      <c r="AH92" s="2642"/>
      <c r="AI92" s="2642"/>
      <c r="AJ92" s="2642"/>
      <c r="AK92" s="2642"/>
      <c r="AL92" s="2642"/>
      <c r="AM92" s="2642"/>
      <c r="AN92" s="2750"/>
      <c r="AO92" s="2758"/>
      <c r="AP92" s="2548" t="s">
        <v>7173</v>
      </c>
      <c r="AS92" s="3438" t="str">
        <f t="shared" si="1"/>
        <v>Please complete all cells in row</v>
      </c>
      <c r="AT92" s="3132">
        <v>3</v>
      </c>
      <c r="AU92" s="3485"/>
    </row>
    <row r="93" spans="2:47" ht="17.25" customHeight="1">
      <c r="B93" s="2790" t="s">
        <v>6039</v>
      </c>
      <c r="C93" s="2791" t="s">
        <v>5869</v>
      </c>
      <c r="D93" s="2792" t="s">
        <v>731</v>
      </c>
      <c r="E93" s="2792">
        <v>3</v>
      </c>
      <c r="F93" s="2793"/>
      <c r="G93" s="2793"/>
      <c r="H93" s="2793"/>
      <c r="I93" s="2793"/>
      <c r="J93" s="2793"/>
      <c r="K93" s="2793"/>
      <c r="L93" s="2794"/>
      <c r="M93" s="2800"/>
      <c r="N93" s="2795"/>
      <c r="O93" s="2793"/>
      <c r="P93" s="2793"/>
      <c r="Q93" s="2793"/>
      <c r="R93" s="2793"/>
      <c r="S93" s="2793"/>
      <c r="T93" s="2794"/>
      <c r="V93" s="2795"/>
      <c r="W93" s="2793"/>
      <c r="X93" s="2793"/>
      <c r="Y93" s="2793"/>
      <c r="Z93" s="2793"/>
      <c r="AA93" s="2793"/>
      <c r="AB93" s="2794"/>
      <c r="AD93" s="2640"/>
      <c r="AE93" s="2638"/>
      <c r="AF93" s="2638"/>
      <c r="AG93" s="2641"/>
      <c r="AH93" s="2642"/>
      <c r="AI93" s="2642"/>
      <c r="AJ93" s="2642"/>
      <c r="AK93" s="2642"/>
      <c r="AL93" s="2642"/>
      <c r="AM93" s="2642"/>
      <c r="AN93" s="2750"/>
      <c r="AO93" s="2758"/>
      <c r="AP93" s="2548" t="s">
        <v>7174</v>
      </c>
      <c r="AS93" s="3438" t="str">
        <f t="shared" si="1"/>
        <v>Please complete all cells in row</v>
      </c>
      <c r="AT93" s="3132">
        <v>3</v>
      </c>
      <c r="AU93" s="3485"/>
    </row>
    <row r="94" spans="2:47" ht="17.25" customHeight="1">
      <c r="B94" s="2790" t="s">
        <v>6041</v>
      </c>
      <c r="C94" s="2791" t="s">
        <v>5869</v>
      </c>
      <c r="D94" s="2792" t="s">
        <v>731</v>
      </c>
      <c r="E94" s="2792">
        <v>3</v>
      </c>
      <c r="F94" s="2793"/>
      <c r="G94" s="2793"/>
      <c r="H94" s="2793"/>
      <c r="I94" s="2793"/>
      <c r="J94" s="2793"/>
      <c r="K94" s="2793"/>
      <c r="L94" s="2794"/>
      <c r="M94" s="2800"/>
      <c r="N94" s="2795"/>
      <c r="O94" s="2793"/>
      <c r="P94" s="2793"/>
      <c r="Q94" s="2793"/>
      <c r="R94" s="2793"/>
      <c r="S94" s="2793"/>
      <c r="T94" s="2794"/>
      <c r="V94" s="2795"/>
      <c r="W94" s="2793"/>
      <c r="X94" s="2793"/>
      <c r="Y94" s="2793"/>
      <c r="Z94" s="2793"/>
      <c r="AA94" s="2793"/>
      <c r="AB94" s="2794"/>
      <c r="AD94" s="2640"/>
      <c r="AE94" s="2638"/>
      <c r="AF94" s="2638"/>
      <c r="AG94" s="2641"/>
      <c r="AH94" s="2642"/>
      <c r="AI94" s="2642"/>
      <c r="AJ94" s="2642"/>
      <c r="AK94" s="2642"/>
      <c r="AL94" s="2642"/>
      <c r="AM94" s="2642"/>
      <c r="AN94" s="2750"/>
      <c r="AO94" s="2758"/>
      <c r="AP94" s="2548" t="s">
        <v>7175</v>
      </c>
      <c r="AS94" s="3438" t="str">
        <f t="shared" si="1"/>
        <v>Please complete all cells in row</v>
      </c>
      <c r="AT94" s="3132">
        <v>3</v>
      </c>
      <c r="AU94" s="3485"/>
    </row>
    <row r="95" spans="2:47" ht="17.25" customHeight="1">
      <c r="B95" s="2790" t="s">
        <v>6043</v>
      </c>
      <c r="C95" s="2791" t="s">
        <v>5869</v>
      </c>
      <c r="D95" s="2792" t="s">
        <v>731</v>
      </c>
      <c r="E95" s="2792">
        <v>3</v>
      </c>
      <c r="F95" s="2793"/>
      <c r="G95" s="2793"/>
      <c r="H95" s="2793"/>
      <c r="I95" s="2793"/>
      <c r="J95" s="2793"/>
      <c r="K95" s="2793"/>
      <c r="L95" s="2794"/>
      <c r="M95" s="2800"/>
      <c r="N95" s="2795"/>
      <c r="O95" s="2793"/>
      <c r="P95" s="2793"/>
      <c r="Q95" s="2793"/>
      <c r="R95" s="2793"/>
      <c r="S95" s="2793"/>
      <c r="T95" s="2794"/>
      <c r="V95" s="2795"/>
      <c r="W95" s="2793"/>
      <c r="X95" s="2793"/>
      <c r="Y95" s="2793"/>
      <c r="Z95" s="2793"/>
      <c r="AA95" s="2793"/>
      <c r="AB95" s="2794"/>
      <c r="AD95" s="2640"/>
      <c r="AE95" s="2638"/>
      <c r="AF95" s="2638"/>
      <c r="AG95" s="2641"/>
      <c r="AH95" s="2642"/>
      <c r="AI95" s="2642"/>
      <c r="AJ95" s="2642"/>
      <c r="AK95" s="2642"/>
      <c r="AL95" s="2642"/>
      <c r="AM95" s="2642"/>
      <c r="AN95" s="2750"/>
      <c r="AO95" s="2758"/>
      <c r="AP95" s="2548" t="s">
        <v>7176</v>
      </c>
      <c r="AS95" s="3438" t="str">
        <f t="shared" si="1"/>
        <v>Please complete all cells in row</v>
      </c>
      <c r="AT95" s="3132">
        <v>3</v>
      </c>
      <c r="AU95" s="3485"/>
    </row>
    <row r="96" spans="2:47" ht="17.25" customHeight="1">
      <c r="B96" s="2790" t="s">
        <v>6045</v>
      </c>
      <c r="C96" s="2791" t="s">
        <v>5869</v>
      </c>
      <c r="D96" s="2792" t="s">
        <v>731</v>
      </c>
      <c r="E96" s="2792">
        <v>3</v>
      </c>
      <c r="F96" s="2793"/>
      <c r="G96" s="2793"/>
      <c r="H96" s="2793"/>
      <c r="I96" s="2793"/>
      <c r="J96" s="2793"/>
      <c r="K96" s="2793"/>
      <c r="L96" s="2794"/>
      <c r="M96" s="2800"/>
      <c r="N96" s="2795"/>
      <c r="O96" s="2793"/>
      <c r="P96" s="2793"/>
      <c r="Q96" s="2793"/>
      <c r="R96" s="2793"/>
      <c r="S96" s="2793"/>
      <c r="T96" s="2794"/>
      <c r="V96" s="2795"/>
      <c r="W96" s="2793"/>
      <c r="X96" s="2793"/>
      <c r="Y96" s="2793"/>
      <c r="Z96" s="2793"/>
      <c r="AA96" s="2793"/>
      <c r="AB96" s="2794"/>
      <c r="AD96" s="2640"/>
      <c r="AE96" s="2638"/>
      <c r="AF96" s="2638"/>
      <c r="AG96" s="2641"/>
      <c r="AH96" s="2642"/>
      <c r="AI96" s="2642"/>
      <c r="AJ96" s="2642"/>
      <c r="AK96" s="2642"/>
      <c r="AL96" s="2642"/>
      <c r="AM96" s="2642"/>
      <c r="AN96" s="2750"/>
      <c r="AO96" s="2758"/>
      <c r="AP96" s="2548" t="s">
        <v>7177</v>
      </c>
      <c r="AS96" s="3438" t="str">
        <f t="shared" si="1"/>
        <v>Please complete all cells in row</v>
      </c>
      <c r="AT96" s="3132">
        <v>3</v>
      </c>
      <c r="AU96" s="3485"/>
    </row>
    <row r="97" spans="2:47" ht="17.25" customHeight="1">
      <c r="B97" s="2790" t="s">
        <v>6047</v>
      </c>
      <c r="C97" s="2791" t="s">
        <v>5869</v>
      </c>
      <c r="D97" s="2792" t="s">
        <v>731</v>
      </c>
      <c r="E97" s="2792">
        <v>3</v>
      </c>
      <c r="F97" s="2793"/>
      <c r="G97" s="2793"/>
      <c r="H97" s="2793"/>
      <c r="I97" s="2793"/>
      <c r="J97" s="2793"/>
      <c r="K97" s="2793"/>
      <c r="L97" s="2794"/>
      <c r="M97" s="2800"/>
      <c r="N97" s="2795"/>
      <c r="O97" s="2793"/>
      <c r="P97" s="2793"/>
      <c r="Q97" s="2793"/>
      <c r="R97" s="2793"/>
      <c r="S97" s="2793"/>
      <c r="T97" s="2794"/>
      <c r="V97" s="2795"/>
      <c r="W97" s="2793"/>
      <c r="X97" s="2793"/>
      <c r="Y97" s="2793"/>
      <c r="Z97" s="2793"/>
      <c r="AA97" s="2793"/>
      <c r="AB97" s="2794"/>
      <c r="AD97" s="2640"/>
      <c r="AE97" s="2638"/>
      <c r="AF97" s="2638"/>
      <c r="AG97" s="2641"/>
      <c r="AH97" s="2642"/>
      <c r="AI97" s="2642"/>
      <c r="AJ97" s="2642"/>
      <c r="AK97" s="2642"/>
      <c r="AL97" s="2642"/>
      <c r="AM97" s="2642"/>
      <c r="AN97" s="2750"/>
      <c r="AO97" s="2758"/>
      <c r="AP97" s="2548" t="s">
        <v>7178</v>
      </c>
      <c r="AS97" s="3438" t="str">
        <f t="shared" si="1"/>
        <v>Please complete all cells in row</v>
      </c>
      <c r="AT97" s="3132">
        <v>3</v>
      </c>
      <c r="AU97" s="3485"/>
    </row>
    <row r="98" spans="2:47" ht="17.25" customHeight="1">
      <c r="B98" s="2790" t="s">
        <v>6049</v>
      </c>
      <c r="C98" s="2791" t="s">
        <v>5869</v>
      </c>
      <c r="D98" s="2792" t="s">
        <v>731</v>
      </c>
      <c r="E98" s="2792">
        <v>3</v>
      </c>
      <c r="F98" s="2793"/>
      <c r="G98" s="2793"/>
      <c r="H98" s="2793"/>
      <c r="I98" s="2793"/>
      <c r="J98" s="2793"/>
      <c r="K98" s="2793"/>
      <c r="L98" s="2794"/>
      <c r="M98" s="2800"/>
      <c r="N98" s="2795"/>
      <c r="O98" s="2793"/>
      <c r="P98" s="2793"/>
      <c r="Q98" s="2793"/>
      <c r="R98" s="2793"/>
      <c r="S98" s="2793"/>
      <c r="T98" s="2794"/>
      <c r="V98" s="2795"/>
      <c r="W98" s="2793"/>
      <c r="X98" s="2793"/>
      <c r="Y98" s="2793"/>
      <c r="Z98" s="2793"/>
      <c r="AA98" s="2793"/>
      <c r="AB98" s="2794"/>
      <c r="AD98" s="2640"/>
      <c r="AE98" s="2638"/>
      <c r="AF98" s="2638"/>
      <c r="AG98" s="2641"/>
      <c r="AH98" s="2642"/>
      <c r="AI98" s="2642"/>
      <c r="AJ98" s="2642"/>
      <c r="AK98" s="2642"/>
      <c r="AL98" s="2642"/>
      <c r="AM98" s="2642"/>
      <c r="AN98" s="2750"/>
      <c r="AO98" s="2758"/>
      <c r="AP98" s="2548" t="s">
        <v>7179</v>
      </c>
      <c r="AS98" s="3438" t="str">
        <f t="shared" si="1"/>
        <v>Please complete all cells in row</v>
      </c>
      <c r="AT98" s="3132">
        <v>3</v>
      </c>
      <c r="AU98" s="3485"/>
    </row>
    <row r="99" spans="2:47" ht="17.25" customHeight="1">
      <c r="B99" s="2790" t="s">
        <v>6051</v>
      </c>
      <c r="C99" s="2791" t="s">
        <v>5869</v>
      </c>
      <c r="D99" s="2792" t="s">
        <v>731</v>
      </c>
      <c r="E99" s="2792">
        <v>3</v>
      </c>
      <c r="F99" s="2793"/>
      <c r="G99" s="2793"/>
      <c r="H99" s="2793"/>
      <c r="I99" s="2793"/>
      <c r="J99" s="2793"/>
      <c r="K99" s="2793"/>
      <c r="L99" s="2794"/>
      <c r="M99" s="2800"/>
      <c r="N99" s="2795"/>
      <c r="O99" s="2793"/>
      <c r="P99" s="2793"/>
      <c r="Q99" s="2793"/>
      <c r="R99" s="2793"/>
      <c r="S99" s="2793"/>
      <c r="T99" s="2794"/>
      <c r="V99" s="2795"/>
      <c r="W99" s="2793"/>
      <c r="X99" s="2793"/>
      <c r="Y99" s="2793"/>
      <c r="Z99" s="2793"/>
      <c r="AA99" s="2793"/>
      <c r="AB99" s="2794"/>
      <c r="AD99" s="2640"/>
      <c r="AE99" s="2638"/>
      <c r="AF99" s="2638"/>
      <c r="AG99" s="2641"/>
      <c r="AH99" s="2642"/>
      <c r="AI99" s="2642"/>
      <c r="AJ99" s="2642"/>
      <c r="AK99" s="2642"/>
      <c r="AL99" s="2642"/>
      <c r="AM99" s="2642"/>
      <c r="AN99" s="2750"/>
      <c r="AO99" s="2758"/>
      <c r="AP99" s="2548" t="s">
        <v>7180</v>
      </c>
      <c r="AS99" s="3438" t="str">
        <f t="shared" si="1"/>
        <v>Please complete all cells in row</v>
      </c>
      <c r="AT99" s="3132">
        <v>3</v>
      </c>
      <c r="AU99" s="3485"/>
    </row>
    <row r="100" spans="2:47" ht="17.25" customHeight="1">
      <c r="B100" s="2790" t="s">
        <v>6053</v>
      </c>
      <c r="C100" s="2791" t="s">
        <v>5869</v>
      </c>
      <c r="D100" s="2792" t="s">
        <v>731</v>
      </c>
      <c r="E100" s="2792">
        <v>3</v>
      </c>
      <c r="F100" s="2793"/>
      <c r="G100" s="2793"/>
      <c r="H100" s="2793"/>
      <c r="I100" s="2793"/>
      <c r="J100" s="2793"/>
      <c r="K100" s="2793"/>
      <c r="L100" s="2794"/>
      <c r="M100" s="2800"/>
      <c r="N100" s="2795"/>
      <c r="O100" s="2793"/>
      <c r="P100" s="2793"/>
      <c r="Q100" s="2793"/>
      <c r="R100" s="2793"/>
      <c r="S100" s="2793"/>
      <c r="T100" s="2794"/>
      <c r="V100" s="2795"/>
      <c r="W100" s="2793"/>
      <c r="X100" s="2793"/>
      <c r="Y100" s="2793"/>
      <c r="Z100" s="2793"/>
      <c r="AA100" s="2793"/>
      <c r="AB100" s="2794"/>
      <c r="AD100" s="2640"/>
      <c r="AE100" s="2638"/>
      <c r="AF100" s="2638"/>
      <c r="AG100" s="2641"/>
      <c r="AH100" s="2642"/>
      <c r="AI100" s="2642"/>
      <c r="AJ100" s="2642"/>
      <c r="AK100" s="2642"/>
      <c r="AL100" s="2642"/>
      <c r="AM100" s="2642"/>
      <c r="AN100" s="2750"/>
      <c r="AO100" s="2758"/>
      <c r="AP100" s="2548" t="s">
        <v>7181</v>
      </c>
      <c r="AS100" s="3438" t="str">
        <f t="shared" si="1"/>
        <v>Please complete all cells in row</v>
      </c>
      <c r="AT100" s="3132">
        <v>3</v>
      </c>
      <c r="AU100" s="3485"/>
    </row>
    <row r="101" spans="2:47" ht="17.25" customHeight="1">
      <c r="B101" s="2790" t="s">
        <v>6055</v>
      </c>
      <c r="C101" s="2791" t="s">
        <v>5869</v>
      </c>
      <c r="D101" s="2792" t="s">
        <v>731</v>
      </c>
      <c r="E101" s="2792">
        <v>3</v>
      </c>
      <c r="F101" s="2793"/>
      <c r="G101" s="2793"/>
      <c r="H101" s="2793"/>
      <c r="I101" s="2793"/>
      <c r="J101" s="2793"/>
      <c r="K101" s="2793"/>
      <c r="L101" s="2794"/>
      <c r="M101" s="2800"/>
      <c r="N101" s="2795"/>
      <c r="O101" s="2793"/>
      <c r="P101" s="2793"/>
      <c r="Q101" s="2793"/>
      <c r="R101" s="2793"/>
      <c r="S101" s="2793"/>
      <c r="T101" s="2794"/>
      <c r="V101" s="2795"/>
      <c r="W101" s="2793"/>
      <c r="X101" s="2793"/>
      <c r="Y101" s="2793"/>
      <c r="Z101" s="2793"/>
      <c r="AA101" s="2793"/>
      <c r="AB101" s="2794"/>
      <c r="AD101" s="2640"/>
      <c r="AE101" s="2638"/>
      <c r="AF101" s="2638"/>
      <c r="AG101" s="2641"/>
      <c r="AH101" s="2642"/>
      <c r="AI101" s="2642"/>
      <c r="AJ101" s="2642"/>
      <c r="AK101" s="2642"/>
      <c r="AL101" s="2642"/>
      <c r="AM101" s="2642"/>
      <c r="AN101" s="2750"/>
      <c r="AO101" s="2758"/>
      <c r="AP101" s="2548" t="s">
        <v>7182</v>
      </c>
      <c r="AS101" s="3438" t="str">
        <f t="shared" si="1"/>
        <v>Please complete all cells in row</v>
      </c>
      <c r="AT101" s="3132">
        <v>3</v>
      </c>
      <c r="AU101" s="3485"/>
    </row>
    <row r="102" spans="2:47" ht="17.25" customHeight="1">
      <c r="B102" s="2790" t="s">
        <v>6057</v>
      </c>
      <c r="C102" s="2791" t="s">
        <v>5869</v>
      </c>
      <c r="D102" s="2792" t="s">
        <v>731</v>
      </c>
      <c r="E102" s="2792">
        <v>3</v>
      </c>
      <c r="F102" s="2793"/>
      <c r="G102" s="2793"/>
      <c r="H102" s="2793"/>
      <c r="I102" s="2793"/>
      <c r="J102" s="2793"/>
      <c r="K102" s="2793"/>
      <c r="L102" s="2794"/>
      <c r="M102" s="2800"/>
      <c r="N102" s="2795"/>
      <c r="O102" s="2793"/>
      <c r="P102" s="2793"/>
      <c r="Q102" s="2793"/>
      <c r="R102" s="2793"/>
      <c r="S102" s="2793"/>
      <c r="T102" s="2794"/>
      <c r="V102" s="2795"/>
      <c r="W102" s="2793"/>
      <c r="X102" s="2793"/>
      <c r="Y102" s="2793"/>
      <c r="Z102" s="2793"/>
      <c r="AA102" s="2793"/>
      <c r="AB102" s="2794"/>
      <c r="AD102" s="2640"/>
      <c r="AE102" s="2638"/>
      <c r="AF102" s="2638"/>
      <c r="AG102" s="2641"/>
      <c r="AH102" s="2642"/>
      <c r="AI102" s="2642"/>
      <c r="AJ102" s="2642"/>
      <c r="AK102" s="2642"/>
      <c r="AL102" s="2642"/>
      <c r="AM102" s="2642"/>
      <c r="AN102" s="2750"/>
      <c r="AO102" s="2758"/>
      <c r="AP102" s="2548" t="s">
        <v>7183</v>
      </c>
      <c r="AS102" s="3438" t="str">
        <f t="shared" si="1"/>
        <v>Please complete all cells in row</v>
      </c>
      <c r="AT102" s="3132">
        <v>3</v>
      </c>
      <c r="AU102" s="3485"/>
    </row>
    <row r="103" spans="2:47" ht="17.25" customHeight="1">
      <c r="B103" s="2790" t="s">
        <v>6059</v>
      </c>
      <c r="C103" s="2791" t="s">
        <v>5869</v>
      </c>
      <c r="D103" s="2792" t="s">
        <v>731</v>
      </c>
      <c r="E103" s="2792">
        <v>3</v>
      </c>
      <c r="F103" s="2793"/>
      <c r="G103" s="2793"/>
      <c r="H103" s="2793"/>
      <c r="I103" s="2793"/>
      <c r="J103" s="2793"/>
      <c r="K103" s="2793"/>
      <c r="L103" s="2794"/>
      <c r="M103" s="2800"/>
      <c r="N103" s="2795"/>
      <c r="O103" s="2793"/>
      <c r="P103" s="2793"/>
      <c r="Q103" s="2793"/>
      <c r="R103" s="2793"/>
      <c r="S103" s="2793"/>
      <c r="T103" s="2794"/>
      <c r="V103" s="2795"/>
      <c r="W103" s="2793"/>
      <c r="X103" s="2793"/>
      <c r="Y103" s="2793"/>
      <c r="Z103" s="2793"/>
      <c r="AA103" s="2793"/>
      <c r="AB103" s="2794"/>
      <c r="AD103" s="2640"/>
      <c r="AE103" s="2638"/>
      <c r="AF103" s="2638"/>
      <c r="AG103" s="2641"/>
      <c r="AH103" s="2642"/>
      <c r="AI103" s="2642"/>
      <c r="AJ103" s="2642"/>
      <c r="AK103" s="2642"/>
      <c r="AL103" s="2642"/>
      <c r="AM103" s="2642"/>
      <c r="AN103" s="2750"/>
      <c r="AO103" s="2758"/>
      <c r="AP103" s="2548" t="s">
        <v>7184</v>
      </c>
      <c r="AS103" s="3438" t="str">
        <f t="shared" si="1"/>
        <v>Please complete all cells in row</v>
      </c>
      <c r="AT103" s="3132">
        <v>3</v>
      </c>
      <c r="AU103" s="3485"/>
    </row>
    <row r="104" spans="2:47" ht="17.25" customHeight="1">
      <c r="B104" s="2790" t="s">
        <v>6061</v>
      </c>
      <c r="C104" s="2791" t="s">
        <v>5869</v>
      </c>
      <c r="D104" s="2792" t="s">
        <v>731</v>
      </c>
      <c r="E104" s="2792">
        <v>3</v>
      </c>
      <c r="F104" s="2793"/>
      <c r="G104" s="2793"/>
      <c r="H104" s="2793"/>
      <c r="I104" s="2793"/>
      <c r="J104" s="2793"/>
      <c r="K104" s="2793"/>
      <c r="L104" s="2794"/>
      <c r="M104" s="2800"/>
      <c r="N104" s="2795"/>
      <c r="O104" s="2793"/>
      <c r="P104" s="2793"/>
      <c r="Q104" s="2793"/>
      <c r="R104" s="2793"/>
      <c r="S104" s="2793"/>
      <c r="T104" s="2794"/>
      <c r="V104" s="2795"/>
      <c r="W104" s="2793"/>
      <c r="X104" s="2793"/>
      <c r="Y104" s="2793"/>
      <c r="Z104" s="2793"/>
      <c r="AA104" s="2793"/>
      <c r="AB104" s="2794"/>
      <c r="AD104" s="2640"/>
      <c r="AE104" s="2638"/>
      <c r="AF104" s="2638"/>
      <c r="AG104" s="2641"/>
      <c r="AH104" s="2642"/>
      <c r="AI104" s="2642"/>
      <c r="AJ104" s="2642"/>
      <c r="AK104" s="2642"/>
      <c r="AL104" s="2642"/>
      <c r="AM104" s="2642"/>
      <c r="AN104" s="2750"/>
      <c r="AO104" s="2758"/>
      <c r="AP104" s="2548" t="s">
        <v>7185</v>
      </c>
      <c r="AS104" s="3438" t="str">
        <f t="shared" si="1"/>
        <v>Please complete all cells in row</v>
      </c>
      <c r="AT104" s="3132">
        <v>3</v>
      </c>
      <c r="AU104" s="3485"/>
    </row>
    <row r="105" spans="2:47" ht="17.25" customHeight="1">
      <c r="B105" s="2790" t="s">
        <v>6063</v>
      </c>
      <c r="C105" s="2791" t="s">
        <v>5869</v>
      </c>
      <c r="D105" s="2792" t="s">
        <v>731</v>
      </c>
      <c r="E105" s="2792">
        <v>3</v>
      </c>
      <c r="F105" s="2793"/>
      <c r="G105" s="2793"/>
      <c r="H105" s="2793"/>
      <c r="I105" s="2793"/>
      <c r="J105" s="2793"/>
      <c r="K105" s="2793"/>
      <c r="L105" s="2794"/>
      <c r="M105" s="2800"/>
      <c r="N105" s="2795"/>
      <c r="O105" s="2793"/>
      <c r="P105" s="2793"/>
      <c r="Q105" s="2793"/>
      <c r="R105" s="2793"/>
      <c r="S105" s="2793"/>
      <c r="T105" s="2794"/>
      <c r="V105" s="2795"/>
      <c r="W105" s="2793"/>
      <c r="X105" s="2793"/>
      <c r="Y105" s="2793"/>
      <c r="Z105" s="2793"/>
      <c r="AA105" s="2793"/>
      <c r="AB105" s="2794"/>
      <c r="AD105" s="2640"/>
      <c r="AE105" s="2638"/>
      <c r="AF105" s="2638"/>
      <c r="AG105" s="2641"/>
      <c r="AH105" s="2642"/>
      <c r="AI105" s="2642"/>
      <c r="AJ105" s="2642"/>
      <c r="AK105" s="2642"/>
      <c r="AL105" s="2642"/>
      <c r="AM105" s="2642"/>
      <c r="AN105" s="2750"/>
      <c r="AO105" s="2758"/>
      <c r="AP105" s="2548" t="s">
        <v>7186</v>
      </c>
      <c r="AS105" s="3438" t="str">
        <f t="shared" si="1"/>
        <v>Please complete all cells in row</v>
      </c>
      <c r="AT105" s="3132">
        <v>3</v>
      </c>
      <c r="AU105" s="3485"/>
    </row>
    <row r="106" spans="2:47" ht="17.25" customHeight="1">
      <c r="B106" s="2790" t="s">
        <v>6065</v>
      </c>
      <c r="C106" s="2791" t="s">
        <v>5869</v>
      </c>
      <c r="D106" s="2792" t="s">
        <v>731</v>
      </c>
      <c r="E106" s="2792">
        <v>3</v>
      </c>
      <c r="F106" s="2793"/>
      <c r="G106" s="2793"/>
      <c r="H106" s="2793"/>
      <c r="I106" s="2793"/>
      <c r="J106" s="2793"/>
      <c r="K106" s="2793"/>
      <c r="L106" s="2794"/>
      <c r="M106" s="2800"/>
      <c r="N106" s="2795"/>
      <c r="O106" s="2793"/>
      <c r="P106" s="2793"/>
      <c r="Q106" s="2793"/>
      <c r="R106" s="2793"/>
      <c r="S106" s="2793"/>
      <c r="T106" s="2794"/>
      <c r="V106" s="2795"/>
      <c r="W106" s="2793"/>
      <c r="X106" s="2793"/>
      <c r="Y106" s="2793"/>
      <c r="Z106" s="2793"/>
      <c r="AA106" s="2793"/>
      <c r="AB106" s="2794"/>
      <c r="AD106" s="2640"/>
      <c r="AE106" s="2638"/>
      <c r="AF106" s="2638"/>
      <c r="AG106" s="2641"/>
      <c r="AH106" s="2642"/>
      <c r="AI106" s="2642"/>
      <c r="AJ106" s="2642"/>
      <c r="AK106" s="2642"/>
      <c r="AL106" s="2642"/>
      <c r="AM106" s="2642"/>
      <c r="AN106" s="2750"/>
      <c r="AO106" s="2758"/>
      <c r="AP106" s="2548" t="s">
        <v>7187</v>
      </c>
      <c r="AS106" s="3438" t="str">
        <f t="shared" si="1"/>
        <v>Please complete all cells in row</v>
      </c>
      <c r="AT106" s="3132">
        <v>3</v>
      </c>
      <c r="AU106" s="3485"/>
    </row>
    <row r="107" spans="2:47" ht="17.25" customHeight="1">
      <c r="B107" s="2790" t="s">
        <v>6067</v>
      </c>
      <c r="C107" s="2791" t="s">
        <v>5869</v>
      </c>
      <c r="D107" s="2792" t="s">
        <v>731</v>
      </c>
      <c r="E107" s="2792">
        <v>3</v>
      </c>
      <c r="F107" s="2793"/>
      <c r="G107" s="2793"/>
      <c r="H107" s="2793"/>
      <c r="I107" s="2793"/>
      <c r="J107" s="2793"/>
      <c r="K107" s="2793"/>
      <c r="L107" s="2794"/>
      <c r="M107" s="2800"/>
      <c r="N107" s="2795"/>
      <c r="O107" s="2793"/>
      <c r="P107" s="2793"/>
      <c r="Q107" s="2793"/>
      <c r="R107" s="2793"/>
      <c r="S107" s="2793"/>
      <c r="T107" s="2794"/>
      <c r="V107" s="2795"/>
      <c r="W107" s="2793"/>
      <c r="X107" s="2793"/>
      <c r="Y107" s="2793"/>
      <c r="Z107" s="2793"/>
      <c r="AA107" s="2793"/>
      <c r="AB107" s="2794"/>
      <c r="AD107" s="2640"/>
      <c r="AE107" s="2638"/>
      <c r="AF107" s="2638"/>
      <c r="AG107" s="2641"/>
      <c r="AH107" s="2642"/>
      <c r="AI107" s="2642"/>
      <c r="AJ107" s="2642"/>
      <c r="AK107" s="2642"/>
      <c r="AL107" s="2642"/>
      <c r="AM107" s="2642"/>
      <c r="AN107" s="2750"/>
      <c r="AO107" s="2758"/>
      <c r="AP107" s="2548" t="s">
        <v>7188</v>
      </c>
      <c r="AS107" s="3438" t="str">
        <f t="shared" si="1"/>
        <v>Please complete all cells in row</v>
      </c>
      <c r="AT107" s="3132">
        <v>3</v>
      </c>
      <c r="AU107" s="3485"/>
    </row>
    <row r="108" spans="2:47" ht="17.25" customHeight="1">
      <c r="B108" s="2790" t="s">
        <v>6069</v>
      </c>
      <c r="C108" s="2791" t="s">
        <v>5869</v>
      </c>
      <c r="D108" s="2792" t="s">
        <v>731</v>
      </c>
      <c r="E108" s="2792">
        <v>3</v>
      </c>
      <c r="F108" s="2793"/>
      <c r="G108" s="2793"/>
      <c r="H108" s="2793"/>
      <c r="I108" s="2793"/>
      <c r="J108" s="2793"/>
      <c r="K108" s="2793"/>
      <c r="L108" s="2794"/>
      <c r="M108" s="2800"/>
      <c r="N108" s="2795"/>
      <c r="O108" s="2793"/>
      <c r="P108" s="2793"/>
      <c r="Q108" s="2793"/>
      <c r="R108" s="2793"/>
      <c r="S108" s="2793"/>
      <c r="T108" s="2794"/>
      <c r="V108" s="2795"/>
      <c r="W108" s="2793"/>
      <c r="X108" s="2793"/>
      <c r="Y108" s="2793"/>
      <c r="Z108" s="2793"/>
      <c r="AA108" s="2793"/>
      <c r="AB108" s="2794"/>
      <c r="AD108" s="2640"/>
      <c r="AE108" s="2638"/>
      <c r="AF108" s="2638"/>
      <c r="AG108" s="2641"/>
      <c r="AH108" s="2642"/>
      <c r="AI108" s="2642"/>
      <c r="AJ108" s="2642"/>
      <c r="AK108" s="2642"/>
      <c r="AL108" s="2642"/>
      <c r="AM108" s="2642"/>
      <c r="AN108" s="2750"/>
      <c r="AO108" s="2758"/>
      <c r="AP108" s="2548" t="s">
        <v>7189</v>
      </c>
      <c r="AS108" s="3438" t="str">
        <f t="shared" si="1"/>
        <v>Please complete all cells in row</v>
      </c>
      <c r="AT108" s="3132">
        <v>3</v>
      </c>
      <c r="AU108" s="3485"/>
    </row>
    <row r="109" spans="2:47" ht="17.25" customHeight="1">
      <c r="B109" s="2790" t="s">
        <v>6071</v>
      </c>
      <c r="C109" s="2791" t="s">
        <v>5869</v>
      </c>
      <c r="D109" s="2792" t="s">
        <v>731</v>
      </c>
      <c r="E109" s="2792">
        <v>3</v>
      </c>
      <c r="F109" s="2793"/>
      <c r="G109" s="2793"/>
      <c r="H109" s="2793"/>
      <c r="I109" s="2793"/>
      <c r="J109" s="2793"/>
      <c r="K109" s="2793"/>
      <c r="L109" s="2794"/>
      <c r="M109" s="2800"/>
      <c r="N109" s="2795"/>
      <c r="O109" s="2793"/>
      <c r="P109" s="2793"/>
      <c r="Q109" s="2793"/>
      <c r="R109" s="2793"/>
      <c r="S109" s="2793"/>
      <c r="T109" s="2794"/>
      <c r="V109" s="2795"/>
      <c r="W109" s="2793"/>
      <c r="X109" s="2793"/>
      <c r="Y109" s="2793"/>
      <c r="Z109" s="2793"/>
      <c r="AA109" s="2793"/>
      <c r="AB109" s="2794"/>
      <c r="AD109" s="2640"/>
      <c r="AE109" s="2638"/>
      <c r="AF109" s="2638"/>
      <c r="AG109" s="2641"/>
      <c r="AH109" s="2642"/>
      <c r="AI109" s="2642"/>
      <c r="AJ109" s="2642"/>
      <c r="AK109" s="2642"/>
      <c r="AL109" s="2642"/>
      <c r="AM109" s="2642"/>
      <c r="AN109" s="2750"/>
      <c r="AO109" s="2758"/>
      <c r="AP109" s="2548" t="s">
        <v>7190</v>
      </c>
      <c r="AS109" s="3438" t="str">
        <f t="shared" si="1"/>
        <v>Please complete all cells in row</v>
      </c>
      <c r="AT109" s="3132">
        <v>3</v>
      </c>
      <c r="AU109" s="3485"/>
    </row>
    <row r="110" spans="2:47" ht="17.25" customHeight="1">
      <c r="B110" s="2790" t="s">
        <v>6073</v>
      </c>
      <c r="C110" s="2791" t="s">
        <v>5869</v>
      </c>
      <c r="D110" s="2792" t="s">
        <v>731</v>
      </c>
      <c r="E110" s="2792">
        <v>3</v>
      </c>
      <c r="F110" s="2793"/>
      <c r="G110" s="2793"/>
      <c r="H110" s="2793"/>
      <c r="I110" s="2793"/>
      <c r="J110" s="2793"/>
      <c r="K110" s="2793"/>
      <c r="L110" s="2794"/>
      <c r="M110" s="2800"/>
      <c r="N110" s="2795"/>
      <c r="O110" s="2793"/>
      <c r="P110" s="2793"/>
      <c r="Q110" s="2793"/>
      <c r="R110" s="2793"/>
      <c r="S110" s="2793"/>
      <c r="T110" s="2794"/>
      <c r="V110" s="2795"/>
      <c r="W110" s="2793"/>
      <c r="X110" s="2793"/>
      <c r="Y110" s="2793"/>
      <c r="Z110" s="2793"/>
      <c r="AA110" s="2793"/>
      <c r="AB110" s="2794"/>
      <c r="AD110" s="2640"/>
      <c r="AE110" s="2638"/>
      <c r="AF110" s="2638"/>
      <c r="AG110" s="2641"/>
      <c r="AH110" s="2642"/>
      <c r="AI110" s="2642"/>
      <c r="AJ110" s="2642"/>
      <c r="AK110" s="2642"/>
      <c r="AL110" s="2642"/>
      <c r="AM110" s="2642"/>
      <c r="AN110" s="2750"/>
      <c r="AO110" s="2758"/>
      <c r="AP110" s="2548" t="s">
        <v>7191</v>
      </c>
      <c r="AS110" s="3438" t="str">
        <f t="shared" si="1"/>
        <v>Please complete all cells in row</v>
      </c>
      <c r="AT110" s="3132">
        <v>3</v>
      </c>
      <c r="AU110" s="3485"/>
    </row>
    <row r="111" spans="2:47" ht="17.25" customHeight="1">
      <c r="B111" s="2790" t="s">
        <v>6075</v>
      </c>
      <c r="C111" s="2791" t="s">
        <v>5869</v>
      </c>
      <c r="D111" s="2792" t="s">
        <v>731</v>
      </c>
      <c r="E111" s="2792">
        <v>3</v>
      </c>
      <c r="F111" s="2793"/>
      <c r="G111" s="2793"/>
      <c r="H111" s="2793"/>
      <c r="I111" s="2793"/>
      <c r="J111" s="2793"/>
      <c r="K111" s="2793"/>
      <c r="L111" s="2794"/>
      <c r="M111" s="2800"/>
      <c r="N111" s="2795"/>
      <c r="O111" s="2793"/>
      <c r="P111" s="2793"/>
      <c r="Q111" s="2793"/>
      <c r="R111" s="2793"/>
      <c r="S111" s="2793"/>
      <c r="T111" s="2794"/>
      <c r="V111" s="2795"/>
      <c r="W111" s="2793"/>
      <c r="X111" s="2793"/>
      <c r="Y111" s="2793"/>
      <c r="Z111" s="2793"/>
      <c r="AA111" s="2793"/>
      <c r="AB111" s="2794"/>
      <c r="AD111" s="2640"/>
      <c r="AE111" s="2638"/>
      <c r="AF111" s="2638"/>
      <c r="AG111" s="2641"/>
      <c r="AH111" s="2642"/>
      <c r="AI111" s="2642"/>
      <c r="AJ111" s="2642"/>
      <c r="AK111" s="2642"/>
      <c r="AL111" s="2642"/>
      <c r="AM111" s="2642"/>
      <c r="AN111" s="2750"/>
      <c r="AO111" s="2758"/>
      <c r="AP111" s="2548" t="s">
        <v>7192</v>
      </c>
      <c r="AS111" s="3438" t="str">
        <f t="shared" si="1"/>
        <v>Please complete all cells in row</v>
      </c>
      <c r="AT111" s="3132">
        <v>3</v>
      </c>
      <c r="AU111" s="3485"/>
    </row>
    <row r="112" spans="2:47" ht="17.25" customHeight="1">
      <c r="B112" s="2790" t="s">
        <v>6077</v>
      </c>
      <c r="C112" s="2791" t="s">
        <v>5869</v>
      </c>
      <c r="D112" s="2792" t="s">
        <v>731</v>
      </c>
      <c r="E112" s="2792">
        <v>3</v>
      </c>
      <c r="F112" s="2793"/>
      <c r="G112" s="2793"/>
      <c r="H112" s="2793"/>
      <c r="I112" s="2793"/>
      <c r="J112" s="2793"/>
      <c r="K112" s="2793"/>
      <c r="L112" s="2794"/>
      <c r="M112" s="2800"/>
      <c r="N112" s="2795"/>
      <c r="O112" s="2793"/>
      <c r="P112" s="2793"/>
      <c r="Q112" s="2793"/>
      <c r="R112" s="2793"/>
      <c r="S112" s="2793"/>
      <c r="T112" s="2794"/>
      <c r="V112" s="2795"/>
      <c r="W112" s="2793"/>
      <c r="X112" s="2793"/>
      <c r="Y112" s="2793"/>
      <c r="Z112" s="2793"/>
      <c r="AA112" s="2793"/>
      <c r="AB112" s="2794"/>
      <c r="AD112" s="2640"/>
      <c r="AE112" s="2638"/>
      <c r="AF112" s="2638"/>
      <c r="AG112" s="2641"/>
      <c r="AH112" s="2642"/>
      <c r="AI112" s="2642"/>
      <c r="AJ112" s="2642"/>
      <c r="AK112" s="2642"/>
      <c r="AL112" s="2642"/>
      <c r="AM112" s="2642"/>
      <c r="AN112" s="2750"/>
      <c r="AO112" s="2758"/>
      <c r="AP112" s="2548" t="s">
        <v>7193</v>
      </c>
      <c r="AS112" s="3438" t="str">
        <f t="shared" si="1"/>
        <v>Please complete all cells in row</v>
      </c>
      <c r="AT112" s="3132">
        <v>3</v>
      </c>
      <c r="AU112" s="3485"/>
    </row>
    <row r="113" spans="2:47" ht="17.25" customHeight="1">
      <c r="B113" s="2790" t="s">
        <v>6079</v>
      </c>
      <c r="C113" s="2791" t="s">
        <v>5869</v>
      </c>
      <c r="D113" s="2792" t="s">
        <v>731</v>
      </c>
      <c r="E113" s="2792">
        <v>3</v>
      </c>
      <c r="F113" s="2793"/>
      <c r="G113" s="2793"/>
      <c r="H113" s="2793"/>
      <c r="I113" s="2793"/>
      <c r="J113" s="2793"/>
      <c r="K113" s="2793"/>
      <c r="L113" s="2794"/>
      <c r="M113" s="2800"/>
      <c r="N113" s="2795"/>
      <c r="O113" s="2793"/>
      <c r="P113" s="2793"/>
      <c r="Q113" s="2793"/>
      <c r="R113" s="2793"/>
      <c r="S113" s="2793"/>
      <c r="T113" s="2794"/>
      <c r="V113" s="2795"/>
      <c r="W113" s="2793"/>
      <c r="X113" s="2793"/>
      <c r="Y113" s="2793"/>
      <c r="Z113" s="2793"/>
      <c r="AA113" s="2793"/>
      <c r="AB113" s="2794"/>
      <c r="AD113" s="2640"/>
      <c r="AE113" s="2638"/>
      <c r="AF113" s="2638"/>
      <c r="AG113" s="2641"/>
      <c r="AH113" s="2642"/>
      <c r="AI113" s="2642"/>
      <c r="AJ113" s="2642"/>
      <c r="AK113" s="2642"/>
      <c r="AL113" s="2642"/>
      <c r="AM113" s="2642"/>
      <c r="AN113" s="2750"/>
      <c r="AO113" s="2758"/>
      <c r="AP113" s="2548" t="s">
        <v>7194</v>
      </c>
      <c r="AS113" s="3438" t="str">
        <f t="shared" si="1"/>
        <v>Please complete all cells in row</v>
      </c>
      <c r="AT113" s="3132">
        <v>3</v>
      </c>
      <c r="AU113" s="3485"/>
    </row>
    <row r="114" spans="2:47" ht="17.25" customHeight="1">
      <c r="B114" s="2790" t="s">
        <v>6081</v>
      </c>
      <c r="C114" s="2791" t="s">
        <v>5869</v>
      </c>
      <c r="D114" s="2792" t="s">
        <v>731</v>
      </c>
      <c r="E114" s="2792">
        <v>3</v>
      </c>
      <c r="F114" s="2793"/>
      <c r="G114" s="2793"/>
      <c r="H114" s="2793"/>
      <c r="I114" s="2793"/>
      <c r="J114" s="2793"/>
      <c r="K114" s="2793"/>
      <c r="L114" s="2794"/>
      <c r="M114" s="2800"/>
      <c r="N114" s="2795"/>
      <c r="O114" s="2793"/>
      <c r="P114" s="2793"/>
      <c r="Q114" s="2793"/>
      <c r="R114" s="2793"/>
      <c r="S114" s="2793"/>
      <c r="T114" s="2794"/>
      <c r="V114" s="2795"/>
      <c r="W114" s="2793"/>
      <c r="X114" s="2793"/>
      <c r="Y114" s="2793"/>
      <c r="Z114" s="2793"/>
      <c r="AA114" s="2793"/>
      <c r="AB114" s="2794"/>
      <c r="AD114" s="2640"/>
      <c r="AE114" s="2638"/>
      <c r="AF114" s="2638"/>
      <c r="AG114" s="2641"/>
      <c r="AH114" s="2642"/>
      <c r="AI114" s="2642"/>
      <c r="AJ114" s="2642"/>
      <c r="AK114" s="2642"/>
      <c r="AL114" s="2642"/>
      <c r="AM114" s="2642"/>
      <c r="AN114" s="2750"/>
      <c r="AO114" s="2758"/>
      <c r="AP114" s="2548" t="s">
        <v>7195</v>
      </c>
      <c r="AS114" s="3438" t="str">
        <f t="shared" si="1"/>
        <v>Please complete all cells in row</v>
      </c>
      <c r="AT114" s="3132">
        <v>3</v>
      </c>
      <c r="AU114" s="3485"/>
    </row>
    <row r="115" spans="2:47" ht="17.25" customHeight="1">
      <c r="B115" s="2790" t="s">
        <v>6083</v>
      </c>
      <c r="C115" s="2791" t="s">
        <v>5869</v>
      </c>
      <c r="D115" s="2792" t="s">
        <v>731</v>
      </c>
      <c r="E115" s="2792">
        <v>3</v>
      </c>
      <c r="F115" s="2793"/>
      <c r="G115" s="2793"/>
      <c r="H115" s="2793"/>
      <c r="I115" s="2793"/>
      <c r="J115" s="2793"/>
      <c r="K115" s="2793"/>
      <c r="L115" s="2794"/>
      <c r="M115" s="2800"/>
      <c r="N115" s="2795"/>
      <c r="O115" s="2793"/>
      <c r="P115" s="2793"/>
      <c r="Q115" s="2793"/>
      <c r="R115" s="2793"/>
      <c r="S115" s="2793"/>
      <c r="T115" s="2794"/>
      <c r="V115" s="2795"/>
      <c r="W115" s="2793"/>
      <c r="X115" s="2793"/>
      <c r="Y115" s="2793"/>
      <c r="Z115" s="2793"/>
      <c r="AA115" s="2793"/>
      <c r="AB115" s="2794"/>
      <c r="AD115" s="2640"/>
      <c r="AE115" s="2638"/>
      <c r="AF115" s="2638"/>
      <c r="AG115" s="2641"/>
      <c r="AH115" s="2642"/>
      <c r="AI115" s="2642"/>
      <c r="AJ115" s="2642"/>
      <c r="AK115" s="2642"/>
      <c r="AL115" s="2642"/>
      <c r="AM115" s="2642"/>
      <c r="AN115" s="2750"/>
      <c r="AO115" s="2758"/>
      <c r="AP115" s="2548" t="s">
        <v>7196</v>
      </c>
      <c r="AS115" s="3438" t="str">
        <f t="shared" si="1"/>
        <v>Please complete all cells in row</v>
      </c>
      <c r="AT115" s="3132">
        <v>3</v>
      </c>
      <c r="AU115" s="3485"/>
    </row>
    <row r="116" spans="2:47" ht="17.25" customHeight="1">
      <c r="B116" s="2790" t="s">
        <v>6085</v>
      </c>
      <c r="C116" s="2791" t="s">
        <v>5869</v>
      </c>
      <c r="D116" s="2792" t="s">
        <v>731</v>
      </c>
      <c r="E116" s="2792">
        <v>3</v>
      </c>
      <c r="F116" s="2793"/>
      <c r="G116" s="2793"/>
      <c r="H116" s="2793"/>
      <c r="I116" s="2793"/>
      <c r="J116" s="2793"/>
      <c r="K116" s="2793"/>
      <c r="L116" s="2794"/>
      <c r="M116" s="2800"/>
      <c r="N116" s="2795"/>
      <c r="O116" s="2793"/>
      <c r="P116" s="2793"/>
      <c r="Q116" s="2793"/>
      <c r="R116" s="2793"/>
      <c r="S116" s="2793"/>
      <c r="T116" s="2794"/>
      <c r="V116" s="2795"/>
      <c r="W116" s="2793"/>
      <c r="X116" s="2793"/>
      <c r="Y116" s="2793"/>
      <c r="Z116" s="2793"/>
      <c r="AA116" s="2793"/>
      <c r="AB116" s="2794"/>
      <c r="AD116" s="2640"/>
      <c r="AE116" s="2638"/>
      <c r="AF116" s="2638"/>
      <c r="AG116" s="2641"/>
      <c r="AH116" s="2642"/>
      <c r="AI116" s="2642"/>
      <c r="AJ116" s="2642"/>
      <c r="AK116" s="2642"/>
      <c r="AL116" s="2642"/>
      <c r="AM116" s="2642"/>
      <c r="AN116" s="2750"/>
      <c r="AO116" s="2758"/>
      <c r="AP116" s="2548" t="s">
        <v>7197</v>
      </c>
      <c r="AS116" s="3438" t="str">
        <f t="shared" si="1"/>
        <v>Please complete all cells in row</v>
      </c>
      <c r="AT116" s="3132">
        <v>3</v>
      </c>
      <c r="AU116" s="3485"/>
    </row>
    <row r="117" spans="2:47" ht="17.25" customHeight="1">
      <c r="B117" s="2790" t="s">
        <v>6087</v>
      </c>
      <c r="C117" s="2791" t="s">
        <v>5869</v>
      </c>
      <c r="D117" s="2792" t="s">
        <v>731</v>
      </c>
      <c r="E117" s="2792">
        <v>3</v>
      </c>
      <c r="F117" s="2793"/>
      <c r="G117" s="2793"/>
      <c r="H117" s="2793"/>
      <c r="I117" s="2793"/>
      <c r="J117" s="2793"/>
      <c r="K117" s="2793"/>
      <c r="L117" s="2794"/>
      <c r="M117" s="2800"/>
      <c r="N117" s="2795"/>
      <c r="O117" s="2793"/>
      <c r="P117" s="2793"/>
      <c r="Q117" s="2793"/>
      <c r="R117" s="2793"/>
      <c r="S117" s="2793"/>
      <c r="T117" s="2794"/>
      <c r="V117" s="2795"/>
      <c r="W117" s="2793"/>
      <c r="X117" s="2793"/>
      <c r="Y117" s="2793"/>
      <c r="Z117" s="2793"/>
      <c r="AA117" s="2793"/>
      <c r="AB117" s="2794"/>
      <c r="AD117" s="2640"/>
      <c r="AE117" s="2638"/>
      <c r="AF117" s="2638"/>
      <c r="AG117" s="2641"/>
      <c r="AH117" s="2642"/>
      <c r="AI117" s="2642"/>
      <c r="AJ117" s="2642"/>
      <c r="AK117" s="2642"/>
      <c r="AL117" s="2642"/>
      <c r="AM117" s="2642"/>
      <c r="AN117" s="2750"/>
      <c r="AO117" s="2758"/>
      <c r="AP117" s="2548" t="s">
        <v>7198</v>
      </c>
      <c r="AS117" s="3438" t="str">
        <f t="shared" si="1"/>
        <v>Please complete all cells in row</v>
      </c>
      <c r="AT117" s="3132">
        <v>3</v>
      </c>
      <c r="AU117" s="3485"/>
    </row>
    <row r="118" spans="2:47" ht="17.25" customHeight="1">
      <c r="B118" s="2790" t="s">
        <v>6089</v>
      </c>
      <c r="C118" s="2791" t="s">
        <v>5869</v>
      </c>
      <c r="D118" s="2792" t="s">
        <v>731</v>
      </c>
      <c r="E118" s="2792">
        <v>3</v>
      </c>
      <c r="F118" s="2793"/>
      <c r="G118" s="2793"/>
      <c r="H118" s="2793"/>
      <c r="I118" s="2793"/>
      <c r="J118" s="2793"/>
      <c r="K118" s="2793"/>
      <c r="L118" s="2794"/>
      <c r="M118" s="2800"/>
      <c r="N118" s="2795"/>
      <c r="O118" s="2793"/>
      <c r="P118" s="2793"/>
      <c r="Q118" s="2793"/>
      <c r="R118" s="2793"/>
      <c r="S118" s="2793"/>
      <c r="T118" s="2794"/>
      <c r="V118" s="2795"/>
      <c r="W118" s="2793"/>
      <c r="X118" s="2793"/>
      <c r="Y118" s="2793"/>
      <c r="Z118" s="2793"/>
      <c r="AA118" s="2793"/>
      <c r="AB118" s="2794"/>
      <c r="AD118" s="2640"/>
      <c r="AE118" s="2638"/>
      <c r="AF118" s="2638"/>
      <c r="AG118" s="2641"/>
      <c r="AH118" s="2642"/>
      <c r="AI118" s="2642"/>
      <c r="AJ118" s="2642"/>
      <c r="AK118" s="2642"/>
      <c r="AL118" s="2642"/>
      <c r="AM118" s="2642"/>
      <c r="AN118" s="2750"/>
      <c r="AO118" s="2758"/>
      <c r="AP118" s="2548" t="s">
        <v>7199</v>
      </c>
      <c r="AS118" s="3438" t="str">
        <f t="shared" si="1"/>
        <v>Please complete all cells in row</v>
      </c>
      <c r="AT118" s="3132">
        <v>3</v>
      </c>
      <c r="AU118" s="3485"/>
    </row>
    <row r="119" spans="2:47" ht="17.25" customHeight="1">
      <c r="B119" s="2790" t="s">
        <v>6091</v>
      </c>
      <c r="C119" s="2791" t="s">
        <v>5869</v>
      </c>
      <c r="D119" s="2792" t="s">
        <v>731</v>
      </c>
      <c r="E119" s="2792">
        <v>3</v>
      </c>
      <c r="F119" s="2793"/>
      <c r="G119" s="2793"/>
      <c r="H119" s="2793"/>
      <c r="I119" s="2793"/>
      <c r="J119" s="2793"/>
      <c r="K119" s="2793"/>
      <c r="L119" s="2794"/>
      <c r="M119" s="2800"/>
      <c r="N119" s="2795"/>
      <c r="O119" s="2793"/>
      <c r="P119" s="2793"/>
      <c r="Q119" s="2793"/>
      <c r="R119" s="2793"/>
      <c r="S119" s="2793"/>
      <c r="T119" s="2794"/>
      <c r="V119" s="2795"/>
      <c r="W119" s="2793"/>
      <c r="X119" s="2793"/>
      <c r="Y119" s="2793"/>
      <c r="Z119" s="2793"/>
      <c r="AA119" s="2793"/>
      <c r="AB119" s="2794"/>
      <c r="AD119" s="2640"/>
      <c r="AE119" s="2638"/>
      <c r="AF119" s="2638"/>
      <c r="AG119" s="2641"/>
      <c r="AH119" s="2642"/>
      <c r="AI119" s="2642"/>
      <c r="AJ119" s="2642"/>
      <c r="AK119" s="2642"/>
      <c r="AL119" s="2642"/>
      <c r="AM119" s="2642"/>
      <c r="AN119" s="2750"/>
      <c r="AO119" s="2758"/>
      <c r="AP119" s="2548" t="s">
        <v>7200</v>
      </c>
      <c r="AS119" s="3438" t="str">
        <f t="shared" si="1"/>
        <v>Please complete all cells in row</v>
      </c>
      <c r="AT119" s="3132">
        <v>3</v>
      </c>
      <c r="AU119" s="3485"/>
    </row>
    <row r="120" spans="2:47" ht="17.25" customHeight="1">
      <c r="B120" s="2790" t="s">
        <v>6093</v>
      </c>
      <c r="C120" s="2791" t="s">
        <v>5869</v>
      </c>
      <c r="D120" s="2792" t="s">
        <v>731</v>
      </c>
      <c r="E120" s="2792">
        <v>3</v>
      </c>
      <c r="F120" s="2793"/>
      <c r="G120" s="2793"/>
      <c r="H120" s="2793"/>
      <c r="I120" s="2793"/>
      <c r="J120" s="2793"/>
      <c r="K120" s="2793"/>
      <c r="L120" s="2794"/>
      <c r="M120" s="2800"/>
      <c r="N120" s="2795"/>
      <c r="O120" s="2793"/>
      <c r="P120" s="2793"/>
      <c r="Q120" s="2793"/>
      <c r="R120" s="2793"/>
      <c r="S120" s="2793"/>
      <c r="T120" s="2794"/>
      <c r="V120" s="2795"/>
      <c r="W120" s="2793"/>
      <c r="X120" s="2793"/>
      <c r="Y120" s="2793"/>
      <c r="Z120" s="2793"/>
      <c r="AA120" s="2793"/>
      <c r="AB120" s="2794"/>
      <c r="AD120" s="2640"/>
      <c r="AE120" s="2638"/>
      <c r="AF120" s="2638"/>
      <c r="AG120" s="2641"/>
      <c r="AH120" s="2642"/>
      <c r="AI120" s="2642"/>
      <c r="AJ120" s="2642"/>
      <c r="AK120" s="2642"/>
      <c r="AL120" s="2642"/>
      <c r="AM120" s="2642"/>
      <c r="AN120" s="2750"/>
      <c r="AO120" s="2758"/>
      <c r="AP120" s="2548" t="s">
        <v>7201</v>
      </c>
      <c r="AS120" s="3438" t="str">
        <f t="shared" si="1"/>
        <v>Please complete all cells in row</v>
      </c>
      <c r="AT120" s="3132">
        <v>3</v>
      </c>
      <c r="AU120" s="3485"/>
    </row>
    <row r="121" spans="2:47" ht="17.25" customHeight="1">
      <c r="B121" s="2790" t="s">
        <v>6095</v>
      </c>
      <c r="C121" s="2791" t="s">
        <v>5869</v>
      </c>
      <c r="D121" s="2792" t="s">
        <v>731</v>
      </c>
      <c r="E121" s="2792">
        <v>3</v>
      </c>
      <c r="F121" s="2793"/>
      <c r="G121" s="2793"/>
      <c r="H121" s="2793"/>
      <c r="I121" s="2793"/>
      <c r="J121" s="2793"/>
      <c r="K121" s="2793"/>
      <c r="L121" s="2794"/>
      <c r="M121" s="2800"/>
      <c r="N121" s="2795"/>
      <c r="O121" s="2793"/>
      <c r="P121" s="2793"/>
      <c r="Q121" s="2793"/>
      <c r="R121" s="2793"/>
      <c r="S121" s="2793"/>
      <c r="T121" s="2794"/>
      <c r="V121" s="2795"/>
      <c r="W121" s="2793"/>
      <c r="X121" s="2793"/>
      <c r="Y121" s="2793"/>
      <c r="Z121" s="2793"/>
      <c r="AA121" s="2793"/>
      <c r="AB121" s="2794"/>
      <c r="AD121" s="2640"/>
      <c r="AE121" s="2638"/>
      <c r="AF121" s="2638"/>
      <c r="AG121" s="2641"/>
      <c r="AH121" s="2642"/>
      <c r="AI121" s="2642"/>
      <c r="AJ121" s="2642"/>
      <c r="AK121" s="2642"/>
      <c r="AL121" s="2642"/>
      <c r="AM121" s="2642"/>
      <c r="AN121" s="2750"/>
      <c r="AO121" s="2758"/>
      <c r="AP121" s="2548" t="s">
        <v>7202</v>
      </c>
      <c r="AS121" s="3438" t="str">
        <f t="shared" si="1"/>
        <v>Please complete all cells in row</v>
      </c>
      <c r="AT121" s="3132">
        <v>3</v>
      </c>
      <c r="AU121" s="3485"/>
    </row>
    <row r="122" spans="2:47" ht="17.25" customHeight="1">
      <c r="B122" s="2790" t="s">
        <v>6097</v>
      </c>
      <c r="C122" s="2791" t="s">
        <v>5869</v>
      </c>
      <c r="D122" s="2792" t="s">
        <v>731</v>
      </c>
      <c r="E122" s="2792">
        <v>3</v>
      </c>
      <c r="F122" s="2793"/>
      <c r="G122" s="2793"/>
      <c r="H122" s="2793"/>
      <c r="I122" s="2793"/>
      <c r="J122" s="2793"/>
      <c r="K122" s="2793"/>
      <c r="L122" s="2794"/>
      <c r="M122" s="2800"/>
      <c r="N122" s="2795"/>
      <c r="O122" s="2793"/>
      <c r="P122" s="2793"/>
      <c r="Q122" s="2793"/>
      <c r="R122" s="2793"/>
      <c r="S122" s="2793"/>
      <c r="T122" s="2794"/>
      <c r="V122" s="2795"/>
      <c r="W122" s="2793"/>
      <c r="X122" s="2793"/>
      <c r="Y122" s="2793"/>
      <c r="Z122" s="2793"/>
      <c r="AA122" s="2793"/>
      <c r="AB122" s="2794"/>
      <c r="AD122" s="2640"/>
      <c r="AE122" s="2638"/>
      <c r="AF122" s="2638"/>
      <c r="AG122" s="2641"/>
      <c r="AH122" s="2642"/>
      <c r="AI122" s="2642"/>
      <c r="AJ122" s="2642"/>
      <c r="AK122" s="2642"/>
      <c r="AL122" s="2642"/>
      <c r="AM122" s="2642"/>
      <c r="AN122" s="2750"/>
      <c r="AO122" s="2758"/>
      <c r="AP122" s="2548" t="s">
        <v>7203</v>
      </c>
      <c r="AS122" s="3438" t="str">
        <f t="shared" si="1"/>
        <v>Please complete all cells in row</v>
      </c>
      <c r="AT122" s="3132">
        <v>3</v>
      </c>
      <c r="AU122" s="3485"/>
    </row>
    <row r="123" spans="2:47" ht="17.25" customHeight="1">
      <c r="B123" s="2790" t="s">
        <v>6099</v>
      </c>
      <c r="C123" s="2791" t="s">
        <v>5869</v>
      </c>
      <c r="D123" s="2792" t="s">
        <v>731</v>
      </c>
      <c r="E123" s="2792">
        <v>3</v>
      </c>
      <c r="F123" s="2793"/>
      <c r="G123" s="2793"/>
      <c r="H123" s="2793"/>
      <c r="I123" s="2793"/>
      <c r="J123" s="2793"/>
      <c r="K123" s="2793"/>
      <c r="L123" s="2794"/>
      <c r="M123" s="2800"/>
      <c r="N123" s="2795"/>
      <c r="O123" s="2793"/>
      <c r="P123" s="2793"/>
      <c r="Q123" s="2793"/>
      <c r="R123" s="2793"/>
      <c r="S123" s="2793"/>
      <c r="T123" s="2794"/>
      <c r="V123" s="2795"/>
      <c r="W123" s="2793"/>
      <c r="X123" s="2793"/>
      <c r="Y123" s="2793"/>
      <c r="Z123" s="2793"/>
      <c r="AA123" s="2793"/>
      <c r="AB123" s="2794"/>
      <c r="AD123" s="2640"/>
      <c r="AE123" s="2638"/>
      <c r="AF123" s="2638"/>
      <c r="AG123" s="2641"/>
      <c r="AH123" s="2642"/>
      <c r="AI123" s="2642"/>
      <c r="AJ123" s="2642"/>
      <c r="AK123" s="2642"/>
      <c r="AL123" s="2642"/>
      <c r="AM123" s="2642"/>
      <c r="AN123" s="2750"/>
      <c r="AO123" s="2758"/>
      <c r="AP123" s="2548" t="s">
        <v>7204</v>
      </c>
      <c r="AS123" s="3438" t="str">
        <f t="shared" si="1"/>
        <v>Please complete all cells in row</v>
      </c>
      <c r="AT123" s="3132">
        <v>3</v>
      </c>
      <c r="AU123" s="3485"/>
    </row>
    <row r="124" spans="2:47" ht="17.25" customHeight="1">
      <c r="B124" s="2790" t="s">
        <v>6101</v>
      </c>
      <c r="C124" s="2791" t="s">
        <v>5869</v>
      </c>
      <c r="D124" s="2792" t="s">
        <v>731</v>
      </c>
      <c r="E124" s="2792">
        <v>3</v>
      </c>
      <c r="F124" s="2793"/>
      <c r="G124" s="2793"/>
      <c r="H124" s="2793"/>
      <c r="I124" s="2793"/>
      <c r="J124" s="2793"/>
      <c r="K124" s="2793"/>
      <c r="L124" s="2794"/>
      <c r="M124" s="2800"/>
      <c r="N124" s="2795"/>
      <c r="O124" s="2793"/>
      <c r="P124" s="2793"/>
      <c r="Q124" s="2793"/>
      <c r="R124" s="2793"/>
      <c r="S124" s="2793"/>
      <c r="T124" s="2794"/>
      <c r="V124" s="2795"/>
      <c r="W124" s="2793"/>
      <c r="X124" s="2793"/>
      <c r="Y124" s="2793"/>
      <c r="Z124" s="2793"/>
      <c r="AA124" s="2793"/>
      <c r="AB124" s="2794"/>
      <c r="AD124" s="2640"/>
      <c r="AE124" s="2638"/>
      <c r="AF124" s="2638"/>
      <c r="AG124" s="2641"/>
      <c r="AH124" s="2642"/>
      <c r="AI124" s="2642"/>
      <c r="AJ124" s="2642"/>
      <c r="AK124" s="2642"/>
      <c r="AL124" s="2642"/>
      <c r="AM124" s="2642"/>
      <c r="AN124" s="2750"/>
      <c r="AO124" s="2758"/>
      <c r="AP124" s="2548" t="s">
        <v>7205</v>
      </c>
      <c r="AS124" s="3438" t="str">
        <f t="shared" si="1"/>
        <v>Please complete all cells in row</v>
      </c>
      <c r="AT124" s="3132">
        <v>3</v>
      </c>
      <c r="AU124" s="3485"/>
    </row>
    <row r="125" spans="2:47" ht="17.25" customHeight="1">
      <c r="B125" s="2790" t="s">
        <v>6103</v>
      </c>
      <c r="C125" s="2791" t="s">
        <v>5869</v>
      </c>
      <c r="D125" s="2792" t="s">
        <v>731</v>
      </c>
      <c r="E125" s="2792">
        <v>3</v>
      </c>
      <c r="F125" s="2793"/>
      <c r="G125" s="2793"/>
      <c r="H125" s="2793"/>
      <c r="I125" s="2793"/>
      <c r="J125" s="2793"/>
      <c r="K125" s="2793"/>
      <c r="L125" s="2794"/>
      <c r="M125" s="2800"/>
      <c r="N125" s="2795"/>
      <c r="O125" s="2793"/>
      <c r="P125" s="2793"/>
      <c r="Q125" s="2793"/>
      <c r="R125" s="2793"/>
      <c r="S125" s="2793"/>
      <c r="T125" s="2794"/>
      <c r="V125" s="2795"/>
      <c r="W125" s="2793"/>
      <c r="X125" s="2793"/>
      <c r="Y125" s="2793"/>
      <c r="Z125" s="2793"/>
      <c r="AA125" s="2793"/>
      <c r="AB125" s="2794"/>
      <c r="AD125" s="2640"/>
      <c r="AE125" s="2638"/>
      <c r="AF125" s="2638"/>
      <c r="AG125" s="2641"/>
      <c r="AH125" s="2642"/>
      <c r="AI125" s="2642"/>
      <c r="AJ125" s="2642"/>
      <c r="AK125" s="2642"/>
      <c r="AL125" s="2642"/>
      <c r="AM125" s="2642"/>
      <c r="AN125" s="2750"/>
      <c r="AO125" s="2758"/>
      <c r="AP125" s="2548" t="s">
        <v>7206</v>
      </c>
      <c r="AS125" s="3438" t="str">
        <f t="shared" si="1"/>
        <v>Please complete all cells in row</v>
      </c>
      <c r="AT125" s="3132">
        <v>3</v>
      </c>
      <c r="AU125" s="3485"/>
    </row>
    <row r="126" spans="2:47" ht="17.25" customHeight="1">
      <c r="B126" s="2790" t="s">
        <v>6105</v>
      </c>
      <c r="C126" s="2791" t="s">
        <v>5869</v>
      </c>
      <c r="D126" s="2792" t="s">
        <v>731</v>
      </c>
      <c r="E126" s="2792">
        <v>3</v>
      </c>
      <c r="F126" s="2793"/>
      <c r="G126" s="2793"/>
      <c r="H126" s="2793"/>
      <c r="I126" s="2793"/>
      <c r="J126" s="2793"/>
      <c r="K126" s="2793"/>
      <c r="L126" s="2794"/>
      <c r="M126" s="2800"/>
      <c r="N126" s="2795"/>
      <c r="O126" s="2793"/>
      <c r="P126" s="2793"/>
      <c r="Q126" s="2793"/>
      <c r="R126" s="2793"/>
      <c r="S126" s="2793"/>
      <c r="T126" s="2794"/>
      <c r="V126" s="2795"/>
      <c r="W126" s="2793"/>
      <c r="X126" s="2793"/>
      <c r="Y126" s="2793"/>
      <c r="Z126" s="2793"/>
      <c r="AA126" s="2793"/>
      <c r="AB126" s="2794"/>
      <c r="AD126" s="2640"/>
      <c r="AE126" s="2638"/>
      <c r="AF126" s="2638"/>
      <c r="AG126" s="2641"/>
      <c r="AH126" s="2642"/>
      <c r="AI126" s="2642"/>
      <c r="AJ126" s="2642"/>
      <c r="AK126" s="2642"/>
      <c r="AL126" s="2642"/>
      <c r="AM126" s="2642"/>
      <c r="AN126" s="2750"/>
      <c r="AO126" s="2758"/>
      <c r="AP126" s="2548" t="s">
        <v>7207</v>
      </c>
      <c r="AS126" s="3438" t="str">
        <f t="shared" si="1"/>
        <v>Please complete all cells in row</v>
      </c>
      <c r="AT126" s="3132">
        <v>3</v>
      </c>
      <c r="AU126" s="3485"/>
    </row>
    <row r="127" spans="2:47" ht="17.25" customHeight="1">
      <c r="B127" s="2790" t="s">
        <v>6107</v>
      </c>
      <c r="C127" s="2791" t="s">
        <v>5869</v>
      </c>
      <c r="D127" s="2792" t="s">
        <v>731</v>
      </c>
      <c r="E127" s="2792">
        <v>3</v>
      </c>
      <c r="F127" s="2793"/>
      <c r="G127" s="2793"/>
      <c r="H127" s="2793"/>
      <c r="I127" s="2793"/>
      <c r="J127" s="2793"/>
      <c r="K127" s="2793"/>
      <c r="L127" s="2794"/>
      <c r="M127" s="2800"/>
      <c r="N127" s="2795"/>
      <c r="O127" s="2793"/>
      <c r="P127" s="2793"/>
      <c r="Q127" s="2793"/>
      <c r="R127" s="2793"/>
      <c r="S127" s="2793"/>
      <c r="T127" s="2794"/>
      <c r="V127" s="2795"/>
      <c r="W127" s="2793"/>
      <c r="X127" s="2793"/>
      <c r="Y127" s="2793"/>
      <c r="Z127" s="2793"/>
      <c r="AA127" s="2793"/>
      <c r="AB127" s="2794"/>
      <c r="AD127" s="2640"/>
      <c r="AE127" s="2638"/>
      <c r="AF127" s="2638"/>
      <c r="AG127" s="2641"/>
      <c r="AH127" s="2642"/>
      <c r="AI127" s="2642"/>
      <c r="AJ127" s="2642"/>
      <c r="AK127" s="2642"/>
      <c r="AL127" s="2642"/>
      <c r="AM127" s="2642"/>
      <c r="AN127" s="2750"/>
      <c r="AO127" s="2758"/>
      <c r="AP127" s="2548" t="s">
        <v>7208</v>
      </c>
      <c r="AS127" s="3438" t="str">
        <f t="shared" si="1"/>
        <v>Please complete all cells in row</v>
      </c>
      <c r="AT127" s="3132">
        <v>3</v>
      </c>
      <c r="AU127" s="3485"/>
    </row>
    <row r="128" spans="2:47" ht="17.25" customHeight="1">
      <c r="B128" s="2790" t="s">
        <v>6109</v>
      </c>
      <c r="C128" s="2791" t="s">
        <v>5869</v>
      </c>
      <c r="D128" s="2792" t="s">
        <v>731</v>
      </c>
      <c r="E128" s="2792">
        <v>3</v>
      </c>
      <c r="F128" s="2793"/>
      <c r="G128" s="2793"/>
      <c r="H128" s="2793"/>
      <c r="I128" s="2793"/>
      <c r="J128" s="2793"/>
      <c r="K128" s="2793"/>
      <c r="L128" s="2794"/>
      <c r="M128" s="2800"/>
      <c r="N128" s="2795"/>
      <c r="O128" s="2793"/>
      <c r="P128" s="2793"/>
      <c r="Q128" s="2793"/>
      <c r="R128" s="2793"/>
      <c r="S128" s="2793"/>
      <c r="T128" s="2794"/>
      <c r="V128" s="2795"/>
      <c r="W128" s="2793"/>
      <c r="X128" s="2793"/>
      <c r="Y128" s="2793"/>
      <c r="Z128" s="2793"/>
      <c r="AA128" s="2793"/>
      <c r="AB128" s="2794"/>
      <c r="AD128" s="2640"/>
      <c r="AE128" s="2638"/>
      <c r="AF128" s="2638"/>
      <c r="AG128" s="2641"/>
      <c r="AH128" s="2642"/>
      <c r="AI128" s="2642"/>
      <c r="AJ128" s="2642"/>
      <c r="AK128" s="2642"/>
      <c r="AL128" s="2642"/>
      <c r="AM128" s="2642"/>
      <c r="AN128" s="2750"/>
      <c r="AO128" s="2758"/>
      <c r="AP128" s="2548" t="s">
        <v>7209</v>
      </c>
      <c r="AS128" s="3438" t="str">
        <f t="shared" si="1"/>
        <v>Please complete all cells in row</v>
      </c>
      <c r="AT128" s="3132">
        <v>3</v>
      </c>
      <c r="AU128" s="3485"/>
    </row>
    <row r="129" spans="2:47" ht="17.25" customHeight="1">
      <c r="B129" s="2790" t="s">
        <v>6111</v>
      </c>
      <c r="C129" s="2791" t="s">
        <v>5869</v>
      </c>
      <c r="D129" s="2792" t="s">
        <v>731</v>
      </c>
      <c r="E129" s="2792">
        <v>3</v>
      </c>
      <c r="F129" s="2793"/>
      <c r="G129" s="2793"/>
      <c r="H129" s="2793"/>
      <c r="I129" s="2793"/>
      <c r="J129" s="2793"/>
      <c r="K129" s="2793"/>
      <c r="L129" s="2794"/>
      <c r="M129" s="2800"/>
      <c r="N129" s="2795"/>
      <c r="O129" s="2793"/>
      <c r="P129" s="2793"/>
      <c r="Q129" s="2793"/>
      <c r="R129" s="2793"/>
      <c r="S129" s="2793"/>
      <c r="T129" s="2794"/>
      <c r="V129" s="2795"/>
      <c r="W129" s="2793"/>
      <c r="X129" s="2793"/>
      <c r="Y129" s="2793"/>
      <c r="Z129" s="2793"/>
      <c r="AA129" s="2793"/>
      <c r="AB129" s="2794"/>
      <c r="AD129" s="2640"/>
      <c r="AE129" s="2638"/>
      <c r="AF129" s="2638"/>
      <c r="AG129" s="2641"/>
      <c r="AH129" s="2642"/>
      <c r="AI129" s="2642"/>
      <c r="AJ129" s="2642"/>
      <c r="AK129" s="2642"/>
      <c r="AL129" s="2642"/>
      <c r="AM129" s="2642"/>
      <c r="AN129" s="2750"/>
      <c r="AO129" s="2758"/>
      <c r="AP129" s="2548" t="s">
        <v>7210</v>
      </c>
      <c r="AS129" s="3438" t="str">
        <f t="shared" si="1"/>
        <v>Please complete all cells in row</v>
      </c>
      <c r="AT129" s="3132">
        <v>3</v>
      </c>
      <c r="AU129" s="3485"/>
    </row>
    <row r="130" spans="2:47" ht="17.25" customHeight="1">
      <c r="B130" s="2790" t="s">
        <v>6113</v>
      </c>
      <c r="C130" s="2791" t="s">
        <v>5869</v>
      </c>
      <c r="D130" s="2792" t="s">
        <v>731</v>
      </c>
      <c r="E130" s="2792">
        <v>3</v>
      </c>
      <c r="F130" s="2793"/>
      <c r="G130" s="2793"/>
      <c r="H130" s="2793"/>
      <c r="I130" s="2793"/>
      <c r="J130" s="2793"/>
      <c r="K130" s="2793"/>
      <c r="L130" s="2794"/>
      <c r="M130" s="2800"/>
      <c r="N130" s="2795"/>
      <c r="O130" s="2793"/>
      <c r="P130" s="2793"/>
      <c r="Q130" s="2793"/>
      <c r="R130" s="2793"/>
      <c r="S130" s="2793"/>
      <c r="T130" s="2794"/>
      <c r="V130" s="2795"/>
      <c r="W130" s="2793"/>
      <c r="X130" s="2793"/>
      <c r="Y130" s="2793"/>
      <c r="Z130" s="2793"/>
      <c r="AA130" s="2793"/>
      <c r="AB130" s="2794"/>
      <c r="AD130" s="2640"/>
      <c r="AE130" s="2638"/>
      <c r="AF130" s="2638"/>
      <c r="AG130" s="2641"/>
      <c r="AH130" s="2642"/>
      <c r="AI130" s="2642"/>
      <c r="AJ130" s="2642"/>
      <c r="AK130" s="2642"/>
      <c r="AL130" s="2642"/>
      <c r="AM130" s="2642"/>
      <c r="AN130" s="2750"/>
      <c r="AO130" s="2758"/>
      <c r="AP130" s="2548" t="s">
        <v>7211</v>
      </c>
      <c r="AS130" s="3438" t="str">
        <f t="shared" si="1"/>
        <v>Please complete all cells in row</v>
      </c>
      <c r="AT130" s="3132">
        <v>3</v>
      </c>
      <c r="AU130" s="3485"/>
    </row>
    <row r="131" spans="2:47" ht="17.25" customHeight="1">
      <c r="B131" s="2790" t="s">
        <v>6115</v>
      </c>
      <c r="C131" s="2791" t="s">
        <v>5869</v>
      </c>
      <c r="D131" s="2792" t="s">
        <v>731</v>
      </c>
      <c r="E131" s="2792">
        <v>3</v>
      </c>
      <c r="F131" s="2793"/>
      <c r="G131" s="2793"/>
      <c r="H131" s="2793"/>
      <c r="I131" s="2793"/>
      <c r="J131" s="2793"/>
      <c r="K131" s="2793"/>
      <c r="L131" s="2794"/>
      <c r="M131" s="2800"/>
      <c r="N131" s="2795"/>
      <c r="O131" s="2793"/>
      <c r="P131" s="2793"/>
      <c r="Q131" s="2793"/>
      <c r="R131" s="2793"/>
      <c r="S131" s="2793"/>
      <c r="T131" s="2794"/>
      <c r="V131" s="2795"/>
      <c r="W131" s="2793"/>
      <c r="X131" s="2793"/>
      <c r="Y131" s="2793"/>
      <c r="Z131" s="2793"/>
      <c r="AA131" s="2793"/>
      <c r="AB131" s="2794"/>
      <c r="AD131" s="2640"/>
      <c r="AE131" s="2638"/>
      <c r="AF131" s="2638"/>
      <c r="AG131" s="2641"/>
      <c r="AH131" s="2642"/>
      <c r="AI131" s="2642"/>
      <c r="AJ131" s="2642"/>
      <c r="AK131" s="2642"/>
      <c r="AL131" s="2642"/>
      <c r="AM131" s="2642"/>
      <c r="AN131" s="2750"/>
      <c r="AO131" s="2758"/>
      <c r="AP131" s="2548" t="s">
        <v>7212</v>
      </c>
      <c r="AS131" s="3438" t="str">
        <f t="shared" si="1"/>
        <v>Please complete all cells in row</v>
      </c>
      <c r="AT131" s="3132">
        <v>3</v>
      </c>
      <c r="AU131" s="3485"/>
    </row>
    <row r="132" spans="2:47" ht="17.25" customHeight="1">
      <c r="B132" s="2790" t="s">
        <v>6117</v>
      </c>
      <c r="C132" s="2791" t="s">
        <v>5869</v>
      </c>
      <c r="D132" s="2792" t="s">
        <v>731</v>
      </c>
      <c r="E132" s="2792">
        <v>3</v>
      </c>
      <c r="F132" s="2793"/>
      <c r="G132" s="2793"/>
      <c r="H132" s="2793"/>
      <c r="I132" s="2793"/>
      <c r="J132" s="2793"/>
      <c r="K132" s="2793"/>
      <c r="L132" s="2794"/>
      <c r="M132" s="2800"/>
      <c r="N132" s="2795"/>
      <c r="O132" s="2793"/>
      <c r="P132" s="2793"/>
      <c r="Q132" s="2793"/>
      <c r="R132" s="2793"/>
      <c r="S132" s="2793"/>
      <c r="T132" s="2794"/>
      <c r="V132" s="2795"/>
      <c r="W132" s="2793"/>
      <c r="X132" s="2793"/>
      <c r="Y132" s="2793"/>
      <c r="Z132" s="2793"/>
      <c r="AA132" s="2793"/>
      <c r="AB132" s="2794"/>
      <c r="AD132" s="2640"/>
      <c r="AE132" s="2638"/>
      <c r="AF132" s="2638"/>
      <c r="AG132" s="2641"/>
      <c r="AH132" s="2642"/>
      <c r="AI132" s="2642"/>
      <c r="AJ132" s="2642"/>
      <c r="AK132" s="2642"/>
      <c r="AL132" s="2642"/>
      <c r="AM132" s="2642"/>
      <c r="AN132" s="2750"/>
      <c r="AO132" s="2758"/>
      <c r="AP132" s="2548" t="s">
        <v>7213</v>
      </c>
      <c r="AS132" s="3438" t="str">
        <f t="shared" si="1"/>
        <v>Please complete all cells in row</v>
      </c>
      <c r="AT132" s="3132">
        <v>3</v>
      </c>
      <c r="AU132" s="3485"/>
    </row>
    <row r="133" spans="2:47" ht="17.25" customHeight="1">
      <c r="B133" s="2790" t="s">
        <v>6119</v>
      </c>
      <c r="C133" s="2791" t="s">
        <v>5869</v>
      </c>
      <c r="D133" s="2792" t="s">
        <v>731</v>
      </c>
      <c r="E133" s="2792">
        <v>3</v>
      </c>
      <c r="F133" s="2793"/>
      <c r="G133" s="2793"/>
      <c r="H133" s="2793"/>
      <c r="I133" s="2793"/>
      <c r="J133" s="2793"/>
      <c r="K133" s="2793"/>
      <c r="L133" s="2794"/>
      <c r="M133" s="2800"/>
      <c r="N133" s="2795"/>
      <c r="O133" s="2793"/>
      <c r="P133" s="2793"/>
      <c r="Q133" s="2793"/>
      <c r="R133" s="2793"/>
      <c r="S133" s="2793"/>
      <c r="T133" s="2794"/>
      <c r="V133" s="2795"/>
      <c r="W133" s="2793"/>
      <c r="X133" s="2793"/>
      <c r="Y133" s="2793"/>
      <c r="Z133" s="2793"/>
      <c r="AA133" s="2793"/>
      <c r="AB133" s="2794"/>
      <c r="AD133" s="2640"/>
      <c r="AE133" s="2638"/>
      <c r="AF133" s="2638"/>
      <c r="AG133" s="2641"/>
      <c r="AH133" s="2642"/>
      <c r="AI133" s="2642"/>
      <c r="AJ133" s="2642"/>
      <c r="AK133" s="2642"/>
      <c r="AL133" s="2642"/>
      <c r="AM133" s="2642"/>
      <c r="AN133" s="2750"/>
      <c r="AO133" s="2758"/>
      <c r="AP133" s="2548" t="s">
        <v>7214</v>
      </c>
      <c r="AS133" s="3438" t="str">
        <f t="shared" si="1"/>
        <v>Please complete all cells in row</v>
      </c>
      <c r="AT133" s="3132">
        <v>3</v>
      </c>
      <c r="AU133" s="3485"/>
    </row>
    <row r="134" spans="2:47" ht="17.25" customHeight="1">
      <c r="B134" s="2790" t="s">
        <v>6121</v>
      </c>
      <c r="C134" s="2791" t="s">
        <v>5869</v>
      </c>
      <c r="D134" s="2792" t="s">
        <v>731</v>
      </c>
      <c r="E134" s="2792">
        <v>3</v>
      </c>
      <c r="F134" s="2793"/>
      <c r="G134" s="2793"/>
      <c r="H134" s="2793"/>
      <c r="I134" s="2793"/>
      <c r="J134" s="2793"/>
      <c r="K134" s="2793"/>
      <c r="L134" s="2794"/>
      <c r="M134" s="2800"/>
      <c r="N134" s="2795"/>
      <c r="O134" s="2793"/>
      <c r="P134" s="2793"/>
      <c r="Q134" s="2793"/>
      <c r="R134" s="2793"/>
      <c r="S134" s="2793"/>
      <c r="T134" s="2794"/>
      <c r="V134" s="2795"/>
      <c r="W134" s="2793"/>
      <c r="X134" s="2793"/>
      <c r="Y134" s="2793"/>
      <c r="Z134" s="2793"/>
      <c r="AA134" s="2793"/>
      <c r="AB134" s="2794"/>
      <c r="AD134" s="2640"/>
      <c r="AE134" s="2638"/>
      <c r="AF134" s="2638"/>
      <c r="AG134" s="2641"/>
      <c r="AH134" s="2642"/>
      <c r="AI134" s="2642"/>
      <c r="AJ134" s="2642"/>
      <c r="AK134" s="2642"/>
      <c r="AL134" s="2642"/>
      <c r="AM134" s="2642"/>
      <c r="AN134" s="2750"/>
      <c r="AO134" s="2758"/>
      <c r="AP134" s="2548" t="s">
        <v>7215</v>
      </c>
      <c r="AS134" s="3438" t="str">
        <f t="shared" si="1"/>
        <v>Please complete all cells in row</v>
      </c>
      <c r="AT134" s="3132">
        <v>3</v>
      </c>
      <c r="AU134" s="3485"/>
    </row>
    <row r="135" spans="2:47" ht="17.25" customHeight="1">
      <c r="B135" s="2790" t="s">
        <v>6123</v>
      </c>
      <c r="C135" s="2791" t="s">
        <v>5869</v>
      </c>
      <c r="D135" s="2792" t="s">
        <v>731</v>
      </c>
      <c r="E135" s="2792">
        <v>3</v>
      </c>
      <c r="F135" s="2793"/>
      <c r="G135" s="2793"/>
      <c r="H135" s="2793"/>
      <c r="I135" s="2793"/>
      <c r="J135" s="2793"/>
      <c r="K135" s="2793"/>
      <c r="L135" s="2794"/>
      <c r="M135" s="2800"/>
      <c r="N135" s="2795"/>
      <c r="O135" s="2793"/>
      <c r="P135" s="2793"/>
      <c r="Q135" s="2793"/>
      <c r="R135" s="2793"/>
      <c r="S135" s="2793"/>
      <c r="T135" s="2794"/>
      <c r="V135" s="2795"/>
      <c r="W135" s="2793"/>
      <c r="X135" s="2793"/>
      <c r="Y135" s="2793"/>
      <c r="Z135" s="2793"/>
      <c r="AA135" s="2793"/>
      <c r="AB135" s="2794"/>
      <c r="AD135" s="2640"/>
      <c r="AE135" s="2638"/>
      <c r="AF135" s="2638"/>
      <c r="AG135" s="2641"/>
      <c r="AH135" s="2642"/>
      <c r="AI135" s="2642"/>
      <c r="AJ135" s="2642"/>
      <c r="AK135" s="2642"/>
      <c r="AL135" s="2642"/>
      <c r="AM135" s="2642"/>
      <c r="AN135" s="2750"/>
      <c r="AO135" s="2758"/>
      <c r="AP135" s="2548" t="s">
        <v>7216</v>
      </c>
      <c r="AS135" s="3438" t="str">
        <f t="shared" ref="AS135:AS198" si="2">IF( COUNTBLANK(F135:AN135) = AT135, 0, rngIncomplete )</f>
        <v>Please complete all cells in row</v>
      </c>
      <c r="AT135" s="3132">
        <v>3</v>
      </c>
      <c r="AU135" s="3485"/>
    </row>
    <row r="136" spans="2:47" ht="17.25" customHeight="1">
      <c r="B136" s="2790" t="s">
        <v>6125</v>
      </c>
      <c r="C136" s="2791" t="s">
        <v>5869</v>
      </c>
      <c r="D136" s="2792" t="s">
        <v>731</v>
      </c>
      <c r="E136" s="2792">
        <v>3</v>
      </c>
      <c r="F136" s="2793"/>
      <c r="G136" s="2793"/>
      <c r="H136" s="2793"/>
      <c r="I136" s="2793"/>
      <c r="J136" s="2793"/>
      <c r="K136" s="2793"/>
      <c r="L136" s="2794"/>
      <c r="M136" s="2800"/>
      <c r="N136" s="2795"/>
      <c r="O136" s="2793"/>
      <c r="P136" s="2793"/>
      <c r="Q136" s="2793"/>
      <c r="R136" s="2793"/>
      <c r="S136" s="2793"/>
      <c r="T136" s="2794"/>
      <c r="V136" s="2795"/>
      <c r="W136" s="2793"/>
      <c r="X136" s="2793"/>
      <c r="Y136" s="2793"/>
      <c r="Z136" s="2793"/>
      <c r="AA136" s="2793"/>
      <c r="AB136" s="2794"/>
      <c r="AD136" s="2640"/>
      <c r="AE136" s="2638"/>
      <c r="AF136" s="2638"/>
      <c r="AG136" s="2641"/>
      <c r="AH136" s="2642"/>
      <c r="AI136" s="2642"/>
      <c r="AJ136" s="2642"/>
      <c r="AK136" s="2642"/>
      <c r="AL136" s="2642"/>
      <c r="AM136" s="2642"/>
      <c r="AN136" s="2750"/>
      <c r="AO136" s="2758"/>
      <c r="AP136" s="2548" t="s">
        <v>7217</v>
      </c>
      <c r="AS136" s="3438" t="str">
        <f t="shared" si="2"/>
        <v>Please complete all cells in row</v>
      </c>
      <c r="AT136" s="3132">
        <v>3</v>
      </c>
      <c r="AU136" s="3485"/>
    </row>
    <row r="137" spans="2:47" ht="17.25" customHeight="1">
      <c r="B137" s="2790" t="s">
        <v>6127</v>
      </c>
      <c r="C137" s="2791" t="s">
        <v>5869</v>
      </c>
      <c r="D137" s="2792" t="s">
        <v>731</v>
      </c>
      <c r="E137" s="2792">
        <v>3</v>
      </c>
      <c r="F137" s="2793"/>
      <c r="G137" s="2793"/>
      <c r="H137" s="2793"/>
      <c r="I137" s="2793"/>
      <c r="J137" s="2793"/>
      <c r="K137" s="2793"/>
      <c r="L137" s="2794"/>
      <c r="M137" s="2800"/>
      <c r="N137" s="2795"/>
      <c r="O137" s="2793"/>
      <c r="P137" s="2793"/>
      <c r="Q137" s="2793"/>
      <c r="R137" s="2793"/>
      <c r="S137" s="2793"/>
      <c r="T137" s="2794"/>
      <c r="V137" s="2795"/>
      <c r="W137" s="2793"/>
      <c r="X137" s="2793"/>
      <c r="Y137" s="2793"/>
      <c r="Z137" s="2793"/>
      <c r="AA137" s="2793"/>
      <c r="AB137" s="2794"/>
      <c r="AD137" s="2640"/>
      <c r="AE137" s="2638"/>
      <c r="AF137" s="2638"/>
      <c r="AG137" s="2641"/>
      <c r="AH137" s="2642"/>
      <c r="AI137" s="2642"/>
      <c r="AJ137" s="2642"/>
      <c r="AK137" s="2642"/>
      <c r="AL137" s="2642"/>
      <c r="AM137" s="2642"/>
      <c r="AN137" s="2750"/>
      <c r="AO137" s="2758"/>
      <c r="AP137" s="2548" t="s">
        <v>7218</v>
      </c>
      <c r="AS137" s="3438" t="str">
        <f t="shared" si="2"/>
        <v>Please complete all cells in row</v>
      </c>
      <c r="AT137" s="3132">
        <v>3</v>
      </c>
      <c r="AU137" s="3485"/>
    </row>
    <row r="138" spans="2:47" ht="17.25" customHeight="1">
      <c r="B138" s="2790" t="s">
        <v>6129</v>
      </c>
      <c r="C138" s="2791" t="s">
        <v>5869</v>
      </c>
      <c r="D138" s="2792" t="s">
        <v>731</v>
      </c>
      <c r="E138" s="2792">
        <v>3</v>
      </c>
      <c r="F138" s="2793"/>
      <c r="G138" s="2793"/>
      <c r="H138" s="2793"/>
      <c r="I138" s="2793"/>
      <c r="J138" s="2793"/>
      <c r="K138" s="2793"/>
      <c r="L138" s="2794"/>
      <c r="M138" s="2800"/>
      <c r="N138" s="2795"/>
      <c r="O138" s="2793"/>
      <c r="P138" s="2793"/>
      <c r="Q138" s="2793"/>
      <c r="R138" s="2793"/>
      <c r="S138" s="2793"/>
      <c r="T138" s="2794"/>
      <c r="V138" s="2795"/>
      <c r="W138" s="2793"/>
      <c r="X138" s="2793"/>
      <c r="Y138" s="2793"/>
      <c r="Z138" s="2793"/>
      <c r="AA138" s="2793"/>
      <c r="AB138" s="2794"/>
      <c r="AD138" s="2640"/>
      <c r="AE138" s="2638"/>
      <c r="AF138" s="2638"/>
      <c r="AG138" s="2641"/>
      <c r="AH138" s="2642"/>
      <c r="AI138" s="2642"/>
      <c r="AJ138" s="2642"/>
      <c r="AK138" s="2642"/>
      <c r="AL138" s="2642"/>
      <c r="AM138" s="2642"/>
      <c r="AN138" s="2750"/>
      <c r="AO138" s="2758"/>
      <c r="AP138" s="2548" t="s">
        <v>7219</v>
      </c>
      <c r="AS138" s="3438" t="str">
        <f t="shared" si="2"/>
        <v>Please complete all cells in row</v>
      </c>
      <c r="AT138" s="3132">
        <v>3</v>
      </c>
      <c r="AU138" s="3485"/>
    </row>
    <row r="139" spans="2:47" ht="17.25" customHeight="1">
      <c r="B139" s="2790" t="s">
        <v>6131</v>
      </c>
      <c r="C139" s="2791" t="s">
        <v>5869</v>
      </c>
      <c r="D139" s="2792" t="s">
        <v>731</v>
      </c>
      <c r="E139" s="2792">
        <v>3</v>
      </c>
      <c r="F139" s="2793"/>
      <c r="G139" s="2793"/>
      <c r="H139" s="2793"/>
      <c r="I139" s="2793"/>
      <c r="J139" s="2793"/>
      <c r="K139" s="2793"/>
      <c r="L139" s="2794"/>
      <c r="M139" s="2800"/>
      <c r="N139" s="2795"/>
      <c r="O139" s="2793"/>
      <c r="P139" s="2793"/>
      <c r="Q139" s="2793"/>
      <c r="R139" s="2793"/>
      <c r="S139" s="2793"/>
      <c r="T139" s="2794"/>
      <c r="V139" s="2795"/>
      <c r="W139" s="2793"/>
      <c r="X139" s="2793"/>
      <c r="Y139" s="2793"/>
      <c r="Z139" s="2793"/>
      <c r="AA139" s="2793"/>
      <c r="AB139" s="2794"/>
      <c r="AD139" s="2640"/>
      <c r="AE139" s="2638"/>
      <c r="AF139" s="2638"/>
      <c r="AG139" s="2641"/>
      <c r="AH139" s="2642"/>
      <c r="AI139" s="2642"/>
      <c r="AJ139" s="2642"/>
      <c r="AK139" s="2642"/>
      <c r="AL139" s="2642"/>
      <c r="AM139" s="2642"/>
      <c r="AN139" s="2750"/>
      <c r="AO139" s="2758"/>
      <c r="AP139" s="2548" t="s">
        <v>7220</v>
      </c>
      <c r="AS139" s="3438" t="str">
        <f t="shared" si="2"/>
        <v>Please complete all cells in row</v>
      </c>
      <c r="AT139" s="3132">
        <v>3</v>
      </c>
      <c r="AU139" s="3485"/>
    </row>
    <row r="140" spans="2:47" ht="17.25" customHeight="1">
      <c r="B140" s="2790" t="s">
        <v>6133</v>
      </c>
      <c r="C140" s="2791" t="s">
        <v>5869</v>
      </c>
      <c r="D140" s="2792" t="s">
        <v>731</v>
      </c>
      <c r="E140" s="2792">
        <v>3</v>
      </c>
      <c r="F140" s="2793"/>
      <c r="G140" s="2793"/>
      <c r="H140" s="2793"/>
      <c r="I140" s="2793"/>
      <c r="J140" s="2793"/>
      <c r="K140" s="2793"/>
      <c r="L140" s="2794"/>
      <c r="M140" s="2800"/>
      <c r="N140" s="2795"/>
      <c r="O140" s="2793"/>
      <c r="P140" s="2793"/>
      <c r="Q140" s="2793"/>
      <c r="R140" s="2793"/>
      <c r="S140" s="2793"/>
      <c r="T140" s="2794"/>
      <c r="V140" s="2795"/>
      <c r="W140" s="2793"/>
      <c r="X140" s="2793"/>
      <c r="Y140" s="2793"/>
      <c r="Z140" s="2793"/>
      <c r="AA140" s="2793"/>
      <c r="AB140" s="2794"/>
      <c r="AD140" s="2640"/>
      <c r="AE140" s="2638"/>
      <c r="AF140" s="2638"/>
      <c r="AG140" s="2641"/>
      <c r="AH140" s="2642"/>
      <c r="AI140" s="2642"/>
      <c r="AJ140" s="2642"/>
      <c r="AK140" s="2642"/>
      <c r="AL140" s="2642"/>
      <c r="AM140" s="2642"/>
      <c r="AN140" s="2750"/>
      <c r="AO140" s="2758"/>
      <c r="AP140" s="2548" t="s">
        <v>7221</v>
      </c>
      <c r="AS140" s="3438" t="str">
        <f t="shared" si="2"/>
        <v>Please complete all cells in row</v>
      </c>
      <c r="AT140" s="3132">
        <v>3</v>
      </c>
      <c r="AU140" s="3485"/>
    </row>
    <row r="141" spans="2:47" ht="17.25" customHeight="1">
      <c r="B141" s="2790" t="s">
        <v>6135</v>
      </c>
      <c r="C141" s="2791" t="s">
        <v>5869</v>
      </c>
      <c r="D141" s="2792" t="s">
        <v>731</v>
      </c>
      <c r="E141" s="2792">
        <v>3</v>
      </c>
      <c r="F141" s="2793"/>
      <c r="G141" s="2793"/>
      <c r="H141" s="2793"/>
      <c r="I141" s="2793"/>
      <c r="J141" s="2793"/>
      <c r="K141" s="2793"/>
      <c r="L141" s="2794"/>
      <c r="M141" s="2800"/>
      <c r="N141" s="2795"/>
      <c r="O141" s="2793"/>
      <c r="P141" s="2793"/>
      <c r="Q141" s="2793"/>
      <c r="R141" s="2793"/>
      <c r="S141" s="2793"/>
      <c r="T141" s="2794"/>
      <c r="V141" s="2795"/>
      <c r="W141" s="2793"/>
      <c r="X141" s="2793"/>
      <c r="Y141" s="2793"/>
      <c r="Z141" s="2793"/>
      <c r="AA141" s="2793"/>
      <c r="AB141" s="2794"/>
      <c r="AD141" s="2640"/>
      <c r="AE141" s="2638"/>
      <c r="AF141" s="2638"/>
      <c r="AG141" s="2641"/>
      <c r="AH141" s="2642"/>
      <c r="AI141" s="2642"/>
      <c r="AJ141" s="2642"/>
      <c r="AK141" s="2642"/>
      <c r="AL141" s="2642"/>
      <c r="AM141" s="2642"/>
      <c r="AN141" s="2750"/>
      <c r="AO141" s="2758"/>
      <c r="AP141" s="2548" t="s">
        <v>7222</v>
      </c>
      <c r="AS141" s="3438" t="str">
        <f t="shared" si="2"/>
        <v>Please complete all cells in row</v>
      </c>
      <c r="AT141" s="3132">
        <v>3</v>
      </c>
      <c r="AU141" s="3485"/>
    </row>
    <row r="142" spans="2:47" ht="17.25" customHeight="1">
      <c r="B142" s="2790" t="s">
        <v>6137</v>
      </c>
      <c r="C142" s="2791" t="s">
        <v>5869</v>
      </c>
      <c r="D142" s="2792" t="s">
        <v>731</v>
      </c>
      <c r="E142" s="2792">
        <v>3</v>
      </c>
      <c r="F142" s="2793"/>
      <c r="G142" s="2793"/>
      <c r="H142" s="2793"/>
      <c r="I142" s="2793"/>
      <c r="J142" s="2793"/>
      <c r="K142" s="2793"/>
      <c r="L142" s="2794"/>
      <c r="M142" s="2800"/>
      <c r="N142" s="2795"/>
      <c r="O142" s="2793"/>
      <c r="P142" s="2793"/>
      <c r="Q142" s="2793"/>
      <c r="R142" s="2793"/>
      <c r="S142" s="2793"/>
      <c r="T142" s="2794"/>
      <c r="V142" s="2795"/>
      <c r="W142" s="2793"/>
      <c r="X142" s="2793"/>
      <c r="Y142" s="2793"/>
      <c r="Z142" s="2793"/>
      <c r="AA142" s="2793"/>
      <c r="AB142" s="2794"/>
      <c r="AD142" s="2640"/>
      <c r="AE142" s="2638"/>
      <c r="AF142" s="2638"/>
      <c r="AG142" s="2641"/>
      <c r="AH142" s="2642"/>
      <c r="AI142" s="2642"/>
      <c r="AJ142" s="2642"/>
      <c r="AK142" s="2642"/>
      <c r="AL142" s="2642"/>
      <c r="AM142" s="2642"/>
      <c r="AN142" s="2750"/>
      <c r="AO142" s="2758"/>
      <c r="AP142" s="2548" t="s">
        <v>7223</v>
      </c>
      <c r="AS142" s="3438" t="str">
        <f t="shared" si="2"/>
        <v>Please complete all cells in row</v>
      </c>
      <c r="AT142" s="3132">
        <v>3</v>
      </c>
      <c r="AU142" s="3485"/>
    </row>
    <row r="143" spans="2:47" ht="17.25" customHeight="1">
      <c r="B143" s="2790" t="s">
        <v>6139</v>
      </c>
      <c r="C143" s="2791" t="s">
        <v>5869</v>
      </c>
      <c r="D143" s="2792" t="s">
        <v>731</v>
      </c>
      <c r="E143" s="2792">
        <v>3</v>
      </c>
      <c r="F143" s="2793"/>
      <c r="G143" s="2793"/>
      <c r="H143" s="2793"/>
      <c r="I143" s="2793"/>
      <c r="J143" s="2793"/>
      <c r="K143" s="2793"/>
      <c r="L143" s="2794"/>
      <c r="M143" s="2800"/>
      <c r="N143" s="2795"/>
      <c r="O143" s="2793"/>
      <c r="P143" s="2793"/>
      <c r="Q143" s="2793"/>
      <c r="R143" s="2793"/>
      <c r="S143" s="2793"/>
      <c r="T143" s="2794"/>
      <c r="V143" s="2795"/>
      <c r="W143" s="2793"/>
      <c r="X143" s="2793"/>
      <c r="Y143" s="2793"/>
      <c r="Z143" s="2793"/>
      <c r="AA143" s="2793"/>
      <c r="AB143" s="2794"/>
      <c r="AD143" s="2640"/>
      <c r="AE143" s="2638"/>
      <c r="AF143" s="2638"/>
      <c r="AG143" s="2641"/>
      <c r="AH143" s="2642"/>
      <c r="AI143" s="2642"/>
      <c r="AJ143" s="2642"/>
      <c r="AK143" s="2642"/>
      <c r="AL143" s="2642"/>
      <c r="AM143" s="2642"/>
      <c r="AN143" s="2750"/>
      <c r="AO143" s="2758"/>
      <c r="AP143" s="2548" t="s">
        <v>7224</v>
      </c>
      <c r="AS143" s="3438" t="str">
        <f t="shared" si="2"/>
        <v>Please complete all cells in row</v>
      </c>
      <c r="AT143" s="3132">
        <v>3</v>
      </c>
      <c r="AU143" s="3485"/>
    </row>
    <row r="144" spans="2:47" ht="17.25" customHeight="1">
      <c r="B144" s="2790" t="s">
        <v>6141</v>
      </c>
      <c r="C144" s="2791" t="s">
        <v>5869</v>
      </c>
      <c r="D144" s="2792" t="s">
        <v>731</v>
      </c>
      <c r="E144" s="2792">
        <v>3</v>
      </c>
      <c r="F144" s="2793"/>
      <c r="G144" s="2793"/>
      <c r="H144" s="2793"/>
      <c r="I144" s="2793"/>
      <c r="J144" s="2793"/>
      <c r="K144" s="2793"/>
      <c r="L144" s="2794"/>
      <c r="M144" s="2800"/>
      <c r="N144" s="2795"/>
      <c r="O144" s="2793"/>
      <c r="P144" s="2793"/>
      <c r="Q144" s="2793"/>
      <c r="R144" s="2793"/>
      <c r="S144" s="2793"/>
      <c r="T144" s="2794"/>
      <c r="V144" s="2795"/>
      <c r="W144" s="2793"/>
      <c r="X144" s="2793"/>
      <c r="Y144" s="2793"/>
      <c r="Z144" s="2793"/>
      <c r="AA144" s="2793"/>
      <c r="AB144" s="2794"/>
      <c r="AD144" s="2640"/>
      <c r="AE144" s="2638"/>
      <c r="AF144" s="2638"/>
      <c r="AG144" s="2641"/>
      <c r="AH144" s="2642"/>
      <c r="AI144" s="2642"/>
      <c r="AJ144" s="2642"/>
      <c r="AK144" s="2642"/>
      <c r="AL144" s="2642"/>
      <c r="AM144" s="2642"/>
      <c r="AN144" s="2750"/>
      <c r="AO144" s="2758"/>
      <c r="AP144" s="2548" t="s">
        <v>7225</v>
      </c>
      <c r="AS144" s="3438" t="str">
        <f t="shared" si="2"/>
        <v>Please complete all cells in row</v>
      </c>
      <c r="AT144" s="3132">
        <v>3</v>
      </c>
      <c r="AU144" s="3485"/>
    </row>
    <row r="145" spans="2:47" ht="17.25" customHeight="1">
      <c r="B145" s="2790" t="s">
        <v>6143</v>
      </c>
      <c r="C145" s="2791" t="s">
        <v>5869</v>
      </c>
      <c r="D145" s="2792" t="s">
        <v>731</v>
      </c>
      <c r="E145" s="2792">
        <v>3</v>
      </c>
      <c r="F145" s="2793"/>
      <c r="G145" s="2793"/>
      <c r="H145" s="2793"/>
      <c r="I145" s="2793"/>
      <c r="J145" s="2793"/>
      <c r="K145" s="2793"/>
      <c r="L145" s="2794"/>
      <c r="M145" s="2800"/>
      <c r="N145" s="2795"/>
      <c r="O145" s="2793"/>
      <c r="P145" s="2793"/>
      <c r="Q145" s="2793"/>
      <c r="R145" s="2793"/>
      <c r="S145" s="2793"/>
      <c r="T145" s="2794"/>
      <c r="V145" s="2795"/>
      <c r="W145" s="2793"/>
      <c r="X145" s="2793"/>
      <c r="Y145" s="2793"/>
      <c r="Z145" s="2793"/>
      <c r="AA145" s="2793"/>
      <c r="AB145" s="2794"/>
      <c r="AD145" s="2640"/>
      <c r="AE145" s="2638"/>
      <c r="AF145" s="2638"/>
      <c r="AG145" s="2641"/>
      <c r="AH145" s="2642"/>
      <c r="AI145" s="2642"/>
      <c r="AJ145" s="2642"/>
      <c r="AK145" s="2642"/>
      <c r="AL145" s="2642"/>
      <c r="AM145" s="2642"/>
      <c r="AN145" s="2750"/>
      <c r="AO145" s="2758"/>
      <c r="AP145" s="2548" t="s">
        <v>7226</v>
      </c>
      <c r="AS145" s="3438" t="str">
        <f t="shared" si="2"/>
        <v>Please complete all cells in row</v>
      </c>
      <c r="AT145" s="3132">
        <v>3</v>
      </c>
      <c r="AU145" s="3485"/>
    </row>
    <row r="146" spans="2:47" ht="17.25" customHeight="1">
      <c r="B146" s="2790" t="s">
        <v>6145</v>
      </c>
      <c r="C146" s="2791" t="s">
        <v>5869</v>
      </c>
      <c r="D146" s="2792" t="s">
        <v>731</v>
      </c>
      <c r="E146" s="2792">
        <v>3</v>
      </c>
      <c r="F146" s="2793"/>
      <c r="G146" s="2793"/>
      <c r="H146" s="2793"/>
      <c r="I146" s="2793"/>
      <c r="J146" s="2793"/>
      <c r="K146" s="2793"/>
      <c r="L146" s="2794"/>
      <c r="M146" s="2800"/>
      <c r="N146" s="2795"/>
      <c r="O146" s="2793"/>
      <c r="P146" s="2793"/>
      <c r="Q146" s="2793"/>
      <c r="R146" s="2793"/>
      <c r="S146" s="2793"/>
      <c r="T146" s="2794"/>
      <c r="V146" s="2795"/>
      <c r="W146" s="2793"/>
      <c r="X146" s="2793"/>
      <c r="Y146" s="2793"/>
      <c r="Z146" s="2793"/>
      <c r="AA146" s="2793"/>
      <c r="AB146" s="2794"/>
      <c r="AD146" s="2640"/>
      <c r="AE146" s="2638"/>
      <c r="AF146" s="2638"/>
      <c r="AG146" s="2641"/>
      <c r="AH146" s="2642"/>
      <c r="AI146" s="2642"/>
      <c r="AJ146" s="2642"/>
      <c r="AK146" s="2642"/>
      <c r="AL146" s="2642"/>
      <c r="AM146" s="2642"/>
      <c r="AN146" s="2750"/>
      <c r="AO146" s="2758"/>
      <c r="AP146" s="2548" t="s">
        <v>7227</v>
      </c>
      <c r="AS146" s="3438" t="str">
        <f t="shared" si="2"/>
        <v>Please complete all cells in row</v>
      </c>
      <c r="AT146" s="3132">
        <v>3</v>
      </c>
      <c r="AU146" s="3485"/>
    </row>
    <row r="147" spans="2:47" ht="17.25" customHeight="1">
      <c r="B147" s="2790" t="s">
        <v>6147</v>
      </c>
      <c r="C147" s="2791" t="s">
        <v>5869</v>
      </c>
      <c r="D147" s="2792" t="s">
        <v>731</v>
      </c>
      <c r="E147" s="2792">
        <v>3</v>
      </c>
      <c r="F147" s="2793"/>
      <c r="G147" s="2793"/>
      <c r="H147" s="2793"/>
      <c r="I147" s="2793"/>
      <c r="J147" s="2793"/>
      <c r="K147" s="2793"/>
      <c r="L147" s="2794"/>
      <c r="M147" s="2800"/>
      <c r="N147" s="2795"/>
      <c r="O147" s="2793"/>
      <c r="P147" s="2793"/>
      <c r="Q147" s="2793"/>
      <c r="R147" s="2793"/>
      <c r="S147" s="2793"/>
      <c r="T147" s="2794"/>
      <c r="V147" s="2795"/>
      <c r="W147" s="2793"/>
      <c r="X147" s="2793"/>
      <c r="Y147" s="2793"/>
      <c r="Z147" s="2793"/>
      <c r="AA147" s="2793"/>
      <c r="AB147" s="2794"/>
      <c r="AD147" s="2640"/>
      <c r="AE147" s="2638"/>
      <c r="AF147" s="2638"/>
      <c r="AG147" s="2641"/>
      <c r="AH147" s="2642"/>
      <c r="AI147" s="2642"/>
      <c r="AJ147" s="2642"/>
      <c r="AK147" s="2642"/>
      <c r="AL147" s="2642"/>
      <c r="AM147" s="2642"/>
      <c r="AN147" s="2750"/>
      <c r="AO147" s="2758"/>
      <c r="AP147" s="2548" t="s">
        <v>7228</v>
      </c>
      <c r="AS147" s="3438" t="str">
        <f t="shared" si="2"/>
        <v>Please complete all cells in row</v>
      </c>
      <c r="AT147" s="3132">
        <v>3</v>
      </c>
      <c r="AU147" s="3485"/>
    </row>
    <row r="148" spans="2:47" ht="17.25" customHeight="1">
      <c r="B148" s="2790" t="s">
        <v>6149</v>
      </c>
      <c r="C148" s="2791" t="s">
        <v>5869</v>
      </c>
      <c r="D148" s="2792" t="s">
        <v>731</v>
      </c>
      <c r="E148" s="2792">
        <v>3</v>
      </c>
      <c r="F148" s="2793"/>
      <c r="G148" s="2793"/>
      <c r="H148" s="2793"/>
      <c r="I148" s="2793"/>
      <c r="J148" s="2793"/>
      <c r="K148" s="2793"/>
      <c r="L148" s="2794"/>
      <c r="M148" s="2800"/>
      <c r="N148" s="2795"/>
      <c r="O148" s="2793"/>
      <c r="P148" s="2793"/>
      <c r="Q148" s="2793"/>
      <c r="R148" s="2793"/>
      <c r="S148" s="2793"/>
      <c r="T148" s="2794"/>
      <c r="V148" s="2795"/>
      <c r="W148" s="2793"/>
      <c r="X148" s="2793"/>
      <c r="Y148" s="2793"/>
      <c r="Z148" s="2793"/>
      <c r="AA148" s="2793"/>
      <c r="AB148" s="2794"/>
      <c r="AD148" s="2640"/>
      <c r="AE148" s="2638"/>
      <c r="AF148" s="2638"/>
      <c r="AG148" s="2641"/>
      <c r="AH148" s="2642"/>
      <c r="AI148" s="2642"/>
      <c r="AJ148" s="2642"/>
      <c r="AK148" s="2642"/>
      <c r="AL148" s="2642"/>
      <c r="AM148" s="2642"/>
      <c r="AN148" s="2750"/>
      <c r="AO148" s="2758"/>
      <c r="AP148" s="2548" t="s">
        <v>7229</v>
      </c>
      <c r="AS148" s="3438" t="str">
        <f t="shared" si="2"/>
        <v>Please complete all cells in row</v>
      </c>
      <c r="AT148" s="3132">
        <v>3</v>
      </c>
      <c r="AU148" s="3485"/>
    </row>
    <row r="149" spans="2:47" ht="17.25" customHeight="1">
      <c r="B149" s="2790" t="s">
        <v>6151</v>
      </c>
      <c r="C149" s="2791" t="s">
        <v>5869</v>
      </c>
      <c r="D149" s="2792" t="s">
        <v>731</v>
      </c>
      <c r="E149" s="2792">
        <v>3</v>
      </c>
      <c r="F149" s="2793"/>
      <c r="G149" s="2793"/>
      <c r="H149" s="2793"/>
      <c r="I149" s="2793"/>
      <c r="J149" s="2793"/>
      <c r="K149" s="2793"/>
      <c r="L149" s="2794"/>
      <c r="M149" s="2800"/>
      <c r="N149" s="2795"/>
      <c r="O149" s="2793"/>
      <c r="P149" s="2793"/>
      <c r="Q149" s="2793"/>
      <c r="R149" s="2793"/>
      <c r="S149" s="2793"/>
      <c r="T149" s="2794"/>
      <c r="V149" s="2795"/>
      <c r="W149" s="2793"/>
      <c r="X149" s="2793"/>
      <c r="Y149" s="2793"/>
      <c r="Z149" s="2793"/>
      <c r="AA149" s="2793"/>
      <c r="AB149" s="2794"/>
      <c r="AD149" s="2640"/>
      <c r="AE149" s="2638"/>
      <c r="AF149" s="2638"/>
      <c r="AG149" s="2641"/>
      <c r="AH149" s="2642"/>
      <c r="AI149" s="2642"/>
      <c r="AJ149" s="2642"/>
      <c r="AK149" s="2642"/>
      <c r="AL149" s="2642"/>
      <c r="AM149" s="2642"/>
      <c r="AN149" s="2750"/>
      <c r="AO149" s="2758"/>
      <c r="AP149" s="2548" t="s">
        <v>7230</v>
      </c>
      <c r="AS149" s="3438" t="str">
        <f t="shared" si="2"/>
        <v>Please complete all cells in row</v>
      </c>
      <c r="AT149" s="3132">
        <v>3</v>
      </c>
      <c r="AU149" s="3485"/>
    </row>
    <row r="150" spans="2:47" ht="17.25" customHeight="1">
      <c r="B150" s="2790" t="s">
        <v>6153</v>
      </c>
      <c r="C150" s="2791" t="s">
        <v>5869</v>
      </c>
      <c r="D150" s="2792" t="s">
        <v>731</v>
      </c>
      <c r="E150" s="2792">
        <v>3</v>
      </c>
      <c r="F150" s="2793"/>
      <c r="G150" s="2793"/>
      <c r="H150" s="2793"/>
      <c r="I150" s="2793"/>
      <c r="J150" s="2793"/>
      <c r="K150" s="2793"/>
      <c r="L150" s="2794"/>
      <c r="M150" s="2800"/>
      <c r="N150" s="2795"/>
      <c r="O150" s="2793"/>
      <c r="P150" s="2793"/>
      <c r="Q150" s="2793"/>
      <c r="R150" s="2793"/>
      <c r="S150" s="2793"/>
      <c r="T150" s="2794"/>
      <c r="V150" s="2795"/>
      <c r="W150" s="2793"/>
      <c r="X150" s="2793"/>
      <c r="Y150" s="2793"/>
      <c r="Z150" s="2793"/>
      <c r="AA150" s="2793"/>
      <c r="AB150" s="2794"/>
      <c r="AD150" s="2640"/>
      <c r="AE150" s="2638"/>
      <c r="AF150" s="2638"/>
      <c r="AG150" s="2641"/>
      <c r="AH150" s="2642"/>
      <c r="AI150" s="2642"/>
      <c r="AJ150" s="2642"/>
      <c r="AK150" s="2642"/>
      <c r="AL150" s="2642"/>
      <c r="AM150" s="2642"/>
      <c r="AN150" s="2750"/>
      <c r="AO150" s="2758"/>
      <c r="AP150" s="2548" t="s">
        <v>7231</v>
      </c>
      <c r="AS150" s="3438" t="str">
        <f t="shared" si="2"/>
        <v>Please complete all cells in row</v>
      </c>
      <c r="AT150" s="3132">
        <v>3</v>
      </c>
      <c r="AU150" s="3485"/>
    </row>
    <row r="151" spans="2:47" ht="17.25" customHeight="1">
      <c r="B151" s="2790" t="s">
        <v>6155</v>
      </c>
      <c r="C151" s="2791" t="s">
        <v>5869</v>
      </c>
      <c r="D151" s="2792" t="s">
        <v>731</v>
      </c>
      <c r="E151" s="2792">
        <v>3</v>
      </c>
      <c r="F151" s="2793"/>
      <c r="G151" s="2793"/>
      <c r="H151" s="2793"/>
      <c r="I151" s="2793"/>
      <c r="J151" s="2793"/>
      <c r="K151" s="2793"/>
      <c r="L151" s="2794"/>
      <c r="M151" s="2800"/>
      <c r="N151" s="2795"/>
      <c r="O151" s="2793"/>
      <c r="P151" s="2793"/>
      <c r="Q151" s="2793"/>
      <c r="R151" s="2793"/>
      <c r="S151" s="2793"/>
      <c r="T151" s="2794"/>
      <c r="V151" s="2795"/>
      <c r="W151" s="2793"/>
      <c r="X151" s="2793"/>
      <c r="Y151" s="2793"/>
      <c r="Z151" s="2793"/>
      <c r="AA151" s="2793"/>
      <c r="AB151" s="2794"/>
      <c r="AD151" s="2640"/>
      <c r="AE151" s="2638"/>
      <c r="AF151" s="2638"/>
      <c r="AG151" s="2641"/>
      <c r="AH151" s="2642"/>
      <c r="AI151" s="2642"/>
      <c r="AJ151" s="2642"/>
      <c r="AK151" s="2642"/>
      <c r="AL151" s="2642"/>
      <c r="AM151" s="2642"/>
      <c r="AN151" s="2750"/>
      <c r="AO151" s="2758"/>
      <c r="AP151" s="2548" t="s">
        <v>7232</v>
      </c>
      <c r="AS151" s="3438" t="str">
        <f t="shared" si="2"/>
        <v>Please complete all cells in row</v>
      </c>
      <c r="AT151" s="3132">
        <v>3</v>
      </c>
      <c r="AU151" s="3485"/>
    </row>
    <row r="152" spans="2:47" ht="17.25" customHeight="1">
      <c r="B152" s="2790" t="s">
        <v>6157</v>
      </c>
      <c r="C152" s="2791" t="s">
        <v>5869</v>
      </c>
      <c r="D152" s="2792" t="s">
        <v>731</v>
      </c>
      <c r="E152" s="2792">
        <v>3</v>
      </c>
      <c r="F152" s="2793"/>
      <c r="G152" s="2793"/>
      <c r="H152" s="2793"/>
      <c r="I152" s="2793"/>
      <c r="J152" s="2793"/>
      <c r="K152" s="2793"/>
      <c r="L152" s="2794"/>
      <c r="M152" s="2800"/>
      <c r="N152" s="2795"/>
      <c r="O152" s="2793"/>
      <c r="P152" s="2793"/>
      <c r="Q152" s="2793"/>
      <c r="R152" s="2793"/>
      <c r="S152" s="2793"/>
      <c r="T152" s="2794"/>
      <c r="V152" s="2795"/>
      <c r="W152" s="2793"/>
      <c r="X152" s="2793"/>
      <c r="Y152" s="2793"/>
      <c r="Z152" s="2793"/>
      <c r="AA152" s="2793"/>
      <c r="AB152" s="2794"/>
      <c r="AD152" s="2640"/>
      <c r="AE152" s="2638"/>
      <c r="AF152" s="2638"/>
      <c r="AG152" s="2641"/>
      <c r="AH152" s="2642"/>
      <c r="AI152" s="2642"/>
      <c r="AJ152" s="2642"/>
      <c r="AK152" s="2642"/>
      <c r="AL152" s="2642"/>
      <c r="AM152" s="2642"/>
      <c r="AN152" s="2750"/>
      <c r="AO152" s="2758"/>
      <c r="AP152" s="2548" t="s">
        <v>7233</v>
      </c>
      <c r="AS152" s="3438" t="str">
        <f t="shared" si="2"/>
        <v>Please complete all cells in row</v>
      </c>
      <c r="AT152" s="3132">
        <v>3</v>
      </c>
      <c r="AU152" s="3485"/>
    </row>
    <row r="153" spans="2:47" ht="17.25" customHeight="1">
      <c r="B153" s="2790" t="s">
        <v>6159</v>
      </c>
      <c r="C153" s="2791" t="s">
        <v>5869</v>
      </c>
      <c r="D153" s="2792" t="s">
        <v>731</v>
      </c>
      <c r="E153" s="2792">
        <v>3</v>
      </c>
      <c r="F153" s="2793"/>
      <c r="G153" s="2793"/>
      <c r="H153" s="2793"/>
      <c r="I153" s="2793"/>
      <c r="J153" s="2793"/>
      <c r="K153" s="2793"/>
      <c r="L153" s="2794"/>
      <c r="M153" s="2800"/>
      <c r="N153" s="2795"/>
      <c r="O153" s="2793"/>
      <c r="P153" s="2793"/>
      <c r="Q153" s="2793"/>
      <c r="R153" s="2793"/>
      <c r="S153" s="2793"/>
      <c r="T153" s="2794"/>
      <c r="V153" s="2795"/>
      <c r="W153" s="2793"/>
      <c r="X153" s="2793"/>
      <c r="Y153" s="2793"/>
      <c r="Z153" s="2793"/>
      <c r="AA153" s="2793"/>
      <c r="AB153" s="2794"/>
      <c r="AD153" s="2640"/>
      <c r="AE153" s="2638"/>
      <c r="AF153" s="2638"/>
      <c r="AG153" s="2641"/>
      <c r="AH153" s="2642"/>
      <c r="AI153" s="2642"/>
      <c r="AJ153" s="2642"/>
      <c r="AK153" s="2642"/>
      <c r="AL153" s="2642"/>
      <c r="AM153" s="2642"/>
      <c r="AN153" s="2750"/>
      <c r="AO153" s="2758"/>
      <c r="AP153" s="2548" t="s">
        <v>7234</v>
      </c>
      <c r="AS153" s="3438" t="str">
        <f t="shared" si="2"/>
        <v>Please complete all cells in row</v>
      </c>
      <c r="AT153" s="3132">
        <v>3</v>
      </c>
      <c r="AU153" s="3485"/>
    </row>
    <row r="154" spans="2:47" ht="17.25" customHeight="1">
      <c r="B154" s="2790" t="s">
        <v>6161</v>
      </c>
      <c r="C154" s="2791" t="s">
        <v>5869</v>
      </c>
      <c r="D154" s="2792" t="s">
        <v>731</v>
      </c>
      <c r="E154" s="2792">
        <v>3</v>
      </c>
      <c r="F154" s="2793"/>
      <c r="G154" s="2793"/>
      <c r="H154" s="2793"/>
      <c r="I154" s="2793"/>
      <c r="J154" s="2793"/>
      <c r="K154" s="2793"/>
      <c r="L154" s="2794"/>
      <c r="M154" s="2800"/>
      <c r="N154" s="2795"/>
      <c r="O154" s="2793"/>
      <c r="P154" s="2793"/>
      <c r="Q154" s="2793"/>
      <c r="R154" s="2793"/>
      <c r="S154" s="2793"/>
      <c r="T154" s="2794"/>
      <c r="V154" s="2795"/>
      <c r="W154" s="2793"/>
      <c r="X154" s="2793"/>
      <c r="Y154" s="2793"/>
      <c r="Z154" s="2793"/>
      <c r="AA154" s="2793"/>
      <c r="AB154" s="2794"/>
      <c r="AD154" s="2640"/>
      <c r="AE154" s="2638"/>
      <c r="AF154" s="2638"/>
      <c r="AG154" s="2641"/>
      <c r="AH154" s="2642"/>
      <c r="AI154" s="2642"/>
      <c r="AJ154" s="2642"/>
      <c r="AK154" s="2642"/>
      <c r="AL154" s="2642"/>
      <c r="AM154" s="2642"/>
      <c r="AN154" s="2750"/>
      <c r="AO154" s="2758"/>
      <c r="AP154" s="2548" t="s">
        <v>7235</v>
      </c>
      <c r="AS154" s="3438" t="str">
        <f t="shared" si="2"/>
        <v>Please complete all cells in row</v>
      </c>
      <c r="AT154" s="3132">
        <v>3</v>
      </c>
      <c r="AU154" s="3485"/>
    </row>
    <row r="155" spans="2:47" ht="17.25" customHeight="1">
      <c r="B155" s="2790" t="s">
        <v>6163</v>
      </c>
      <c r="C155" s="2791" t="s">
        <v>5869</v>
      </c>
      <c r="D155" s="2792" t="s">
        <v>731</v>
      </c>
      <c r="E155" s="2792">
        <v>3</v>
      </c>
      <c r="F155" s="2793"/>
      <c r="G155" s="2793"/>
      <c r="H155" s="2793"/>
      <c r="I155" s="2793"/>
      <c r="J155" s="2793"/>
      <c r="K155" s="2793"/>
      <c r="L155" s="2794"/>
      <c r="M155" s="2800"/>
      <c r="N155" s="2795"/>
      <c r="O155" s="2793"/>
      <c r="P155" s="2793"/>
      <c r="Q155" s="2793"/>
      <c r="R155" s="2793"/>
      <c r="S155" s="2793"/>
      <c r="T155" s="2794"/>
      <c r="V155" s="2795"/>
      <c r="W155" s="2793"/>
      <c r="X155" s="2793"/>
      <c r="Y155" s="2793"/>
      <c r="Z155" s="2793"/>
      <c r="AA155" s="2793"/>
      <c r="AB155" s="2794"/>
      <c r="AD155" s="2640"/>
      <c r="AE155" s="2638"/>
      <c r="AF155" s="2638"/>
      <c r="AG155" s="2641"/>
      <c r="AH155" s="2642"/>
      <c r="AI155" s="2642"/>
      <c r="AJ155" s="2642"/>
      <c r="AK155" s="2642"/>
      <c r="AL155" s="2642"/>
      <c r="AM155" s="2642"/>
      <c r="AN155" s="2750"/>
      <c r="AO155" s="2758"/>
      <c r="AP155" s="2548" t="s">
        <v>7236</v>
      </c>
      <c r="AS155" s="3438" t="str">
        <f t="shared" si="2"/>
        <v>Please complete all cells in row</v>
      </c>
      <c r="AT155" s="3132">
        <v>3</v>
      </c>
      <c r="AU155" s="3485"/>
    </row>
    <row r="156" spans="2:47" ht="17.25" customHeight="1">
      <c r="B156" s="2790" t="s">
        <v>6165</v>
      </c>
      <c r="C156" s="2791" t="s">
        <v>5869</v>
      </c>
      <c r="D156" s="2792" t="s">
        <v>731</v>
      </c>
      <c r="E156" s="2792">
        <v>3</v>
      </c>
      <c r="F156" s="2793"/>
      <c r="G156" s="2793"/>
      <c r="H156" s="2793"/>
      <c r="I156" s="2793"/>
      <c r="J156" s="2793"/>
      <c r="K156" s="2793"/>
      <c r="L156" s="2794"/>
      <c r="M156" s="2800"/>
      <c r="N156" s="2795"/>
      <c r="O156" s="2793"/>
      <c r="P156" s="2793"/>
      <c r="Q156" s="2793"/>
      <c r="R156" s="2793"/>
      <c r="S156" s="2793"/>
      <c r="T156" s="2794"/>
      <c r="V156" s="2795"/>
      <c r="W156" s="2793"/>
      <c r="X156" s="2793"/>
      <c r="Y156" s="2793"/>
      <c r="Z156" s="2793"/>
      <c r="AA156" s="2793"/>
      <c r="AB156" s="2794"/>
      <c r="AD156" s="2640"/>
      <c r="AE156" s="2638"/>
      <c r="AF156" s="2638"/>
      <c r="AG156" s="2641"/>
      <c r="AH156" s="2642"/>
      <c r="AI156" s="2642"/>
      <c r="AJ156" s="2642"/>
      <c r="AK156" s="2642"/>
      <c r="AL156" s="2642"/>
      <c r="AM156" s="2642"/>
      <c r="AN156" s="2750"/>
      <c r="AO156" s="2758"/>
      <c r="AP156" s="2548" t="s">
        <v>7237</v>
      </c>
      <c r="AS156" s="3438" t="str">
        <f t="shared" si="2"/>
        <v>Please complete all cells in row</v>
      </c>
      <c r="AT156" s="3132">
        <v>3</v>
      </c>
      <c r="AU156" s="3485"/>
    </row>
    <row r="157" spans="2:47" ht="17.25" customHeight="1">
      <c r="B157" s="2790" t="s">
        <v>6167</v>
      </c>
      <c r="C157" s="2791" t="s">
        <v>5869</v>
      </c>
      <c r="D157" s="2792" t="s">
        <v>731</v>
      </c>
      <c r="E157" s="2792">
        <v>3</v>
      </c>
      <c r="F157" s="2793"/>
      <c r="G157" s="2793"/>
      <c r="H157" s="2793"/>
      <c r="I157" s="2793"/>
      <c r="J157" s="2793"/>
      <c r="K157" s="2793"/>
      <c r="L157" s="2794"/>
      <c r="M157" s="2800"/>
      <c r="N157" s="2795"/>
      <c r="O157" s="2793"/>
      <c r="P157" s="2793"/>
      <c r="Q157" s="2793"/>
      <c r="R157" s="2793"/>
      <c r="S157" s="2793"/>
      <c r="T157" s="2794"/>
      <c r="V157" s="2795"/>
      <c r="W157" s="2793"/>
      <c r="X157" s="2793"/>
      <c r="Y157" s="2793"/>
      <c r="Z157" s="2793"/>
      <c r="AA157" s="2793"/>
      <c r="AB157" s="2794"/>
      <c r="AD157" s="2640"/>
      <c r="AE157" s="2638"/>
      <c r="AF157" s="2638"/>
      <c r="AG157" s="2641"/>
      <c r="AH157" s="2642"/>
      <c r="AI157" s="2642"/>
      <c r="AJ157" s="2642"/>
      <c r="AK157" s="2642"/>
      <c r="AL157" s="2642"/>
      <c r="AM157" s="2642"/>
      <c r="AN157" s="2750"/>
      <c r="AO157" s="2758"/>
      <c r="AP157" s="2548" t="s">
        <v>7238</v>
      </c>
      <c r="AS157" s="3438" t="str">
        <f t="shared" si="2"/>
        <v>Please complete all cells in row</v>
      </c>
      <c r="AT157" s="3132">
        <v>3</v>
      </c>
      <c r="AU157" s="3485"/>
    </row>
    <row r="158" spans="2:47" ht="17.25" customHeight="1">
      <c r="B158" s="2790" t="s">
        <v>6169</v>
      </c>
      <c r="C158" s="2791" t="s">
        <v>5869</v>
      </c>
      <c r="D158" s="2792" t="s">
        <v>731</v>
      </c>
      <c r="E158" s="2792">
        <v>3</v>
      </c>
      <c r="F158" s="2793"/>
      <c r="G158" s="2793"/>
      <c r="H158" s="2793"/>
      <c r="I158" s="2793"/>
      <c r="J158" s="2793"/>
      <c r="K158" s="2793"/>
      <c r="L158" s="2794"/>
      <c r="M158" s="2800"/>
      <c r="N158" s="2795"/>
      <c r="O158" s="2793"/>
      <c r="P158" s="2793"/>
      <c r="Q158" s="2793"/>
      <c r="R158" s="2793"/>
      <c r="S158" s="2793"/>
      <c r="T158" s="2794"/>
      <c r="V158" s="2795"/>
      <c r="W158" s="2793"/>
      <c r="X158" s="2793"/>
      <c r="Y158" s="2793"/>
      <c r="Z158" s="2793"/>
      <c r="AA158" s="2793"/>
      <c r="AB158" s="2794"/>
      <c r="AD158" s="2640"/>
      <c r="AE158" s="2638"/>
      <c r="AF158" s="2638"/>
      <c r="AG158" s="2641"/>
      <c r="AH158" s="2642"/>
      <c r="AI158" s="2642"/>
      <c r="AJ158" s="2642"/>
      <c r="AK158" s="2642"/>
      <c r="AL158" s="2642"/>
      <c r="AM158" s="2642"/>
      <c r="AN158" s="2750"/>
      <c r="AO158" s="2758"/>
      <c r="AP158" s="2548" t="s">
        <v>7239</v>
      </c>
      <c r="AS158" s="3438" t="str">
        <f t="shared" si="2"/>
        <v>Please complete all cells in row</v>
      </c>
      <c r="AT158" s="3132">
        <v>3</v>
      </c>
      <c r="AU158" s="3485"/>
    </row>
    <row r="159" spans="2:47" ht="17.25" customHeight="1">
      <c r="B159" s="2790" t="s">
        <v>6171</v>
      </c>
      <c r="C159" s="2791" t="s">
        <v>5869</v>
      </c>
      <c r="D159" s="2792" t="s">
        <v>731</v>
      </c>
      <c r="E159" s="2792">
        <v>3</v>
      </c>
      <c r="F159" s="2793"/>
      <c r="G159" s="2793"/>
      <c r="H159" s="2793"/>
      <c r="I159" s="2793"/>
      <c r="J159" s="2793"/>
      <c r="K159" s="2793"/>
      <c r="L159" s="2794"/>
      <c r="M159" s="2800"/>
      <c r="N159" s="2795"/>
      <c r="O159" s="2793"/>
      <c r="P159" s="2793"/>
      <c r="Q159" s="2793"/>
      <c r="R159" s="2793"/>
      <c r="S159" s="2793"/>
      <c r="T159" s="2794"/>
      <c r="V159" s="2795"/>
      <c r="W159" s="2793"/>
      <c r="X159" s="2793"/>
      <c r="Y159" s="2793"/>
      <c r="Z159" s="2793"/>
      <c r="AA159" s="2793"/>
      <c r="AB159" s="2794"/>
      <c r="AD159" s="2640"/>
      <c r="AE159" s="2638"/>
      <c r="AF159" s="2638"/>
      <c r="AG159" s="2641"/>
      <c r="AH159" s="2642"/>
      <c r="AI159" s="2642"/>
      <c r="AJ159" s="2642"/>
      <c r="AK159" s="2642"/>
      <c r="AL159" s="2642"/>
      <c r="AM159" s="2642"/>
      <c r="AN159" s="2750"/>
      <c r="AO159" s="2758"/>
      <c r="AP159" s="2548" t="s">
        <v>7240</v>
      </c>
      <c r="AS159" s="3438" t="str">
        <f t="shared" si="2"/>
        <v>Please complete all cells in row</v>
      </c>
      <c r="AT159" s="3132">
        <v>3</v>
      </c>
      <c r="AU159" s="3485"/>
    </row>
    <row r="160" spans="2:47" ht="17.25" customHeight="1">
      <c r="B160" s="2790" t="s">
        <v>6173</v>
      </c>
      <c r="C160" s="2791" t="s">
        <v>5869</v>
      </c>
      <c r="D160" s="2792" t="s">
        <v>731</v>
      </c>
      <c r="E160" s="2792">
        <v>3</v>
      </c>
      <c r="F160" s="2793"/>
      <c r="G160" s="2793"/>
      <c r="H160" s="2793"/>
      <c r="I160" s="2793"/>
      <c r="J160" s="2793"/>
      <c r="K160" s="2793"/>
      <c r="L160" s="2794"/>
      <c r="M160" s="2800"/>
      <c r="N160" s="2795"/>
      <c r="O160" s="2793"/>
      <c r="P160" s="2793"/>
      <c r="Q160" s="2793"/>
      <c r="R160" s="2793"/>
      <c r="S160" s="2793"/>
      <c r="T160" s="2794"/>
      <c r="V160" s="2795"/>
      <c r="W160" s="2793"/>
      <c r="X160" s="2793"/>
      <c r="Y160" s="2793"/>
      <c r="Z160" s="2793"/>
      <c r="AA160" s="2793"/>
      <c r="AB160" s="2794"/>
      <c r="AD160" s="2640"/>
      <c r="AE160" s="2638"/>
      <c r="AF160" s="2638"/>
      <c r="AG160" s="2641"/>
      <c r="AH160" s="2642"/>
      <c r="AI160" s="2642"/>
      <c r="AJ160" s="2642"/>
      <c r="AK160" s="2642"/>
      <c r="AL160" s="2642"/>
      <c r="AM160" s="2642"/>
      <c r="AN160" s="2750"/>
      <c r="AO160" s="2758"/>
      <c r="AP160" s="2548" t="s">
        <v>7241</v>
      </c>
      <c r="AS160" s="3438" t="str">
        <f t="shared" si="2"/>
        <v>Please complete all cells in row</v>
      </c>
      <c r="AT160" s="3132">
        <v>3</v>
      </c>
      <c r="AU160" s="3485"/>
    </row>
    <row r="161" spans="2:47" ht="17.25" customHeight="1">
      <c r="B161" s="2790" t="s">
        <v>6175</v>
      </c>
      <c r="C161" s="2791" t="s">
        <v>5869</v>
      </c>
      <c r="D161" s="2792" t="s">
        <v>731</v>
      </c>
      <c r="E161" s="2792">
        <v>3</v>
      </c>
      <c r="F161" s="2793"/>
      <c r="G161" s="2793"/>
      <c r="H161" s="2793"/>
      <c r="I161" s="2793"/>
      <c r="J161" s="2793"/>
      <c r="K161" s="2793"/>
      <c r="L161" s="2794"/>
      <c r="M161" s="2800"/>
      <c r="N161" s="2795"/>
      <c r="O161" s="2793"/>
      <c r="P161" s="2793"/>
      <c r="Q161" s="2793"/>
      <c r="R161" s="2793"/>
      <c r="S161" s="2793"/>
      <c r="T161" s="2794"/>
      <c r="V161" s="2795"/>
      <c r="W161" s="2793"/>
      <c r="X161" s="2793"/>
      <c r="Y161" s="2793"/>
      <c r="Z161" s="2793"/>
      <c r="AA161" s="2793"/>
      <c r="AB161" s="2794"/>
      <c r="AD161" s="2640"/>
      <c r="AE161" s="2638"/>
      <c r="AF161" s="2638"/>
      <c r="AG161" s="2641"/>
      <c r="AH161" s="2642"/>
      <c r="AI161" s="2642"/>
      <c r="AJ161" s="2642"/>
      <c r="AK161" s="2642"/>
      <c r="AL161" s="2642"/>
      <c r="AM161" s="2642"/>
      <c r="AN161" s="2750"/>
      <c r="AO161" s="2758"/>
      <c r="AP161" s="2548" t="s">
        <v>7242</v>
      </c>
      <c r="AS161" s="3438" t="str">
        <f t="shared" si="2"/>
        <v>Please complete all cells in row</v>
      </c>
      <c r="AT161" s="3132">
        <v>3</v>
      </c>
      <c r="AU161" s="3485"/>
    </row>
    <row r="162" spans="2:47" ht="17.25" customHeight="1">
      <c r="B162" s="2790" t="s">
        <v>6177</v>
      </c>
      <c r="C162" s="2791" t="s">
        <v>5869</v>
      </c>
      <c r="D162" s="2792" t="s">
        <v>731</v>
      </c>
      <c r="E162" s="2792">
        <v>3</v>
      </c>
      <c r="F162" s="2793"/>
      <c r="G162" s="2793"/>
      <c r="H162" s="2793"/>
      <c r="I162" s="2793"/>
      <c r="J162" s="2793"/>
      <c r="K162" s="2793"/>
      <c r="L162" s="2794"/>
      <c r="M162" s="2800"/>
      <c r="N162" s="2795"/>
      <c r="O162" s="2793"/>
      <c r="P162" s="2793"/>
      <c r="Q162" s="2793"/>
      <c r="R162" s="2793"/>
      <c r="S162" s="2793"/>
      <c r="T162" s="2794"/>
      <c r="V162" s="2795"/>
      <c r="W162" s="2793"/>
      <c r="X162" s="2793"/>
      <c r="Y162" s="2793"/>
      <c r="Z162" s="2793"/>
      <c r="AA162" s="2793"/>
      <c r="AB162" s="2794"/>
      <c r="AD162" s="2640"/>
      <c r="AE162" s="2638"/>
      <c r="AF162" s="2638"/>
      <c r="AG162" s="2641"/>
      <c r="AH162" s="2642"/>
      <c r="AI162" s="2642"/>
      <c r="AJ162" s="2642"/>
      <c r="AK162" s="2642"/>
      <c r="AL162" s="2642"/>
      <c r="AM162" s="2642"/>
      <c r="AN162" s="2750"/>
      <c r="AO162" s="2758"/>
      <c r="AP162" s="2548" t="s">
        <v>7243</v>
      </c>
      <c r="AS162" s="3438" t="str">
        <f t="shared" si="2"/>
        <v>Please complete all cells in row</v>
      </c>
      <c r="AT162" s="3132">
        <v>3</v>
      </c>
      <c r="AU162" s="3485"/>
    </row>
    <row r="163" spans="2:47" ht="17.25" customHeight="1">
      <c r="B163" s="2790" t="s">
        <v>6179</v>
      </c>
      <c r="C163" s="2791" t="s">
        <v>5869</v>
      </c>
      <c r="D163" s="2792" t="s">
        <v>731</v>
      </c>
      <c r="E163" s="2792">
        <v>3</v>
      </c>
      <c r="F163" s="2793"/>
      <c r="G163" s="2793"/>
      <c r="H163" s="2793"/>
      <c r="I163" s="2793"/>
      <c r="J163" s="2793"/>
      <c r="K163" s="2793"/>
      <c r="L163" s="2794"/>
      <c r="M163" s="2800"/>
      <c r="N163" s="2795"/>
      <c r="O163" s="2793"/>
      <c r="P163" s="2793"/>
      <c r="Q163" s="2793"/>
      <c r="R163" s="2793"/>
      <c r="S163" s="2793"/>
      <c r="T163" s="2794"/>
      <c r="V163" s="2795"/>
      <c r="W163" s="2793"/>
      <c r="X163" s="2793"/>
      <c r="Y163" s="2793"/>
      <c r="Z163" s="2793"/>
      <c r="AA163" s="2793"/>
      <c r="AB163" s="2794"/>
      <c r="AD163" s="2640"/>
      <c r="AE163" s="2638"/>
      <c r="AF163" s="2638"/>
      <c r="AG163" s="2641"/>
      <c r="AH163" s="2642"/>
      <c r="AI163" s="2642"/>
      <c r="AJ163" s="2642"/>
      <c r="AK163" s="2642"/>
      <c r="AL163" s="2642"/>
      <c r="AM163" s="2642"/>
      <c r="AN163" s="2750"/>
      <c r="AO163" s="2758"/>
      <c r="AP163" s="2548" t="s">
        <v>7244</v>
      </c>
      <c r="AS163" s="3438" t="str">
        <f t="shared" si="2"/>
        <v>Please complete all cells in row</v>
      </c>
      <c r="AT163" s="3132">
        <v>3</v>
      </c>
      <c r="AU163" s="3485"/>
    </row>
    <row r="164" spans="2:47" ht="17.25" customHeight="1">
      <c r="B164" s="2790" t="s">
        <v>6181</v>
      </c>
      <c r="C164" s="2791" t="s">
        <v>5869</v>
      </c>
      <c r="D164" s="2792" t="s">
        <v>731</v>
      </c>
      <c r="E164" s="2792">
        <v>3</v>
      </c>
      <c r="F164" s="2793"/>
      <c r="G164" s="2793"/>
      <c r="H164" s="2793"/>
      <c r="I164" s="2793"/>
      <c r="J164" s="2793"/>
      <c r="K164" s="2793"/>
      <c r="L164" s="2794"/>
      <c r="M164" s="2800"/>
      <c r="N164" s="2795"/>
      <c r="O164" s="2793"/>
      <c r="P164" s="2793"/>
      <c r="Q164" s="2793"/>
      <c r="R164" s="2793"/>
      <c r="S164" s="2793"/>
      <c r="T164" s="2794"/>
      <c r="V164" s="2795"/>
      <c r="W164" s="2793"/>
      <c r="X164" s="2793"/>
      <c r="Y164" s="2793"/>
      <c r="Z164" s="2793"/>
      <c r="AA164" s="2793"/>
      <c r="AB164" s="2794"/>
      <c r="AD164" s="2640"/>
      <c r="AE164" s="2638"/>
      <c r="AF164" s="2638"/>
      <c r="AG164" s="2641"/>
      <c r="AH164" s="2642"/>
      <c r="AI164" s="2642"/>
      <c r="AJ164" s="2642"/>
      <c r="AK164" s="2642"/>
      <c r="AL164" s="2642"/>
      <c r="AM164" s="2642"/>
      <c r="AN164" s="2750"/>
      <c r="AO164" s="2758"/>
      <c r="AP164" s="2548" t="s">
        <v>7245</v>
      </c>
      <c r="AS164" s="3438" t="str">
        <f t="shared" si="2"/>
        <v>Please complete all cells in row</v>
      </c>
      <c r="AT164" s="3132">
        <v>3</v>
      </c>
      <c r="AU164" s="3485"/>
    </row>
    <row r="165" spans="2:47" ht="17.25" customHeight="1">
      <c r="B165" s="2790" t="s">
        <v>6183</v>
      </c>
      <c r="C165" s="2791" t="s">
        <v>5869</v>
      </c>
      <c r="D165" s="2792" t="s">
        <v>731</v>
      </c>
      <c r="E165" s="2792">
        <v>3</v>
      </c>
      <c r="F165" s="2793"/>
      <c r="G165" s="2793"/>
      <c r="H165" s="2793"/>
      <c r="I165" s="2793"/>
      <c r="J165" s="2793"/>
      <c r="K165" s="2793"/>
      <c r="L165" s="2794"/>
      <c r="M165" s="2800"/>
      <c r="N165" s="2795"/>
      <c r="O165" s="2793"/>
      <c r="P165" s="2793"/>
      <c r="Q165" s="2793"/>
      <c r="R165" s="2793"/>
      <c r="S165" s="2793"/>
      <c r="T165" s="2794"/>
      <c r="V165" s="2795"/>
      <c r="W165" s="2793"/>
      <c r="X165" s="2793"/>
      <c r="Y165" s="2793"/>
      <c r="Z165" s="2793"/>
      <c r="AA165" s="2793"/>
      <c r="AB165" s="2794"/>
      <c r="AD165" s="2640"/>
      <c r="AE165" s="2638"/>
      <c r="AF165" s="2638"/>
      <c r="AG165" s="2641"/>
      <c r="AH165" s="2642"/>
      <c r="AI165" s="2642"/>
      <c r="AJ165" s="2642"/>
      <c r="AK165" s="2642"/>
      <c r="AL165" s="2642"/>
      <c r="AM165" s="2642"/>
      <c r="AN165" s="2750"/>
      <c r="AO165" s="2758"/>
      <c r="AP165" s="2548" t="s">
        <v>7246</v>
      </c>
      <c r="AS165" s="3438" t="str">
        <f t="shared" si="2"/>
        <v>Please complete all cells in row</v>
      </c>
      <c r="AT165" s="3132">
        <v>3</v>
      </c>
      <c r="AU165" s="3485"/>
    </row>
    <row r="166" spans="2:47" ht="17.25" customHeight="1">
      <c r="B166" s="2790" t="s">
        <v>6185</v>
      </c>
      <c r="C166" s="2791" t="s">
        <v>5869</v>
      </c>
      <c r="D166" s="2792" t="s">
        <v>731</v>
      </c>
      <c r="E166" s="2792">
        <v>3</v>
      </c>
      <c r="F166" s="2793"/>
      <c r="G166" s="2793"/>
      <c r="H166" s="2793"/>
      <c r="I166" s="2793"/>
      <c r="J166" s="2793"/>
      <c r="K166" s="2793"/>
      <c r="L166" s="2794"/>
      <c r="M166" s="2800"/>
      <c r="N166" s="2795"/>
      <c r="O166" s="2793"/>
      <c r="P166" s="2793"/>
      <c r="Q166" s="2793"/>
      <c r="R166" s="2793"/>
      <c r="S166" s="2793"/>
      <c r="T166" s="2794"/>
      <c r="V166" s="2795"/>
      <c r="W166" s="2793"/>
      <c r="X166" s="2793"/>
      <c r="Y166" s="2793"/>
      <c r="Z166" s="2793"/>
      <c r="AA166" s="2793"/>
      <c r="AB166" s="2794"/>
      <c r="AD166" s="2640"/>
      <c r="AE166" s="2638"/>
      <c r="AF166" s="2638"/>
      <c r="AG166" s="2641"/>
      <c r="AH166" s="2642"/>
      <c r="AI166" s="2642"/>
      <c r="AJ166" s="2642"/>
      <c r="AK166" s="2642"/>
      <c r="AL166" s="2642"/>
      <c r="AM166" s="2642"/>
      <c r="AN166" s="2750"/>
      <c r="AO166" s="2758"/>
      <c r="AP166" s="2548" t="s">
        <v>7247</v>
      </c>
      <c r="AS166" s="3438" t="str">
        <f t="shared" si="2"/>
        <v>Please complete all cells in row</v>
      </c>
      <c r="AT166" s="3132">
        <v>3</v>
      </c>
      <c r="AU166" s="3485"/>
    </row>
    <row r="167" spans="2:47" ht="17.25" customHeight="1">
      <c r="B167" s="2790" t="s">
        <v>6187</v>
      </c>
      <c r="C167" s="2791" t="s">
        <v>5869</v>
      </c>
      <c r="D167" s="2792" t="s">
        <v>731</v>
      </c>
      <c r="E167" s="2792">
        <v>3</v>
      </c>
      <c r="F167" s="2793"/>
      <c r="G167" s="2793"/>
      <c r="H167" s="2793"/>
      <c r="I167" s="2793"/>
      <c r="J167" s="2793"/>
      <c r="K167" s="2793"/>
      <c r="L167" s="2794"/>
      <c r="M167" s="2800"/>
      <c r="N167" s="2795"/>
      <c r="O167" s="2793"/>
      <c r="P167" s="2793"/>
      <c r="Q167" s="2793"/>
      <c r="R167" s="2793"/>
      <c r="S167" s="2793"/>
      <c r="T167" s="2794"/>
      <c r="V167" s="2795"/>
      <c r="W167" s="2793"/>
      <c r="X167" s="2793"/>
      <c r="Y167" s="2793"/>
      <c r="Z167" s="2793"/>
      <c r="AA167" s="2793"/>
      <c r="AB167" s="2794"/>
      <c r="AD167" s="2640"/>
      <c r="AE167" s="2638"/>
      <c r="AF167" s="2638"/>
      <c r="AG167" s="2641"/>
      <c r="AH167" s="2642"/>
      <c r="AI167" s="2642"/>
      <c r="AJ167" s="2642"/>
      <c r="AK167" s="2642"/>
      <c r="AL167" s="2642"/>
      <c r="AM167" s="2642"/>
      <c r="AN167" s="2750"/>
      <c r="AO167" s="2758"/>
      <c r="AP167" s="2548" t="s">
        <v>7248</v>
      </c>
      <c r="AS167" s="3438" t="str">
        <f t="shared" si="2"/>
        <v>Please complete all cells in row</v>
      </c>
      <c r="AT167" s="3132">
        <v>3</v>
      </c>
      <c r="AU167" s="3485"/>
    </row>
    <row r="168" spans="2:47" ht="17.25" customHeight="1">
      <c r="B168" s="2790" t="s">
        <v>6189</v>
      </c>
      <c r="C168" s="2791" t="s">
        <v>5869</v>
      </c>
      <c r="D168" s="2792" t="s">
        <v>731</v>
      </c>
      <c r="E168" s="2792">
        <v>3</v>
      </c>
      <c r="F168" s="2793"/>
      <c r="G168" s="2793"/>
      <c r="H168" s="2793"/>
      <c r="I168" s="2793"/>
      <c r="J168" s="2793"/>
      <c r="K168" s="2793"/>
      <c r="L168" s="2794"/>
      <c r="M168" s="2800"/>
      <c r="N168" s="2795"/>
      <c r="O168" s="2793"/>
      <c r="P168" s="2793"/>
      <c r="Q168" s="2793"/>
      <c r="R168" s="2793"/>
      <c r="S168" s="2793"/>
      <c r="T168" s="2794"/>
      <c r="V168" s="2795"/>
      <c r="W168" s="2793"/>
      <c r="X168" s="2793"/>
      <c r="Y168" s="2793"/>
      <c r="Z168" s="2793"/>
      <c r="AA168" s="2793"/>
      <c r="AB168" s="2794"/>
      <c r="AD168" s="2640"/>
      <c r="AE168" s="2638"/>
      <c r="AF168" s="2638"/>
      <c r="AG168" s="2641"/>
      <c r="AH168" s="2642"/>
      <c r="AI168" s="2642"/>
      <c r="AJ168" s="2642"/>
      <c r="AK168" s="2642"/>
      <c r="AL168" s="2642"/>
      <c r="AM168" s="2642"/>
      <c r="AN168" s="2750"/>
      <c r="AO168" s="2758"/>
      <c r="AP168" s="2548" t="s">
        <v>7249</v>
      </c>
      <c r="AS168" s="3438" t="str">
        <f t="shared" si="2"/>
        <v>Please complete all cells in row</v>
      </c>
      <c r="AT168" s="3132">
        <v>3</v>
      </c>
      <c r="AU168" s="3485"/>
    </row>
    <row r="169" spans="2:47" ht="17.25" customHeight="1">
      <c r="B169" s="2790" t="s">
        <v>6191</v>
      </c>
      <c r="C169" s="2791" t="s">
        <v>5869</v>
      </c>
      <c r="D169" s="2792" t="s">
        <v>731</v>
      </c>
      <c r="E169" s="2792">
        <v>3</v>
      </c>
      <c r="F169" s="2793"/>
      <c r="G169" s="2793"/>
      <c r="H169" s="2793"/>
      <c r="I169" s="2793"/>
      <c r="J169" s="2793"/>
      <c r="K169" s="2793"/>
      <c r="L169" s="2794"/>
      <c r="M169" s="2800"/>
      <c r="N169" s="2795"/>
      <c r="O169" s="2793"/>
      <c r="P169" s="2793"/>
      <c r="Q169" s="2793"/>
      <c r="R169" s="2793"/>
      <c r="S169" s="2793"/>
      <c r="T169" s="2794"/>
      <c r="V169" s="2795"/>
      <c r="W169" s="2793"/>
      <c r="X169" s="2793"/>
      <c r="Y169" s="2793"/>
      <c r="Z169" s="2793"/>
      <c r="AA169" s="2793"/>
      <c r="AB169" s="2794"/>
      <c r="AD169" s="2640"/>
      <c r="AE169" s="2638"/>
      <c r="AF169" s="2638"/>
      <c r="AG169" s="2641"/>
      <c r="AH169" s="2642"/>
      <c r="AI169" s="2642"/>
      <c r="AJ169" s="2642"/>
      <c r="AK169" s="2642"/>
      <c r="AL169" s="2642"/>
      <c r="AM169" s="2642"/>
      <c r="AN169" s="2750"/>
      <c r="AO169" s="2758"/>
      <c r="AP169" s="2548" t="s">
        <v>7250</v>
      </c>
      <c r="AS169" s="3438" t="str">
        <f t="shared" si="2"/>
        <v>Please complete all cells in row</v>
      </c>
      <c r="AT169" s="3132">
        <v>3</v>
      </c>
      <c r="AU169" s="3485"/>
    </row>
    <row r="170" spans="2:47" ht="17.25" customHeight="1">
      <c r="B170" s="2790" t="s">
        <v>6193</v>
      </c>
      <c r="C170" s="2791" t="s">
        <v>5869</v>
      </c>
      <c r="D170" s="2792" t="s">
        <v>731</v>
      </c>
      <c r="E170" s="2792">
        <v>3</v>
      </c>
      <c r="F170" s="2793"/>
      <c r="G170" s="2793"/>
      <c r="H170" s="2793"/>
      <c r="I170" s="2793"/>
      <c r="J170" s="2793"/>
      <c r="K170" s="2793"/>
      <c r="L170" s="2794"/>
      <c r="M170" s="2800"/>
      <c r="N170" s="2795"/>
      <c r="O170" s="2793"/>
      <c r="P170" s="2793"/>
      <c r="Q170" s="2793"/>
      <c r="R170" s="2793"/>
      <c r="S170" s="2793"/>
      <c r="T170" s="2794"/>
      <c r="V170" s="2795"/>
      <c r="W170" s="2793"/>
      <c r="X170" s="2793"/>
      <c r="Y170" s="2793"/>
      <c r="Z170" s="2793"/>
      <c r="AA170" s="2793"/>
      <c r="AB170" s="2794"/>
      <c r="AD170" s="2640"/>
      <c r="AE170" s="2638"/>
      <c r="AF170" s="2638"/>
      <c r="AG170" s="2641"/>
      <c r="AH170" s="2642"/>
      <c r="AI170" s="2642"/>
      <c r="AJ170" s="2642"/>
      <c r="AK170" s="2642"/>
      <c r="AL170" s="2642"/>
      <c r="AM170" s="2642"/>
      <c r="AN170" s="2750"/>
      <c r="AO170" s="2758"/>
      <c r="AP170" s="2548" t="s">
        <v>7251</v>
      </c>
      <c r="AS170" s="3438" t="str">
        <f t="shared" si="2"/>
        <v>Please complete all cells in row</v>
      </c>
      <c r="AT170" s="3132">
        <v>3</v>
      </c>
      <c r="AU170" s="3485"/>
    </row>
    <row r="171" spans="2:47" ht="17.25" customHeight="1">
      <c r="B171" s="2790" t="s">
        <v>6195</v>
      </c>
      <c r="C171" s="2791" t="s">
        <v>5869</v>
      </c>
      <c r="D171" s="2792" t="s">
        <v>731</v>
      </c>
      <c r="E171" s="2792">
        <v>3</v>
      </c>
      <c r="F171" s="2793"/>
      <c r="G171" s="2793"/>
      <c r="H171" s="2793"/>
      <c r="I171" s="2793"/>
      <c r="J171" s="2793"/>
      <c r="K171" s="2793"/>
      <c r="L171" s="2794"/>
      <c r="M171" s="2800"/>
      <c r="N171" s="2795"/>
      <c r="O171" s="2793"/>
      <c r="P171" s="2793"/>
      <c r="Q171" s="2793"/>
      <c r="R171" s="2793"/>
      <c r="S171" s="2793"/>
      <c r="T171" s="2794"/>
      <c r="V171" s="2795"/>
      <c r="W171" s="2793"/>
      <c r="X171" s="2793"/>
      <c r="Y171" s="2793"/>
      <c r="Z171" s="2793"/>
      <c r="AA171" s="2793"/>
      <c r="AB171" s="2794"/>
      <c r="AD171" s="2640"/>
      <c r="AE171" s="2638"/>
      <c r="AF171" s="2638"/>
      <c r="AG171" s="2641"/>
      <c r="AH171" s="2642"/>
      <c r="AI171" s="2642"/>
      <c r="AJ171" s="2642"/>
      <c r="AK171" s="2642"/>
      <c r="AL171" s="2642"/>
      <c r="AM171" s="2642"/>
      <c r="AN171" s="2750"/>
      <c r="AO171" s="2758"/>
      <c r="AP171" s="2548" t="s">
        <v>7252</v>
      </c>
      <c r="AS171" s="3438" t="str">
        <f t="shared" si="2"/>
        <v>Please complete all cells in row</v>
      </c>
      <c r="AT171" s="3132">
        <v>3</v>
      </c>
      <c r="AU171" s="3485"/>
    </row>
    <row r="172" spans="2:47" ht="17.25" customHeight="1">
      <c r="B172" s="2790" t="s">
        <v>6197</v>
      </c>
      <c r="C172" s="2791" t="s">
        <v>5869</v>
      </c>
      <c r="D172" s="2792" t="s">
        <v>731</v>
      </c>
      <c r="E172" s="2792">
        <v>3</v>
      </c>
      <c r="F172" s="2793"/>
      <c r="G172" s="2793"/>
      <c r="H172" s="2793"/>
      <c r="I172" s="2793"/>
      <c r="J172" s="2793"/>
      <c r="K172" s="2793"/>
      <c r="L172" s="2794"/>
      <c r="M172" s="2800"/>
      <c r="N172" s="2795"/>
      <c r="O172" s="2793"/>
      <c r="P172" s="2793"/>
      <c r="Q172" s="2793"/>
      <c r="R172" s="2793"/>
      <c r="S172" s="2793"/>
      <c r="T172" s="2794"/>
      <c r="V172" s="2795"/>
      <c r="W172" s="2793"/>
      <c r="X172" s="2793"/>
      <c r="Y172" s="2793"/>
      <c r="Z172" s="2793"/>
      <c r="AA172" s="2793"/>
      <c r="AB172" s="2794"/>
      <c r="AD172" s="2640"/>
      <c r="AE172" s="2638"/>
      <c r="AF172" s="2638"/>
      <c r="AG172" s="2641"/>
      <c r="AH172" s="2642"/>
      <c r="AI172" s="2642"/>
      <c r="AJ172" s="2642"/>
      <c r="AK172" s="2642"/>
      <c r="AL172" s="2642"/>
      <c r="AM172" s="2642"/>
      <c r="AN172" s="2750"/>
      <c r="AO172" s="2758"/>
      <c r="AP172" s="2548" t="s">
        <v>7253</v>
      </c>
      <c r="AS172" s="3438" t="str">
        <f t="shared" si="2"/>
        <v>Please complete all cells in row</v>
      </c>
      <c r="AT172" s="3132">
        <v>3</v>
      </c>
      <c r="AU172" s="3485"/>
    </row>
    <row r="173" spans="2:47" ht="17.25" customHeight="1">
      <c r="B173" s="2790" t="s">
        <v>6199</v>
      </c>
      <c r="C173" s="2791" t="s">
        <v>5869</v>
      </c>
      <c r="D173" s="2792" t="s">
        <v>731</v>
      </c>
      <c r="E173" s="2792">
        <v>3</v>
      </c>
      <c r="F173" s="2793"/>
      <c r="G173" s="2793"/>
      <c r="H173" s="2793"/>
      <c r="I173" s="2793"/>
      <c r="J173" s="2793"/>
      <c r="K173" s="2793"/>
      <c r="L173" s="2794"/>
      <c r="M173" s="2800"/>
      <c r="N173" s="2795"/>
      <c r="O173" s="2793"/>
      <c r="P173" s="2793"/>
      <c r="Q173" s="2793"/>
      <c r="R173" s="2793"/>
      <c r="S173" s="2793"/>
      <c r="T173" s="2794"/>
      <c r="V173" s="2795"/>
      <c r="W173" s="2793"/>
      <c r="X173" s="2793"/>
      <c r="Y173" s="2793"/>
      <c r="Z173" s="2793"/>
      <c r="AA173" s="2793"/>
      <c r="AB173" s="2794"/>
      <c r="AD173" s="2640"/>
      <c r="AE173" s="2638"/>
      <c r="AF173" s="2638"/>
      <c r="AG173" s="2641"/>
      <c r="AH173" s="2642"/>
      <c r="AI173" s="2642"/>
      <c r="AJ173" s="2642"/>
      <c r="AK173" s="2642"/>
      <c r="AL173" s="2642"/>
      <c r="AM173" s="2642"/>
      <c r="AN173" s="2750"/>
      <c r="AO173" s="2758"/>
      <c r="AP173" s="2548" t="s">
        <v>7254</v>
      </c>
      <c r="AS173" s="3438" t="str">
        <f t="shared" si="2"/>
        <v>Please complete all cells in row</v>
      </c>
      <c r="AT173" s="3132">
        <v>3</v>
      </c>
      <c r="AU173" s="3485"/>
    </row>
    <row r="174" spans="2:47" ht="17.25" customHeight="1">
      <c r="B174" s="2790" t="s">
        <v>6201</v>
      </c>
      <c r="C174" s="2791" t="s">
        <v>5869</v>
      </c>
      <c r="D174" s="2792" t="s">
        <v>731</v>
      </c>
      <c r="E174" s="2792">
        <v>3</v>
      </c>
      <c r="F174" s="2793"/>
      <c r="G174" s="2793"/>
      <c r="H174" s="2793"/>
      <c r="I174" s="2793"/>
      <c r="J174" s="2793"/>
      <c r="K174" s="2793"/>
      <c r="L174" s="2794"/>
      <c r="M174" s="2800"/>
      <c r="N174" s="2795"/>
      <c r="O174" s="2793"/>
      <c r="P174" s="2793"/>
      <c r="Q174" s="2793"/>
      <c r="R174" s="2793"/>
      <c r="S174" s="2793"/>
      <c r="T174" s="2794"/>
      <c r="V174" s="2795"/>
      <c r="W174" s="2793"/>
      <c r="X174" s="2793"/>
      <c r="Y174" s="2793"/>
      <c r="Z174" s="2793"/>
      <c r="AA174" s="2793"/>
      <c r="AB174" s="2794"/>
      <c r="AD174" s="2640"/>
      <c r="AE174" s="2638"/>
      <c r="AF174" s="2638"/>
      <c r="AG174" s="2641"/>
      <c r="AH174" s="2642"/>
      <c r="AI174" s="2642"/>
      <c r="AJ174" s="2642"/>
      <c r="AK174" s="2642"/>
      <c r="AL174" s="2642"/>
      <c r="AM174" s="2642"/>
      <c r="AN174" s="2750"/>
      <c r="AO174" s="2758"/>
      <c r="AP174" s="2548" t="s">
        <v>7255</v>
      </c>
      <c r="AS174" s="3438" t="str">
        <f t="shared" si="2"/>
        <v>Please complete all cells in row</v>
      </c>
      <c r="AT174" s="3132">
        <v>3</v>
      </c>
      <c r="AU174" s="3485"/>
    </row>
    <row r="175" spans="2:47" ht="17.25" customHeight="1">
      <c r="B175" s="2790" t="s">
        <v>6203</v>
      </c>
      <c r="C175" s="2791" t="s">
        <v>5869</v>
      </c>
      <c r="D175" s="2792" t="s">
        <v>731</v>
      </c>
      <c r="E175" s="2792">
        <v>3</v>
      </c>
      <c r="F175" s="2793"/>
      <c r="G175" s="2793"/>
      <c r="H175" s="2793"/>
      <c r="I175" s="2793"/>
      <c r="J175" s="2793"/>
      <c r="K175" s="2793"/>
      <c r="L175" s="2794"/>
      <c r="M175" s="2800"/>
      <c r="N175" s="2795"/>
      <c r="O175" s="2793"/>
      <c r="P175" s="2793"/>
      <c r="Q175" s="2793"/>
      <c r="R175" s="2793"/>
      <c r="S175" s="2793"/>
      <c r="T175" s="2794"/>
      <c r="V175" s="2795"/>
      <c r="W175" s="2793"/>
      <c r="X175" s="2793"/>
      <c r="Y175" s="2793"/>
      <c r="Z175" s="2793"/>
      <c r="AA175" s="2793"/>
      <c r="AB175" s="2794"/>
      <c r="AD175" s="2640"/>
      <c r="AE175" s="2638"/>
      <c r="AF175" s="2638"/>
      <c r="AG175" s="2641"/>
      <c r="AH175" s="2642"/>
      <c r="AI175" s="2642"/>
      <c r="AJ175" s="2642"/>
      <c r="AK175" s="2642"/>
      <c r="AL175" s="2642"/>
      <c r="AM175" s="2642"/>
      <c r="AN175" s="2750"/>
      <c r="AO175" s="2758"/>
      <c r="AP175" s="2548" t="s">
        <v>7256</v>
      </c>
      <c r="AS175" s="3438" t="str">
        <f t="shared" si="2"/>
        <v>Please complete all cells in row</v>
      </c>
      <c r="AT175" s="3132">
        <v>3</v>
      </c>
      <c r="AU175" s="3485"/>
    </row>
    <row r="176" spans="2:47" ht="17.25" customHeight="1">
      <c r="B176" s="2790" t="s">
        <v>6205</v>
      </c>
      <c r="C176" s="2791" t="s">
        <v>5869</v>
      </c>
      <c r="D176" s="2792" t="s">
        <v>731</v>
      </c>
      <c r="E176" s="2792">
        <v>3</v>
      </c>
      <c r="F176" s="2793"/>
      <c r="G176" s="2793"/>
      <c r="H176" s="2793"/>
      <c r="I176" s="2793"/>
      <c r="J176" s="2793"/>
      <c r="K176" s="2793"/>
      <c r="L176" s="2794"/>
      <c r="M176" s="2800"/>
      <c r="N176" s="2795"/>
      <c r="O176" s="2793"/>
      <c r="P176" s="2793"/>
      <c r="Q176" s="2793"/>
      <c r="R176" s="2793"/>
      <c r="S176" s="2793"/>
      <c r="T176" s="2794"/>
      <c r="V176" s="2795"/>
      <c r="W176" s="2793"/>
      <c r="X176" s="2793"/>
      <c r="Y176" s="2793"/>
      <c r="Z176" s="2793"/>
      <c r="AA176" s="2793"/>
      <c r="AB176" s="2794"/>
      <c r="AD176" s="2640"/>
      <c r="AE176" s="2638"/>
      <c r="AF176" s="2638"/>
      <c r="AG176" s="2641"/>
      <c r="AH176" s="2642"/>
      <c r="AI176" s="2642"/>
      <c r="AJ176" s="2642"/>
      <c r="AK176" s="2642"/>
      <c r="AL176" s="2642"/>
      <c r="AM176" s="2642"/>
      <c r="AN176" s="2750"/>
      <c r="AO176" s="2758"/>
      <c r="AP176" s="2548" t="s">
        <v>7257</v>
      </c>
      <c r="AS176" s="3438" t="str">
        <f t="shared" si="2"/>
        <v>Please complete all cells in row</v>
      </c>
      <c r="AT176" s="3132">
        <v>3</v>
      </c>
      <c r="AU176" s="3485"/>
    </row>
    <row r="177" spans="2:47" ht="17.25" customHeight="1">
      <c r="B177" s="2790" t="s">
        <v>6207</v>
      </c>
      <c r="C177" s="2791" t="s">
        <v>5869</v>
      </c>
      <c r="D177" s="2792" t="s">
        <v>731</v>
      </c>
      <c r="E177" s="2792">
        <v>3</v>
      </c>
      <c r="F177" s="2793"/>
      <c r="G177" s="2793"/>
      <c r="H177" s="2793"/>
      <c r="I177" s="2793"/>
      <c r="J177" s="2793"/>
      <c r="K177" s="2793"/>
      <c r="L177" s="2794"/>
      <c r="M177" s="2800"/>
      <c r="N177" s="2795"/>
      <c r="O177" s="2793"/>
      <c r="P177" s="2793"/>
      <c r="Q177" s="2793"/>
      <c r="R177" s="2793"/>
      <c r="S177" s="2793"/>
      <c r="T177" s="2794"/>
      <c r="V177" s="2795"/>
      <c r="W177" s="2793"/>
      <c r="X177" s="2793"/>
      <c r="Y177" s="2793"/>
      <c r="Z177" s="2793"/>
      <c r="AA177" s="2793"/>
      <c r="AB177" s="2794"/>
      <c r="AD177" s="2640"/>
      <c r="AE177" s="2638"/>
      <c r="AF177" s="2638"/>
      <c r="AG177" s="2641"/>
      <c r="AH177" s="2642"/>
      <c r="AI177" s="2642"/>
      <c r="AJ177" s="2642"/>
      <c r="AK177" s="2642"/>
      <c r="AL177" s="2642"/>
      <c r="AM177" s="2642"/>
      <c r="AN177" s="2750"/>
      <c r="AO177" s="2758"/>
      <c r="AP177" s="2548" t="s">
        <v>7258</v>
      </c>
      <c r="AS177" s="3438" t="str">
        <f t="shared" si="2"/>
        <v>Please complete all cells in row</v>
      </c>
      <c r="AT177" s="3132">
        <v>3</v>
      </c>
      <c r="AU177" s="3485"/>
    </row>
    <row r="178" spans="2:47" ht="17.25" customHeight="1">
      <c r="B178" s="2790" t="s">
        <v>6209</v>
      </c>
      <c r="C178" s="2791" t="s">
        <v>5869</v>
      </c>
      <c r="D178" s="2792" t="s">
        <v>731</v>
      </c>
      <c r="E178" s="2792">
        <v>3</v>
      </c>
      <c r="F178" s="2793"/>
      <c r="G178" s="2793"/>
      <c r="H178" s="2793"/>
      <c r="I178" s="2793"/>
      <c r="J178" s="2793"/>
      <c r="K178" s="2793"/>
      <c r="L178" s="2794"/>
      <c r="M178" s="2800"/>
      <c r="N178" s="2795"/>
      <c r="O178" s="2793"/>
      <c r="P178" s="2793"/>
      <c r="Q178" s="2793"/>
      <c r="R178" s="2793"/>
      <c r="S178" s="2793"/>
      <c r="T178" s="2794"/>
      <c r="V178" s="2795"/>
      <c r="W178" s="2793"/>
      <c r="X178" s="2793"/>
      <c r="Y178" s="2793"/>
      <c r="Z178" s="2793"/>
      <c r="AA178" s="2793"/>
      <c r="AB178" s="2794"/>
      <c r="AD178" s="2640"/>
      <c r="AE178" s="2638"/>
      <c r="AF178" s="2638"/>
      <c r="AG178" s="2641"/>
      <c r="AH178" s="2642"/>
      <c r="AI178" s="2642"/>
      <c r="AJ178" s="2642"/>
      <c r="AK178" s="2642"/>
      <c r="AL178" s="2642"/>
      <c r="AM178" s="2642"/>
      <c r="AN178" s="2750"/>
      <c r="AO178" s="2758"/>
      <c r="AP178" s="2548" t="s">
        <v>7259</v>
      </c>
      <c r="AS178" s="3438" t="str">
        <f t="shared" si="2"/>
        <v>Please complete all cells in row</v>
      </c>
      <c r="AT178" s="3132">
        <v>3</v>
      </c>
      <c r="AU178" s="3485"/>
    </row>
    <row r="179" spans="2:47" ht="17.25" customHeight="1">
      <c r="B179" s="2790" t="s">
        <v>6211</v>
      </c>
      <c r="C179" s="2791" t="s">
        <v>5869</v>
      </c>
      <c r="D179" s="2792" t="s">
        <v>731</v>
      </c>
      <c r="E179" s="2792">
        <v>3</v>
      </c>
      <c r="F179" s="2793"/>
      <c r="G179" s="2793"/>
      <c r="H179" s="2793"/>
      <c r="I179" s="2793"/>
      <c r="J179" s="2793"/>
      <c r="K179" s="2793"/>
      <c r="L179" s="2794"/>
      <c r="M179" s="2800"/>
      <c r="N179" s="2795"/>
      <c r="O179" s="2793"/>
      <c r="P179" s="2793"/>
      <c r="Q179" s="2793"/>
      <c r="R179" s="2793"/>
      <c r="S179" s="2793"/>
      <c r="T179" s="2794"/>
      <c r="V179" s="2795"/>
      <c r="W179" s="2793"/>
      <c r="X179" s="2793"/>
      <c r="Y179" s="2793"/>
      <c r="Z179" s="2793"/>
      <c r="AA179" s="2793"/>
      <c r="AB179" s="2794"/>
      <c r="AD179" s="2640"/>
      <c r="AE179" s="2638"/>
      <c r="AF179" s="2638"/>
      <c r="AG179" s="2641"/>
      <c r="AH179" s="2642"/>
      <c r="AI179" s="2642"/>
      <c r="AJ179" s="2642"/>
      <c r="AK179" s="2642"/>
      <c r="AL179" s="2642"/>
      <c r="AM179" s="2642"/>
      <c r="AN179" s="2750"/>
      <c r="AO179" s="2758"/>
      <c r="AP179" s="2548" t="s">
        <v>7260</v>
      </c>
      <c r="AS179" s="3438" t="str">
        <f t="shared" si="2"/>
        <v>Please complete all cells in row</v>
      </c>
      <c r="AT179" s="3132">
        <v>3</v>
      </c>
      <c r="AU179" s="3485"/>
    </row>
    <row r="180" spans="2:47" ht="17.25" customHeight="1">
      <c r="B180" s="2790" t="s">
        <v>6213</v>
      </c>
      <c r="C180" s="2791" t="s">
        <v>5869</v>
      </c>
      <c r="D180" s="2792" t="s">
        <v>731</v>
      </c>
      <c r="E180" s="2792">
        <v>3</v>
      </c>
      <c r="F180" s="2793"/>
      <c r="G180" s="2793"/>
      <c r="H180" s="2793"/>
      <c r="I180" s="2793"/>
      <c r="J180" s="2793"/>
      <c r="K180" s="2793"/>
      <c r="L180" s="2794"/>
      <c r="M180" s="2800"/>
      <c r="N180" s="2795"/>
      <c r="O180" s="2793"/>
      <c r="P180" s="2793"/>
      <c r="Q180" s="2793"/>
      <c r="R180" s="2793"/>
      <c r="S180" s="2793"/>
      <c r="T180" s="2794"/>
      <c r="V180" s="2795"/>
      <c r="W180" s="2793"/>
      <c r="X180" s="2793"/>
      <c r="Y180" s="2793"/>
      <c r="Z180" s="2793"/>
      <c r="AA180" s="2793"/>
      <c r="AB180" s="2794"/>
      <c r="AD180" s="2640"/>
      <c r="AE180" s="2638"/>
      <c r="AF180" s="2638"/>
      <c r="AG180" s="2641"/>
      <c r="AH180" s="2642"/>
      <c r="AI180" s="2642"/>
      <c r="AJ180" s="2642"/>
      <c r="AK180" s="2642"/>
      <c r="AL180" s="2642"/>
      <c r="AM180" s="2642"/>
      <c r="AN180" s="2750"/>
      <c r="AO180" s="2758"/>
      <c r="AP180" s="2548" t="s">
        <v>7261</v>
      </c>
      <c r="AS180" s="3438" t="str">
        <f t="shared" si="2"/>
        <v>Please complete all cells in row</v>
      </c>
      <c r="AT180" s="3132">
        <v>3</v>
      </c>
      <c r="AU180" s="3485"/>
    </row>
    <row r="181" spans="2:47" ht="17.25" customHeight="1">
      <c r="B181" s="2790" t="s">
        <v>6215</v>
      </c>
      <c r="C181" s="2791" t="s">
        <v>5869</v>
      </c>
      <c r="D181" s="2792" t="s">
        <v>731</v>
      </c>
      <c r="E181" s="2792">
        <v>3</v>
      </c>
      <c r="F181" s="2793"/>
      <c r="G181" s="2793"/>
      <c r="H181" s="2793"/>
      <c r="I181" s="2793"/>
      <c r="J181" s="2793"/>
      <c r="K181" s="2793"/>
      <c r="L181" s="2794"/>
      <c r="M181" s="2800"/>
      <c r="N181" s="2795"/>
      <c r="O181" s="2793"/>
      <c r="P181" s="2793"/>
      <c r="Q181" s="2793"/>
      <c r="R181" s="2793"/>
      <c r="S181" s="2793"/>
      <c r="T181" s="2794"/>
      <c r="V181" s="2795"/>
      <c r="W181" s="2793"/>
      <c r="X181" s="2793"/>
      <c r="Y181" s="2793"/>
      <c r="Z181" s="2793"/>
      <c r="AA181" s="2793"/>
      <c r="AB181" s="2794"/>
      <c r="AD181" s="2640"/>
      <c r="AE181" s="2638"/>
      <c r="AF181" s="2638"/>
      <c r="AG181" s="2641"/>
      <c r="AH181" s="2642"/>
      <c r="AI181" s="2642"/>
      <c r="AJ181" s="2642"/>
      <c r="AK181" s="2642"/>
      <c r="AL181" s="2642"/>
      <c r="AM181" s="2642"/>
      <c r="AN181" s="2750"/>
      <c r="AO181" s="2758"/>
      <c r="AP181" s="2548" t="s">
        <v>7262</v>
      </c>
      <c r="AS181" s="3438" t="str">
        <f t="shared" si="2"/>
        <v>Please complete all cells in row</v>
      </c>
      <c r="AT181" s="3132">
        <v>3</v>
      </c>
      <c r="AU181" s="3485"/>
    </row>
    <row r="182" spans="2:47" ht="17.25" customHeight="1">
      <c r="B182" s="2790" t="s">
        <v>6217</v>
      </c>
      <c r="C182" s="2791" t="s">
        <v>5869</v>
      </c>
      <c r="D182" s="2792" t="s">
        <v>731</v>
      </c>
      <c r="E182" s="2792">
        <v>3</v>
      </c>
      <c r="F182" s="2793"/>
      <c r="G182" s="2793"/>
      <c r="H182" s="2793"/>
      <c r="I182" s="2793"/>
      <c r="J182" s="2793"/>
      <c r="K182" s="2793"/>
      <c r="L182" s="2794"/>
      <c r="M182" s="2800"/>
      <c r="N182" s="2795"/>
      <c r="O182" s="2793"/>
      <c r="P182" s="2793"/>
      <c r="Q182" s="2793"/>
      <c r="R182" s="2793"/>
      <c r="S182" s="2793"/>
      <c r="T182" s="2794"/>
      <c r="V182" s="2795"/>
      <c r="W182" s="2793"/>
      <c r="X182" s="2793"/>
      <c r="Y182" s="2793"/>
      <c r="Z182" s="2793"/>
      <c r="AA182" s="2793"/>
      <c r="AB182" s="2794"/>
      <c r="AD182" s="2640"/>
      <c r="AE182" s="2638"/>
      <c r="AF182" s="2638"/>
      <c r="AG182" s="2641"/>
      <c r="AH182" s="2642"/>
      <c r="AI182" s="2642"/>
      <c r="AJ182" s="2642"/>
      <c r="AK182" s="2642"/>
      <c r="AL182" s="2642"/>
      <c r="AM182" s="2642"/>
      <c r="AN182" s="2750"/>
      <c r="AO182" s="2758"/>
      <c r="AP182" s="2548" t="s">
        <v>7263</v>
      </c>
      <c r="AS182" s="3438" t="str">
        <f t="shared" si="2"/>
        <v>Please complete all cells in row</v>
      </c>
      <c r="AT182" s="3132">
        <v>3</v>
      </c>
      <c r="AU182" s="3485"/>
    </row>
    <row r="183" spans="2:47" ht="17.25" customHeight="1">
      <c r="B183" s="2790" t="s">
        <v>6219</v>
      </c>
      <c r="C183" s="2791" t="s">
        <v>5869</v>
      </c>
      <c r="D183" s="2792" t="s">
        <v>731</v>
      </c>
      <c r="E183" s="2792">
        <v>3</v>
      </c>
      <c r="F183" s="2793"/>
      <c r="G183" s="2793"/>
      <c r="H183" s="2793"/>
      <c r="I183" s="2793"/>
      <c r="J183" s="2793"/>
      <c r="K183" s="2793"/>
      <c r="L183" s="2794"/>
      <c r="M183" s="2800"/>
      <c r="N183" s="2795"/>
      <c r="O183" s="2793"/>
      <c r="P183" s="2793"/>
      <c r="Q183" s="2793"/>
      <c r="R183" s="2793"/>
      <c r="S183" s="2793"/>
      <c r="T183" s="2794"/>
      <c r="V183" s="2795"/>
      <c r="W183" s="2793"/>
      <c r="X183" s="2793"/>
      <c r="Y183" s="2793"/>
      <c r="Z183" s="2793"/>
      <c r="AA183" s="2793"/>
      <c r="AB183" s="2794"/>
      <c r="AD183" s="2640"/>
      <c r="AE183" s="2638"/>
      <c r="AF183" s="2638"/>
      <c r="AG183" s="2641"/>
      <c r="AH183" s="2642"/>
      <c r="AI183" s="2642"/>
      <c r="AJ183" s="2642"/>
      <c r="AK183" s="2642"/>
      <c r="AL183" s="2642"/>
      <c r="AM183" s="2642"/>
      <c r="AN183" s="2750"/>
      <c r="AO183" s="2758"/>
      <c r="AP183" s="2548" t="s">
        <v>7264</v>
      </c>
      <c r="AS183" s="3438" t="str">
        <f t="shared" si="2"/>
        <v>Please complete all cells in row</v>
      </c>
      <c r="AT183" s="3132">
        <v>3</v>
      </c>
      <c r="AU183" s="3485"/>
    </row>
    <row r="184" spans="2:47" ht="17.25" customHeight="1">
      <c r="B184" s="2790" t="s">
        <v>6221</v>
      </c>
      <c r="C184" s="2791" t="s">
        <v>5869</v>
      </c>
      <c r="D184" s="2792" t="s">
        <v>731</v>
      </c>
      <c r="E184" s="2792">
        <v>3</v>
      </c>
      <c r="F184" s="2793"/>
      <c r="G184" s="2793"/>
      <c r="H184" s="2793"/>
      <c r="I184" s="2793"/>
      <c r="J184" s="2793"/>
      <c r="K184" s="2793"/>
      <c r="L184" s="2794"/>
      <c r="M184" s="2800"/>
      <c r="N184" s="2795"/>
      <c r="O184" s="2793"/>
      <c r="P184" s="2793"/>
      <c r="Q184" s="2793"/>
      <c r="R184" s="2793"/>
      <c r="S184" s="2793"/>
      <c r="T184" s="2794"/>
      <c r="V184" s="2795"/>
      <c r="W184" s="2793"/>
      <c r="X184" s="2793"/>
      <c r="Y184" s="2793"/>
      <c r="Z184" s="2793"/>
      <c r="AA184" s="2793"/>
      <c r="AB184" s="2794"/>
      <c r="AD184" s="2640"/>
      <c r="AE184" s="2638"/>
      <c r="AF184" s="2638"/>
      <c r="AG184" s="2641"/>
      <c r="AH184" s="2642"/>
      <c r="AI184" s="2642"/>
      <c r="AJ184" s="2642"/>
      <c r="AK184" s="2642"/>
      <c r="AL184" s="2642"/>
      <c r="AM184" s="2642"/>
      <c r="AN184" s="2750"/>
      <c r="AO184" s="2758"/>
      <c r="AP184" s="2548" t="s">
        <v>7265</v>
      </c>
      <c r="AS184" s="3438" t="str">
        <f t="shared" si="2"/>
        <v>Please complete all cells in row</v>
      </c>
      <c r="AT184" s="3132">
        <v>3</v>
      </c>
      <c r="AU184" s="3485"/>
    </row>
    <row r="185" spans="2:47" ht="17.25" customHeight="1">
      <c r="B185" s="2790" t="s">
        <v>6223</v>
      </c>
      <c r="C185" s="2791" t="s">
        <v>5869</v>
      </c>
      <c r="D185" s="2792" t="s">
        <v>731</v>
      </c>
      <c r="E185" s="2792">
        <v>3</v>
      </c>
      <c r="F185" s="2793"/>
      <c r="G185" s="2793"/>
      <c r="H185" s="2793"/>
      <c r="I185" s="2793"/>
      <c r="J185" s="2793"/>
      <c r="K185" s="2793"/>
      <c r="L185" s="2794"/>
      <c r="M185" s="2800"/>
      <c r="N185" s="2795"/>
      <c r="O185" s="2793"/>
      <c r="P185" s="2793"/>
      <c r="Q185" s="2793"/>
      <c r="R185" s="2793"/>
      <c r="S185" s="2793"/>
      <c r="T185" s="2794"/>
      <c r="V185" s="2795"/>
      <c r="W185" s="2793"/>
      <c r="X185" s="2793"/>
      <c r="Y185" s="2793"/>
      <c r="Z185" s="2793"/>
      <c r="AA185" s="2793"/>
      <c r="AB185" s="2794"/>
      <c r="AD185" s="2640"/>
      <c r="AE185" s="2638"/>
      <c r="AF185" s="2638"/>
      <c r="AG185" s="2641"/>
      <c r="AH185" s="2642"/>
      <c r="AI185" s="2642"/>
      <c r="AJ185" s="2642"/>
      <c r="AK185" s="2642"/>
      <c r="AL185" s="2642"/>
      <c r="AM185" s="2642"/>
      <c r="AN185" s="2750"/>
      <c r="AO185" s="2758"/>
      <c r="AP185" s="2548" t="s">
        <v>7266</v>
      </c>
      <c r="AS185" s="3438" t="str">
        <f t="shared" si="2"/>
        <v>Please complete all cells in row</v>
      </c>
      <c r="AT185" s="3132">
        <v>3</v>
      </c>
      <c r="AU185" s="3485"/>
    </row>
    <row r="186" spans="2:47" ht="17.25" customHeight="1">
      <c r="B186" s="2790" t="s">
        <v>6225</v>
      </c>
      <c r="C186" s="2791" t="s">
        <v>5869</v>
      </c>
      <c r="D186" s="2792" t="s">
        <v>731</v>
      </c>
      <c r="E186" s="2792">
        <v>3</v>
      </c>
      <c r="F186" s="2793"/>
      <c r="G186" s="2793"/>
      <c r="H186" s="2793"/>
      <c r="I186" s="2793"/>
      <c r="J186" s="2793"/>
      <c r="K186" s="2793"/>
      <c r="L186" s="2794"/>
      <c r="M186" s="2800"/>
      <c r="N186" s="2795"/>
      <c r="O186" s="2793"/>
      <c r="P186" s="2793"/>
      <c r="Q186" s="2793"/>
      <c r="R186" s="2793"/>
      <c r="S186" s="2793"/>
      <c r="T186" s="2794"/>
      <c r="V186" s="2795"/>
      <c r="W186" s="2793"/>
      <c r="X186" s="2793"/>
      <c r="Y186" s="2793"/>
      <c r="Z186" s="2793"/>
      <c r="AA186" s="2793"/>
      <c r="AB186" s="2794"/>
      <c r="AD186" s="2640"/>
      <c r="AE186" s="2638"/>
      <c r="AF186" s="2638"/>
      <c r="AG186" s="2641"/>
      <c r="AH186" s="2642"/>
      <c r="AI186" s="2642"/>
      <c r="AJ186" s="2642"/>
      <c r="AK186" s="2642"/>
      <c r="AL186" s="2642"/>
      <c r="AM186" s="2642"/>
      <c r="AN186" s="2750"/>
      <c r="AO186" s="2758"/>
      <c r="AP186" s="2548" t="s">
        <v>7267</v>
      </c>
      <c r="AS186" s="3438" t="str">
        <f t="shared" si="2"/>
        <v>Please complete all cells in row</v>
      </c>
      <c r="AT186" s="3132">
        <v>3</v>
      </c>
      <c r="AU186" s="3485"/>
    </row>
    <row r="187" spans="2:47" ht="17.25" customHeight="1">
      <c r="B187" s="2790" t="s">
        <v>6227</v>
      </c>
      <c r="C187" s="2791" t="s">
        <v>5869</v>
      </c>
      <c r="D187" s="2792" t="s">
        <v>731</v>
      </c>
      <c r="E187" s="2792">
        <v>3</v>
      </c>
      <c r="F187" s="2793"/>
      <c r="G187" s="2793"/>
      <c r="H187" s="2793"/>
      <c r="I187" s="2793"/>
      <c r="J187" s="2793"/>
      <c r="K187" s="2793"/>
      <c r="L187" s="2794"/>
      <c r="M187" s="2800"/>
      <c r="N187" s="2795"/>
      <c r="O187" s="2793"/>
      <c r="P187" s="2793"/>
      <c r="Q187" s="2793"/>
      <c r="R187" s="2793"/>
      <c r="S187" s="2793"/>
      <c r="T187" s="2794"/>
      <c r="V187" s="2795"/>
      <c r="W187" s="2793"/>
      <c r="X187" s="2793"/>
      <c r="Y187" s="2793"/>
      <c r="Z187" s="2793"/>
      <c r="AA187" s="2793"/>
      <c r="AB187" s="2794"/>
      <c r="AD187" s="2640"/>
      <c r="AE187" s="2638"/>
      <c r="AF187" s="2638"/>
      <c r="AG187" s="2641"/>
      <c r="AH187" s="2642"/>
      <c r="AI187" s="2642"/>
      <c r="AJ187" s="2642"/>
      <c r="AK187" s="2642"/>
      <c r="AL187" s="2642"/>
      <c r="AM187" s="2642"/>
      <c r="AN187" s="2750"/>
      <c r="AO187" s="2758"/>
      <c r="AP187" s="2548" t="s">
        <v>7268</v>
      </c>
      <c r="AS187" s="3438" t="str">
        <f t="shared" si="2"/>
        <v>Please complete all cells in row</v>
      </c>
      <c r="AT187" s="3132">
        <v>3</v>
      </c>
      <c r="AU187" s="3485"/>
    </row>
    <row r="188" spans="2:47" ht="17.25" customHeight="1">
      <c r="B188" s="2790" t="s">
        <v>6229</v>
      </c>
      <c r="C188" s="2791" t="s">
        <v>5869</v>
      </c>
      <c r="D188" s="2792" t="s">
        <v>731</v>
      </c>
      <c r="E188" s="2792">
        <v>3</v>
      </c>
      <c r="F188" s="2793"/>
      <c r="G188" s="2793"/>
      <c r="H188" s="2793"/>
      <c r="I188" s="2793"/>
      <c r="J188" s="2793"/>
      <c r="K188" s="2793"/>
      <c r="L188" s="2794"/>
      <c r="M188" s="2800"/>
      <c r="N188" s="2795"/>
      <c r="O188" s="2793"/>
      <c r="P188" s="2793"/>
      <c r="Q188" s="2793"/>
      <c r="R188" s="2793"/>
      <c r="S188" s="2793"/>
      <c r="T188" s="2794"/>
      <c r="V188" s="2795"/>
      <c r="W188" s="2793"/>
      <c r="X188" s="2793"/>
      <c r="Y188" s="2793"/>
      <c r="Z188" s="2793"/>
      <c r="AA188" s="2793"/>
      <c r="AB188" s="2794"/>
      <c r="AD188" s="2640"/>
      <c r="AE188" s="2638"/>
      <c r="AF188" s="2638"/>
      <c r="AG188" s="2641"/>
      <c r="AH188" s="2642"/>
      <c r="AI188" s="2642"/>
      <c r="AJ188" s="2642"/>
      <c r="AK188" s="2642"/>
      <c r="AL188" s="2642"/>
      <c r="AM188" s="2642"/>
      <c r="AN188" s="2750"/>
      <c r="AO188" s="2758"/>
      <c r="AP188" s="2548" t="s">
        <v>7269</v>
      </c>
      <c r="AS188" s="3438" t="str">
        <f t="shared" si="2"/>
        <v>Please complete all cells in row</v>
      </c>
      <c r="AT188" s="3132">
        <v>3</v>
      </c>
      <c r="AU188" s="3485"/>
    </row>
    <row r="189" spans="2:47" ht="17.25" customHeight="1">
      <c r="B189" s="2790" t="s">
        <v>6231</v>
      </c>
      <c r="C189" s="2791" t="s">
        <v>5869</v>
      </c>
      <c r="D189" s="2792" t="s">
        <v>731</v>
      </c>
      <c r="E189" s="2792">
        <v>3</v>
      </c>
      <c r="F189" s="2793"/>
      <c r="G189" s="2793"/>
      <c r="H189" s="2793"/>
      <c r="I189" s="2793"/>
      <c r="J189" s="2793"/>
      <c r="K189" s="2793"/>
      <c r="L189" s="2794"/>
      <c r="M189" s="2800"/>
      <c r="N189" s="2795"/>
      <c r="O189" s="2793"/>
      <c r="P189" s="2793"/>
      <c r="Q189" s="2793"/>
      <c r="R189" s="2793"/>
      <c r="S189" s="2793"/>
      <c r="T189" s="2794"/>
      <c r="V189" s="2795"/>
      <c r="W189" s="2793"/>
      <c r="X189" s="2793"/>
      <c r="Y189" s="2793"/>
      <c r="Z189" s="2793"/>
      <c r="AA189" s="2793"/>
      <c r="AB189" s="2794"/>
      <c r="AD189" s="2640"/>
      <c r="AE189" s="2638"/>
      <c r="AF189" s="2638"/>
      <c r="AG189" s="2641"/>
      <c r="AH189" s="2642"/>
      <c r="AI189" s="2642"/>
      <c r="AJ189" s="2642"/>
      <c r="AK189" s="2642"/>
      <c r="AL189" s="2642"/>
      <c r="AM189" s="2642"/>
      <c r="AN189" s="2750"/>
      <c r="AO189" s="2758"/>
      <c r="AP189" s="2548" t="s">
        <v>7270</v>
      </c>
      <c r="AS189" s="3438" t="str">
        <f t="shared" si="2"/>
        <v>Please complete all cells in row</v>
      </c>
      <c r="AT189" s="3132">
        <v>3</v>
      </c>
      <c r="AU189" s="3485"/>
    </row>
    <row r="190" spans="2:47" ht="17.25" customHeight="1">
      <c r="B190" s="2790" t="s">
        <v>6233</v>
      </c>
      <c r="C190" s="2791" t="s">
        <v>5869</v>
      </c>
      <c r="D190" s="2792" t="s">
        <v>731</v>
      </c>
      <c r="E190" s="2792">
        <v>3</v>
      </c>
      <c r="F190" s="2793"/>
      <c r="G190" s="2793"/>
      <c r="H190" s="2793"/>
      <c r="I190" s="2793"/>
      <c r="J190" s="2793"/>
      <c r="K190" s="2793"/>
      <c r="L190" s="2794"/>
      <c r="M190" s="2800"/>
      <c r="N190" s="2795"/>
      <c r="O190" s="2793"/>
      <c r="P190" s="2793"/>
      <c r="Q190" s="2793"/>
      <c r="R190" s="2793"/>
      <c r="S190" s="2793"/>
      <c r="T190" s="2794"/>
      <c r="V190" s="2795"/>
      <c r="W190" s="2793"/>
      <c r="X190" s="2793"/>
      <c r="Y190" s="2793"/>
      <c r="Z190" s="2793"/>
      <c r="AA190" s="2793"/>
      <c r="AB190" s="2794"/>
      <c r="AD190" s="2640"/>
      <c r="AE190" s="2638"/>
      <c r="AF190" s="2638"/>
      <c r="AG190" s="2641"/>
      <c r="AH190" s="2642"/>
      <c r="AI190" s="2642"/>
      <c r="AJ190" s="2642"/>
      <c r="AK190" s="2642"/>
      <c r="AL190" s="2642"/>
      <c r="AM190" s="2642"/>
      <c r="AN190" s="2750"/>
      <c r="AO190" s="2758"/>
      <c r="AP190" s="2548" t="s">
        <v>7271</v>
      </c>
      <c r="AS190" s="3438" t="str">
        <f t="shared" si="2"/>
        <v>Please complete all cells in row</v>
      </c>
      <c r="AT190" s="3132">
        <v>3</v>
      </c>
      <c r="AU190" s="3485"/>
    </row>
    <row r="191" spans="2:47" ht="17.25" customHeight="1">
      <c r="B191" s="2790" t="s">
        <v>6235</v>
      </c>
      <c r="C191" s="2791" t="s">
        <v>5869</v>
      </c>
      <c r="D191" s="2792" t="s">
        <v>731</v>
      </c>
      <c r="E191" s="2792">
        <v>3</v>
      </c>
      <c r="F191" s="2793"/>
      <c r="G191" s="2793"/>
      <c r="H191" s="2793"/>
      <c r="I191" s="2793"/>
      <c r="J191" s="2793"/>
      <c r="K191" s="2793"/>
      <c r="L191" s="2794"/>
      <c r="M191" s="2800"/>
      <c r="N191" s="2795"/>
      <c r="O191" s="2793"/>
      <c r="P191" s="2793"/>
      <c r="Q191" s="2793"/>
      <c r="R191" s="2793"/>
      <c r="S191" s="2793"/>
      <c r="T191" s="2794"/>
      <c r="V191" s="2795"/>
      <c r="W191" s="2793"/>
      <c r="X191" s="2793"/>
      <c r="Y191" s="2793"/>
      <c r="Z191" s="2793"/>
      <c r="AA191" s="2793"/>
      <c r="AB191" s="2794"/>
      <c r="AD191" s="2640"/>
      <c r="AE191" s="2638"/>
      <c r="AF191" s="2638"/>
      <c r="AG191" s="2641"/>
      <c r="AH191" s="2642"/>
      <c r="AI191" s="2642"/>
      <c r="AJ191" s="2642"/>
      <c r="AK191" s="2642"/>
      <c r="AL191" s="2642"/>
      <c r="AM191" s="2642"/>
      <c r="AN191" s="2750"/>
      <c r="AO191" s="2758"/>
      <c r="AP191" s="2548" t="s">
        <v>7272</v>
      </c>
      <c r="AS191" s="3438" t="str">
        <f t="shared" si="2"/>
        <v>Please complete all cells in row</v>
      </c>
      <c r="AT191" s="3132">
        <v>3</v>
      </c>
      <c r="AU191" s="3485"/>
    </row>
    <row r="192" spans="2:47" ht="17.25" customHeight="1">
      <c r="B192" s="2790" t="s">
        <v>6237</v>
      </c>
      <c r="C192" s="2791" t="s">
        <v>5869</v>
      </c>
      <c r="D192" s="2792" t="s">
        <v>731</v>
      </c>
      <c r="E192" s="2792">
        <v>3</v>
      </c>
      <c r="F192" s="2793"/>
      <c r="G192" s="2793"/>
      <c r="H192" s="2793"/>
      <c r="I192" s="2793"/>
      <c r="J192" s="2793"/>
      <c r="K192" s="2793"/>
      <c r="L192" s="2794"/>
      <c r="M192" s="2800"/>
      <c r="N192" s="2795"/>
      <c r="O192" s="2793"/>
      <c r="P192" s="2793"/>
      <c r="Q192" s="2793"/>
      <c r="R192" s="2793"/>
      <c r="S192" s="2793"/>
      <c r="T192" s="2794"/>
      <c r="V192" s="2795"/>
      <c r="W192" s="2793"/>
      <c r="X192" s="2793"/>
      <c r="Y192" s="2793"/>
      <c r="Z192" s="2793"/>
      <c r="AA192" s="2793"/>
      <c r="AB192" s="2794"/>
      <c r="AD192" s="2640"/>
      <c r="AE192" s="2638"/>
      <c r="AF192" s="2638"/>
      <c r="AG192" s="2641"/>
      <c r="AH192" s="2642"/>
      <c r="AI192" s="2642"/>
      <c r="AJ192" s="2642"/>
      <c r="AK192" s="2642"/>
      <c r="AL192" s="2642"/>
      <c r="AM192" s="2642"/>
      <c r="AN192" s="2750"/>
      <c r="AO192" s="2758"/>
      <c r="AP192" s="2548" t="s">
        <v>7273</v>
      </c>
      <c r="AS192" s="3438" t="str">
        <f t="shared" si="2"/>
        <v>Please complete all cells in row</v>
      </c>
      <c r="AT192" s="3132">
        <v>3</v>
      </c>
      <c r="AU192" s="3485"/>
    </row>
    <row r="193" spans="2:47" ht="17.25" customHeight="1">
      <c r="B193" s="2790" t="s">
        <v>6239</v>
      </c>
      <c r="C193" s="2791" t="s">
        <v>5869</v>
      </c>
      <c r="D193" s="2792" t="s">
        <v>731</v>
      </c>
      <c r="E193" s="2792">
        <v>3</v>
      </c>
      <c r="F193" s="2793"/>
      <c r="G193" s="2793"/>
      <c r="H193" s="2793"/>
      <c r="I193" s="2793"/>
      <c r="J193" s="2793"/>
      <c r="K193" s="2793"/>
      <c r="L193" s="2794"/>
      <c r="M193" s="2800"/>
      <c r="N193" s="2795"/>
      <c r="O193" s="2793"/>
      <c r="P193" s="2793"/>
      <c r="Q193" s="2793"/>
      <c r="R193" s="2793"/>
      <c r="S193" s="2793"/>
      <c r="T193" s="2794"/>
      <c r="V193" s="2795"/>
      <c r="W193" s="2793"/>
      <c r="X193" s="2793"/>
      <c r="Y193" s="2793"/>
      <c r="Z193" s="2793"/>
      <c r="AA193" s="2793"/>
      <c r="AB193" s="2794"/>
      <c r="AD193" s="2640"/>
      <c r="AE193" s="2638"/>
      <c r="AF193" s="2638"/>
      <c r="AG193" s="2641"/>
      <c r="AH193" s="2642"/>
      <c r="AI193" s="2642"/>
      <c r="AJ193" s="2642"/>
      <c r="AK193" s="2642"/>
      <c r="AL193" s="2642"/>
      <c r="AM193" s="2642"/>
      <c r="AN193" s="2750"/>
      <c r="AO193" s="2758"/>
      <c r="AP193" s="2548" t="s">
        <v>7274</v>
      </c>
      <c r="AS193" s="3438" t="str">
        <f t="shared" si="2"/>
        <v>Please complete all cells in row</v>
      </c>
      <c r="AT193" s="3132">
        <v>3</v>
      </c>
      <c r="AU193" s="3485"/>
    </row>
    <row r="194" spans="2:47" ht="17.25" customHeight="1">
      <c r="B194" s="2790" t="s">
        <v>6241</v>
      </c>
      <c r="C194" s="2791" t="s">
        <v>5869</v>
      </c>
      <c r="D194" s="2792" t="s">
        <v>731</v>
      </c>
      <c r="E194" s="2792">
        <v>3</v>
      </c>
      <c r="F194" s="2793"/>
      <c r="G194" s="2793"/>
      <c r="H194" s="2793"/>
      <c r="I194" s="2793"/>
      <c r="J194" s="2793"/>
      <c r="K194" s="2793"/>
      <c r="L194" s="2794"/>
      <c r="M194" s="2800"/>
      <c r="N194" s="2795"/>
      <c r="O194" s="2793"/>
      <c r="P194" s="2793"/>
      <c r="Q194" s="2793"/>
      <c r="R194" s="2793"/>
      <c r="S194" s="2793"/>
      <c r="T194" s="2794"/>
      <c r="V194" s="2795"/>
      <c r="W194" s="2793"/>
      <c r="X194" s="2793"/>
      <c r="Y194" s="2793"/>
      <c r="Z194" s="2793"/>
      <c r="AA194" s="2793"/>
      <c r="AB194" s="2794"/>
      <c r="AD194" s="2640"/>
      <c r="AE194" s="2638"/>
      <c r="AF194" s="2638"/>
      <c r="AG194" s="2641"/>
      <c r="AH194" s="2642"/>
      <c r="AI194" s="2642"/>
      <c r="AJ194" s="2642"/>
      <c r="AK194" s="2642"/>
      <c r="AL194" s="2642"/>
      <c r="AM194" s="2642"/>
      <c r="AN194" s="2750"/>
      <c r="AO194" s="2758"/>
      <c r="AP194" s="2548" t="s">
        <v>7275</v>
      </c>
      <c r="AS194" s="3438" t="str">
        <f t="shared" si="2"/>
        <v>Please complete all cells in row</v>
      </c>
      <c r="AT194" s="3132">
        <v>3</v>
      </c>
      <c r="AU194" s="3485"/>
    </row>
    <row r="195" spans="2:47" ht="17.25" customHeight="1">
      <c r="B195" s="2790" t="s">
        <v>6243</v>
      </c>
      <c r="C195" s="2791" t="s">
        <v>5869</v>
      </c>
      <c r="D195" s="2792" t="s">
        <v>731</v>
      </c>
      <c r="E195" s="2792">
        <v>3</v>
      </c>
      <c r="F195" s="2793"/>
      <c r="G195" s="2793"/>
      <c r="H195" s="2793"/>
      <c r="I195" s="2793"/>
      <c r="J195" s="2793"/>
      <c r="K195" s="2793"/>
      <c r="L195" s="2794"/>
      <c r="M195" s="2800"/>
      <c r="N195" s="2795"/>
      <c r="O195" s="2793"/>
      <c r="P195" s="2793"/>
      <c r="Q195" s="2793"/>
      <c r="R195" s="2793"/>
      <c r="S195" s="2793"/>
      <c r="T195" s="2794"/>
      <c r="V195" s="2795"/>
      <c r="W195" s="2793"/>
      <c r="X195" s="2793"/>
      <c r="Y195" s="2793"/>
      <c r="Z195" s="2793"/>
      <c r="AA195" s="2793"/>
      <c r="AB195" s="2794"/>
      <c r="AD195" s="2640"/>
      <c r="AE195" s="2638"/>
      <c r="AF195" s="2638"/>
      <c r="AG195" s="2641"/>
      <c r="AH195" s="2642"/>
      <c r="AI195" s="2642"/>
      <c r="AJ195" s="2642"/>
      <c r="AK195" s="2642"/>
      <c r="AL195" s="2642"/>
      <c r="AM195" s="2642"/>
      <c r="AN195" s="2750"/>
      <c r="AO195" s="2758"/>
      <c r="AP195" s="2548" t="s">
        <v>7276</v>
      </c>
      <c r="AS195" s="3438" t="str">
        <f t="shared" si="2"/>
        <v>Please complete all cells in row</v>
      </c>
      <c r="AT195" s="3132">
        <v>3</v>
      </c>
      <c r="AU195" s="3485"/>
    </row>
    <row r="196" spans="2:47" ht="17.25" customHeight="1">
      <c r="B196" s="2790" t="s">
        <v>6245</v>
      </c>
      <c r="C196" s="2791" t="s">
        <v>5869</v>
      </c>
      <c r="D196" s="2792" t="s">
        <v>731</v>
      </c>
      <c r="E196" s="2792">
        <v>3</v>
      </c>
      <c r="F196" s="2793"/>
      <c r="G196" s="2793"/>
      <c r="H196" s="2793"/>
      <c r="I196" s="2793"/>
      <c r="J196" s="2793"/>
      <c r="K196" s="2793"/>
      <c r="L196" s="2794"/>
      <c r="M196" s="2800"/>
      <c r="N196" s="2795"/>
      <c r="O196" s="2793"/>
      <c r="P196" s="2793"/>
      <c r="Q196" s="2793"/>
      <c r="R196" s="2793"/>
      <c r="S196" s="2793"/>
      <c r="T196" s="2794"/>
      <c r="V196" s="2795"/>
      <c r="W196" s="2793"/>
      <c r="X196" s="2793"/>
      <c r="Y196" s="2793"/>
      <c r="Z196" s="2793"/>
      <c r="AA196" s="2793"/>
      <c r="AB196" s="2794"/>
      <c r="AD196" s="2640"/>
      <c r="AE196" s="2638"/>
      <c r="AF196" s="2638"/>
      <c r="AG196" s="2641"/>
      <c r="AH196" s="2642"/>
      <c r="AI196" s="2642"/>
      <c r="AJ196" s="2642"/>
      <c r="AK196" s="2642"/>
      <c r="AL196" s="2642"/>
      <c r="AM196" s="2642"/>
      <c r="AN196" s="2750"/>
      <c r="AO196" s="2758"/>
      <c r="AP196" s="2548" t="s">
        <v>7277</v>
      </c>
      <c r="AS196" s="3438" t="str">
        <f t="shared" si="2"/>
        <v>Please complete all cells in row</v>
      </c>
      <c r="AT196" s="3132">
        <v>3</v>
      </c>
      <c r="AU196" s="3485"/>
    </row>
    <row r="197" spans="2:47" ht="17.25" customHeight="1">
      <c r="B197" s="2790" t="s">
        <v>6247</v>
      </c>
      <c r="C197" s="2791" t="s">
        <v>5869</v>
      </c>
      <c r="D197" s="2792" t="s">
        <v>731</v>
      </c>
      <c r="E197" s="2792">
        <v>3</v>
      </c>
      <c r="F197" s="2793"/>
      <c r="G197" s="2793"/>
      <c r="H197" s="2793"/>
      <c r="I197" s="2793"/>
      <c r="J197" s="2793"/>
      <c r="K197" s="2793"/>
      <c r="L197" s="2794"/>
      <c r="M197" s="2800"/>
      <c r="N197" s="2795"/>
      <c r="O197" s="2793"/>
      <c r="P197" s="2793"/>
      <c r="Q197" s="2793"/>
      <c r="R197" s="2793"/>
      <c r="S197" s="2793"/>
      <c r="T197" s="2794"/>
      <c r="V197" s="2795"/>
      <c r="W197" s="2793"/>
      <c r="X197" s="2793"/>
      <c r="Y197" s="2793"/>
      <c r="Z197" s="2793"/>
      <c r="AA197" s="2793"/>
      <c r="AB197" s="2794"/>
      <c r="AD197" s="2640"/>
      <c r="AE197" s="2638"/>
      <c r="AF197" s="2638"/>
      <c r="AG197" s="2641"/>
      <c r="AH197" s="2642"/>
      <c r="AI197" s="2642"/>
      <c r="AJ197" s="2642"/>
      <c r="AK197" s="2642"/>
      <c r="AL197" s="2642"/>
      <c r="AM197" s="2642"/>
      <c r="AN197" s="2750"/>
      <c r="AO197" s="2758"/>
      <c r="AP197" s="2548" t="s">
        <v>7278</v>
      </c>
      <c r="AS197" s="3438" t="str">
        <f t="shared" si="2"/>
        <v>Please complete all cells in row</v>
      </c>
      <c r="AT197" s="3132">
        <v>3</v>
      </c>
      <c r="AU197" s="3485"/>
    </row>
    <row r="198" spans="2:47" ht="17.25" customHeight="1">
      <c r="B198" s="2790" t="s">
        <v>6249</v>
      </c>
      <c r="C198" s="2791" t="s">
        <v>5869</v>
      </c>
      <c r="D198" s="2792" t="s">
        <v>731</v>
      </c>
      <c r="E198" s="2792">
        <v>3</v>
      </c>
      <c r="F198" s="2793"/>
      <c r="G198" s="2793"/>
      <c r="H198" s="2793"/>
      <c r="I198" s="2793"/>
      <c r="J198" s="2793"/>
      <c r="K198" s="2793"/>
      <c r="L198" s="2794"/>
      <c r="M198" s="2800"/>
      <c r="N198" s="2795"/>
      <c r="O198" s="2793"/>
      <c r="P198" s="2793"/>
      <c r="Q198" s="2793"/>
      <c r="R198" s="2793"/>
      <c r="S198" s="2793"/>
      <c r="T198" s="2794"/>
      <c r="V198" s="2795"/>
      <c r="W198" s="2793"/>
      <c r="X198" s="2793"/>
      <c r="Y198" s="2793"/>
      <c r="Z198" s="2793"/>
      <c r="AA198" s="2793"/>
      <c r="AB198" s="2794"/>
      <c r="AD198" s="2640"/>
      <c r="AE198" s="2638"/>
      <c r="AF198" s="2638"/>
      <c r="AG198" s="2641"/>
      <c r="AH198" s="2642"/>
      <c r="AI198" s="2642"/>
      <c r="AJ198" s="2642"/>
      <c r="AK198" s="2642"/>
      <c r="AL198" s="2642"/>
      <c r="AM198" s="2642"/>
      <c r="AN198" s="2750"/>
      <c r="AO198" s="2758"/>
      <c r="AP198" s="2548" t="s">
        <v>7279</v>
      </c>
      <c r="AS198" s="3438" t="str">
        <f t="shared" si="2"/>
        <v>Please complete all cells in row</v>
      </c>
      <c r="AT198" s="3132">
        <v>3</v>
      </c>
      <c r="AU198" s="3485"/>
    </row>
    <row r="199" spans="2:47" ht="17.25" customHeight="1">
      <c r="B199" s="2790" t="s">
        <v>6251</v>
      </c>
      <c r="C199" s="2791" t="s">
        <v>5869</v>
      </c>
      <c r="D199" s="2792" t="s">
        <v>731</v>
      </c>
      <c r="E199" s="2792">
        <v>3</v>
      </c>
      <c r="F199" s="2793"/>
      <c r="G199" s="2793"/>
      <c r="H199" s="2793"/>
      <c r="I199" s="2793"/>
      <c r="J199" s="2793"/>
      <c r="K199" s="2793"/>
      <c r="L199" s="2794"/>
      <c r="M199" s="2800"/>
      <c r="N199" s="2795"/>
      <c r="O199" s="2793"/>
      <c r="P199" s="2793"/>
      <c r="Q199" s="2793"/>
      <c r="R199" s="2793"/>
      <c r="S199" s="2793"/>
      <c r="T199" s="2794"/>
      <c r="V199" s="2795"/>
      <c r="W199" s="2793"/>
      <c r="X199" s="2793"/>
      <c r="Y199" s="2793"/>
      <c r="Z199" s="2793"/>
      <c r="AA199" s="2793"/>
      <c r="AB199" s="2794"/>
      <c r="AD199" s="2640"/>
      <c r="AE199" s="2638"/>
      <c r="AF199" s="2638"/>
      <c r="AG199" s="2641"/>
      <c r="AH199" s="2642"/>
      <c r="AI199" s="2642"/>
      <c r="AJ199" s="2642"/>
      <c r="AK199" s="2642"/>
      <c r="AL199" s="2642"/>
      <c r="AM199" s="2642"/>
      <c r="AN199" s="2750"/>
      <c r="AO199" s="2758"/>
      <c r="AP199" s="2548" t="s">
        <v>7280</v>
      </c>
      <c r="AS199" s="3438" t="str">
        <f t="shared" ref="AS199:AS262" si="3">IF( COUNTBLANK(F199:AN199) = AT199, 0, rngIncomplete )</f>
        <v>Please complete all cells in row</v>
      </c>
      <c r="AT199" s="3132">
        <v>3</v>
      </c>
      <c r="AU199" s="3485"/>
    </row>
    <row r="200" spans="2:47" ht="17.25" customHeight="1">
      <c r="B200" s="2790" t="s">
        <v>6253</v>
      </c>
      <c r="C200" s="2791" t="s">
        <v>5869</v>
      </c>
      <c r="D200" s="2792" t="s">
        <v>731</v>
      </c>
      <c r="E200" s="2792">
        <v>3</v>
      </c>
      <c r="F200" s="2793"/>
      <c r="G200" s="2793"/>
      <c r="H200" s="2793"/>
      <c r="I200" s="2793"/>
      <c r="J200" s="2793"/>
      <c r="K200" s="2793"/>
      <c r="L200" s="2794"/>
      <c r="M200" s="2800"/>
      <c r="N200" s="2795"/>
      <c r="O200" s="2793"/>
      <c r="P200" s="2793"/>
      <c r="Q200" s="2793"/>
      <c r="R200" s="2793"/>
      <c r="S200" s="2793"/>
      <c r="T200" s="2794"/>
      <c r="V200" s="2795"/>
      <c r="W200" s="2793"/>
      <c r="X200" s="2793"/>
      <c r="Y200" s="2793"/>
      <c r="Z200" s="2793"/>
      <c r="AA200" s="2793"/>
      <c r="AB200" s="2794"/>
      <c r="AD200" s="2640"/>
      <c r="AE200" s="2638"/>
      <c r="AF200" s="2638"/>
      <c r="AG200" s="2641"/>
      <c r="AH200" s="2642"/>
      <c r="AI200" s="2642"/>
      <c r="AJ200" s="2642"/>
      <c r="AK200" s="2642"/>
      <c r="AL200" s="2642"/>
      <c r="AM200" s="2642"/>
      <c r="AN200" s="2750"/>
      <c r="AO200" s="2758"/>
      <c r="AP200" s="2548" t="s">
        <v>7281</v>
      </c>
      <c r="AS200" s="3438" t="str">
        <f t="shared" si="3"/>
        <v>Please complete all cells in row</v>
      </c>
      <c r="AT200" s="3132">
        <v>3</v>
      </c>
      <c r="AU200" s="3485"/>
    </row>
    <row r="201" spans="2:47" ht="17.25" customHeight="1">
      <c r="B201" s="2790" t="s">
        <v>6255</v>
      </c>
      <c r="C201" s="2791" t="s">
        <v>5869</v>
      </c>
      <c r="D201" s="2792" t="s">
        <v>731</v>
      </c>
      <c r="E201" s="2792">
        <v>3</v>
      </c>
      <c r="F201" s="2793"/>
      <c r="G201" s="2793"/>
      <c r="H201" s="2793"/>
      <c r="I201" s="2793"/>
      <c r="J201" s="2793"/>
      <c r="K201" s="2793"/>
      <c r="L201" s="2794"/>
      <c r="M201" s="2800"/>
      <c r="N201" s="2795"/>
      <c r="O201" s="2793"/>
      <c r="P201" s="2793"/>
      <c r="Q201" s="2793"/>
      <c r="R201" s="2793"/>
      <c r="S201" s="2793"/>
      <c r="T201" s="2794"/>
      <c r="V201" s="2795"/>
      <c r="W201" s="2793"/>
      <c r="X201" s="2793"/>
      <c r="Y201" s="2793"/>
      <c r="Z201" s="2793"/>
      <c r="AA201" s="2793"/>
      <c r="AB201" s="2794"/>
      <c r="AD201" s="2640"/>
      <c r="AE201" s="2638"/>
      <c r="AF201" s="2638"/>
      <c r="AG201" s="2641"/>
      <c r="AH201" s="2642"/>
      <c r="AI201" s="2642"/>
      <c r="AJ201" s="2642"/>
      <c r="AK201" s="2642"/>
      <c r="AL201" s="2642"/>
      <c r="AM201" s="2642"/>
      <c r="AN201" s="2750"/>
      <c r="AO201" s="2758"/>
      <c r="AP201" s="2548" t="s">
        <v>7282</v>
      </c>
      <c r="AS201" s="3438" t="str">
        <f t="shared" si="3"/>
        <v>Please complete all cells in row</v>
      </c>
      <c r="AT201" s="3132">
        <v>3</v>
      </c>
      <c r="AU201" s="3485"/>
    </row>
    <row r="202" spans="2:47" ht="17.25" customHeight="1">
      <c r="B202" s="2790" t="s">
        <v>6257</v>
      </c>
      <c r="C202" s="2791" t="s">
        <v>5869</v>
      </c>
      <c r="D202" s="2792" t="s">
        <v>731</v>
      </c>
      <c r="E202" s="2792">
        <v>3</v>
      </c>
      <c r="F202" s="2793"/>
      <c r="G202" s="2793"/>
      <c r="H202" s="2793"/>
      <c r="I202" s="2793"/>
      <c r="J202" s="2793"/>
      <c r="K202" s="2793"/>
      <c r="L202" s="2794"/>
      <c r="M202" s="2800"/>
      <c r="N202" s="2795"/>
      <c r="O202" s="2793"/>
      <c r="P202" s="2793"/>
      <c r="Q202" s="2793"/>
      <c r="R202" s="2793"/>
      <c r="S202" s="2793"/>
      <c r="T202" s="2794"/>
      <c r="V202" s="2795"/>
      <c r="W202" s="2793"/>
      <c r="X202" s="2793"/>
      <c r="Y202" s="2793"/>
      <c r="Z202" s="2793"/>
      <c r="AA202" s="2793"/>
      <c r="AB202" s="2794"/>
      <c r="AD202" s="2640"/>
      <c r="AE202" s="2638"/>
      <c r="AF202" s="2638"/>
      <c r="AG202" s="2641"/>
      <c r="AH202" s="2642"/>
      <c r="AI202" s="2642"/>
      <c r="AJ202" s="2642"/>
      <c r="AK202" s="2642"/>
      <c r="AL202" s="2642"/>
      <c r="AM202" s="2642"/>
      <c r="AN202" s="2750"/>
      <c r="AO202" s="2758"/>
      <c r="AP202" s="2548" t="s">
        <v>7283</v>
      </c>
      <c r="AS202" s="3438" t="str">
        <f t="shared" si="3"/>
        <v>Please complete all cells in row</v>
      </c>
      <c r="AT202" s="3132">
        <v>3</v>
      </c>
      <c r="AU202" s="3485"/>
    </row>
    <row r="203" spans="2:47" ht="17.25" customHeight="1">
      <c r="B203" s="2790" t="s">
        <v>6259</v>
      </c>
      <c r="C203" s="2791" t="s">
        <v>5869</v>
      </c>
      <c r="D203" s="2792" t="s">
        <v>731</v>
      </c>
      <c r="E203" s="2792">
        <v>3</v>
      </c>
      <c r="F203" s="2793"/>
      <c r="G203" s="2793"/>
      <c r="H203" s="2793"/>
      <c r="I203" s="2793"/>
      <c r="J203" s="2793"/>
      <c r="K203" s="2793"/>
      <c r="L203" s="2794"/>
      <c r="M203" s="2800"/>
      <c r="N203" s="2795"/>
      <c r="O203" s="2793"/>
      <c r="P203" s="2793"/>
      <c r="Q203" s="2793"/>
      <c r="R203" s="2793"/>
      <c r="S203" s="2793"/>
      <c r="T203" s="2794"/>
      <c r="V203" s="2795"/>
      <c r="W203" s="2793"/>
      <c r="X203" s="2793"/>
      <c r="Y203" s="2793"/>
      <c r="Z203" s="2793"/>
      <c r="AA203" s="2793"/>
      <c r="AB203" s="2794"/>
      <c r="AD203" s="2640"/>
      <c r="AE203" s="2638"/>
      <c r="AF203" s="2638"/>
      <c r="AG203" s="2641"/>
      <c r="AH203" s="2642"/>
      <c r="AI203" s="2642"/>
      <c r="AJ203" s="2642"/>
      <c r="AK203" s="2642"/>
      <c r="AL203" s="2642"/>
      <c r="AM203" s="2642"/>
      <c r="AN203" s="2750"/>
      <c r="AO203" s="2758"/>
      <c r="AP203" s="2548" t="s">
        <v>7284</v>
      </c>
      <c r="AS203" s="3438" t="str">
        <f t="shared" si="3"/>
        <v>Please complete all cells in row</v>
      </c>
      <c r="AT203" s="3132">
        <v>3</v>
      </c>
      <c r="AU203" s="3485"/>
    </row>
    <row r="204" spans="2:47" ht="17.25" customHeight="1">
      <c r="B204" s="2790" t="s">
        <v>6261</v>
      </c>
      <c r="C204" s="2791" t="s">
        <v>5869</v>
      </c>
      <c r="D204" s="2792" t="s">
        <v>731</v>
      </c>
      <c r="E204" s="2792">
        <v>3</v>
      </c>
      <c r="F204" s="2793"/>
      <c r="G204" s="2793"/>
      <c r="H204" s="2793"/>
      <c r="I204" s="2793"/>
      <c r="J204" s="2793"/>
      <c r="K204" s="2793"/>
      <c r="L204" s="2794"/>
      <c r="M204" s="2800"/>
      <c r="N204" s="2795"/>
      <c r="O204" s="2793"/>
      <c r="P204" s="2793"/>
      <c r="Q204" s="2793"/>
      <c r="R204" s="2793"/>
      <c r="S204" s="2793"/>
      <c r="T204" s="2794"/>
      <c r="V204" s="2795"/>
      <c r="W204" s="2793"/>
      <c r="X204" s="2793"/>
      <c r="Y204" s="2793"/>
      <c r="Z204" s="2793"/>
      <c r="AA204" s="2793"/>
      <c r="AB204" s="2794"/>
      <c r="AD204" s="2640"/>
      <c r="AE204" s="2638"/>
      <c r="AF204" s="2638"/>
      <c r="AG204" s="2641"/>
      <c r="AH204" s="2642"/>
      <c r="AI204" s="2642"/>
      <c r="AJ204" s="2642"/>
      <c r="AK204" s="2642"/>
      <c r="AL204" s="2642"/>
      <c r="AM204" s="2642"/>
      <c r="AN204" s="2750"/>
      <c r="AO204" s="2758"/>
      <c r="AP204" s="2548" t="s">
        <v>7285</v>
      </c>
      <c r="AS204" s="3438" t="str">
        <f t="shared" si="3"/>
        <v>Please complete all cells in row</v>
      </c>
      <c r="AT204" s="3132">
        <v>3</v>
      </c>
      <c r="AU204" s="3485"/>
    </row>
    <row r="205" spans="2:47" ht="17.25" customHeight="1">
      <c r="B205" s="2790" t="s">
        <v>6263</v>
      </c>
      <c r="C205" s="2791" t="s">
        <v>5869</v>
      </c>
      <c r="D205" s="2792" t="s">
        <v>731</v>
      </c>
      <c r="E205" s="2792">
        <v>3</v>
      </c>
      <c r="F205" s="2793"/>
      <c r="G205" s="2793"/>
      <c r="H205" s="2793"/>
      <c r="I205" s="2793"/>
      <c r="J205" s="2793"/>
      <c r="K205" s="2793"/>
      <c r="L205" s="2794"/>
      <c r="M205" s="2800"/>
      <c r="N205" s="2795"/>
      <c r="O205" s="2793"/>
      <c r="P205" s="2793"/>
      <c r="Q205" s="2793"/>
      <c r="R205" s="2793"/>
      <c r="S205" s="2793"/>
      <c r="T205" s="2794"/>
      <c r="V205" s="2795"/>
      <c r="W205" s="2793"/>
      <c r="X205" s="2793"/>
      <c r="Y205" s="2793"/>
      <c r="Z205" s="2793"/>
      <c r="AA205" s="2793"/>
      <c r="AB205" s="2794"/>
      <c r="AD205" s="2640"/>
      <c r="AE205" s="2638"/>
      <c r="AF205" s="2638"/>
      <c r="AG205" s="2641"/>
      <c r="AH205" s="2642"/>
      <c r="AI205" s="2642"/>
      <c r="AJ205" s="2642"/>
      <c r="AK205" s="2642"/>
      <c r="AL205" s="2642"/>
      <c r="AM205" s="2642"/>
      <c r="AN205" s="2750"/>
      <c r="AO205" s="2758"/>
      <c r="AP205" s="2548" t="s">
        <v>7286</v>
      </c>
      <c r="AS205" s="3438" t="str">
        <f t="shared" si="3"/>
        <v>Please complete all cells in row</v>
      </c>
      <c r="AT205" s="3132">
        <v>3</v>
      </c>
      <c r="AU205" s="3485"/>
    </row>
    <row r="206" spans="2:47" ht="17.25" customHeight="1">
      <c r="B206" s="2790" t="s">
        <v>6265</v>
      </c>
      <c r="C206" s="2791" t="s">
        <v>5869</v>
      </c>
      <c r="D206" s="2792" t="s">
        <v>731</v>
      </c>
      <c r="E206" s="2792">
        <v>3</v>
      </c>
      <c r="F206" s="2793"/>
      <c r="G206" s="2793"/>
      <c r="H206" s="2793"/>
      <c r="I206" s="2793"/>
      <c r="J206" s="2793"/>
      <c r="K206" s="2793"/>
      <c r="L206" s="2794"/>
      <c r="M206" s="2800"/>
      <c r="N206" s="2795"/>
      <c r="O206" s="2793"/>
      <c r="P206" s="2793"/>
      <c r="Q206" s="2793"/>
      <c r="R206" s="2793"/>
      <c r="S206" s="2793"/>
      <c r="T206" s="2794"/>
      <c r="V206" s="2795"/>
      <c r="W206" s="2793"/>
      <c r="X206" s="2793"/>
      <c r="Y206" s="2793"/>
      <c r="Z206" s="2793"/>
      <c r="AA206" s="2793"/>
      <c r="AB206" s="2794"/>
      <c r="AD206" s="2640"/>
      <c r="AE206" s="2638"/>
      <c r="AF206" s="2638"/>
      <c r="AG206" s="2641"/>
      <c r="AH206" s="2642"/>
      <c r="AI206" s="2642"/>
      <c r="AJ206" s="2642"/>
      <c r="AK206" s="2642"/>
      <c r="AL206" s="2642"/>
      <c r="AM206" s="2642"/>
      <c r="AN206" s="2750"/>
      <c r="AO206" s="2758"/>
      <c r="AP206" s="2548" t="s">
        <v>7287</v>
      </c>
      <c r="AS206" s="3438" t="str">
        <f t="shared" si="3"/>
        <v>Please complete all cells in row</v>
      </c>
      <c r="AT206" s="3132">
        <v>3</v>
      </c>
      <c r="AU206" s="3485"/>
    </row>
    <row r="207" spans="2:47" ht="17.25" customHeight="1">
      <c r="B207" s="2790" t="s">
        <v>6267</v>
      </c>
      <c r="C207" s="2791" t="s">
        <v>5869</v>
      </c>
      <c r="D207" s="2792" t="s">
        <v>731</v>
      </c>
      <c r="E207" s="2792">
        <v>3</v>
      </c>
      <c r="F207" s="2793"/>
      <c r="G207" s="2793"/>
      <c r="H207" s="2793"/>
      <c r="I207" s="2793"/>
      <c r="J207" s="2793"/>
      <c r="K207" s="2793"/>
      <c r="L207" s="2794"/>
      <c r="M207" s="2800"/>
      <c r="N207" s="2795"/>
      <c r="O207" s="2793"/>
      <c r="P207" s="2793"/>
      <c r="Q207" s="2793"/>
      <c r="R207" s="2793"/>
      <c r="S207" s="2793"/>
      <c r="T207" s="2794"/>
      <c r="V207" s="2795"/>
      <c r="W207" s="2793"/>
      <c r="X207" s="2793"/>
      <c r="Y207" s="2793"/>
      <c r="Z207" s="2793"/>
      <c r="AA207" s="2793"/>
      <c r="AB207" s="2794"/>
      <c r="AD207" s="2640"/>
      <c r="AE207" s="2638"/>
      <c r="AF207" s="2638"/>
      <c r="AG207" s="2641"/>
      <c r="AH207" s="2642"/>
      <c r="AI207" s="2642"/>
      <c r="AJ207" s="2642"/>
      <c r="AK207" s="2642"/>
      <c r="AL207" s="2642"/>
      <c r="AM207" s="2642"/>
      <c r="AN207" s="2750"/>
      <c r="AO207" s="2758"/>
      <c r="AP207" s="2548" t="s">
        <v>7288</v>
      </c>
      <c r="AS207" s="3438" t="str">
        <f t="shared" si="3"/>
        <v>Please complete all cells in row</v>
      </c>
      <c r="AT207" s="3132">
        <v>3</v>
      </c>
      <c r="AU207" s="3485"/>
    </row>
    <row r="208" spans="2:47" ht="17.25" customHeight="1">
      <c r="B208" s="2790" t="s">
        <v>6269</v>
      </c>
      <c r="C208" s="2791" t="s">
        <v>5869</v>
      </c>
      <c r="D208" s="2792" t="s">
        <v>731</v>
      </c>
      <c r="E208" s="2792">
        <v>3</v>
      </c>
      <c r="F208" s="2801"/>
      <c r="G208" s="2801"/>
      <c r="H208" s="2801"/>
      <c r="I208" s="2801"/>
      <c r="J208" s="2801"/>
      <c r="K208" s="2801"/>
      <c r="L208" s="2802"/>
      <c r="M208" s="2800"/>
      <c r="N208" s="2803"/>
      <c r="O208" s="2801"/>
      <c r="P208" s="2801"/>
      <c r="Q208" s="2801"/>
      <c r="R208" s="2801"/>
      <c r="S208" s="2801"/>
      <c r="T208" s="2802"/>
      <c r="V208" s="2803"/>
      <c r="W208" s="2801"/>
      <c r="X208" s="2801"/>
      <c r="Y208" s="2801"/>
      <c r="Z208" s="2801"/>
      <c r="AA208" s="2801"/>
      <c r="AB208" s="2802"/>
      <c r="AD208" s="2640"/>
      <c r="AE208" s="2638"/>
      <c r="AF208" s="2638"/>
      <c r="AG208" s="2641"/>
      <c r="AH208" s="2642"/>
      <c r="AI208" s="2642"/>
      <c r="AJ208" s="2642"/>
      <c r="AK208" s="2642"/>
      <c r="AL208" s="2642"/>
      <c r="AM208" s="2642"/>
      <c r="AN208" s="2750"/>
      <c r="AO208" s="2758"/>
      <c r="AP208" s="2548" t="s">
        <v>7289</v>
      </c>
      <c r="AS208" s="3438" t="str">
        <f t="shared" si="3"/>
        <v>Please complete all cells in row</v>
      </c>
      <c r="AT208" s="3132">
        <v>3</v>
      </c>
      <c r="AU208" s="3485"/>
    </row>
    <row r="209" spans="2:47" ht="17.25" customHeight="1">
      <c r="B209" s="2790" t="s">
        <v>6271</v>
      </c>
      <c r="C209" s="2791" t="s">
        <v>5869</v>
      </c>
      <c r="D209" s="2792" t="s">
        <v>731</v>
      </c>
      <c r="E209" s="2792">
        <v>3</v>
      </c>
      <c r="F209" s="2801"/>
      <c r="G209" s="2801"/>
      <c r="H209" s="2801"/>
      <c r="I209" s="2801"/>
      <c r="J209" s="2801"/>
      <c r="K209" s="2801"/>
      <c r="L209" s="2802"/>
      <c r="M209" s="2800"/>
      <c r="N209" s="2803"/>
      <c r="O209" s="2801"/>
      <c r="P209" s="2801"/>
      <c r="Q209" s="2801"/>
      <c r="R209" s="2801"/>
      <c r="S209" s="2801"/>
      <c r="T209" s="2802"/>
      <c r="V209" s="2803"/>
      <c r="W209" s="2801"/>
      <c r="X209" s="2801"/>
      <c r="Y209" s="2801"/>
      <c r="Z209" s="2801"/>
      <c r="AA209" s="2801"/>
      <c r="AB209" s="2802"/>
      <c r="AD209" s="2640"/>
      <c r="AE209" s="2638"/>
      <c r="AF209" s="2638"/>
      <c r="AG209" s="2641"/>
      <c r="AH209" s="2642"/>
      <c r="AI209" s="2642"/>
      <c r="AJ209" s="2642"/>
      <c r="AK209" s="2642"/>
      <c r="AL209" s="2642"/>
      <c r="AM209" s="2642"/>
      <c r="AN209" s="2750"/>
      <c r="AO209" s="2758"/>
      <c r="AP209" s="2548" t="s">
        <v>7290</v>
      </c>
      <c r="AS209" s="3438" t="str">
        <f t="shared" si="3"/>
        <v>Please complete all cells in row</v>
      </c>
      <c r="AT209" s="3132">
        <v>3</v>
      </c>
      <c r="AU209" s="3485"/>
    </row>
    <row r="210" spans="2:47" ht="17.25" customHeight="1">
      <c r="B210" s="2790" t="s">
        <v>6273</v>
      </c>
      <c r="C210" s="2791" t="s">
        <v>5869</v>
      </c>
      <c r="D210" s="2792" t="s">
        <v>731</v>
      </c>
      <c r="E210" s="2792">
        <v>3</v>
      </c>
      <c r="F210" s="2801"/>
      <c r="G210" s="2801"/>
      <c r="H210" s="2801"/>
      <c r="I210" s="2801"/>
      <c r="J210" s="2801"/>
      <c r="K210" s="2801"/>
      <c r="L210" s="2802"/>
      <c r="M210" s="2800"/>
      <c r="N210" s="2803"/>
      <c r="O210" s="2801"/>
      <c r="P210" s="2801"/>
      <c r="Q210" s="2801"/>
      <c r="R210" s="2801"/>
      <c r="S210" s="2801"/>
      <c r="T210" s="2802"/>
      <c r="V210" s="2803"/>
      <c r="W210" s="2801"/>
      <c r="X210" s="2801"/>
      <c r="Y210" s="2801"/>
      <c r="Z210" s="2801"/>
      <c r="AA210" s="2801"/>
      <c r="AB210" s="2802"/>
      <c r="AD210" s="2640"/>
      <c r="AE210" s="2638"/>
      <c r="AF210" s="2638"/>
      <c r="AG210" s="2641"/>
      <c r="AH210" s="2642"/>
      <c r="AI210" s="2642"/>
      <c r="AJ210" s="2642"/>
      <c r="AK210" s="2642"/>
      <c r="AL210" s="2642"/>
      <c r="AM210" s="2642"/>
      <c r="AN210" s="2750"/>
      <c r="AO210" s="2758"/>
      <c r="AP210" s="2548" t="s">
        <v>7291</v>
      </c>
      <c r="AS210" s="3438" t="str">
        <f t="shared" si="3"/>
        <v>Please complete all cells in row</v>
      </c>
      <c r="AT210" s="3132">
        <v>3</v>
      </c>
      <c r="AU210" s="3485"/>
    </row>
    <row r="211" spans="2:47" ht="17.25" customHeight="1">
      <c r="B211" s="2790" t="s">
        <v>6275</v>
      </c>
      <c r="C211" s="2791" t="s">
        <v>5869</v>
      </c>
      <c r="D211" s="2792" t="s">
        <v>731</v>
      </c>
      <c r="E211" s="2792">
        <v>3</v>
      </c>
      <c r="F211" s="2801"/>
      <c r="G211" s="2801"/>
      <c r="H211" s="2801"/>
      <c r="I211" s="2801"/>
      <c r="J211" s="2801"/>
      <c r="K211" s="2801"/>
      <c r="L211" s="2802"/>
      <c r="M211" s="2800"/>
      <c r="N211" s="2803"/>
      <c r="O211" s="2801"/>
      <c r="P211" s="2801"/>
      <c r="Q211" s="2801"/>
      <c r="R211" s="2801"/>
      <c r="S211" s="2801"/>
      <c r="T211" s="2802"/>
      <c r="V211" s="2803"/>
      <c r="W211" s="2801"/>
      <c r="X211" s="2801"/>
      <c r="Y211" s="2801"/>
      <c r="Z211" s="2801"/>
      <c r="AA211" s="2801"/>
      <c r="AB211" s="2802"/>
      <c r="AD211" s="2640"/>
      <c r="AE211" s="2638"/>
      <c r="AF211" s="2638"/>
      <c r="AG211" s="2641"/>
      <c r="AH211" s="2642"/>
      <c r="AI211" s="2642"/>
      <c r="AJ211" s="2642"/>
      <c r="AK211" s="2642"/>
      <c r="AL211" s="2642"/>
      <c r="AM211" s="2642"/>
      <c r="AN211" s="2750"/>
      <c r="AO211" s="2758"/>
      <c r="AP211" s="2548" t="s">
        <v>7292</v>
      </c>
      <c r="AS211" s="3438" t="str">
        <f t="shared" si="3"/>
        <v>Please complete all cells in row</v>
      </c>
      <c r="AT211" s="3132">
        <v>3</v>
      </c>
      <c r="AU211" s="3485"/>
    </row>
    <row r="212" spans="2:47" ht="17.25" customHeight="1">
      <c r="B212" s="2790" t="s">
        <v>6277</v>
      </c>
      <c r="C212" s="2791" t="s">
        <v>5869</v>
      </c>
      <c r="D212" s="2792" t="s">
        <v>731</v>
      </c>
      <c r="E212" s="2792">
        <v>3</v>
      </c>
      <c r="F212" s="2801"/>
      <c r="G212" s="2801"/>
      <c r="H212" s="2801"/>
      <c r="I212" s="2801"/>
      <c r="J212" s="2801"/>
      <c r="K212" s="2801"/>
      <c r="L212" s="2802"/>
      <c r="M212" s="2800"/>
      <c r="N212" s="2803"/>
      <c r="O212" s="2801"/>
      <c r="P212" s="2801"/>
      <c r="Q212" s="2801"/>
      <c r="R212" s="2801"/>
      <c r="S212" s="2801"/>
      <c r="T212" s="2802"/>
      <c r="V212" s="2803"/>
      <c r="W212" s="2801"/>
      <c r="X212" s="2801"/>
      <c r="Y212" s="2801"/>
      <c r="Z212" s="2801"/>
      <c r="AA212" s="2801"/>
      <c r="AB212" s="2802"/>
      <c r="AD212" s="2640"/>
      <c r="AE212" s="2638"/>
      <c r="AF212" s="2638"/>
      <c r="AG212" s="2641"/>
      <c r="AH212" s="2642"/>
      <c r="AI212" s="2642"/>
      <c r="AJ212" s="2642"/>
      <c r="AK212" s="2642"/>
      <c r="AL212" s="2642"/>
      <c r="AM212" s="2642"/>
      <c r="AN212" s="2750"/>
      <c r="AO212" s="2758"/>
      <c r="AP212" s="2548" t="s">
        <v>7293</v>
      </c>
      <c r="AS212" s="3438" t="str">
        <f t="shared" si="3"/>
        <v>Please complete all cells in row</v>
      </c>
      <c r="AT212" s="3132">
        <v>3</v>
      </c>
      <c r="AU212" s="3485"/>
    </row>
    <row r="213" spans="2:47" ht="17.25" customHeight="1">
      <c r="B213" s="2790" t="s">
        <v>6279</v>
      </c>
      <c r="C213" s="2791" t="s">
        <v>5869</v>
      </c>
      <c r="D213" s="2792" t="s">
        <v>731</v>
      </c>
      <c r="E213" s="2792">
        <v>3</v>
      </c>
      <c r="F213" s="2801"/>
      <c r="G213" s="2801"/>
      <c r="H213" s="2801"/>
      <c r="I213" s="2801"/>
      <c r="J213" s="2801"/>
      <c r="K213" s="2801"/>
      <c r="L213" s="2802"/>
      <c r="M213" s="2800"/>
      <c r="N213" s="2803"/>
      <c r="O213" s="2801"/>
      <c r="P213" s="2801"/>
      <c r="Q213" s="2801"/>
      <c r="R213" s="2801"/>
      <c r="S213" s="2801"/>
      <c r="T213" s="2802"/>
      <c r="V213" s="2803"/>
      <c r="W213" s="2801"/>
      <c r="X213" s="2801"/>
      <c r="Y213" s="2801"/>
      <c r="Z213" s="2801"/>
      <c r="AA213" s="2801"/>
      <c r="AB213" s="2802"/>
      <c r="AD213" s="2640"/>
      <c r="AE213" s="2638"/>
      <c r="AF213" s="2638"/>
      <c r="AG213" s="2641"/>
      <c r="AH213" s="2642"/>
      <c r="AI213" s="2642"/>
      <c r="AJ213" s="2642"/>
      <c r="AK213" s="2642"/>
      <c r="AL213" s="2642"/>
      <c r="AM213" s="2642"/>
      <c r="AN213" s="2750"/>
      <c r="AO213" s="2758"/>
      <c r="AP213" s="2548" t="s">
        <v>7294</v>
      </c>
      <c r="AS213" s="3438" t="str">
        <f t="shared" si="3"/>
        <v>Please complete all cells in row</v>
      </c>
      <c r="AT213" s="3132">
        <v>3</v>
      </c>
      <c r="AU213" s="3485"/>
    </row>
    <row r="214" spans="2:47" ht="17.25" customHeight="1">
      <c r="B214" s="2790" t="s">
        <v>6281</v>
      </c>
      <c r="C214" s="2791" t="s">
        <v>5869</v>
      </c>
      <c r="D214" s="2792" t="s">
        <v>731</v>
      </c>
      <c r="E214" s="2792">
        <v>3</v>
      </c>
      <c r="F214" s="2801"/>
      <c r="G214" s="2801"/>
      <c r="H214" s="2801"/>
      <c r="I214" s="2801"/>
      <c r="J214" s="2801"/>
      <c r="K214" s="2801"/>
      <c r="L214" s="2802"/>
      <c r="M214" s="2800"/>
      <c r="N214" s="2803"/>
      <c r="O214" s="2801"/>
      <c r="P214" s="2801"/>
      <c r="Q214" s="2801"/>
      <c r="R214" s="2801"/>
      <c r="S214" s="2801"/>
      <c r="T214" s="2802"/>
      <c r="V214" s="2803"/>
      <c r="W214" s="2801"/>
      <c r="X214" s="2801"/>
      <c r="Y214" s="2801"/>
      <c r="Z214" s="2801"/>
      <c r="AA214" s="2801"/>
      <c r="AB214" s="2802"/>
      <c r="AD214" s="2640"/>
      <c r="AE214" s="2638"/>
      <c r="AF214" s="2638"/>
      <c r="AG214" s="2641"/>
      <c r="AH214" s="2642"/>
      <c r="AI214" s="2642"/>
      <c r="AJ214" s="2642"/>
      <c r="AK214" s="2642"/>
      <c r="AL214" s="2642"/>
      <c r="AM214" s="2642"/>
      <c r="AN214" s="2750"/>
      <c r="AO214" s="2758"/>
      <c r="AP214" s="2548" t="s">
        <v>7295</v>
      </c>
      <c r="AS214" s="3438" t="str">
        <f t="shared" si="3"/>
        <v>Please complete all cells in row</v>
      </c>
      <c r="AT214" s="3132">
        <v>3</v>
      </c>
      <c r="AU214" s="3485"/>
    </row>
    <row r="215" spans="2:47" ht="17.25" customHeight="1">
      <c r="B215" s="2790" t="s">
        <v>6283</v>
      </c>
      <c r="C215" s="2791" t="s">
        <v>5869</v>
      </c>
      <c r="D215" s="2792" t="s">
        <v>731</v>
      </c>
      <c r="E215" s="2792">
        <v>3</v>
      </c>
      <c r="F215" s="2801"/>
      <c r="G215" s="2801"/>
      <c r="H215" s="2801"/>
      <c r="I215" s="2801"/>
      <c r="J215" s="2801"/>
      <c r="K215" s="2801"/>
      <c r="L215" s="2802"/>
      <c r="M215" s="2800"/>
      <c r="N215" s="2803"/>
      <c r="O215" s="2801"/>
      <c r="P215" s="2801"/>
      <c r="Q215" s="2801"/>
      <c r="R215" s="2801"/>
      <c r="S215" s="2801"/>
      <c r="T215" s="2802"/>
      <c r="V215" s="2803"/>
      <c r="W215" s="2801"/>
      <c r="X215" s="2801"/>
      <c r="Y215" s="2801"/>
      <c r="Z215" s="2801"/>
      <c r="AA215" s="2801"/>
      <c r="AB215" s="2802"/>
      <c r="AD215" s="2640"/>
      <c r="AE215" s="2638"/>
      <c r="AF215" s="2638"/>
      <c r="AG215" s="2641"/>
      <c r="AH215" s="2642"/>
      <c r="AI215" s="2642"/>
      <c r="AJ215" s="2642"/>
      <c r="AK215" s="2642"/>
      <c r="AL215" s="2642"/>
      <c r="AM215" s="2642"/>
      <c r="AN215" s="2750"/>
      <c r="AO215" s="2758"/>
      <c r="AP215" s="2548" t="s">
        <v>7296</v>
      </c>
      <c r="AS215" s="3438" t="str">
        <f t="shared" si="3"/>
        <v>Please complete all cells in row</v>
      </c>
      <c r="AT215" s="3132">
        <v>3</v>
      </c>
      <c r="AU215" s="3485"/>
    </row>
    <row r="216" spans="2:47" ht="17.25" customHeight="1">
      <c r="B216" s="2790" t="s">
        <v>6285</v>
      </c>
      <c r="C216" s="2791" t="s">
        <v>5869</v>
      </c>
      <c r="D216" s="2792" t="s">
        <v>731</v>
      </c>
      <c r="E216" s="2792">
        <v>3</v>
      </c>
      <c r="F216" s="2801"/>
      <c r="G216" s="2801"/>
      <c r="H216" s="2801"/>
      <c r="I216" s="2801"/>
      <c r="J216" s="2801"/>
      <c r="K216" s="2801"/>
      <c r="L216" s="2802"/>
      <c r="M216" s="2800"/>
      <c r="N216" s="2803"/>
      <c r="O216" s="2801"/>
      <c r="P216" s="2801"/>
      <c r="Q216" s="2801"/>
      <c r="R216" s="2801"/>
      <c r="S216" s="2801"/>
      <c r="T216" s="2802"/>
      <c r="V216" s="2803"/>
      <c r="W216" s="2801"/>
      <c r="X216" s="2801"/>
      <c r="Y216" s="2801"/>
      <c r="Z216" s="2801"/>
      <c r="AA216" s="2801"/>
      <c r="AB216" s="2802"/>
      <c r="AD216" s="2640"/>
      <c r="AE216" s="2638"/>
      <c r="AF216" s="2638"/>
      <c r="AG216" s="2641"/>
      <c r="AH216" s="2642"/>
      <c r="AI216" s="2642"/>
      <c r="AJ216" s="2642"/>
      <c r="AK216" s="2642"/>
      <c r="AL216" s="2642"/>
      <c r="AM216" s="2642"/>
      <c r="AN216" s="2750"/>
      <c r="AO216" s="2758"/>
      <c r="AP216" s="2548" t="s">
        <v>7297</v>
      </c>
      <c r="AS216" s="3438" t="str">
        <f t="shared" si="3"/>
        <v>Please complete all cells in row</v>
      </c>
      <c r="AT216" s="3132">
        <v>3</v>
      </c>
      <c r="AU216" s="3485"/>
    </row>
    <row r="217" spans="2:47" ht="17.25" customHeight="1">
      <c r="B217" s="2790" t="s">
        <v>6287</v>
      </c>
      <c r="C217" s="2791" t="s">
        <v>5869</v>
      </c>
      <c r="D217" s="2792" t="s">
        <v>731</v>
      </c>
      <c r="E217" s="2792">
        <v>3</v>
      </c>
      <c r="F217" s="2801"/>
      <c r="G217" s="2801"/>
      <c r="H217" s="2801"/>
      <c r="I217" s="2801"/>
      <c r="J217" s="2801"/>
      <c r="K217" s="2801"/>
      <c r="L217" s="2802"/>
      <c r="M217" s="2800"/>
      <c r="N217" s="2803"/>
      <c r="O217" s="2801"/>
      <c r="P217" s="2801"/>
      <c r="Q217" s="2801"/>
      <c r="R217" s="2801"/>
      <c r="S217" s="2801"/>
      <c r="T217" s="2802"/>
      <c r="V217" s="2803"/>
      <c r="W217" s="2801"/>
      <c r="X217" s="2801"/>
      <c r="Y217" s="2801"/>
      <c r="Z217" s="2801"/>
      <c r="AA217" s="2801"/>
      <c r="AB217" s="2802"/>
      <c r="AD217" s="2640"/>
      <c r="AE217" s="2638"/>
      <c r="AF217" s="2638"/>
      <c r="AG217" s="2641"/>
      <c r="AH217" s="2642"/>
      <c r="AI217" s="2642"/>
      <c r="AJ217" s="2642"/>
      <c r="AK217" s="2642"/>
      <c r="AL217" s="2642"/>
      <c r="AM217" s="2642"/>
      <c r="AN217" s="2750"/>
      <c r="AO217" s="2758"/>
      <c r="AP217" s="2548" t="s">
        <v>7298</v>
      </c>
      <c r="AS217" s="3438" t="str">
        <f t="shared" si="3"/>
        <v>Please complete all cells in row</v>
      </c>
      <c r="AT217" s="3132">
        <v>3</v>
      </c>
      <c r="AU217" s="3485"/>
    </row>
    <row r="218" spans="2:47" ht="17.25" customHeight="1">
      <c r="B218" s="2790" t="s">
        <v>6289</v>
      </c>
      <c r="C218" s="2791" t="s">
        <v>5869</v>
      </c>
      <c r="D218" s="2792" t="s">
        <v>731</v>
      </c>
      <c r="E218" s="2792">
        <v>3</v>
      </c>
      <c r="F218" s="2801"/>
      <c r="G218" s="2801"/>
      <c r="H218" s="2801"/>
      <c r="I218" s="2801"/>
      <c r="J218" s="2801"/>
      <c r="K218" s="2801"/>
      <c r="L218" s="2802"/>
      <c r="M218" s="2800"/>
      <c r="N218" s="2803"/>
      <c r="O218" s="2801"/>
      <c r="P218" s="2801"/>
      <c r="Q218" s="2801"/>
      <c r="R218" s="2801"/>
      <c r="S218" s="2801"/>
      <c r="T218" s="2802"/>
      <c r="V218" s="2803"/>
      <c r="W218" s="2801"/>
      <c r="X218" s="2801"/>
      <c r="Y218" s="2801"/>
      <c r="Z218" s="2801"/>
      <c r="AA218" s="2801"/>
      <c r="AB218" s="2802"/>
      <c r="AD218" s="2640"/>
      <c r="AE218" s="2638"/>
      <c r="AF218" s="2638"/>
      <c r="AG218" s="2641"/>
      <c r="AH218" s="2642"/>
      <c r="AI218" s="2642"/>
      <c r="AJ218" s="2642"/>
      <c r="AK218" s="2642"/>
      <c r="AL218" s="2642"/>
      <c r="AM218" s="2642"/>
      <c r="AN218" s="2750"/>
      <c r="AO218" s="2758"/>
      <c r="AP218" s="2548" t="s">
        <v>7299</v>
      </c>
      <c r="AS218" s="3438" t="str">
        <f t="shared" si="3"/>
        <v>Please complete all cells in row</v>
      </c>
      <c r="AT218" s="3132">
        <v>3</v>
      </c>
      <c r="AU218" s="3485"/>
    </row>
    <row r="219" spans="2:47" ht="17.25" customHeight="1">
      <c r="B219" s="2790" t="s">
        <v>6291</v>
      </c>
      <c r="C219" s="2791" t="s">
        <v>5869</v>
      </c>
      <c r="D219" s="2792" t="s">
        <v>731</v>
      </c>
      <c r="E219" s="2792">
        <v>3</v>
      </c>
      <c r="F219" s="2801"/>
      <c r="G219" s="2801"/>
      <c r="H219" s="2801"/>
      <c r="I219" s="2801"/>
      <c r="J219" s="2801"/>
      <c r="K219" s="2801"/>
      <c r="L219" s="2802"/>
      <c r="M219" s="2800"/>
      <c r="N219" s="2803"/>
      <c r="O219" s="2801"/>
      <c r="P219" s="2801"/>
      <c r="Q219" s="2801"/>
      <c r="R219" s="2801"/>
      <c r="S219" s="2801"/>
      <c r="T219" s="2802"/>
      <c r="V219" s="2803"/>
      <c r="W219" s="2801"/>
      <c r="X219" s="2801"/>
      <c r="Y219" s="2801"/>
      <c r="Z219" s="2801"/>
      <c r="AA219" s="2801"/>
      <c r="AB219" s="2802"/>
      <c r="AD219" s="2640"/>
      <c r="AE219" s="2638"/>
      <c r="AF219" s="2638"/>
      <c r="AG219" s="2641"/>
      <c r="AH219" s="2642"/>
      <c r="AI219" s="2642"/>
      <c r="AJ219" s="2642"/>
      <c r="AK219" s="2642"/>
      <c r="AL219" s="2642"/>
      <c r="AM219" s="2642"/>
      <c r="AN219" s="2750"/>
      <c r="AO219" s="2758"/>
      <c r="AP219" s="2548" t="s">
        <v>7300</v>
      </c>
      <c r="AS219" s="3438" t="str">
        <f t="shared" si="3"/>
        <v>Please complete all cells in row</v>
      </c>
      <c r="AT219" s="3132">
        <v>3</v>
      </c>
      <c r="AU219" s="3485"/>
    </row>
    <row r="220" spans="2:47" ht="17.25" customHeight="1">
      <c r="B220" s="2790" t="s">
        <v>6293</v>
      </c>
      <c r="C220" s="2791" t="s">
        <v>5869</v>
      </c>
      <c r="D220" s="2792" t="s">
        <v>731</v>
      </c>
      <c r="E220" s="2792">
        <v>3</v>
      </c>
      <c r="F220" s="2801"/>
      <c r="G220" s="2801"/>
      <c r="H220" s="2801"/>
      <c r="I220" s="2801"/>
      <c r="J220" s="2801"/>
      <c r="K220" s="2801"/>
      <c r="L220" s="2802"/>
      <c r="M220" s="2800"/>
      <c r="N220" s="2803"/>
      <c r="O220" s="2801"/>
      <c r="P220" s="2801"/>
      <c r="Q220" s="2801"/>
      <c r="R220" s="2801"/>
      <c r="S220" s="2801"/>
      <c r="T220" s="2802"/>
      <c r="V220" s="2803"/>
      <c r="W220" s="2801"/>
      <c r="X220" s="2801"/>
      <c r="Y220" s="2801"/>
      <c r="Z220" s="2801"/>
      <c r="AA220" s="2801"/>
      <c r="AB220" s="2802"/>
      <c r="AD220" s="2640"/>
      <c r="AE220" s="2638"/>
      <c r="AF220" s="2638"/>
      <c r="AG220" s="2641"/>
      <c r="AH220" s="2642"/>
      <c r="AI220" s="2642"/>
      <c r="AJ220" s="2642"/>
      <c r="AK220" s="2642"/>
      <c r="AL220" s="2642"/>
      <c r="AM220" s="2642"/>
      <c r="AN220" s="2750"/>
      <c r="AO220" s="2758"/>
      <c r="AP220" s="2548" t="s">
        <v>7301</v>
      </c>
      <c r="AS220" s="3438" t="str">
        <f t="shared" si="3"/>
        <v>Please complete all cells in row</v>
      </c>
      <c r="AT220" s="3132">
        <v>3</v>
      </c>
      <c r="AU220" s="3485"/>
    </row>
    <row r="221" spans="2:47" ht="17.25" customHeight="1">
      <c r="B221" s="2790" t="s">
        <v>6295</v>
      </c>
      <c r="C221" s="2791" t="s">
        <v>5869</v>
      </c>
      <c r="D221" s="2792" t="s">
        <v>731</v>
      </c>
      <c r="E221" s="2792">
        <v>3</v>
      </c>
      <c r="F221" s="2801"/>
      <c r="G221" s="2801"/>
      <c r="H221" s="2801"/>
      <c r="I221" s="2801"/>
      <c r="J221" s="2801"/>
      <c r="K221" s="2801"/>
      <c r="L221" s="2802"/>
      <c r="M221" s="2800"/>
      <c r="N221" s="2803"/>
      <c r="O221" s="2801"/>
      <c r="P221" s="2801"/>
      <c r="Q221" s="2801"/>
      <c r="R221" s="2801"/>
      <c r="S221" s="2801"/>
      <c r="T221" s="2802"/>
      <c r="V221" s="2803"/>
      <c r="W221" s="2801"/>
      <c r="X221" s="2801"/>
      <c r="Y221" s="2801"/>
      <c r="Z221" s="2801"/>
      <c r="AA221" s="2801"/>
      <c r="AB221" s="2802"/>
      <c r="AD221" s="2640"/>
      <c r="AE221" s="2638"/>
      <c r="AF221" s="2638"/>
      <c r="AG221" s="2641"/>
      <c r="AH221" s="2642"/>
      <c r="AI221" s="2642"/>
      <c r="AJ221" s="2642"/>
      <c r="AK221" s="2642"/>
      <c r="AL221" s="2642"/>
      <c r="AM221" s="2642"/>
      <c r="AN221" s="2750"/>
      <c r="AO221" s="2758"/>
      <c r="AP221" s="2548" t="s">
        <v>7302</v>
      </c>
      <c r="AS221" s="3438" t="str">
        <f t="shared" si="3"/>
        <v>Please complete all cells in row</v>
      </c>
      <c r="AT221" s="3132">
        <v>3</v>
      </c>
      <c r="AU221" s="3485"/>
    </row>
    <row r="222" spans="2:47" ht="17.25" customHeight="1">
      <c r="B222" s="2790" t="s">
        <v>6297</v>
      </c>
      <c r="C222" s="2791" t="s">
        <v>5869</v>
      </c>
      <c r="D222" s="2792" t="s">
        <v>731</v>
      </c>
      <c r="E222" s="2792">
        <v>3</v>
      </c>
      <c r="F222" s="2801"/>
      <c r="G222" s="2801"/>
      <c r="H222" s="2801"/>
      <c r="I222" s="2801"/>
      <c r="J222" s="2801"/>
      <c r="K222" s="2801"/>
      <c r="L222" s="2802"/>
      <c r="M222" s="2800"/>
      <c r="N222" s="2803"/>
      <c r="O222" s="2801"/>
      <c r="P222" s="2801"/>
      <c r="Q222" s="2801"/>
      <c r="R222" s="2801"/>
      <c r="S222" s="2801"/>
      <c r="T222" s="2802"/>
      <c r="V222" s="2803"/>
      <c r="W222" s="2801"/>
      <c r="X222" s="2801"/>
      <c r="Y222" s="2801"/>
      <c r="Z222" s="2801"/>
      <c r="AA222" s="2801"/>
      <c r="AB222" s="2802"/>
      <c r="AD222" s="2640"/>
      <c r="AE222" s="2638"/>
      <c r="AF222" s="2638"/>
      <c r="AG222" s="2641"/>
      <c r="AH222" s="2642"/>
      <c r="AI222" s="2642"/>
      <c r="AJ222" s="2642"/>
      <c r="AK222" s="2642"/>
      <c r="AL222" s="2642"/>
      <c r="AM222" s="2642"/>
      <c r="AN222" s="2750"/>
      <c r="AO222" s="2758"/>
      <c r="AP222" s="2548" t="s">
        <v>7303</v>
      </c>
      <c r="AS222" s="3438" t="str">
        <f t="shared" si="3"/>
        <v>Please complete all cells in row</v>
      </c>
      <c r="AT222" s="3132">
        <v>3</v>
      </c>
      <c r="AU222" s="3485"/>
    </row>
    <row r="223" spans="2:47" ht="17.25" customHeight="1">
      <c r="B223" s="2790" t="s">
        <v>6299</v>
      </c>
      <c r="C223" s="2791" t="s">
        <v>5869</v>
      </c>
      <c r="D223" s="2792" t="s">
        <v>731</v>
      </c>
      <c r="E223" s="2792">
        <v>3</v>
      </c>
      <c r="F223" s="2801"/>
      <c r="G223" s="2801"/>
      <c r="H223" s="2801"/>
      <c r="I223" s="2801"/>
      <c r="J223" s="2801"/>
      <c r="K223" s="2801"/>
      <c r="L223" s="2802"/>
      <c r="M223" s="2800"/>
      <c r="N223" s="2803"/>
      <c r="O223" s="2801"/>
      <c r="P223" s="2801"/>
      <c r="Q223" s="2801"/>
      <c r="R223" s="2801"/>
      <c r="S223" s="2801"/>
      <c r="T223" s="2802"/>
      <c r="V223" s="2803"/>
      <c r="W223" s="2801"/>
      <c r="X223" s="2801"/>
      <c r="Y223" s="2801"/>
      <c r="Z223" s="2801"/>
      <c r="AA223" s="2801"/>
      <c r="AB223" s="2802"/>
      <c r="AD223" s="2640"/>
      <c r="AE223" s="2638"/>
      <c r="AF223" s="2638"/>
      <c r="AG223" s="2641"/>
      <c r="AH223" s="2642"/>
      <c r="AI223" s="2642"/>
      <c r="AJ223" s="2642"/>
      <c r="AK223" s="2642"/>
      <c r="AL223" s="2642"/>
      <c r="AM223" s="2642"/>
      <c r="AN223" s="2750"/>
      <c r="AO223" s="2758"/>
      <c r="AP223" s="2548" t="s">
        <v>7304</v>
      </c>
      <c r="AS223" s="3438" t="str">
        <f t="shared" si="3"/>
        <v>Please complete all cells in row</v>
      </c>
      <c r="AT223" s="3132">
        <v>3</v>
      </c>
      <c r="AU223" s="3485"/>
    </row>
    <row r="224" spans="2:47" ht="17.25" customHeight="1">
      <c r="B224" s="2790" t="s">
        <v>6301</v>
      </c>
      <c r="C224" s="2791" t="s">
        <v>5869</v>
      </c>
      <c r="D224" s="2792" t="s">
        <v>731</v>
      </c>
      <c r="E224" s="2792">
        <v>3</v>
      </c>
      <c r="F224" s="2801"/>
      <c r="G224" s="2801"/>
      <c r="H224" s="2801"/>
      <c r="I224" s="2801"/>
      <c r="J224" s="2801"/>
      <c r="K224" s="2801"/>
      <c r="L224" s="2802"/>
      <c r="M224" s="2800"/>
      <c r="N224" s="2803"/>
      <c r="O224" s="2801"/>
      <c r="P224" s="2801"/>
      <c r="Q224" s="2801"/>
      <c r="R224" s="2801"/>
      <c r="S224" s="2801"/>
      <c r="T224" s="2802"/>
      <c r="V224" s="2803"/>
      <c r="W224" s="2801"/>
      <c r="X224" s="2801"/>
      <c r="Y224" s="2801"/>
      <c r="Z224" s="2801"/>
      <c r="AA224" s="2801"/>
      <c r="AB224" s="2802"/>
      <c r="AD224" s="2640"/>
      <c r="AE224" s="2638"/>
      <c r="AF224" s="2638"/>
      <c r="AG224" s="2641"/>
      <c r="AH224" s="2642"/>
      <c r="AI224" s="2642"/>
      <c r="AJ224" s="2642"/>
      <c r="AK224" s="2642"/>
      <c r="AL224" s="2642"/>
      <c r="AM224" s="2642"/>
      <c r="AN224" s="2750"/>
      <c r="AO224" s="2758"/>
      <c r="AP224" s="2548" t="s">
        <v>7305</v>
      </c>
      <c r="AS224" s="3438" t="str">
        <f t="shared" si="3"/>
        <v>Please complete all cells in row</v>
      </c>
      <c r="AT224" s="3132">
        <v>3</v>
      </c>
      <c r="AU224" s="3485"/>
    </row>
    <row r="225" spans="2:47" ht="17.25" customHeight="1">
      <c r="B225" s="2790" t="s">
        <v>6303</v>
      </c>
      <c r="C225" s="2791" t="s">
        <v>5869</v>
      </c>
      <c r="D225" s="2792" t="s">
        <v>731</v>
      </c>
      <c r="E225" s="2792">
        <v>3</v>
      </c>
      <c r="F225" s="2801"/>
      <c r="G225" s="2801"/>
      <c r="H225" s="2801"/>
      <c r="I225" s="2801"/>
      <c r="J225" s="2801"/>
      <c r="K225" s="2801"/>
      <c r="L225" s="2802"/>
      <c r="M225" s="2800"/>
      <c r="N225" s="2803"/>
      <c r="O225" s="2801"/>
      <c r="P225" s="2801"/>
      <c r="Q225" s="2801"/>
      <c r="R225" s="2801"/>
      <c r="S225" s="2801"/>
      <c r="T225" s="2802"/>
      <c r="V225" s="2803"/>
      <c r="W225" s="2801"/>
      <c r="X225" s="2801"/>
      <c r="Y225" s="2801"/>
      <c r="Z225" s="2801"/>
      <c r="AA225" s="2801"/>
      <c r="AB225" s="2802"/>
      <c r="AD225" s="2640"/>
      <c r="AE225" s="2638"/>
      <c r="AF225" s="2638"/>
      <c r="AG225" s="2641"/>
      <c r="AH225" s="2642"/>
      <c r="AI225" s="2642"/>
      <c r="AJ225" s="2642"/>
      <c r="AK225" s="2642"/>
      <c r="AL225" s="2642"/>
      <c r="AM225" s="2642"/>
      <c r="AN225" s="2750"/>
      <c r="AO225" s="2758"/>
      <c r="AP225" s="2548" t="s">
        <v>7306</v>
      </c>
      <c r="AS225" s="3438" t="str">
        <f t="shared" si="3"/>
        <v>Please complete all cells in row</v>
      </c>
      <c r="AT225" s="3132">
        <v>3</v>
      </c>
      <c r="AU225" s="3485"/>
    </row>
    <row r="226" spans="2:47" ht="17.25" customHeight="1">
      <c r="B226" s="2790" t="s">
        <v>6305</v>
      </c>
      <c r="C226" s="2791" t="s">
        <v>5869</v>
      </c>
      <c r="D226" s="2792" t="s">
        <v>731</v>
      </c>
      <c r="E226" s="2792">
        <v>3</v>
      </c>
      <c r="F226" s="2801"/>
      <c r="G226" s="2801"/>
      <c r="H226" s="2801"/>
      <c r="I226" s="2801"/>
      <c r="J226" s="2801"/>
      <c r="K226" s="2801"/>
      <c r="L226" s="2802"/>
      <c r="M226" s="2800"/>
      <c r="N226" s="2803"/>
      <c r="O226" s="2801"/>
      <c r="P226" s="2801"/>
      <c r="Q226" s="2801"/>
      <c r="R226" s="2801"/>
      <c r="S226" s="2801"/>
      <c r="T226" s="2802"/>
      <c r="V226" s="2803"/>
      <c r="W226" s="2801"/>
      <c r="X226" s="2801"/>
      <c r="Y226" s="2801"/>
      <c r="Z226" s="2801"/>
      <c r="AA226" s="2801"/>
      <c r="AB226" s="2802"/>
      <c r="AD226" s="2640"/>
      <c r="AE226" s="2638"/>
      <c r="AF226" s="2638"/>
      <c r="AG226" s="2641"/>
      <c r="AH226" s="2642"/>
      <c r="AI226" s="2642"/>
      <c r="AJ226" s="2642"/>
      <c r="AK226" s="2642"/>
      <c r="AL226" s="2642"/>
      <c r="AM226" s="2642"/>
      <c r="AN226" s="2750"/>
      <c r="AO226" s="2758"/>
      <c r="AP226" s="2548" t="s">
        <v>7307</v>
      </c>
      <c r="AS226" s="3438" t="str">
        <f t="shared" si="3"/>
        <v>Please complete all cells in row</v>
      </c>
      <c r="AT226" s="3132">
        <v>3</v>
      </c>
      <c r="AU226" s="3485"/>
    </row>
    <row r="227" spans="2:47" ht="17.25" customHeight="1">
      <c r="B227" s="2790" t="s">
        <v>6307</v>
      </c>
      <c r="C227" s="2791" t="s">
        <v>5869</v>
      </c>
      <c r="D227" s="2792" t="s">
        <v>731</v>
      </c>
      <c r="E227" s="2792">
        <v>3</v>
      </c>
      <c r="F227" s="2801"/>
      <c r="G227" s="2801"/>
      <c r="H227" s="2801"/>
      <c r="I227" s="2801"/>
      <c r="J227" s="2801"/>
      <c r="K227" s="2801"/>
      <c r="L227" s="2802"/>
      <c r="M227" s="2800"/>
      <c r="N227" s="2803"/>
      <c r="O227" s="2801"/>
      <c r="P227" s="2801"/>
      <c r="Q227" s="2801"/>
      <c r="R227" s="2801"/>
      <c r="S227" s="2801"/>
      <c r="T227" s="2802"/>
      <c r="V227" s="2803"/>
      <c r="W227" s="2801"/>
      <c r="X227" s="2801"/>
      <c r="Y227" s="2801"/>
      <c r="Z227" s="2801"/>
      <c r="AA227" s="2801"/>
      <c r="AB227" s="2802"/>
      <c r="AD227" s="2640"/>
      <c r="AE227" s="2638"/>
      <c r="AF227" s="2638"/>
      <c r="AG227" s="2641"/>
      <c r="AH227" s="2642"/>
      <c r="AI227" s="2642"/>
      <c r="AJ227" s="2642"/>
      <c r="AK227" s="2642"/>
      <c r="AL227" s="2642"/>
      <c r="AM227" s="2642"/>
      <c r="AN227" s="2750"/>
      <c r="AO227" s="2758"/>
      <c r="AP227" s="2548" t="s">
        <v>7308</v>
      </c>
      <c r="AS227" s="3438" t="str">
        <f t="shared" si="3"/>
        <v>Please complete all cells in row</v>
      </c>
      <c r="AT227" s="3132">
        <v>3</v>
      </c>
      <c r="AU227" s="3485"/>
    </row>
    <row r="228" spans="2:47" ht="17.25" customHeight="1">
      <c r="B228" s="2790" t="s">
        <v>6309</v>
      </c>
      <c r="C228" s="2791" t="s">
        <v>5869</v>
      </c>
      <c r="D228" s="2792" t="s">
        <v>731</v>
      </c>
      <c r="E228" s="2792">
        <v>3</v>
      </c>
      <c r="F228" s="2801"/>
      <c r="G228" s="2801"/>
      <c r="H228" s="2801"/>
      <c r="I228" s="2801"/>
      <c r="J228" s="2801"/>
      <c r="K228" s="2801"/>
      <c r="L228" s="2802"/>
      <c r="M228" s="2800"/>
      <c r="N228" s="2803"/>
      <c r="O228" s="2801"/>
      <c r="P228" s="2801"/>
      <c r="Q228" s="2801"/>
      <c r="R228" s="2801"/>
      <c r="S228" s="2801"/>
      <c r="T228" s="2802"/>
      <c r="V228" s="2803"/>
      <c r="W228" s="2801"/>
      <c r="X228" s="2801"/>
      <c r="Y228" s="2801"/>
      <c r="Z228" s="2801"/>
      <c r="AA228" s="2801"/>
      <c r="AB228" s="2802"/>
      <c r="AD228" s="2640"/>
      <c r="AE228" s="2638"/>
      <c r="AF228" s="2638"/>
      <c r="AG228" s="2641"/>
      <c r="AH228" s="2642"/>
      <c r="AI228" s="2642"/>
      <c r="AJ228" s="2642"/>
      <c r="AK228" s="2642"/>
      <c r="AL228" s="2642"/>
      <c r="AM228" s="2642"/>
      <c r="AN228" s="2750"/>
      <c r="AO228" s="2758"/>
      <c r="AP228" s="2548" t="s">
        <v>7309</v>
      </c>
      <c r="AS228" s="3438" t="str">
        <f t="shared" si="3"/>
        <v>Please complete all cells in row</v>
      </c>
      <c r="AT228" s="3132">
        <v>3</v>
      </c>
      <c r="AU228" s="3485"/>
    </row>
    <row r="229" spans="2:47" ht="17.25" customHeight="1">
      <c r="B229" s="2790" t="s">
        <v>6311</v>
      </c>
      <c r="C229" s="2791" t="s">
        <v>5869</v>
      </c>
      <c r="D229" s="2792" t="s">
        <v>731</v>
      </c>
      <c r="E229" s="2792">
        <v>3</v>
      </c>
      <c r="F229" s="2801"/>
      <c r="G229" s="2801"/>
      <c r="H229" s="2801"/>
      <c r="I229" s="2801"/>
      <c r="J229" s="2801"/>
      <c r="K229" s="2801"/>
      <c r="L229" s="2802"/>
      <c r="M229" s="2800"/>
      <c r="N229" s="2803"/>
      <c r="O229" s="2801"/>
      <c r="P229" s="2801"/>
      <c r="Q229" s="2801"/>
      <c r="R229" s="2801"/>
      <c r="S229" s="2801"/>
      <c r="T229" s="2802"/>
      <c r="V229" s="2803"/>
      <c r="W229" s="2801"/>
      <c r="X229" s="2801"/>
      <c r="Y229" s="2801"/>
      <c r="Z229" s="2801"/>
      <c r="AA229" s="2801"/>
      <c r="AB229" s="2802"/>
      <c r="AD229" s="2640"/>
      <c r="AE229" s="2638"/>
      <c r="AF229" s="2638"/>
      <c r="AG229" s="2641"/>
      <c r="AH229" s="2642"/>
      <c r="AI229" s="2642"/>
      <c r="AJ229" s="2642"/>
      <c r="AK229" s="2642"/>
      <c r="AL229" s="2642"/>
      <c r="AM229" s="2642"/>
      <c r="AN229" s="2750"/>
      <c r="AO229" s="2758"/>
      <c r="AP229" s="2548" t="s">
        <v>7310</v>
      </c>
      <c r="AS229" s="3438" t="str">
        <f t="shared" si="3"/>
        <v>Please complete all cells in row</v>
      </c>
      <c r="AT229" s="3132">
        <v>3</v>
      </c>
      <c r="AU229" s="3485"/>
    </row>
    <row r="230" spans="2:47" ht="17.25" customHeight="1">
      <c r="B230" s="2790" t="s">
        <v>6313</v>
      </c>
      <c r="C230" s="2791" t="s">
        <v>5869</v>
      </c>
      <c r="D230" s="2792" t="s">
        <v>731</v>
      </c>
      <c r="E230" s="2792">
        <v>3</v>
      </c>
      <c r="F230" s="2801"/>
      <c r="G230" s="2801"/>
      <c r="H230" s="2801"/>
      <c r="I230" s="2801"/>
      <c r="J230" s="2801"/>
      <c r="K230" s="2801"/>
      <c r="L230" s="2802"/>
      <c r="M230" s="2800"/>
      <c r="N230" s="2803"/>
      <c r="O230" s="2801"/>
      <c r="P230" s="2801"/>
      <c r="Q230" s="2801"/>
      <c r="R230" s="2801"/>
      <c r="S230" s="2801"/>
      <c r="T230" s="2802"/>
      <c r="V230" s="2803"/>
      <c r="W230" s="2801"/>
      <c r="X230" s="2801"/>
      <c r="Y230" s="2801"/>
      <c r="Z230" s="2801"/>
      <c r="AA230" s="2801"/>
      <c r="AB230" s="2802"/>
      <c r="AD230" s="2640"/>
      <c r="AE230" s="2638"/>
      <c r="AF230" s="2638"/>
      <c r="AG230" s="2641"/>
      <c r="AH230" s="2642"/>
      <c r="AI230" s="2642"/>
      <c r="AJ230" s="2642"/>
      <c r="AK230" s="2642"/>
      <c r="AL230" s="2642"/>
      <c r="AM230" s="2642"/>
      <c r="AN230" s="2750"/>
      <c r="AO230" s="2758"/>
      <c r="AP230" s="2548" t="s">
        <v>7311</v>
      </c>
      <c r="AS230" s="3438" t="str">
        <f t="shared" si="3"/>
        <v>Please complete all cells in row</v>
      </c>
      <c r="AT230" s="3132">
        <v>3</v>
      </c>
      <c r="AU230" s="3485"/>
    </row>
    <row r="231" spans="2:47" ht="17.25" customHeight="1">
      <c r="B231" s="2790" t="s">
        <v>6315</v>
      </c>
      <c r="C231" s="2791" t="s">
        <v>5869</v>
      </c>
      <c r="D231" s="2792" t="s">
        <v>731</v>
      </c>
      <c r="E231" s="2792">
        <v>3</v>
      </c>
      <c r="F231" s="2801"/>
      <c r="G231" s="2801"/>
      <c r="H231" s="2801"/>
      <c r="I231" s="2801"/>
      <c r="J231" s="2801"/>
      <c r="K231" s="2801"/>
      <c r="L231" s="2802"/>
      <c r="M231" s="2800"/>
      <c r="N231" s="2803"/>
      <c r="O231" s="2801"/>
      <c r="P231" s="2801"/>
      <c r="Q231" s="2801"/>
      <c r="R231" s="2801"/>
      <c r="S231" s="2801"/>
      <c r="T231" s="2802"/>
      <c r="V231" s="2803"/>
      <c r="W231" s="2801"/>
      <c r="X231" s="2801"/>
      <c r="Y231" s="2801"/>
      <c r="Z231" s="2801"/>
      <c r="AA231" s="2801"/>
      <c r="AB231" s="2802"/>
      <c r="AD231" s="2640"/>
      <c r="AE231" s="2638"/>
      <c r="AF231" s="2638"/>
      <c r="AG231" s="2641"/>
      <c r="AH231" s="2642"/>
      <c r="AI231" s="2642"/>
      <c r="AJ231" s="2642"/>
      <c r="AK231" s="2642"/>
      <c r="AL231" s="2642"/>
      <c r="AM231" s="2642"/>
      <c r="AN231" s="2750"/>
      <c r="AO231" s="2758"/>
      <c r="AP231" s="2548" t="s">
        <v>7312</v>
      </c>
      <c r="AS231" s="3438" t="str">
        <f t="shared" si="3"/>
        <v>Please complete all cells in row</v>
      </c>
      <c r="AT231" s="3132">
        <v>3</v>
      </c>
      <c r="AU231" s="3485"/>
    </row>
    <row r="232" spans="2:47" ht="17.25" customHeight="1">
      <c r="B232" s="2790" t="s">
        <v>6317</v>
      </c>
      <c r="C232" s="2791" t="s">
        <v>5869</v>
      </c>
      <c r="D232" s="2792" t="s">
        <v>731</v>
      </c>
      <c r="E232" s="2792">
        <v>3</v>
      </c>
      <c r="F232" s="2801"/>
      <c r="G232" s="2801"/>
      <c r="H232" s="2801"/>
      <c r="I232" s="2801"/>
      <c r="J232" s="2801"/>
      <c r="K232" s="2801"/>
      <c r="L232" s="2802"/>
      <c r="M232" s="2800"/>
      <c r="N232" s="2803"/>
      <c r="O232" s="2801"/>
      <c r="P232" s="2801"/>
      <c r="Q232" s="2801"/>
      <c r="R232" s="2801"/>
      <c r="S232" s="2801"/>
      <c r="T232" s="2802"/>
      <c r="V232" s="2803"/>
      <c r="W232" s="2801"/>
      <c r="X232" s="2801"/>
      <c r="Y232" s="2801"/>
      <c r="Z232" s="2801"/>
      <c r="AA232" s="2801"/>
      <c r="AB232" s="2802"/>
      <c r="AD232" s="2640"/>
      <c r="AE232" s="2638"/>
      <c r="AF232" s="2638"/>
      <c r="AG232" s="2641"/>
      <c r="AH232" s="2642"/>
      <c r="AI232" s="2642"/>
      <c r="AJ232" s="2642"/>
      <c r="AK232" s="2642"/>
      <c r="AL232" s="2642"/>
      <c r="AM232" s="2642"/>
      <c r="AN232" s="2750"/>
      <c r="AO232" s="2758"/>
      <c r="AP232" s="2548" t="s">
        <v>7313</v>
      </c>
      <c r="AS232" s="3438" t="str">
        <f t="shared" si="3"/>
        <v>Please complete all cells in row</v>
      </c>
      <c r="AT232" s="3132">
        <v>3</v>
      </c>
      <c r="AU232" s="3485"/>
    </row>
    <row r="233" spans="2:47" ht="17.25" customHeight="1">
      <c r="B233" s="2790" t="s">
        <v>6319</v>
      </c>
      <c r="C233" s="2791" t="s">
        <v>5869</v>
      </c>
      <c r="D233" s="2792" t="s">
        <v>731</v>
      </c>
      <c r="E233" s="2792">
        <v>3</v>
      </c>
      <c r="F233" s="2801"/>
      <c r="G233" s="2801"/>
      <c r="H233" s="2801"/>
      <c r="I233" s="2801"/>
      <c r="J233" s="2801"/>
      <c r="K233" s="2801"/>
      <c r="L233" s="2802"/>
      <c r="M233" s="2800"/>
      <c r="N233" s="2803"/>
      <c r="O233" s="2801"/>
      <c r="P233" s="2801"/>
      <c r="Q233" s="2801"/>
      <c r="R233" s="2801"/>
      <c r="S233" s="2801"/>
      <c r="T233" s="2802"/>
      <c r="V233" s="2803"/>
      <c r="W233" s="2801"/>
      <c r="X233" s="2801"/>
      <c r="Y233" s="2801"/>
      <c r="Z233" s="2801"/>
      <c r="AA233" s="2801"/>
      <c r="AB233" s="2802"/>
      <c r="AD233" s="2640"/>
      <c r="AE233" s="2638"/>
      <c r="AF233" s="2638"/>
      <c r="AG233" s="2641"/>
      <c r="AH233" s="2642"/>
      <c r="AI233" s="2642"/>
      <c r="AJ233" s="2642"/>
      <c r="AK233" s="2642"/>
      <c r="AL233" s="2642"/>
      <c r="AM233" s="2642"/>
      <c r="AN233" s="2750"/>
      <c r="AO233" s="2758"/>
      <c r="AP233" s="2548" t="s">
        <v>7314</v>
      </c>
      <c r="AS233" s="3438" t="str">
        <f t="shared" si="3"/>
        <v>Please complete all cells in row</v>
      </c>
      <c r="AT233" s="3132">
        <v>3</v>
      </c>
      <c r="AU233" s="3485"/>
    </row>
    <row r="234" spans="2:47" ht="17.25" customHeight="1">
      <c r="B234" s="2790" t="s">
        <v>6321</v>
      </c>
      <c r="C234" s="2791" t="s">
        <v>5869</v>
      </c>
      <c r="D234" s="2792" t="s">
        <v>731</v>
      </c>
      <c r="E234" s="2792">
        <v>3</v>
      </c>
      <c r="F234" s="2801"/>
      <c r="G234" s="2801"/>
      <c r="H234" s="2801"/>
      <c r="I234" s="2801"/>
      <c r="J234" s="2801"/>
      <c r="K234" s="2801"/>
      <c r="L234" s="2802"/>
      <c r="M234" s="2800"/>
      <c r="N234" s="2803"/>
      <c r="O234" s="2801"/>
      <c r="P234" s="2801"/>
      <c r="Q234" s="2801"/>
      <c r="R234" s="2801"/>
      <c r="S234" s="2801"/>
      <c r="T234" s="2802"/>
      <c r="V234" s="2803"/>
      <c r="W234" s="2801"/>
      <c r="X234" s="2801"/>
      <c r="Y234" s="2801"/>
      <c r="Z234" s="2801"/>
      <c r="AA234" s="2801"/>
      <c r="AB234" s="2802"/>
      <c r="AD234" s="2640"/>
      <c r="AE234" s="2638"/>
      <c r="AF234" s="2638"/>
      <c r="AG234" s="2641"/>
      <c r="AH234" s="2642"/>
      <c r="AI234" s="2642"/>
      <c r="AJ234" s="2642"/>
      <c r="AK234" s="2642"/>
      <c r="AL234" s="2642"/>
      <c r="AM234" s="2642"/>
      <c r="AN234" s="2750"/>
      <c r="AO234" s="2758"/>
      <c r="AP234" s="2548" t="s">
        <v>7315</v>
      </c>
      <c r="AS234" s="3438" t="str">
        <f t="shared" si="3"/>
        <v>Please complete all cells in row</v>
      </c>
      <c r="AT234" s="3132">
        <v>3</v>
      </c>
      <c r="AU234" s="3485"/>
    </row>
    <row r="235" spans="2:47" ht="17.25" customHeight="1">
      <c r="B235" s="2790" t="s">
        <v>6323</v>
      </c>
      <c r="C235" s="2791" t="s">
        <v>5869</v>
      </c>
      <c r="D235" s="2792" t="s">
        <v>731</v>
      </c>
      <c r="E235" s="2792">
        <v>3</v>
      </c>
      <c r="F235" s="2801"/>
      <c r="G235" s="2801"/>
      <c r="H235" s="2801"/>
      <c r="I235" s="2801"/>
      <c r="J235" s="2801"/>
      <c r="K235" s="2801"/>
      <c r="L235" s="2802"/>
      <c r="M235" s="2800"/>
      <c r="N235" s="2803"/>
      <c r="O235" s="2801"/>
      <c r="P235" s="2801"/>
      <c r="Q235" s="2801"/>
      <c r="R235" s="2801"/>
      <c r="S235" s="2801"/>
      <c r="T235" s="2802"/>
      <c r="V235" s="2803"/>
      <c r="W235" s="2801"/>
      <c r="X235" s="2801"/>
      <c r="Y235" s="2801"/>
      <c r="Z235" s="2801"/>
      <c r="AA235" s="2801"/>
      <c r="AB235" s="2802"/>
      <c r="AD235" s="2640"/>
      <c r="AE235" s="2638"/>
      <c r="AF235" s="2638"/>
      <c r="AG235" s="2641"/>
      <c r="AH235" s="2642"/>
      <c r="AI235" s="2642"/>
      <c r="AJ235" s="2642"/>
      <c r="AK235" s="2642"/>
      <c r="AL235" s="2642"/>
      <c r="AM235" s="2642"/>
      <c r="AN235" s="2750"/>
      <c r="AO235" s="2758"/>
      <c r="AP235" s="2548" t="s">
        <v>7316</v>
      </c>
      <c r="AS235" s="3438" t="str">
        <f t="shared" si="3"/>
        <v>Please complete all cells in row</v>
      </c>
      <c r="AT235" s="3132">
        <v>3</v>
      </c>
      <c r="AU235" s="3485"/>
    </row>
    <row r="236" spans="2:47" ht="17.25" customHeight="1">
      <c r="B236" s="2790" t="s">
        <v>6325</v>
      </c>
      <c r="C236" s="2791" t="s">
        <v>5869</v>
      </c>
      <c r="D236" s="2792" t="s">
        <v>731</v>
      </c>
      <c r="E236" s="2792">
        <v>3</v>
      </c>
      <c r="F236" s="2801"/>
      <c r="G236" s="2801"/>
      <c r="H236" s="2801"/>
      <c r="I236" s="2801"/>
      <c r="J236" s="2801"/>
      <c r="K236" s="2801"/>
      <c r="L236" s="2802"/>
      <c r="M236" s="2800"/>
      <c r="N236" s="2803"/>
      <c r="O236" s="2801"/>
      <c r="P236" s="2801"/>
      <c r="Q236" s="2801"/>
      <c r="R236" s="2801"/>
      <c r="S236" s="2801"/>
      <c r="T236" s="2802"/>
      <c r="V236" s="2803"/>
      <c r="W236" s="2801"/>
      <c r="X236" s="2801"/>
      <c r="Y236" s="2801"/>
      <c r="Z236" s="2801"/>
      <c r="AA236" s="2801"/>
      <c r="AB236" s="2802"/>
      <c r="AD236" s="2640"/>
      <c r="AE236" s="2638"/>
      <c r="AF236" s="2638"/>
      <c r="AG236" s="2641"/>
      <c r="AH236" s="2642"/>
      <c r="AI236" s="2642"/>
      <c r="AJ236" s="2642"/>
      <c r="AK236" s="2642"/>
      <c r="AL236" s="2642"/>
      <c r="AM236" s="2642"/>
      <c r="AN236" s="2750"/>
      <c r="AO236" s="2758"/>
      <c r="AP236" s="2548" t="s">
        <v>7317</v>
      </c>
      <c r="AS236" s="3438" t="str">
        <f t="shared" si="3"/>
        <v>Please complete all cells in row</v>
      </c>
      <c r="AT236" s="3132">
        <v>3</v>
      </c>
      <c r="AU236" s="3485"/>
    </row>
    <row r="237" spans="2:47" ht="17.25" customHeight="1">
      <c r="B237" s="2790" t="s">
        <v>6327</v>
      </c>
      <c r="C237" s="2791" t="s">
        <v>5869</v>
      </c>
      <c r="D237" s="2792" t="s">
        <v>731</v>
      </c>
      <c r="E237" s="2792">
        <v>3</v>
      </c>
      <c r="F237" s="2801"/>
      <c r="G237" s="2801"/>
      <c r="H237" s="2801"/>
      <c r="I237" s="2801"/>
      <c r="J237" s="2801"/>
      <c r="K237" s="2801"/>
      <c r="L237" s="2802"/>
      <c r="M237" s="2800"/>
      <c r="N237" s="2803"/>
      <c r="O237" s="2801"/>
      <c r="P237" s="2801"/>
      <c r="Q237" s="2801"/>
      <c r="R237" s="2801"/>
      <c r="S237" s="2801"/>
      <c r="T237" s="2802"/>
      <c r="V237" s="2803"/>
      <c r="W237" s="2801"/>
      <c r="X237" s="2801"/>
      <c r="Y237" s="2801"/>
      <c r="Z237" s="2801"/>
      <c r="AA237" s="2801"/>
      <c r="AB237" s="2802"/>
      <c r="AD237" s="2640"/>
      <c r="AE237" s="2638"/>
      <c r="AF237" s="2638"/>
      <c r="AG237" s="2641"/>
      <c r="AH237" s="2642"/>
      <c r="AI237" s="2642"/>
      <c r="AJ237" s="2642"/>
      <c r="AK237" s="2642"/>
      <c r="AL237" s="2642"/>
      <c r="AM237" s="2642"/>
      <c r="AN237" s="2750"/>
      <c r="AO237" s="2758"/>
      <c r="AP237" s="2548" t="s">
        <v>7318</v>
      </c>
      <c r="AS237" s="3438" t="str">
        <f t="shared" si="3"/>
        <v>Please complete all cells in row</v>
      </c>
      <c r="AT237" s="3132">
        <v>3</v>
      </c>
      <c r="AU237" s="3485"/>
    </row>
    <row r="238" spans="2:47" ht="17.25" customHeight="1">
      <c r="B238" s="2790" t="s">
        <v>6329</v>
      </c>
      <c r="C238" s="2791" t="s">
        <v>5869</v>
      </c>
      <c r="D238" s="2792" t="s">
        <v>731</v>
      </c>
      <c r="E238" s="2792">
        <v>3</v>
      </c>
      <c r="F238" s="2801"/>
      <c r="G238" s="2801"/>
      <c r="H238" s="2801"/>
      <c r="I238" s="2801"/>
      <c r="J238" s="2801"/>
      <c r="K238" s="2801"/>
      <c r="L238" s="2802"/>
      <c r="M238" s="2800"/>
      <c r="N238" s="2803"/>
      <c r="O238" s="2801"/>
      <c r="P238" s="2801"/>
      <c r="Q238" s="2801"/>
      <c r="R238" s="2801"/>
      <c r="S238" s="2801"/>
      <c r="T238" s="2802"/>
      <c r="V238" s="2803"/>
      <c r="W238" s="2801"/>
      <c r="X238" s="2801"/>
      <c r="Y238" s="2801"/>
      <c r="Z238" s="2801"/>
      <c r="AA238" s="2801"/>
      <c r="AB238" s="2802"/>
      <c r="AD238" s="2640"/>
      <c r="AE238" s="2638"/>
      <c r="AF238" s="2638"/>
      <c r="AG238" s="2641"/>
      <c r="AH238" s="2642"/>
      <c r="AI238" s="2642"/>
      <c r="AJ238" s="2642"/>
      <c r="AK238" s="2642"/>
      <c r="AL238" s="2642"/>
      <c r="AM238" s="2642"/>
      <c r="AN238" s="2750"/>
      <c r="AO238" s="2758"/>
      <c r="AP238" s="2548" t="s">
        <v>7319</v>
      </c>
      <c r="AS238" s="3438" t="str">
        <f t="shared" si="3"/>
        <v>Please complete all cells in row</v>
      </c>
      <c r="AT238" s="3132">
        <v>3</v>
      </c>
      <c r="AU238" s="3485"/>
    </row>
    <row r="239" spans="2:47" ht="17.25" customHeight="1">
      <c r="B239" s="2790" t="s">
        <v>6331</v>
      </c>
      <c r="C239" s="2791" t="s">
        <v>5869</v>
      </c>
      <c r="D239" s="2792" t="s">
        <v>731</v>
      </c>
      <c r="E239" s="2792">
        <v>3</v>
      </c>
      <c r="F239" s="2801"/>
      <c r="G239" s="2801"/>
      <c r="H239" s="2801"/>
      <c r="I239" s="2801"/>
      <c r="J239" s="2801"/>
      <c r="K239" s="2801"/>
      <c r="L239" s="2802"/>
      <c r="M239" s="2800"/>
      <c r="N239" s="2803"/>
      <c r="O239" s="2801"/>
      <c r="P239" s="2801"/>
      <c r="Q239" s="2801"/>
      <c r="R239" s="2801"/>
      <c r="S239" s="2801"/>
      <c r="T239" s="2802"/>
      <c r="V239" s="2803"/>
      <c r="W239" s="2801"/>
      <c r="X239" s="2801"/>
      <c r="Y239" s="2801"/>
      <c r="Z239" s="2801"/>
      <c r="AA239" s="2801"/>
      <c r="AB239" s="2802"/>
      <c r="AD239" s="2640"/>
      <c r="AE239" s="2638"/>
      <c r="AF239" s="2638"/>
      <c r="AG239" s="2641"/>
      <c r="AH239" s="2642"/>
      <c r="AI239" s="2642"/>
      <c r="AJ239" s="2642"/>
      <c r="AK239" s="2642"/>
      <c r="AL239" s="2642"/>
      <c r="AM239" s="2642"/>
      <c r="AN239" s="2750"/>
      <c r="AO239" s="2758"/>
      <c r="AP239" s="2548" t="s">
        <v>7320</v>
      </c>
      <c r="AS239" s="3438" t="str">
        <f t="shared" si="3"/>
        <v>Please complete all cells in row</v>
      </c>
      <c r="AT239" s="3132">
        <v>3</v>
      </c>
      <c r="AU239" s="3485"/>
    </row>
    <row r="240" spans="2:47" ht="17.25" customHeight="1">
      <c r="B240" s="2790" t="s">
        <v>6333</v>
      </c>
      <c r="C240" s="2791" t="s">
        <v>5869</v>
      </c>
      <c r="D240" s="2792" t="s">
        <v>731</v>
      </c>
      <c r="E240" s="2792">
        <v>3</v>
      </c>
      <c r="F240" s="2801"/>
      <c r="G240" s="2801"/>
      <c r="H240" s="2801"/>
      <c r="I240" s="2801"/>
      <c r="J240" s="2801"/>
      <c r="K240" s="2801"/>
      <c r="L240" s="2802"/>
      <c r="M240" s="2800"/>
      <c r="N240" s="2803"/>
      <c r="O240" s="2801"/>
      <c r="P240" s="2801"/>
      <c r="Q240" s="2801"/>
      <c r="R240" s="2801"/>
      <c r="S240" s="2801"/>
      <c r="T240" s="2802"/>
      <c r="V240" s="2803"/>
      <c r="W240" s="2801"/>
      <c r="X240" s="2801"/>
      <c r="Y240" s="2801"/>
      <c r="Z240" s="2801"/>
      <c r="AA240" s="2801"/>
      <c r="AB240" s="2802"/>
      <c r="AD240" s="2640"/>
      <c r="AE240" s="2638"/>
      <c r="AF240" s="2638"/>
      <c r="AG240" s="2641"/>
      <c r="AH240" s="2642"/>
      <c r="AI240" s="2642"/>
      <c r="AJ240" s="2642"/>
      <c r="AK240" s="2642"/>
      <c r="AL240" s="2642"/>
      <c r="AM240" s="2642"/>
      <c r="AN240" s="2750"/>
      <c r="AO240" s="2758"/>
      <c r="AP240" s="2548" t="s">
        <v>7321</v>
      </c>
      <c r="AS240" s="3438" t="str">
        <f t="shared" si="3"/>
        <v>Please complete all cells in row</v>
      </c>
      <c r="AT240" s="3132">
        <v>3</v>
      </c>
      <c r="AU240" s="3485"/>
    </row>
    <row r="241" spans="2:47" ht="17.25" customHeight="1">
      <c r="B241" s="2790" t="s">
        <v>6335</v>
      </c>
      <c r="C241" s="2791" t="s">
        <v>5869</v>
      </c>
      <c r="D241" s="2792" t="s">
        <v>731</v>
      </c>
      <c r="E241" s="2792">
        <v>3</v>
      </c>
      <c r="F241" s="2801"/>
      <c r="G241" s="2801"/>
      <c r="H241" s="2801"/>
      <c r="I241" s="2801"/>
      <c r="J241" s="2801"/>
      <c r="K241" s="2801"/>
      <c r="L241" s="2802"/>
      <c r="M241" s="2800"/>
      <c r="N241" s="2803"/>
      <c r="O241" s="2801"/>
      <c r="P241" s="2801"/>
      <c r="Q241" s="2801"/>
      <c r="R241" s="2801"/>
      <c r="S241" s="2801"/>
      <c r="T241" s="2802"/>
      <c r="V241" s="2803"/>
      <c r="W241" s="2801"/>
      <c r="X241" s="2801"/>
      <c r="Y241" s="2801"/>
      <c r="Z241" s="2801"/>
      <c r="AA241" s="2801"/>
      <c r="AB241" s="2802"/>
      <c r="AD241" s="2640"/>
      <c r="AE241" s="2638"/>
      <c r="AF241" s="2638"/>
      <c r="AG241" s="2641"/>
      <c r="AH241" s="2642"/>
      <c r="AI241" s="2642"/>
      <c r="AJ241" s="2642"/>
      <c r="AK241" s="2642"/>
      <c r="AL241" s="2642"/>
      <c r="AM241" s="2642"/>
      <c r="AN241" s="2750"/>
      <c r="AO241" s="2758"/>
      <c r="AP241" s="2548" t="s">
        <v>7322</v>
      </c>
      <c r="AS241" s="3438" t="str">
        <f t="shared" si="3"/>
        <v>Please complete all cells in row</v>
      </c>
      <c r="AT241" s="3132">
        <v>3</v>
      </c>
      <c r="AU241" s="3485"/>
    </row>
    <row r="242" spans="2:47" ht="17.25" customHeight="1">
      <c r="B242" s="2790" t="s">
        <v>6337</v>
      </c>
      <c r="C242" s="2791" t="s">
        <v>5869</v>
      </c>
      <c r="D242" s="2792" t="s">
        <v>731</v>
      </c>
      <c r="E242" s="2792">
        <v>3</v>
      </c>
      <c r="F242" s="2801"/>
      <c r="G242" s="2801"/>
      <c r="H242" s="2801"/>
      <c r="I242" s="2801"/>
      <c r="J242" s="2801"/>
      <c r="K242" s="2801"/>
      <c r="L242" s="2802"/>
      <c r="M242" s="2800"/>
      <c r="N242" s="2803"/>
      <c r="O242" s="2801"/>
      <c r="P242" s="2801"/>
      <c r="Q242" s="2801"/>
      <c r="R242" s="2801"/>
      <c r="S242" s="2801"/>
      <c r="T242" s="2802"/>
      <c r="V242" s="2803"/>
      <c r="W242" s="2801"/>
      <c r="X242" s="2801"/>
      <c r="Y242" s="2801"/>
      <c r="Z242" s="2801"/>
      <c r="AA242" s="2801"/>
      <c r="AB242" s="2802"/>
      <c r="AD242" s="2640"/>
      <c r="AE242" s="2638"/>
      <c r="AF242" s="2638"/>
      <c r="AG242" s="2641"/>
      <c r="AH242" s="2642"/>
      <c r="AI242" s="2642"/>
      <c r="AJ242" s="2642"/>
      <c r="AK242" s="2642"/>
      <c r="AL242" s="2642"/>
      <c r="AM242" s="2642"/>
      <c r="AN242" s="2750"/>
      <c r="AO242" s="2758"/>
      <c r="AP242" s="2548" t="s">
        <v>7323</v>
      </c>
      <c r="AS242" s="3438" t="str">
        <f t="shared" si="3"/>
        <v>Please complete all cells in row</v>
      </c>
      <c r="AT242" s="3132">
        <v>3</v>
      </c>
      <c r="AU242" s="3485"/>
    </row>
    <row r="243" spans="2:47" ht="17.25" customHeight="1">
      <c r="B243" s="2790" t="s">
        <v>6339</v>
      </c>
      <c r="C243" s="2791" t="s">
        <v>5869</v>
      </c>
      <c r="D243" s="2792" t="s">
        <v>731</v>
      </c>
      <c r="E243" s="2792">
        <v>3</v>
      </c>
      <c r="F243" s="2801"/>
      <c r="G243" s="2801"/>
      <c r="H243" s="2801"/>
      <c r="I243" s="2801"/>
      <c r="J243" s="2801"/>
      <c r="K243" s="2801"/>
      <c r="L243" s="2802"/>
      <c r="M243" s="2800"/>
      <c r="N243" s="2803"/>
      <c r="O243" s="2801"/>
      <c r="P243" s="2801"/>
      <c r="Q243" s="2801"/>
      <c r="R243" s="2801"/>
      <c r="S243" s="2801"/>
      <c r="T243" s="2802"/>
      <c r="V243" s="2803"/>
      <c r="W243" s="2801"/>
      <c r="X243" s="2801"/>
      <c r="Y243" s="2801"/>
      <c r="Z243" s="2801"/>
      <c r="AA243" s="2801"/>
      <c r="AB243" s="2802"/>
      <c r="AD243" s="2640"/>
      <c r="AE243" s="2638"/>
      <c r="AF243" s="2638"/>
      <c r="AG243" s="2641"/>
      <c r="AH243" s="2642"/>
      <c r="AI243" s="2642"/>
      <c r="AJ243" s="2642"/>
      <c r="AK243" s="2642"/>
      <c r="AL243" s="2642"/>
      <c r="AM243" s="2642"/>
      <c r="AN243" s="2750"/>
      <c r="AO243" s="2758"/>
      <c r="AP243" s="2548" t="s">
        <v>7324</v>
      </c>
      <c r="AS243" s="3438" t="str">
        <f t="shared" si="3"/>
        <v>Please complete all cells in row</v>
      </c>
      <c r="AT243" s="3132">
        <v>3</v>
      </c>
      <c r="AU243" s="3485"/>
    </row>
    <row r="244" spans="2:47" ht="17.25" customHeight="1">
      <c r="B244" s="2790" t="s">
        <v>6341</v>
      </c>
      <c r="C244" s="2791" t="s">
        <v>5869</v>
      </c>
      <c r="D244" s="2792" t="s">
        <v>731</v>
      </c>
      <c r="E244" s="2792">
        <v>3</v>
      </c>
      <c r="F244" s="2801"/>
      <c r="G244" s="2801"/>
      <c r="H244" s="2801"/>
      <c r="I244" s="2801"/>
      <c r="J244" s="2801"/>
      <c r="K244" s="2801"/>
      <c r="L244" s="2802"/>
      <c r="M244" s="2800"/>
      <c r="N244" s="2803"/>
      <c r="O244" s="2801"/>
      <c r="P244" s="2801"/>
      <c r="Q244" s="2801"/>
      <c r="R244" s="2801"/>
      <c r="S244" s="2801"/>
      <c r="T244" s="2802"/>
      <c r="V244" s="2803"/>
      <c r="W244" s="2801"/>
      <c r="X244" s="2801"/>
      <c r="Y244" s="2801"/>
      <c r="Z244" s="2801"/>
      <c r="AA244" s="2801"/>
      <c r="AB244" s="2802"/>
      <c r="AD244" s="2640"/>
      <c r="AE244" s="2638"/>
      <c r="AF244" s="2638"/>
      <c r="AG244" s="2641"/>
      <c r="AH244" s="2642"/>
      <c r="AI244" s="2642"/>
      <c r="AJ244" s="2642"/>
      <c r="AK244" s="2642"/>
      <c r="AL244" s="2642"/>
      <c r="AM244" s="2642"/>
      <c r="AN244" s="2750"/>
      <c r="AO244" s="2758"/>
      <c r="AP244" s="2548" t="s">
        <v>7325</v>
      </c>
      <c r="AS244" s="3438" t="str">
        <f t="shared" si="3"/>
        <v>Please complete all cells in row</v>
      </c>
      <c r="AT244" s="3132">
        <v>3</v>
      </c>
      <c r="AU244" s="3485"/>
    </row>
    <row r="245" spans="2:47" ht="17.25" customHeight="1">
      <c r="B245" s="2790" t="s">
        <v>6343</v>
      </c>
      <c r="C245" s="2791" t="s">
        <v>5869</v>
      </c>
      <c r="D245" s="2792" t="s">
        <v>731</v>
      </c>
      <c r="E245" s="2792">
        <v>3</v>
      </c>
      <c r="F245" s="2801"/>
      <c r="G245" s="2801"/>
      <c r="H245" s="2801"/>
      <c r="I245" s="2801"/>
      <c r="J245" s="2801"/>
      <c r="K245" s="2801"/>
      <c r="L245" s="2802"/>
      <c r="M245" s="2800"/>
      <c r="N245" s="2803"/>
      <c r="O245" s="2801"/>
      <c r="P245" s="2801"/>
      <c r="Q245" s="2801"/>
      <c r="R245" s="2801"/>
      <c r="S245" s="2801"/>
      <c r="T245" s="2802"/>
      <c r="V245" s="2803"/>
      <c r="W245" s="2801"/>
      <c r="X245" s="2801"/>
      <c r="Y245" s="2801"/>
      <c r="Z245" s="2801"/>
      <c r="AA245" s="2801"/>
      <c r="AB245" s="2802"/>
      <c r="AD245" s="2640"/>
      <c r="AE245" s="2638"/>
      <c r="AF245" s="2638"/>
      <c r="AG245" s="2641"/>
      <c r="AH245" s="2642"/>
      <c r="AI245" s="2642"/>
      <c r="AJ245" s="2642"/>
      <c r="AK245" s="2642"/>
      <c r="AL245" s="2642"/>
      <c r="AM245" s="2642"/>
      <c r="AN245" s="2750"/>
      <c r="AO245" s="2758"/>
      <c r="AP245" s="2548" t="s">
        <v>7326</v>
      </c>
      <c r="AS245" s="3438" t="str">
        <f t="shared" si="3"/>
        <v>Please complete all cells in row</v>
      </c>
      <c r="AT245" s="3132">
        <v>3</v>
      </c>
      <c r="AU245" s="3485"/>
    </row>
    <row r="246" spans="2:47" ht="17.25" customHeight="1">
      <c r="B246" s="2790" t="s">
        <v>6345</v>
      </c>
      <c r="C246" s="2791" t="s">
        <v>5869</v>
      </c>
      <c r="D246" s="2792" t="s">
        <v>731</v>
      </c>
      <c r="E246" s="2792">
        <v>3</v>
      </c>
      <c r="F246" s="2801"/>
      <c r="G246" s="2801"/>
      <c r="H246" s="2801"/>
      <c r="I246" s="2801"/>
      <c r="J246" s="2801"/>
      <c r="K246" s="2801"/>
      <c r="L246" s="2802"/>
      <c r="M246" s="2800"/>
      <c r="N246" s="2803"/>
      <c r="O246" s="2801"/>
      <c r="P246" s="2801"/>
      <c r="Q246" s="2801"/>
      <c r="R246" s="2801"/>
      <c r="S246" s="2801"/>
      <c r="T246" s="2802"/>
      <c r="V246" s="2803"/>
      <c r="W246" s="2801"/>
      <c r="X246" s="2801"/>
      <c r="Y246" s="2801"/>
      <c r="Z246" s="2801"/>
      <c r="AA246" s="2801"/>
      <c r="AB246" s="2802"/>
      <c r="AD246" s="2640"/>
      <c r="AE246" s="2638"/>
      <c r="AF246" s="2638"/>
      <c r="AG246" s="2641"/>
      <c r="AH246" s="2642"/>
      <c r="AI246" s="2642"/>
      <c r="AJ246" s="2642"/>
      <c r="AK246" s="2642"/>
      <c r="AL246" s="2642"/>
      <c r="AM246" s="2642"/>
      <c r="AN246" s="2750"/>
      <c r="AO246" s="2758"/>
      <c r="AP246" s="2548" t="s">
        <v>7327</v>
      </c>
      <c r="AS246" s="3438" t="str">
        <f t="shared" si="3"/>
        <v>Please complete all cells in row</v>
      </c>
      <c r="AT246" s="3132">
        <v>3</v>
      </c>
      <c r="AU246" s="3485"/>
    </row>
    <row r="247" spans="2:47" ht="17.25" customHeight="1">
      <c r="B247" s="2790" t="s">
        <v>6347</v>
      </c>
      <c r="C247" s="2791" t="s">
        <v>5869</v>
      </c>
      <c r="D247" s="2792" t="s">
        <v>731</v>
      </c>
      <c r="E247" s="2792">
        <v>3</v>
      </c>
      <c r="F247" s="2801"/>
      <c r="G247" s="2801"/>
      <c r="H247" s="2801"/>
      <c r="I247" s="2801"/>
      <c r="J247" s="2801"/>
      <c r="K247" s="2801"/>
      <c r="L247" s="2802"/>
      <c r="M247" s="2800"/>
      <c r="N247" s="2803"/>
      <c r="O247" s="2801"/>
      <c r="P247" s="2801"/>
      <c r="Q247" s="2801"/>
      <c r="R247" s="2801"/>
      <c r="S247" s="2801"/>
      <c r="T247" s="2802"/>
      <c r="V247" s="2803"/>
      <c r="W247" s="2801"/>
      <c r="X247" s="2801"/>
      <c r="Y247" s="2801"/>
      <c r="Z247" s="2801"/>
      <c r="AA247" s="2801"/>
      <c r="AB247" s="2802"/>
      <c r="AD247" s="2640"/>
      <c r="AE247" s="2638"/>
      <c r="AF247" s="2638"/>
      <c r="AG247" s="2641"/>
      <c r="AH247" s="2642"/>
      <c r="AI247" s="2642"/>
      <c r="AJ247" s="2642"/>
      <c r="AK247" s="2642"/>
      <c r="AL247" s="2642"/>
      <c r="AM247" s="2642"/>
      <c r="AN247" s="2750"/>
      <c r="AO247" s="2758"/>
      <c r="AP247" s="2548" t="s">
        <v>7328</v>
      </c>
      <c r="AS247" s="3438" t="str">
        <f t="shared" si="3"/>
        <v>Please complete all cells in row</v>
      </c>
      <c r="AT247" s="3132">
        <v>3</v>
      </c>
      <c r="AU247" s="3485"/>
    </row>
    <row r="248" spans="2:47" ht="17.25" customHeight="1">
      <c r="B248" s="2790" t="s">
        <v>6349</v>
      </c>
      <c r="C248" s="2791" t="s">
        <v>5869</v>
      </c>
      <c r="D248" s="2792" t="s">
        <v>731</v>
      </c>
      <c r="E248" s="2792">
        <v>3</v>
      </c>
      <c r="F248" s="2801"/>
      <c r="G248" s="2801"/>
      <c r="H248" s="2801"/>
      <c r="I248" s="2801"/>
      <c r="J248" s="2801"/>
      <c r="K248" s="2801"/>
      <c r="L248" s="2802"/>
      <c r="M248" s="2800"/>
      <c r="N248" s="2803"/>
      <c r="O248" s="2801"/>
      <c r="P248" s="2801"/>
      <c r="Q248" s="2801"/>
      <c r="R248" s="2801"/>
      <c r="S248" s="2801"/>
      <c r="T248" s="2802"/>
      <c r="V248" s="2803"/>
      <c r="W248" s="2801"/>
      <c r="X248" s="2801"/>
      <c r="Y248" s="2801"/>
      <c r="Z248" s="2801"/>
      <c r="AA248" s="2801"/>
      <c r="AB248" s="2802"/>
      <c r="AD248" s="2640"/>
      <c r="AE248" s="2638"/>
      <c r="AF248" s="2638"/>
      <c r="AG248" s="2641"/>
      <c r="AH248" s="2642"/>
      <c r="AI248" s="2642"/>
      <c r="AJ248" s="2642"/>
      <c r="AK248" s="2642"/>
      <c r="AL248" s="2642"/>
      <c r="AM248" s="2642"/>
      <c r="AN248" s="2750"/>
      <c r="AO248" s="2758"/>
      <c r="AP248" s="2548" t="s">
        <v>7329</v>
      </c>
      <c r="AS248" s="3438" t="str">
        <f t="shared" si="3"/>
        <v>Please complete all cells in row</v>
      </c>
      <c r="AT248" s="3132">
        <v>3</v>
      </c>
      <c r="AU248" s="3485"/>
    </row>
    <row r="249" spans="2:47" ht="17.25" customHeight="1">
      <c r="B249" s="2790" t="s">
        <v>6351</v>
      </c>
      <c r="C249" s="2791" t="s">
        <v>5869</v>
      </c>
      <c r="D249" s="2792" t="s">
        <v>731</v>
      </c>
      <c r="E249" s="2792">
        <v>3</v>
      </c>
      <c r="F249" s="2801"/>
      <c r="G249" s="2801"/>
      <c r="H249" s="2801"/>
      <c r="I249" s="2801"/>
      <c r="J249" s="2801"/>
      <c r="K249" s="2801"/>
      <c r="L249" s="2802"/>
      <c r="M249" s="2800"/>
      <c r="N249" s="2803"/>
      <c r="O249" s="2801"/>
      <c r="P249" s="2801"/>
      <c r="Q249" s="2801"/>
      <c r="R249" s="2801"/>
      <c r="S249" s="2801"/>
      <c r="T249" s="2802"/>
      <c r="V249" s="2803"/>
      <c r="W249" s="2801"/>
      <c r="X249" s="2801"/>
      <c r="Y249" s="2801"/>
      <c r="Z249" s="2801"/>
      <c r="AA249" s="2801"/>
      <c r="AB249" s="2802"/>
      <c r="AD249" s="2640"/>
      <c r="AE249" s="2638"/>
      <c r="AF249" s="2638"/>
      <c r="AG249" s="2641"/>
      <c r="AH249" s="2642"/>
      <c r="AI249" s="2642"/>
      <c r="AJ249" s="2642"/>
      <c r="AK249" s="2642"/>
      <c r="AL249" s="2642"/>
      <c r="AM249" s="2642"/>
      <c r="AN249" s="2750"/>
      <c r="AO249" s="2758"/>
      <c r="AP249" s="2548" t="s">
        <v>7330</v>
      </c>
      <c r="AS249" s="3438" t="str">
        <f t="shared" si="3"/>
        <v>Please complete all cells in row</v>
      </c>
      <c r="AT249" s="3132">
        <v>3</v>
      </c>
      <c r="AU249" s="3485"/>
    </row>
    <row r="250" spans="2:47" ht="17.25" customHeight="1">
      <c r="B250" s="2790" t="s">
        <v>6353</v>
      </c>
      <c r="C250" s="2791" t="s">
        <v>5869</v>
      </c>
      <c r="D250" s="2792" t="s">
        <v>731</v>
      </c>
      <c r="E250" s="2792">
        <v>3</v>
      </c>
      <c r="F250" s="2801"/>
      <c r="G250" s="2801"/>
      <c r="H250" s="2801"/>
      <c r="I250" s="2801"/>
      <c r="J250" s="2801"/>
      <c r="K250" s="2801"/>
      <c r="L250" s="2802"/>
      <c r="M250" s="2800"/>
      <c r="N250" s="2803"/>
      <c r="O250" s="2801"/>
      <c r="P250" s="2801"/>
      <c r="Q250" s="2801"/>
      <c r="R250" s="2801"/>
      <c r="S250" s="2801"/>
      <c r="T250" s="2802"/>
      <c r="V250" s="2803"/>
      <c r="W250" s="2801"/>
      <c r="X250" s="2801"/>
      <c r="Y250" s="2801"/>
      <c r="Z250" s="2801"/>
      <c r="AA250" s="2801"/>
      <c r="AB250" s="2802"/>
      <c r="AD250" s="2640"/>
      <c r="AE250" s="2638"/>
      <c r="AF250" s="2638"/>
      <c r="AG250" s="2641"/>
      <c r="AH250" s="2642"/>
      <c r="AI250" s="2642"/>
      <c r="AJ250" s="2642"/>
      <c r="AK250" s="2642"/>
      <c r="AL250" s="2642"/>
      <c r="AM250" s="2642"/>
      <c r="AN250" s="2750"/>
      <c r="AO250" s="2758"/>
      <c r="AP250" s="2548" t="s">
        <v>7331</v>
      </c>
      <c r="AS250" s="3438" t="str">
        <f t="shared" si="3"/>
        <v>Please complete all cells in row</v>
      </c>
      <c r="AT250" s="3132">
        <v>3</v>
      </c>
      <c r="AU250" s="3485"/>
    </row>
    <row r="251" spans="2:47" ht="17.25" customHeight="1">
      <c r="B251" s="2790" t="s">
        <v>6355</v>
      </c>
      <c r="C251" s="2791" t="s">
        <v>5869</v>
      </c>
      <c r="D251" s="2792" t="s">
        <v>731</v>
      </c>
      <c r="E251" s="2792">
        <v>3</v>
      </c>
      <c r="F251" s="2801"/>
      <c r="G251" s="2801"/>
      <c r="H251" s="2801"/>
      <c r="I251" s="2801"/>
      <c r="J251" s="2801"/>
      <c r="K251" s="2801"/>
      <c r="L251" s="2802"/>
      <c r="M251" s="2800"/>
      <c r="N251" s="2803"/>
      <c r="O251" s="2801"/>
      <c r="P251" s="2801"/>
      <c r="Q251" s="2801"/>
      <c r="R251" s="2801"/>
      <c r="S251" s="2801"/>
      <c r="T251" s="2802"/>
      <c r="V251" s="2803"/>
      <c r="W251" s="2801"/>
      <c r="X251" s="2801"/>
      <c r="Y251" s="2801"/>
      <c r="Z251" s="2801"/>
      <c r="AA251" s="2801"/>
      <c r="AB251" s="2802"/>
      <c r="AD251" s="2640"/>
      <c r="AE251" s="2638"/>
      <c r="AF251" s="2638"/>
      <c r="AG251" s="2641"/>
      <c r="AH251" s="2642"/>
      <c r="AI251" s="2642"/>
      <c r="AJ251" s="2642"/>
      <c r="AK251" s="2642"/>
      <c r="AL251" s="2642"/>
      <c r="AM251" s="2642"/>
      <c r="AN251" s="2750"/>
      <c r="AO251" s="2758"/>
      <c r="AP251" s="2548" t="s">
        <v>7332</v>
      </c>
      <c r="AS251" s="3438" t="str">
        <f t="shared" si="3"/>
        <v>Please complete all cells in row</v>
      </c>
      <c r="AT251" s="3132">
        <v>3</v>
      </c>
      <c r="AU251" s="3485"/>
    </row>
    <row r="252" spans="2:47" ht="17.25" customHeight="1">
      <c r="B252" s="2790" t="s">
        <v>6357</v>
      </c>
      <c r="C252" s="2791" t="s">
        <v>5869</v>
      </c>
      <c r="D252" s="2792" t="s">
        <v>731</v>
      </c>
      <c r="E252" s="2792">
        <v>3</v>
      </c>
      <c r="F252" s="2801"/>
      <c r="G252" s="2801"/>
      <c r="H252" s="2801"/>
      <c r="I252" s="2801"/>
      <c r="J252" s="2801"/>
      <c r="K252" s="2801"/>
      <c r="L252" s="2802"/>
      <c r="M252" s="2800"/>
      <c r="N252" s="2803"/>
      <c r="O252" s="2801"/>
      <c r="P252" s="2801"/>
      <c r="Q252" s="2801"/>
      <c r="R252" s="2801"/>
      <c r="S252" s="2801"/>
      <c r="T252" s="2802"/>
      <c r="V252" s="2803"/>
      <c r="W252" s="2801"/>
      <c r="X252" s="2801"/>
      <c r="Y252" s="2801"/>
      <c r="Z252" s="2801"/>
      <c r="AA252" s="2801"/>
      <c r="AB252" s="2802"/>
      <c r="AD252" s="2640"/>
      <c r="AE252" s="2638"/>
      <c r="AF252" s="2638"/>
      <c r="AG252" s="2641"/>
      <c r="AH252" s="2642"/>
      <c r="AI252" s="2642"/>
      <c r="AJ252" s="2642"/>
      <c r="AK252" s="2642"/>
      <c r="AL252" s="2642"/>
      <c r="AM252" s="2642"/>
      <c r="AN252" s="2750"/>
      <c r="AO252" s="2758"/>
      <c r="AP252" s="2548" t="s">
        <v>7333</v>
      </c>
      <c r="AS252" s="3438" t="str">
        <f t="shared" si="3"/>
        <v>Please complete all cells in row</v>
      </c>
      <c r="AT252" s="3132">
        <v>3</v>
      </c>
      <c r="AU252" s="3485"/>
    </row>
    <row r="253" spans="2:47" ht="17.25" customHeight="1">
      <c r="B253" s="2790" t="s">
        <v>6359</v>
      </c>
      <c r="C253" s="2791" t="s">
        <v>5869</v>
      </c>
      <c r="D253" s="2792" t="s">
        <v>731</v>
      </c>
      <c r="E253" s="2792">
        <v>3</v>
      </c>
      <c r="F253" s="2801"/>
      <c r="G253" s="2801"/>
      <c r="H253" s="2801"/>
      <c r="I253" s="2801"/>
      <c r="J253" s="2801"/>
      <c r="K253" s="2801"/>
      <c r="L253" s="2802"/>
      <c r="M253" s="2800"/>
      <c r="N253" s="2803"/>
      <c r="O253" s="2801"/>
      <c r="P253" s="2801"/>
      <c r="Q253" s="2801"/>
      <c r="R253" s="2801"/>
      <c r="S253" s="2801"/>
      <c r="T253" s="2802"/>
      <c r="V253" s="2803"/>
      <c r="W253" s="2801"/>
      <c r="X253" s="2801"/>
      <c r="Y253" s="2801"/>
      <c r="Z253" s="2801"/>
      <c r="AA253" s="2801"/>
      <c r="AB253" s="2802"/>
      <c r="AD253" s="2640"/>
      <c r="AE253" s="2638"/>
      <c r="AF253" s="2638"/>
      <c r="AG253" s="2641"/>
      <c r="AH253" s="2642"/>
      <c r="AI253" s="2642"/>
      <c r="AJ253" s="2642"/>
      <c r="AK253" s="2642"/>
      <c r="AL253" s="2642"/>
      <c r="AM253" s="2642"/>
      <c r="AN253" s="2750"/>
      <c r="AO253" s="2758"/>
      <c r="AP253" s="2548" t="s">
        <v>7334</v>
      </c>
      <c r="AS253" s="3438" t="str">
        <f t="shared" si="3"/>
        <v>Please complete all cells in row</v>
      </c>
      <c r="AT253" s="3132">
        <v>3</v>
      </c>
      <c r="AU253" s="3485"/>
    </row>
    <row r="254" spans="2:47" ht="17.25" customHeight="1">
      <c r="B254" s="2790" t="s">
        <v>6361</v>
      </c>
      <c r="C254" s="2791" t="s">
        <v>5869</v>
      </c>
      <c r="D254" s="2792" t="s">
        <v>731</v>
      </c>
      <c r="E254" s="2792">
        <v>3</v>
      </c>
      <c r="F254" s="2801"/>
      <c r="G254" s="2801"/>
      <c r="H254" s="2801"/>
      <c r="I254" s="2801"/>
      <c r="J254" s="2801"/>
      <c r="K254" s="2801"/>
      <c r="L254" s="2802"/>
      <c r="M254" s="2800"/>
      <c r="N254" s="2803"/>
      <c r="O254" s="2801"/>
      <c r="P254" s="2801"/>
      <c r="Q254" s="2801"/>
      <c r="R254" s="2801"/>
      <c r="S254" s="2801"/>
      <c r="T254" s="2802"/>
      <c r="V254" s="2803"/>
      <c r="W254" s="2801"/>
      <c r="X254" s="2801"/>
      <c r="Y254" s="2801"/>
      <c r="Z254" s="2801"/>
      <c r="AA254" s="2801"/>
      <c r="AB254" s="2802"/>
      <c r="AD254" s="2640"/>
      <c r="AE254" s="2638"/>
      <c r="AF254" s="2638"/>
      <c r="AG254" s="2641"/>
      <c r="AH254" s="2642"/>
      <c r="AI254" s="2642"/>
      <c r="AJ254" s="2642"/>
      <c r="AK254" s="2642"/>
      <c r="AL254" s="2642"/>
      <c r="AM254" s="2642"/>
      <c r="AN254" s="2750"/>
      <c r="AO254" s="2758"/>
      <c r="AP254" s="2548" t="s">
        <v>7335</v>
      </c>
      <c r="AS254" s="3438" t="str">
        <f t="shared" si="3"/>
        <v>Please complete all cells in row</v>
      </c>
      <c r="AT254" s="3132">
        <v>3</v>
      </c>
      <c r="AU254" s="3485"/>
    </row>
    <row r="255" spans="2:47" ht="17.25" customHeight="1">
      <c r="B255" s="2790" t="s">
        <v>6363</v>
      </c>
      <c r="C255" s="2791" t="s">
        <v>5869</v>
      </c>
      <c r="D255" s="2792" t="s">
        <v>731</v>
      </c>
      <c r="E255" s="2792">
        <v>3</v>
      </c>
      <c r="F255" s="2801"/>
      <c r="G255" s="2801"/>
      <c r="H255" s="2801"/>
      <c r="I255" s="2801"/>
      <c r="J255" s="2801"/>
      <c r="K255" s="2801"/>
      <c r="L255" s="2802"/>
      <c r="M255" s="2800"/>
      <c r="N255" s="2803"/>
      <c r="O255" s="2801"/>
      <c r="P255" s="2801"/>
      <c r="Q255" s="2801"/>
      <c r="R255" s="2801"/>
      <c r="S255" s="2801"/>
      <c r="T255" s="2802"/>
      <c r="V255" s="2803"/>
      <c r="W255" s="2801"/>
      <c r="X255" s="2801"/>
      <c r="Y255" s="2801"/>
      <c r="Z255" s="2801"/>
      <c r="AA255" s="2801"/>
      <c r="AB255" s="2802"/>
      <c r="AD255" s="2640"/>
      <c r="AE255" s="2638"/>
      <c r="AF255" s="2638"/>
      <c r="AG255" s="2641"/>
      <c r="AH255" s="2642"/>
      <c r="AI255" s="2642"/>
      <c r="AJ255" s="2642"/>
      <c r="AK255" s="2642"/>
      <c r="AL255" s="2642"/>
      <c r="AM255" s="2642"/>
      <c r="AN255" s="2750"/>
      <c r="AO255" s="2758"/>
      <c r="AP255" s="2548" t="s">
        <v>7336</v>
      </c>
      <c r="AS255" s="3438" t="str">
        <f t="shared" si="3"/>
        <v>Please complete all cells in row</v>
      </c>
      <c r="AT255" s="3132">
        <v>3</v>
      </c>
      <c r="AU255" s="3485"/>
    </row>
    <row r="256" spans="2:47" ht="17.25" customHeight="1">
      <c r="B256" s="2790" t="s">
        <v>6365</v>
      </c>
      <c r="C256" s="2791" t="s">
        <v>5869</v>
      </c>
      <c r="D256" s="2792" t="s">
        <v>731</v>
      </c>
      <c r="E256" s="2792">
        <v>3</v>
      </c>
      <c r="F256" s="2801"/>
      <c r="G256" s="2801"/>
      <c r="H256" s="2801"/>
      <c r="I256" s="2801"/>
      <c r="J256" s="2801"/>
      <c r="K256" s="2801"/>
      <c r="L256" s="2802"/>
      <c r="M256" s="2800"/>
      <c r="N256" s="2803"/>
      <c r="O256" s="2801"/>
      <c r="P256" s="2801"/>
      <c r="Q256" s="2801"/>
      <c r="R256" s="2801"/>
      <c r="S256" s="2801"/>
      <c r="T256" s="2802"/>
      <c r="V256" s="2803"/>
      <c r="W256" s="2801"/>
      <c r="X256" s="2801"/>
      <c r="Y256" s="2801"/>
      <c r="Z256" s="2801"/>
      <c r="AA256" s="2801"/>
      <c r="AB256" s="2802"/>
      <c r="AD256" s="2640"/>
      <c r="AE256" s="2638"/>
      <c r="AF256" s="2638"/>
      <c r="AG256" s="2641"/>
      <c r="AH256" s="2642"/>
      <c r="AI256" s="2642"/>
      <c r="AJ256" s="2642"/>
      <c r="AK256" s="2642"/>
      <c r="AL256" s="2642"/>
      <c r="AM256" s="2642"/>
      <c r="AN256" s="2750"/>
      <c r="AO256" s="2758"/>
      <c r="AP256" s="2548" t="s">
        <v>7337</v>
      </c>
      <c r="AS256" s="3438" t="str">
        <f t="shared" si="3"/>
        <v>Please complete all cells in row</v>
      </c>
      <c r="AT256" s="3132">
        <v>3</v>
      </c>
      <c r="AU256" s="3485"/>
    </row>
    <row r="257" spans="2:47" ht="17.25" customHeight="1">
      <c r="B257" s="2790" t="s">
        <v>6367</v>
      </c>
      <c r="C257" s="2791" t="s">
        <v>5869</v>
      </c>
      <c r="D257" s="2792" t="s">
        <v>731</v>
      </c>
      <c r="E257" s="2792">
        <v>3</v>
      </c>
      <c r="F257" s="2801"/>
      <c r="G257" s="2801"/>
      <c r="H257" s="2801"/>
      <c r="I257" s="2801"/>
      <c r="J257" s="2801"/>
      <c r="K257" s="2801"/>
      <c r="L257" s="2802"/>
      <c r="M257" s="2800"/>
      <c r="N257" s="2803"/>
      <c r="O257" s="2801"/>
      <c r="P257" s="2801"/>
      <c r="Q257" s="2801"/>
      <c r="R257" s="2801"/>
      <c r="S257" s="2801"/>
      <c r="T257" s="2802"/>
      <c r="V257" s="2803"/>
      <c r="W257" s="2801"/>
      <c r="X257" s="2801"/>
      <c r="Y257" s="2801"/>
      <c r="Z257" s="2801"/>
      <c r="AA257" s="2801"/>
      <c r="AB257" s="2802"/>
      <c r="AD257" s="2640"/>
      <c r="AE257" s="2638"/>
      <c r="AF257" s="2638"/>
      <c r="AG257" s="2641"/>
      <c r="AH257" s="2642"/>
      <c r="AI257" s="2642"/>
      <c r="AJ257" s="2642"/>
      <c r="AK257" s="2642"/>
      <c r="AL257" s="2642"/>
      <c r="AM257" s="2642"/>
      <c r="AN257" s="2750"/>
      <c r="AO257" s="2758"/>
      <c r="AP257" s="2548" t="s">
        <v>7338</v>
      </c>
      <c r="AS257" s="3438" t="str">
        <f t="shared" si="3"/>
        <v>Please complete all cells in row</v>
      </c>
      <c r="AT257" s="3132">
        <v>3</v>
      </c>
      <c r="AU257" s="3485"/>
    </row>
    <row r="258" spans="2:47" ht="17.25" customHeight="1">
      <c r="B258" s="2790" t="s">
        <v>6369</v>
      </c>
      <c r="C258" s="2791" t="s">
        <v>5869</v>
      </c>
      <c r="D258" s="2792" t="s">
        <v>731</v>
      </c>
      <c r="E258" s="2792">
        <v>3</v>
      </c>
      <c r="F258" s="2801"/>
      <c r="G258" s="2801"/>
      <c r="H258" s="2801"/>
      <c r="I258" s="2801"/>
      <c r="J258" s="2801"/>
      <c r="K258" s="2801"/>
      <c r="L258" s="2802"/>
      <c r="M258" s="2800"/>
      <c r="N258" s="2803"/>
      <c r="O258" s="2801"/>
      <c r="P258" s="2801"/>
      <c r="Q258" s="2801"/>
      <c r="R258" s="2801"/>
      <c r="S258" s="2801"/>
      <c r="T258" s="2802"/>
      <c r="V258" s="2803"/>
      <c r="W258" s="2801"/>
      <c r="X258" s="2801"/>
      <c r="Y258" s="2801"/>
      <c r="Z258" s="2801"/>
      <c r="AA258" s="2801"/>
      <c r="AB258" s="2802"/>
      <c r="AD258" s="2640"/>
      <c r="AE258" s="2638"/>
      <c r="AF258" s="2638"/>
      <c r="AG258" s="2641"/>
      <c r="AH258" s="2642"/>
      <c r="AI258" s="2642"/>
      <c r="AJ258" s="2642"/>
      <c r="AK258" s="2642"/>
      <c r="AL258" s="2642"/>
      <c r="AM258" s="2642"/>
      <c r="AN258" s="2750"/>
      <c r="AO258" s="2758"/>
      <c r="AP258" s="2548" t="s">
        <v>7339</v>
      </c>
      <c r="AS258" s="3438" t="str">
        <f t="shared" si="3"/>
        <v>Please complete all cells in row</v>
      </c>
      <c r="AT258" s="3132">
        <v>3</v>
      </c>
      <c r="AU258" s="3485"/>
    </row>
    <row r="259" spans="2:47" ht="17.25" customHeight="1">
      <c r="B259" s="2790" t="s">
        <v>6371</v>
      </c>
      <c r="C259" s="2791" t="s">
        <v>5869</v>
      </c>
      <c r="D259" s="2792" t="s">
        <v>731</v>
      </c>
      <c r="E259" s="2792">
        <v>3</v>
      </c>
      <c r="F259" s="2801"/>
      <c r="G259" s="2801"/>
      <c r="H259" s="2801"/>
      <c r="I259" s="2801"/>
      <c r="J259" s="2801"/>
      <c r="K259" s="2801"/>
      <c r="L259" s="2802"/>
      <c r="M259" s="2800"/>
      <c r="N259" s="2803"/>
      <c r="O259" s="2801"/>
      <c r="P259" s="2801"/>
      <c r="Q259" s="2801"/>
      <c r="R259" s="2801"/>
      <c r="S259" s="2801"/>
      <c r="T259" s="2802"/>
      <c r="V259" s="2803"/>
      <c r="W259" s="2801"/>
      <c r="X259" s="2801"/>
      <c r="Y259" s="2801"/>
      <c r="Z259" s="2801"/>
      <c r="AA259" s="2801"/>
      <c r="AB259" s="2802"/>
      <c r="AD259" s="2640"/>
      <c r="AE259" s="2638"/>
      <c r="AF259" s="2638"/>
      <c r="AG259" s="2641"/>
      <c r="AH259" s="2642"/>
      <c r="AI259" s="2642"/>
      <c r="AJ259" s="2642"/>
      <c r="AK259" s="2642"/>
      <c r="AL259" s="2642"/>
      <c r="AM259" s="2642"/>
      <c r="AN259" s="2750"/>
      <c r="AO259" s="2758"/>
      <c r="AP259" s="2548" t="s">
        <v>7340</v>
      </c>
      <c r="AS259" s="3438" t="str">
        <f t="shared" si="3"/>
        <v>Please complete all cells in row</v>
      </c>
      <c r="AT259" s="3132">
        <v>3</v>
      </c>
      <c r="AU259" s="3485"/>
    </row>
    <row r="260" spans="2:47" ht="17.25" customHeight="1">
      <c r="B260" s="2790" t="s">
        <v>6373</v>
      </c>
      <c r="C260" s="2791" t="s">
        <v>5869</v>
      </c>
      <c r="D260" s="2792" t="s">
        <v>731</v>
      </c>
      <c r="E260" s="2792">
        <v>3</v>
      </c>
      <c r="F260" s="2801"/>
      <c r="G260" s="2801"/>
      <c r="H260" s="2801"/>
      <c r="I260" s="2801"/>
      <c r="J260" s="2801"/>
      <c r="K260" s="2801"/>
      <c r="L260" s="2802"/>
      <c r="M260" s="2800"/>
      <c r="N260" s="2803"/>
      <c r="O260" s="2801"/>
      <c r="P260" s="2801"/>
      <c r="Q260" s="2801"/>
      <c r="R260" s="2801"/>
      <c r="S260" s="2801"/>
      <c r="T260" s="2802"/>
      <c r="V260" s="2803"/>
      <c r="W260" s="2801"/>
      <c r="X260" s="2801"/>
      <c r="Y260" s="2801"/>
      <c r="Z260" s="2801"/>
      <c r="AA260" s="2801"/>
      <c r="AB260" s="2802"/>
      <c r="AD260" s="2640"/>
      <c r="AE260" s="2638"/>
      <c r="AF260" s="2638"/>
      <c r="AG260" s="2641"/>
      <c r="AH260" s="2642"/>
      <c r="AI260" s="2642"/>
      <c r="AJ260" s="2642"/>
      <c r="AK260" s="2642"/>
      <c r="AL260" s="2642"/>
      <c r="AM260" s="2642"/>
      <c r="AN260" s="2750"/>
      <c r="AO260" s="2758"/>
      <c r="AP260" s="2548" t="s">
        <v>7341</v>
      </c>
      <c r="AS260" s="3438" t="str">
        <f t="shared" si="3"/>
        <v>Please complete all cells in row</v>
      </c>
      <c r="AT260" s="3132">
        <v>3</v>
      </c>
      <c r="AU260" s="3485"/>
    </row>
    <row r="261" spans="2:47" ht="17.25" customHeight="1">
      <c r="B261" s="2790" t="s">
        <v>6375</v>
      </c>
      <c r="C261" s="2791" t="s">
        <v>5869</v>
      </c>
      <c r="D261" s="2792" t="s">
        <v>731</v>
      </c>
      <c r="E261" s="2792">
        <v>3</v>
      </c>
      <c r="F261" s="2801"/>
      <c r="G261" s="2801"/>
      <c r="H261" s="2801"/>
      <c r="I261" s="2801"/>
      <c r="J261" s="2801"/>
      <c r="K261" s="2801"/>
      <c r="L261" s="2802"/>
      <c r="M261" s="2800"/>
      <c r="N261" s="2803"/>
      <c r="O261" s="2801"/>
      <c r="P261" s="2801"/>
      <c r="Q261" s="2801"/>
      <c r="R261" s="2801"/>
      <c r="S261" s="2801"/>
      <c r="T261" s="2802"/>
      <c r="V261" s="2803"/>
      <c r="W261" s="2801"/>
      <c r="X261" s="2801"/>
      <c r="Y261" s="2801"/>
      <c r="Z261" s="2801"/>
      <c r="AA261" s="2801"/>
      <c r="AB261" s="2802"/>
      <c r="AD261" s="2640"/>
      <c r="AE261" s="2638"/>
      <c r="AF261" s="2638"/>
      <c r="AG261" s="2641"/>
      <c r="AH261" s="2642"/>
      <c r="AI261" s="2642"/>
      <c r="AJ261" s="2642"/>
      <c r="AK261" s="2642"/>
      <c r="AL261" s="2642"/>
      <c r="AM261" s="2642"/>
      <c r="AN261" s="2750"/>
      <c r="AO261" s="2758"/>
      <c r="AP261" s="2548" t="s">
        <v>7342</v>
      </c>
      <c r="AS261" s="3438" t="str">
        <f t="shared" si="3"/>
        <v>Please complete all cells in row</v>
      </c>
      <c r="AT261" s="3132">
        <v>3</v>
      </c>
      <c r="AU261" s="3485"/>
    </row>
    <row r="262" spans="2:47" ht="17.25" customHeight="1">
      <c r="B262" s="2790" t="s">
        <v>6377</v>
      </c>
      <c r="C262" s="2791" t="s">
        <v>5869</v>
      </c>
      <c r="D262" s="2792" t="s">
        <v>731</v>
      </c>
      <c r="E262" s="2792">
        <v>3</v>
      </c>
      <c r="F262" s="2801"/>
      <c r="G262" s="2801"/>
      <c r="H262" s="2801"/>
      <c r="I262" s="2801"/>
      <c r="J262" s="2801"/>
      <c r="K262" s="2801"/>
      <c r="L262" s="2802"/>
      <c r="M262" s="2800"/>
      <c r="N262" s="2803"/>
      <c r="O262" s="2801"/>
      <c r="P262" s="2801"/>
      <c r="Q262" s="2801"/>
      <c r="R262" s="2801"/>
      <c r="S262" s="2801"/>
      <c r="T262" s="2802"/>
      <c r="V262" s="2803"/>
      <c r="W262" s="2801"/>
      <c r="X262" s="2801"/>
      <c r="Y262" s="2801"/>
      <c r="Z262" s="2801"/>
      <c r="AA262" s="2801"/>
      <c r="AB262" s="2802"/>
      <c r="AD262" s="2640"/>
      <c r="AE262" s="2638"/>
      <c r="AF262" s="2638"/>
      <c r="AG262" s="2641"/>
      <c r="AH262" s="2642"/>
      <c r="AI262" s="2642"/>
      <c r="AJ262" s="2642"/>
      <c r="AK262" s="2642"/>
      <c r="AL262" s="2642"/>
      <c r="AM262" s="2642"/>
      <c r="AN262" s="2750"/>
      <c r="AO262" s="2758"/>
      <c r="AP262" s="2548" t="s">
        <v>7343</v>
      </c>
      <c r="AS262" s="3438" t="str">
        <f t="shared" si="3"/>
        <v>Please complete all cells in row</v>
      </c>
      <c r="AT262" s="3132">
        <v>3</v>
      </c>
      <c r="AU262" s="3485"/>
    </row>
    <row r="263" spans="2:47" ht="17.25" customHeight="1">
      <c r="B263" s="2790" t="s">
        <v>6379</v>
      </c>
      <c r="C263" s="2791" t="s">
        <v>5869</v>
      </c>
      <c r="D263" s="2792" t="s">
        <v>731</v>
      </c>
      <c r="E263" s="2792">
        <v>3</v>
      </c>
      <c r="F263" s="2801"/>
      <c r="G263" s="2801"/>
      <c r="H263" s="2801"/>
      <c r="I263" s="2801"/>
      <c r="J263" s="2801"/>
      <c r="K263" s="2801"/>
      <c r="L263" s="2802"/>
      <c r="M263" s="2800"/>
      <c r="N263" s="2803"/>
      <c r="O263" s="2801"/>
      <c r="P263" s="2801"/>
      <c r="Q263" s="2801"/>
      <c r="R263" s="2801"/>
      <c r="S263" s="2801"/>
      <c r="T263" s="2802"/>
      <c r="V263" s="2803"/>
      <c r="W263" s="2801"/>
      <c r="X263" s="2801"/>
      <c r="Y263" s="2801"/>
      <c r="Z263" s="2801"/>
      <c r="AA263" s="2801"/>
      <c r="AB263" s="2802"/>
      <c r="AD263" s="2640"/>
      <c r="AE263" s="2638"/>
      <c r="AF263" s="2638"/>
      <c r="AG263" s="2641"/>
      <c r="AH263" s="2642"/>
      <c r="AI263" s="2642"/>
      <c r="AJ263" s="2642"/>
      <c r="AK263" s="2642"/>
      <c r="AL263" s="2642"/>
      <c r="AM263" s="2642"/>
      <c r="AN263" s="2750"/>
      <c r="AO263" s="2758"/>
      <c r="AP263" s="2548" t="s">
        <v>7344</v>
      </c>
      <c r="AS263" s="3438" t="str">
        <f t="shared" ref="AS263:AS326" si="4">IF( COUNTBLANK(F263:AN263) = AT263, 0, rngIncomplete )</f>
        <v>Please complete all cells in row</v>
      </c>
      <c r="AT263" s="3132">
        <v>3</v>
      </c>
      <c r="AU263" s="3485"/>
    </row>
    <row r="264" spans="2:47" ht="17.25" customHeight="1">
      <c r="B264" s="2790" t="s">
        <v>6381</v>
      </c>
      <c r="C264" s="2791" t="s">
        <v>5869</v>
      </c>
      <c r="D264" s="2792" t="s">
        <v>731</v>
      </c>
      <c r="E264" s="2792">
        <v>3</v>
      </c>
      <c r="F264" s="2801"/>
      <c r="G264" s="2801"/>
      <c r="H264" s="2801"/>
      <c r="I264" s="2801"/>
      <c r="J264" s="2801"/>
      <c r="K264" s="2801"/>
      <c r="L264" s="2802"/>
      <c r="M264" s="2800"/>
      <c r="N264" s="2803"/>
      <c r="O264" s="2801"/>
      <c r="P264" s="2801"/>
      <c r="Q264" s="2801"/>
      <c r="R264" s="2801"/>
      <c r="S264" s="2801"/>
      <c r="T264" s="2802"/>
      <c r="V264" s="2803"/>
      <c r="W264" s="2801"/>
      <c r="X264" s="2801"/>
      <c r="Y264" s="2801"/>
      <c r="Z264" s="2801"/>
      <c r="AA264" s="2801"/>
      <c r="AB264" s="2802"/>
      <c r="AD264" s="2640"/>
      <c r="AE264" s="2638"/>
      <c r="AF264" s="2638"/>
      <c r="AG264" s="2641"/>
      <c r="AH264" s="2642"/>
      <c r="AI264" s="2642"/>
      <c r="AJ264" s="2642"/>
      <c r="AK264" s="2642"/>
      <c r="AL264" s="2642"/>
      <c r="AM264" s="2642"/>
      <c r="AN264" s="2750"/>
      <c r="AO264" s="2758"/>
      <c r="AP264" s="2548" t="s">
        <v>7345</v>
      </c>
      <c r="AS264" s="3438" t="str">
        <f t="shared" si="4"/>
        <v>Please complete all cells in row</v>
      </c>
      <c r="AT264" s="3132">
        <v>3</v>
      </c>
      <c r="AU264" s="3485"/>
    </row>
    <row r="265" spans="2:47" ht="17.25" customHeight="1">
      <c r="B265" s="2790" t="s">
        <v>6383</v>
      </c>
      <c r="C265" s="2791" t="s">
        <v>5869</v>
      </c>
      <c r="D265" s="2792" t="s">
        <v>731</v>
      </c>
      <c r="E265" s="2792">
        <v>3</v>
      </c>
      <c r="F265" s="2801"/>
      <c r="G265" s="2801"/>
      <c r="H265" s="2801"/>
      <c r="I265" s="2801"/>
      <c r="J265" s="2801"/>
      <c r="K265" s="2801"/>
      <c r="L265" s="2802"/>
      <c r="M265" s="2800"/>
      <c r="N265" s="2803"/>
      <c r="O265" s="2801"/>
      <c r="P265" s="2801"/>
      <c r="Q265" s="2801"/>
      <c r="R265" s="2801"/>
      <c r="S265" s="2801"/>
      <c r="T265" s="2802"/>
      <c r="V265" s="2803"/>
      <c r="W265" s="2801"/>
      <c r="X265" s="2801"/>
      <c r="Y265" s="2801"/>
      <c r="Z265" s="2801"/>
      <c r="AA265" s="2801"/>
      <c r="AB265" s="2802"/>
      <c r="AD265" s="2640"/>
      <c r="AE265" s="2638"/>
      <c r="AF265" s="2638"/>
      <c r="AG265" s="2641"/>
      <c r="AH265" s="2642"/>
      <c r="AI265" s="2642"/>
      <c r="AJ265" s="2642"/>
      <c r="AK265" s="2642"/>
      <c r="AL265" s="2642"/>
      <c r="AM265" s="2642"/>
      <c r="AN265" s="2750"/>
      <c r="AO265" s="2758"/>
      <c r="AP265" s="2548" t="s">
        <v>7346</v>
      </c>
      <c r="AS265" s="3438" t="str">
        <f t="shared" si="4"/>
        <v>Please complete all cells in row</v>
      </c>
      <c r="AT265" s="3132">
        <v>3</v>
      </c>
      <c r="AU265" s="3485"/>
    </row>
    <row r="266" spans="2:47" ht="17.25" customHeight="1">
      <c r="B266" s="2790" t="s">
        <v>6385</v>
      </c>
      <c r="C266" s="2791" t="s">
        <v>5869</v>
      </c>
      <c r="D266" s="2792" t="s">
        <v>731</v>
      </c>
      <c r="E266" s="2792">
        <v>3</v>
      </c>
      <c r="F266" s="2801"/>
      <c r="G266" s="2801"/>
      <c r="H266" s="2801"/>
      <c r="I266" s="2801"/>
      <c r="J266" s="2801"/>
      <c r="K266" s="2801"/>
      <c r="L266" s="2802"/>
      <c r="M266" s="2800"/>
      <c r="N266" s="2803"/>
      <c r="O266" s="2801"/>
      <c r="P266" s="2801"/>
      <c r="Q266" s="2801"/>
      <c r="R266" s="2801"/>
      <c r="S266" s="2801"/>
      <c r="T266" s="2802"/>
      <c r="V266" s="2803"/>
      <c r="W266" s="2801"/>
      <c r="X266" s="2801"/>
      <c r="Y266" s="2801"/>
      <c r="Z266" s="2801"/>
      <c r="AA266" s="2801"/>
      <c r="AB266" s="2802"/>
      <c r="AD266" s="2640"/>
      <c r="AE266" s="2638"/>
      <c r="AF266" s="2638"/>
      <c r="AG266" s="2641"/>
      <c r="AH266" s="2642"/>
      <c r="AI266" s="2642"/>
      <c r="AJ266" s="2642"/>
      <c r="AK266" s="2642"/>
      <c r="AL266" s="2642"/>
      <c r="AM266" s="2642"/>
      <c r="AN266" s="2750"/>
      <c r="AO266" s="2758"/>
      <c r="AP266" s="2548" t="s">
        <v>7347</v>
      </c>
      <c r="AS266" s="3438" t="str">
        <f t="shared" si="4"/>
        <v>Please complete all cells in row</v>
      </c>
      <c r="AT266" s="3132">
        <v>3</v>
      </c>
      <c r="AU266" s="3485"/>
    </row>
    <row r="267" spans="2:47" ht="17.25" customHeight="1">
      <c r="B267" s="2790" t="s">
        <v>6387</v>
      </c>
      <c r="C267" s="2791" t="s">
        <v>5869</v>
      </c>
      <c r="D267" s="2792" t="s">
        <v>731</v>
      </c>
      <c r="E267" s="2792">
        <v>3</v>
      </c>
      <c r="F267" s="2801"/>
      <c r="G267" s="2801"/>
      <c r="H267" s="2801"/>
      <c r="I267" s="2801"/>
      <c r="J267" s="2801"/>
      <c r="K267" s="2801"/>
      <c r="L267" s="2802"/>
      <c r="M267" s="2800"/>
      <c r="N267" s="2803"/>
      <c r="O267" s="2801"/>
      <c r="P267" s="2801"/>
      <c r="Q267" s="2801"/>
      <c r="R267" s="2801"/>
      <c r="S267" s="2801"/>
      <c r="T267" s="2802"/>
      <c r="V267" s="2803"/>
      <c r="W267" s="2801"/>
      <c r="X267" s="2801"/>
      <c r="Y267" s="2801"/>
      <c r="Z267" s="2801"/>
      <c r="AA267" s="2801"/>
      <c r="AB267" s="2802"/>
      <c r="AD267" s="2640"/>
      <c r="AE267" s="2638"/>
      <c r="AF267" s="2638"/>
      <c r="AG267" s="2641"/>
      <c r="AH267" s="2642"/>
      <c r="AI267" s="2642"/>
      <c r="AJ267" s="2642"/>
      <c r="AK267" s="2642"/>
      <c r="AL267" s="2642"/>
      <c r="AM267" s="2642"/>
      <c r="AN267" s="2750"/>
      <c r="AO267" s="2758"/>
      <c r="AP267" s="2548" t="s">
        <v>7348</v>
      </c>
      <c r="AS267" s="3438" t="str">
        <f t="shared" si="4"/>
        <v>Please complete all cells in row</v>
      </c>
      <c r="AT267" s="3132">
        <v>3</v>
      </c>
      <c r="AU267" s="3485"/>
    </row>
    <row r="268" spans="2:47" ht="17.25" customHeight="1">
      <c r="B268" s="2790" t="s">
        <v>6389</v>
      </c>
      <c r="C268" s="2791" t="s">
        <v>5869</v>
      </c>
      <c r="D268" s="2792" t="s">
        <v>731</v>
      </c>
      <c r="E268" s="2792">
        <v>3</v>
      </c>
      <c r="F268" s="2801"/>
      <c r="G268" s="2801"/>
      <c r="H268" s="2801"/>
      <c r="I268" s="2801"/>
      <c r="J268" s="2801"/>
      <c r="K268" s="2801"/>
      <c r="L268" s="2802"/>
      <c r="M268" s="2800"/>
      <c r="N268" s="2803"/>
      <c r="O268" s="2801"/>
      <c r="P268" s="2801"/>
      <c r="Q268" s="2801"/>
      <c r="R268" s="2801"/>
      <c r="S268" s="2801"/>
      <c r="T268" s="2802"/>
      <c r="V268" s="2803"/>
      <c r="W268" s="2801"/>
      <c r="X268" s="2801"/>
      <c r="Y268" s="2801"/>
      <c r="Z268" s="2801"/>
      <c r="AA268" s="2801"/>
      <c r="AB268" s="2802"/>
      <c r="AD268" s="2640"/>
      <c r="AE268" s="2638"/>
      <c r="AF268" s="2638"/>
      <c r="AG268" s="2641"/>
      <c r="AH268" s="2642"/>
      <c r="AI268" s="2642"/>
      <c r="AJ268" s="2642"/>
      <c r="AK268" s="2642"/>
      <c r="AL268" s="2642"/>
      <c r="AM268" s="2642"/>
      <c r="AN268" s="2750"/>
      <c r="AO268" s="2758"/>
      <c r="AP268" s="2548" t="s">
        <v>7349</v>
      </c>
      <c r="AS268" s="3438" t="str">
        <f t="shared" si="4"/>
        <v>Please complete all cells in row</v>
      </c>
      <c r="AT268" s="3132">
        <v>3</v>
      </c>
      <c r="AU268" s="3485"/>
    </row>
    <row r="269" spans="2:47" ht="17.25" customHeight="1">
      <c r="B269" s="2790" t="s">
        <v>6391</v>
      </c>
      <c r="C269" s="2791" t="s">
        <v>5869</v>
      </c>
      <c r="D269" s="2792" t="s">
        <v>731</v>
      </c>
      <c r="E269" s="2792">
        <v>3</v>
      </c>
      <c r="F269" s="2801"/>
      <c r="G269" s="2801"/>
      <c r="H269" s="2801"/>
      <c r="I269" s="2801"/>
      <c r="J269" s="2801"/>
      <c r="K269" s="2801"/>
      <c r="L269" s="2802"/>
      <c r="M269" s="2800"/>
      <c r="N269" s="2803"/>
      <c r="O269" s="2801"/>
      <c r="P269" s="2801"/>
      <c r="Q269" s="2801"/>
      <c r="R269" s="2801"/>
      <c r="S269" s="2801"/>
      <c r="T269" s="2802"/>
      <c r="V269" s="2803"/>
      <c r="W269" s="2801"/>
      <c r="X269" s="2801"/>
      <c r="Y269" s="2801"/>
      <c r="Z269" s="2801"/>
      <c r="AA269" s="2801"/>
      <c r="AB269" s="2802"/>
      <c r="AD269" s="2640"/>
      <c r="AE269" s="2638"/>
      <c r="AF269" s="2638"/>
      <c r="AG269" s="2641"/>
      <c r="AH269" s="2642"/>
      <c r="AI269" s="2642"/>
      <c r="AJ269" s="2642"/>
      <c r="AK269" s="2642"/>
      <c r="AL269" s="2642"/>
      <c r="AM269" s="2642"/>
      <c r="AN269" s="2750"/>
      <c r="AO269" s="2758"/>
      <c r="AP269" s="2548" t="s">
        <v>7350</v>
      </c>
      <c r="AS269" s="3438" t="str">
        <f t="shared" si="4"/>
        <v>Please complete all cells in row</v>
      </c>
      <c r="AT269" s="3132">
        <v>3</v>
      </c>
      <c r="AU269" s="3485"/>
    </row>
    <row r="270" spans="2:47" ht="17.25" customHeight="1">
      <c r="B270" s="2790" t="s">
        <v>6393</v>
      </c>
      <c r="C270" s="2791" t="s">
        <v>5869</v>
      </c>
      <c r="D270" s="2792" t="s">
        <v>731</v>
      </c>
      <c r="E270" s="2792">
        <v>3</v>
      </c>
      <c r="F270" s="2801"/>
      <c r="G270" s="2801"/>
      <c r="H270" s="2801"/>
      <c r="I270" s="2801"/>
      <c r="J270" s="2801"/>
      <c r="K270" s="2801"/>
      <c r="L270" s="2802"/>
      <c r="M270" s="2800"/>
      <c r="N270" s="2803"/>
      <c r="O270" s="2801"/>
      <c r="P270" s="2801"/>
      <c r="Q270" s="2801"/>
      <c r="R270" s="2801"/>
      <c r="S270" s="2801"/>
      <c r="T270" s="2802"/>
      <c r="V270" s="2803"/>
      <c r="W270" s="2801"/>
      <c r="X270" s="2801"/>
      <c r="Y270" s="2801"/>
      <c r="Z270" s="2801"/>
      <c r="AA270" s="2801"/>
      <c r="AB270" s="2802"/>
      <c r="AD270" s="2640"/>
      <c r="AE270" s="2638"/>
      <c r="AF270" s="2638"/>
      <c r="AG270" s="2641"/>
      <c r="AH270" s="2642"/>
      <c r="AI270" s="2642"/>
      <c r="AJ270" s="2642"/>
      <c r="AK270" s="2642"/>
      <c r="AL270" s="2642"/>
      <c r="AM270" s="2642"/>
      <c r="AN270" s="2750"/>
      <c r="AO270" s="2758"/>
      <c r="AP270" s="2548" t="s">
        <v>7351</v>
      </c>
      <c r="AS270" s="3438" t="str">
        <f t="shared" si="4"/>
        <v>Please complete all cells in row</v>
      </c>
      <c r="AT270" s="3132">
        <v>3</v>
      </c>
      <c r="AU270" s="3485"/>
    </row>
    <row r="271" spans="2:47" ht="17.25" customHeight="1">
      <c r="B271" s="2790" t="s">
        <v>6395</v>
      </c>
      <c r="C271" s="2791" t="s">
        <v>5869</v>
      </c>
      <c r="D271" s="2792" t="s">
        <v>731</v>
      </c>
      <c r="E271" s="2792">
        <v>3</v>
      </c>
      <c r="F271" s="2801"/>
      <c r="G271" s="2801"/>
      <c r="H271" s="2801"/>
      <c r="I271" s="2801"/>
      <c r="J271" s="2801"/>
      <c r="K271" s="2801"/>
      <c r="L271" s="2802"/>
      <c r="M271" s="2800"/>
      <c r="N271" s="2803"/>
      <c r="O271" s="2801"/>
      <c r="P271" s="2801"/>
      <c r="Q271" s="2801"/>
      <c r="R271" s="2801"/>
      <c r="S271" s="2801"/>
      <c r="T271" s="2802"/>
      <c r="V271" s="2803"/>
      <c r="W271" s="2801"/>
      <c r="X271" s="2801"/>
      <c r="Y271" s="2801"/>
      <c r="Z271" s="2801"/>
      <c r="AA271" s="2801"/>
      <c r="AB271" s="2802"/>
      <c r="AD271" s="2640"/>
      <c r="AE271" s="2638"/>
      <c r="AF271" s="2638"/>
      <c r="AG271" s="2641"/>
      <c r="AH271" s="2642"/>
      <c r="AI271" s="2642"/>
      <c r="AJ271" s="2642"/>
      <c r="AK271" s="2642"/>
      <c r="AL271" s="2642"/>
      <c r="AM271" s="2642"/>
      <c r="AN271" s="2750"/>
      <c r="AO271" s="2758"/>
      <c r="AP271" s="2548" t="s">
        <v>7352</v>
      </c>
      <c r="AS271" s="3438" t="str">
        <f t="shared" si="4"/>
        <v>Please complete all cells in row</v>
      </c>
      <c r="AT271" s="3132">
        <v>3</v>
      </c>
      <c r="AU271" s="3485"/>
    </row>
    <row r="272" spans="2:47" ht="17.25" customHeight="1">
      <c r="B272" s="2790" t="s">
        <v>6397</v>
      </c>
      <c r="C272" s="2791" t="s">
        <v>5869</v>
      </c>
      <c r="D272" s="2792" t="s">
        <v>731</v>
      </c>
      <c r="E272" s="2792">
        <v>3</v>
      </c>
      <c r="F272" s="2801"/>
      <c r="G272" s="2801"/>
      <c r="H272" s="2801"/>
      <c r="I272" s="2801"/>
      <c r="J272" s="2801"/>
      <c r="K272" s="2801"/>
      <c r="L272" s="2802"/>
      <c r="M272" s="2800"/>
      <c r="N272" s="2803"/>
      <c r="O272" s="2801"/>
      <c r="P272" s="2801"/>
      <c r="Q272" s="2801"/>
      <c r="R272" s="2801"/>
      <c r="S272" s="2801"/>
      <c r="T272" s="2802"/>
      <c r="V272" s="2803"/>
      <c r="W272" s="2801"/>
      <c r="X272" s="2801"/>
      <c r="Y272" s="2801"/>
      <c r="Z272" s="2801"/>
      <c r="AA272" s="2801"/>
      <c r="AB272" s="2802"/>
      <c r="AD272" s="2640"/>
      <c r="AE272" s="2638"/>
      <c r="AF272" s="2638"/>
      <c r="AG272" s="2641"/>
      <c r="AH272" s="2642"/>
      <c r="AI272" s="2642"/>
      <c r="AJ272" s="2642"/>
      <c r="AK272" s="2642"/>
      <c r="AL272" s="2642"/>
      <c r="AM272" s="2642"/>
      <c r="AN272" s="2750"/>
      <c r="AO272" s="2758"/>
      <c r="AP272" s="2548" t="s">
        <v>7353</v>
      </c>
      <c r="AS272" s="3438" t="str">
        <f t="shared" si="4"/>
        <v>Please complete all cells in row</v>
      </c>
      <c r="AT272" s="3132">
        <v>3</v>
      </c>
      <c r="AU272" s="3485"/>
    </row>
    <row r="273" spans="2:47" ht="17.25" customHeight="1">
      <c r="B273" s="2790" t="s">
        <v>6399</v>
      </c>
      <c r="C273" s="2791" t="s">
        <v>5869</v>
      </c>
      <c r="D273" s="2792" t="s">
        <v>731</v>
      </c>
      <c r="E273" s="2792">
        <v>3</v>
      </c>
      <c r="F273" s="2801"/>
      <c r="G273" s="2801"/>
      <c r="H273" s="2801"/>
      <c r="I273" s="2801"/>
      <c r="J273" s="2801"/>
      <c r="K273" s="2801"/>
      <c r="L273" s="2802"/>
      <c r="M273" s="2800"/>
      <c r="N273" s="2803"/>
      <c r="O273" s="2801"/>
      <c r="P273" s="2801"/>
      <c r="Q273" s="2801"/>
      <c r="R273" s="2801"/>
      <c r="S273" s="2801"/>
      <c r="T273" s="2802"/>
      <c r="V273" s="2803"/>
      <c r="W273" s="2801"/>
      <c r="X273" s="2801"/>
      <c r="Y273" s="2801"/>
      <c r="Z273" s="2801"/>
      <c r="AA273" s="2801"/>
      <c r="AB273" s="2802"/>
      <c r="AD273" s="2640"/>
      <c r="AE273" s="2638"/>
      <c r="AF273" s="2638"/>
      <c r="AG273" s="2641"/>
      <c r="AH273" s="2642"/>
      <c r="AI273" s="2642"/>
      <c r="AJ273" s="2642"/>
      <c r="AK273" s="2642"/>
      <c r="AL273" s="2642"/>
      <c r="AM273" s="2642"/>
      <c r="AN273" s="2750"/>
      <c r="AO273" s="2758"/>
      <c r="AP273" s="2548" t="s">
        <v>7354</v>
      </c>
      <c r="AS273" s="3438" t="str">
        <f t="shared" si="4"/>
        <v>Please complete all cells in row</v>
      </c>
      <c r="AT273" s="3132">
        <v>3</v>
      </c>
      <c r="AU273" s="3485"/>
    </row>
    <row r="274" spans="2:47" ht="17.25" customHeight="1">
      <c r="B274" s="2790" t="s">
        <v>6401</v>
      </c>
      <c r="C274" s="2791" t="s">
        <v>5869</v>
      </c>
      <c r="D274" s="2792" t="s">
        <v>731</v>
      </c>
      <c r="E274" s="2792">
        <v>3</v>
      </c>
      <c r="F274" s="2801"/>
      <c r="G274" s="2801"/>
      <c r="H274" s="2801"/>
      <c r="I274" s="2801"/>
      <c r="J274" s="2801"/>
      <c r="K274" s="2801"/>
      <c r="L274" s="2802"/>
      <c r="M274" s="2800"/>
      <c r="N274" s="2803"/>
      <c r="O274" s="2801"/>
      <c r="P274" s="2801"/>
      <c r="Q274" s="2801"/>
      <c r="R274" s="2801"/>
      <c r="S274" s="2801"/>
      <c r="T274" s="2802"/>
      <c r="V274" s="2803"/>
      <c r="W274" s="2801"/>
      <c r="X274" s="2801"/>
      <c r="Y274" s="2801"/>
      <c r="Z274" s="2801"/>
      <c r="AA274" s="2801"/>
      <c r="AB274" s="2802"/>
      <c r="AD274" s="2640"/>
      <c r="AE274" s="2638"/>
      <c r="AF274" s="2638"/>
      <c r="AG274" s="2641"/>
      <c r="AH274" s="2642"/>
      <c r="AI274" s="2642"/>
      <c r="AJ274" s="2642"/>
      <c r="AK274" s="2642"/>
      <c r="AL274" s="2642"/>
      <c r="AM274" s="2642"/>
      <c r="AN274" s="2750"/>
      <c r="AO274" s="2758"/>
      <c r="AP274" s="2548" t="s">
        <v>7355</v>
      </c>
      <c r="AS274" s="3438" t="str">
        <f t="shared" si="4"/>
        <v>Please complete all cells in row</v>
      </c>
      <c r="AT274" s="3132">
        <v>3</v>
      </c>
      <c r="AU274" s="3485"/>
    </row>
    <row r="275" spans="2:47" ht="17.25" customHeight="1">
      <c r="B275" s="2790" t="s">
        <v>6403</v>
      </c>
      <c r="C275" s="2791" t="s">
        <v>5869</v>
      </c>
      <c r="D275" s="2792" t="s">
        <v>731</v>
      </c>
      <c r="E275" s="2792">
        <v>3</v>
      </c>
      <c r="F275" s="2801"/>
      <c r="G275" s="2801"/>
      <c r="H275" s="2801"/>
      <c r="I275" s="2801"/>
      <c r="J275" s="2801"/>
      <c r="K275" s="2801"/>
      <c r="L275" s="2802"/>
      <c r="M275" s="2800"/>
      <c r="N275" s="2803"/>
      <c r="O275" s="2801"/>
      <c r="P275" s="2801"/>
      <c r="Q275" s="2801"/>
      <c r="R275" s="2801"/>
      <c r="S275" s="2801"/>
      <c r="T275" s="2802"/>
      <c r="V275" s="2803"/>
      <c r="W275" s="2801"/>
      <c r="X275" s="2801"/>
      <c r="Y275" s="2801"/>
      <c r="Z275" s="2801"/>
      <c r="AA275" s="2801"/>
      <c r="AB275" s="2802"/>
      <c r="AD275" s="2640"/>
      <c r="AE275" s="2638"/>
      <c r="AF275" s="2638"/>
      <c r="AG275" s="2641"/>
      <c r="AH275" s="2642"/>
      <c r="AI275" s="2642"/>
      <c r="AJ275" s="2642"/>
      <c r="AK275" s="2642"/>
      <c r="AL275" s="2642"/>
      <c r="AM275" s="2642"/>
      <c r="AN275" s="2750"/>
      <c r="AO275" s="2758"/>
      <c r="AP275" s="2548" t="s">
        <v>7356</v>
      </c>
      <c r="AS275" s="3438" t="str">
        <f t="shared" si="4"/>
        <v>Please complete all cells in row</v>
      </c>
      <c r="AT275" s="3132">
        <v>3</v>
      </c>
      <c r="AU275" s="3485"/>
    </row>
    <row r="276" spans="2:47" ht="17.25" customHeight="1">
      <c r="B276" s="2790" t="s">
        <v>6405</v>
      </c>
      <c r="C276" s="2791" t="s">
        <v>5869</v>
      </c>
      <c r="D276" s="2792" t="s">
        <v>731</v>
      </c>
      <c r="E276" s="2792">
        <v>3</v>
      </c>
      <c r="F276" s="2801"/>
      <c r="G276" s="2801"/>
      <c r="H276" s="2801"/>
      <c r="I276" s="2801"/>
      <c r="J276" s="2801"/>
      <c r="K276" s="2801"/>
      <c r="L276" s="2802"/>
      <c r="M276" s="2800"/>
      <c r="N276" s="2803"/>
      <c r="O276" s="2801"/>
      <c r="P276" s="2801"/>
      <c r="Q276" s="2801"/>
      <c r="R276" s="2801"/>
      <c r="S276" s="2801"/>
      <c r="T276" s="2802"/>
      <c r="V276" s="2803"/>
      <c r="W276" s="2801"/>
      <c r="X276" s="2801"/>
      <c r="Y276" s="2801"/>
      <c r="Z276" s="2801"/>
      <c r="AA276" s="2801"/>
      <c r="AB276" s="2802"/>
      <c r="AD276" s="2640"/>
      <c r="AE276" s="2638"/>
      <c r="AF276" s="2638"/>
      <c r="AG276" s="2641"/>
      <c r="AH276" s="2642"/>
      <c r="AI276" s="2642"/>
      <c r="AJ276" s="2642"/>
      <c r="AK276" s="2642"/>
      <c r="AL276" s="2642"/>
      <c r="AM276" s="2642"/>
      <c r="AN276" s="2750"/>
      <c r="AO276" s="2758"/>
      <c r="AP276" s="2548" t="s">
        <v>7357</v>
      </c>
      <c r="AS276" s="3438" t="str">
        <f t="shared" si="4"/>
        <v>Please complete all cells in row</v>
      </c>
      <c r="AT276" s="3132">
        <v>3</v>
      </c>
      <c r="AU276" s="3485"/>
    </row>
    <row r="277" spans="2:47" ht="17.25" customHeight="1">
      <c r="B277" s="2790" t="s">
        <v>6407</v>
      </c>
      <c r="C277" s="2791" t="s">
        <v>5869</v>
      </c>
      <c r="D277" s="2792" t="s">
        <v>731</v>
      </c>
      <c r="E277" s="2792">
        <v>3</v>
      </c>
      <c r="F277" s="2801"/>
      <c r="G277" s="2801"/>
      <c r="H277" s="2801"/>
      <c r="I277" s="2801"/>
      <c r="J277" s="2801"/>
      <c r="K277" s="2801"/>
      <c r="L277" s="2802"/>
      <c r="M277" s="2800"/>
      <c r="N277" s="2803"/>
      <c r="O277" s="2801"/>
      <c r="P277" s="2801"/>
      <c r="Q277" s="2801"/>
      <c r="R277" s="2801"/>
      <c r="S277" s="2801"/>
      <c r="T277" s="2802"/>
      <c r="V277" s="2803"/>
      <c r="W277" s="2801"/>
      <c r="X277" s="2801"/>
      <c r="Y277" s="2801"/>
      <c r="Z277" s="2801"/>
      <c r="AA277" s="2801"/>
      <c r="AB277" s="2802"/>
      <c r="AD277" s="2640"/>
      <c r="AE277" s="2638"/>
      <c r="AF277" s="2638"/>
      <c r="AG277" s="2641"/>
      <c r="AH277" s="2642"/>
      <c r="AI277" s="2642"/>
      <c r="AJ277" s="2642"/>
      <c r="AK277" s="2642"/>
      <c r="AL277" s="2642"/>
      <c r="AM277" s="2642"/>
      <c r="AN277" s="2750"/>
      <c r="AO277" s="2758"/>
      <c r="AP277" s="2548" t="s">
        <v>7358</v>
      </c>
      <c r="AS277" s="3438" t="str">
        <f t="shared" si="4"/>
        <v>Please complete all cells in row</v>
      </c>
      <c r="AT277" s="3132">
        <v>3</v>
      </c>
      <c r="AU277" s="3485"/>
    </row>
    <row r="278" spans="2:47" ht="17.25" customHeight="1">
      <c r="B278" s="2790" t="s">
        <v>6409</v>
      </c>
      <c r="C278" s="2791" t="s">
        <v>5869</v>
      </c>
      <c r="D278" s="2792" t="s">
        <v>731</v>
      </c>
      <c r="E278" s="2792">
        <v>3</v>
      </c>
      <c r="F278" s="2801"/>
      <c r="G278" s="2801"/>
      <c r="H278" s="2801"/>
      <c r="I278" s="2801"/>
      <c r="J278" s="2801"/>
      <c r="K278" s="2801"/>
      <c r="L278" s="2802"/>
      <c r="M278" s="2800"/>
      <c r="N278" s="2803"/>
      <c r="O278" s="2801"/>
      <c r="P278" s="2801"/>
      <c r="Q278" s="2801"/>
      <c r="R278" s="2801"/>
      <c r="S278" s="2801"/>
      <c r="T278" s="2802"/>
      <c r="V278" s="2803"/>
      <c r="W278" s="2801"/>
      <c r="X278" s="2801"/>
      <c r="Y278" s="2801"/>
      <c r="Z278" s="2801"/>
      <c r="AA278" s="2801"/>
      <c r="AB278" s="2802"/>
      <c r="AD278" s="2640"/>
      <c r="AE278" s="2638"/>
      <c r="AF278" s="2638"/>
      <c r="AG278" s="2641"/>
      <c r="AH278" s="2642"/>
      <c r="AI278" s="2642"/>
      <c r="AJ278" s="2642"/>
      <c r="AK278" s="2642"/>
      <c r="AL278" s="2642"/>
      <c r="AM278" s="2642"/>
      <c r="AN278" s="2750"/>
      <c r="AO278" s="2758"/>
      <c r="AP278" s="2548" t="s">
        <v>7359</v>
      </c>
      <c r="AS278" s="3438" t="str">
        <f t="shared" si="4"/>
        <v>Please complete all cells in row</v>
      </c>
      <c r="AT278" s="3132">
        <v>3</v>
      </c>
      <c r="AU278" s="3485"/>
    </row>
    <row r="279" spans="2:47" ht="17.25" customHeight="1">
      <c r="B279" s="2790" t="s">
        <v>6411</v>
      </c>
      <c r="C279" s="2791" t="s">
        <v>5869</v>
      </c>
      <c r="D279" s="2792" t="s">
        <v>731</v>
      </c>
      <c r="E279" s="2792">
        <v>3</v>
      </c>
      <c r="F279" s="2801"/>
      <c r="G279" s="2801"/>
      <c r="H279" s="2801"/>
      <c r="I279" s="2801"/>
      <c r="J279" s="2801"/>
      <c r="K279" s="2801"/>
      <c r="L279" s="2802"/>
      <c r="M279" s="2800"/>
      <c r="N279" s="2803"/>
      <c r="O279" s="2801"/>
      <c r="P279" s="2801"/>
      <c r="Q279" s="2801"/>
      <c r="R279" s="2801"/>
      <c r="S279" s="2801"/>
      <c r="T279" s="2802"/>
      <c r="V279" s="2803"/>
      <c r="W279" s="2801"/>
      <c r="X279" s="2801"/>
      <c r="Y279" s="2801"/>
      <c r="Z279" s="2801"/>
      <c r="AA279" s="2801"/>
      <c r="AB279" s="2802"/>
      <c r="AD279" s="2640"/>
      <c r="AE279" s="2638"/>
      <c r="AF279" s="2638"/>
      <c r="AG279" s="2641"/>
      <c r="AH279" s="2642"/>
      <c r="AI279" s="2642"/>
      <c r="AJ279" s="2642"/>
      <c r="AK279" s="2642"/>
      <c r="AL279" s="2642"/>
      <c r="AM279" s="2642"/>
      <c r="AN279" s="2750"/>
      <c r="AO279" s="2758"/>
      <c r="AP279" s="2548" t="s">
        <v>7360</v>
      </c>
      <c r="AS279" s="3438" t="str">
        <f t="shared" si="4"/>
        <v>Please complete all cells in row</v>
      </c>
      <c r="AT279" s="3132">
        <v>3</v>
      </c>
      <c r="AU279" s="3485"/>
    </row>
    <row r="280" spans="2:47" ht="17.25" customHeight="1">
      <c r="B280" s="2790" t="s">
        <v>6413</v>
      </c>
      <c r="C280" s="2791" t="s">
        <v>5869</v>
      </c>
      <c r="D280" s="2792" t="s">
        <v>731</v>
      </c>
      <c r="E280" s="2792">
        <v>3</v>
      </c>
      <c r="F280" s="2801"/>
      <c r="G280" s="2801"/>
      <c r="H280" s="2801"/>
      <c r="I280" s="2801"/>
      <c r="J280" s="2801"/>
      <c r="K280" s="2801"/>
      <c r="L280" s="2802"/>
      <c r="M280" s="2800"/>
      <c r="N280" s="2803"/>
      <c r="O280" s="2801"/>
      <c r="P280" s="2801"/>
      <c r="Q280" s="2801"/>
      <c r="R280" s="2801"/>
      <c r="S280" s="2801"/>
      <c r="T280" s="2802"/>
      <c r="V280" s="2803"/>
      <c r="W280" s="2801"/>
      <c r="X280" s="2801"/>
      <c r="Y280" s="2801"/>
      <c r="Z280" s="2801"/>
      <c r="AA280" s="2801"/>
      <c r="AB280" s="2802"/>
      <c r="AD280" s="2640"/>
      <c r="AE280" s="2638"/>
      <c r="AF280" s="2638"/>
      <c r="AG280" s="2641"/>
      <c r="AH280" s="2642"/>
      <c r="AI280" s="2642"/>
      <c r="AJ280" s="2642"/>
      <c r="AK280" s="2642"/>
      <c r="AL280" s="2642"/>
      <c r="AM280" s="2642"/>
      <c r="AN280" s="2750"/>
      <c r="AO280" s="2758"/>
      <c r="AP280" s="2548" t="s">
        <v>7361</v>
      </c>
      <c r="AS280" s="3438" t="str">
        <f t="shared" si="4"/>
        <v>Please complete all cells in row</v>
      </c>
      <c r="AT280" s="3132">
        <v>3</v>
      </c>
      <c r="AU280" s="3485"/>
    </row>
    <row r="281" spans="2:47" ht="17.25" customHeight="1">
      <c r="B281" s="2790" t="s">
        <v>6415</v>
      </c>
      <c r="C281" s="2791" t="s">
        <v>5869</v>
      </c>
      <c r="D281" s="2792" t="s">
        <v>731</v>
      </c>
      <c r="E281" s="2792">
        <v>3</v>
      </c>
      <c r="F281" s="2801"/>
      <c r="G281" s="2801"/>
      <c r="H281" s="2801"/>
      <c r="I281" s="2801"/>
      <c r="J281" s="2801"/>
      <c r="K281" s="2801"/>
      <c r="L281" s="2802"/>
      <c r="M281" s="2800"/>
      <c r="N281" s="2803"/>
      <c r="O281" s="2801"/>
      <c r="P281" s="2801"/>
      <c r="Q281" s="2801"/>
      <c r="R281" s="2801"/>
      <c r="S281" s="2801"/>
      <c r="T281" s="2802"/>
      <c r="V281" s="2803"/>
      <c r="W281" s="2801"/>
      <c r="X281" s="2801"/>
      <c r="Y281" s="2801"/>
      <c r="Z281" s="2801"/>
      <c r="AA281" s="2801"/>
      <c r="AB281" s="2802"/>
      <c r="AD281" s="2640"/>
      <c r="AE281" s="2638"/>
      <c r="AF281" s="2638"/>
      <c r="AG281" s="2641"/>
      <c r="AH281" s="2642"/>
      <c r="AI281" s="2642"/>
      <c r="AJ281" s="2642"/>
      <c r="AK281" s="2642"/>
      <c r="AL281" s="2642"/>
      <c r="AM281" s="2642"/>
      <c r="AN281" s="2750"/>
      <c r="AO281" s="2758"/>
      <c r="AP281" s="2548" t="s">
        <v>7362</v>
      </c>
      <c r="AS281" s="3438" t="str">
        <f t="shared" si="4"/>
        <v>Please complete all cells in row</v>
      </c>
      <c r="AT281" s="3132">
        <v>3</v>
      </c>
      <c r="AU281" s="3485"/>
    </row>
    <row r="282" spans="2:47" ht="17.25" customHeight="1">
      <c r="B282" s="2790" t="s">
        <v>6417</v>
      </c>
      <c r="C282" s="2791" t="s">
        <v>5869</v>
      </c>
      <c r="D282" s="2792" t="s">
        <v>731</v>
      </c>
      <c r="E282" s="2792">
        <v>3</v>
      </c>
      <c r="F282" s="2801"/>
      <c r="G282" s="2801"/>
      <c r="H282" s="2801"/>
      <c r="I282" s="2801"/>
      <c r="J282" s="2801"/>
      <c r="K282" s="2801"/>
      <c r="L282" s="2802"/>
      <c r="M282" s="2800"/>
      <c r="N282" s="2803"/>
      <c r="O282" s="2801"/>
      <c r="P282" s="2801"/>
      <c r="Q282" s="2801"/>
      <c r="R282" s="2801"/>
      <c r="S282" s="2801"/>
      <c r="T282" s="2802"/>
      <c r="V282" s="2803"/>
      <c r="W282" s="2801"/>
      <c r="X282" s="2801"/>
      <c r="Y282" s="2801"/>
      <c r="Z282" s="2801"/>
      <c r="AA282" s="2801"/>
      <c r="AB282" s="2802"/>
      <c r="AD282" s="2640"/>
      <c r="AE282" s="2638"/>
      <c r="AF282" s="2638"/>
      <c r="AG282" s="2641"/>
      <c r="AH282" s="2642"/>
      <c r="AI282" s="2642"/>
      <c r="AJ282" s="2642"/>
      <c r="AK282" s="2642"/>
      <c r="AL282" s="2642"/>
      <c r="AM282" s="2642"/>
      <c r="AN282" s="2750"/>
      <c r="AO282" s="2758"/>
      <c r="AP282" s="2548" t="s">
        <v>7363</v>
      </c>
      <c r="AS282" s="3438" t="str">
        <f t="shared" si="4"/>
        <v>Please complete all cells in row</v>
      </c>
      <c r="AT282" s="3132">
        <v>3</v>
      </c>
      <c r="AU282" s="3485"/>
    </row>
    <row r="283" spans="2:47" ht="17.25" customHeight="1">
      <c r="B283" s="2790" t="s">
        <v>6419</v>
      </c>
      <c r="C283" s="2791" t="s">
        <v>5869</v>
      </c>
      <c r="D283" s="2792" t="s">
        <v>731</v>
      </c>
      <c r="E283" s="2792">
        <v>3</v>
      </c>
      <c r="F283" s="2801"/>
      <c r="G283" s="2801"/>
      <c r="H283" s="2801"/>
      <c r="I283" s="2801"/>
      <c r="J283" s="2801"/>
      <c r="K283" s="2801"/>
      <c r="L283" s="2802"/>
      <c r="M283" s="2800"/>
      <c r="N283" s="2803"/>
      <c r="O283" s="2801"/>
      <c r="P283" s="2801"/>
      <c r="Q283" s="2801"/>
      <c r="R283" s="2801"/>
      <c r="S283" s="2801"/>
      <c r="T283" s="2802"/>
      <c r="V283" s="2803"/>
      <c r="W283" s="2801"/>
      <c r="X283" s="2801"/>
      <c r="Y283" s="2801"/>
      <c r="Z283" s="2801"/>
      <c r="AA283" s="2801"/>
      <c r="AB283" s="2802"/>
      <c r="AD283" s="2640"/>
      <c r="AE283" s="2638"/>
      <c r="AF283" s="2638"/>
      <c r="AG283" s="2641"/>
      <c r="AH283" s="2642"/>
      <c r="AI283" s="2642"/>
      <c r="AJ283" s="2642"/>
      <c r="AK283" s="2642"/>
      <c r="AL283" s="2642"/>
      <c r="AM283" s="2642"/>
      <c r="AN283" s="2750"/>
      <c r="AO283" s="2758"/>
      <c r="AP283" s="2548" t="s">
        <v>7364</v>
      </c>
      <c r="AS283" s="3438" t="str">
        <f t="shared" si="4"/>
        <v>Please complete all cells in row</v>
      </c>
      <c r="AT283" s="3132">
        <v>3</v>
      </c>
      <c r="AU283" s="3485"/>
    </row>
    <row r="284" spans="2:47" ht="17.25" customHeight="1">
      <c r="B284" s="2790" t="s">
        <v>6421</v>
      </c>
      <c r="C284" s="2791" t="s">
        <v>5869</v>
      </c>
      <c r="D284" s="2792" t="s">
        <v>731</v>
      </c>
      <c r="E284" s="2792">
        <v>3</v>
      </c>
      <c r="F284" s="2801"/>
      <c r="G284" s="2801"/>
      <c r="H284" s="2801"/>
      <c r="I284" s="2801"/>
      <c r="J284" s="2801"/>
      <c r="K284" s="2801"/>
      <c r="L284" s="2802"/>
      <c r="M284" s="2800"/>
      <c r="N284" s="2803"/>
      <c r="O284" s="2801"/>
      <c r="P284" s="2801"/>
      <c r="Q284" s="2801"/>
      <c r="R284" s="2801"/>
      <c r="S284" s="2801"/>
      <c r="T284" s="2802"/>
      <c r="V284" s="2803"/>
      <c r="W284" s="2801"/>
      <c r="X284" s="2801"/>
      <c r="Y284" s="2801"/>
      <c r="Z284" s="2801"/>
      <c r="AA284" s="2801"/>
      <c r="AB284" s="2802"/>
      <c r="AD284" s="2640"/>
      <c r="AE284" s="2638"/>
      <c r="AF284" s="2638"/>
      <c r="AG284" s="2641"/>
      <c r="AH284" s="2642"/>
      <c r="AI284" s="2642"/>
      <c r="AJ284" s="2642"/>
      <c r="AK284" s="2642"/>
      <c r="AL284" s="2642"/>
      <c r="AM284" s="2642"/>
      <c r="AN284" s="2750"/>
      <c r="AO284" s="2758"/>
      <c r="AP284" s="2548" t="s">
        <v>7365</v>
      </c>
      <c r="AS284" s="3438" t="str">
        <f t="shared" si="4"/>
        <v>Please complete all cells in row</v>
      </c>
      <c r="AT284" s="3132">
        <v>3</v>
      </c>
      <c r="AU284" s="3485"/>
    </row>
    <row r="285" spans="2:47" ht="17.25" customHeight="1">
      <c r="B285" s="2790" t="s">
        <v>6423</v>
      </c>
      <c r="C285" s="2791" t="s">
        <v>5869</v>
      </c>
      <c r="D285" s="2792" t="s">
        <v>731</v>
      </c>
      <c r="E285" s="2792">
        <v>3</v>
      </c>
      <c r="F285" s="2801"/>
      <c r="G285" s="2801"/>
      <c r="H285" s="2801"/>
      <c r="I285" s="2801"/>
      <c r="J285" s="2801"/>
      <c r="K285" s="2801"/>
      <c r="L285" s="2802"/>
      <c r="M285" s="2800"/>
      <c r="N285" s="2803"/>
      <c r="O285" s="2801"/>
      <c r="P285" s="2801"/>
      <c r="Q285" s="2801"/>
      <c r="R285" s="2801"/>
      <c r="S285" s="2801"/>
      <c r="T285" s="2802"/>
      <c r="V285" s="2803"/>
      <c r="W285" s="2801"/>
      <c r="X285" s="2801"/>
      <c r="Y285" s="2801"/>
      <c r="Z285" s="2801"/>
      <c r="AA285" s="2801"/>
      <c r="AB285" s="2802"/>
      <c r="AD285" s="2640"/>
      <c r="AE285" s="2638"/>
      <c r="AF285" s="2638"/>
      <c r="AG285" s="2641"/>
      <c r="AH285" s="2642"/>
      <c r="AI285" s="2642"/>
      <c r="AJ285" s="2642"/>
      <c r="AK285" s="2642"/>
      <c r="AL285" s="2642"/>
      <c r="AM285" s="2642"/>
      <c r="AN285" s="2750"/>
      <c r="AO285" s="2758"/>
      <c r="AP285" s="2548" t="s">
        <v>7366</v>
      </c>
      <c r="AS285" s="3438" t="str">
        <f t="shared" si="4"/>
        <v>Please complete all cells in row</v>
      </c>
      <c r="AT285" s="3132">
        <v>3</v>
      </c>
      <c r="AU285" s="3485"/>
    </row>
    <row r="286" spans="2:47" ht="17.25" customHeight="1">
      <c r="B286" s="2790" t="s">
        <v>6425</v>
      </c>
      <c r="C286" s="2791" t="s">
        <v>5869</v>
      </c>
      <c r="D286" s="2792" t="s">
        <v>731</v>
      </c>
      <c r="E286" s="2792">
        <v>3</v>
      </c>
      <c r="F286" s="2801"/>
      <c r="G286" s="2801"/>
      <c r="H286" s="2801"/>
      <c r="I286" s="2801"/>
      <c r="J286" s="2801"/>
      <c r="K286" s="2801"/>
      <c r="L286" s="2802"/>
      <c r="M286" s="2800"/>
      <c r="N286" s="2803"/>
      <c r="O286" s="2801"/>
      <c r="P286" s="2801"/>
      <c r="Q286" s="2801"/>
      <c r="R286" s="2801"/>
      <c r="S286" s="2801"/>
      <c r="T286" s="2802"/>
      <c r="V286" s="2803"/>
      <c r="W286" s="2801"/>
      <c r="X286" s="2801"/>
      <c r="Y286" s="2801"/>
      <c r="Z286" s="2801"/>
      <c r="AA286" s="2801"/>
      <c r="AB286" s="2802"/>
      <c r="AD286" s="2640"/>
      <c r="AE286" s="2638"/>
      <c r="AF286" s="2638"/>
      <c r="AG286" s="2641"/>
      <c r="AH286" s="2642"/>
      <c r="AI286" s="2642"/>
      <c r="AJ286" s="2642"/>
      <c r="AK286" s="2642"/>
      <c r="AL286" s="2642"/>
      <c r="AM286" s="2642"/>
      <c r="AN286" s="2750"/>
      <c r="AO286" s="2758"/>
      <c r="AP286" s="2548" t="s">
        <v>7367</v>
      </c>
      <c r="AS286" s="3438" t="str">
        <f t="shared" si="4"/>
        <v>Please complete all cells in row</v>
      </c>
      <c r="AT286" s="3132">
        <v>3</v>
      </c>
      <c r="AU286" s="3485"/>
    </row>
    <row r="287" spans="2:47" ht="17.25" customHeight="1">
      <c r="B287" s="2790" t="s">
        <v>6427</v>
      </c>
      <c r="C287" s="2791" t="s">
        <v>5869</v>
      </c>
      <c r="D287" s="2792" t="s">
        <v>731</v>
      </c>
      <c r="E287" s="2792">
        <v>3</v>
      </c>
      <c r="F287" s="2801"/>
      <c r="G287" s="2801"/>
      <c r="H287" s="2801"/>
      <c r="I287" s="2801"/>
      <c r="J287" s="2801"/>
      <c r="K287" s="2801"/>
      <c r="L287" s="2802"/>
      <c r="M287" s="2800"/>
      <c r="N287" s="2803"/>
      <c r="O287" s="2801"/>
      <c r="P287" s="2801"/>
      <c r="Q287" s="2801"/>
      <c r="R287" s="2801"/>
      <c r="S287" s="2801"/>
      <c r="T287" s="2802"/>
      <c r="V287" s="2803"/>
      <c r="W287" s="2801"/>
      <c r="X287" s="2801"/>
      <c r="Y287" s="2801"/>
      <c r="Z287" s="2801"/>
      <c r="AA287" s="2801"/>
      <c r="AB287" s="2802"/>
      <c r="AD287" s="2640"/>
      <c r="AE287" s="2638"/>
      <c r="AF287" s="2638"/>
      <c r="AG287" s="2641"/>
      <c r="AH287" s="2642"/>
      <c r="AI287" s="2642"/>
      <c r="AJ287" s="2642"/>
      <c r="AK287" s="2642"/>
      <c r="AL287" s="2642"/>
      <c r="AM287" s="2642"/>
      <c r="AN287" s="2750"/>
      <c r="AO287" s="2758"/>
      <c r="AP287" s="2548" t="s">
        <v>7368</v>
      </c>
      <c r="AS287" s="3438" t="str">
        <f t="shared" si="4"/>
        <v>Please complete all cells in row</v>
      </c>
      <c r="AT287" s="3132">
        <v>3</v>
      </c>
      <c r="AU287" s="3485"/>
    </row>
    <row r="288" spans="2:47" ht="17.25" customHeight="1">
      <c r="B288" s="2790" t="s">
        <v>6429</v>
      </c>
      <c r="C288" s="2791" t="s">
        <v>5869</v>
      </c>
      <c r="D288" s="2792" t="s">
        <v>731</v>
      </c>
      <c r="E288" s="2792">
        <v>3</v>
      </c>
      <c r="F288" s="2801"/>
      <c r="G288" s="2801"/>
      <c r="H288" s="2801"/>
      <c r="I288" s="2801"/>
      <c r="J288" s="2801"/>
      <c r="K288" s="2801"/>
      <c r="L288" s="2802"/>
      <c r="M288" s="2800"/>
      <c r="N288" s="2803"/>
      <c r="O288" s="2801"/>
      <c r="P288" s="2801"/>
      <c r="Q288" s="2801"/>
      <c r="R288" s="2801"/>
      <c r="S288" s="2801"/>
      <c r="T288" s="2802"/>
      <c r="V288" s="2803"/>
      <c r="W288" s="2801"/>
      <c r="X288" s="2801"/>
      <c r="Y288" s="2801"/>
      <c r="Z288" s="2801"/>
      <c r="AA288" s="2801"/>
      <c r="AB288" s="2802"/>
      <c r="AD288" s="2640"/>
      <c r="AE288" s="2638"/>
      <c r="AF288" s="2638"/>
      <c r="AG288" s="2641"/>
      <c r="AH288" s="2642"/>
      <c r="AI288" s="2642"/>
      <c r="AJ288" s="2642"/>
      <c r="AK288" s="2642"/>
      <c r="AL288" s="2642"/>
      <c r="AM288" s="2642"/>
      <c r="AN288" s="2750"/>
      <c r="AO288" s="2758"/>
      <c r="AP288" s="2548" t="s">
        <v>7369</v>
      </c>
      <c r="AS288" s="3438" t="str">
        <f t="shared" si="4"/>
        <v>Please complete all cells in row</v>
      </c>
      <c r="AT288" s="3132">
        <v>3</v>
      </c>
      <c r="AU288" s="3485"/>
    </row>
    <row r="289" spans="2:47" ht="17.25" customHeight="1">
      <c r="B289" s="2790" t="s">
        <v>6431</v>
      </c>
      <c r="C289" s="2791" t="s">
        <v>5869</v>
      </c>
      <c r="D289" s="2792" t="s">
        <v>731</v>
      </c>
      <c r="E289" s="2792">
        <v>3</v>
      </c>
      <c r="F289" s="2801"/>
      <c r="G289" s="2801"/>
      <c r="H289" s="2801"/>
      <c r="I289" s="2801"/>
      <c r="J289" s="2801"/>
      <c r="K289" s="2801"/>
      <c r="L289" s="2802"/>
      <c r="M289" s="2800"/>
      <c r="N289" s="2803"/>
      <c r="O289" s="2801"/>
      <c r="P289" s="2801"/>
      <c r="Q289" s="2801"/>
      <c r="R289" s="2801"/>
      <c r="S289" s="2801"/>
      <c r="T289" s="2802"/>
      <c r="V289" s="2803"/>
      <c r="W289" s="2801"/>
      <c r="X289" s="2801"/>
      <c r="Y289" s="2801"/>
      <c r="Z289" s="2801"/>
      <c r="AA289" s="2801"/>
      <c r="AB289" s="2802"/>
      <c r="AD289" s="2640"/>
      <c r="AE289" s="2638"/>
      <c r="AF289" s="2638"/>
      <c r="AG289" s="2641"/>
      <c r="AH289" s="2642"/>
      <c r="AI289" s="2642"/>
      <c r="AJ289" s="2642"/>
      <c r="AK289" s="2642"/>
      <c r="AL289" s="2642"/>
      <c r="AM289" s="2642"/>
      <c r="AN289" s="2750"/>
      <c r="AO289" s="2758"/>
      <c r="AP289" s="2548" t="s">
        <v>7370</v>
      </c>
      <c r="AS289" s="3438" t="str">
        <f t="shared" si="4"/>
        <v>Please complete all cells in row</v>
      </c>
      <c r="AT289" s="3132">
        <v>3</v>
      </c>
      <c r="AU289" s="3485"/>
    </row>
    <row r="290" spans="2:47" ht="17.25" customHeight="1">
      <c r="B290" s="2790" t="s">
        <v>6433</v>
      </c>
      <c r="C290" s="2791" t="s">
        <v>5869</v>
      </c>
      <c r="D290" s="2792" t="s">
        <v>731</v>
      </c>
      <c r="E290" s="2792">
        <v>3</v>
      </c>
      <c r="F290" s="2801"/>
      <c r="G290" s="2801"/>
      <c r="H290" s="2801"/>
      <c r="I290" s="2801"/>
      <c r="J290" s="2801"/>
      <c r="K290" s="2801"/>
      <c r="L290" s="2802"/>
      <c r="M290" s="2800"/>
      <c r="N290" s="2803"/>
      <c r="O290" s="2801"/>
      <c r="P290" s="2801"/>
      <c r="Q290" s="2801"/>
      <c r="R290" s="2801"/>
      <c r="S290" s="2801"/>
      <c r="T290" s="2802"/>
      <c r="V290" s="2803"/>
      <c r="W290" s="2801"/>
      <c r="X290" s="2801"/>
      <c r="Y290" s="2801"/>
      <c r="Z290" s="2801"/>
      <c r="AA290" s="2801"/>
      <c r="AB290" s="2802"/>
      <c r="AD290" s="2640"/>
      <c r="AE290" s="2638"/>
      <c r="AF290" s="2638"/>
      <c r="AG290" s="2641"/>
      <c r="AH290" s="2642"/>
      <c r="AI290" s="2642"/>
      <c r="AJ290" s="2642"/>
      <c r="AK290" s="2642"/>
      <c r="AL290" s="2642"/>
      <c r="AM290" s="2642"/>
      <c r="AN290" s="2750"/>
      <c r="AO290" s="2758"/>
      <c r="AP290" s="2548" t="s">
        <v>7371</v>
      </c>
      <c r="AS290" s="3438" t="str">
        <f t="shared" si="4"/>
        <v>Please complete all cells in row</v>
      </c>
      <c r="AT290" s="3132">
        <v>3</v>
      </c>
      <c r="AU290" s="3485"/>
    </row>
    <row r="291" spans="2:47" ht="17.25" customHeight="1">
      <c r="B291" s="2790" t="s">
        <v>6435</v>
      </c>
      <c r="C291" s="2791" t="s">
        <v>5869</v>
      </c>
      <c r="D291" s="2792" t="s">
        <v>731</v>
      </c>
      <c r="E291" s="2792">
        <v>3</v>
      </c>
      <c r="F291" s="2801"/>
      <c r="G291" s="2801"/>
      <c r="H291" s="2801"/>
      <c r="I291" s="2801"/>
      <c r="J291" s="2801"/>
      <c r="K291" s="2801"/>
      <c r="L291" s="2802"/>
      <c r="M291" s="2800"/>
      <c r="N291" s="2803"/>
      <c r="O291" s="2801"/>
      <c r="P291" s="2801"/>
      <c r="Q291" s="2801"/>
      <c r="R291" s="2801"/>
      <c r="S291" s="2801"/>
      <c r="T291" s="2802"/>
      <c r="V291" s="2803"/>
      <c r="W291" s="2801"/>
      <c r="X291" s="2801"/>
      <c r="Y291" s="2801"/>
      <c r="Z291" s="2801"/>
      <c r="AA291" s="2801"/>
      <c r="AB291" s="2802"/>
      <c r="AD291" s="2640"/>
      <c r="AE291" s="2638"/>
      <c r="AF291" s="2638"/>
      <c r="AG291" s="2641"/>
      <c r="AH291" s="2642"/>
      <c r="AI291" s="2642"/>
      <c r="AJ291" s="2642"/>
      <c r="AK291" s="2642"/>
      <c r="AL291" s="2642"/>
      <c r="AM291" s="2642"/>
      <c r="AN291" s="2750"/>
      <c r="AO291" s="2758"/>
      <c r="AP291" s="2548" t="s">
        <v>7372</v>
      </c>
      <c r="AS291" s="3438" t="str">
        <f t="shared" si="4"/>
        <v>Please complete all cells in row</v>
      </c>
      <c r="AT291" s="3132">
        <v>3</v>
      </c>
      <c r="AU291" s="3485"/>
    </row>
    <row r="292" spans="2:47" ht="17.25" customHeight="1">
      <c r="B292" s="2790" t="s">
        <v>6437</v>
      </c>
      <c r="C292" s="2791" t="s">
        <v>5869</v>
      </c>
      <c r="D292" s="2792" t="s">
        <v>731</v>
      </c>
      <c r="E292" s="2792">
        <v>3</v>
      </c>
      <c r="F292" s="2801"/>
      <c r="G292" s="2801"/>
      <c r="H292" s="2801"/>
      <c r="I292" s="2801"/>
      <c r="J292" s="2801"/>
      <c r="K292" s="2801"/>
      <c r="L292" s="2802"/>
      <c r="M292" s="2800"/>
      <c r="N292" s="2803"/>
      <c r="O292" s="2801"/>
      <c r="P292" s="2801"/>
      <c r="Q292" s="2801"/>
      <c r="R292" s="2801"/>
      <c r="S292" s="2801"/>
      <c r="T292" s="2802"/>
      <c r="V292" s="2803"/>
      <c r="W292" s="2801"/>
      <c r="X292" s="2801"/>
      <c r="Y292" s="2801"/>
      <c r="Z292" s="2801"/>
      <c r="AA292" s="2801"/>
      <c r="AB292" s="2802"/>
      <c r="AD292" s="2640"/>
      <c r="AE292" s="2638"/>
      <c r="AF292" s="2638"/>
      <c r="AG292" s="2641"/>
      <c r="AH292" s="2642"/>
      <c r="AI292" s="2642"/>
      <c r="AJ292" s="2642"/>
      <c r="AK292" s="2642"/>
      <c r="AL292" s="2642"/>
      <c r="AM292" s="2642"/>
      <c r="AN292" s="2750"/>
      <c r="AO292" s="2758"/>
      <c r="AP292" s="2548" t="s">
        <v>7373</v>
      </c>
      <c r="AS292" s="3438" t="str">
        <f t="shared" si="4"/>
        <v>Please complete all cells in row</v>
      </c>
      <c r="AT292" s="3132">
        <v>3</v>
      </c>
      <c r="AU292" s="3485"/>
    </row>
    <row r="293" spans="2:47" ht="17.25" customHeight="1">
      <c r="B293" s="2790" t="s">
        <v>6439</v>
      </c>
      <c r="C293" s="2791" t="s">
        <v>5869</v>
      </c>
      <c r="D293" s="2792" t="s">
        <v>731</v>
      </c>
      <c r="E293" s="2792">
        <v>3</v>
      </c>
      <c r="F293" s="2801"/>
      <c r="G293" s="2801"/>
      <c r="H293" s="2801"/>
      <c r="I293" s="2801"/>
      <c r="J293" s="2801"/>
      <c r="K293" s="2801"/>
      <c r="L293" s="2802"/>
      <c r="M293" s="2800"/>
      <c r="N293" s="2803"/>
      <c r="O293" s="2801"/>
      <c r="P293" s="2801"/>
      <c r="Q293" s="2801"/>
      <c r="R293" s="2801"/>
      <c r="S293" s="2801"/>
      <c r="T293" s="2802"/>
      <c r="V293" s="2803"/>
      <c r="W293" s="2801"/>
      <c r="X293" s="2801"/>
      <c r="Y293" s="2801"/>
      <c r="Z293" s="2801"/>
      <c r="AA293" s="2801"/>
      <c r="AB293" s="2802"/>
      <c r="AD293" s="2640"/>
      <c r="AE293" s="2638"/>
      <c r="AF293" s="2638"/>
      <c r="AG293" s="2641"/>
      <c r="AH293" s="2642"/>
      <c r="AI293" s="2642"/>
      <c r="AJ293" s="2642"/>
      <c r="AK293" s="2642"/>
      <c r="AL293" s="2642"/>
      <c r="AM293" s="2642"/>
      <c r="AN293" s="2750"/>
      <c r="AO293" s="2758"/>
      <c r="AP293" s="2548" t="s">
        <v>7374</v>
      </c>
      <c r="AS293" s="3438" t="str">
        <f t="shared" si="4"/>
        <v>Please complete all cells in row</v>
      </c>
      <c r="AT293" s="3132">
        <v>3</v>
      </c>
      <c r="AU293" s="3485"/>
    </row>
    <row r="294" spans="2:47" ht="17.25" customHeight="1">
      <c r="B294" s="2790" t="s">
        <v>6441</v>
      </c>
      <c r="C294" s="2791" t="s">
        <v>5869</v>
      </c>
      <c r="D294" s="2792" t="s">
        <v>731</v>
      </c>
      <c r="E294" s="2792">
        <v>3</v>
      </c>
      <c r="F294" s="2801"/>
      <c r="G294" s="2801"/>
      <c r="H294" s="2801"/>
      <c r="I294" s="2801"/>
      <c r="J294" s="2801"/>
      <c r="K294" s="2801"/>
      <c r="L294" s="2802"/>
      <c r="M294" s="2800"/>
      <c r="N294" s="2803"/>
      <c r="O294" s="2801"/>
      <c r="P294" s="2801"/>
      <c r="Q294" s="2801"/>
      <c r="R294" s="2801"/>
      <c r="S294" s="2801"/>
      <c r="T294" s="2802"/>
      <c r="V294" s="2803"/>
      <c r="W294" s="2801"/>
      <c r="X294" s="2801"/>
      <c r="Y294" s="2801"/>
      <c r="Z294" s="2801"/>
      <c r="AA294" s="2801"/>
      <c r="AB294" s="2802"/>
      <c r="AD294" s="2640"/>
      <c r="AE294" s="2638"/>
      <c r="AF294" s="2638"/>
      <c r="AG294" s="2641"/>
      <c r="AH294" s="2642"/>
      <c r="AI294" s="2642"/>
      <c r="AJ294" s="2642"/>
      <c r="AK294" s="2642"/>
      <c r="AL294" s="2642"/>
      <c r="AM294" s="2642"/>
      <c r="AN294" s="2750"/>
      <c r="AO294" s="2758"/>
      <c r="AP294" s="2548" t="s">
        <v>7375</v>
      </c>
      <c r="AS294" s="3438" t="str">
        <f t="shared" si="4"/>
        <v>Please complete all cells in row</v>
      </c>
      <c r="AT294" s="3132">
        <v>3</v>
      </c>
      <c r="AU294" s="3485"/>
    </row>
    <row r="295" spans="2:47" ht="17.25" customHeight="1">
      <c r="B295" s="2790" t="s">
        <v>6443</v>
      </c>
      <c r="C295" s="2791" t="s">
        <v>5869</v>
      </c>
      <c r="D295" s="2792" t="s">
        <v>731</v>
      </c>
      <c r="E295" s="2792">
        <v>3</v>
      </c>
      <c r="F295" s="2801"/>
      <c r="G295" s="2801"/>
      <c r="H295" s="2801"/>
      <c r="I295" s="2801"/>
      <c r="J295" s="2801"/>
      <c r="K295" s="2801"/>
      <c r="L295" s="2802"/>
      <c r="M295" s="2800"/>
      <c r="N295" s="2803"/>
      <c r="O295" s="2801"/>
      <c r="P295" s="2801"/>
      <c r="Q295" s="2801"/>
      <c r="R295" s="2801"/>
      <c r="S295" s="2801"/>
      <c r="T295" s="2802"/>
      <c r="V295" s="2803"/>
      <c r="W295" s="2801"/>
      <c r="X295" s="2801"/>
      <c r="Y295" s="2801"/>
      <c r="Z295" s="2801"/>
      <c r="AA295" s="2801"/>
      <c r="AB295" s="2802"/>
      <c r="AD295" s="2640"/>
      <c r="AE295" s="2638"/>
      <c r="AF295" s="2638"/>
      <c r="AG295" s="2641"/>
      <c r="AH295" s="2642"/>
      <c r="AI295" s="2642"/>
      <c r="AJ295" s="2642"/>
      <c r="AK295" s="2642"/>
      <c r="AL295" s="2642"/>
      <c r="AM295" s="2642"/>
      <c r="AN295" s="2750"/>
      <c r="AO295" s="2758"/>
      <c r="AP295" s="2548" t="s">
        <v>7376</v>
      </c>
      <c r="AS295" s="3438" t="str">
        <f t="shared" si="4"/>
        <v>Please complete all cells in row</v>
      </c>
      <c r="AT295" s="3132">
        <v>3</v>
      </c>
      <c r="AU295" s="3485"/>
    </row>
    <row r="296" spans="2:47" ht="17.25" customHeight="1">
      <c r="B296" s="2790" t="s">
        <v>6445</v>
      </c>
      <c r="C296" s="2791" t="s">
        <v>5869</v>
      </c>
      <c r="D296" s="2792" t="s">
        <v>731</v>
      </c>
      <c r="E296" s="2792">
        <v>3</v>
      </c>
      <c r="F296" s="2801"/>
      <c r="G296" s="2801"/>
      <c r="H296" s="2801"/>
      <c r="I296" s="2801"/>
      <c r="J296" s="2801"/>
      <c r="K296" s="2801"/>
      <c r="L296" s="2802"/>
      <c r="M296" s="2800"/>
      <c r="N296" s="2803"/>
      <c r="O296" s="2801"/>
      <c r="P296" s="2801"/>
      <c r="Q296" s="2801"/>
      <c r="R296" s="2801"/>
      <c r="S296" s="2801"/>
      <c r="T296" s="2802"/>
      <c r="V296" s="2803"/>
      <c r="W296" s="2801"/>
      <c r="X296" s="2801"/>
      <c r="Y296" s="2801"/>
      <c r="Z296" s="2801"/>
      <c r="AA296" s="2801"/>
      <c r="AB296" s="2802"/>
      <c r="AD296" s="2640"/>
      <c r="AE296" s="2638"/>
      <c r="AF296" s="2638"/>
      <c r="AG296" s="2641"/>
      <c r="AH296" s="2642"/>
      <c r="AI296" s="2642"/>
      <c r="AJ296" s="2642"/>
      <c r="AK296" s="2642"/>
      <c r="AL296" s="2642"/>
      <c r="AM296" s="2642"/>
      <c r="AN296" s="2750"/>
      <c r="AO296" s="2758"/>
      <c r="AP296" s="2548" t="s">
        <v>7377</v>
      </c>
      <c r="AS296" s="3438" t="str">
        <f t="shared" si="4"/>
        <v>Please complete all cells in row</v>
      </c>
      <c r="AT296" s="3132">
        <v>3</v>
      </c>
      <c r="AU296" s="3485"/>
    </row>
    <row r="297" spans="2:47" ht="17.25" customHeight="1">
      <c r="B297" s="2790" t="s">
        <v>6447</v>
      </c>
      <c r="C297" s="2791" t="s">
        <v>5869</v>
      </c>
      <c r="D297" s="2792" t="s">
        <v>731</v>
      </c>
      <c r="E297" s="2792">
        <v>3</v>
      </c>
      <c r="F297" s="2801"/>
      <c r="G297" s="2801"/>
      <c r="H297" s="2801"/>
      <c r="I297" s="2801"/>
      <c r="J297" s="2801"/>
      <c r="K297" s="2801"/>
      <c r="L297" s="2802"/>
      <c r="M297" s="2800"/>
      <c r="N297" s="2803"/>
      <c r="O297" s="2801"/>
      <c r="P297" s="2801"/>
      <c r="Q297" s="2801"/>
      <c r="R297" s="2801"/>
      <c r="S297" s="2801"/>
      <c r="T297" s="2802"/>
      <c r="V297" s="2803"/>
      <c r="W297" s="2801"/>
      <c r="X297" s="2801"/>
      <c r="Y297" s="2801"/>
      <c r="Z297" s="2801"/>
      <c r="AA297" s="2801"/>
      <c r="AB297" s="2802"/>
      <c r="AD297" s="2640"/>
      <c r="AE297" s="2638"/>
      <c r="AF297" s="2638"/>
      <c r="AG297" s="2641"/>
      <c r="AH297" s="2642"/>
      <c r="AI297" s="2642"/>
      <c r="AJ297" s="2642"/>
      <c r="AK297" s="2642"/>
      <c r="AL297" s="2642"/>
      <c r="AM297" s="2642"/>
      <c r="AN297" s="2750"/>
      <c r="AO297" s="2758"/>
      <c r="AP297" s="2548" t="s">
        <v>7378</v>
      </c>
      <c r="AS297" s="3438" t="str">
        <f t="shared" si="4"/>
        <v>Please complete all cells in row</v>
      </c>
      <c r="AT297" s="3132">
        <v>3</v>
      </c>
      <c r="AU297" s="3485"/>
    </row>
    <row r="298" spans="2:47" ht="17.25" customHeight="1">
      <c r="B298" s="2790" t="s">
        <v>6449</v>
      </c>
      <c r="C298" s="2791" t="s">
        <v>5869</v>
      </c>
      <c r="D298" s="2792" t="s">
        <v>731</v>
      </c>
      <c r="E298" s="2792">
        <v>3</v>
      </c>
      <c r="F298" s="2801"/>
      <c r="G298" s="2801"/>
      <c r="H298" s="2801"/>
      <c r="I298" s="2801"/>
      <c r="J298" s="2801"/>
      <c r="K298" s="2801"/>
      <c r="L298" s="2802"/>
      <c r="M298" s="2800"/>
      <c r="N298" s="2803"/>
      <c r="O298" s="2801"/>
      <c r="P298" s="2801"/>
      <c r="Q298" s="2801"/>
      <c r="R298" s="2801"/>
      <c r="S298" s="2801"/>
      <c r="T298" s="2802"/>
      <c r="V298" s="2803"/>
      <c r="W298" s="2801"/>
      <c r="X298" s="2801"/>
      <c r="Y298" s="2801"/>
      <c r="Z298" s="2801"/>
      <c r="AA298" s="2801"/>
      <c r="AB298" s="2802"/>
      <c r="AD298" s="2640"/>
      <c r="AE298" s="2638"/>
      <c r="AF298" s="2638"/>
      <c r="AG298" s="2641"/>
      <c r="AH298" s="2642"/>
      <c r="AI298" s="2642"/>
      <c r="AJ298" s="2642"/>
      <c r="AK298" s="2642"/>
      <c r="AL298" s="2642"/>
      <c r="AM298" s="2642"/>
      <c r="AN298" s="2750"/>
      <c r="AO298" s="2758"/>
      <c r="AP298" s="2548" t="s">
        <v>7379</v>
      </c>
      <c r="AS298" s="3438" t="str">
        <f t="shared" si="4"/>
        <v>Please complete all cells in row</v>
      </c>
      <c r="AT298" s="3132">
        <v>3</v>
      </c>
      <c r="AU298" s="3485"/>
    </row>
    <row r="299" spans="2:47" ht="17.25" customHeight="1">
      <c r="B299" s="2790" t="s">
        <v>6451</v>
      </c>
      <c r="C299" s="2791" t="s">
        <v>5869</v>
      </c>
      <c r="D299" s="2792" t="s">
        <v>731</v>
      </c>
      <c r="E299" s="2792">
        <v>3</v>
      </c>
      <c r="F299" s="2801"/>
      <c r="G299" s="2801"/>
      <c r="H299" s="2801"/>
      <c r="I299" s="2801"/>
      <c r="J299" s="2801"/>
      <c r="K299" s="2801"/>
      <c r="L299" s="2802"/>
      <c r="M299" s="2800"/>
      <c r="N299" s="2803"/>
      <c r="O299" s="2801"/>
      <c r="P299" s="2801"/>
      <c r="Q299" s="2801"/>
      <c r="R299" s="2801"/>
      <c r="S299" s="2801"/>
      <c r="T299" s="2802"/>
      <c r="V299" s="2803"/>
      <c r="W299" s="2801"/>
      <c r="X299" s="2801"/>
      <c r="Y299" s="2801"/>
      <c r="Z299" s="2801"/>
      <c r="AA299" s="2801"/>
      <c r="AB299" s="2802"/>
      <c r="AD299" s="2640"/>
      <c r="AE299" s="2638"/>
      <c r="AF299" s="2638"/>
      <c r="AG299" s="2641"/>
      <c r="AH299" s="2642"/>
      <c r="AI299" s="2642"/>
      <c r="AJ299" s="2642"/>
      <c r="AK299" s="2642"/>
      <c r="AL299" s="2642"/>
      <c r="AM299" s="2642"/>
      <c r="AN299" s="2750"/>
      <c r="AO299" s="2758"/>
      <c r="AP299" s="2548" t="s">
        <v>7380</v>
      </c>
      <c r="AS299" s="3438" t="str">
        <f t="shared" si="4"/>
        <v>Please complete all cells in row</v>
      </c>
      <c r="AT299" s="3132">
        <v>3</v>
      </c>
      <c r="AU299" s="3485"/>
    </row>
    <row r="300" spans="2:47" ht="17.25" customHeight="1">
      <c r="B300" s="2790" t="s">
        <v>6453</v>
      </c>
      <c r="C300" s="2791" t="s">
        <v>5869</v>
      </c>
      <c r="D300" s="2792" t="s">
        <v>731</v>
      </c>
      <c r="E300" s="2792">
        <v>3</v>
      </c>
      <c r="F300" s="2801"/>
      <c r="G300" s="2801"/>
      <c r="H300" s="2801"/>
      <c r="I300" s="2801"/>
      <c r="J300" s="2801"/>
      <c r="K300" s="2801"/>
      <c r="L300" s="2802"/>
      <c r="M300" s="2800"/>
      <c r="N300" s="2803"/>
      <c r="O300" s="2801"/>
      <c r="P300" s="2801"/>
      <c r="Q300" s="2801"/>
      <c r="R300" s="2801"/>
      <c r="S300" s="2801"/>
      <c r="T300" s="2802"/>
      <c r="V300" s="2803"/>
      <c r="W300" s="2801"/>
      <c r="X300" s="2801"/>
      <c r="Y300" s="2801"/>
      <c r="Z300" s="2801"/>
      <c r="AA300" s="2801"/>
      <c r="AB300" s="2802"/>
      <c r="AD300" s="2640"/>
      <c r="AE300" s="2638"/>
      <c r="AF300" s="2638"/>
      <c r="AG300" s="2641"/>
      <c r="AH300" s="2642"/>
      <c r="AI300" s="2642"/>
      <c r="AJ300" s="2642"/>
      <c r="AK300" s="2642"/>
      <c r="AL300" s="2642"/>
      <c r="AM300" s="2642"/>
      <c r="AN300" s="2750"/>
      <c r="AO300" s="2758"/>
      <c r="AP300" s="2548" t="s">
        <v>7381</v>
      </c>
      <c r="AS300" s="3438" t="str">
        <f t="shared" si="4"/>
        <v>Please complete all cells in row</v>
      </c>
      <c r="AT300" s="3132">
        <v>3</v>
      </c>
      <c r="AU300" s="3485"/>
    </row>
    <row r="301" spans="2:47" ht="17.25" customHeight="1">
      <c r="B301" s="2790" t="s">
        <v>6455</v>
      </c>
      <c r="C301" s="2791" t="s">
        <v>5869</v>
      </c>
      <c r="D301" s="2792" t="s">
        <v>731</v>
      </c>
      <c r="E301" s="2792">
        <v>3</v>
      </c>
      <c r="F301" s="2801"/>
      <c r="G301" s="2801"/>
      <c r="H301" s="2801"/>
      <c r="I301" s="2801"/>
      <c r="J301" s="2801"/>
      <c r="K301" s="2801"/>
      <c r="L301" s="2802"/>
      <c r="M301" s="2800"/>
      <c r="N301" s="2803"/>
      <c r="O301" s="2801"/>
      <c r="P301" s="2801"/>
      <c r="Q301" s="2801"/>
      <c r="R301" s="2801"/>
      <c r="S301" s="2801"/>
      <c r="T301" s="2802"/>
      <c r="V301" s="2803"/>
      <c r="W301" s="2801"/>
      <c r="X301" s="2801"/>
      <c r="Y301" s="2801"/>
      <c r="Z301" s="2801"/>
      <c r="AA301" s="2801"/>
      <c r="AB301" s="2802"/>
      <c r="AD301" s="2640"/>
      <c r="AE301" s="2638"/>
      <c r="AF301" s="2638"/>
      <c r="AG301" s="2641"/>
      <c r="AH301" s="2642"/>
      <c r="AI301" s="2642"/>
      <c r="AJ301" s="2642"/>
      <c r="AK301" s="2642"/>
      <c r="AL301" s="2642"/>
      <c r="AM301" s="2642"/>
      <c r="AN301" s="2750"/>
      <c r="AO301" s="2758"/>
      <c r="AP301" s="2548" t="s">
        <v>7382</v>
      </c>
      <c r="AS301" s="3438" t="str">
        <f t="shared" si="4"/>
        <v>Please complete all cells in row</v>
      </c>
      <c r="AT301" s="3132">
        <v>3</v>
      </c>
      <c r="AU301" s="3485"/>
    </row>
    <row r="302" spans="2:47" ht="17.25" customHeight="1">
      <c r="B302" s="2790" t="s">
        <v>6457</v>
      </c>
      <c r="C302" s="2791" t="s">
        <v>5869</v>
      </c>
      <c r="D302" s="2792" t="s">
        <v>731</v>
      </c>
      <c r="E302" s="2792">
        <v>3</v>
      </c>
      <c r="F302" s="2801"/>
      <c r="G302" s="2801"/>
      <c r="H302" s="2801"/>
      <c r="I302" s="2801"/>
      <c r="J302" s="2801"/>
      <c r="K302" s="2801"/>
      <c r="L302" s="2802"/>
      <c r="M302" s="2800"/>
      <c r="N302" s="2803"/>
      <c r="O302" s="2801"/>
      <c r="P302" s="2801"/>
      <c r="Q302" s="2801"/>
      <c r="R302" s="2801"/>
      <c r="S302" s="2801"/>
      <c r="T302" s="2802"/>
      <c r="V302" s="2803"/>
      <c r="W302" s="2801"/>
      <c r="X302" s="2801"/>
      <c r="Y302" s="2801"/>
      <c r="Z302" s="2801"/>
      <c r="AA302" s="2801"/>
      <c r="AB302" s="2802"/>
      <c r="AD302" s="2640"/>
      <c r="AE302" s="2638"/>
      <c r="AF302" s="2638"/>
      <c r="AG302" s="2641"/>
      <c r="AH302" s="2642"/>
      <c r="AI302" s="2642"/>
      <c r="AJ302" s="2642"/>
      <c r="AK302" s="2642"/>
      <c r="AL302" s="2642"/>
      <c r="AM302" s="2642"/>
      <c r="AN302" s="2750"/>
      <c r="AO302" s="2758"/>
      <c r="AP302" s="2548" t="s">
        <v>7383</v>
      </c>
      <c r="AS302" s="3438" t="str">
        <f t="shared" si="4"/>
        <v>Please complete all cells in row</v>
      </c>
      <c r="AT302" s="3132">
        <v>3</v>
      </c>
      <c r="AU302" s="3485"/>
    </row>
    <row r="303" spans="2:47" ht="17.25" customHeight="1">
      <c r="B303" s="2790" t="s">
        <v>6459</v>
      </c>
      <c r="C303" s="2791" t="s">
        <v>5869</v>
      </c>
      <c r="D303" s="2792" t="s">
        <v>731</v>
      </c>
      <c r="E303" s="2792">
        <v>3</v>
      </c>
      <c r="F303" s="2801"/>
      <c r="G303" s="2801"/>
      <c r="H303" s="2801"/>
      <c r="I303" s="2801"/>
      <c r="J303" s="2801"/>
      <c r="K303" s="2801"/>
      <c r="L303" s="2802"/>
      <c r="M303" s="2800"/>
      <c r="N303" s="2803"/>
      <c r="O303" s="2801"/>
      <c r="P303" s="2801"/>
      <c r="Q303" s="2801"/>
      <c r="R303" s="2801"/>
      <c r="S303" s="2801"/>
      <c r="T303" s="2802"/>
      <c r="V303" s="2803"/>
      <c r="W303" s="2801"/>
      <c r="X303" s="2801"/>
      <c r="Y303" s="2801"/>
      <c r="Z303" s="2801"/>
      <c r="AA303" s="2801"/>
      <c r="AB303" s="2802"/>
      <c r="AD303" s="2640"/>
      <c r="AE303" s="2638"/>
      <c r="AF303" s="2638"/>
      <c r="AG303" s="2641"/>
      <c r="AH303" s="2642"/>
      <c r="AI303" s="2642"/>
      <c r="AJ303" s="2642"/>
      <c r="AK303" s="2642"/>
      <c r="AL303" s="2642"/>
      <c r="AM303" s="2642"/>
      <c r="AN303" s="2750"/>
      <c r="AO303" s="2758"/>
      <c r="AP303" s="2548" t="s">
        <v>7384</v>
      </c>
      <c r="AS303" s="3438" t="str">
        <f t="shared" si="4"/>
        <v>Please complete all cells in row</v>
      </c>
      <c r="AT303" s="3132">
        <v>3</v>
      </c>
      <c r="AU303" s="3485"/>
    </row>
    <row r="304" spans="2:47" ht="17.25" customHeight="1">
      <c r="B304" s="2790" t="s">
        <v>6461</v>
      </c>
      <c r="C304" s="2791" t="s">
        <v>5869</v>
      </c>
      <c r="D304" s="2792" t="s">
        <v>731</v>
      </c>
      <c r="E304" s="2792">
        <v>3</v>
      </c>
      <c r="F304" s="2801"/>
      <c r="G304" s="2801"/>
      <c r="H304" s="2801"/>
      <c r="I304" s="2801"/>
      <c r="J304" s="2801"/>
      <c r="K304" s="2801"/>
      <c r="L304" s="2802"/>
      <c r="M304" s="2800"/>
      <c r="N304" s="2803"/>
      <c r="O304" s="2801"/>
      <c r="P304" s="2801"/>
      <c r="Q304" s="2801"/>
      <c r="R304" s="2801"/>
      <c r="S304" s="2801"/>
      <c r="T304" s="2802"/>
      <c r="V304" s="2803"/>
      <c r="W304" s="2801"/>
      <c r="X304" s="2801"/>
      <c r="Y304" s="2801"/>
      <c r="Z304" s="2801"/>
      <c r="AA304" s="2801"/>
      <c r="AB304" s="2802"/>
      <c r="AD304" s="2640"/>
      <c r="AE304" s="2638"/>
      <c r="AF304" s="2638"/>
      <c r="AG304" s="2641"/>
      <c r="AH304" s="2642"/>
      <c r="AI304" s="2642"/>
      <c r="AJ304" s="2642"/>
      <c r="AK304" s="2642"/>
      <c r="AL304" s="2642"/>
      <c r="AM304" s="2642"/>
      <c r="AN304" s="2750"/>
      <c r="AO304" s="2758"/>
      <c r="AP304" s="2548" t="s">
        <v>7385</v>
      </c>
      <c r="AS304" s="3438" t="str">
        <f t="shared" si="4"/>
        <v>Please complete all cells in row</v>
      </c>
      <c r="AT304" s="3132">
        <v>3</v>
      </c>
      <c r="AU304" s="3485"/>
    </row>
    <row r="305" spans="2:47" ht="17.25" customHeight="1">
      <c r="B305" s="2790" t="s">
        <v>6463</v>
      </c>
      <c r="C305" s="2791" t="s">
        <v>5869</v>
      </c>
      <c r="D305" s="2792" t="s">
        <v>731</v>
      </c>
      <c r="E305" s="2792">
        <v>3</v>
      </c>
      <c r="F305" s="2801"/>
      <c r="G305" s="2801"/>
      <c r="H305" s="2801"/>
      <c r="I305" s="2801"/>
      <c r="J305" s="2801"/>
      <c r="K305" s="2801"/>
      <c r="L305" s="2802"/>
      <c r="M305" s="2800"/>
      <c r="N305" s="2803"/>
      <c r="O305" s="2801"/>
      <c r="P305" s="2801"/>
      <c r="Q305" s="2801"/>
      <c r="R305" s="2801"/>
      <c r="S305" s="2801"/>
      <c r="T305" s="2802"/>
      <c r="V305" s="2803"/>
      <c r="W305" s="2801"/>
      <c r="X305" s="2801"/>
      <c r="Y305" s="2801"/>
      <c r="Z305" s="2801"/>
      <c r="AA305" s="2801"/>
      <c r="AB305" s="2802"/>
      <c r="AD305" s="2640"/>
      <c r="AE305" s="2638"/>
      <c r="AF305" s="2638"/>
      <c r="AG305" s="2641"/>
      <c r="AH305" s="2642"/>
      <c r="AI305" s="2642"/>
      <c r="AJ305" s="2642"/>
      <c r="AK305" s="2642"/>
      <c r="AL305" s="2642"/>
      <c r="AM305" s="2642"/>
      <c r="AN305" s="2750"/>
      <c r="AO305" s="2758"/>
      <c r="AP305" s="2548" t="s">
        <v>7386</v>
      </c>
      <c r="AS305" s="3438" t="str">
        <f t="shared" si="4"/>
        <v>Please complete all cells in row</v>
      </c>
      <c r="AT305" s="3132">
        <v>3</v>
      </c>
      <c r="AU305" s="3485"/>
    </row>
    <row r="306" spans="2:47" ht="17.25" customHeight="1">
      <c r="B306" s="2790" t="s">
        <v>6465</v>
      </c>
      <c r="C306" s="2791" t="s">
        <v>5869</v>
      </c>
      <c r="D306" s="2792" t="s">
        <v>731</v>
      </c>
      <c r="E306" s="2792">
        <v>3</v>
      </c>
      <c r="F306" s="2801"/>
      <c r="G306" s="2801"/>
      <c r="H306" s="2801"/>
      <c r="I306" s="2801"/>
      <c r="J306" s="2801"/>
      <c r="K306" s="2801"/>
      <c r="L306" s="2802"/>
      <c r="M306" s="2800"/>
      <c r="N306" s="2803"/>
      <c r="O306" s="2801"/>
      <c r="P306" s="2801"/>
      <c r="Q306" s="2801"/>
      <c r="R306" s="2801"/>
      <c r="S306" s="2801"/>
      <c r="T306" s="2802"/>
      <c r="V306" s="2803"/>
      <c r="W306" s="2801"/>
      <c r="X306" s="2801"/>
      <c r="Y306" s="2801"/>
      <c r="Z306" s="2801"/>
      <c r="AA306" s="2801"/>
      <c r="AB306" s="2802"/>
      <c r="AD306" s="2640"/>
      <c r="AE306" s="2638"/>
      <c r="AF306" s="2638"/>
      <c r="AG306" s="2641"/>
      <c r="AH306" s="2642"/>
      <c r="AI306" s="2642"/>
      <c r="AJ306" s="2642"/>
      <c r="AK306" s="2642"/>
      <c r="AL306" s="2642"/>
      <c r="AM306" s="2642"/>
      <c r="AN306" s="2750"/>
      <c r="AO306" s="2758"/>
      <c r="AP306" s="2548" t="s">
        <v>7387</v>
      </c>
      <c r="AS306" s="3438" t="str">
        <f t="shared" si="4"/>
        <v>Please complete all cells in row</v>
      </c>
      <c r="AT306" s="3132">
        <v>3</v>
      </c>
      <c r="AU306" s="3485"/>
    </row>
    <row r="307" spans="2:47" ht="17.25" customHeight="1">
      <c r="B307" s="2790" t="s">
        <v>6467</v>
      </c>
      <c r="C307" s="2791" t="s">
        <v>5869</v>
      </c>
      <c r="D307" s="2792" t="s">
        <v>731</v>
      </c>
      <c r="E307" s="2792">
        <v>3</v>
      </c>
      <c r="F307" s="2801"/>
      <c r="G307" s="2801"/>
      <c r="H307" s="2801"/>
      <c r="I307" s="2801"/>
      <c r="J307" s="2801"/>
      <c r="K307" s="2801"/>
      <c r="L307" s="2802"/>
      <c r="M307" s="2800"/>
      <c r="N307" s="2803"/>
      <c r="O307" s="2801"/>
      <c r="P307" s="2801"/>
      <c r="Q307" s="2801"/>
      <c r="R307" s="2801"/>
      <c r="S307" s="2801"/>
      <c r="T307" s="2802"/>
      <c r="V307" s="2803"/>
      <c r="W307" s="2801"/>
      <c r="X307" s="2801"/>
      <c r="Y307" s="2801"/>
      <c r="Z307" s="2801"/>
      <c r="AA307" s="2801"/>
      <c r="AB307" s="2802"/>
      <c r="AD307" s="2640"/>
      <c r="AE307" s="2638"/>
      <c r="AF307" s="2638"/>
      <c r="AG307" s="2641"/>
      <c r="AH307" s="2642"/>
      <c r="AI307" s="2642"/>
      <c r="AJ307" s="2642"/>
      <c r="AK307" s="2642"/>
      <c r="AL307" s="2642"/>
      <c r="AM307" s="2642"/>
      <c r="AN307" s="2750"/>
      <c r="AO307" s="2758"/>
      <c r="AP307" s="2548" t="s">
        <v>7388</v>
      </c>
      <c r="AS307" s="3438" t="str">
        <f t="shared" si="4"/>
        <v>Please complete all cells in row</v>
      </c>
      <c r="AT307" s="3132">
        <v>3</v>
      </c>
      <c r="AU307" s="3485"/>
    </row>
    <row r="308" spans="2:47" ht="17.25" customHeight="1">
      <c r="B308" s="2790" t="s">
        <v>6469</v>
      </c>
      <c r="C308" s="2791" t="s">
        <v>5869</v>
      </c>
      <c r="D308" s="2792" t="s">
        <v>731</v>
      </c>
      <c r="E308" s="2792">
        <v>3</v>
      </c>
      <c r="F308" s="2801"/>
      <c r="G308" s="2801"/>
      <c r="H308" s="2801"/>
      <c r="I308" s="2801"/>
      <c r="J308" s="2801"/>
      <c r="K308" s="2801"/>
      <c r="L308" s="2802"/>
      <c r="M308" s="2800"/>
      <c r="N308" s="2803"/>
      <c r="O308" s="2801"/>
      <c r="P308" s="2801"/>
      <c r="Q308" s="2801"/>
      <c r="R308" s="2801"/>
      <c r="S308" s="2801"/>
      <c r="T308" s="2802"/>
      <c r="V308" s="2803"/>
      <c r="W308" s="2801"/>
      <c r="X308" s="2801"/>
      <c r="Y308" s="2801"/>
      <c r="Z308" s="2801"/>
      <c r="AA308" s="2801"/>
      <c r="AB308" s="2802"/>
      <c r="AD308" s="2640"/>
      <c r="AE308" s="2638"/>
      <c r="AF308" s="2638"/>
      <c r="AG308" s="2641"/>
      <c r="AH308" s="2642"/>
      <c r="AI308" s="2642"/>
      <c r="AJ308" s="2642"/>
      <c r="AK308" s="2642"/>
      <c r="AL308" s="2642"/>
      <c r="AM308" s="2642"/>
      <c r="AN308" s="2750"/>
      <c r="AO308" s="2758"/>
      <c r="AP308" s="2548" t="s">
        <v>7389</v>
      </c>
      <c r="AS308" s="3438" t="str">
        <f t="shared" si="4"/>
        <v>Please complete all cells in row</v>
      </c>
      <c r="AT308" s="3132">
        <v>3</v>
      </c>
      <c r="AU308" s="3485"/>
    </row>
    <row r="309" spans="2:47" ht="17.25" customHeight="1">
      <c r="B309" s="2790" t="s">
        <v>6471</v>
      </c>
      <c r="C309" s="2791" t="s">
        <v>5869</v>
      </c>
      <c r="D309" s="2792" t="s">
        <v>731</v>
      </c>
      <c r="E309" s="2792">
        <v>3</v>
      </c>
      <c r="F309" s="2801"/>
      <c r="G309" s="2801"/>
      <c r="H309" s="2801"/>
      <c r="I309" s="2801"/>
      <c r="J309" s="2801"/>
      <c r="K309" s="2801"/>
      <c r="L309" s="2802"/>
      <c r="M309" s="2800"/>
      <c r="N309" s="2803"/>
      <c r="O309" s="2801"/>
      <c r="P309" s="2801"/>
      <c r="Q309" s="2801"/>
      <c r="R309" s="2801"/>
      <c r="S309" s="2801"/>
      <c r="T309" s="2802"/>
      <c r="V309" s="2803"/>
      <c r="W309" s="2801"/>
      <c r="X309" s="2801"/>
      <c r="Y309" s="2801"/>
      <c r="Z309" s="2801"/>
      <c r="AA309" s="2801"/>
      <c r="AB309" s="2802"/>
      <c r="AD309" s="2640"/>
      <c r="AE309" s="2638"/>
      <c r="AF309" s="2638"/>
      <c r="AG309" s="2641"/>
      <c r="AH309" s="2642"/>
      <c r="AI309" s="2642"/>
      <c r="AJ309" s="2642"/>
      <c r="AK309" s="2642"/>
      <c r="AL309" s="2642"/>
      <c r="AM309" s="2642"/>
      <c r="AN309" s="2750"/>
      <c r="AO309" s="2758"/>
      <c r="AP309" s="2548" t="s">
        <v>7390</v>
      </c>
      <c r="AS309" s="3438" t="str">
        <f t="shared" si="4"/>
        <v>Please complete all cells in row</v>
      </c>
      <c r="AT309" s="3132">
        <v>3</v>
      </c>
      <c r="AU309" s="3485"/>
    </row>
    <row r="310" spans="2:47" ht="17.25" customHeight="1">
      <c r="B310" s="2790" t="s">
        <v>6473</v>
      </c>
      <c r="C310" s="2791" t="s">
        <v>5869</v>
      </c>
      <c r="D310" s="2792" t="s">
        <v>731</v>
      </c>
      <c r="E310" s="2792">
        <v>3</v>
      </c>
      <c r="F310" s="2801"/>
      <c r="G310" s="2801"/>
      <c r="H310" s="2801"/>
      <c r="I310" s="2801"/>
      <c r="J310" s="2801"/>
      <c r="K310" s="2801"/>
      <c r="L310" s="2802"/>
      <c r="M310" s="2800"/>
      <c r="N310" s="2803"/>
      <c r="O310" s="2801"/>
      <c r="P310" s="2801"/>
      <c r="Q310" s="2801"/>
      <c r="R310" s="2801"/>
      <c r="S310" s="2801"/>
      <c r="T310" s="2802"/>
      <c r="V310" s="2803"/>
      <c r="W310" s="2801"/>
      <c r="X310" s="2801"/>
      <c r="Y310" s="2801"/>
      <c r="Z310" s="2801"/>
      <c r="AA310" s="2801"/>
      <c r="AB310" s="2802"/>
      <c r="AD310" s="2640"/>
      <c r="AE310" s="2638"/>
      <c r="AF310" s="2638"/>
      <c r="AG310" s="2641"/>
      <c r="AH310" s="2642"/>
      <c r="AI310" s="2642"/>
      <c r="AJ310" s="2642"/>
      <c r="AK310" s="2642"/>
      <c r="AL310" s="2642"/>
      <c r="AM310" s="2642"/>
      <c r="AN310" s="2750"/>
      <c r="AO310" s="2758"/>
      <c r="AP310" s="2548" t="s">
        <v>7391</v>
      </c>
      <c r="AS310" s="3438" t="str">
        <f t="shared" si="4"/>
        <v>Please complete all cells in row</v>
      </c>
      <c r="AT310" s="3132">
        <v>3</v>
      </c>
      <c r="AU310" s="3485"/>
    </row>
    <row r="311" spans="2:47" ht="17.25" customHeight="1">
      <c r="B311" s="2790" t="s">
        <v>6475</v>
      </c>
      <c r="C311" s="2791" t="s">
        <v>5869</v>
      </c>
      <c r="D311" s="2792" t="s">
        <v>731</v>
      </c>
      <c r="E311" s="2792">
        <v>3</v>
      </c>
      <c r="F311" s="2801"/>
      <c r="G311" s="2801"/>
      <c r="H311" s="2801"/>
      <c r="I311" s="2801"/>
      <c r="J311" s="2801"/>
      <c r="K311" s="2801"/>
      <c r="L311" s="2802"/>
      <c r="M311" s="2800"/>
      <c r="N311" s="2803"/>
      <c r="O311" s="2801"/>
      <c r="P311" s="2801"/>
      <c r="Q311" s="2801"/>
      <c r="R311" s="2801"/>
      <c r="S311" s="2801"/>
      <c r="T311" s="2802"/>
      <c r="V311" s="2803"/>
      <c r="W311" s="2801"/>
      <c r="X311" s="2801"/>
      <c r="Y311" s="2801"/>
      <c r="Z311" s="2801"/>
      <c r="AA311" s="2801"/>
      <c r="AB311" s="2802"/>
      <c r="AD311" s="2640"/>
      <c r="AE311" s="2638"/>
      <c r="AF311" s="2638"/>
      <c r="AG311" s="2641"/>
      <c r="AH311" s="2642"/>
      <c r="AI311" s="2642"/>
      <c r="AJ311" s="2642"/>
      <c r="AK311" s="2642"/>
      <c r="AL311" s="2642"/>
      <c r="AM311" s="2642"/>
      <c r="AN311" s="2750"/>
      <c r="AO311" s="2758"/>
      <c r="AP311" s="2548" t="s">
        <v>7392</v>
      </c>
      <c r="AS311" s="3438" t="str">
        <f t="shared" si="4"/>
        <v>Please complete all cells in row</v>
      </c>
      <c r="AT311" s="3132">
        <v>3</v>
      </c>
      <c r="AU311" s="3485"/>
    </row>
    <row r="312" spans="2:47" ht="17.25" customHeight="1">
      <c r="B312" s="2790" t="s">
        <v>6477</v>
      </c>
      <c r="C312" s="2791" t="s">
        <v>5869</v>
      </c>
      <c r="D312" s="2792" t="s">
        <v>731</v>
      </c>
      <c r="E312" s="2792">
        <v>3</v>
      </c>
      <c r="F312" s="2801"/>
      <c r="G312" s="2801"/>
      <c r="H312" s="2801"/>
      <c r="I312" s="2801"/>
      <c r="J312" s="2801"/>
      <c r="K312" s="2801"/>
      <c r="L312" s="2802"/>
      <c r="M312" s="2800"/>
      <c r="N312" s="2803"/>
      <c r="O312" s="2801"/>
      <c r="P312" s="2801"/>
      <c r="Q312" s="2801"/>
      <c r="R312" s="2801"/>
      <c r="S312" s="2801"/>
      <c r="T312" s="2802"/>
      <c r="V312" s="2803"/>
      <c r="W312" s="2801"/>
      <c r="X312" s="2801"/>
      <c r="Y312" s="2801"/>
      <c r="Z312" s="2801"/>
      <c r="AA312" s="2801"/>
      <c r="AB312" s="2802"/>
      <c r="AD312" s="2640"/>
      <c r="AE312" s="2638"/>
      <c r="AF312" s="2638"/>
      <c r="AG312" s="2641"/>
      <c r="AH312" s="2642"/>
      <c r="AI312" s="2642"/>
      <c r="AJ312" s="2642"/>
      <c r="AK312" s="2642"/>
      <c r="AL312" s="2642"/>
      <c r="AM312" s="2642"/>
      <c r="AN312" s="2750"/>
      <c r="AO312" s="2758"/>
      <c r="AP312" s="2548" t="s">
        <v>7393</v>
      </c>
      <c r="AS312" s="3438" t="str">
        <f t="shared" si="4"/>
        <v>Please complete all cells in row</v>
      </c>
      <c r="AT312" s="3132">
        <v>3</v>
      </c>
      <c r="AU312" s="3485"/>
    </row>
    <row r="313" spans="2:47" ht="17.25" customHeight="1">
      <c r="B313" s="2790" t="s">
        <v>6479</v>
      </c>
      <c r="C313" s="2791" t="s">
        <v>5869</v>
      </c>
      <c r="D313" s="2792" t="s">
        <v>731</v>
      </c>
      <c r="E313" s="2792">
        <v>3</v>
      </c>
      <c r="F313" s="2801"/>
      <c r="G313" s="2801"/>
      <c r="H313" s="2801"/>
      <c r="I313" s="2801"/>
      <c r="J313" s="2801"/>
      <c r="K313" s="2801"/>
      <c r="L313" s="2802"/>
      <c r="M313" s="2800"/>
      <c r="N313" s="2803"/>
      <c r="O313" s="2801"/>
      <c r="P313" s="2801"/>
      <c r="Q313" s="2801"/>
      <c r="R313" s="2801"/>
      <c r="S313" s="2801"/>
      <c r="T313" s="2802"/>
      <c r="V313" s="2803"/>
      <c r="W313" s="2801"/>
      <c r="X313" s="2801"/>
      <c r="Y313" s="2801"/>
      <c r="Z313" s="2801"/>
      <c r="AA313" s="2801"/>
      <c r="AB313" s="2802"/>
      <c r="AD313" s="2640"/>
      <c r="AE313" s="2638"/>
      <c r="AF313" s="2638"/>
      <c r="AG313" s="2641"/>
      <c r="AH313" s="2642"/>
      <c r="AI313" s="2642"/>
      <c r="AJ313" s="2642"/>
      <c r="AK313" s="2642"/>
      <c r="AL313" s="2642"/>
      <c r="AM313" s="2642"/>
      <c r="AN313" s="2750"/>
      <c r="AO313" s="2758"/>
      <c r="AP313" s="2548" t="s">
        <v>7394</v>
      </c>
      <c r="AS313" s="3438" t="str">
        <f t="shared" si="4"/>
        <v>Please complete all cells in row</v>
      </c>
      <c r="AT313" s="3132">
        <v>3</v>
      </c>
      <c r="AU313" s="3485"/>
    </row>
    <row r="314" spans="2:47" ht="17.25" customHeight="1">
      <c r="B314" s="2790" t="s">
        <v>6481</v>
      </c>
      <c r="C314" s="2791" t="s">
        <v>5869</v>
      </c>
      <c r="D314" s="2792" t="s">
        <v>731</v>
      </c>
      <c r="E314" s="2792">
        <v>3</v>
      </c>
      <c r="F314" s="2801"/>
      <c r="G314" s="2801"/>
      <c r="H314" s="2801"/>
      <c r="I314" s="2801"/>
      <c r="J314" s="2801"/>
      <c r="K314" s="2801"/>
      <c r="L314" s="2802"/>
      <c r="M314" s="2800"/>
      <c r="N314" s="2803"/>
      <c r="O314" s="2801"/>
      <c r="P314" s="2801"/>
      <c r="Q314" s="2801"/>
      <c r="R314" s="2801"/>
      <c r="S314" s="2801"/>
      <c r="T314" s="2802"/>
      <c r="V314" s="2803"/>
      <c r="W314" s="2801"/>
      <c r="X314" s="2801"/>
      <c r="Y314" s="2801"/>
      <c r="Z314" s="2801"/>
      <c r="AA314" s="2801"/>
      <c r="AB314" s="2802"/>
      <c r="AD314" s="2640"/>
      <c r="AE314" s="2638"/>
      <c r="AF314" s="2638"/>
      <c r="AG314" s="2641"/>
      <c r="AH314" s="2642"/>
      <c r="AI314" s="2642"/>
      <c r="AJ314" s="2642"/>
      <c r="AK314" s="2642"/>
      <c r="AL314" s="2642"/>
      <c r="AM314" s="2642"/>
      <c r="AN314" s="2750"/>
      <c r="AO314" s="2758"/>
      <c r="AP314" s="2548" t="s">
        <v>7395</v>
      </c>
      <c r="AS314" s="3438" t="str">
        <f t="shared" si="4"/>
        <v>Please complete all cells in row</v>
      </c>
      <c r="AT314" s="3132">
        <v>3</v>
      </c>
      <c r="AU314" s="3485"/>
    </row>
    <row r="315" spans="2:47" ht="17.25" customHeight="1">
      <c r="B315" s="2790" t="s">
        <v>6483</v>
      </c>
      <c r="C315" s="2791" t="s">
        <v>5869</v>
      </c>
      <c r="D315" s="2792" t="s">
        <v>731</v>
      </c>
      <c r="E315" s="2792">
        <v>3</v>
      </c>
      <c r="F315" s="2801"/>
      <c r="G315" s="2801"/>
      <c r="H315" s="2801"/>
      <c r="I315" s="2801"/>
      <c r="J315" s="2801"/>
      <c r="K315" s="2801"/>
      <c r="L315" s="2802"/>
      <c r="M315" s="2800"/>
      <c r="N315" s="2803"/>
      <c r="O315" s="2801"/>
      <c r="P315" s="2801"/>
      <c r="Q315" s="2801"/>
      <c r="R315" s="2801"/>
      <c r="S315" s="2801"/>
      <c r="T315" s="2802"/>
      <c r="V315" s="2803"/>
      <c r="W315" s="2801"/>
      <c r="X315" s="2801"/>
      <c r="Y315" s="2801"/>
      <c r="Z315" s="2801"/>
      <c r="AA315" s="2801"/>
      <c r="AB315" s="2802"/>
      <c r="AD315" s="2640"/>
      <c r="AE315" s="2638"/>
      <c r="AF315" s="2638"/>
      <c r="AG315" s="2641"/>
      <c r="AH315" s="2642"/>
      <c r="AI315" s="2642"/>
      <c r="AJ315" s="2642"/>
      <c r="AK315" s="2642"/>
      <c r="AL315" s="2642"/>
      <c r="AM315" s="2642"/>
      <c r="AN315" s="2750"/>
      <c r="AO315" s="2758"/>
      <c r="AP315" s="2548" t="s">
        <v>7396</v>
      </c>
      <c r="AS315" s="3438" t="str">
        <f t="shared" si="4"/>
        <v>Please complete all cells in row</v>
      </c>
      <c r="AT315" s="3132">
        <v>3</v>
      </c>
      <c r="AU315" s="3485"/>
    </row>
    <row r="316" spans="2:47" ht="17.25" customHeight="1">
      <c r="B316" s="2790" t="s">
        <v>6485</v>
      </c>
      <c r="C316" s="2791" t="s">
        <v>5869</v>
      </c>
      <c r="D316" s="2792" t="s">
        <v>731</v>
      </c>
      <c r="E316" s="2792">
        <v>3</v>
      </c>
      <c r="F316" s="2801"/>
      <c r="G316" s="2801"/>
      <c r="H316" s="2801"/>
      <c r="I316" s="2801"/>
      <c r="J316" s="2801"/>
      <c r="K316" s="2801"/>
      <c r="L316" s="2802"/>
      <c r="M316" s="2800"/>
      <c r="N316" s="2803"/>
      <c r="O316" s="2801"/>
      <c r="P316" s="2801"/>
      <c r="Q316" s="2801"/>
      <c r="R316" s="2801"/>
      <c r="S316" s="2801"/>
      <c r="T316" s="2802"/>
      <c r="V316" s="2803"/>
      <c r="W316" s="2801"/>
      <c r="X316" s="2801"/>
      <c r="Y316" s="2801"/>
      <c r="Z316" s="2801"/>
      <c r="AA316" s="2801"/>
      <c r="AB316" s="2802"/>
      <c r="AD316" s="2640"/>
      <c r="AE316" s="2638"/>
      <c r="AF316" s="2638"/>
      <c r="AG316" s="2641"/>
      <c r="AH316" s="2642"/>
      <c r="AI316" s="2642"/>
      <c r="AJ316" s="2642"/>
      <c r="AK316" s="2642"/>
      <c r="AL316" s="2642"/>
      <c r="AM316" s="2642"/>
      <c r="AN316" s="2750"/>
      <c r="AO316" s="2758"/>
      <c r="AP316" s="2548" t="s">
        <v>7397</v>
      </c>
      <c r="AS316" s="3438" t="str">
        <f t="shared" si="4"/>
        <v>Please complete all cells in row</v>
      </c>
      <c r="AT316" s="3132">
        <v>3</v>
      </c>
      <c r="AU316" s="3485"/>
    </row>
    <row r="317" spans="2:47" ht="17.25" customHeight="1">
      <c r="B317" s="2790" t="s">
        <v>6487</v>
      </c>
      <c r="C317" s="2791" t="s">
        <v>5869</v>
      </c>
      <c r="D317" s="2792" t="s">
        <v>731</v>
      </c>
      <c r="E317" s="2792">
        <v>3</v>
      </c>
      <c r="F317" s="2801"/>
      <c r="G317" s="2801"/>
      <c r="H317" s="2801"/>
      <c r="I317" s="2801"/>
      <c r="J317" s="2801"/>
      <c r="K317" s="2801"/>
      <c r="L317" s="2802"/>
      <c r="M317" s="2800"/>
      <c r="N317" s="2803"/>
      <c r="O317" s="2801"/>
      <c r="P317" s="2801"/>
      <c r="Q317" s="2801"/>
      <c r="R317" s="2801"/>
      <c r="S317" s="2801"/>
      <c r="T317" s="2802"/>
      <c r="V317" s="2803"/>
      <c r="W317" s="2801"/>
      <c r="X317" s="2801"/>
      <c r="Y317" s="2801"/>
      <c r="Z317" s="2801"/>
      <c r="AA317" s="2801"/>
      <c r="AB317" s="2802"/>
      <c r="AD317" s="2640"/>
      <c r="AE317" s="2638"/>
      <c r="AF317" s="2638"/>
      <c r="AG317" s="2641"/>
      <c r="AH317" s="2642"/>
      <c r="AI317" s="2642"/>
      <c r="AJ317" s="2642"/>
      <c r="AK317" s="2642"/>
      <c r="AL317" s="2642"/>
      <c r="AM317" s="2642"/>
      <c r="AN317" s="2750"/>
      <c r="AO317" s="2758"/>
      <c r="AP317" s="2548" t="s">
        <v>7398</v>
      </c>
      <c r="AS317" s="3438" t="str">
        <f t="shared" si="4"/>
        <v>Please complete all cells in row</v>
      </c>
      <c r="AT317" s="3132">
        <v>3</v>
      </c>
      <c r="AU317" s="3485"/>
    </row>
    <row r="318" spans="2:47" ht="17.25" customHeight="1">
      <c r="B318" s="2790" t="s">
        <v>6489</v>
      </c>
      <c r="C318" s="2791" t="s">
        <v>5869</v>
      </c>
      <c r="D318" s="2792" t="s">
        <v>731</v>
      </c>
      <c r="E318" s="2792">
        <v>3</v>
      </c>
      <c r="F318" s="2801"/>
      <c r="G318" s="2801"/>
      <c r="H318" s="2801"/>
      <c r="I318" s="2801"/>
      <c r="J318" s="2801"/>
      <c r="K318" s="2801"/>
      <c r="L318" s="2802"/>
      <c r="M318" s="2800"/>
      <c r="N318" s="2803"/>
      <c r="O318" s="2801"/>
      <c r="P318" s="2801"/>
      <c r="Q318" s="2801"/>
      <c r="R318" s="2801"/>
      <c r="S318" s="2801"/>
      <c r="T318" s="2802"/>
      <c r="V318" s="2803"/>
      <c r="W318" s="2801"/>
      <c r="X318" s="2801"/>
      <c r="Y318" s="2801"/>
      <c r="Z318" s="2801"/>
      <c r="AA318" s="2801"/>
      <c r="AB318" s="2802"/>
      <c r="AD318" s="2640"/>
      <c r="AE318" s="2638"/>
      <c r="AF318" s="2638"/>
      <c r="AG318" s="2641"/>
      <c r="AH318" s="2642"/>
      <c r="AI318" s="2642"/>
      <c r="AJ318" s="2642"/>
      <c r="AK318" s="2642"/>
      <c r="AL318" s="2642"/>
      <c r="AM318" s="2642"/>
      <c r="AN318" s="2750"/>
      <c r="AO318" s="2758"/>
      <c r="AP318" s="2548" t="s">
        <v>7399</v>
      </c>
      <c r="AS318" s="3438" t="str">
        <f t="shared" si="4"/>
        <v>Please complete all cells in row</v>
      </c>
      <c r="AT318" s="3132">
        <v>3</v>
      </c>
      <c r="AU318" s="3485"/>
    </row>
    <row r="319" spans="2:47" ht="17.25" customHeight="1">
      <c r="B319" s="2790" t="s">
        <v>6491</v>
      </c>
      <c r="C319" s="2791" t="s">
        <v>5869</v>
      </c>
      <c r="D319" s="2792" t="s">
        <v>731</v>
      </c>
      <c r="E319" s="2792">
        <v>3</v>
      </c>
      <c r="F319" s="2801"/>
      <c r="G319" s="2801"/>
      <c r="H319" s="2801"/>
      <c r="I319" s="2801"/>
      <c r="J319" s="2801"/>
      <c r="K319" s="2801"/>
      <c r="L319" s="2802"/>
      <c r="M319" s="2800"/>
      <c r="N319" s="2803"/>
      <c r="O319" s="2801"/>
      <c r="P319" s="2801"/>
      <c r="Q319" s="2801"/>
      <c r="R319" s="2801"/>
      <c r="S319" s="2801"/>
      <c r="T319" s="2802"/>
      <c r="V319" s="2803"/>
      <c r="W319" s="2801"/>
      <c r="X319" s="2801"/>
      <c r="Y319" s="2801"/>
      <c r="Z319" s="2801"/>
      <c r="AA319" s="2801"/>
      <c r="AB319" s="2802"/>
      <c r="AD319" s="2640"/>
      <c r="AE319" s="2638"/>
      <c r="AF319" s="2638"/>
      <c r="AG319" s="2641"/>
      <c r="AH319" s="2642"/>
      <c r="AI319" s="2642"/>
      <c r="AJ319" s="2642"/>
      <c r="AK319" s="2642"/>
      <c r="AL319" s="2642"/>
      <c r="AM319" s="2642"/>
      <c r="AN319" s="2750"/>
      <c r="AO319" s="2758"/>
      <c r="AP319" s="2548" t="s">
        <v>7400</v>
      </c>
      <c r="AS319" s="3438" t="str">
        <f t="shared" si="4"/>
        <v>Please complete all cells in row</v>
      </c>
      <c r="AT319" s="3132">
        <v>3</v>
      </c>
      <c r="AU319" s="3485"/>
    </row>
    <row r="320" spans="2:47" ht="17.25" customHeight="1">
      <c r="B320" s="2790" t="s">
        <v>6493</v>
      </c>
      <c r="C320" s="2791" t="s">
        <v>5869</v>
      </c>
      <c r="D320" s="2792" t="s">
        <v>731</v>
      </c>
      <c r="E320" s="2792">
        <v>3</v>
      </c>
      <c r="F320" s="2801"/>
      <c r="G320" s="2801"/>
      <c r="H320" s="2801"/>
      <c r="I320" s="2801"/>
      <c r="J320" s="2801"/>
      <c r="K320" s="2801"/>
      <c r="L320" s="2802"/>
      <c r="M320" s="2800"/>
      <c r="N320" s="2803"/>
      <c r="O320" s="2801"/>
      <c r="P320" s="2801"/>
      <c r="Q320" s="2801"/>
      <c r="R320" s="2801"/>
      <c r="S320" s="2801"/>
      <c r="T320" s="2802"/>
      <c r="V320" s="2803"/>
      <c r="W320" s="2801"/>
      <c r="X320" s="2801"/>
      <c r="Y320" s="2801"/>
      <c r="Z320" s="2801"/>
      <c r="AA320" s="2801"/>
      <c r="AB320" s="2802"/>
      <c r="AD320" s="2640"/>
      <c r="AE320" s="2638"/>
      <c r="AF320" s="2638"/>
      <c r="AG320" s="2641"/>
      <c r="AH320" s="2642"/>
      <c r="AI320" s="2642"/>
      <c r="AJ320" s="2642"/>
      <c r="AK320" s="2642"/>
      <c r="AL320" s="2642"/>
      <c r="AM320" s="2642"/>
      <c r="AN320" s="2750"/>
      <c r="AO320" s="2758"/>
      <c r="AP320" s="2548" t="s">
        <v>7401</v>
      </c>
      <c r="AS320" s="3438" t="str">
        <f t="shared" si="4"/>
        <v>Please complete all cells in row</v>
      </c>
      <c r="AT320" s="3132">
        <v>3</v>
      </c>
      <c r="AU320" s="3485"/>
    </row>
    <row r="321" spans="2:47" ht="17.25" customHeight="1">
      <c r="B321" s="2790" t="s">
        <v>6495</v>
      </c>
      <c r="C321" s="2791" t="s">
        <v>5869</v>
      </c>
      <c r="D321" s="2792" t="s">
        <v>731</v>
      </c>
      <c r="E321" s="2792">
        <v>3</v>
      </c>
      <c r="F321" s="2801"/>
      <c r="G321" s="2801"/>
      <c r="H321" s="2801"/>
      <c r="I321" s="2801"/>
      <c r="J321" s="2801"/>
      <c r="K321" s="2801"/>
      <c r="L321" s="2802"/>
      <c r="M321" s="2800"/>
      <c r="N321" s="2803"/>
      <c r="O321" s="2801"/>
      <c r="P321" s="2801"/>
      <c r="Q321" s="2801"/>
      <c r="R321" s="2801"/>
      <c r="S321" s="2801"/>
      <c r="T321" s="2802"/>
      <c r="V321" s="2803"/>
      <c r="W321" s="2801"/>
      <c r="X321" s="2801"/>
      <c r="Y321" s="2801"/>
      <c r="Z321" s="2801"/>
      <c r="AA321" s="2801"/>
      <c r="AB321" s="2802"/>
      <c r="AD321" s="2640"/>
      <c r="AE321" s="2638"/>
      <c r="AF321" s="2638"/>
      <c r="AG321" s="2641"/>
      <c r="AH321" s="2642"/>
      <c r="AI321" s="2642"/>
      <c r="AJ321" s="2642"/>
      <c r="AK321" s="2642"/>
      <c r="AL321" s="2642"/>
      <c r="AM321" s="2642"/>
      <c r="AN321" s="2750"/>
      <c r="AO321" s="2758"/>
      <c r="AP321" s="2548" t="s">
        <v>7402</v>
      </c>
      <c r="AS321" s="3438" t="str">
        <f t="shared" si="4"/>
        <v>Please complete all cells in row</v>
      </c>
      <c r="AT321" s="3132">
        <v>3</v>
      </c>
      <c r="AU321" s="3485"/>
    </row>
    <row r="322" spans="2:47" ht="17.25" customHeight="1">
      <c r="B322" s="2790" t="s">
        <v>6497</v>
      </c>
      <c r="C322" s="2791" t="s">
        <v>5869</v>
      </c>
      <c r="D322" s="2792" t="s">
        <v>731</v>
      </c>
      <c r="E322" s="2792">
        <v>3</v>
      </c>
      <c r="F322" s="2801"/>
      <c r="G322" s="2801"/>
      <c r="H322" s="2801"/>
      <c r="I322" s="2801"/>
      <c r="J322" s="2801"/>
      <c r="K322" s="2801"/>
      <c r="L322" s="2802"/>
      <c r="M322" s="2800"/>
      <c r="N322" s="2803"/>
      <c r="O322" s="2801"/>
      <c r="P322" s="2801"/>
      <c r="Q322" s="2801"/>
      <c r="R322" s="2801"/>
      <c r="S322" s="2801"/>
      <c r="T322" s="2802"/>
      <c r="V322" s="2803"/>
      <c r="W322" s="2801"/>
      <c r="X322" s="2801"/>
      <c r="Y322" s="2801"/>
      <c r="Z322" s="2801"/>
      <c r="AA322" s="2801"/>
      <c r="AB322" s="2802"/>
      <c r="AD322" s="2640"/>
      <c r="AE322" s="2638"/>
      <c r="AF322" s="2638"/>
      <c r="AG322" s="2641"/>
      <c r="AH322" s="2642"/>
      <c r="AI322" s="2642"/>
      <c r="AJ322" s="2642"/>
      <c r="AK322" s="2642"/>
      <c r="AL322" s="2642"/>
      <c r="AM322" s="2642"/>
      <c r="AN322" s="2750"/>
      <c r="AO322" s="2758"/>
      <c r="AP322" s="2548" t="s">
        <v>7403</v>
      </c>
      <c r="AS322" s="3438" t="str">
        <f t="shared" si="4"/>
        <v>Please complete all cells in row</v>
      </c>
      <c r="AT322" s="3132">
        <v>3</v>
      </c>
      <c r="AU322" s="3485"/>
    </row>
    <row r="323" spans="2:47" ht="17.25" customHeight="1">
      <c r="B323" s="2790" t="s">
        <v>6499</v>
      </c>
      <c r="C323" s="2791" t="s">
        <v>5869</v>
      </c>
      <c r="D323" s="2792" t="s">
        <v>731</v>
      </c>
      <c r="E323" s="2792">
        <v>3</v>
      </c>
      <c r="F323" s="2801"/>
      <c r="G323" s="2801"/>
      <c r="H323" s="2801"/>
      <c r="I323" s="2801"/>
      <c r="J323" s="2801"/>
      <c r="K323" s="2801"/>
      <c r="L323" s="2802"/>
      <c r="M323" s="2800"/>
      <c r="N323" s="2803"/>
      <c r="O323" s="2801"/>
      <c r="P323" s="2801"/>
      <c r="Q323" s="2801"/>
      <c r="R323" s="2801"/>
      <c r="S323" s="2801"/>
      <c r="T323" s="2802"/>
      <c r="V323" s="2803"/>
      <c r="W323" s="2801"/>
      <c r="X323" s="2801"/>
      <c r="Y323" s="2801"/>
      <c r="Z323" s="2801"/>
      <c r="AA323" s="2801"/>
      <c r="AB323" s="2802"/>
      <c r="AD323" s="2640"/>
      <c r="AE323" s="2638"/>
      <c r="AF323" s="2638"/>
      <c r="AG323" s="2641"/>
      <c r="AH323" s="2642"/>
      <c r="AI323" s="2642"/>
      <c r="AJ323" s="2642"/>
      <c r="AK323" s="2642"/>
      <c r="AL323" s="2642"/>
      <c r="AM323" s="2642"/>
      <c r="AN323" s="2750"/>
      <c r="AO323" s="2758"/>
      <c r="AP323" s="2548" t="s">
        <v>7404</v>
      </c>
      <c r="AS323" s="3438" t="str">
        <f t="shared" si="4"/>
        <v>Please complete all cells in row</v>
      </c>
      <c r="AT323" s="3132">
        <v>3</v>
      </c>
      <c r="AU323" s="3485"/>
    </row>
    <row r="324" spans="2:47" ht="17.25" customHeight="1">
      <c r="B324" s="2790" t="s">
        <v>6501</v>
      </c>
      <c r="C324" s="2791" t="s">
        <v>5869</v>
      </c>
      <c r="D324" s="2792" t="s">
        <v>731</v>
      </c>
      <c r="E324" s="2792">
        <v>3</v>
      </c>
      <c r="F324" s="2801"/>
      <c r="G324" s="2801"/>
      <c r="H324" s="2801"/>
      <c r="I324" s="2801"/>
      <c r="J324" s="2801"/>
      <c r="K324" s="2801"/>
      <c r="L324" s="2802"/>
      <c r="M324" s="2800"/>
      <c r="N324" s="2803"/>
      <c r="O324" s="2801"/>
      <c r="P324" s="2801"/>
      <c r="Q324" s="2801"/>
      <c r="R324" s="2801"/>
      <c r="S324" s="2801"/>
      <c r="T324" s="2802"/>
      <c r="V324" s="2803"/>
      <c r="W324" s="2801"/>
      <c r="X324" s="2801"/>
      <c r="Y324" s="2801"/>
      <c r="Z324" s="2801"/>
      <c r="AA324" s="2801"/>
      <c r="AB324" s="2802"/>
      <c r="AD324" s="2640"/>
      <c r="AE324" s="2638"/>
      <c r="AF324" s="2638"/>
      <c r="AG324" s="2641"/>
      <c r="AH324" s="2642"/>
      <c r="AI324" s="2642"/>
      <c r="AJ324" s="2642"/>
      <c r="AK324" s="2642"/>
      <c r="AL324" s="2642"/>
      <c r="AM324" s="2642"/>
      <c r="AN324" s="2750"/>
      <c r="AO324" s="2758"/>
      <c r="AP324" s="2548" t="s">
        <v>7405</v>
      </c>
      <c r="AS324" s="3438" t="str">
        <f t="shared" si="4"/>
        <v>Please complete all cells in row</v>
      </c>
      <c r="AT324" s="3132">
        <v>3</v>
      </c>
      <c r="AU324" s="3485"/>
    </row>
    <row r="325" spans="2:47" ht="17.25" customHeight="1">
      <c r="B325" s="2790" t="s">
        <v>6503</v>
      </c>
      <c r="C325" s="2791" t="s">
        <v>5869</v>
      </c>
      <c r="D325" s="2792" t="s">
        <v>731</v>
      </c>
      <c r="E325" s="2792">
        <v>3</v>
      </c>
      <c r="F325" s="2801"/>
      <c r="G325" s="2801"/>
      <c r="H325" s="2801"/>
      <c r="I325" s="2801"/>
      <c r="J325" s="2801"/>
      <c r="K325" s="2801"/>
      <c r="L325" s="2802"/>
      <c r="M325" s="2800"/>
      <c r="N325" s="2803"/>
      <c r="O325" s="2801"/>
      <c r="P325" s="2801"/>
      <c r="Q325" s="2801"/>
      <c r="R325" s="2801"/>
      <c r="S325" s="2801"/>
      <c r="T325" s="2802"/>
      <c r="V325" s="2803"/>
      <c r="W325" s="2801"/>
      <c r="X325" s="2801"/>
      <c r="Y325" s="2801"/>
      <c r="Z325" s="2801"/>
      <c r="AA325" s="2801"/>
      <c r="AB325" s="2802"/>
      <c r="AD325" s="2640"/>
      <c r="AE325" s="2638"/>
      <c r="AF325" s="2638"/>
      <c r="AG325" s="2641"/>
      <c r="AH325" s="2642"/>
      <c r="AI325" s="2642"/>
      <c r="AJ325" s="2642"/>
      <c r="AK325" s="2642"/>
      <c r="AL325" s="2642"/>
      <c r="AM325" s="2642"/>
      <c r="AN325" s="2750"/>
      <c r="AO325" s="2758"/>
      <c r="AP325" s="2548" t="s">
        <v>7406</v>
      </c>
      <c r="AS325" s="3438" t="str">
        <f t="shared" si="4"/>
        <v>Please complete all cells in row</v>
      </c>
      <c r="AT325" s="3132">
        <v>3</v>
      </c>
      <c r="AU325" s="3485"/>
    </row>
    <row r="326" spans="2:47" ht="17.25" customHeight="1">
      <c r="B326" s="2790" t="s">
        <v>6505</v>
      </c>
      <c r="C326" s="2791" t="s">
        <v>5869</v>
      </c>
      <c r="D326" s="2792" t="s">
        <v>731</v>
      </c>
      <c r="E326" s="2792">
        <v>3</v>
      </c>
      <c r="F326" s="2801"/>
      <c r="G326" s="2801"/>
      <c r="H326" s="2801"/>
      <c r="I326" s="2801"/>
      <c r="J326" s="2801"/>
      <c r="K326" s="2801"/>
      <c r="L326" s="2802"/>
      <c r="M326" s="2800"/>
      <c r="N326" s="2803"/>
      <c r="O326" s="2801"/>
      <c r="P326" s="2801"/>
      <c r="Q326" s="2801"/>
      <c r="R326" s="2801"/>
      <c r="S326" s="2801"/>
      <c r="T326" s="2802"/>
      <c r="V326" s="2803"/>
      <c r="W326" s="2801"/>
      <c r="X326" s="2801"/>
      <c r="Y326" s="2801"/>
      <c r="Z326" s="2801"/>
      <c r="AA326" s="2801"/>
      <c r="AB326" s="2802"/>
      <c r="AD326" s="2640"/>
      <c r="AE326" s="2638"/>
      <c r="AF326" s="2638"/>
      <c r="AG326" s="2641"/>
      <c r="AH326" s="2642"/>
      <c r="AI326" s="2642"/>
      <c r="AJ326" s="2642"/>
      <c r="AK326" s="2642"/>
      <c r="AL326" s="2642"/>
      <c r="AM326" s="2642"/>
      <c r="AN326" s="2750"/>
      <c r="AO326" s="2758"/>
      <c r="AP326" s="2548" t="s">
        <v>7407</v>
      </c>
      <c r="AS326" s="3438" t="str">
        <f t="shared" si="4"/>
        <v>Please complete all cells in row</v>
      </c>
      <c r="AT326" s="3132">
        <v>3</v>
      </c>
      <c r="AU326" s="3485"/>
    </row>
    <row r="327" spans="2:47" ht="17.25" customHeight="1">
      <c r="B327" s="2790" t="s">
        <v>6507</v>
      </c>
      <c r="C327" s="2791" t="s">
        <v>5869</v>
      </c>
      <c r="D327" s="2792" t="s">
        <v>731</v>
      </c>
      <c r="E327" s="2792">
        <v>3</v>
      </c>
      <c r="F327" s="2801"/>
      <c r="G327" s="2801"/>
      <c r="H327" s="2801"/>
      <c r="I327" s="2801"/>
      <c r="J327" s="2801"/>
      <c r="K327" s="2801"/>
      <c r="L327" s="2802"/>
      <c r="M327" s="2800"/>
      <c r="N327" s="2803"/>
      <c r="O327" s="2801"/>
      <c r="P327" s="2801"/>
      <c r="Q327" s="2801"/>
      <c r="R327" s="2801"/>
      <c r="S327" s="2801"/>
      <c r="T327" s="2802"/>
      <c r="V327" s="2803"/>
      <c r="W327" s="2801"/>
      <c r="X327" s="2801"/>
      <c r="Y327" s="2801"/>
      <c r="Z327" s="2801"/>
      <c r="AA327" s="2801"/>
      <c r="AB327" s="2802"/>
      <c r="AD327" s="2640"/>
      <c r="AE327" s="2638"/>
      <c r="AF327" s="2638"/>
      <c r="AG327" s="2641"/>
      <c r="AH327" s="2642"/>
      <c r="AI327" s="2642"/>
      <c r="AJ327" s="2642"/>
      <c r="AK327" s="2642"/>
      <c r="AL327" s="2642"/>
      <c r="AM327" s="2642"/>
      <c r="AN327" s="2750"/>
      <c r="AO327" s="2758"/>
      <c r="AP327" s="2548" t="s">
        <v>7408</v>
      </c>
      <c r="AS327" s="3438" t="str">
        <f t="shared" ref="AS327:AS390" si="5">IF( COUNTBLANK(F327:AN327) = AT327, 0, rngIncomplete )</f>
        <v>Please complete all cells in row</v>
      </c>
      <c r="AT327" s="3132">
        <v>3</v>
      </c>
      <c r="AU327" s="3485"/>
    </row>
    <row r="328" spans="2:47" ht="17.25" customHeight="1">
      <c r="B328" s="2790" t="s">
        <v>6509</v>
      </c>
      <c r="C328" s="2791" t="s">
        <v>5869</v>
      </c>
      <c r="D328" s="2792" t="s">
        <v>731</v>
      </c>
      <c r="E328" s="2792">
        <v>3</v>
      </c>
      <c r="F328" s="2801"/>
      <c r="G328" s="2801"/>
      <c r="H328" s="2801"/>
      <c r="I328" s="2801"/>
      <c r="J328" s="2801"/>
      <c r="K328" s="2801"/>
      <c r="L328" s="2802"/>
      <c r="M328" s="2800"/>
      <c r="N328" s="2803"/>
      <c r="O328" s="2801"/>
      <c r="P328" s="2801"/>
      <c r="Q328" s="2801"/>
      <c r="R328" s="2801"/>
      <c r="S328" s="2801"/>
      <c r="T328" s="2802"/>
      <c r="V328" s="2803"/>
      <c r="W328" s="2801"/>
      <c r="X328" s="2801"/>
      <c r="Y328" s="2801"/>
      <c r="Z328" s="2801"/>
      <c r="AA328" s="2801"/>
      <c r="AB328" s="2802"/>
      <c r="AD328" s="2640"/>
      <c r="AE328" s="2638"/>
      <c r="AF328" s="2638"/>
      <c r="AG328" s="2641"/>
      <c r="AH328" s="2642"/>
      <c r="AI328" s="2642"/>
      <c r="AJ328" s="2642"/>
      <c r="AK328" s="2642"/>
      <c r="AL328" s="2642"/>
      <c r="AM328" s="2642"/>
      <c r="AN328" s="2750"/>
      <c r="AO328" s="2758"/>
      <c r="AP328" s="2548" t="s">
        <v>7409</v>
      </c>
      <c r="AS328" s="3438" t="str">
        <f t="shared" si="5"/>
        <v>Please complete all cells in row</v>
      </c>
      <c r="AT328" s="3132">
        <v>3</v>
      </c>
      <c r="AU328" s="3485"/>
    </row>
    <row r="329" spans="2:47" ht="17.25" customHeight="1">
      <c r="B329" s="2790" t="s">
        <v>6511</v>
      </c>
      <c r="C329" s="2791" t="s">
        <v>5869</v>
      </c>
      <c r="D329" s="2792" t="s">
        <v>731</v>
      </c>
      <c r="E329" s="2792">
        <v>3</v>
      </c>
      <c r="F329" s="2801"/>
      <c r="G329" s="2801"/>
      <c r="H329" s="2801"/>
      <c r="I329" s="2801"/>
      <c r="J329" s="2801"/>
      <c r="K329" s="2801"/>
      <c r="L329" s="2802"/>
      <c r="M329" s="2800"/>
      <c r="N329" s="2803"/>
      <c r="O329" s="2801"/>
      <c r="P329" s="2801"/>
      <c r="Q329" s="2801"/>
      <c r="R329" s="2801"/>
      <c r="S329" s="2801"/>
      <c r="T329" s="2802"/>
      <c r="V329" s="2803"/>
      <c r="W329" s="2801"/>
      <c r="X329" s="2801"/>
      <c r="Y329" s="2801"/>
      <c r="Z329" s="2801"/>
      <c r="AA329" s="2801"/>
      <c r="AB329" s="2802"/>
      <c r="AD329" s="2640"/>
      <c r="AE329" s="2638"/>
      <c r="AF329" s="2638"/>
      <c r="AG329" s="2641"/>
      <c r="AH329" s="2642"/>
      <c r="AI329" s="2642"/>
      <c r="AJ329" s="2642"/>
      <c r="AK329" s="2642"/>
      <c r="AL329" s="2642"/>
      <c r="AM329" s="2642"/>
      <c r="AN329" s="2750"/>
      <c r="AO329" s="2758"/>
      <c r="AP329" s="2548" t="s">
        <v>7410</v>
      </c>
      <c r="AS329" s="3438" t="str">
        <f t="shared" si="5"/>
        <v>Please complete all cells in row</v>
      </c>
      <c r="AT329" s="3132">
        <v>3</v>
      </c>
      <c r="AU329" s="3485"/>
    </row>
    <row r="330" spans="2:47" ht="17.25" customHeight="1">
      <c r="B330" s="2790" t="s">
        <v>6513</v>
      </c>
      <c r="C330" s="2791" t="s">
        <v>5869</v>
      </c>
      <c r="D330" s="2792" t="s">
        <v>731</v>
      </c>
      <c r="E330" s="2792">
        <v>3</v>
      </c>
      <c r="F330" s="2801"/>
      <c r="G330" s="2801"/>
      <c r="H330" s="2801"/>
      <c r="I330" s="2801"/>
      <c r="J330" s="2801"/>
      <c r="K330" s="2801"/>
      <c r="L330" s="2802"/>
      <c r="M330" s="2800"/>
      <c r="N330" s="2803"/>
      <c r="O330" s="2801"/>
      <c r="P330" s="2801"/>
      <c r="Q330" s="2801"/>
      <c r="R330" s="2801"/>
      <c r="S330" s="2801"/>
      <c r="T330" s="2802"/>
      <c r="V330" s="2803"/>
      <c r="W330" s="2801"/>
      <c r="X330" s="2801"/>
      <c r="Y330" s="2801"/>
      <c r="Z330" s="2801"/>
      <c r="AA330" s="2801"/>
      <c r="AB330" s="2802"/>
      <c r="AD330" s="2640"/>
      <c r="AE330" s="2638"/>
      <c r="AF330" s="2638"/>
      <c r="AG330" s="2641"/>
      <c r="AH330" s="2642"/>
      <c r="AI330" s="2642"/>
      <c r="AJ330" s="2642"/>
      <c r="AK330" s="2642"/>
      <c r="AL330" s="2642"/>
      <c r="AM330" s="2642"/>
      <c r="AN330" s="2750"/>
      <c r="AO330" s="2758"/>
      <c r="AP330" s="2548" t="s">
        <v>7411</v>
      </c>
      <c r="AS330" s="3438" t="str">
        <f t="shared" si="5"/>
        <v>Please complete all cells in row</v>
      </c>
      <c r="AT330" s="3132">
        <v>3</v>
      </c>
      <c r="AU330" s="3485"/>
    </row>
    <row r="331" spans="2:47" ht="17.25" customHeight="1">
      <c r="B331" s="2790" t="s">
        <v>6515</v>
      </c>
      <c r="C331" s="2791" t="s">
        <v>5869</v>
      </c>
      <c r="D331" s="2792" t="s">
        <v>731</v>
      </c>
      <c r="E331" s="2792">
        <v>3</v>
      </c>
      <c r="F331" s="2801"/>
      <c r="G331" s="2801"/>
      <c r="H331" s="2801"/>
      <c r="I331" s="2801"/>
      <c r="J331" s="2801"/>
      <c r="K331" s="2801"/>
      <c r="L331" s="2802"/>
      <c r="M331" s="2800"/>
      <c r="N331" s="2803"/>
      <c r="O331" s="2801"/>
      <c r="P331" s="2801"/>
      <c r="Q331" s="2801"/>
      <c r="R331" s="2801"/>
      <c r="S331" s="2801"/>
      <c r="T331" s="2802"/>
      <c r="V331" s="2803"/>
      <c r="W331" s="2801"/>
      <c r="X331" s="2801"/>
      <c r="Y331" s="2801"/>
      <c r="Z331" s="2801"/>
      <c r="AA331" s="2801"/>
      <c r="AB331" s="2802"/>
      <c r="AD331" s="2640"/>
      <c r="AE331" s="2638"/>
      <c r="AF331" s="2638"/>
      <c r="AG331" s="2641"/>
      <c r="AH331" s="2642"/>
      <c r="AI331" s="2642"/>
      <c r="AJ331" s="2642"/>
      <c r="AK331" s="2642"/>
      <c r="AL331" s="2642"/>
      <c r="AM331" s="2642"/>
      <c r="AN331" s="2750"/>
      <c r="AO331" s="2758"/>
      <c r="AP331" s="2548" t="s">
        <v>7412</v>
      </c>
      <c r="AS331" s="3438" t="str">
        <f t="shared" si="5"/>
        <v>Please complete all cells in row</v>
      </c>
      <c r="AT331" s="3132">
        <v>3</v>
      </c>
      <c r="AU331" s="3485"/>
    </row>
    <row r="332" spans="2:47" ht="17.25" customHeight="1">
      <c r="B332" s="2790" t="s">
        <v>6517</v>
      </c>
      <c r="C332" s="2791" t="s">
        <v>5869</v>
      </c>
      <c r="D332" s="2792" t="s">
        <v>731</v>
      </c>
      <c r="E332" s="2792">
        <v>3</v>
      </c>
      <c r="F332" s="2801"/>
      <c r="G332" s="2801"/>
      <c r="H332" s="2801"/>
      <c r="I332" s="2801"/>
      <c r="J332" s="2801"/>
      <c r="K332" s="2801"/>
      <c r="L332" s="2802"/>
      <c r="M332" s="2800"/>
      <c r="N332" s="2803"/>
      <c r="O332" s="2801"/>
      <c r="P332" s="2801"/>
      <c r="Q332" s="2801"/>
      <c r="R332" s="2801"/>
      <c r="S332" s="2801"/>
      <c r="T332" s="2802"/>
      <c r="V332" s="2803"/>
      <c r="W332" s="2801"/>
      <c r="X332" s="2801"/>
      <c r="Y332" s="2801"/>
      <c r="Z332" s="2801"/>
      <c r="AA332" s="2801"/>
      <c r="AB332" s="2802"/>
      <c r="AD332" s="2640"/>
      <c r="AE332" s="2638"/>
      <c r="AF332" s="2638"/>
      <c r="AG332" s="2641"/>
      <c r="AH332" s="2642"/>
      <c r="AI332" s="2642"/>
      <c r="AJ332" s="2642"/>
      <c r="AK332" s="2642"/>
      <c r="AL332" s="2642"/>
      <c r="AM332" s="2642"/>
      <c r="AN332" s="2750"/>
      <c r="AO332" s="2758"/>
      <c r="AP332" s="2548" t="s">
        <v>7413</v>
      </c>
      <c r="AS332" s="3438" t="str">
        <f t="shared" si="5"/>
        <v>Please complete all cells in row</v>
      </c>
      <c r="AT332" s="3132">
        <v>3</v>
      </c>
      <c r="AU332" s="3485"/>
    </row>
    <row r="333" spans="2:47" ht="17.25" customHeight="1">
      <c r="B333" s="2790" t="s">
        <v>6519</v>
      </c>
      <c r="C333" s="2791" t="s">
        <v>5869</v>
      </c>
      <c r="D333" s="2792" t="s">
        <v>731</v>
      </c>
      <c r="E333" s="2792">
        <v>3</v>
      </c>
      <c r="F333" s="2801"/>
      <c r="G333" s="2801"/>
      <c r="H333" s="2801"/>
      <c r="I333" s="2801"/>
      <c r="J333" s="2801"/>
      <c r="K333" s="2801"/>
      <c r="L333" s="2802"/>
      <c r="M333" s="2800"/>
      <c r="N333" s="2803"/>
      <c r="O333" s="2801"/>
      <c r="P333" s="2801"/>
      <c r="Q333" s="2801"/>
      <c r="R333" s="2801"/>
      <c r="S333" s="2801"/>
      <c r="T333" s="2802"/>
      <c r="V333" s="2803"/>
      <c r="W333" s="2801"/>
      <c r="X333" s="2801"/>
      <c r="Y333" s="2801"/>
      <c r="Z333" s="2801"/>
      <c r="AA333" s="2801"/>
      <c r="AB333" s="2802"/>
      <c r="AD333" s="2640"/>
      <c r="AE333" s="2638"/>
      <c r="AF333" s="2638"/>
      <c r="AG333" s="2641"/>
      <c r="AH333" s="2642"/>
      <c r="AI333" s="2642"/>
      <c r="AJ333" s="2642"/>
      <c r="AK333" s="2642"/>
      <c r="AL333" s="2642"/>
      <c r="AM333" s="2642"/>
      <c r="AN333" s="2750"/>
      <c r="AO333" s="2758"/>
      <c r="AP333" s="2548" t="s">
        <v>7414</v>
      </c>
      <c r="AS333" s="3438" t="str">
        <f t="shared" si="5"/>
        <v>Please complete all cells in row</v>
      </c>
      <c r="AT333" s="3132">
        <v>3</v>
      </c>
      <c r="AU333" s="3485"/>
    </row>
    <row r="334" spans="2:47" ht="17.25" customHeight="1">
      <c r="B334" s="2790" t="s">
        <v>6521</v>
      </c>
      <c r="C334" s="2791" t="s">
        <v>5869</v>
      </c>
      <c r="D334" s="2792" t="s">
        <v>731</v>
      </c>
      <c r="E334" s="2792">
        <v>3</v>
      </c>
      <c r="F334" s="2801"/>
      <c r="G334" s="2801"/>
      <c r="H334" s="2801"/>
      <c r="I334" s="2801"/>
      <c r="J334" s="2801"/>
      <c r="K334" s="2801"/>
      <c r="L334" s="2802"/>
      <c r="M334" s="2800"/>
      <c r="N334" s="2803"/>
      <c r="O334" s="2801"/>
      <c r="P334" s="2801"/>
      <c r="Q334" s="2801"/>
      <c r="R334" s="2801"/>
      <c r="S334" s="2801"/>
      <c r="T334" s="2802"/>
      <c r="V334" s="2803"/>
      <c r="W334" s="2801"/>
      <c r="X334" s="2801"/>
      <c r="Y334" s="2801"/>
      <c r="Z334" s="2801"/>
      <c r="AA334" s="2801"/>
      <c r="AB334" s="2802"/>
      <c r="AD334" s="2640"/>
      <c r="AE334" s="2638"/>
      <c r="AF334" s="2638"/>
      <c r="AG334" s="2641"/>
      <c r="AH334" s="2642"/>
      <c r="AI334" s="2642"/>
      <c r="AJ334" s="2642"/>
      <c r="AK334" s="2642"/>
      <c r="AL334" s="2642"/>
      <c r="AM334" s="2642"/>
      <c r="AN334" s="2750"/>
      <c r="AO334" s="2758"/>
      <c r="AP334" s="2548" t="s">
        <v>7415</v>
      </c>
      <c r="AS334" s="3438" t="str">
        <f t="shared" si="5"/>
        <v>Please complete all cells in row</v>
      </c>
      <c r="AT334" s="3132">
        <v>3</v>
      </c>
      <c r="AU334" s="3485"/>
    </row>
    <row r="335" spans="2:47" ht="17.25" customHeight="1">
      <c r="B335" s="2790" t="s">
        <v>6523</v>
      </c>
      <c r="C335" s="2791" t="s">
        <v>5869</v>
      </c>
      <c r="D335" s="2792" t="s">
        <v>731</v>
      </c>
      <c r="E335" s="2792">
        <v>3</v>
      </c>
      <c r="F335" s="2801"/>
      <c r="G335" s="2801"/>
      <c r="H335" s="2801"/>
      <c r="I335" s="2801"/>
      <c r="J335" s="2801"/>
      <c r="K335" s="2801"/>
      <c r="L335" s="2802"/>
      <c r="M335" s="2800"/>
      <c r="N335" s="2803"/>
      <c r="O335" s="2801"/>
      <c r="P335" s="2801"/>
      <c r="Q335" s="2801"/>
      <c r="R335" s="2801"/>
      <c r="S335" s="2801"/>
      <c r="T335" s="2802"/>
      <c r="V335" s="2803"/>
      <c r="W335" s="2801"/>
      <c r="X335" s="2801"/>
      <c r="Y335" s="2801"/>
      <c r="Z335" s="2801"/>
      <c r="AA335" s="2801"/>
      <c r="AB335" s="2802"/>
      <c r="AD335" s="2640"/>
      <c r="AE335" s="2638"/>
      <c r="AF335" s="2638"/>
      <c r="AG335" s="2641"/>
      <c r="AH335" s="2642"/>
      <c r="AI335" s="2642"/>
      <c r="AJ335" s="2642"/>
      <c r="AK335" s="2642"/>
      <c r="AL335" s="2642"/>
      <c r="AM335" s="2642"/>
      <c r="AN335" s="2750"/>
      <c r="AO335" s="2758"/>
      <c r="AP335" s="2548" t="s">
        <v>7416</v>
      </c>
      <c r="AS335" s="3438" t="str">
        <f t="shared" si="5"/>
        <v>Please complete all cells in row</v>
      </c>
      <c r="AT335" s="3132">
        <v>3</v>
      </c>
      <c r="AU335" s="3485"/>
    </row>
    <row r="336" spans="2:47" ht="17.25" customHeight="1">
      <c r="B336" s="2790" t="s">
        <v>6525</v>
      </c>
      <c r="C336" s="2791" t="s">
        <v>5869</v>
      </c>
      <c r="D336" s="2792" t="s">
        <v>731</v>
      </c>
      <c r="E336" s="2792">
        <v>3</v>
      </c>
      <c r="F336" s="2801"/>
      <c r="G336" s="2801"/>
      <c r="H336" s="2801"/>
      <c r="I336" s="2801"/>
      <c r="J336" s="2801"/>
      <c r="K336" s="2801"/>
      <c r="L336" s="2802"/>
      <c r="M336" s="2800"/>
      <c r="N336" s="2803"/>
      <c r="O336" s="2801"/>
      <c r="P336" s="2801"/>
      <c r="Q336" s="2801"/>
      <c r="R336" s="2801"/>
      <c r="S336" s="2801"/>
      <c r="T336" s="2802"/>
      <c r="V336" s="2803"/>
      <c r="W336" s="2801"/>
      <c r="X336" s="2801"/>
      <c r="Y336" s="2801"/>
      <c r="Z336" s="2801"/>
      <c r="AA336" s="2801"/>
      <c r="AB336" s="2802"/>
      <c r="AD336" s="2640"/>
      <c r="AE336" s="2638"/>
      <c r="AF336" s="2638"/>
      <c r="AG336" s="2641"/>
      <c r="AH336" s="2642"/>
      <c r="AI336" s="2642"/>
      <c r="AJ336" s="2642"/>
      <c r="AK336" s="2642"/>
      <c r="AL336" s="2642"/>
      <c r="AM336" s="2642"/>
      <c r="AN336" s="2750"/>
      <c r="AO336" s="2758"/>
      <c r="AP336" s="2548" t="s">
        <v>7417</v>
      </c>
      <c r="AS336" s="3438" t="str">
        <f t="shared" si="5"/>
        <v>Please complete all cells in row</v>
      </c>
      <c r="AT336" s="3132">
        <v>3</v>
      </c>
      <c r="AU336" s="3485"/>
    </row>
    <row r="337" spans="2:47" ht="17.25" customHeight="1">
      <c r="B337" s="2790" t="s">
        <v>6527</v>
      </c>
      <c r="C337" s="2791" t="s">
        <v>5869</v>
      </c>
      <c r="D337" s="2792" t="s">
        <v>731</v>
      </c>
      <c r="E337" s="2792">
        <v>3</v>
      </c>
      <c r="F337" s="2801"/>
      <c r="G337" s="2801"/>
      <c r="H337" s="2801"/>
      <c r="I337" s="2801"/>
      <c r="J337" s="2801"/>
      <c r="K337" s="2801"/>
      <c r="L337" s="2802"/>
      <c r="M337" s="2800"/>
      <c r="N337" s="2803"/>
      <c r="O337" s="2801"/>
      <c r="P337" s="2801"/>
      <c r="Q337" s="2801"/>
      <c r="R337" s="2801"/>
      <c r="S337" s="2801"/>
      <c r="T337" s="2802"/>
      <c r="V337" s="2803"/>
      <c r="W337" s="2801"/>
      <c r="X337" s="2801"/>
      <c r="Y337" s="2801"/>
      <c r="Z337" s="2801"/>
      <c r="AA337" s="2801"/>
      <c r="AB337" s="2802"/>
      <c r="AD337" s="2640"/>
      <c r="AE337" s="2638"/>
      <c r="AF337" s="2638"/>
      <c r="AG337" s="2641"/>
      <c r="AH337" s="2642"/>
      <c r="AI337" s="2642"/>
      <c r="AJ337" s="2642"/>
      <c r="AK337" s="2642"/>
      <c r="AL337" s="2642"/>
      <c r="AM337" s="2642"/>
      <c r="AN337" s="2750"/>
      <c r="AO337" s="2758"/>
      <c r="AP337" s="2548" t="s">
        <v>7418</v>
      </c>
      <c r="AS337" s="3438" t="str">
        <f t="shared" si="5"/>
        <v>Please complete all cells in row</v>
      </c>
      <c r="AT337" s="3132">
        <v>3</v>
      </c>
      <c r="AU337" s="3485"/>
    </row>
    <row r="338" spans="2:47" ht="17.25" customHeight="1">
      <c r="B338" s="2790" t="s">
        <v>6529</v>
      </c>
      <c r="C338" s="2791" t="s">
        <v>5869</v>
      </c>
      <c r="D338" s="2792" t="s">
        <v>731</v>
      </c>
      <c r="E338" s="2792">
        <v>3</v>
      </c>
      <c r="F338" s="2801"/>
      <c r="G338" s="2801"/>
      <c r="H338" s="2801"/>
      <c r="I338" s="2801"/>
      <c r="J338" s="2801"/>
      <c r="K338" s="2801"/>
      <c r="L338" s="2802"/>
      <c r="M338" s="2800"/>
      <c r="N338" s="2803"/>
      <c r="O338" s="2801"/>
      <c r="P338" s="2801"/>
      <c r="Q338" s="2801"/>
      <c r="R338" s="2801"/>
      <c r="S338" s="2801"/>
      <c r="T338" s="2802"/>
      <c r="V338" s="2803"/>
      <c r="W338" s="2801"/>
      <c r="X338" s="2801"/>
      <c r="Y338" s="2801"/>
      <c r="Z338" s="2801"/>
      <c r="AA338" s="2801"/>
      <c r="AB338" s="2802"/>
      <c r="AD338" s="2640"/>
      <c r="AE338" s="2638"/>
      <c r="AF338" s="2638"/>
      <c r="AG338" s="2641"/>
      <c r="AH338" s="2642"/>
      <c r="AI338" s="2642"/>
      <c r="AJ338" s="2642"/>
      <c r="AK338" s="2642"/>
      <c r="AL338" s="2642"/>
      <c r="AM338" s="2642"/>
      <c r="AN338" s="2750"/>
      <c r="AO338" s="2758"/>
      <c r="AP338" s="2548" t="s">
        <v>7419</v>
      </c>
      <c r="AS338" s="3438" t="str">
        <f t="shared" si="5"/>
        <v>Please complete all cells in row</v>
      </c>
      <c r="AT338" s="3132">
        <v>3</v>
      </c>
      <c r="AU338" s="3485"/>
    </row>
    <row r="339" spans="2:47" ht="17.25" customHeight="1">
      <c r="B339" s="2790" t="s">
        <v>6531</v>
      </c>
      <c r="C339" s="2791" t="s">
        <v>5869</v>
      </c>
      <c r="D339" s="2792" t="s">
        <v>731</v>
      </c>
      <c r="E339" s="2792">
        <v>3</v>
      </c>
      <c r="F339" s="2801"/>
      <c r="G339" s="2801"/>
      <c r="H339" s="2801"/>
      <c r="I339" s="2801"/>
      <c r="J339" s="2801"/>
      <c r="K339" s="2801"/>
      <c r="L339" s="2802"/>
      <c r="M339" s="2800"/>
      <c r="N339" s="2803"/>
      <c r="O339" s="2801"/>
      <c r="P339" s="2801"/>
      <c r="Q339" s="2801"/>
      <c r="R339" s="2801"/>
      <c r="S339" s="2801"/>
      <c r="T339" s="2802"/>
      <c r="V339" s="2803"/>
      <c r="W339" s="2801"/>
      <c r="X339" s="2801"/>
      <c r="Y339" s="2801"/>
      <c r="Z339" s="2801"/>
      <c r="AA339" s="2801"/>
      <c r="AB339" s="2802"/>
      <c r="AD339" s="2640"/>
      <c r="AE339" s="2638"/>
      <c r="AF339" s="2638"/>
      <c r="AG339" s="2641"/>
      <c r="AH339" s="2642"/>
      <c r="AI339" s="2642"/>
      <c r="AJ339" s="2642"/>
      <c r="AK339" s="2642"/>
      <c r="AL339" s="2642"/>
      <c r="AM339" s="2642"/>
      <c r="AN339" s="2750"/>
      <c r="AO339" s="2758"/>
      <c r="AP339" s="2548" t="s">
        <v>7420</v>
      </c>
      <c r="AS339" s="3438" t="str">
        <f t="shared" si="5"/>
        <v>Please complete all cells in row</v>
      </c>
      <c r="AT339" s="3132">
        <v>3</v>
      </c>
      <c r="AU339" s="3485"/>
    </row>
    <row r="340" spans="2:47" ht="17.25" customHeight="1">
      <c r="B340" s="2790" t="s">
        <v>6533</v>
      </c>
      <c r="C340" s="2791" t="s">
        <v>5869</v>
      </c>
      <c r="D340" s="2792" t="s">
        <v>731</v>
      </c>
      <c r="E340" s="2792">
        <v>3</v>
      </c>
      <c r="F340" s="2801"/>
      <c r="G340" s="2801"/>
      <c r="H340" s="2801"/>
      <c r="I340" s="2801"/>
      <c r="J340" s="2801"/>
      <c r="K340" s="2801"/>
      <c r="L340" s="2802"/>
      <c r="M340" s="2800"/>
      <c r="N340" s="2803"/>
      <c r="O340" s="2801"/>
      <c r="P340" s="2801"/>
      <c r="Q340" s="2801"/>
      <c r="R340" s="2801"/>
      <c r="S340" s="2801"/>
      <c r="T340" s="2802"/>
      <c r="V340" s="2803"/>
      <c r="W340" s="2801"/>
      <c r="X340" s="2801"/>
      <c r="Y340" s="2801"/>
      <c r="Z340" s="2801"/>
      <c r="AA340" s="2801"/>
      <c r="AB340" s="2802"/>
      <c r="AD340" s="2640"/>
      <c r="AE340" s="2638"/>
      <c r="AF340" s="2638"/>
      <c r="AG340" s="2641"/>
      <c r="AH340" s="2642"/>
      <c r="AI340" s="2642"/>
      <c r="AJ340" s="2642"/>
      <c r="AK340" s="2642"/>
      <c r="AL340" s="2642"/>
      <c r="AM340" s="2642"/>
      <c r="AN340" s="2750"/>
      <c r="AO340" s="2758"/>
      <c r="AP340" s="2548" t="s">
        <v>7421</v>
      </c>
      <c r="AS340" s="3438" t="str">
        <f t="shared" si="5"/>
        <v>Please complete all cells in row</v>
      </c>
      <c r="AT340" s="3132">
        <v>3</v>
      </c>
      <c r="AU340" s="3485"/>
    </row>
    <row r="341" spans="2:47" ht="17.25" customHeight="1">
      <c r="B341" s="2790" t="s">
        <v>6535</v>
      </c>
      <c r="C341" s="2791" t="s">
        <v>5869</v>
      </c>
      <c r="D341" s="2792" t="s">
        <v>731</v>
      </c>
      <c r="E341" s="2792">
        <v>3</v>
      </c>
      <c r="F341" s="2801"/>
      <c r="G341" s="2801"/>
      <c r="H341" s="2801"/>
      <c r="I341" s="2801"/>
      <c r="J341" s="2801"/>
      <c r="K341" s="2801"/>
      <c r="L341" s="2802"/>
      <c r="M341" s="2800"/>
      <c r="N341" s="2803"/>
      <c r="O341" s="2801"/>
      <c r="P341" s="2801"/>
      <c r="Q341" s="2801"/>
      <c r="R341" s="2801"/>
      <c r="S341" s="2801"/>
      <c r="T341" s="2802"/>
      <c r="V341" s="2803"/>
      <c r="W341" s="2801"/>
      <c r="X341" s="2801"/>
      <c r="Y341" s="2801"/>
      <c r="Z341" s="2801"/>
      <c r="AA341" s="2801"/>
      <c r="AB341" s="2802"/>
      <c r="AD341" s="2640"/>
      <c r="AE341" s="2638"/>
      <c r="AF341" s="2638"/>
      <c r="AG341" s="2641"/>
      <c r="AH341" s="2642"/>
      <c r="AI341" s="2642"/>
      <c r="AJ341" s="2642"/>
      <c r="AK341" s="2642"/>
      <c r="AL341" s="2642"/>
      <c r="AM341" s="2642"/>
      <c r="AN341" s="2750"/>
      <c r="AO341" s="2758"/>
      <c r="AP341" s="2548" t="s">
        <v>7422</v>
      </c>
      <c r="AS341" s="3438" t="str">
        <f t="shared" si="5"/>
        <v>Please complete all cells in row</v>
      </c>
      <c r="AT341" s="3132">
        <v>3</v>
      </c>
      <c r="AU341" s="3485"/>
    </row>
    <row r="342" spans="2:47" ht="17.25" customHeight="1">
      <c r="B342" s="2790" t="s">
        <v>6537</v>
      </c>
      <c r="C342" s="2791" t="s">
        <v>5869</v>
      </c>
      <c r="D342" s="2792" t="s">
        <v>731</v>
      </c>
      <c r="E342" s="2792">
        <v>3</v>
      </c>
      <c r="F342" s="2801"/>
      <c r="G342" s="2801"/>
      <c r="H342" s="2801"/>
      <c r="I342" s="2801"/>
      <c r="J342" s="2801"/>
      <c r="K342" s="2801"/>
      <c r="L342" s="2802"/>
      <c r="M342" s="2800"/>
      <c r="N342" s="2803"/>
      <c r="O342" s="2801"/>
      <c r="P342" s="2801"/>
      <c r="Q342" s="2801"/>
      <c r="R342" s="2801"/>
      <c r="S342" s="2801"/>
      <c r="T342" s="2802"/>
      <c r="V342" s="2803"/>
      <c r="W342" s="2801"/>
      <c r="X342" s="2801"/>
      <c r="Y342" s="2801"/>
      <c r="Z342" s="2801"/>
      <c r="AA342" s="2801"/>
      <c r="AB342" s="2802"/>
      <c r="AD342" s="2640"/>
      <c r="AE342" s="2638"/>
      <c r="AF342" s="2638"/>
      <c r="AG342" s="2641"/>
      <c r="AH342" s="2642"/>
      <c r="AI342" s="2642"/>
      <c r="AJ342" s="2642"/>
      <c r="AK342" s="2642"/>
      <c r="AL342" s="2642"/>
      <c r="AM342" s="2642"/>
      <c r="AN342" s="2750"/>
      <c r="AO342" s="2758"/>
      <c r="AP342" s="2548" t="s">
        <v>7423</v>
      </c>
      <c r="AS342" s="3438" t="str">
        <f t="shared" si="5"/>
        <v>Please complete all cells in row</v>
      </c>
      <c r="AT342" s="3132">
        <v>3</v>
      </c>
      <c r="AU342" s="3485"/>
    </row>
    <row r="343" spans="2:47" ht="17.25" customHeight="1">
      <c r="B343" s="2790" t="s">
        <v>6539</v>
      </c>
      <c r="C343" s="2791" t="s">
        <v>5869</v>
      </c>
      <c r="D343" s="2792" t="s">
        <v>731</v>
      </c>
      <c r="E343" s="2792">
        <v>3</v>
      </c>
      <c r="F343" s="2801"/>
      <c r="G343" s="2801"/>
      <c r="H343" s="2801"/>
      <c r="I343" s="2801"/>
      <c r="J343" s="2801"/>
      <c r="K343" s="2801"/>
      <c r="L343" s="2802"/>
      <c r="M343" s="2800"/>
      <c r="N343" s="2803"/>
      <c r="O343" s="2801"/>
      <c r="P343" s="2801"/>
      <c r="Q343" s="2801"/>
      <c r="R343" s="2801"/>
      <c r="S343" s="2801"/>
      <c r="T343" s="2802"/>
      <c r="V343" s="2803"/>
      <c r="W343" s="2801"/>
      <c r="X343" s="2801"/>
      <c r="Y343" s="2801"/>
      <c r="Z343" s="2801"/>
      <c r="AA343" s="2801"/>
      <c r="AB343" s="2802"/>
      <c r="AD343" s="2640"/>
      <c r="AE343" s="2638"/>
      <c r="AF343" s="2638"/>
      <c r="AG343" s="2641"/>
      <c r="AH343" s="2642"/>
      <c r="AI343" s="2642"/>
      <c r="AJ343" s="2642"/>
      <c r="AK343" s="2642"/>
      <c r="AL343" s="2642"/>
      <c r="AM343" s="2642"/>
      <c r="AN343" s="2750"/>
      <c r="AO343" s="2758"/>
      <c r="AP343" s="2548" t="s">
        <v>7424</v>
      </c>
      <c r="AS343" s="3438" t="str">
        <f t="shared" si="5"/>
        <v>Please complete all cells in row</v>
      </c>
      <c r="AT343" s="3132">
        <v>3</v>
      </c>
      <c r="AU343" s="3485"/>
    </row>
    <row r="344" spans="2:47" ht="17.25" customHeight="1">
      <c r="B344" s="2790" t="s">
        <v>6541</v>
      </c>
      <c r="C344" s="2791" t="s">
        <v>5869</v>
      </c>
      <c r="D344" s="2792" t="s">
        <v>731</v>
      </c>
      <c r="E344" s="2792">
        <v>3</v>
      </c>
      <c r="F344" s="2801"/>
      <c r="G344" s="2801"/>
      <c r="H344" s="2801"/>
      <c r="I344" s="2801"/>
      <c r="J344" s="2801"/>
      <c r="K344" s="2801"/>
      <c r="L344" s="2802"/>
      <c r="M344" s="2800"/>
      <c r="N344" s="2803"/>
      <c r="O344" s="2801"/>
      <c r="P344" s="2801"/>
      <c r="Q344" s="2801"/>
      <c r="R344" s="2801"/>
      <c r="S344" s="2801"/>
      <c r="T344" s="2802"/>
      <c r="V344" s="2803"/>
      <c r="W344" s="2801"/>
      <c r="X344" s="2801"/>
      <c r="Y344" s="2801"/>
      <c r="Z344" s="2801"/>
      <c r="AA344" s="2801"/>
      <c r="AB344" s="2802"/>
      <c r="AD344" s="2640"/>
      <c r="AE344" s="2638"/>
      <c r="AF344" s="2638"/>
      <c r="AG344" s="2641"/>
      <c r="AH344" s="2642"/>
      <c r="AI344" s="2642"/>
      <c r="AJ344" s="2642"/>
      <c r="AK344" s="2642"/>
      <c r="AL344" s="2642"/>
      <c r="AM344" s="2642"/>
      <c r="AN344" s="2750"/>
      <c r="AO344" s="2758"/>
      <c r="AP344" s="2548" t="s">
        <v>7425</v>
      </c>
      <c r="AS344" s="3438" t="str">
        <f t="shared" si="5"/>
        <v>Please complete all cells in row</v>
      </c>
      <c r="AT344" s="3132">
        <v>3</v>
      </c>
      <c r="AU344" s="3485"/>
    </row>
    <row r="345" spans="2:47" ht="17.25" customHeight="1">
      <c r="B345" s="2790" t="s">
        <v>6543</v>
      </c>
      <c r="C345" s="2791" t="s">
        <v>5869</v>
      </c>
      <c r="D345" s="2792" t="s">
        <v>731</v>
      </c>
      <c r="E345" s="2792">
        <v>3</v>
      </c>
      <c r="F345" s="2801"/>
      <c r="G345" s="2801"/>
      <c r="H345" s="2801"/>
      <c r="I345" s="2801"/>
      <c r="J345" s="2801"/>
      <c r="K345" s="2801"/>
      <c r="L345" s="2802"/>
      <c r="M345" s="2800"/>
      <c r="N345" s="2803"/>
      <c r="O345" s="2801"/>
      <c r="P345" s="2801"/>
      <c r="Q345" s="2801"/>
      <c r="R345" s="2801"/>
      <c r="S345" s="2801"/>
      <c r="T345" s="2802"/>
      <c r="V345" s="2803"/>
      <c r="W345" s="2801"/>
      <c r="X345" s="2801"/>
      <c r="Y345" s="2801"/>
      <c r="Z345" s="2801"/>
      <c r="AA345" s="2801"/>
      <c r="AB345" s="2802"/>
      <c r="AD345" s="2640"/>
      <c r="AE345" s="2638"/>
      <c r="AF345" s="2638"/>
      <c r="AG345" s="2641"/>
      <c r="AH345" s="2642"/>
      <c r="AI345" s="2642"/>
      <c r="AJ345" s="2642"/>
      <c r="AK345" s="2642"/>
      <c r="AL345" s="2642"/>
      <c r="AM345" s="2642"/>
      <c r="AN345" s="2750"/>
      <c r="AO345" s="2758"/>
      <c r="AP345" s="2548" t="s">
        <v>7426</v>
      </c>
      <c r="AS345" s="3438" t="str">
        <f t="shared" si="5"/>
        <v>Please complete all cells in row</v>
      </c>
      <c r="AT345" s="3132">
        <v>3</v>
      </c>
      <c r="AU345" s="3485"/>
    </row>
    <row r="346" spans="2:47" ht="17.25" customHeight="1">
      <c r="B346" s="2790" t="s">
        <v>6545</v>
      </c>
      <c r="C346" s="2791" t="s">
        <v>5869</v>
      </c>
      <c r="D346" s="2792" t="s">
        <v>731</v>
      </c>
      <c r="E346" s="2792">
        <v>3</v>
      </c>
      <c r="F346" s="2801"/>
      <c r="G346" s="2801"/>
      <c r="H346" s="2801"/>
      <c r="I346" s="2801"/>
      <c r="J346" s="2801"/>
      <c r="K346" s="2801"/>
      <c r="L346" s="2802"/>
      <c r="M346" s="2800"/>
      <c r="N346" s="2803"/>
      <c r="O346" s="2801"/>
      <c r="P346" s="2801"/>
      <c r="Q346" s="2801"/>
      <c r="R346" s="2801"/>
      <c r="S346" s="2801"/>
      <c r="T346" s="2802"/>
      <c r="V346" s="2803"/>
      <c r="W346" s="2801"/>
      <c r="X346" s="2801"/>
      <c r="Y346" s="2801"/>
      <c r="Z346" s="2801"/>
      <c r="AA346" s="2801"/>
      <c r="AB346" s="2802"/>
      <c r="AD346" s="2640"/>
      <c r="AE346" s="2638"/>
      <c r="AF346" s="2638"/>
      <c r="AG346" s="2641"/>
      <c r="AH346" s="2642"/>
      <c r="AI346" s="2642"/>
      <c r="AJ346" s="2642"/>
      <c r="AK346" s="2642"/>
      <c r="AL346" s="2642"/>
      <c r="AM346" s="2642"/>
      <c r="AN346" s="2750"/>
      <c r="AO346" s="2758"/>
      <c r="AP346" s="2548" t="s">
        <v>7427</v>
      </c>
      <c r="AS346" s="3438" t="str">
        <f t="shared" si="5"/>
        <v>Please complete all cells in row</v>
      </c>
      <c r="AT346" s="3132">
        <v>3</v>
      </c>
      <c r="AU346" s="3485"/>
    </row>
    <row r="347" spans="2:47" ht="17.25" customHeight="1">
      <c r="B347" s="2790" t="s">
        <v>6547</v>
      </c>
      <c r="C347" s="2791" t="s">
        <v>5869</v>
      </c>
      <c r="D347" s="2792" t="s">
        <v>731</v>
      </c>
      <c r="E347" s="2792">
        <v>3</v>
      </c>
      <c r="F347" s="2801"/>
      <c r="G347" s="2801"/>
      <c r="H347" s="2801"/>
      <c r="I347" s="2801"/>
      <c r="J347" s="2801"/>
      <c r="K347" s="2801"/>
      <c r="L347" s="2802"/>
      <c r="M347" s="2800"/>
      <c r="N347" s="2803"/>
      <c r="O347" s="2801"/>
      <c r="P347" s="2801"/>
      <c r="Q347" s="2801"/>
      <c r="R347" s="2801"/>
      <c r="S347" s="2801"/>
      <c r="T347" s="2802"/>
      <c r="V347" s="2803"/>
      <c r="W347" s="2801"/>
      <c r="X347" s="2801"/>
      <c r="Y347" s="2801"/>
      <c r="Z347" s="2801"/>
      <c r="AA347" s="2801"/>
      <c r="AB347" s="2802"/>
      <c r="AD347" s="2640"/>
      <c r="AE347" s="2638"/>
      <c r="AF347" s="2638"/>
      <c r="AG347" s="2641"/>
      <c r="AH347" s="2642"/>
      <c r="AI347" s="2642"/>
      <c r="AJ347" s="2642"/>
      <c r="AK347" s="2642"/>
      <c r="AL347" s="2642"/>
      <c r="AM347" s="2642"/>
      <c r="AN347" s="2750"/>
      <c r="AO347" s="2758"/>
      <c r="AP347" s="2548" t="s">
        <v>7428</v>
      </c>
      <c r="AS347" s="3438" t="str">
        <f t="shared" si="5"/>
        <v>Please complete all cells in row</v>
      </c>
      <c r="AT347" s="3132">
        <v>3</v>
      </c>
      <c r="AU347" s="3485"/>
    </row>
    <row r="348" spans="2:47" ht="17.25" customHeight="1">
      <c r="B348" s="2790" t="s">
        <v>6549</v>
      </c>
      <c r="C348" s="2791" t="s">
        <v>5869</v>
      </c>
      <c r="D348" s="2792" t="s">
        <v>731</v>
      </c>
      <c r="E348" s="2792">
        <v>3</v>
      </c>
      <c r="F348" s="2801"/>
      <c r="G348" s="2801"/>
      <c r="H348" s="2801"/>
      <c r="I348" s="2801"/>
      <c r="J348" s="2801"/>
      <c r="K348" s="2801"/>
      <c r="L348" s="2802"/>
      <c r="M348" s="2800"/>
      <c r="N348" s="2803"/>
      <c r="O348" s="2801"/>
      <c r="P348" s="2801"/>
      <c r="Q348" s="2801"/>
      <c r="R348" s="2801"/>
      <c r="S348" s="2801"/>
      <c r="T348" s="2802"/>
      <c r="V348" s="2803"/>
      <c r="W348" s="2801"/>
      <c r="X348" s="2801"/>
      <c r="Y348" s="2801"/>
      <c r="Z348" s="2801"/>
      <c r="AA348" s="2801"/>
      <c r="AB348" s="2802"/>
      <c r="AD348" s="2640"/>
      <c r="AE348" s="2638"/>
      <c r="AF348" s="2638"/>
      <c r="AG348" s="2641"/>
      <c r="AH348" s="2642"/>
      <c r="AI348" s="2642"/>
      <c r="AJ348" s="2642"/>
      <c r="AK348" s="2642"/>
      <c r="AL348" s="2642"/>
      <c r="AM348" s="2642"/>
      <c r="AN348" s="2750"/>
      <c r="AO348" s="2758"/>
      <c r="AP348" s="2548" t="s">
        <v>7429</v>
      </c>
      <c r="AS348" s="3438" t="str">
        <f t="shared" si="5"/>
        <v>Please complete all cells in row</v>
      </c>
      <c r="AT348" s="3132">
        <v>3</v>
      </c>
      <c r="AU348" s="3485"/>
    </row>
    <row r="349" spans="2:47" ht="17.25" customHeight="1">
      <c r="B349" s="2790" t="s">
        <v>6551</v>
      </c>
      <c r="C349" s="2791" t="s">
        <v>5869</v>
      </c>
      <c r="D349" s="2792" t="s">
        <v>731</v>
      </c>
      <c r="E349" s="2792">
        <v>3</v>
      </c>
      <c r="F349" s="2801"/>
      <c r="G349" s="2801"/>
      <c r="H349" s="2801"/>
      <c r="I349" s="2801"/>
      <c r="J349" s="2801"/>
      <c r="K349" s="2801"/>
      <c r="L349" s="2802"/>
      <c r="M349" s="2800"/>
      <c r="N349" s="2803"/>
      <c r="O349" s="2801"/>
      <c r="P349" s="2801"/>
      <c r="Q349" s="2801"/>
      <c r="R349" s="2801"/>
      <c r="S349" s="2801"/>
      <c r="T349" s="2802"/>
      <c r="V349" s="2803"/>
      <c r="W349" s="2801"/>
      <c r="X349" s="2801"/>
      <c r="Y349" s="2801"/>
      <c r="Z349" s="2801"/>
      <c r="AA349" s="2801"/>
      <c r="AB349" s="2802"/>
      <c r="AD349" s="2640"/>
      <c r="AE349" s="2638"/>
      <c r="AF349" s="2638"/>
      <c r="AG349" s="2641"/>
      <c r="AH349" s="2642"/>
      <c r="AI349" s="2642"/>
      <c r="AJ349" s="2642"/>
      <c r="AK349" s="2642"/>
      <c r="AL349" s="2642"/>
      <c r="AM349" s="2642"/>
      <c r="AN349" s="2750"/>
      <c r="AO349" s="2758"/>
      <c r="AP349" s="2548" t="s">
        <v>7430</v>
      </c>
      <c r="AS349" s="3438" t="str">
        <f t="shared" si="5"/>
        <v>Please complete all cells in row</v>
      </c>
      <c r="AT349" s="3132">
        <v>3</v>
      </c>
      <c r="AU349" s="3485"/>
    </row>
    <row r="350" spans="2:47" ht="17.25" customHeight="1">
      <c r="B350" s="2790" t="s">
        <v>6553</v>
      </c>
      <c r="C350" s="2791" t="s">
        <v>5869</v>
      </c>
      <c r="D350" s="2792" t="s">
        <v>731</v>
      </c>
      <c r="E350" s="2792">
        <v>3</v>
      </c>
      <c r="F350" s="2801"/>
      <c r="G350" s="2801"/>
      <c r="H350" s="2801"/>
      <c r="I350" s="2801"/>
      <c r="J350" s="2801"/>
      <c r="K350" s="2801"/>
      <c r="L350" s="2802"/>
      <c r="M350" s="2800"/>
      <c r="N350" s="2803"/>
      <c r="O350" s="2801"/>
      <c r="P350" s="2801"/>
      <c r="Q350" s="2801"/>
      <c r="R350" s="2801"/>
      <c r="S350" s="2801"/>
      <c r="T350" s="2802"/>
      <c r="V350" s="2803"/>
      <c r="W350" s="2801"/>
      <c r="X350" s="2801"/>
      <c r="Y350" s="2801"/>
      <c r="Z350" s="2801"/>
      <c r="AA350" s="2801"/>
      <c r="AB350" s="2802"/>
      <c r="AD350" s="2640"/>
      <c r="AE350" s="2638"/>
      <c r="AF350" s="2638"/>
      <c r="AG350" s="2641"/>
      <c r="AH350" s="2642"/>
      <c r="AI350" s="2642"/>
      <c r="AJ350" s="2642"/>
      <c r="AK350" s="2642"/>
      <c r="AL350" s="2642"/>
      <c r="AM350" s="2642"/>
      <c r="AN350" s="2750"/>
      <c r="AO350" s="2758"/>
      <c r="AP350" s="2548" t="s">
        <v>7431</v>
      </c>
      <c r="AS350" s="3438" t="str">
        <f t="shared" si="5"/>
        <v>Please complete all cells in row</v>
      </c>
      <c r="AT350" s="3132">
        <v>3</v>
      </c>
      <c r="AU350" s="3485"/>
    </row>
    <row r="351" spans="2:47" ht="17.25" customHeight="1">
      <c r="B351" s="2790" t="s">
        <v>6555</v>
      </c>
      <c r="C351" s="2791" t="s">
        <v>5869</v>
      </c>
      <c r="D351" s="2792" t="s">
        <v>731</v>
      </c>
      <c r="E351" s="2792">
        <v>3</v>
      </c>
      <c r="F351" s="2801"/>
      <c r="G351" s="2801"/>
      <c r="H351" s="2801"/>
      <c r="I351" s="2801"/>
      <c r="J351" s="2801"/>
      <c r="K351" s="2801"/>
      <c r="L351" s="2802"/>
      <c r="M351" s="2800"/>
      <c r="N351" s="2803"/>
      <c r="O351" s="2801"/>
      <c r="P351" s="2801"/>
      <c r="Q351" s="2801"/>
      <c r="R351" s="2801"/>
      <c r="S351" s="2801"/>
      <c r="T351" s="2802"/>
      <c r="V351" s="2803"/>
      <c r="W351" s="2801"/>
      <c r="X351" s="2801"/>
      <c r="Y351" s="2801"/>
      <c r="Z351" s="2801"/>
      <c r="AA351" s="2801"/>
      <c r="AB351" s="2802"/>
      <c r="AD351" s="2640"/>
      <c r="AE351" s="2638"/>
      <c r="AF351" s="2638"/>
      <c r="AG351" s="2641"/>
      <c r="AH351" s="2642"/>
      <c r="AI351" s="2642"/>
      <c r="AJ351" s="2642"/>
      <c r="AK351" s="2642"/>
      <c r="AL351" s="2642"/>
      <c r="AM351" s="2642"/>
      <c r="AN351" s="2750"/>
      <c r="AO351" s="2758"/>
      <c r="AP351" s="2548" t="s">
        <v>7432</v>
      </c>
      <c r="AS351" s="3438" t="str">
        <f t="shared" si="5"/>
        <v>Please complete all cells in row</v>
      </c>
      <c r="AT351" s="3132">
        <v>3</v>
      </c>
      <c r="AU351" s="3485"/>
    </row>
    <row r="352" spans="2:47" ht="17.25" customHeight="1">
      <c r="B352" s="2790" t="s">
        <v>6557</v>
      </c>
      <c r="C352" s="2791" t="s">
        <v>5869</v>
      </c>
      <c r="D352" s="2792" t="s">
        <v>731</v>
      </c>
      <c r="E352" s="2792">
        <v>3</v>
      </c>
      <c r="F352" s="2801"/>
      <c r="G352" s="2801"/>
      <c r="H352" s="2801"/>
      <c r="I352" s="2801"/>
      <c r="J352" s="2801"/>
      <c r="K352" s="2801"/>
      <c r="L352" s="2802"/>
      <c r="M352" s="2800"/>
      <c r="N352" s="2803"/>
      <c r="O352" s="2801"/>
      <c r="P352" s="2801"/>
      <c r="Q352" s="2801"/>
      <c r="R352" s="2801"/>
      <c r="S352" s="2801"/>
      <c r="T352" s="2802"/>
      <c r="V352" s="2803"/>
      <c r="W352" s="2801"/>
      <c r="X352" s="2801"/>
      <c r="Y352" s="2801"/>
      <c r="Z352" s="2801"/>
      <c r="AA352" s="2801"/>
      <c r="AB352" s="2802"/>
      <c r="AD352" s="2640"/>
      <c r="AE352" s="2638"/>
      <c r="AF352" s="2638"/>
      <c r="AG352" s="2641"/>
      <c r="AH352" s="2642"/>
      <c r="AI352" s="2642"/>
      <c r="AJ352" s="2642"/>
      <c r="AK352" s="2642"/>
      <c r="AL352" s="2642"/>
      <c r="AM352" s="2642"/>
      <c r="AN352" s="2750"/>
      <c r="AO352" s="2758"/>
      <c r="AP352" s="2548" t="s">
        <v>7433</v>
      </c>
      <c r="AS352" s="3438" t="str">
        <f t="shared" si="5"/>
        <v>Please complete all cells in row</v>
      </c>
      <c r="AT352" s="3132">
        <v>3</v>
      </c>
      <c r="AU352" s="3485"/>
    </row>
    <row r="353" spans="2:47" ht="17.25" customHeight="1">
      <c r="B353" s="2790" t="s">
        <v>6559</v>
      </c>
      <c r="C353" s="2791" t="s">
        <v>5869</v>
      </c>
      <c r="D353" s="2792" t="s">
        <v>731</v>
      </c>
      <c r="E353" s="2792">
        <v>3</v>
      </c>
      <c r="F353" s="2801"/>
      <c r="G353" s="2801"/>
      <c r="H353" s="2801"/>
      <c r="I353" s="2801"/>
      <c r="J353" s="2801"/>
      <c r="K353" s="2801"/>
      <c r="L353" s="2802"/>
      <c r="M353" s="2800"/>
      <c r="N353" s="2803"/>
      <c r="O353" s="2801"/>
      <c r="P353" s="2801"/>
      <c r="Q353" s="2801"/>
      <c r="R353" s="2801"/>
      <c r="S353" s="2801"/>
      <c r="T353" s="2802"/>
      <c r="V353" s="2803"/>
      <c r="W353" s="2801"/>
      <c r="X353" s="2801"/>
      <c r="Y353" s="2801"/>
      <c r="Z353" s="2801"/>
      <c r="AA353" s="2801"/>
      <c r="AB353" s="2802"/>
      <c r="AD353" s="2640"/>
      <c r="AE353" s="2638"/>
      <c r="AF353" s="2638"/>
      <c r="AG353" s="2641"/>
      <c r="AH353" s="2642"/>
      <c r="AI353" s="2642"/>
      <c r="AJ353" s="2642"/>
      <c r="AK353" s="2642"/>
      <c r="AL353" s="2642"/>
      <c r="AM353" s="2642"/>
      <c r="AN353" s="2750"/>
      <c r="AO353" s="2758"/>
      <c r="AP353" s="2548" t="s">
        <v>7434</v>
      </c>
      <c r="AS353" s="3438" t="str">
        <f t="shared" si="5"/>
        <v>Please complete all cells in row</v>
      </c>
      <c r="AT353" s="3132">
        <v>3</v>
      </c>
      <c r="AU353" s="3485"/>
    </row>
    <row r="354" spans="2:47" ht="17.25" customHeight="1">
      <c r="B354" s="2790" t="s">
        <v>6561</v>
      </c>
      <c r="C354" s="2791" t="s">
        <v>5869</v>
      </c>
      <c r="D354" s="2792" t="s">
        <v>731</v>
      </c>
      <c r="E354" s="2792">
        <v>3</v>
      </c>
      <c r="F354" s="2801"/>
      <c r="G354" s="2801"/>
      <c r="H354" s="2801"/>
      <c r="I354" s="2801"/>
      <c r="J354" s="2801"/>
      <c r="K354" s="2801"/>
      <c r="L354" s="2802"/>
      <c r="M354" s="2800"/>
      <c r="N354" s="2803"/>
      <c r="O354" s="2801"/>
      <c r="P354" s="2801"/>
      <c r="Q354" s="2801"/>
      <c r="R354" s="2801"/>
      <c r="S354" s="2801"/>
      <c r="T354" s="2802"/>
      <c r="V354" s="2803"/>
      <c r="W354" s="2801"/>
      <c r="X354" s="2801"/>
      <c r="Y354" s="2801"/>
      <c r="Z354" s="2801"/>
      <c r="AA354" s="2801"/>
      <c r="AB354" s="2802"/>
      <c r="AD354" s="2640"/>
      <c r="AE354" s="2638"/>
      <c r="AF354" s="2638"/>
      <c r="AG354" s="2641"/>
      <c r="AH354" s="2642"/>
      <c r="AI354" s="2642"/>
      <c r="AJ354" s="2642"/>
      <c r="AK354" s="2642"/>
      <c r="AL354" s="2642"/>
      <c r="AM354" s="2642"/>
      <c r="AN354" s="2750"/>
      <c r="AO354" s="2758"/>
      <c r="AP354" s="2548" t="s">
        <v>7435</v>
      </c>
      <c r="AS354" s="3438" t="str">
        <f t="shared" si="5"/>
        <v>Please complete all cells in row</v>
      </c>
      <c r="AT354" s="3132">
        <v>3</v>
      </c>
      <c r="AU354" s="3485"/>
    </row>
    <row r="355" spans="2:47" ht="17.25" customHeight="1">
      <c r="B355" s="2790" t="s">
        <v>6563</v>
      </c>
      <c r="C355" s="2791" t="s">
        <v>5869</v>
      </c>
      <c r="D355" s="2792" t="s">
        <v>731</v>
      </c>
      <c r="E355" s="2792">
        <v>3</v>
      </c>
      <c r="F355" s="2801"/>
      <c r="G355" s="2801"/>
      <c r="H355" s="2801"/>
      <c r="I355" s="2801"/>
      <c r="J355" s="2801"/>
      <c r="K355" s="2801"/>
      <c r="L355" s="2802"/>
      <c r="M355" s="2800"/>
      <c r="N355" s="2803"/>
      <c r="O355" s="2801"/>
      <c r="P355" s="2801"/>
      <c r="Q355" s="2801"/>
      <c r="R355" s="2801"/>
      <c r="S355" s="2801"/>
      <c r="T355" s="2802"/>
      <c r="V355" s="2803"/>
      <c r="W355" s="2801"/>
      <c r="X355" s="2801"/>
      <c r="Y355" s="2801"/>
      <c r="Z355" s="2801"/>
      <c r="AA355" s="2801"/>
      <c r="AB355" s="2802"/>
      <c r="AD355" s="2640"/>
      <c r="AE355" s="2638"/>
      <c r="AF355" s="2638"/>
      <c r="AG355" s="2641"/>
      <c r="AH355" s="2642"/>
      <c r="AI355" s="2642"/>
      <c r="AJ355" s="2642"/>
      <c r="AK355" s="2642"/>
      <c r="AL355" s="2642"/>
      <c r="AM355" s="2642"/>
      <c r="AN355" s="2750"/>
      <c r="AO355" s="2758"/>
      <c r="AP355" s="2548" t="s">
        <v>7436</v>
      </c>
      <c r="AS355" s="3438" t="str">
        <f t="shared" si="5"/>
        <v>Please complete all cells in row</v>
      </c>
      <c r="AT355" s="3132">
        <v>3</v>
      </c>
      <c r="AU355" s="3485"/>
    </row>
    <row r="356" spans="2:47" ht="17.25" customHeight="1">
      <c r="B356" s="2790" t="s">
        <v>6565</v>
      </c>
      <c r="C356" s="2791" t="s">
        <v>5869</v>
      </c>
      <c r="D356" s="2792" t="s">
        <v>731</v>
      </c>
      <c r="E356" s="2792">
        <v>3</v>
      </c>
      <c r="F356" s="2801"/>
      <c r="G356" s="2801"/>
      <c r="H356" s="2801"/>
      <c r="I356" s="2801"/>
      <c r="J356" s="2801"/>
      <c r="K356" s="2801"/>
      <c r="L356" s="2802"/>
      <c r="M356" s="2800"/>
      <c r="N356" s="2803"/>
      <c r="O356" s="2801"/>
      <c r="P356" s="2801"/>
      <c r="Q356" s="2801"/>
      <c r="R356" s="2801"/>
      <c r="S356" s="2801"/>
      <c r="T356" s="2802"/>
      <c r="V356" s="2803"/>
      <c r="W356" s="2801"/>
      <c r="X356" s="2801"/>
      <c r="Y356" s="2801"/>
      <c r="Z356" s="2801"/>
      <c r="AA356" s="2801"/>
      <c r="AB356" s="2802"/>
      <c r="AD356" s="2640"/>
      <c r="AE356" s="2638"/>
      <c r="AF356" s="2638"/>
      <c r="AG356" s="2641"/>
      <c r="AH356" s="2642"/>
      <c r="AI356" s="2642"/>
      <c r="AJ356" s="2642"/>
      <c r="AK356" s="2642"/>
      <c r="AL356" s="2642"/>
      <c r="AM356" s="2642"/>
      <c r="AN356" s="2750"/>
      <c r="AO356" s="2758"/>
      <c r="AP356" s="2548" t="s">
        <v>7437</v>
      </c>
      <c r="AS356" s="3438" t="str">
        <f t="shared" si="5"/>
        <v>Please complete all cells in row</v>
      </c>
      <c r="AT356" s="3132">
        <v>3</v>
      </c>
      <c r="AU356" s="3485"/>
    </row>
    <row r="357" spans="2:47" ht="17.25" customHeight="1">
      <c r="B357" s="2790" t="s">
        <v>6567</v>
      </c>
      <c r="C357" s="2791" t="s">
        <v>5869</v>
      </c>
      <c r="D357" s="2792" t="s">
        <v>731</v>
      </c>
      <c r="E357" s="2792">
        <v>3</v>
      </c>
      <c r="F357" s="2801"/>
      <c r="G357" s="2801"/>
      <c r="H357" s="2801"/>
      <c r="I357" s="2801"/>
      <c r="J357" s="2801"/>
      <c r="K357" s="2801"/>
      <c r="L357" s="2802"/>
      <c r="M357" s="2800"/>
      <c r="N357" s="2803"/>
      <c r="O357" s="2801"/>
      <c r="P357" s="2801"/>
      <c r="Q357" s="2801"/>
      <c r="R357" s="2801"/>
      <c r="S357" s="2801"/>
      <c r="T357" s="2802"/>
      <c r="V357" s="2803"/>
      <c r="W357" s="2801"/>
      <c r="X357" s="2801"/>
      <c r="Y357" s="2801"/>
      <c r="Z357" s="2801"/>
      <c r="AA357" s="2801"/>
      <c r="AB357" s="2802"/>
      <c r="AD357" s="2640"/>
      <c r="AE357" s="2638"/>
      <c r="AF357" s="2638"/>
      <c r="AG357" s="2641"/>
      <c r="AH357" s="2642"/>
      <c r="AI357" s="2642"/>
      <c r="AJ357" s="2642"/>
      <c r="AK357" s="2642"/>
      <c r="AL357" s="2642"/>
      <c r="AM357" s="2642"/>
      <c r="AN357" s="2750"/>
      <c r="AO357" s="2758"/>
      <c r="AP357" s="2548" t="s">
        <v>7438</v>
      </c>
      <c r="AS357" s="3438" t="str">
        <f t="shared" si="5"/>
        <v>Please complete all cells in row</v>
      </c>
      <c r="AT357" s="3132">
        <v>3</v>
      </c>
      <c r="AU357" s="3485"/>
    </row>
    <row r="358" spans="2:47" ht="17.25" customHeight="1">
      <c r="B358" s="2790" t="s">
        <v>6569</v>
      </c>
      <c r="C358" s="2791" t="s">
        <v>5869</v>
      </c>
      <c r="D358" s="2792" t="s">
        <v>731</v>
      </c>
      <c r="E358" s="2792">
        <v>3</v>
      </c>
      <c r="F358" s="2801"/>
      <c r="G358" s="2801"/>
      <c r="H358" s="2801"/>
      <c r="I358" s="2801"/>
      <c r="J358" s="2801"/>
      <c r="K358" s="2801"/>
      <c r="L358" s="2802"/>
      <c r="M358" s="2800"/>
      <c r="N358" s="2803"/>
      <c r="O358" s="2801"/>
      <c r="P358" s="2801"/>
      <c r="Q358" s="2801"/>
      <c r="R358" s="2801"/>
      <c r="S358" s="2801"/>
      <c r="T358" s="2802"/>
      <c r="V358" s="2803"/>
      <c r="W358" s="2801"/>
      <c r="X358" s="2801"/>
      <c r="Y358" s="2801"/>
      <c r="Z358" s="2801"/>
      <c r="AA358" s="2801"/>
      <c r="AB358" s="2802"/>
      <c r="AD358" s="2640"/>
      <c r="AE358" s="2638"/>
      <c r="AF358" s="2638"/>
      <c r="AG358" s="2641"/>
      <c r="AH358" s="2642"/>
      <c r="AI358" s="2642"/>
      <c r="AJ358" s="2642"/>
      <c r="AK358" s="2642"/>
      <c r="AL358" s="2642"/>
      <c r="AM358" s="2642"/>
      <c r="AN358" s="2750"/>
      <c r="AO358" s="2758"/>
      <c r="AP358" s="2548" t="s">
        <v>7439</v>
      </c>
      <c r="AS358" s="3438" t="str">
        <f t="shared" si="5"/>
        <v>Please complete all cells in row</v>
      </c>
      <c r="AT358" s="3132">
        <v>3</v>
      </c>
      <c r="AU358" s="3485"/>
    </row>
    <row r="359" spans="2:47" ht="17.25" customHeight="1">
      <c r="B359" s="2790" t="s">
        <v>6571</v>
      </c>
      <c r="C359" s="2791" t="s">
        <v>5869</v>
      </c>
      <c r="D359" s="2792" t="s">
        <v>731</v>
      </c>
      <c r="E359" s="2792">
        <v>3</v>
      </c>
      <c r="F359" s="2801"/>
      <c r="G359" s="2801"/>
      <c r="H359" s="2801"/>
      <c r="I359" s="2801"/>
      <c r="J359" s="2801"/>
      <c r="K359" s="2801"/>
      <c r="L359" s="2802"/>
      <c r="M359" s="2800"/>
      <c r="N359" s="2803"/>
      <c r="O359" s="2801"/>
      <c r="P359" s="2801"/>
      <c r="Q359" s="2801"/>
      <c r="R359" s="2801"/>
      <c r="S359" s="2801"/>
      <c r="T359" s="2802"/>
      <c r="V359" s="2803"/>
      <c r="W359" s="2801"/>
      <c r="X359" s="2801"/>
      <c r="Y359" s="2801"/>
      <c r="Z359" s="2801"/>
      <c r="AA359" s="2801"/>
      <c r="AB359" s="2802"/>
      <c r="AD359" s="2640"/>
      <c r="AE359" s="2638"/>
      <c r="AF359" s="2638"/>
      <c r="AG359" s="2641"/>
      <c r="AH359" s="2642"/>
      <c r="AI359" s="2642"/>
      <c r="AJ359" s="2642"/>
      <c r="AK359" s="2642"/>
      <c r="AL359" s="2642"/>
      <c r="AM359" s="2642"/>
      <c r="AN359" s="2750"/>
      <c r="AO359" s="2758"/>
      <c r="AP359" s="2548" t="s">
        <v>7440</v>
      </c>
      <c r="AS359" s="3438" t="str">
        <f t="shared" si="5"/>
        <v>Please complete all cells in row</v>
      </c>
      <c r="AT359" s="3132">
        <v>3</v>
      </c>
      <c r="AU359" s="3485"/>
    </row>
    <row r="360" spans="2:47" ht="17.25" customHeight="1">
      <c r="B360" s="2790" t="s">
        <v>6573</v>
      </c>
      <c r="C360" s="2791" t="s">
        <v>5869</v>
      </c>
      <c r="D360" s="2792" t="s">
        <v>731</v>
      </c>
      <c r="E360" s="2792">
        <v>3</v>
      </c>
      <c r="F360" s="2801"/>
      <c r="G360" s="2801"/>
      <c r="H360" s="2801"/>
      <c r="I360" s="2801"/>
      <c r="J360" s="2801"/>
      <c r="K360" s="2801"/>
      <c r="L360" s="2802"/>
      <c r="M360" s="2800"/>
      <c r="N360" s="2803"/>
      <c r="O360" s="2801"/>
      <c r="P360" s="2801"/>
      <c r="Q360" s="2801"/>
      <c r="R360" s="2801"/>
      <c r="S360" s="2801"/>
      <c r="T360" s="2802"/>
      <c r="V360" s="2803"/>
      <c r="W360" s="2801"/>
      <c r="X360" s="2801"/>
      <c r="Y360" s="2801"/>
      <c r="Z360" s="2801"/>
      <c r="AA360" s="2801"/>
      <c r="AB360" s="2802"/>
      <c r="AD360" s="2640"/>
      <c r="AE360" s="2638"/>
      <c r="AF360" s="2638"/>
      <c r="AG360" s="2641"/>
      <c r="AH360" s="2642"/>
      <c r="AI360" s="2642"/>
      <c r="AJ360" s="2642"/>
      <c r="AK360" s="2642"/>
      <c r="AL360" s="2642"/>
      <c r="AM360" s="2642"/>
      <c r="AN360" s="2750"/>
      <c r="AO360" s="2758"/>
      <c r="AP360" s="2548" t="s">
        <v>7441</v>
      </c>
      <c r="AS360" s="3438" t="str">
        <f t="shared" si="5"/>
        <v>Please complete all cells in row</v>
      </c>
      <c r="AT360" s="3132">
        <v>3</v>
      </c>
      <c r="AU360" s="3485"/>
    </row>
    <row r="361" spans="2:47" ht="17.25" customHeight="1">
      <c r="B361" s="2790" t="s">
        <v>6575</v>
      </c>
      <c r="C361" s="2791" t="s">
        <v>5869</v>
      </c>
      <c r="D361" s="2792" t="s">
        <v>731</v>
      </c>
      <c r="E361" s="2792">
        <v>3</v>
      </c>
      <c r="F361" s="2801"/>
      <c r="G361" s="2801"/>
      <c r="H361" s="2801"/>
      <c r="I361" s="2801"/>
      <c r="J361" s="2801"/>
      <c r="K361" s="2801"/>
      <c r="L361" s="2802"/>
      <c r="M361" s="2800"/>
      <c r="N361" s="2803"/>
      <c r="O361" s="2801"/>
      <c r="P361" s="2801"/>
      <c r="Q361" s="2801"/>
      <c r="R361" s="2801"/>
      <c r="S361" s="2801"/>
      <c r="T361" s="2802"/>
      <c r="V361" s="2803"/>
      <c r="W361" s="2801"/>
      <c r="X361" s="2801"/>
      <c r="Y361" s="2801"/>
      <c r="Z361" s="2801"/>
      <c r="AA361" s="2801"/>
      <c r="AB361" s="2802"/>
      <c r="AD361" s="2640"/>
      <c r="AE361" s="2638"/>
      <c r="AF361" s="2638"/>
      <c r="AG361" s="2641"/>
      <c r="AH361" s="2642"/>
      <c r="AI361" s="2642"/>
      <c r="AJ361" s="2642"/>
      <c r="AK361" s="2642"/>
      <c r="AL361" s="2642"/>
      <c r="AM361" s="2642"/>
      <c r="AN361" s="2750"/>
      <c r="AO361" s="2758"/>
      <c r="AP361" s="2548" t="s">
        <v>7442</v>
      </c>
      <c r="AS361" s="3438" t="str">
        <f t="shared" si="5"/>
        <v>Please complete all cells in row</v>
      </c>
      <c r="AT361" s="3132">
        <v>3</v>
      </c>
      <c r="AU361" s="3485"/>
    </row>
    <row r="362" spans="2:47" ht="17.25" customHeight="1">
      <c r="B362" s="2790" t="s">
        <v>6577</v>
      </c>
      <c r="C362" s="2791" t="s">
        <v>5869</v>
      </c>
      <c r="D362" s="2792" t="s">
        <v>731</v>
      </c>
      <c r="E362" s="2792">
        <v>3</v>
      </c>
      <c r="F362" s="2801"/>
      <c r="G362" s="2801"/>
      <c r="H362" s="2801"/>
      <c r="I362" s="2801"/>
      <c r="J362" s="2801"/>
      <c r="K362" s="2801"/>
      <c r="L362" s="2802"/>
      <c r="M362" s="2800"/>
      <c r="N362" s="2803"/>
      <c r="O362" s="2801"/>
      <c r="P362" s="2801"/>
      <c r="Q362" s="2801"/>
      <c r="R362" s="2801"/>
      <c r="S362" s="2801"/>
      <c r="T362" s="2802"/>
      <c r="V362" s="2803"/>
      <c r="W362" s="2801"/>
      <c r="X362" s="2801"/>
      <c r="Y362" s="2801"/>
      <c r="Z362" s="2801"/>
      <c r="AA362" s="2801"/>
      <c r="AB362" s="2802"/>
      <c r="AD362" s="2640"/>
      <c r="AE362" s="2638"/>
      <c r="AF362" s="2638"/>
      <c r="AG362" s="2641"/>
      <c r="AH362" s="2642"/>
      <c r="AI362" s="2642"/>
      <c r="AJ362" s="2642"/>
      <c r="AK362" s="2642"/>
      <c r="AL362" s="2642"/>
      <c r="AM362" s="2642"/>
      <c r="AN362" s="2750"/>
      <c r="AO362" s="2758"/>
      <c r="AP362" s="2548" t="s">
        <v>7443</v>
      </c>
      <c r="AS362" s="3438" t="str">
        <f t="shared" si="5"/>
        <v>Please complete all cells in row</v>
      </c>
      <c r="AT362" s="3132">
        <v>3</v>
      </c>
      <c r="AU362" s="3485"/>
    </row>
    <row r="363" spans="2:47" ht="17.25" customHeight="1">
      <c r="B363" s="2790" t="s">
        <v>6579</v>
      </c>
      <c r="C363" s="2791" t="s">
        <v>5869</v>
      </c>
      <c r="D363" s="2792" t="s">
        <v>731</v>
      </c>
      <c r="E363" s="2792">
        <v>3</v>
      </c>
      <c r="F363" s="2801"/>
      <c r="G363" s="2801"/>
      <c r="H363" s="2801"/>
      <c r="I363" s="2801"/>
      <c r="J363" s="2801"/>
      <c r="K363" s="2801"/>
      <c r="L363" s="2802"/>
      <c r="M363" s="2800"/>
      <c r="N363" s="2803"/>
      <c r="O363" s="2801"/>
      <c r="P363" s="2801"/>
      <c r="Q363" s="2801"/>
      <c r="R363" s="2801"/>
      <c r="S363" s="2801"/>
      <c r="T363" s="2802"/>
      <c r="V363" s="2803"/>
      <c r="W363" s="2801"/>
      <c r="X363" s="2801"/>
      <c r="Y363" s="2801"/>
      <c r="Z363" s="2801"/>
      <c r="AA363" s="2801"/>
      <c r="AB363" s="2802"/>
      <c r="AD363" s="2640"/>
      <c r="AE363" s="2638"/>
      <c r="AF363" s="2638"/>
      <c r="AG363" s="2641"/>
      <c r="AH363" s="2642"/>
      <c r="AI363" s="2642"/>
      <c r="AJ363" s="2642"/>
      <c r="AK363" s="2642"/>
      <c r="AL363" s="2642"/>
      <c r="AM363" s="2642"/>
      <c r="AN363" s="2750"/>
      <c r="AO363" s="2758"/>
      <c r="AP363" s="2548" t="s">
        <v>7444</v>
      </c>
      <c r="AS363" s="3438" t="str">
        <f t="shared" si="5"/>
        <v>Please complete all cells in row</v>
      </c>
      <c r="AT363" s="3132">
        <v>3</v>
      </c>
      <c r="AU363" s="3485"/>
    </row>
    <row r="364" spans="2:47" ht="17.25" customHeight="1">
      <c r="B364" s="2790" t="s">
        <v>6581</v>
      </c>
      <c r="C364" s="2791" t="s">
        <v>5869</v>
      </c>
      <c r="D364" s="2792" t="s">
        <v>731</v>
      </c>
      <c r="E364" s="2792">
        <v>3</v>
      </c>
      <c r="F364" s="2801"/>
      <c r="G364" s="2801"/>
      <c r="H364" s="2801"/>
      <c r="I364" s="2801"/>
      <c r="J364" s="2801"/>
      <c r="K364" s="2801"/>
      <c r="L364" s="2802"/>
      <c r="M364" s="2800"/>
      <c r="N364" s="2803"/>
      <c r="O364" s="2801"/>
      <c r="P364" s="2801"/>
      <c r="Q364" s="2801"/>
      <c r="R364" s="2801"/>
      <c r="S364" s="2801"/>
      <c r="T364" s="2802"/>
      <c r="V364" s="2803"/>
      <c r="W364" s="2801"/>
      <c r="X364" s="2801"/>
      <c r="Y364" s="2801"/>
      <c r="Z364" s="2801"/>
      <c r="AA364" s="2801"/>
      <c r="AB364" s="2802"/>
      <c r="AD364" s="2640"/>
      <c r="AE364" s="2638"/>
      <c r="AF364" s="2638"/>
      <c r="AG364" s="2641"/>
      <c r="AH364" s="2642"/>
      <c r="AI364" s="2642"/>
      <c r="AJ364" s="2642"/>
      <c r="AK364" s="2642"/>
      <c r="AL364" s="2642"/>
      <c r="AM364" s="2642"/>
      <c r="AN364" s="2750"/>
      <c r="AO364" s="2758"/>
      <c r="AP364" s="2548" t="s">
        <v>7445</v>
      </c>
      <c r="AS364" s="3438" t="str">
        <f t="shared" si="5"/>
        <v>Please complete all cells in row</v>
      </c>
      <c r="AT364" s="3132">
        <v>3</v>
      </c>
      <c r="AU364" s="3485"/>
    </row>
    <row r="365" spans="2:47" ht="17.25" customHeight="1">
      <c r="B365" s="2790" t="s">
        <v>6583</v>
      </c>
      <c r="C365" s="2791" t="s">
        <v>5869</v>
      </c>
      <c r="D365" s="2792" t="s">
        <v>731</v>
      </c>
      <c r="E365" s="2792">
        <v>3</v>
      </c>
      <c r="F365" s="2801"/>
      <c r="G365" s="2801"/>
      <c r="H365" s="2801"/>
      <c r="I365" s="2801"/>
      <c r="J365" s="2801"/>
      <c r="K365" s="2801"/>
      <c r="L365" s="2802"/>
      <c r="M365" s="2800"/>
      <c r="N365" s="2803"/>
      <c r="O365" s="2801"/>
      <c r="P365" s="2801"/>
      <c r="Q365" s="2801"/>
      <c r="R365" s="2801"/>
      <c r="S365" s="2801"/>
      <c r="T365" s="2802"/>
      <c r="V365" s="2803"/>
      <c r="W365" s="2801"/>
      <c r="X365" s="2801"/>
      <c r="Y365" s="2801"/>
      <c r="Z365" s="2801"/>
      <c r="AA365" s="2801"/>
      <c r="AB365" s="2802"/>
      <c r="AD365" s="2640"/>
      <c r="AE365" s="2638"/>
      <c r="AF365" s="2638"/>
      <c r="AG365" s="2641"/>
      <c r="AH365" s="2642"/>
      <c r="AI365" s="2642"/>
      <c r="AJ365" s="2642"/>
      <c r="AK365" s="2642"/>
      <c r="AL365" s="2642"/>
      <c r="AM365" s="2642"/>
      <c r="AN365" s="2750"/>
      <c r="AO365" s="2758"/>
      <c r="AP365" s="2548" t="s">
        <v>7446</v>
      </c>
      <c r="AS365" s="3438" t="str">
        <f t="shared" si="5"/>
        <v>Please complete all cells in row</v>
      </c>
      <c r="AT365" s="3132">
        <v>3</v>
      </c>
      <c r="AU365" s="3485"/>
    </row>
    <row r="366" spans="2:47" ht="17.25" customHeight="1">
      <c r="B366" s="2790" t="s">
        <v>6585</v>
      </c>
      <c r="C366" s="2791" t="s">
        <v>5869</v>
      </c>
      <c r="D366" s="2792" t="s">
        <v>731</v>
      </c>
      <c r="E366" s="2792">
        <v>3</v>
      </c>
      <c r="F366" s="2801"/>
      <c r="G366" s="2801"/>
      <c r="H366" s="2801"/>
      <c r="I366" s="2801"/>
      <c r="J366" s="2801"/>
      <c r="K366" s="2801"/>
      <c r="L366" s="2802"/>
      <c r="M366" s="2800"/>
      <c r="N366" s="2803"/>
      <c r="O366" s="2801"/>
      <c r="P366" s="2801"/>
      <c r="Q366" s="2801"/>
      <c r="R366" s="2801"/>
      <c r="S366" s="2801"/>
      <c r="T366" s="2802"/>
      <c r="V366" s="2803"/>
      <c r="W366" s="2801"/>
      <c r="X366" s="2801"/>
      <c r="Y366" s="2801"/>
      <c r="Z366" s="2801"/>
      <c r="AA366" s="2801"/>
      <c r="AB366" s="2802"/>
      <c r="AD366" s="2640"/>
      <c r="AE366" s="2638"/>
      <c r="AF366" s="2638"/>
      <c r="AG366" s="2641"/>
      <c r="AH366" s="2642"/>
      <c r="AI366" s="2642"/>
      <c r="AJ366" s="2642"/>
      <c r="AK366" s="2642"/>
      <c r="AL366" s="2642"/>
      <c r="AM366" s="2642"/>
      <c r="AN366" s="2750"/>
      <c r="AO366" s="2758"/>
      <c r="AP366" s="2548" t="s">
        <v>7447</v>
      </c>
      <c r="AS366" s="3438" t="str">
        <f t="shared" si="5"/>
        <v>Please complete all cells in row</v>
      </c>
      <c r="AT366" s="3132">
        <v>3</v>
      </c>
      <c r="AU366" s="3485"/>
    </row>
    <row r="367" spans="2:47" ht="17.25" customHeight="1">
      <c r="B367" s="2790" t="s">
        <v>6587</v>
      </c>
      <c r="C367" s="2791" t="s">
        <v>5869</v>
      </c>
      <c r="D367" s="2792" t="s">
        <v>731</v>
      </c>
      <c r="E367" s="2792">
        <v>3</v>
      </c>
      <c r="F367" s="2801"/>
      <c r="G367" s="2801"/>
      <c r="H367" s="2801"/>
      <c r="I367" s="2801"/>
      <c r="J367" s="2801"/>
      <c r="K367" s="2801"/>
      <c r="L367" s="2802"/>
      <c r="M367" s="2800"/>
      <c r="N367" s="2803"/>
      <c r="O367" s="2801"/>
      <c r="P367" s="2801"/>
      <c r="Q367" s="2801"/>
      <c r="R367" s="2801"/>
      <c r="S367" s="2801"/>
      <c r="T367" s="2802"/>
      <c r="V367" s="2803"/>
      <c r="W367" s="2801"/>
      <c r="X367" s="2801"/>
      <c r="Y367" s="2801"/>
      <c r="Z367" s="2801"/>
      <c r="AA367" s="2801"/>
      <c r="AB367" s="2802"/>
      <c r="AD367" s="2640"/>
      <c r="AE367" s="2638"/>
      <c r="AF367" s="2638"/>
      <c r="AG367" s="2641"/>
      <c r="AH367" s="2642"/>
      <c r="AI367" s="2642"/>
      <c r="AJ367" s="2642"/>
      <c r="AK367" s="2642"/>
      <c r="AL367" s="2642"/>
      <c r="AM367" s="2642"/>
      <c r="AN367" s="2750"/>
      <c r="AO367" s="2758"/>
      <c r="AP367" s="2548" t="s">
        <v>7448</v>
      </c>
      <c r="AS367" s="3438" t="str">
        <f t="shared" si="5"/>
        <v>Please complete all cells in row</v>
      </c>
      <c r="AT367" s="3132">
        <v>3</v>
      </c>
      <c r="AU367" s="3485"/>
    </row>
    <row r="368" spans="2:47" ht="17.25" customHeight="1">
      <c r="B368" s="2790" t="s">
        <v>6589</v>
      </c>
      <c r="C368" s="2791" t="s">
        <v>5869</v>
      </c>
      <c r="D368" s="2792" t="s">
        <v>731</v>
      </c>
      <c r="E368" s="2792">
        <v>3</v>
      </c>
      <c r="F368" s="2801"/>
      <c r="G368" s="2801"/>
      <c r="H368" s="2801"/>
      <c r="I368" s="2801"/>
      <c r="J368" s="2801"/>
      <c r="K368" s="2801"/>
      <c r="L368" s="2802"/>
      <c r="M368" s="2800"/>
      <c r="N368" s="2803"/>
      <c r="O368" s="2801"/>
      <c r="P368" s="2801"/>
      <c r="Q368" s="2801"/>
      <c r="R368" s="2801"/>
      <c r="S368" s="2801"/>
      <c r="T368" s="2802"/>
      <c r="V368" s="2803"/>
      <c r="W368" s="2801"/>
      <c r="X368" s="2801"/>
      <c r="Y368" s="2801"/>
      <c r="Z368" s="2801"/>
      <c r="AA368" s="2801"/>
      <c r="AB368" s="2802"/>
      <c r="AD368" s="2640"/>
      <c r="AE368" s="2638"/>
      <c r="AF368" s="2638"/>
      <c r="AG368" s="2641"/>
      <c r="AH368" s="2642"/>
      <c r="AI368" s="2642"/>
      <c r="AJ368" s="2642"/>
      <c r="AK368" s="2642"/>
      <c r="AL368" s="2642"/>
      <c r="AM368" s="2642"/>
      <c r="AN368" s="2750"/>
      <c r="AO368" s="2758"/>
      <c r="AP368" s="2548" t="s">
        <v>7449</v>
      </c>
      <c r="AS368" s="3438" t="str">
        <f t="shared" si="5"/>
        <v>Please complete all cells in row</v>
      </c>
      <c r="AT368" s="3132">
        <v>3</v>
      </c>
      <c r="AU368" s="3485"/>
    </row>
    <row r="369" spans="2:47" ht="17.25" customHeight="1">
      <c r="B369" s="2790" t="s">
        <v>6591</v>
      </c>
      <c r="C369" s="2791" t="s">
        <v>5869</v>
      </c>
      <c r="D369" s="2792" t="s">
        <v>731</v>
      </c>
      <c r="E369" s="2792">
        <v>3</v>
      </c>
      <c r="F369" s="2801"/>
      <c r="G369" s="2801"/>
      <c r="H369" s="2801"/>
      <c r="I369" s="2801"/>
      <c r="J369" s="2801"/>
      <c r="K369" s="2801"/>
      <c r="L369" s="2802"/>
      <c r="M369" s="2800"/>
      <c r="N369" s="2803"/>
      <c r="O369" s="2801"/>
      <c r="P369" s="2801"/>
      <c r="Q369" s="2801"/>
      <c r="R369" s="2801"/>
      <c r="S369" s="2801"/>
      <c r="T369" s="2802"/>
      <c r="V369" s="2803"/>
      <c r="W369" s="2801"/>
      <c r="X369" s="2801"/>
      <c r="Y369" s="2801"/>
      <c r="Z369" s="2801"/>
      <c r="AA369" s="2801"/>
      <c r="AB369" s="2802"/>
      <c r="AD369" s="2640"/>
      <c r="AE369" s="2638"/>
      <c r="AF369" s="2638"/>
      <c r="AG369" s="2641"/>
      <c r="AH369" s="2642"/>
      <c r="AI369" s="2642"/>
      <c r="AJ369" s="2642"/>
      <c r="AK369" s="2642"/>
      <c r="AL369" s="2642"/>
      <c r="AM369" s="2642"/>
      <c r="AN369" s="2750"/>
      <c r="AO369" s="2758"/>
      <c r="AP369" s="2548" t="s">
        <v>7450</v>
      </c>
      <c r="AS369" s="3438" t="str">
        <f t="shared" si="5"/>
        <v>Please complete all cells in row</v>
      </c>
      <c r="AT369" s="3132">
        <v>3</v>
      </c>
      <c r="AU369" s="3485"/>
    </row>
    <row r="370" spans="2:47" ht="17.25" customHeight="1">
      <c r="B370" s="2790" t="s">
        <v>6593</v>
      </c>
      <c r="C370" s="2791" t="s">
        <v>5869</v>
      </c>
      <c r="D370" s="2792" t="s">
        <v>731</v>
      </c>
      <c r="E370" s="2792">
        <v>3</v>
      </c>
      <c r="F370" s="2801"/>
      <c r="G370" s="2801"/>
      <c r="H370" s="2801"/>
      <c r="I370" s="2801"/>
      <c r="J370" s="2801"/>
      <c r="K370" s="2801"/>
      <c r="L370" s="2802"/>
      <c r="M370" s="2800"/>
      <c r="N370" s="2803"/>
      <c r="O370" s="2801"/>
      <c r="P370" s="2801"/>
      <c r="Q370" s="2801"/>
      <c r="R370" s="2801"/>
      <c r="S370" s="2801"/>
      <c r="T370" s="2802"/>
      <c r="V370" s="2803"/>
      <c r="W370" s="2801"/>
      <c r="X370" s="2801"/>
      <c r="Y370" s="2801"/>
      <c r="Z370" s="2801"/>
      <c r="AA370" s="2801"/>
      <c r="AB370" s="2802"/>
      <c r="AD370" s="2640"/>
      <c r="AE370" s="2638"/>
      <c r="AF370" s="2638"/>
      <c r="AG370" s="2641"/>
      <c r="AH370" s="2642"/>
      <c r="AI370" s="2642"/>
      <c r="AJ370" s="2642"/>
      <c r="AK370" s="2642"/>
      <c r="AL370" s="2642"/>
      <c r="AM370" s="2642"/>
      <c r="AN370" s="2750"/>
      <c r="AO370" s="2758"/>
      <c r="AP370" s="2548" t="s">
        <v>7451</v>
      </c>
      <c r="AS370" s="3438" t="str">
        <f t="shared" si="5"/>
        <v>Please complete all cells in row</v>
      </c>
      <c r="AT370" s="3132">
        <v>3</v>
      </c>
      <c r="AU370" s="3485"/>
    </row>
    <row r="371" spans="2:47" ht="17.25" customHeight="1">
      <c r="B371" s="2790" t="s">
        <v>6595</v>
      </c>
      <c r="C371" s="2791" t="s">
        <v>5869</v>
      </c>
      <c r="D371" s="2792" t="s">
        <v>731</v>
      </c>
      <c r="E371" s="2792">
        <v>3</v>
      </c>
      <c r="F371" s="2801"/>
      <c r="G371" s="2801"/>
      <c r="H371" s="2801"/>
      <c r="I371" s="2801"/>
      <c r="J371" s="2801"/>
      <c r="K371" s="2801"/>
      <c r="L371" s="2802"/>
      <c r="M371" s="2800"/>
      <c r="N371" s="2803"/>
      <c r="O371" s="2801"/>
      <c r="P371" s="2801"/>
      <c r="Q371" s="2801"/>
      <c r="R371" s="2801"/>
      <c r="S371" s="2801"/>
      <c r="T371" s="2802"/>
      <c r="V371" s="2803"/>
      <c r="W371" s="2801"/>
      <c r="X371" s="2801"/>
      <c r="Y371" s="2801"/>
      <c r="Z371" s="2801"/>
      <c r="AA371" s="2801"/>
      <c r="AB371" s="2802"/>
      <c r="AD371" s="2640"/>
      <c r="AE371" s="2638"/>
      <c r="AF371" s="2638"/>
      <c r="AG371" s="2641"/>
      <c r="AH371" s="2642"/>
      <c r="AI371" s="2642"/>
      <c r="AJ371" s="2642"/>
      <c r="AK371" s="2642"/>
      <c r="AL371" s="2642"/>
      <c r="AM371" s="2642"/>
      <c r="AN371" s="2750"/>
      <c r="AO371" s="2758"/>
      <c r="AP371" s="2548" t="s">
        <v>7452</v>
      </c>
      <c r="AS371" s="3438" t="str">
        <f t="shared" si="5"/>
        <v>Please complete all cells in row</v>
      </c>
      <c r="AT371" s="3132">
        <v>3</v>
      </c>
      <c r="AU371" s="3485"/>
    </row>
    <row r="372" spans="2:47" ht="17.25" customHeight="1">
      <c r="B372" s="2790" t="s">
        <v>6597</v>
      </c>
      <c r="C372" s="2791" t="s">
        <v>5869</v>
      </c>
      <c r="D372" s="2792" t="s">
        <v>731</v>
      </c>
      <c r="E372" s="2792">
        <v>3</v>
      </c>
      <c r="F372" s="2801"/>
      <c r="G372" s="2801"/>
      <c r="H372" s="2801"/>
      <c r="I372" s="2801"/>
      <c r="J372" s="2801"/>
      <c r="K372" s="2801"/>
      <c r="L372" s="2802"/>
      <c r="M372" s="2800"/>
      <c r="N372" s="2803"/>
      <c r="O372" s="2801"/>
      <c r="P372" s="2801"/>
      <c r="Q372" s="2801"/>
      <c r="R372" s="2801"/>
      <c r="S372" s="2801"/>
      <c r="T372" s="2802"/>
      <c r="V372" s="2803"/>
      <c r="W372" s="2801"/>
      <c r="X372" s="2801"/>
      <c r="Y372" s="2801"/>
      <c r="Z372" s="2801"/>
      <c r="AA372" s="2801"/>
      <c r="AB372" s="2802"/>
      <c r="AD372" s="2640"/>
      <c r="AE372" s="2638"/>
      <c r="AF372" s="2638"/>
      <c r="AG372" s="2641"/>
      <c r="AH372" s="2642"/>
      <c r="AI372" s="2642"/>
      <c r="AJ372" s="2642"/>
      <c r="AK372" s="2642"/>
      <c r="AL372" s="2642"/>
      <c r="AM372" s="2642"/>
      <c r="AN372" s="2750"/>
      <c r="AO372" s="2758"/>
      <c r="AP372" s="2548" t="s">
        <v>7453</v>
      </c>
      <c r="AS372" s="3438" t="str">
        <f t="shared" si="5"/>
        <v>Please complete all cells in row</v>
      </c>
      <c r="AT372" s="3132">
        <v>3</v>
      </c>
      <c r="AU372" s="3485"/>
    </row>
    <row r="373" spans="2:47" ht="17.25" customHeight="1">
      <c r="B373" s="2790" t="s">
        <v>6599</v>
      </c>
      <c r="C373" s="2791" t="s">
        <v>5869</v>
      </c>
      <c r="D373" s="2792" t="s">
        <v>731</v>
      </c>
      <c r="E373" s="2792">
        <v>3</v>
      </c>
      <c r="F373" s="2801"/>
      <c r="G373" s="2801"/>
      <c r="H373" s="2801"/>
      <c r="I373" s="2801"/>
      <c r="J373" s="2801"/>
      <c r="K373" s="2801"/>
      <c r="L373" s="2802"/>
      <c r="M373" s="2800"/>
      <c r="N373" s="2803"/>
      <c r="O373" s="2801"/>
      <c r="P373" s="2801"/>
      <c r="Q373" s="2801"/>
      <c r="R373" s="2801"/>
      <c r="S373" s="2801"/>
      <c r="T373" s="2802"/>
      <c r="V373" s="2803"/>
      <c r="W373" s="2801"/>
      <c r="X373" s="2801"/>
      <c r="Y373" s="2801"/>
      <c r="Z373" s="2801"/>
      <c r="AA373" s="2801"/>
      <c r="AB373" s="2802"/>
      <c r="AD373" s="2640"/>
      <c r="AE373" s="2638"/>
      <c r="AF373" s="2638"/>
      <c r="AG373" s="2641"/>
      <c r="AH373" s="2642"/>
      <c r="AI373" s="2642"/>
      <c r="AJ373" s="2642"/>
      <c r="AK373" s="2642"/>
      <c r="AL373" s="2642"/>
      <c r="AM373" s="2642"/>
      <c r="AN373" s="2750"/>
      <c r="AO373" s="2758"/>
      <c r="AP373" s="2548" t="s">
        <v>7454</v>
      </c>
      <c r="AS373" s="3438" t="str">
        <f t="shared" si="5"/>
        <v>Please complete all cells in row</v>
      </c>
      <c r="AT373" s="3132">
        <v>3</v>
      </c>
      <c r="AU373" s="3485"/>
    </row>
    <row r="374" spans="2:47" ht="17.25" customHeight="1">
      <c r="B374" s="2790" t="s">
        <v>6601</v>
      </c>
      <c r="C374" s="2791" t="s">
        <v>5869</v>
      </c>
      <c r="D374" s="2792" t="s">
        <v>731</v>
      </c>
      <c r="E374" s="2792">
        <v>3</v>
      </c>
      <c r="F374" s="2801"/>
      <c r="G374" s="2801"/>
      <c r="H374" s="2801"/>
      <c r="I374" s="2801"/>
      <c r="J374" s="2801"/>
      <c r="K374" s="2801"/>
      <c r="L374" s="2802"/>
      <c r="M374" s="2800"/>
      <c r="N374" s="2803"/>
      <c r="O374" s="2801"/>
      <c r="P374" s="2801"/>
      <c r="Q374" s="2801"/>
      <c r="R374" s="2801"/>
      <c r="S374" s="2801"/>
      <c r="T374" s="2802"/>
      <c r="V374" s="2803"/>
      <c r="W374" s="2801"/>
      <c r="X374" s="2801"/>
      <c r="Y374" s="2801"/>
      <c r="Z374" s="2801"/>
      <c r="AA374" s="2801"/>
      <c r="AB374" s="2802"/>
      <c r="AD374" s="2640"/>
      <c r="AE374" s="2638"/>
      <c r="AF374" s="2638"/>
      <c r="AG374" s="2641"/>
      <c r="AH374" s="2642"/>
      <c r="AI374" s="2642"/>
      <c r="AJ374" s="2642"/>
      <c r="AK374" s="2642"/>
      <c r="AL374" s="2642"/>
      <c r="AM374" s="2642"/>
      <c r="AN374" s="2750"/>
      <c r="AO374" s="2758"/>
      <c r="AP374" s="2548" t="s">
        <v>7455</v>
      </c>
      <c r="AS374" s="3438" t="str">
        <f t="shared" si="5"/>
        <v>Please complete all cells in row</v>
      </c>
      <c r="AT374" s="3132">
        <v>3</v>
      </c>
      <c r="AU374" s="3485"/>
    </row>
    <row r="375" spans="2:47" ht="17.25" customHeight="1">
      <c r="B375" s="2790" t="s">
        <v>6603</v>
      </c>
      <c r="C375" s="2791" t="s">
        <v>5869</v>
      </c>
      <c r="D375" s="2792" t="s">
        <v>731</v>
      </c>
      <c r="E375" s="2792">
        <v>3</v>
      </c>
      <c r="F375" s="2801"/>
      <c r="G375" s="2801"/>
      <c r="H375" s="2801"/>
      <c r="I375" s="2801"/>
      <c r="J375" s="2801"/>
      <c r="K375" s="2801"/>
      <c r="L375" s="2802"/>
      <c r="M375" s="2800"/>
      <c r="N375" s="2803"/>
      <c r="O375" s="2801"/>
      <c r="P375" s="2801"/>
      <c r="Q375" s="2801"/>
      <c r="R375" s="2801"/>
      <c r="S375" s="2801"/>
      <c r="T375" s="2802"/>
      <c r="V375" s="2803"/>
      <c r="W375" s="2801"/>
      <c r="X375" s="2801"/>
      <c r="Y375" s="2801"/>
      <c r="Z375" s="2801"/>
      <c r="AA375" s="2801"/>
      <c r="AB375" s="2802"/>
      <c r="AD375" s="2640"/>
      <c r="AE375" s="2638"/>
      <c r="AF375" s="2638"/>
      <c r="AG375" s="2641"/>
      <c r="AH375" s="2642"/>
      <c r="AI375" s="2642"/>
      <c r="AJ375" s="2642"/>
      <c r="AK375" s="2642"/>
      <c r="AL375" s="2642"/>
      <c r="AM375" s="2642"/>
      <c r="AN375" s="2750"/>
      <c r="AO375" s="2758"/>
      <c r="AP375" s="2548" t="s">
        <v>7456</v>
      </c>
      <c r="AS375" s="3438" t="str">
        <f t="shared" si="5"/>
        <v>Please complete all cells in row</v>
      </c>
      <c r="AT375" s="3132">
        <v>3</v>
      </c>
      <c r="AU375" s="3485"/>
    </row>
    <row r="376" spans="2:47" ht="17.25" customHeight="1">
      <c r="B376" s="2790" t="s">
        <v>6605</v>
      </c>
      <c r="C376" s="2791" t="s">
        <v>5869</v>
      </c>
      <c r="D376" s="2792" t="s">
        <v>731</v>
      </c>
      <c r="E376" s="2792">
        <v>3</v>
      </c>
      <c r="F376" s="2801"/>
      <c r="G376" s="2801"/>
      <c r="H376" s="2801"/>
      <c r="I376" s="2801"/>
      <c r="J376" s="2801"/>
      <c r="K376" s="2801"/>
      <c r="L376" s="2802"/>
      <c r="M376" s="2800"/>
      <c r="N376" s="2803"/>
      <c r="O376" s="2801"/>
      <c r="P376" s="2801"/>
      <c r="Q376" s="2801"/>
      <c r="R376" s="2801"/>
      <c r="S376" s="2801"/>
      <c r="T376" s="2802"/>
      <c r="V376" s="2803"/>
      <c r="W376" s="2801"/>
      <c r="X376" s="2801"/>
      <c r="Y376" s="2801"/>
      <c r="Z376" s="2801"/>
      <c r="AA376" s="2801"/>
      <c r="AB376" s="2802"/>
      <c r="AD376" s="2640"/>
      <c r="AE376" s="2638"/>
      <c r="AF376" s="2638"/>
      <c r="AG376" s="2641"/>
      <c r="AH376" s="2642"/>
      <c r="AI376" s="2642"/>
      <c r="AJ376" s="2642"/>
      <c r="AK376" s="2642"/>
      <c r="AL376" s="2642"/>
      <c r="AM376" s="2642"/>
      <c r="AN376" s="2750"/>
      <c r="AO376" s="2758"/>
      <c r="AP376" s="2548" t="s">
        <v>7457</v>
      </c>
      <c r="AS376" s="3438" t="str">
        <f t="shared" si="5"/>
        <v>Please complete all cells in row</v>
      </c>
      <c r="AT376" s="3132">
        <v>3</v>
      </c>
      <c r="AU376" s="3485"/>
    </row>
    <row r="377" spans="2:47" ht="17.25" customHeight="1">
      <c r="B377" s="2790" t="s">
        <v>6607</v>
      </c>
      <c r="C377" s="2791" t="s">
        <v>5869</v>
      </c>
      <c r="D377" s="2792" t="s">
        <v>731</v>
      </c>
      <c r="E377" s="2792">
        <v>3</v>
      </c>
      <c r="F377" s="2801"/>
      <c r="G377" s="2801"/>
      <c r="H377" s="2801"/>
      <c r="I377" s="2801"/>
      <c r="J377" s="2801"/>
      <c r="K377" s="2801"/>
      <c r="L377" s="2802"/>
      <c r="M377" s="2800"/>
      <c r="N377" s="2803"/>
      <c r="O377" s="2801"/>
      <c r="P377" s="2801"/>
      <c r="Q377" s="2801"/>
      <c r="R377" s="2801"/>
      <c r="S377" s="2801"/>
      <c r="T377" s="2802"/>
      <c r="V377" s="2803"/>
      <c r="W377" s="2801"/>
      <c r="X377" s="2801"/>
      <c r="Y377" s="2801"/>
      <c r="Z377" s="2801"/>
      <c r="AA377" s="2801"/>
      <c r="AB377" s="2802"/>
      <c r="AD377" s="2640"/>
      <c r="AE377" s="2638"/>
      <c r="AF377" s="2638"/>
      <c r="AG377" s="2641"/>
      <c r="AH377" s="2642"/>
      <c r="AI377" s="2642"/>
      <c r="AJ377" s="2642"/>
      <c r="AK377" s="2642"/>
      <c r="AL377" s="2642"/>
      <c r="AM377" s="2642"/>
      <c r="AN377" s="2750"/>
      <c r="AO377" s="2758"/>
      <c r="AP377" s="2548" t="s">
        <v>7458</v>
      </c>
      <c r="AS377" s="3438" t="str">
        <f t="shared" si="5"/>
        <v>Please complete all cells in row</v>
      </c>
      <c r="AT377" s="3132">
        <v>3</v>
      </c>
      <c r="AU377" s="3485"/>
    </row>
    <row r="378" spans="2:47" ht="17.25" customHeight="1">
      <c r="B378" s="2790" t="s">
        <v>6609</v>
      </c>
      <c r="C378" s="2791" t="s">
        <v>5869</v>
      </c>
      <c r="D378" s="2792" t="s">
        <v>731</v>
      </c>
      <c r="E378" s="2792">
        <v>3</v>
      </c>
      <c r="F378" s="2801"/>
      <c r="G378" s="2801"/>
      <c r="H378" s="2801"/>
      <c r="I378" s="2801"/>
      <c r="J378" s="2801"/>
      <c r="K378" s="2801"/>
      <c r="L378" s="2802"/>
      <c r="M378" s="2800"/>
      <c r="N378" s="2803"/>
      <c r="O378" s="2801"/>
      <c r="P378" s="2801"/>
      <c r="Q378" s="2801"/>
      <c r="R378" s="2801"/>
      <c r="S378" s="2801"/>
      <c r="T378" s="2802"/>
      <c r="V378" s="2803"/>
      <c r="W378" s="2801"/>
      <c r="X378" s="2801"/>
      <c r="Y378" s="2801"/>
      <c r="Z378" s="2801"/>
      <c r="AA378" s="2801"/>
      <c r="AB378" s="2802"/>
      <c r="AD378" s="2640"/>
      <c r="AE378" s="2638"/>
      <c r="AF378" s="2638"/>
      <c r="AG378" s="2641"/>
      <c r="AH378" s="2642"/>
      <c r="AI378" s="2642"/>
      <c r="AJ378" s="2642"/>
      <c r="AK378" s="2642"/>
      <c r="AL378" s="2642"/>
      <c r="AM378" s="2642"/>
      <c r="AN378" s="2750"/>
      <c r="AO378" s="2758"/>
      <c r="AP378" s="2548" t="s">
        <v>7459</v>
      </c>
      <c r="AS378" s="3438" t="str">
        <f t="shared" si="5"/>
        <v>Please complete all cells in row</v>
      </c>
      <c r="AT378" s="3132">
        <v>3</v>
      </c>
      <c r="AU378" s="3485"/>
    </row>
    <row r="379" spans="2:47" ht="17.25" customHeight="1">
      <c r="B379" s="2790" t="s">
        <v>6611</v>
      </c>
      <c r="C379" s="2791" t="s">
        <v>5869</v>
      </c>
      <c r="D379" s="2792" t="s">
        <v>731</v>
      </c>
      <c r="E379" s="2792">
        <v>3</v>
      </c>
      <c r="F379" s="2801"/>
      <c r="G379" s="2801"/>
      <c r="H379" s="2801"/>
      <c r="I379" s="2801"/>
      <c r="J379" s="2801"/>
      <c r="K379" s="2801"/>
      <c r="L379" s="2802"/>
      <c r="M379" s="2800"/>
      <c r="N379" s="2803"/>
      <c r="O379" s="2801"/>
      <c r="P379" s="2801"/>
      <c r="Q379" s="2801"/>
      <c r="R379" s="2801"/>
      <c r="S379" s="2801"/>
      <c r="T379" s="2802"/>
      <c r="V379" s="2803"/>
      <c r="W379" s="2801"/>
      <c r="X379" s="2801"/>
      <c r="Y379" s="2801"/>
      <c r="Z379" s="2801"/>
      <c r="AA379" s="2801"/>
      <c r="AB379" s="2802"/>
      <c r="AD379" s="2640"/>
      <c r="AE379" s="2638"/>
      <c r="AF379" s="2638"/>
      <c r="AG379" s="2641"/>
      <c r="AH379" s="2642"/>
      <c r="AI379" s="2642"/>
      <c r="AJ379" s="2642"/>
      <c r="AK379" s="2642"/>
      <c r="AL379" s="2642"/>
      <c r="AM379" s="2642"/>
      <c r="AN379" s="2750"/>
      <c r="AO379" s="2758"/>
      <c r="AP379" s="2548" t="s">
        <v>7460</v>
      </c>
      <c r="AS379" s="3438" t="str">
        <f t="shared" si="5"/>
        <v>Please complete all cells in row</v>
      </c>
      <c r="AT379" s="3132">
        <v>3</v>
      </c>
      <c r="AU379" s="3485"/>
    </row>
    <row r="380" spans="2:47" ht="17.25" customHeight="1">
      <c r="B380" s="2790" t="s">
        <v>6613</v>
      </c>
      <c r="C380" s="2791" t="s">
        <v>5869</v>
      </c>
      <c r="D380" s="2792" t="s">
        <v>731</v>
      </c>
      <c r="E380" s="2792">
        <v>3</v>
      </c>
      <c r="F380" s="2801"/>
      <c r="G380" s="2801"/>
      <c r="H380" s="2801"/>
      <c r="I380" s="2801"/>
      <c r="J380" s="2801"/>
      <c r="K380" s="2801"/>
      <c r="L380" s="2802"/>
      <c r="M380" s="2800"/>
      <c r="N380" s="2803"/>
      <c r="O380" s="2801"/>
      <c r="P380" s="2801"/>
      <c r="Q380" s="2801"/>
      <c r="R380" s="2801"/>
      <c r="S380" s="2801"/>
      <c r="T380" s="2802"/>
      <c r="V380" s="2803"/>
      <c r="W380" s="2801"/>
      <c r="X380" s="2801"/>
      <c r="Y380" s="2801"/>
      <c r="Z380" s="2801"/>
      <c r="AA380" s="2801"/>
      <c r="AB380" s="2802"/>
      <c r="AD380" s="2640"/>
      <c r="AE380" s="2638"/>
      <c r="AF380" s="2638"/>
      <c r="AG380" s="2641"/>
      <c r="AH380" s="2642"/>
      <c r="AI380" s="2642"/>
      <c r="AJ380" s="2642"/>
      <c r="AK380" s="2642"/>
      <c r="AL380" s="2642"/>
      <c r="AM380" s="2642"/>
      <c r="AN380" s="2750"/>
      <c r="AO380" s="2758"/>
      <c r="AP380" s="2548" t="s">
        <v>7461</v>
      </c>
      <c r="AS380" s="3438" t="str">
        <f t="shared" si="5"/>
        <v>Please complete all cells in row</v>
      </c>
      <c r="AT380" s="3132">
        <v>3</v>
      </c>
      <c r="AU380" s="3485"/>
    </row>
    <row r="381" spans="2:47" ht="17.25" customHeight="1">
      <c r="B381" s="2790" t="s">
        <v>6615</v>
      </c>
      <c r="C381" s="2791" t="s">
        <v>5869</v>
      </c>
      <c r="D381" s="2792" t="s">
        <v>731</v>
      </c>
      <c r="E381" s="2792">
        <v>3</v>
      </c>
      <c r="F381" s="2801"/>
      <c r="G381" s="2801"/>
      <c r="H381" s="2801"/>
      <c r="I381" s="2801"/>
      <c r="J381" s="2801"/>
      <c r="K381" s="2801"/>
      <c r="L381" s="2802"/>
      <c r="M381" s="2800"/>
      <c r="N381" s="2803"/>
      <c r="O381" s="2801"/>
      <c r="P381" s="2801"/>
      <c r="Q381" s="2801"/>
      <c r="R381" s="2801"/>
      <c r="S381" s="2801"/>
      <c r="T381" s="2802"/>
      <c r="V381" s="2803"/>
      <c r="W381" s="2801"/>
      <c r="X381" s="2801"/>
      <c r="Y381" s="2801"/>
      <c r="Z381" s="2801"/>
      <c r="AA381" s="2801"/>
      <c r="AB381" s="2802"/>
      <c r="AD381" s="2640"/>
      <c r="AE381" s="2638"/>
      <c r="AF381" s="2638"/>
      <c r="AG381" s="2641"/>
      <c r="AH381" s="2642"/>
      <c r="AI381" s="2642"/>
      <c r="AJ381" s="2642"/>
      <c r="AK381" s="2642"/>
      <c r="AL381" s="2642"/>
      <c r="AM381" s="2642"/>
      <c r="AN381" s="2750"/>
      <c r="AO381" s="2758"/>
      <c r="AP381" s="2548" t="s">
        <v>7462</v>
      </c>
      <c r="AS381" s="3438" t="str">
        <f t="shared" si="5"/>
        <v>Please complete all cells in row</v>
      </c>
      <c r="AT381" s="3132">
        <v>3</v>
      </c>
      <c r="AU381" s="3485"/>
    </row>
    <row r="382" spans="2:47" ht="17.25" customHeight="1">
      <c r="B382" s="2790" t="s">
        <v>6617</v>
      </c>
      <c r="C382" s="2791" t="s">
        <v>5869</v>
      </c>
      <c r="D382" s="2792" t="s">
        <v>731</v>
      </c>
      <c r="E382" s="2792">
        <v>3</v>
      </c>
      <c r="F382" s="2801"/>
      <c r="G382" s="2801"/>
      <c r="H382" s="2801"/>
      <c r="I382" s="2801"/>
      <c r="J382" s="2801"/>
      <c r="K382" s="2801"/>
      <c r="L382" s="2802"/>
      <c r="M382" s="2800"/>
      <c r="N382" s="2803"/>
      <c r="O382" s="2801"/>
      <c r="P382" s="2801"/>
      <c r="Q382" s="2801"/>
      <c r="R382" s="2801"/>
      <c r="S382" s="2801"/>
      <c r="T382" s="2802"/>
      <c r="V382" s="2803"/>
      <c r="W382" s="2801"/>
      <c r="X382" s="2801"/>
      <c r="Y382" s="2801"/>
      <c r="Z382" s="2801"/>
      <c r="AA382" s="2801"/>
      <c r="AB382" s="2802"/>
      <c r="AD382" s="2640"/>
      <c r="AE382" s="2638"/>
      <c r="AF382" s="2638"/>
      <c r="AG382" s="2641"/>
      <c r="AH382" s="2642"/>
      <c r="AI382" s="2642"/>
      <c r="AJ382" s="2642"/>
      <c r="AK382" s="2642"/>
      <c r="AL382" s="2642"/>
      <c r="AM382" s="2642"/>
      <c r="AN382" s="2750"/>
      <c r="AO382" s="2758"/>
      <c r="AP382" s="2548" t="s">
        <v>7463</v>
      </c>
      <c r="AS382" s="3438" t="str">
        <f t="shared" si="5"/>
        <v>Please complete all cells in row</v>
      </c>
      <c r="AT382" s="3132">
        <v>3</v>
      </c>
      <c r="AU382" s="3485"/>
    </row>
    <row r="383" spans="2:47" ht="17.25" customHeight="1">
      <c r="B383" s="2790" t="s">
        <v>6619</v>
      </c>
      <c r="C383" s="2791" t="s">
        <v>5869</v>
      </c>
      <c r="D383" s="2792" t="s">
        <v>731</v>
      </c>
      <c r="E383" s="2792">
        <v>3</v>
      </c>
      <c r="F383" s="2801"/>
      <c r="G383" s="2801"/>
      <c r="H383" s="2801"/>
      <c r="I383" s="2801"/>
      <c r="J383" s="2801"/>
      <c r="K383" s="2801"/>
      <c r="L383" s="2802"/>
      <c r="M383" s="2800"/>
      <c r="N383" s="2803"/>
      <c r="O383" s="2801"/>
      <c r="P383" s="2801"/>
      <c r="Q383" s="2801"/>
      <c r="R383" s="2801"/>
      <c r="S383" s="2801"/>
      <c r="T383" s="2802"/>
      <c r="V383" s="2803"/>
      <c r="W383" s="2801"/>
      <c r="X383" s="2801"/>
      <c r="Y383" s="2801"/>
      <c r="Z383" s="2801"/>
      <c r="AA383" s="2801"/>
      <c r="AB383" s="2802"/>
      <c r="AD383" s="2640"/>
      <c r="AE383" s="2638"/>
      <c r="AF383" s="2638"/>
      <c r="AG383" s="2641"/>
      <c r="AH383" s="2642"/>
      <c r="AI383" s="2642"/>
      <c r="AJ383" s="2642"/>
      <c r="AK383" s="2642"/>
      <c r="AL383" s="2642"/>
      <c r="AM383" s="2642"/>
      <c r="AN383" s="2750"/>
      <c r="AO383" s="2758"/>
      <c r="AP383" s="2548" t="s">
        <v>7464</v>
      </c>
      <c r="AS383" s="3438" t="str">
        <f t="shared" si="5"/>
        <v>Please complete all cells in row</v>
      </c>
      <c r="AT383" s="3132">
        <v>3</v>
      </c>
      <c r="AU383" s="3485"/>
    </row>
    <row r="384" spans="2:47" ht="17.25" customHeight="1">
      <c r="B384" s="2790" t="s">
        <v>6621</v>
      </c>
      <c r="C384" s="2791" t="s">
        <v>5869</v>
      </c>
      <c r="D384" s="2792" t="s">
        <v>731</v>
      </c>
      <c r="E384" s="2792">
        <v>3</v>
      </c>
      <c r="F384" s="2801"/>
      <c r="G384" s="2801"/>
      <c r="H384" s="2801"/>
      <c r="I384" s="2801"/>
      <c r="J384" s="2801"/>
      <c r="K384" s="2801"/>
      <c r="L384" s="2802"/>
      <c r="M384" s="2800"/>
      <c r="N384" s="2803"/>
      <c r="O384" s="2801"/>
      <c r="P384" s="2801"/>
      <c r="Q384" s="2801"/>
      <c r="R384" s="2801"/>
      <c r="S384" s="2801"/>
      <c r="T384" s="2802"/>
      <c r="V384" s="2803"/>
      <c r="W384" s="2801"/>
      <c r="X384" s="2801"/>
      <c r="Y384" s="2801"/>
      <c r="Z384" s="2801"/>
      <c r="AA384" s="2801"/>
      <c r="AB384" s="2802"/>
      <c r="AD384" s="2640"/>
      <c r="AE384" s="2638"/>
      <c r="AF384" s="2638"/>
      <c r="AG384" s="2641"/>
      <c r="AH384" s="2642"/>
      <c r="AI384" s="2642"/>
      <c r="AJ384" s="2642"/>
      <c r="AK384" s="2642"/>
      <c r="AL384" s="2642"/>
      <c r="AM384" s="2642"/>
      <c r="AN384" s="2750"/>
      <c r="AO384" s="2758"/>
      <c r="AP384" s="2548" t="s">
        <v>7465</v>
      </c>
      <c r="AS384" s="3438" t="str">
        <f t="shared" si="5"/>
        <v>Please complete all cells in row</v>
      </c>
      <c r="AT384" s="3132">
        <v>3</v>
      </c>
      <c r="AU384" s="3485"/>
    </row>
    <row r="385" spans="2:47" ht="17.25" customHeight="1">
      <c r="B385" s="2790" t="s">
        <v>6623</v>
      </c>
      <c r="C385" s="2791" t="s">
        <v>5869</v>
      </c>
      <c r="D385" s="2792" t="s">
        <v>731</v>
      </c>
      <c r="E385" s="2792">
        <v>3</v>
      </c>
      <c r="F385" s="2801"/>
      <c r="G385" s="2801"/>
      <c r="H385" s="2801"/>
      <c r="I385" s="2801"/>
      <c r="J385" s="2801"/>
      <c r="K385" s="2801"/>
      <c r="L385" s="2802"/>
      <c r="M385" s="2800"/>
      <c r="N385" s="2803"/>
      <c r="O385" s="2801"/>
      <c r="P385" s="2801"/>
      <c r="Q385" s="2801"/>
      <c r="R385" s="2801"/>
      <c r="S385" s="2801"/>
      <c r="T385" s="2802"/>
      <c r="V385" s="2803"/>
      <c r="W385" s="2801"/>
      <c r="X385" s="2801"/>
      <c r="Y385" s="2801"/>
      <c r="Z385" s="2801"/>
      <c r="AA385" s="2801"/>
      <c r="AB385" s="2802"/>
      <c r="AD385" s="2640"/>
      <c r="AE385" s="2638"/>
      <c r="AF385" s="2638"/>
      <c r="AG385" s="2641"/>
      <c r="AH385" s="2642"/>
      <c r="AI385" s="2642"/>
      <c r="AJ385" s="2642"/>
      <c r="AK385" s="2642"/>
      <c r="AL385" s="2642"/>
      <c r="AM385" s="2642"/>
      <c r="AN385" s="2750"/>
      <c r="AO385" s="2758"/>
      <c r="AP385" s="2548" t="s">
        <v>7466</v>
      </c>
      <c r="AS385" s="3438" t="str">
        <f t="shared" si="5"/>
        <v>Please complete all cells in row</v>
      </c>
      <c r="AT385" s="3132">
        <v>3</v>
      </c>
      <c r="AU385" s="3485"/>
    </row>
    <row r="386" spans="2:47" ht="17.25" customHeight="1">
      <c r="B386" s="2790" t="s">
        <v>6625</v>
      </c>
      <c r="C386" s="2791" t="s">
        <v>5869</v>
      </c>
      <c r="D386" s="2792" t="s">
        <v>731</v>
      </c>
      <c r="E386" s="2792">
        <v>3</v>
      </c>
      <c r="F386" s="2801"/>
      <c r="G386" s="2801"/>
      <c r="H386" s="2801"/>
      <c r="I386" s="2801"/>
      <c r="J386" s="2801"/>
      <c r="K386" s="2801"/>
      <c r="L386" s="2802"/>
      <c r="M386" s="2800"/>
      <c r="N386" s="2803"/>
      <c r="O386" s="2801"/>
      <c r="P386" s="2801"/>
      <c r="Q386" s="2801"/>
      <c r="R386" s="2801"/>
      <c r="S386" s="2801"/>
      <c r="T386" s="2802"/>
      <c r="V386" s="2803"/>
      <c r="W386" s="2801"/>
      <c r="X386" s="2801"/>
      <c r="Y386" s="2801"/>
      <c r="Z386" s="2801"/>
      <c r="AA386" s="2801"/>
      <c r="AB386" s="2802"/>
      <c r="AD386" s="2640"/>
      <c r="AE386" s="2638"/>
      <c r="AF386" s="2638"/>
      <c r="AG386" s="2641"/>
      <c r="AH386" s="2642"/>
      <c r="AI386" s="2642"/>
      <c r="AJ386" s="2642"/>
      <c r="AK386" s="2642"/>
      <c r="AL386" s="2642"/>
      <c r="AM386" s="2642"/>
      <c r="AN386" s="2750"/>
      <c r="AO386" s="2758"/>
      <c r="AP386" s="2548" t="s">
        <v>7467</v>
      </c>
      <c r="AS386" s="3438" t="str">
        <f t="shared" si="5"/>
        <v>Please complete all cells in row</v>
      </c>
      <c r="AT386" s="3132">
        <v>3</v>
      </c>
      <c r="AU386" s="3485"/>
    </row>
    <row r="387" spans="2:47" ht="17.25" customHeight="1">
      <c r="B387" s="2790" t="s">
        <v>6627</v>
      </c>
      <c r="C387" s="2791" t="s">
        <v>5869</v>
      </c>
      <c r="D387" s="2792" t="s">
        <v>731</v>
      </c>
      <c r="E387" s="2792">
        <v>3</v>
      </c>
      <c r="F387" s="2801"/>
      <c r="G387" s="2801"/>
      <c r="H387" s="2801"/>
      <c r="I387" s="2801"/>
      <c r="J387" s="2801"/>
      <c r="K387" s="2801"/>
      <c r="L387" s="2802"/>
      <c r="M387" s="2800"/>
      <c r="N387" s="2803"/>
      <c r="O387" s="2801"/>
      <c r="P387" s="2801"/>
      <c r="Q387" s="2801"/>
      <c r="R387" s="2801"/>
      <c r="S387" s="2801"/>
      <c r="T387" s="2802"/>
      <c r="V387" s="2803"/>
      <c r="W387" s="2801"/>
      <c r="X387" s="2801"/>
      <c r="Y387" s="2801"/>
      <c r="Z387" s="2801"/>
      <c r="AA387" s="2801"/>
      <c r="AB387" s="2802"/>
      <c r="AD387" s="2640"/>
      <c r="AE387" s="2638"/>
      <c r="AF387" s="2638"/>
      <c r="AG387" s="2641"/>
      <c r="AH387" s="2642"/>
      <c r="AI387" s="2642"/>
      <c r="AJ387" s="2642"/>
      <c r="AK387" s="2642"/>
      <c r="AL387" s="2642"/>
      <c r="AM387" s="2642"/>
      <c r="AN387" s="2750"/>
      <c r="AO387" s="2758"/>
      <c r="AP387" s="2548" t="s">
        <v>7468</v>
      </c>
      <c r="AS387" s="3438" t="str">
        <f t="shared" si="5"/>
        <v>Please complete all cells in row</v>
      </c>
      <c r="AT387" s="3132">
        <v>3</v>
      </c>
      <c r="AU387" s="3485"/>
    </row>
    <row r="388" spans="2:47" ht="17.25" customHeight="1">
      <c r="B388" s="2790" t="s">
        <v>6629</v>
      </c>
      <c r="C388" s="2791" t="s">
        <v>5869</v>
      </c>
      <c r="D388" s="2792" t="s">
        <v>731</v>
      </c>
      <c r="E388" s="2792">
        <v>3</v>
      </c>
      <c r="F388" s="2801"/>
      <c r="G388" s="2801"/>
      <c r="H388" s="2801"/>
      <c r="I388" s="2801"/>
      <c r="J388" s="2801"/>
      <c r="K388" s="2801"/>
      <c r="L388" s="2802"/>
      <c r="M388" s="2800"/>
      <c r="N388" s="2803"/>
      <c r="O388" s="2801"/>
      <c r="P388" s="2801"/>
      <c r="Q388" s="2801"/>
      <c r="R388" s="2801"/>
      <c r="S388" s="2801"/>
      <c r="T388" s="2802"/>
      <c r="V388" s="2803"/>
      <c r="W388" s="2801"/>
      <c r="X388" s="2801"/>
      <c r="Y388" s="2801"/>
      <c r="Z388" s="2801"/>
      <c r="AA388" s="2801"/>
      <c r="AB388" s="2802"/>
      <c r="AD388" s="2640"/>
      <c r="AE388" s="2638"/>
      <c r="AF388" s="2638"/>
      <c r="AG388" s="2641"/>
      <c r="AH388" s="2642"/>
      <c r="AI388" s="2642"/>
      <c r="AJ388" s="2642"/>
      <c r="AK388" s="2642"/>
      <c r="AL388" s="2642"/>
      <c r="AM388" s="2642"/>
      <c r="AN388" s="2750"/>
      <c r="AO388" s="2758"/>
      <c r="AP388" s="2548" t="s">
        <v>7469</v>
      </c>
      <c r="AS388" s="3438" t="str">
        <f t="shared" si="5"/>
        <v>Please complete all cells in row</v>
      </c>
      <c r="AT388" s="3132">
        <v>3</v>
      </c>
      <c r="AU388" s="3485"/>
    </row>
    <row r="389" spans="2:47" ht="17.25" customHeight="1">
      <c r="B389" s="2790" t="s">
        <v>6631</v>
      </c>
      <c r="C389" s="2791" t="s">
        <v>5869</v>
      </c>
      <c r="D389" s="2792" t="s">
        <v>731</v>
      </c>
      <c r="E389" s="2792">
        <v>3</v>
      </c>
      <c r="F389" s="2801"/>
      <c r="G389" s="2801"/>
      <c r="H389" s="2801"/>
      <c r="I389" s="2801"/>
      <c r="J389" s="2801"/>
      <c r="K389" s="2801"/>
      <c r="L389" s="2802"/>
      <c r="M389" s="2800"/>
      <c r="N389" s="2803"/>
      <c r="O389" s="2801"/>
      <c r="P389" s="2801"/>
      <c r="Q389" s="2801"/>
      <c r="R389" s="2801"/>
      <c r="S389" s="2801"/>
      <c r="T389" s="2802"/>
      <c r="V389" s="2803"/>
      <c r="W389" s="2801"/>
      <c r="X389" s="2801"/>
      <c r="Y389" s="2801"/>
      <c r="Z389" s="2801"/>
      <c r="AA389" s="2801"/>
      <c r="AB389" s="2802"/>
      <c r="AD389" s="2640"/>
      <c r="AE389" s="2638"/>
      <c r="AF389" s="2638"/>
      <c r="AG389" s="2641"/>
      <c r="AH389" s="2642"/>
      <c r="AI389" s="2642"/>
      <c r="AJ389" s="2642"/>
      <c r="AK389" s="2642"/>
      <c r="AL389" s="2642"/>
      <c r="AM389" s="2642"/>
      <c r="AN389" s="2750"/>
      <c r="AO389" s="2758"/>
      <c r="AP389" s="2548" t="s">
        <v>7470</v>
      </c>
      <c r="AS389" s="3438" t="str">
        <f t="shared" si="5"/>
        <v>Please complete all cells in row</v>
      </c>
      <c r="AT389" s="3132">
        <v>3</v>
      </c>
      <c r="AU389" s="3485"/>
    </row>
    <row r="390" spans="2:47" ht="17.25" customHeight="1">
      <c r="B390" s="2790" t="s">
        <v>6633</v>
      </c>
      <c r="C390" s="2791" t="s">
        <v>5869</v>
      </c>
      <c r="D390" s="2792" t="s">
        <v>731</v>
      </c>
      <c r="E390" s="2792">
        <v>3</v>
      </c>
      <c r="F390" s="2801"/>
      <c r="G390" s="2801"/>
      <c r="H390" s="2801"/>
      <c r="I390" s="2801"/>
      <c r="J390" s="2801"/>
      <c r="K390" s="2801"/>
      <c r="L390" s="2802"/>
      <c r="M390" s="2800"/>
      <c r="N390" s="2803"/>
      <c r="O390" s="2801"/>
      <c r="P390" s="2801"/>
      <c r="Q390" s="2801"/>
      <c r="R390" s="2801"/>
      <c r="S390" s="2801"/>
      <c r="T390" s="2802"/>
      <c r="V390" s="2803"/>
      <c r="W390" s="2801"/>
      <c r="X390" s="2801"/>
      <c r="Y390" s="2801"/>
      <c r="Z390" s="2801"/>
      <c r="AA390" s="2801"/>
      <c r="AB390" s="2802"/>
      <c r="AD390" s="2640"/>
      <c r="AE390" s="2638"/>
      <c r="AF390" s="2638"/>
      <c r="AG390" s="2641"/>
      <c r="AH390" s="2642"/>
      <c r="AI390" s="2642"/>
      <c r="AJ390" s="2642"/>
      <c r="AK390" s="2642"/>
      <c r="AL390" s="2642"/>
      <c r="AM390" s="2642"/>
      <c r="AN390" s="2750"/>
      <c r="AO390" s="2758"/>
      <c r="AP390" s="2548" t="s">
        <v>7471</v>
      </c>
      <c r="AS390" s="3438" t="str">
        <f t="shared" si="5"/>
        <v>Please complete all cells in row</v>
      </c>
      <c r="AT390" s="3132">
        <v>3</v>
      </c>
      <c r="AU390" s="3485"/>
    </row>
    <row r="391" spans="2:47" ht="17.25" customHeight="1">
      <c r="B391" s="2790" t="s">
        <v>6635</v>
      </c>
      <c r="C391" s="2791" t="s">
        <v>5869</v>
      </c>
      <c r="D391" s="2792" t="s">
        <v>731</v>
      </c>
      <c r="E391" s="2792">
        <v>3</v>
      </c>
      <c r="F391" s="2801"/>
      <c r="G391" s="2801"/>
      <c r="H391" s="2801"/>
      <c r="I391" s="2801"/>
      <c r="J391" s="2801"/>
      <c r="K391" s="2801"/>
      <c r="L391" s="2802"/>
      <c r="M391" s="2800"/>
      <c r="N391" s="2803"/>
      <c r="O391" s="2801"/>
      <c r="P391" s="2801"/>
      <c r="Q391" s="2801"/>
      <c r="R391" s="2801"/>
      <c r="S391" s="2801"/>
      <c r="T391" s="2802"/>
      <c r="V391" s="2803"/>
      <c r="W391" s="2801"/>
      <c r="X391" s="2801"/>
      <c r="Y391" s="2801"/>
      <c r="Z391" s="2801"/>
      <c r="AA391" s="2801"/>
      <c r="AB391" s="2802"/>
      <c r="AD391" s="2640"/>
      <c r="AE391" s="2638"/>
      <c r="AF391" s="2638"/>
      <c r="AG391" s="2641"/>
      <c r="AH391" s="2642"/>
      <c r="AI391" s="2642"/>
      <c r="AJ391" s="2642"/>
      <c r="AK391" s="2642"/>
      <c r="AL391" s="2642"/>
      <c r="AM391" s="2642"/>
      <c r="AN391" s="2750"/>
      <c r="AO391" s="2758"/>
      <c r="AP391" s="2548" t="s">
        <v>7472</v>
      </c>
      <c r="AS391" s="3438" t="str">
        <f t="shared" ref="AS391:AS408" si="6">IF( COUNTBLANK(F391:AN391) = AT391, 0, rngIncomplete )</f>
        <v>Please complete all cells in row</v>
      </c>
      <c r="AT391" s="3132">
        <v>3</v>
      </c>
      <c r="AU391" s="3485"/>
    </row>
    <row r="392" spans="2:47" ht="17.25" customHeight="1">
      <c r="B392" s="2790" t="s">
        <v>6637</v>
      </c>
      <c r="C392" s="2791" t="s">
        <v>5869</v>
      </c>
      <c r="D392" s="2792" t="s">
        <v>731</v>
      </c>
      <c r="E392" s="2792">
        <v>3</v>
      </c>
      <c r="F392" s="2801"/>
      <c r="G392" s="2801"/>
      <c r="H392" s="2801"/>
      <c r="I392" s="2801"/>
      <c r="J392" s="2801"/>
      <c r="K392" s="2801"/>
      <c r="L392" s="2802"/>
      <c r="M392" s="2800"/>
      <c r="N392" s="2803"/>
      <c r="O392" s="2801"/>
      <c r="P392" s="2801"/>
      <c r="Q392" s="2801"/>
      <c r="R392" s="2801"/>
      <c r="S392" s="2801"/>
      <c r="T392" s="2802"/>
      <c r="V392" s="2803"/>
      <c r="W392" s="2801"/>
      <c r="X392" s="2801"/>
      <c r="Y392" s="2801"/>
      <c r="Z392" s="2801"/>
      <c r="AA392" s="2801"/>
      <c r="AB392" s="2802"/>
      <c r="AD392" s="2640"/>
      <c r="AE392" s="2638"/>
      <c r="AF392" s="2638"/>
      <c r="AG392" s="2641"/>
      <c r="AH392" s="2642"/>
      <c r="AI392" s="2642"/>
      <c r="AJ392" s="2642"/>
      <c r="AK392" s="2642"/>
      <c r="AL392" s="2642"/>
      <c r="AM392" s="2642"/>
      <c r="AN392" s="2750"/>
      <c r="AO392" s="2758"/>
      <c r="AP392" s="2548" t="s">
        <v>7473</v>
      </c>
      <c r="AS392" s="3438" t="str">
        <f t="shared" si="6"/>
        <v>Please complete all cells in row</v>
      </c>
      <c r="AT392" s="3132">
        <v>3</v>
      </c>
      <c r="AU392" s="3485"/>
    </row>
    <row r="393" spans="2:47" ht="17.25" customHeight="1">
      <c r="B393" s="2790" t="s">
        <v>6639</v>
      </c>
      <c r="C393" s="2791" t="s">
        <v>5869</v>
      </c>
      <c r="D393" s="2792" t="s">
        <v>731</v>
      </c>
      <c r="E393" s="2792">
        <v>3</v>
      </c>
      <c r="F393" s="2801"/>
      <c r="G393" s="2801"/>
      <c r="H393" s="2801"/>
      <c r="I393" s="2801"/>
      <c r="J393" s="2801"/>
      <c r="K393" s="2801"/>
      <c r="L393" s="2802"/>
      <c r="M393" s="2800"/>
      <c r="N393" s="2803"/>
      <c r="O393" s="2801"/>
      <c r="P393" s="2801"/>
      <c r="Q393" s="2801"/>
      <c r="R393" s="2801"/>
      <c r="S393" s="2801"/>
      <c r="T393" s="2802"/>
      <c r="V393" s="2803"/>
      <c r="W393" s="2801"/>
      <c r="X393" s="2801"/>
      <c r="Y393" s="2801"/>
      <c r="Z393" s="2801"/>
      <c r="AA393" s="2801"/>
      <c r="AB393" s="2802"/>
      <c r="AD393" s="2640"/>
      <c r="AE393" s="2638"/>
      <c r="AF393" s="2638"/>
      <c r="AG393" s="2641"/>
      <c r="AH393" s="2642"/>
      <c r="AI393" s="2642"/>
      <c r="AJ393" s="2642"/>
      <c r="AK393" s="2642"/>
      <c r="AL393" s="2642"/>
      <c r="AM393" s="2642"/>
      <c r="AN393" s="2750"/>
      <c r="AO393" s="2758"/>
      <c r="AP393" s="2548" t="s">
        <v>7474</v>
      </c>
      <c r="AS393" s="3438" t="str">
        <f t="shared" si="6"/>
        <v>Please complete all cells in row</v>
      </c>
      <c r="AT393" s="3132">
        <v>3</v>
      </c>
      <c r="AU393" s="3485"/>
    </row>
    <row r="394" spans="2:47" ht="17.25" customHeight="1">
      <c r="B394" s="2790" t="s">
        <v>6641</v>
      </c>
      <c r="C394" s="2791" t="s">
        <v>5869</v>
      </c>
      <c r="D394" s="2792" t="s">
        <v>731</v>
      </c>
      <c r="E394" s="2792">
        <v>3</v>
      </c>
      <c r="F394" s="2801"/>
      <c r="G394" s="2801"/>
      <c r="H394" s="2801"/>
      <c r="I394" s="2801"/>
      <c r="J394" s="2801"/>
      <c r="K394" s="2801"/>
      <c r="L394" s="2802"/>
      <c r="M394" s="2800"/>
      <c r="N394" s="2803"/>
      <c r="O394" s="2801"/>
      <c r="P394" s="2801"/>
      <c r="Q394" s="2801"/>
      <c r="R394" s="2801"/>
      <c r="S394" s="2801"/>
      <c r="T394" s="2802"/>
      <c r="V394" s="2803"/>
      <c r="W394" s="2801"/>
      <c r="X394" s="2801"/>
      <c r="Y394" s="2801"/>
      <c r="Z394" s="2801"/>
      <c r="AA394" s="2801"/>
      <c r="AB394" s="2802"/>
      <c r="AD394" s="2640"/>
      <c r="AE394" s="2638"/>
      <c r="AF394" s="2638"/>
      <c r="AG394" s="2641"/>
      <c r="AH394" s="2642"/>
      <c r="AI394" s="2642"/>
      <c r="AJ394" s="2642"/>
      <c r="AK394" s="2642"/>
      <c r="AL394" s="2642"/>
      <c r="AM394" s="2642"/>
      <c r="AN394" s="2750"/>
      <c r="AO394" s="2758"/>
      <c r="AP394" s="2548" t="s">
        <v>7475</v>
      </c>
      <c r="AS394" s="3438" t="str">
        <f t="shared" si="6"/>
        <v>Please complete all cells in row</v>
      </c>
      <c r="AT394" s="3132">
        <v>3</v>
      </c>
      <c r="AU394" s="3485"/>
    </row>
    <row r="395" spans="2:47" ht="17.25" customHeight="1">
      <c r="B395" s="2790" t="s">
        <v>6643</v>
      </c>
      <c r="C395" s="2791" t="s">
        <v>5869</v>
      </c>
      <c r="D395" s="2792" t="s">
        <v>731</v>
      </c>
      <c r="E395" s="2792">
        <v>3</v>
      </c>
      <c r="F395" s="2801"/>
      <c r="G395" s="2801"/>
      <c r="H395" s="2801"/>
      <c r="I395" s="2801"/>
      <c r="J395" s="2801"/>
      <c r="K395" s="2801"/>
      <c r="L395" s="2802"/>
      <c r="M395" s="2800"/>
      <c r="N395" s="2803"/>
      <c r="O395" s="2801"/>
      <c r="P395" s="2801"/>
      <c r="Q395" s="2801"/>
      <c r="R395" s="2801"/>
      <c r="S395" s="2801"/>
      <c r="T395" s="2802"/>
      <c r="V395" s="2803"/>
      <c r="W395" s="2801"/>
      <c r="X395" s="2801"/>
      <c r="Y395" s="2801"/>
      <c r="Z395" s="2801"/>
      <c r="AA395" s="2801"/>
      <c r="AB395" s="2802"/>
      <c r="AD395" s="2640"/>
      <c r="AE395" s="2638"/>
      <c r="AF395" s="2638"/>
      <c r="AG395" s="2641"/>
      <c r="AH395" s="2642"/>
      <c r="AI395" s="2642"/>
      <c r="AJ395" s="2642"/>
      <c r="AK395" s="2642"/>
      <c r="AL395" s="2642"/>
      <c r="AM395" s="2642"/>
      <c r="AN395" s="2750"/>
      <c r="AO395" s="2758"/>
      <c r="AP395" s="2548" t="s">
        <v>7476</v>
      </c>
      <c r="AS395" s="3438" t="str">
        <f t="shared" si="6"/>
        <v>Please complete all cells in row</v>
      </c>
      <c r="AT395" s="3132">
        <v>3</v>
      </c>
      <c r="AU395" s="3485"/>
    </row>
    <row r="396" spans="2:47" ht="17.25" customHeight="1">
      <c r="B396" s="2790" t="s">
        <v>6645</v>
      </c>
      <c r="C396" s="2791" t="s">
        <v>5869</v>
      </c>
      <c r="D396" s="2792" t="s">
        <v>731</v>
      </c>
      <c r="E396" s="2792">
        <v>3</v>
      </c>
      <c r="F396" s="2801"/>
      <c r="G396" s="2801"/>
      <c r="H396" s="2801"/>
      <c r="I396" s="2801"/>
      <c r="J396" s="2801"/>
      <c r="K396" s="2801"/>
      <c r="L396" s="2802"/>
      <c r="M396" s="2800"/>
      <c r="N396" s="2803"/>
      <c r="O396" s="2801"/>
      <c r="P396" s="2801"/>
      <c r="Q396" s="2801"/>
      <c r="R396" s="2801"/>
      <c r="S396" s="2801"/>
      <c r="T396" s="2802"/>
      <c r="V396" s="2803"/>
      <c r="W396" s="2801"/>
      <c r="X396" s="2801"/>
      <c r="Y396" s="2801"/>
      <c r="Z396" s="2801"/>
      <c r="AA396" s="2801"/>
      <c r="AB396" s="2802"/>
      <c r="AD396" s="2640"/>
      <c r="AE396" s="2638"/>
      <c r="AF396" s="2638"/>
      <c r="AG396" s="2641"/>
      <c r="AH396" s="2642"/>
      <c r="AI396" s="2642"/>
      <c r="AJ396" s="2642"/>
      <c r="AK396" s="2642"/>
      <c r="AL396" s="2642"/>
      <c r="AM396" s="2642"/>
      <c r="AN396" s="2750"/>
      <c r="AO396" s="2758"/>
      <c r="AP396" s="2548" t="s">
        <v>7477</v>
      </c>
      <c r="AS396" s="3438" t="str">
        <f t="shared" si="6"/>
        <v>Please complete all cells in row</v>
      </c>
      <c r="AT396" s="3132">
        <v>3</v>
      </c>
      <c r="AU396" s="3485"/>
    </row>
    <row r="397" spans="2:47" ht="17.25" customHeight="1">
      <c r="B397" s="2790" t="s">
        <v>6647</v>
      </c>
      <c r="C397" s="2791" t="s">
        <v>5869</v>
      </c>
      <c r="D397" s="2792" t="s">
        <v>731</v>
      </c>
      <c r="E397" s="2792">
        <v>3</v>
      </c>
      <c r="F397" s="2801"/>
      <c r="G397" s="2801"/>
      <c r="H397" s="2801"/>
      <c r="I397" s="2801"/>
      <c r="J397" s="2801"/>
      <c r="K397" s="2801"/>
      <c r="L397" s="2802"/>
      <c r="M397" s="2800"/>
      <c r="N397" s="2803"/>
      <c r="O397" s="2801"/>
      <c r="P397" s="2801"/>
      <c r="Q397" s="2801"/>
      <c r="R397" s="2801"/>
      <c r="S397" s="2801"/>
      <c r="T397" s="2802"/>
      <c r="V397" s="2803"/>
      <c r="W397" s="2801"/>
      <c r="X397" s="2801"/>
      <c r="Y397" s="2801"/>
      <c r="Z397" s="2801"/>
      <c r="AA397" s="2801"/>
      <c r="AB397" s="2802"/>
      <c r="AD397" s="2640"/>
      <c r="AE397" s="2638"/>
      <c r="AF397" s="2638"/>
      <c r="AG397" s="2641"/>
      <c r="AH397" s="2642"/>
      <c r="AI397" s="2642"/>
      <c r="AJ397" s="2642"/>
      <c r="AK397" s="2642"/>
      <c r="AL397" s="2642"/>
      <c r="AM397" s="2642"/>
      <c r="AN397" s="2750"/>
      <c r="AO397" s="2758"/>
      <c r="AP397" s="2548" t="s">
        <v>7478</v>
      </c>
      <c r="AS397" s="3438" t="str">
        <f t="shared" si="6"/>
        <v>Please complete all cells in row</v>
      </c>
      <c r="AT397" s="3132">
        <v>3</v>
      </c>
      <c r="AU397" s="3485"/>
    </row>
    <row r="398" spans="2:47" ht="17.25" customHeight="1">
      <c r="B398" s="2790" t="s">
        <v>6649</v>
      </c>
      <c r="C398" s="2791" t="s">
        <v>5869</v>
      </c>
      <c r="D398" s="2792" t="s">
        <v>731</v>
      </c>
      <c r="E398" s="2792">
        <v>3</v>
      </c>
      <c r="F398" s="2801"/>
      <c r="G398" s="2801"/>
      <c r="H398" s="2801"/>
      <c r="I398" s="2801"/>
      <c r="J398" s="2801"/>
      <c r="K398" s="2801"/>
      <c r="L398" s="2802"/>
      <c r="M398" s="2800"/>
      <c r="N398" s="2803"/>
      <c r="O398" s="2801"/>
      <c r="P398" s="2801"/>
      <c r="Q398" s="2801"/>
      <c r="R398" s="2801"/>
      <c r="S398" s="2801"/>
      <c r="T398" s="2802"/>
      <c r="V398" s="2803"/>
      <c r="W398" s="2801"/>
      <c r="X398" s="2801"/>
      <c r="Y398" s="2801"/>
      <c r="Z398" s="2801"/>
      <c r="AA398" s="2801"/>
      <c r="AB398" s="2802"/>
      <c r="AD398" s="2640"/>
      <c r="AE398" s="2638"/>
      <c r="AF398" s="2638"/>
      <c r="AG398" s="2641"/>
      <c r="AH398" s="2642"/>
      <c r="AI398" s="2642"/>
      <c r="AJ398" s="2642"/>
      <c r="AK398" s="2642"/>
      <c r="AL398" s="2642"/>
      <c r="AM398" s="2642"/>
      <c r="AN398" s="2750"/>
      <c r="AO398" s="2758"/>
      <c r="AP398" s="2548" t="s">
        <v>7479</v>
      </c>
      <c r="AS398" s="3438" t="str">
        <f t="shared" si="6"/>
        <v>Please complete all cells in row</v>
      </c>
      <c r="AT398" s="3132">
        <v>3</v>
      </c>
      <c r="AU398" s="3485"/>
    </row>
    <row r="399" spans="2:47" ht="17.25" customHeight="1">
      <c r="B399" s="2790" t="s">
        <v>6651</v>
      </c>
      <c r="C399" s="2791" t="s">
        <v>5869</v>
      </c>
      <c r="D399" s="2792" t="s">
        <v>731</v>
      </c>
      <c r="E399" s="2792">
        <v>3</v>
      </c>
      <c r="F399" s="2801"/>
      <c r="G399" s="2801"/>
      <c r="H399" s="2801"/>
      <c r="I399" s="2801"/>
      <c r="J399" s="2801"/>
      <c r="K399" s="2801"/>
      <c r="L399" s="2802"/>
      <c r="M399" s="2800"/>
      <c r="N399" s="2803"/>
      <c r="O399" s="2801"/>
      <c r="P399" s="2801"/>
      <c r="Q399" s="2801"/>
      <c r="R399" s="2801"/>
      <c r="S399" s="2801"/>
      <c r="T399" s="2802"/>
      <c r="V399" s="2803"/>
      <c r="W399" s="2801"/>
      <c r="X399" s="2801"/>
      <c r="Y399" s="2801"/>
      <c r="Z399" s="2801"/>
      <c r="AA399" s="2801"/>
      <c r="AB399" s="2802"/>
      <c r="AD399" s="2640"/>
      <c r="AE399" s="2638"/>
      <c r="AF399" s="2638"/>
      <c r="AG399" s="2641"/>
      <c r="AH399" s="2642"/>
      <c r="AI399" s="2642"/>
      <c r="AJ399" s="2642"/>
      <c r="AK399" s="2642"/>
      <c r="AL399" s="2642"/>
      <c r="AM399" s="2642"/>
      <c r="AN399" s="2750"/>
      <c r="AO399" s="2758"/>
      <c r="AP399" s="2548" t="s">
        <v>7480</v>
      </c>
      <c r="AS399" s="3438" t="str">
        <f t="shared" si="6"/>
        <v>Please complete all cells in row</v>
      </c>
      <c r="AT399" s="3132">
        <v>3</v>
      </c>
      <c r="AU399" s="3485"/>
    </row>
    <row r="400" spans="2:47" ht="17.25" customHeight="1">
      <c r="B400" s="2790" t="s">
        <v>6653</v>
      </c>
      <c r="C400" s="2791" t="s">
        <v>5869</v>
      </c>
      <c r="D400" s="2792" t="s">
        <v>731</v>
      </c>
      <c r="E400" s="2792">
        <v>3</v>
      </c>
      <c r="F400" s="2801"/>
      <c r="G400" s="2801"/>
      <c r="H400" s="2801"/>
      <c r="I400" s="2801"/>
      <c r="J400" s="2801"/>
      <c r="K400" s="2801"/>
      <c r="L400" s="2802"/>
      <c r="M400" s="2800"/>
      <c r="N400" s="2803"/>
      <c r="O400" s="2801"/>
      <c r="P400" s="2801"/>
      <c r="Q400" s="2801"/>
      <c r="R400" s="2801"/>
      <c r="S400" s="2801"/>
      <c r="T400" s="2802"/>
      <c r="V400" s="2803"/>
      <c r="W400" s="2801"/>
      <c r="X400" s="2801"/>
      <c r="Y400" s="2801"/>
      <c r="Z400" s="2801"/>
      <c r="AA400" s="2801"/>
      <c r="AB400" s="2802"/>
      <c r="AD400" s="2640"/>
      <c r="AE400" s="2638"/>
      <c r="AF400" s="2638"/>
      <c r="AG400" s="2641"/>
      <c r="AH400" s="2642"/>
      <c r="AI400" s="2642"/>
      <c r="AJ400" s="2642"/>
      <c r="AK400" s="2642"/>
      <c r="AL400" s="2642"/>
      <c r="AM400" s="2642"/>
      <c r="AN400" s="2750"/>
      <c r="AO400" s="2758"/>
      <c r="AP400" s="2548" t="s">
        <v>7481</v>
      </c>
      <c r="AS400" s="3438" t="str">
        <f t="shared" si="6"/>
        <v>Please complete all cells in row</v>
      </c>
      <c r="AT400" s="3132">
        <v>3</v>
      </c>
      <c r="AU400" s="3485"/>
    </row>
    <row r="401" spans="2:47" ht="17.25" customHeight="1">
      <c r="B401" s="2790" t="s">
        <v>6655</v>
      </c>
      <c r="C401" s="2791" t="s">
        <v>5869</v>
      </c>
      <c r="D401" s="2792" t="s">
        <v>731</v>
      </c>
      <c r="E401" s="2792">
        <v>3</v>
      </c>
      <c r="F401" s="2801"/>
      <c r="G401" s="2801"/>
      <c r="H401" s="2801"/>
      <c r="I401" s="2801"/>
      <c r="J401" s="2801"/>
      <c r="K401" s="2801"/>
      <c r="L401" s="2802"/>
      <c r="M401" s="2800"/>
      <c r="N401" s="2803"/>
      <c r="O401" s="2801"/>
      <c r="P401" s="2801"/>
      <c r="Q401" s="2801"/>
      <c r="R401" s="2801"/>
      <c r="S401" s="2801"/>
      <c r="T401" s="2802"/>
      <c r="V401" s="2803"/>
      <c r="W401" s="2801"/>
      <c r="X401" s="2801"/>
      <c r="Y401" s="2801"/>
      <c r="Z401" s="2801"/>
      <c r="AA401" s="2801"/>
      <c r="AB401" s="2802"/>
      <c r="AD401" s="2640"/>
      <c r="AE401" s="2638"/>
      <c r="AF401" s="2638"/>
      <c r="AG401" s="2641"/>
      <c r="AH401" s="2642"/>
      <c r="AI401" s="2642"/>
      <c r="AJ401" s="2642"/>
      <c r="AK401" s="2642"/>
      <c r="AL401" s="2642"/>
      <c r="AM401" s="2642"/>
      <c r="AN401" s="2750"/>
      <c r="AO401" s="2758"/>
      <c r="AP401" s="2548" t="s">
        <v>7482</v>
      </c>
      <c r="AS401" s="3438" t="str">
        <f t="shared" si="6"/>
        <v>Please complete all cells in row</v>
      </c>
      <c r="AT401" s="3132">
        <v>3</v>
      </c>
      <c r="AU401" s="3485"/>
    </row>
    <row r="402" spans="2:47" ht="17.25" customHeight="1">
      <c r="B402" s="2790" t="s">
        <v>6657</v>
      </c>
      <c r="C402" s="2791" t="s">
        <v>5869</v>
      </c>
      <c r="D402" s="2792" t="s">
        <v>731</v>
      </c>
      <c r="E402" s="2792">
        <v>3</v>
      </c>
      <c r="F402" s="2801"/>
      <c r="G402" s="2801"/>
      <c r="H402" s="2801"/>
      <c r="I402" s="2801"/>
      <c r="J402" s="2801"/>
      <c r="K402" s="2801"/>
      <c r="L402" s="2802"/>
      <c r="M402" s="2800"/>
      <c r="N402" s="2803"/>
      <c r="O402" s="2801"/>
      <c r="P402" s="2801"/>
      <c r="Q402" s="2801"/>
      <c r="R402" s="2801"/>
      <c r="S402" s="2801"/>
      <c r="T402" s="2802"/>
      <c r="V402" s="2803"/>
      <c r="W402" s="2801"/>
      <c r="X402" s="2801"/>
      <c r="Y402" s="2801"/>
      <c r="Z402" s="2801"/>
      <c r="AA402" s="2801"/>
      <c r="AB402" s="2802"/>
      <c r="AD402" s="2640"/>
      <c r="AE402" s="2638"/>
      <c r="AF402" s="2638"/>
      <c r="AG402" s="2641"/>
      <c r="AH402" s="2642"/>
      <c r="AI402" s="2642"/>
      <c r="AJ402" s="2642"/>
      <c r="AK402" s="2642"/>
      <c r="AL402" s="2642"/>
      <c r="AM402" s="2642"/>
      <c r="AN402" s="2750"/>
      <c r="AO402" s="2758"/>
      <c r="AP402" s="2548" t="s">
        <v>7483</v>
      </c>
      <c r="AS402" s="3438" t="str">
        <f t="shared" si="6"/>
        <v>Please complete all cells in row</v>
      </c>
      <c r="AT402" s="3132">
        <v>3</v>
      </c>
      <c r="AU402" s="3485"/>
    </row>
    <row r="403" spans="2:47" ht="17.25" customHeight="1">
      <c r="B403" s="2790" t="s">
        <v>6659</v>
      </c>
      <c r="C403" s="2791" t="s">
        <v>5869</v>
      </c>
      <c r="D403" s="2792" t="s">
        <v>731</v>
      </c>
      <c r="E403" s="2792">
        <v>3</v>
      </c>
      <c r="F403" s="2801"/>
      <c r="G403" s="2801"/>
      <c r="H403" s="2801"/>
      <c r="I403" s="2801"/>
      <c r="J403" s="2801"/>
      <c r="K403" s="2801"/>
      <c r="L403" s="2802"/>
      <c r="M403" s="2800"/>
      <c r="N403" s="2803"/>
      <c r="O403" s="2801"/>
      <c r="P403" s="2801"/>
      <c r="Q403" s="2801"/>
      <c r="R403" s="2801"/>
      <c r="S403" s="2801"/>
      <c r="T403" s="2802"/>
      <c r="V403" s="2803"/>
      <c r="W403" s="2801"/>
      <c r="X403" s="2801"/>
      <c r="Y403" s="2801"/>
      <c r="Z403" s="2801"/>
      <c r="AA403" s="2801"/>
      <c r="AB403" s="2802"/>
      <c r="AD403" s="2640"/>
      <c r="AE403" s="2638"/>
      <c r="AF403" s="2638"/>
      <c r="AG403" s="2641"/>
      <c r="AH403" s="2642"/>
      <c r="AI403" s="2642"/>
      <c r="AJ403" s="2642"/>
      <c r="AK403" s="2642"/>
      <c r="AL403" s="2642"/>
      <c r="AM403" s="2642"/>
      <c r="AN403" s="2750"/>
      <c r="AO403" s="2758"/>
      <c r="AP403" s="2548" t="s">
        <v>7484</v>
      </c>
      <c r="AS403" s="3438" t="str">
        <f t="shared" si="6"/>
        <v>Please complete all cells in row</v>
      </c>
      <c r="AT403" s="3132">
        <v>3</v>
      </c>
      <c r="AU403" s="3485"/>
    </row>
    <row r="404" spans="2:47" ht="17.25" customHeight="1">
      <c r="B404" s="2790" t="s">
        <v>6661</v>
      </c>
      <c r="C404" s="2791" t="s">
        <v>5869</v>
      </c>
      <c r="D404" s="2792" t="s">
        <v>731</v>
      </c>
      <c r="E404" s="2792">
        <v>3</v>
      </c>
      <c r="F404" s="2801"/>
      <c r="G404" s="2801"/>
      <c r="H404" s="2801"/>
      <c r="I404" s="2801"/>
      <c r="J404" s="2801"/>
      <c r="K404" s="2801"/>
      <c r="L404" s="2802"/>
      <c r="M404" s="2800"/>
      <c r="N404" s="2803"/>
      <c r="O404" s="2801"/>
      <c r="P404" s="2801"/>
      <c r="Q404" s="2801"/>
      <c r="R404" s="2801"/>
      <c r="S404" s="2801"/>
      <c r="T404" s="2802"/>
      <c r="V404" s="2803"/>
      <c r="W404" s="2801"/>
      <c r="X404" s="2801"/>
      <c r="Y404" s="2801"/>
      <c r="Z404" s="2801"/>
      <c r="AA404" s="2801"/>
      <c r="AB404" s="2802"/>
      <c r="AD404" s="2640"/>
      <c r="AE404" s="2638"/>
      <c r="AF404" s="2638"/>
      <c r="AG404" s="2641"/>
      <c r="AH404" s="2642"/>
      <c r="AI404" s="2642"/>
      <c r="AJ404" s="2642"/>
      <c r="AK404" s="2642"/>
      <c r="AL404" s="2642"/>
      <c r="AM404" s="2642"/>
      <c r="AN404" s="2750"/>
      <c r="AO404" s="2758"/>
      <c r="AP404" s="2548" t="s">
        <v>7485</v>
      </c>
      <c r="AS404" s="3438" t="str">
        <f t="shared" si="6"/>
        <v>Please complete all cells in row</v>
      </c>
      <c r="AT404" s="3132">
        <v>3</v>
      </c>
      <c r="AU404" s="3485"/>
    </row>
    <row r="405" spans="2:47" ht="17.25" customHeight="1">
      <c r="B405" s="2790" t="s">
        <v>6663</v>
      </c>
      <c r="C405" s="2791" t="s">
        <v>5869</v>
      </c>
      <c r="D405" s="2792" t="s">
        <v>731</v>
      </c>
      <c r="E405" s="2792">
        <v>3</v>
      </c>
      <c r="F405" s="2801"/>
      <c r="G405" s="2801"/>
      <c r="H405" s="2801"/>
      <c r="I405" s="2801"/>
      <c r="J405" s="2801"/>
      <c r="K405" s="2801"/>
      <c r="L405" s="2802"/>
      <c r="M405" s="2800"/>
      <c r="N405" s="2803"/>
      <c r="O405" s="2801"/>
      <c r="P405" s="2801"/>
      <c r="Q405" s="2801"/>
      <c r="R405" s="2801"/>
      <c r="S405" s="2801"/>
      <c r="T405" s="2802"/>
      <c r="V405" s="2803"/>
      <c r="W405" s="2801"/>
      <c r="X405" s="2801"/>
      <c r="Y405" s="2801"/>
      <c r="Z405" s="2801"/>
      <c r="AA405" s="2801"/>
      <c r="AB405" s="2802"/>
      <c r="AD405" s="2640"/>
      <c r="AE405" s="2638"/>
      <c r="AF405" s="2638"/>
      <c r="AG405" s="2641"/>
      <c r="AH405" s="2642"/>
      <c r="AI405" s="2642"/>
      <c r="AJ405" s="2642"/>
      <c r="AK405" s="2642"/>
      <c r="AL405" s="2642"/>
      <c r="AM405" s="2642"/>
      <c r="AN405" s="2750"/>
      <c r="AO405" s="2758"/>
      <c r="AP405" s="2548" t="s">
        <v>7486</v>
      </c>
      <c r="AS405" s="3438" t="str">
        <f t="shared" si="6"/>
        <v>Please complete all cells in row</v>
      </c>
      <c r="AT405" s="3132">
        <v>3</v>
      </c>
      <c r="AU405" s="3485"/>
    </row>
    <row r="406" spans="2:47" ht="17.25" customHeight="1">
      <c r="B406" s="2790" t="s">
        <v>6665</v>
      </c>
      <c r="C406" s="2791" t="s">
        <v>5869</v>
      </c>
      <c r="D406" s="2792" t="s">
        <v>731</v>
      </c>
      <c r="E406" s="2792">
        <v>3</v>
      </c>
      <c r="F406" s="2801"/>
      <c r="G406" s="2801"/>
      <c r="H406" s="2801"/>
      <c r="I406" s="2801"/>
      <c r="J406" s="2801"/>
      <c r="K406" s="2801"/>
      <c r="L406" s="2802"/>
      <c r="M406" s="2800"/>
      <c r="N406" s="2803"/>
      <c r="O406" s="2801"/>
      <c r="P406" s="2801"/>
      <c r="Q406" s="2801"/>
      <c r="R406" s="2801"/>
      <c r="S406" s="2801"/>
      <c r="T406" s="2802"/>
      <c r="V406" s="2803"/>
      <c r="W406" s="2801"/>
      <c r="X406" s="2801"/>
      <c r="Y406" s="2801"/>
      <c r="Z406" s="2801"/>
      <c r="AA406" s="2801"/>
      <c r="AB406" s="2802"/>
      <c r="AD406" s="2640"/>
      <c r="AE406" s="2638"/>
      <c r="AF406" s="2638"/>
      <c r="AG406" s="2641"/>
      <c r="AH406" s="2642"/>
      <c r="AI406" s="2642"/>
      <c r="AJ406" s="2642"/>
      <c r="AK406" s="2642"/>
      <c r="AL406" s="2642"/>
      <c r="AM406" s="2642"/>
      <c r="AN406" s="2750"/>
      <c r="AO406" s="2758"/>
      <c r="AP406" s="2548" t="s">
        <v>7487</v>
      </c>
      <c r="AS406" s="3438" t="str">
        <f t="shared" si="6"/>
        <v>Please complete all cells in row</v>
      </c>
      <c r="AT406" s="3132">
        <v>3</v>
      </c>
      <c r="AU406" s="3485"/>
    </row>
    <row r="407" spans="2:47" ht="17.25" customHeight="1">
      <c r="B407" s="2790" t="s">
        <v>6667</v>
      </c>
      <c r="C407" s="2791" t="s">
        <v>5869</v>
      </c>
      <c r="D407" s="2792" t="s">
        <v>731</v>
      </c>
      <c r="E407" s="2792">
        <v>3</v>
      </c>
      <c r="F407" s="2801"/>
      <c r="G407" s="2801"/>
      <c r="H407" s="2801"/>
      <c r="I407" s="2801"/>
      <c r="J407" s="2801"/>
      <c r="K407" s="2801"/>
      <c r="L407" s="2802"/>
      <c r="M407" s="2800"/>
      <c r="N407" s="2803"/>
      <c r="O407" s="2801"/>
      <c r="P407" s="2801"/>
      <c r="Q407" s="2801"/>
      <c r="R407" s="2801"/>
      <c r="S407" s="2801"/>
      <c r="T407" s="2802"/>
      <c r="V407" s="2803"/>
      <c r="W407" s="2801"/>
      <c r="X407" s="2801"/>
      <c r="Y407" s="2801"/>
      <c r="Z407" s="2801"/>
      <c r="AA407" s="2801"/>
      <c r="AB407" s="2802"/>
      <c r="AD407" s="2640"/>
      <c r="AE407" s="2638"/>
      <c r="AF407" s="2638"/>
      <c r="AG407" s="2641"/>
      <c r="AH407" s="2642"/>
      <c r="AI407" s="2642"/>
      <c r="AJ407" s="2642"/>
      <c r="AK407" s="2642"/>
      <c r="AL407" s="2642"/>
      <c r="AM407" s="2642"/>
      <c r="AN407" s="2750"/>
      <c r="AO407" s="2758"/>
      <c r="AP407" s="2548" t="s">
        <v>7488</v>
      </c>
      <c r="AS407" s="3438" t="str">
        <f t="shared" si="6"/>
        <v>Please complete all cells in row</v>
      </c>
      <c r="AT407" s="3132">
        <v>3</v>
      </c>
      <c r="AU407" s="3485"/>
    </row>
    <row r="408" spans="2:47" ht="17.25" customHeight="1" thickBot="1">
      <c r="B408" s="2804" t="s">
        <v>858</v>
      </c>
      <c r="C408" s="2805"/>
      <c r="D408" s="2806" t="s">
        <v>731</v>
      </c>
      <c r="E408" s="2806">
        <v>3</v>
      </c>
      <c r="F408" s="2807">
        <f>IFERROR(SUM(F8:F407),0)</f>
        <v>0</v>
      </c>
      <c r="G408" s="2807">
        <f t="shared" ref="G408:L408" si="7">IFERROR(SUM(G8:G407),0)</f>
        <v>0</v>
      </c>
      <c r="H408" s="2807">
        <f t="shared" si="7"/>
        <v>0</v>
      </c>
      <c r="I408" s="2807">
        <f t="shared" si="7"/>
        <v>0</v>
      </c>
      <c r="J408" s="2807">
        <f t="shared" si="7"/>
        <v>0</v>
      </c>
      <c r="K408" s="2807">
        <f t="shared" si="7"/>
        <v>0</v>
      </c>
      <c r="L408" s="2808">
        <f t="shared" si="7"/>
        <v>0</v>
      </c>
      <c r="M408" s="2809"/>
      <c r="N408" s="2810">
        <f>IFERROR(SUM(N8:N407),0)</f>
        <v>0</v>
      </c>
      <c r="O408" s="2807">
        <f t="shared" ref="O408:T408" si="8">IFERROR(SUM(O8:O407),0)</f>
        <v>0</v>
      </c>
      <c r="P408" s="2807">
        <f t="shared" si="8"/>
        <v>0</v>
      </c>
      <c r="Q408" s="2807">
        <f t="shared" si="8"/>
        <v>0</v>
      </c>
      <c r="R408" s="2807">
        <f t="shared" si="8"/>
        <v>0</v>
      </c>
      <c r="S408" s="2807">
        <f t="shared" si="8"/>
        <v>0</v>
      </c>
      <c r="T408" s="2808">
        <f t="shared" si="8"/>
        <v>0</v>
      </c>
      <c r="V408" s="2810">
        <f>IFERROR(SUM(V8:V407),0)</f>
        <v>0</v>
      </c>
      <c r="W408" s="2807">
        <f t="shared" ref="W408:AB408" si="9">IFERROR(SUM(W8:W407),0)</f>
        <v>0</v>
      </c>
      <c r="X408" s="2807">
        <f t="shared" si="9"/>
        <v>0</v>
      </c>
      <c r="Y408" s="2807">
        <f t="shared" si="9"/>
        <v>0</v>
      </c>
      <c r="Z408" s="2807">
        <f t="shared" si="9"/>
        <v>0</v>
      </c>
      <c r="AA408" s="2807">
        <f t="shared" si="9"/>
        <v>0</v>
      </c>
      <c r="AB408" s="2808">
        <f t="shared" si="9"/>
        <v>0</v>
      </c>
      <c r="AD408" s="3242"/>
      <c r="AE408" s="3243"/>
      <c r="AF408" s="3243"/>
      <c r="AG408" s="3244"/>
      <c r="AH408" s="3244"/>
      <c r="AI408" s="3244"/>
      <c r="AJ408" s="3244"/>
      <c r="AK408" s="3244"/>
      <c r="AL408" s="3244"/>
      <c r="AM408" s="3244"/>
      <c r="AN408" s="3245"/>
      <c r="AO408" s="2758"/>
      <c r="AP408" s="2734" t="s">
        <v>7489</v>
      </c>
      <c r="AS408" s="3438">
        <f t="shared" si="6"/>
        <v>0</v>
      </c>
      <c r="AT408" s="3132">
        <v>14</v>
      </c>
      <c r="AU408" s="3485"/>
    </row>
    <row r="409" spans="2:47" ht="15.6" thickTop="1">
      <c r="B409" s="2811"/>
      <c r="C409" s="2811"/>
      <c r="D409" s="2809"/>
      <c r="E409" s="2809"/>
      <c r="F409" s="2812"/>
      <c r="G409" s="2812"/>
      <c r="H409" s="2812"/>
      <c r="I409" s="2812"/>
      <c r="J409" s="2812"/>
      <c r="K409" s="2812"/>
      <c r="L409" s="2813"/>
      <c r="M409" s="2812"/>
      <c r="N409" s="2753"/>
      <c r="O409" s="2753"/>
      <c r="P409" s="2753"/>
      <c r="Q409" s="2753"/>
      <c r="R409" s="2753"/>
      <c r="S409" s="2753"/>
      <c r="T409" s="2753"/>
      <c r="V409" s="2753"/>
      <c r="W409" s="2753"/>
      <c r="X409" s="2753"/>
      <c r="Y409" s="2753"/>
      <c r="Z409" s="2753"/>
      <c r="AA409" s="2753"/>
      <c r="AB409" s="2753"/>
      <c r="AD409" s="2601"/>
      <c r="AE409" s="2601"/>
      <c r="AF409" s="2601"/>
      <c r="AG409" s="2601"/>
      <c r="AH409" s="2601"/>
      <c r="AI409" s="2601"/>
      <c r="AJ409" s="2601"/>
      <c r="AK409" s="2601"/>
      <c r="AL409" s="2601"/>
      <c r="AM409" s="2601"/>
      <c r="AN409" s="2601"/>
      <c r="AO409" s="2753"/>
      <c r="AP409" s="2753"/>
      <c r="AQ409" s="3487" t="s">
        <v>1390</v>
      </c>
      <c r="AU409" s="3480"/>
    </row>
    <row r="410" spans="2:47" ht="15">
      <c r="B410" s="2811"/>
      <c r="C410" s="2811"/>
    </row>
  </sheetData>
  <sheetProtection formatColumns="0" formatRows="0"/>
  <mergeCells count="5">
    <mergeCell ref="AP5:AP6"/>
    <mergeCell ref="F5:L5"/>
    <mergeCell ref="N5:T5"/>
    <mergeCell ref="V5:AB5"/>
    <mergeCell ref="B3:AP3"/>
  </mergeCells>
  <conditionalFormatting sqref="AS7:AS408">
    <cfRule type="cellIs" dxfId="10" priority="1" operator="equal">
      <formula>0</formula>
    </cfRule>
  </conditionalFormatting>
  <dataValidations count="2">
    <dataValidation type="list" allowBlank="1" showInputMessage="1" showErrorMessage="1" sqref="AL8:AL407" xr:uid="{7C347EAD-B142-4166-B7BD-DBE0A69AE9AC}">
      <formula1>rng7G_2</formula1>
    </dataValidation>
    <dataValidation type="list" allowBlank="1" showInputMessage="1" showErrorMessage="1" sqref="AK8:AK407" xr:uid="{41BE0019-37EA-49B6-A54E-516E5687660A}">
      <formula1>rng7F</formula1>
    </dataValidation>
  </dataValidations>
  <pageMargins left="0.7" right="0.7" top="0.75" bottom="0.75" header="0.3" footer="0.3"/>
  <pageSetup paperSize="9" scale="51" orientation="portrait" r:id="rId1"/>
  <headerFooter differentFirst="1">
    <oddHeader>&amp;CTable: &amp;A</oddHeader>
    <oddFooter>&amp;LPrinted on: &amp;D at &amp;T&amp;CPage &amp;P of &amp;N&amp;ROfwat</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50D9DFB4-0E86-4553-AD2E-64A28C895E10}">
          <x14:formula1>
            <xm:f>Lists!$AO$5:$AO$12</xm:f>
          </x14:formula1>
          <xm:sqref>AN8:AN407</xm:sqref>
        </x14:dataValidation>
      </x14:dataValidations>
    </ext>
  </extLst>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1E62DE-264A-4988-A44D-55299E45EF7C}">
  <sheetPr codeName="Sheet154"/>
  <dimension ref="A1:BC410"/>
  <sheetViews>
    <sheetView showGridLines="0" topLeftCell="B1" zoomScaleNormal="100" workbookViewId="0">
      <selection activeCell="B3" sqref="B3:AX3"/>
    </sheetView>
  </sheetViews>
  <sheetFormatPr defaultColWidth="8" defaultRowHeight="13.8"/>
  <cols>
    <col min="1" max="1" width="1.19921875" style="3130" customWidth="1"/>
    <col min="2" max="2" width="21.19921875" style="2546" bestFit="1" customWidth="1"/>
    <col min="3" max="4" width="8.59765625" style="2546" customWidth="1"/>
    <col min="5" max="11" width="9.59765625" style="2546" customWidth="1"/>
    <col min="12" max="12" width="1.5" style="2546" customWidth="1"/>
    <col min="13" max="19" width="9.59765625" style="2546" customWidth="1"/>
    <col min="20" max="20" width="1.59765625" style="2546" customWidth="1"/>
    <col min="21" max="27" width="9.59765625" style="2546" customWidth="1"/>
    <col min="28" max="28" width="1.5" style="2546" customWidth="1"/>
    <col min="29" max="40" width="14.5" style="2546" customWidth="1"/>
    <col min="41" max="48" width="25.19921875" style="2546" customWidth="1"/>
    <col min="49" max="49" width="1" style="2546" customWidth="1"/>
    <col min="50" max="50" width="9.69921875" style="2546" customWidth="1"/>
    <col min="51" max="51" width="1.69921875" style="3130" customWidth="1"/>
    <col min="52" max="52" width="1.69921875" style="3131" customWidth="1"/>
    <col min="53" max="53" width="20.19921875" style="3129" bestFit="1" customWidth="1"/>
    <col min="54" max="54" width="1.69921875" style="3132" customWidth="1"/>
    <col min="55" max="55" width="1.69921875" style="3129" customWidth="1"/>
    <col min="56" max="16384" width="8" style="2546"/>
  </cols>
  <sheetData>
    <row r="1" spans="1:55" ht="22.8">
      <c r="A1" s="3130" t="s">
        <v>713</v>
      </c>
      <c r="B1" s="1210" t="s">
        <v>7490</v>
      </c>
      <c r="C1" s="1210"/>
      <c r="D1" s="1210"/>
      <c r="E1" s="1210"/>
      <c r="F1" s="1210"/>
      <c r="G1" s="2752"/>
      <c r="H1" s="920"/>
      <c r="K1" s="1210"/>
      <c r="L1" s="1210"/>
      <c r="M1" s="1210"/>
      <c r="N1" s="1210"/>
      <c r="O1" s="2752"/>
      <c r="P1" s="920"/>
      <c r="S1" s="1210"/>
      <c r="U1" s="1210"/>
      <c r="V1" s="1210"/>
      <c r="W1" s="1210"/>
      <c r="X1" s="1210"/>
      <c r="Y1" s="1210"/>
      <c r="Z1" s="1210"/>
      <c r="AA1" s="1210"/>
      <c r="AB1" s="1210"/>
      <c r="AC1" s="1210"/>
      <c r="AD1" s="2752"/>
      <c r="AE1" s="920"/>
      <c r="AF1" s="920"/>
      <c r="AG1" s="920"/>
      <c r="AH1" s="920"/>
      <c r="AI1" s="920"/>
      <c r="AJ1" s="920"/>
      <c r="AK1" s="920"/>
      <c r="AL1" s="920"/>
      <c r="AM1" s="920"/>
      <c r="AN1" s="920"/>
      <c r="AO1" s="920"/>
      <c r="AP1" s="920"/>
      <c r="AV1" s="4513"/>
      <c r="AW1" s="5368"/>
      <c r="AX1" s="5368"/>
      <c r="BC1" s="3480"/>
    </row>
    <row r="2" spans="1:55" ht="22.8">
      <c r="B2" s="2748" t="str">
        <f>SelectCompany!$B$4</f>
        <v>South Staffordshire Water</v>
      </c>
      <c r="C2" s="2755"/>
      <c r="D2" s="2755"/>
      <c r="E2" s="2755"/>
      <c r="F2" s="2755"/>
      <c r="G2" s="2755"/>
      <c r="H2" s="1072"/>
      <c r="K2" s="2748"/>
      <c r="L2" s="2755"/>
      <c r="M2" s="2755"/>
      <c r="N2" s="2755"/>
      <c r="O2" s="2755"/>
      <c r="P2" s="1072"/>
      <c r="S2" s="2748"/>
      <c r="U2" s="2748"/>
      <c r="V2" s="2748"/>
      <c r="W2" s="2748"/>
      <c r="X2" s="2748"/>
      <c r="Y2" s="2748"/>
      <c r="Z2" s="2748"/>
      <c r="AA2" s="2748"/>
      <c r="AB2" s="2755"/>
      <c r="AC2" s="2755"/>
      <c r="AD2" s="2755"/>
      <c r="AE2" s="1072"/>
      <c r="AF2" s="1072"/>
      <c r="AG2" s="1072"/>
      <c r="AH2" s="1072"/>
      <c r="AI2" s="1072"/>
      <c r="AJ2" s="1072"/>
      <c r="AK2" s="1072"/>
      <c r="AL2" s="1072"/>
      <c r="AM2" s="1072"/>
      <c r="AN2" s="1072"/>
      <c r="AO2" s="1072"/>
      <c r="AP2" s="1072"/>
      <c r="AV2" s="4513"/>
      <c r="AW2" s="2753"/>
      <c r="AX2" s="2753"/>
      <c r="BC2" s="3480"/>
    </row>
    <row r="3" spans="1:55" ht="36.75" customHeight="1">
      <c r="B3" s="4967" t="s">
        <v>9980</v>
      </c>
      <c r="C3" s="4967"/>
      <c r="D3" s="4967"/>
      <c r="E3" s="4967"/>
      <c r="F3" s="4967"/>
      <c r="G3" s="4967"/>
      <c r="H3" s="4967"/>
      <c r="I3" s="4967"/>
      <c r="J3" s="4967"/>
      <c r="K3" s="4967"/>
      <c r="L3" s="4967"/>
      <c r="M3" s="4967"/>
      <c r="N3" s="4967"/>
      <c r="O3" s="4967"/>
      <c r="P3" s="4967"/>
      <c r="Q3" s="4967"/>
      <c r="R3" s="4967"/>
      <c r="S3" s="4967"/>
      <c r="T3" s="4967"/>
      <c r="U3" s="4967"/>
      <c r="V3" s="4967"/>
      <c r="W3" s="4967"/>
      <c r="X3" s="4967"/>
      <c r="Y3" s="4967"/>
      <c r="Z3" s="4967"/>
      <c r="AA3" s="4967"/>
      <c r="AB3" s="4967"/>
      <c r="AC3" s="4967"/>
      <c r="AD3" s="4967"/>
      <c r="AE3" s="4967"/>
      <c r="AF3" s="4967"/>
      <c r="AG3" s="4967"/>
      <c r="AH3" s="4967"/>
      <c r="AI3" s="4967"/>
      <c r="AJ3" s="4967"/>
      <c r="AK3" s="4967"/>
      <c r="AL3" s="4967"/>
      <c r="AM3" s="4967"/>
      <c r="AN3" s="4967"/>
      <c r="AO3" s="4967"/>
      <c r="AP3" s="4967"/>
      <c r="AQ3" s="4967"/>
      <c r="AR3" s="4967"/>
      <c r="AS3" s="4967"/>
      <c r="AT3" s="4967"/>
      <c r="AU3" s="4967"/>
      <c r="AV3" s="4967"/>
      <c r="AW3" s="4967"/>
      <c r="AX3" s="4967"/>
      <c r="AY3" s="3081"/>
      <c r="BA3" s="3481" t="s">
        <v>716</v>
      </c>
      <c r="BC3" s="3480"/>
    </row>
    <row r="4" spans="1:55" ht="16.2" thickBot="1">
      <c r="B4" s="2756"/>
      <c r="C4" s="2756"/>
      <c r="D4" s="2756"/>
      <c r="E4" s="2756"/>
      <c r="F4" s="2756"/>
      <c r="G4" s="2756"/>
      <c r="H4" s="2756"/>
      <c r="I4" s="2756"/>
      <c r="J4" s="2756"/>
      <c r="K4" s="2756"/>
      <c r="L4" s="2756"/>
      <c r="M4" s="2753"/>
      <c r="N4" s="2753"/>
      <c r="O4" s="2753"/>
      <c r="P4" s="2753"/>
      <c r="Q4" s="2753"/>
      <c r="R4" s="2753"/>
      <c r="S4" s="2753"/>
      <c r="U4" s="2753"/>
      <c r="V4" s="2753"/>
      <c r="W4" s="2753"/>
      <c r="X4" s="2753"/>
      <c r="Y4" s="2753"/>
      <c r="Z4" s="2753"/>
      <c r="AA4" s="2753"/>
      <c r="AB4" s="2753"/>
      <c r="AC4" s="2753"/>
      <c r="AD4" s="2753"/>
      <c r="AE4" s="2753"/>
      <c r="AF4" s="2753"/>
      <c r="AG4" s="2753"/>
      <c r="AH4" s="2753"/>
      <c r="AI4" s="2753"/>
      <c r="AJ4" s="2753"/>
      <c r="AK4" s="2753"/>
      <c r="AL4" s="2753"/>
      <c r="AM4" s="2753"/>
      <c r="AN4" s="2753"/>
      <c r="AO4" s="2753"/>
      <c r="AP4" s="2753"/>
      <c r="AQ4" s="2753"/>
      <c r="AR4" s="2753"/>
      <c r="AS4" s="2753"/>
      <c r="AT4" s="2753"/>
      <c r="AU4" s="2753"/>
      <c r="AV4" s="2753"/>
      <c r="AW4" s="5368"/>
      <c r="AX4" s="5368"/>
      <c r="BC4" s="3480"/>
    </row>
    <row r="5" spans="1:55" ht="17.25" customHeight="1" thickTop="1" thickBot="1">
      <c r="B5" s="2757"/>
      <c r="C5" s="2757"/>
      <c r="D5" s="2757"/>
      <c r="E5" s="5369" t="s">
        <v>980</v>
      </c>
      <c r="F5" s="5370"/>
      <c r="G5" s="5370"/>
      <c r="H5" s="5370"/>
      <c r="I5" s="5370"/>
      <c r="J5" s="5370"/>
      <c r="K5" s="5371"/>
      <c r="L5" s="2757"/>
      <c r="M5" s="5369" t="s">
        <v>1071</v>
      </c>
      <c r="N5" s="5370"/>
      <c r="O5" s="5370"/>
      <c r="P5" s="5370"/>
      <c r="Q5" s="5370"/>
      <c r="R5" s="5370"/>
      <c r="S5" s="5371"/>
      <c r="U5" s="5369" t="s">
        <v>5843</v>
      </c>
      <c r="V5" s="5370"/>
      <c r="W5" s="5370"/>
      <c r="X5" s="5370"/>
      <c r="Y5" s="5370"/>
      <c r="Z5" s="5370"/>
      <c r="AA5" s="5371"/>
      <c r="AB5" s="2758"/>
      <c r="AC5" s="2759" t="s">
        <v>5844</v>
      </c>
      <c r="AD5" s="2760" t="s">
        <v>5845</v>
      </c>
      <c r="AE5" s="2760" t="s">
        <v>5846</v>
      </c>
      <c r="AF5" s="2760" t="s">
        <v>5847</v>
      </c>
      <c r="AG5" s="2760" t="s">
        <v>5848</v>
      </c>
      <c r="AH5" s="2760" t="s">
        <v>5849</v>
      </c>
      <c r="AI5" s="2760" t="s">
        <v>5850</v>
      </c>
      <c r="AJ5" s="2760" t="s">
        <v>5851</v>
      </c>
      <c r="AK5" s="2760" t="s">
        <v>5852</v>
      </c>
      <c r="AL5" s="2760" t="s">
        <v>5853</v>
      </c>
      <c r="AM5" s="2760" t="s">
        <v>5854</v>
      </c>
      <c r="AN5" s="2760" t="s">
        <v>6672</v>
      </c>
      <c r="AO5" s="2760" t="s">
        <v>6673</v>
      </c>
      <c r="AP5" s="2760" t="s">
        <v>6674</v>
      </c>
      <c r="AQ5" s="2760" t="s">
        <v>6675</v>
      </c>
      <c r="AR5" s="4728" t="s">
        <v>6676</v>
      </c>
      <c r="AS5" s="4731" t="s">
        <v>7491</v>
      </c>
      <c r="AT5" s="4731" t="s">
        <v>7492</v>
      </c>
      <c r="AU5" s="4731" t="s">
        <v>7493</v>
      </c>
      <c r="AV5" s="4732" t="s">
        <v>7494</v>
      </c>
      <c r="AW5" s="2758"/>
      <c r="AX5" s="5374" t="s">
        <v>723</v>
      </c>
      <c r="AY5" s="3081"/>
      <c r="BC5" s="3484"/>
    </row>
    <row r="6" spans="1:55" ht="76.2" thickTop="1" thickBot="1">
      <c r="A6" s="3130" t="s">
        <v>1278</v>
      </c>
      <c r="B6" s="2763" t="s">
        <v>4545</v>
      </c>
      <c r="C6" s="2765" t="s">
        <v>718</v>
      </c>
      <c r="D6" s="2765" t="s">
        <v>719</v>
      </c>
      <c r="E6" s="2766" t="s">
        <v>1280</v>
      </c>
      <c r="F6" s="2766" t="s">
        <v>1281</v>
      </c>
      <c r="G6" s="2766" t="s">
        <v>1282</v>
      </c>
      <c r="H6" s="2766" t="s">
        <v>1283</v>
      </c>
      <c r="I6" s="2766" t="s">
        <v>1284</v>
      </c>
      <c r="J6" s="2766" t="s">
        <v>1285</v>
      </c>
      <c r="K6" s="2767" t="s">
        <v>5856</v>
      </c>
      <c r="L6" s="2768"/>
      <c r="M6" s="2769" t="s">
        <v>1280</v>
      </c>
      <c r="N6" s="2770" t="s">
        <v>1281</v>
      </c>
      <c r="O6" s="2770" t="s">
        <v>1282</v>
      </c>
      <c r="P6" s="2770" t="s">
        <v>1283</v>
      </c>
      <c r="Q6" s="2770" t="s">
        <v>1284</v>
      </c>
      <c r="R6" s="2770" t="s">
        <v>1285</v>
      </c>
      <c r="S6" s="2771" t="s">
        <v>5856</v>
      </c>
      <c r="U6" s="2769" t="s">
        <v>1280</v>
      </c>
      <c r="V6" s="2770" t="s">
        <v>1281</v>
      </c>
      <c r="W6" s="2770" t="s">
        <v>1282</v>
      </c>
      <c r="X6" s="2770" t="s">
        <v>1283</v>
      </c>
      <c r="Y6" s="2770" t="s">
        <v>1284</v>
      </c>
      <c r="Z6" s="2770" t="s">
        <v>1285</v>
      </c>
      <c r="AA6" s="2771" t="s">
        <v>5856</v>
      </c>
      <c r="AB6" s="2758"/>
      <c r="AC6" s="2772" t="s">
        <v>7495</v>
      </c>
      <c r="AD6" s="2773" t="s">
        <v>7496</v>
      </c>
      <c r="AE6" s="2773" t="s">
        <v>7497</v>
      </c>
      <c r="AF6" s="2773" t="s">
        <v>7498</v>
      </c>
      <c r="AG6" s="2773" t="s">
        <v>7499</v>
      </c>
      <c r="AH6" s="2773" t="s">
        <v>7500</v>
      </c>
      <c r="AI6" s="2773" t="s">
        <v>7501</v>
      </c>
      <c r="AJ6" s="2773" t="s">
        <v>7502</v>
      </c>
      <c r="AK6" s="2773" t="s">
        <v>7503</v>
      </c>
      <c r="AL6" s="2773" t="s">
        <v>7504</v>
      </c>
      <c r="AM6" s="2773" t="s">
        <v>7505</v>
      </c>
      <c r="AN6" s="2816" t="s">
        <v>7506</v>
      </c>
      <c r="AO6" s="2773" t="s">
        <v>7507</v>
      </c>
      <c r="AP6" s="2773" t="s">
        <v>7508</v>
      </c>
      <c r="AQ6" s="2773" t="s">
        <v>7509</v>
      </c>
      <c r="AR6" s="2816" t="s">
        <v>7510</v>
      </c>
      <c r="AS6" s="4733" t="s">
        <v>7511</v>
      </c>
      <c r="AT6" s="4733" t="s">
        <v>7512</v>
      </c>
      <c r="AU6" s="4733" t="s">
        <v>7513</v>
      </c>
      <c r="AV6" s="4734" t="s">
        <v>5867</v>
      </c>
      <c r="AW6" s="2815"/>
      <c r="AX6" s="5379"/>
      <c r="AY6" s="3081"/>
      <c r="BC6" s="3484"/>
    </row>
    <row r="7" spans="1:55" ht="26.7" customHeight="1" thickTop="1" thickBot="1">
      <c r="A7" s="3130" t="s">
        <v>729</v>
      </c>
      <c r="AS7" s="4735"/>
      <c r="AT7" s="4735"/>
      <c r="AU7" s="4735"/>
      <c r="AV7" s="4736"/>
      <c r="BA7" s="3438">
        <f t="shared" ref="BA7:BA70" si="0">IF( COUNTBLANK(E7:AV7) = BB7, 0, rngIncomplete )</f>
        <v>0</v>
      </c>
      <c r="BB7" s="994">
        <v>44</v>
      </c>
    </row>
    <row r="8" spans="1:55" ht="15.6" thickTop="1">
      <c r="B8" s="2778" t="s">
        <v>5868</v>
      </c>
      <c r="C8" s="2780" t="s">
        <v>731</v>
      </c>
      <c r="D8" s="2780">
        <v>3</v>
      </c>
      <c r="E8" s="2781"/>
      <c r="F8" s="2781"/>
      <c r="G8" s="2781"/>
      <c r="H8" s="2781"/>
      <c r="I8" s="2781"/>
      <c r="J8" s="2781"/>
      <c r="K8" s="2782"/>
      <c r="L8" s="2783"/>
      <c r="M8" s="2784"/>
      <c r="N8" s="2781"/>
      <c r="O8" s="2781"/>
      <c r="P8" s="2781"/>
      <c r="Q8" s="2781"/>
      <c r="R8" s="2781"/>
      <c r="S8" s="2782"/>
      <c r="U8" s="2784"/>
      <c r="V8" s="2781"/>
      <c r="W8" s="2781"/>
      <c r="X8" s="2781"/>
      <c r="Y8" s="2781"/>
      <c r="Z8" s="2781"/>
      <c r="AA8" s="2782"/>
      <c r="AB8" s="2785"/>
      <c r="AC8" s="2787"/>
      <c r="AD8" s="2787"/>
      <c r="AE8" s="2787"/>
      <c r="AF8" s="2787"/>
      <c r="AG8" s="2787"/>
      <c r="AH8" s="2787"/>
      <c r="AI8" s="2787"/>
      <c r="AJ8" s="2787"/>
      <c r="AK8" s="2787"/>
      <c r="AL8" s="2787"/>
      <c r="AM8" s="2787"/>
      <c r="AN8" s="2787"/>
      <c r="AO8" s="2787"/>
      <c r="AP8" s="2787"/>
      <c r="AQ8" s="2788"/>
      <c r="AR8" s="4729"/>
      <c r="AS8" s="4737"/>
      <c r="AT8" s="4737"/>
      <c r="AU8" s="4737"/>
      <c r="AV8" s="4738"/>
      <c r="AW8" s="2758"/>
      <c r="AX8" s="2547" t="s">
        <v>7514</v>
      </c>
      <c r="AY8" s="3081"/>
      <c r="BA8" s="3438" t="str">
        <f t="shared" si="0"/>
        <v>Please complete all cells in row</v>
      </c>
      <c r="BB8" s="3132">
        <v>3</v>
      </c>
      <c r="BC8" s="3485"/>
    </row>
    <row r="9" spans="1:55" ht="15">
      <c r="B9" s="2790" t="s">
        <v>5871</v>
      </c>
      <c r="C9" s="2792" t="s">
        <v>731</v>
      </c>
      <c r="D9" s="2792">
        <v>3</v>
      </c>
      <c r="E9" s="2793"/>
      <c r="F9" s="2793"/>
      <c r="G9" s="2793"/>
      <c r="H9" s="2793"/>
      <c r="I9" s="2793"/>
      <c r="J9" s="2793"/>
      <c r="K9" s="2794"/>
      <c r="L9" s="2783"/>
      <c r="M9" s="2795"/>
      <c r="N9" s="2793"/>
      <c r="O9" s="2793"/>
      <c r="P9" s="2793"/>
      <c r="Q9" s="2793"/>
      <c r="R9" s="2793"/>
      <c r="S9" s="2794"/>
      <c r="U9" s="2795"/>
      <c r="V9" s="2793"/>
      <c r="W9" s="2793"/>
      <c r="X9" s="2793"/>
      <c r="Y9" s="2793"/>
      <c r="Z9" s="2793"/>
      <c r="AA9" s="2794"/>
      <c r="AB9" s="2785"/>
      <c r="AC9" s="2797"/>
      <c r="AD9" s="2797"/>
      <c r="AE9" s="2797"/>
      <c r="AF9" s="2797"/>
      <c r="AG9" s="2797"/>
      <c r="AH9" s="2797"/>
      <c r="AI9" s="2797"/>
      <c r="AJ9" s="2797"/>
      <c r="AK9" s="2797"/>
      <c r="AL9" s="2797"/>
      <c r="AM9" s="2797"/>
      <c r="AN9" s="2797"/>
      <c r="AO9" s="2797"/>
      <c r="AP9" s="2797"/>
      <c r="AQ9" s="2798"/>
      <c r="AR9" s="4730"/>
      <c r="AS9" s="4737"/>
      <c r="AT9" s="4737"/>
      <c r="AU9" s="4737"/>
      <c r="AV9" s="4738"/>
      <c r="AW9" s="2758"/>
      <c r="AX9" s="2548" t="s">
        <v>7515</v>
      </c>
      <c r="AY9" s="3081"/>
      <c r="BA9" s="3438" t="str">
        <f t="shared" si="0"/>
        <v>Please complete all cells in row</v>
      </c>
      <c r="BB9" s="3132">
        <v>3</v>
      </c>
      <c r="BC9" s="3485"/>
    </row>
    <row r="10" spans="1:55" ht="15">
      <c r="B10" s="2790" t="s">
        <v>5873</v>
      </c>
      <c r="C10" s="2792" t="s">
        <v>731</v>
      </c>
      <c r="D10" s="2792">
        <v>3</v>
      </c>
      <c r="E10" s="2793"/>
      <c r="F10" s="2793"/>
      <c r="G10" s="2793"/>
      <c r="H10" s="2793"/>
      <c r="I10" s="2793"/>
      <c r="J10" s="2793"/>
      <c r="K10" s="2794"/>
      <c r="L10" s="2783"/>
      <c r="M10" s="2795"/>
      <c r="N10" s="2793"/>
      <c r="O10" s="2793"/>
      <c r="P10" s="2793"/>
      <c r="Q10" s="2793"/>
      <c r="R10" s="2793"/>
      <c r="S10" s="2794"/>
      <c r="U10" s="2795"/>
      <c r="V10" s="2793"/>
      <c r="W10" s="2793"/>
      <c r="X10" s="2793"/>
      <c r="Y10" s="2793"/>
      <c r="Z10" s="2793"/>
      <c r="AA10" s="2794"/>
      <c r="AB10" s="2785"/>
      <c r="AC10" s="2797"/>
      <c r="AD10" s="2797"/>
      <c r="AE10" s="2797"/>
      <c r="AF10" s="2797"/>
      <c r="AG10" s="2797"/>
      <c r="AH10" s="2797"/>
      <c r="AI10" s="2797"/>
      <c r="AJ10" s="2797"/>
      <c r="AK10" s="2797"/>
      <c r="AL10" s="2797"/>
      <c r="AM10" s="2797"/>
      <c r="AN10" s="2797"/>
      <c r="AO10" s="2797"/>
      <c r="AP10" s="2797"/>
      <c r="AQ10" s="2799"/>
      <c r="AR10" s="4730"/>
      <c r="AS10" s="4737"/>
      <c r="AT10" s="4737"/>
      <c r="AU10" s="4737"/>
      <c r="AV10" s="4738"/>
      <c r="AW10" s="2758"/>
      <c r="AX10" s="2548" t="s">
        <v>7516</v>
      </c>
      <c r="AY10" s="3081"/>
      <c r="BA10" s="3438" t="str">
        <f t="shared" si="0"/>
        <v>Please complete all cells in row</v>
      </c>
      <c r="BB10" s="3132">
        <v>3</v>
      </c>
      <c r="BC10" s="3485"/>
    </row>
    <row r="11" spans="1:55" ht="15">
      <c r="B11" s="2790" t="s">
        <v>5875</v>
      </c>
      <c r="C11" s="2792" t="s">
        <v>731</v>
      </c>
      <c r="D11" s="2792">
        <v>3</v>
      </c>
      <c r="E11" s="2793"/>
      <c r="F11" s="2793"/>
      <c r="G11" s="2793"/>
      <c r="H11" s="2793"/>
      <c r="I11" s="2793"/>
      <c r="J11" s="2793"/>
      <c r="K11" s="2794"/>
      <c r="L11" s="2800"/>
      <c r="M11" s="2795"/>
      <c r="N11" s="2793"/>
      <c r="O11" s="2793"/>
      <c r="P11" s="2793"/>
      <c r="Q11" s="2793"/>
      <c r="R11" s="2793"/>
      <c r="S11" s="2794"/>
      <c r="U11" s="2795"/>
      <c r="V11" s="2793"/>
      <c r="W11" s="2793"/>
      <c r="X11" s="2793"/>
      <c r="Y11" s="2793"/>
      <c r="Z11" s="2793"/>
      <c r="AA11" s="2794"/>
      <c r="AB11" s="2785"/>
      <c r="AC11" s="2797"/>
      <c r="AD11" s="2797"/>
      <c r="AE11" s="2797"/>
      <c r="AF11" s="2797"/>
      <c r="AG11" s="2797"/>
      <c r="AH11" s="2797"/>
      <c r="AI11" s="2797"/>
      <c r="AJ11" s="2797"/>
      <c r="AK11" s="2797"/>
      <c r="AL11" s="2797"/>
      <c r="AM11" s="2797"/>
      <c r="AN11" s="2797"/>
      <c r="AO11" s="2797"/>
      <c r="AP11" s="2797"/>
      <c r="AQ11" s="2799"/>
      <c r="AR11" s="4730"/>
      <c r="AS11" s="4737"/>
      <c r="AT11" s="4737"/>
      <c r="AU11" s="4737"/>
      <c r="AV11" s="4738"/>
      <c r="AW11" s="2758"/>
      <c r="AX11" s="2548" t="s">
        <v>7517</v>
      </c>
      <c r="AY11" s="3081"/>
      <c r="BA11" s="3438" t="str">
        <f t="shared" si="0"/>
        <v>Please complete all cells in row</v>
      </c>
      <c r="BB11" s="3132">
        <v>3</v>
      </c>
      <c r="BC11" s="3485"/>
    </row>
    <row r="12" spans="1:55" ht="15">
      <c r="B12" s="2790" t="s">
        <v>5877</v>
      </c>
      <c r="C12" s="2792" t="s">
        <v>731</v>
      </c>
      <c r="D12" s="2792">
        <v>3</v>
      </c>
      <c r="E12" s="2793"/>
      <c r="F12" s="2793"/>
      <c r="G12" s="2793"/>
      <c r="H12" s="2793"/>
      <c r="I12" s="2793"/>
      <c r="J12" s="2793"/>
      <c r="K12" s="2794"/>
      <c r="L12" s="2800"/>
      <c r="M12" s="2795"/>
      <c r="N12" s="2793"/>
      <c r="O12" s="2793"/>
      <c r="P12" s="2793"/>
      <c r="Q12" s="2793"/>
      <c r="R12" s="2793"/>
      <c r="S12" s="2794"/>
      <c r="U12" s="2795"/>
      <c r="V12" s="2793"/>
      <c r="W12" s="2793"/>
      <c r="X12" s="2793"/>
      <c r="Y12" s="2793"/>
      <c r="Z12" s="2793"/>
      <c r="AA12" s="2794"/>
      <c r="AB12" s="2785"/>
      <c r="AC12" s="2797"/>
      <c r="AD12" s="2797"/>
      <c r="AE12" s="2797"/>
      <c r="AF12" s="2797"/>
      <c r="AG12" s="2797"/>
      <c r="AH12" s="2797"/>
      <c r="AI12" s="2797"/>
      <c r="AJ12" s="2797"/>
      <c r="AK12" s="2797"/>
      <c r="AL12" s="2797"/>
      <c r="AM12" s="2797"/>
      <c r="AN12" s="2797"/>
      <c r="AO12" s="2797"/>
      <c r="AP12" s="2797"/>
      <c r="AQ12" s="2799"/>
      <c r="AR12" s="4730"/>
      <c r="AS12" s="4737"/>
      <c r="AT12" s="4737"/>
      <c r="AU12" s="4737"/>
      <c r="AV12" s="4738"/>
      <c r="AW12" s="2758"/>
      <c r="AX12" s="2548" t="s">
        <v>7518</v>
      </c>
      <c r="AY12" s="3081"/>
      <c r="BA12" s="3438" t="str">
        <f t="shared" si="0"/>
        <v>Please complete all cells in row</v>
      </c>
      <c r="BB12" s="3132">
        <v>3</v>
      </c>
      <c r="BC12" s="3485"/>
    </row>
    <row r="13" spans="1:55" ht="15">
      <c r="B13" s="2790" t="s">
        <v>5879</v>
      </c>
      <c r="C13" s="2792" t="s">
        <v>731</v>
      </c>
      <c r="D13" s="2792">
        <v>3</v>
      </c>
      <c r="E13" s="2793"/>
      <c r="F13" s="2793"/>
      <c r="G13" s="2793"/>
      <c r="H13" s="2793"/>
      <c r="I13" s="2793"/>
      <c r="J13" s="2793"/>
      <c r="K13" s="2794"/>
      <c r="L13" s="2800"/>
      <c r="M13" s="2795"/>
      <c r="N13" s="2793"/>
      <c r="O13" s="2793"/>
      <c r="P13" s="2793"/>
      <c r="Q13" s="2793"/>
      <c r="R13" s="2793"/>
      <c r="S13" s="2794"/>
      <c r="U13" s="2795"/>
      <c r="V13" s="2793"/>
      <c r="W13" s="2793"/>
      <c r="X13" s="2793"/>
      <c r="Y13" s="2793"/>
      <c r="Z13" s="2793"/>
      <c r="AA13" s="2794"/>
      <c r="AB13" s="2785"/>
      <c r="AC13" s="2797"/>
      <c r="AD13" s="2797"/>
      <c r="AE13" s="2797"/>
      <c r="AF13" s="2797"/>
      <c r="AG13" s="2797"/>
      <c r="AH13" s="2797"/>
      <c r="AI13" s="2797"/>
      <c r="AJ13" s="2797"/>
      <c r="AK13" s="2797"/>
      <c r="AL13" s="2797"/>
      <c r="AM13" s="2797"/>
      <c r="AN13" s="2797"/>
      <c r="AO13" s="2797"/>
      <c r="AP13" s="2797"/>
      <c r="AQ13" s="2799"/>
      <c r="AR13" s="4730"/>
      <c r="AS13" s="4737"/>
      <c r="AT13" s="4737"/>
      <c r="AU13" s="4737"/>
      <c r="AV13" s="4738"/>
      <c r="AW13" s="2758"/>
      <c r="AX13" s="2548" t="s">
        <v>7519</v>
      </c>
      <c r="BA13" s="3438" t="str">
        <f t="shared" si="0"/>
        <v>Please complete all cells in row</v>
      </c>
      <c r="BB13" s="3132">
        <v>3</v>
      </c>
      <c r="BC13" s="3485"/>
    </row>
    <row r="14" spans="1:55" ht="15">
      <c r="B14" s="2790" t="s">
        <v>5881</v>
      </c>
      <c r="C14" s="2792" t="s">
        <v>731</v>
      </c>
      <c r="D14" s="2792">
        <v>3</v>
      </c>
      <c r="E14" s="2793"/>
      <c r="F14" s="2793"/>
      <c r="G14" s="2793"/>
      <c r="H14" s="2793"/>
      <c r="I14" s="2793"/>
      <c r="J14" s="2793"/>
      <c r="K14" s="2794"/>
      <c r="L14" s="2800"/>
      <c r="M14" s="2795"/>
      <c r="N14" s="2793"/>
      <c r="O14" s="2793"/>
      <c r="P14" s="2793"/>
      <c r="Q14" s="2793"/>
      <c r="R14" s="2793"/>
      <c r="S14" s="2794"/>
      <c r="U14" s="2795"/>
      <c r="V14" s="2793"/>
      <c r="W14" s="2793"/>
      <c r="X14" s="2793"/>
      <c r="Y14" s="2793"/>
      <c r="Z14" s="2793"/>
      <c r="AA14" s="2794"/>
      <c r="AB14" s="2785"/>
      <c r="AC14" s="2797"/>
      <c r="AD14" s="2797"/>
      <c r="AE14" s="2797"/>
      <c r="AF14" s="2797"/>
      <c r="AG14" s="2797"/>
      <c r="AH14" s="2797"/>
      <c r="AI14" s="2797"/>
      <c r="AJ14" s="2797"/>
      <c r="AK14" s="2797"/>
      <c r="AL14" s="2797"/>
      <c r="AM14" s="2797"/>
      <c r="AN14" s="2797"/>
      <c r="AO14" s="2797"/>
      <c r="AP14" s="2797"/>
      <c r="AQ14" s="2799"/>
      <c r="AR14" s="4730"/>
      <c r="AS14" s="4737"/>
      <c r="AT14" s="4737"/>
      <c r="AU14" s="4737"/>
      <c r="AV14" s="4738"/>
      <c r="AW14" s="2758"/>
      <c r="AX14" s="2548" t="s">
        <v>7520</v>
      </c>
      <c r="AY14" s="3486"/>
      <c r="BA14" s="3438" t="str">
        <f t="shared" si="0"/>
        <v>Please complete all cells in row</v>
      </c>
      <c r="BB14" s="3132">
        <v>3</v>
      </c>
      <c r="BC14" s="3485"/>
    </row>
    <row r="15" spans="1:55" ht="15">
      <c r="B15" s="2790" t="s">
        <v>5883</v>
      </c>
      <c r="C15" s="2792" t="s">
        <v>731</v>
      </c>
      <c r="D15" s="2792">
        <v>3</v>
      </c>
      <c r="E15" s="2793"/>
      <c r="F15" s="2793"/>
      <c r="G15" s="2793"/>
      <c r="H15" s="2793"/>
      <c r="I15" s="2793"/>
      <c r="J15" s="2793"/>
      <c r="K15" s="2794"/>
      <c r="L15" s="2800"/>
      <c r="M15" s="2795"/>
      <c r="N15" s="2793"/>
      <c r="O15" s="2793"/>
      <c r="P15" s="2793"/>
      <c r="Q15" s="2793"/>
      <c r="R15" s="2793"/>
      <c r="S15" s="2794"/>
      <c r="U15" s="2795"/>
      <c r="V15" s="2793"/>
      <c r="W15" s="2793"/>
      <c r="X15" s="2793"/>
      <c r="Y15" s="2793"/>
      <c r="Z15" s="2793"/>
      <c r="AA15" s="2794"/>
      <c r="AB15" s="2785"/>
      <c r="AC15" s="2797"/>
      <c r="AD15" s="2797"/>
      <c r="AE15" s="2797"/>
      <c r="AF15" s="2797"/>
      <c r="AG15" s="2797"/>
      <c r="AH15" s="2797"/>
      <c r="AI15" s="2797"/>
      <c r="AJ15" s="2797"/>
      <c r="AK15" s="2797"/>
      <c r="AL15" s="2797"/>
      <c r="AM15" s="2797"/>
      <c r="AN15" s="2797"/>
      <c r="AO15" s="2797"/>
      <c r="AP15" s="2797"/>
      <c r="AQ15" s="2799"/>
      <c r="AR15" s="4730"/>
      <c r="AS15" s="4737"/>
      <c r="AT15" s="4737"/>
      <c r="AU15" s="4737"/>
      <c r="AV15" s="4738"/>
      <c r="AW15" s="2758"/>
      <c r="AX15" s="2548" t="s">
        <v>7521</v>
      </c>
      <c r="AY15" s="3486"/>
      <c r="BA15" s="3438" t="str">
        <f t="shared" si="0"/>
        <v>Please complete all cells in row</v>
      </c>
      <c r="BB15" s="3132">
        <v>3</v>
      </c>
      <c r="BC15" s="3485"/>
    </row>
    <row r="16" spans="1:55" ht="15">
      <c r="B16" s="2790" t="s">
        <v>5885</v>
      </c>
      <c r="C16" s="2792" t="s">
        <v>731</v>
      </c>
      <c r="D16" s="2792">
        <v>3</v>
      </c>
      <c r="E16" s="2793"/>
      <c r="F16" s="2793"/>
      <c r="G16" s="2793"/>
      <c r="H16" s="2793"/>
      <c r="I16" s="2793"/>
      <c r="J16" s="2793"/>
      <c r="K16" s="2794"/>
      <c r="L16" s="2800"/>
      <c r="M16" s="2795"/>
      <c r="N16" s="2793"/>
      <c r="O16" s="2793"/>
      <c r="P16" s="2793"/>
      <c r="Q16" s="2793"/>
      <c r="R16" s="2793"/>
      <c r="S16" s="2794"/>
      <c r="U16" s="2795"/>
      <c r="V16" s="2793"/>
      <c r="W16" s="2793"/>
      <c r="X16" s="2793"/>
      <c r="Y16" s="2793"/>
      <c r="Z16" s="2793"/>
      <c r="AA16" s="2794"/>
      <c r="AB16" s="2785"/>
      <c r="AC16" s="2797"/>
      <c r="AD16" s="2797"/>
      <c r="AE16" s="2797"/>
      <c r="AF16" s="2797"/>
      <c r="AG16" s="2797"/>
      <c r="AH16" s="2797"/>
      <c r="AI16" s="2797"/>
      <c r="AJ16" s="2797"/>
      <c r="AK16" s="2797"/>
      <c r="AL16" s="2797"/>
      <c r="AM16" s="2797"/>
      <c r="AN16" s="2797"/>
      <c r="AO16" s="2797"/>
      <c r="AP16" s="2797"/>
      <c r="AQ16" s="2799"/>
      <c r="AR16" s="4730"/>
      <c r="AS16" s="4737"/>
      <c r="AT16" s="4737"/>
      <c r="AU16" s="4737"/>
      <c r="AV16" s="4738"/>
      <c r="AW16" s="2758"/>
      <c r="AX16" s="2548" t="s">
        <v>7522</v>
      </c>
      <c r="AY16" s="3486"/>
      <c r="BA16" s="3438" t="str">
        <f t="shared" si="0"/>
        <v>Please complete all cells in row</v>
      </c>
      <c r="BB16" s="3132">
        <v>3</v>
      </c>
      <c r="BC16" s="3485"/>
    </row>
    <row r="17" spans="2:55" ht="15">
      <c r="B17" s="2790" t="s">
        <v>5887</v>
      </c>
      <c r="C17" s="2792" t="s">
        <v>731</v>
      </c>
      <c r="D17" s="2792">
        <v>3</v>
      </c>
      <c r="E17" s="2793"/>
      <c r="F17" s="2793"/>
      <c r="G17" s="2793"/>
      <c r="H17" s="2793"/>
      <c r="I17" s="2793"/>
      <c r="J17" s="2793"/>
      <c r="K17" s="2794"/>
      <c r="L17" s="2800"/>
      <c r="M17" s="2795"/>
      <c r="N17" s="2793"/>
      <c r="O17" s="2793"/>
      <c r="P17" s="2793"/>
      <c r="Q17" s="2793"/>
      <c r="R17" s="2793"/>
      <c r="S17" s="2794"/>
      <c r="U17" s="2795"/>
      <c r="V17" s="2793"/>
      <c r="W17" s="2793"/>
      <c r="X17" s="2793"/>
      <c r="Y17" s="2793"/>
      <c r="Z17" s="2793"/>
      <c r="AA17" s="2794"/>
      <c r="AB17" s="2785"/>
      <c r="AC17" s="2797"/>
      <c r="AD17" s="2797"/>
      <c r="AE17" s="2797"/>
      <c r="AF17" s="2797"/>
      <c r="AG17" s="2797"/>
      <c r="AH17" s="2797"/>
      <c r="AI17" s="2797"/>
      <c r="AJ17" s="2797"/>
      <c r="AK17" s="2797"/>
      <c r="AL17" s="2797"/>
      <c r="AM17" s="2797"/>
      <c r="AN17" s="2797"/>
      <c r="AO17" s="2797"/>
      <c r="AP17" s="2797"/>
      <c r="AQ17" s="2799"/>
      <c r="AR17" s="4730"/>
      <c r="AS17" s="4737"/>
      <c r="AT17" s="4737"/>
      <c r="AU17" s="4737"/>
      <c r="AV17" s="4738"/>
      <c r="AW17" s="2758"/>
      <c r="AX17" s="2548" t="s">
        <v>7523</v>
      </c>
      <c r="AY17" s="3486"/>
      <c r="BA17" s="3438" t="str">
        <f t="shared" si="0"/>
        <v>Please complete all cells in row</v>
      </c>
      <c r="BB17" s="3132">
        <v>3</v>
      </c>
      <c r="BC17" s="3485"/>
    </row>
    <row r="18" spans="2:55" ht="15">
      <c r="B18" s="2790" t="s">
        <v>5889</v>
      </c>
      <c r="C18" s="2792" t="s">
        <v>731</v>
      </c>
      <c r="D18" s="2792">
        <v>3</v>
      </c>
      <c r="E18" s="2793"/>
      <c r="F18" s="2793"/>
      <c r="G18" s="2793"/>
      <c r="H18" s="2793"/>
      <c r="I18" s="2793"/>
      <c r="J18" s="2793"/>
      <c r="K18" s="2794"/>
      <c r="L18" s="2800"/>
      <c r="M18" s="2795"/>
      <c r="N18" s="2793"/>
      <c r="O18" s="2793"/>
      <c r="P18" s="2793"/>
      <c r="Q18" s="2793"/>
      <c r="R18" s="2793"/>
      <c r="S18" s="2794"/>
      <c r="U18" s="2795"/>
      <c r="V18" s="2793"/>
      <c r="W18" s="2793"/>
      <c r="X18" s="2793"/>
      <c r="Y18" s="2793"/>
      <c r="Z18" s="2793"/>
      <c r="AA18" s="2794"/>
      <c r="AB18" s="2785"/>
      <c r="AC18" s="2797"/>
      <c r="AD18" s="2797"/>
      <c r="AE18" s="2797"/>
      <c r="AF18" s="2797"/>
      <c r="AG18" s="2797"/>
      <c r="AH18" s="2797"/>
      <c r="AI18" s="2797"/>
      <c r="AJ18" s="2797"/>
      <c r="AK18" s="2797"/>
      <c r="AL18" s="2797"/>
      <c r="AM18" s="2797"/>
      <c r="AN18" s="2797"/>
      <c r="AO18" s="2797"/>
      <c r="AP18" s="2797"/>
      <c r="AQ18" s="2799"/>
      <c r="AR18" s="4730"/>
      <c r="AS18" s="4737"/>
      <c r="AT18" s="4737"/>
      <c r="AU18" s="4737"/>
      <c r="AV18" s="4738"/>
      <c r="AW18" s="2758"/>
      <c r="AX18" s="2548" t="s">
        <v>7524</v>
      </c>
      <c r="AY18" s="3486"/>
      <c r="BA18" s="3438" t="str">
        <f t="shared" si="0"/>
        <v>Please complete all cells in row</v>
      </c>
      <c r="BB18" s="3132">
        <v>3</v>
      </c>
      <c r="BC18" s="3485"/>
    </row>
    <row r="19" spans="2:55" ht="15">
      <c r="B19" s="2790" t="s">
        <v>5891</v>
      </c>
      <c r="C19" s="2792" t="s">
        <v>731</v>
      </c>
      <c r="D19" s="2792">
        <v>3</v>
      </c>
      <c r="E19" s="2793"/>
      <c r="F19" s="2793"/>
      <c r="G19" s="2793"/>
      <c r="H19" s="2793"/>
      <c r="I19" s="2793"/>
      <c r="J19" s="2793"/>
      <c r="K19" s="2794"/>
      <c r="L19" s="2800"/>
      <c r="M19" s="2795"/>
      <c r="N19" s="2793"/>
      <c r="O19" s="2793"/>
      <c r="P19" s="2793"/>
      <c r="Q19" s="2793"/>
      <c r="R19" s="2793"/>
      <c r="S19" s="2794"/>
      <c r="U19" s="2795"/>
      <c r="V19" s="2793"/>
      <c r="W19" s="2793"/>
      <c r="X19" s="2793"/>
      <c r="Y19" s="2793"/>
      <c r="Z19" s="2793"/>
      <c r="AA19" s="2794"/>
      <c r="AB19" s="2785"/>
      <c r="AC19" s="2797"/>
      <c r="AD19" s="2797"/>
      <c r="AE19" s="2797"/>
      <c r="AF19" s="2797"/>
      <c r="AG19" s="2797"/>
      <c r="AH19" s="2797"/>
      <c r="AI19" s="2797"/>
      <c r="AJ19" s="2797"/>
      <c r="AK19" s="2797"/>
      <c r="AL19" s="2797"/>
      <c r="AM19" s="2797"/>
      <c r="AN19" s="2797"/>
      <c r="AO19" s="2797"/>
      <c r="AP19" s="2797"/>
      <c r="AQ19" s="2799"/>
      <c r="AR19" s="4730"/>
      <c r="AS19" s="4737"/>
      <c r="AT19" s="4737"/>
      <c r="AU19" s="4737"/>
      <c r="AV19" s="4738"/>
      <c r="AW19" s="2758"/>
      <c r="AX19" s="2548" t="s">
        <v>7525</v>
      </c>
      <c r="AY19" s="3486"/>
      <c r="BA19" s="3438" t="str">
        <f t="shared" si="0"/>
        <v>Please complete all cells in row</v>
      </c>
      <c r="BB19" s="3132">
        <v>3</v>
      </c>
      <c r="BC19" s="3485"/>
    </row>
    <row r="20" spans="2:55" ht="15.75" customHeight="1">
      <c r="B20" s="2790" t="s">
        <v>5893</v>
      </c>
      <c r="C20" s="2792" t="s">
        <v>731</v>
      </c>
      <c r="D20" s="2792">
        <v>3</v>
      </c>
      <c r="E20" s="2793"/>
      <c r="F20" s="2793"/>
      <c r="G20" s="2793"/>
      <c r="H20" s="2793"/>
      <c r="I20" s="2793"/>
      <c r="J20" s="2793"/>
      <c r="K20" s="2794"/>
      <c r="L20" s="2800"/>
      <c r="M20" s="2795"/>
      <c r="N20" s="2793"/>
      <c r="O20" s="2793"/>
      <c r="P20" s="2793"/>
      <c r="Q20" s="2793"/>
      <c r="R20" s="2793"/>
      <c r="S20" s="2794"/>
      <c r="U20" s="2795"/>
      <c r="V20" s="2793"/>
      <c r="W20" s="2793"/>
      <c r="X20" s="2793"/>
      <c r="Y20" s="2793"/>
      <c r="Z20" s="2793"/>
      <c r="AA20" s="2794"/>
      <c r="AB20" s="2785"/>
      <c r="AC20" s="2797"/>
      <c r="AD20" s="2797"/>
      <c r="AE20" s="2797"/>
      <c r="AF20" s="2797"/>
      <c r="AG20" s="2797"/>
      <c r="AH20" s="2797"/>
      <c r="AI20" s="2797"/>
      <c r="AJ20" s="2797"/>
      <c r="AK20" s="2797"/>
      <c r="AL20" s="2797"/>
      <c r="AM20" s="2797"/>
      <c r="AN20" s="2797"/>
      <c r="AO20" s="2797"/>
      <c r="AP20" s="2797"/>
      <c r="AQ20" s="2799"/>
      <c r="AR20" s="4730"/>
      <c r="AS20" s="4737"/>
      <c r="AT20" s="4737"/>
      <c r="AU20" s="4737"/>
      <c r="AV20" s="4738"/>
      <c r="AW20" s="2758"/>
      <c r="AX20" s="2548" t="s">
        <v>7526</v>
      </c>
      <c r="AY20" s="3486"/>
      <c r="BA20" s="3438" t="str">
        <f t="shared" si="0"/>
        <v>Please complete all cells in row</v>
      </c>
      <c r="BB20" s="3132">
        <v>3</v>
      </c>
      <c r="BC20" s="3485"/>
    </row>
    <row r="21" spans="2:55" ht="15.75" customHeight="1">
      <c r="B21" s="2790" t="s">
        <v>5895</v>
      </c>
      <c r="C21" s="2792" t="s">
        <v>731</v>
      </c>
      <c r="D21" s="2792">
        <v>3</v>
      </c>
      <c r="E21" s="2793"/>
      <c r="F21" s="2793"/>
      <c r="G21" s="2793"/>
      <c r="H21" s="2793"/>
      <c r="I21" s="2793"/>
      <c r="J21" s="2793"/>
      <c r="K21" s="2794"/>
      <c r="L21" s="2800"/>
      <c r="M21" s="2795"/>
      <c r="N21" s="2793"/>
      <c r="O21" s="2793"/>
      <c r="P21" s="2793"/>
      <c r="Q21" s="2793"/>
      <c r="R21" s="2793"/>
      <c r="S21" s="2794"/>
      <c r="U21" s="2795"/>
      <c r="V21" s="2793"/>
      <c r="W21" s="2793"/>
      <c r="X21" s="2793"/>
      <c r="Y21" s="2793"/>
      <c r="Z21" s="2793"/>
      <c r="AA21" s="2794"/>
      <c r="AB21" s="2785"/>
      <c r="AC21" s="2797"/>
      <c r="AD21" s="2797"/>
      <c r="AE21" s="2797"/>
      <c r="AF21" s="2797"/>
      <c r="AG21" s="2797"/>
      <c r="AH21" s="2797"/>
      <c r="AI21" s="2797"/>
      <c r="AJ21" s="2797"/>
      <c r="AK21" s="2797"/>
      <c r="AL21" s="2797"/>
      <c r="AM21" s="2797"/>
      <c r="AN21" s="2797"/>
      <c r="AO21" s="2797"/>
      <c r="AP21" s="2797"/>
      <c r="AQ21" s="2799"/>
      <c r="AR21" s="4730"/>
      <c r="AS21" s="4737"/>
      <c r="AT21" s="4737"/>
      <c r="AU21" s="4737"/>
      <c r="AV21" s="4738"/>
      <c r="AW21" s="2758"/>
      <c r="AX21" s="2548" t="s">
        <v>7527</v>
      </c>
      <c r="AY21" s="3486"/>
      <c r="BA21" s="3438" t="str">
        <f t="shared" si="0"/>
        <v>Please complete all cells in row</v>
      </c>
      <c r="BB21" s="3132">
        <v>3</v>
      </c>
      <c r="BC21" s="3485"/>
    </row>
    <row r="22" spans="2:55" ht="15.75" customHeight="1">
      <c r="B22" s="2790" t="s">
        <v>5897</v>
      </c>
      <c r="C22" s="2792" t="s">
        <v>731</v>
      </c>
      <c r="D22" s="2792">
        <v>3</v>
      </c>
      <c r="E22" s="2793"/>
      <c r="F22" s="2793"/>
      <c r="G22" s="2793"/>
      <c r="H22" s="2793"/>
      <c r="I22" s="2793"/>
      <c r="J22" s="2793"/>
      <c r="K22" s="2794"/>
      <c r="L22" s="2800"/>
      <c r="M22" s="2795"/>
      <c r="N22" s="2793"/>
      <c r="O22" s="2793"/>
      <c r="P22" s="2793"/>
      <c r="Q22" s="2793"/>
      <c r="R22" s="2793"/>
      <c r="S22" s="2794"/>
      <c r="U22" s="2795"/>
      <c r="V22" s="2793"/>
      <c r="W22" s="2793"/>
      <c r="X22" s="2793"/>
      <c r="Y22" s="2793"/>
      <c r="Z22" s="2793"/>
      <c r="AA22" s="2794"/>
      <c r="AB22" s="2785"/>
      <c r="AC22" s="2797"/>
      <c r="AD22" s="2797"/>
      <c r="AE22" s="2797"/>
      <c r="AF22" s="2797"/>
      <c r="AG22" s="2797"/>
      <c r="AH22" s="2797"/>
      <c r="AI22" s="2797"/>
      <c r="AJ22" s="2797"/>
      <c r="AK22" s="2797"/>
      <c r="AL22" s="2797"/>
      <c r="AM22" s="2797"/>
      <c r="AN22" s="2797"/>
      <c r="AO22" s="2797"/>
      <c r="AP22" s="2797"/>
      <c r="AQ22" s="2799"/>
      <c r="AR22" s="4730"/>
      <c r="AS22" s="4737"/>
      <c r="AT22" s="4737"/>
      <c r="AU22" s="4737"/>
      <c r="AV22" s="4738"/>
      <c r="AW22" s="2758"/>
      <c r="AX22" s="2548" t="s">
        <v>7528</v>
      </c>
      <c r="AY22" s="3486"/>
      <c r="BA22" s="3438" t="str">
        <f t="shared" si="0"/>
        <v>Please complete all cells in row</v>
      </c>
      <c r="BB22" s="3132">
        <v>3</v>
      </c>
      <c r="BC22" s="3485"/>
    </row>
    <row r="23" spans="2:55" ht="15.75" customHeight="1">
      <c r="B23" s="2790" t="s">
        <v>5899</v>
      </c>
      <c r="C23" s="2792" t="s">
        <v>731</v>
      </c>
      <c r="D23" s="2792">
        <v>3</v>
      </c>
      <c r="E23" s="2793"/>
      <c r="F23" s="2793"/>
      <c r="G23" s="2793"/>
      <c r="H23" s="2793"/>
      <c r="I23" s="2793"/>
      <c r="J23" s="2793"/>
      <c r="K23" s="2794"/>
      <c r="L23" s="2800"/>
      <c r="M23" s="2795"/>
      <c r="N23" s="2793"/>
      <c r="O23" s="2793"/>
      <c r="P23" s="2793"/>
      <c r="Q23" s="2793"/>
      <c r="R23" s="2793"/>
      <c r="S23" s="2794"/>
      <c r="U23" s="2795"/>
      <c r="V23" s="2793"/>
      <c r="W23" s="2793"/>
      <c r="X23" s="2793"/>
      <c r="Y23" s="2793"/>
      <c r="Z23" s="2793"/>
      <c r="AA23" s="2794"/>
      <c r="AB23" s="2785"/>
      <c r="AC23" s="2797"/>
      <c r="AD23" s="2797"/>
      <c r="AE23" s="2797"/>
      <c r="AF23" s="2797"/>
      <c r="AG23" s="2797"/>
      <c r="AH23" s="2797"/>
      <c r="AI23" s="2797"/>
      <c r="AJ23" s="2797"/>
      <c r="AK23" s="2797"/>
      <c r="AL23" s="2797"/>
      <c r="AM23" s="2797"/>
      <c r="AN23" s="2797"/>
      <c r="AO23" s="2797"/>
      <c r="AP23" s="2797"/>
      <c r="AQ23" s="2799"/>
      <c r="AR23" s="4730"/>
      <c r="AS23" s="4737"/>
      <c r="AT23" s="4737"/>
      <c r="AU23" s="4737"/>
      <c r="AV23" s="4738"/>
      <c r="AW23" s="2758"/>
      <c r="AX23" s="2548" t="s">
        <v>7529</v>
      </c>
      <c r="AY23" s="3486"/>
      <c r="BA23" s="3438" t="str">
        <f t="shared" si="0"/>
        <v>Please complete all cells in row</v>
      </c>
      <c r="BB23" s="3132">
        <v>3</v>
      </c>
      <c r="BC23" s="3485"/>
    </row>
    <row r="24" spans="2:55" ht="15.75" customHeight="1">
      <c r="B24" s="2790" t="s">
        <v>5901</v>
      </c>
      <c r="C24" s="2792" t="s">
        <v>731</v>
      </c>
      <c r="D24" s="2792">
        <v>3</v>
      </c>
      <c r="E24" s="2793"/>
      <c r="F24" s="2793"/>
      <c r="G24" s="2793"/>
      <c r="H24" s="2793"/>
      <c r="I24" s="2793"/>
      <c r="J24" s="2793"/>
      <c r="K24" s="2794"/>
      <c r="L24" s="2800"/>
      <c r="M24" s="2795"/>
      <c r="N24" s="2793"/>
      <c r="O24" s="2793"/>
      <c r="P24" s="2793"/>
      <c r="Q24" s="2793"/>
      <c r="R24" s="2793"/>
      <c r="S24" s="2794"/>
      <c r="U24" s="2795"/>
      <c r="V24" s="2793"/>
      <c r="W24" s="2793"/>
      <c r="X24" s="2793"/>
      <c r="Y24" s="2793"/>
      <c r="Z24" s="2793"/>
      <c r="AA24" s="2794"/>
      <c r="AB24" s="2785"/>
      <c r="AC24" s="2797"/>
      <c r="AD24" s="2797"/>
      <c r="AE24" s="2797"/>
      <c r="AF24" s="2797"/>
      <c r="AG24" s="2797"/>
      <c r="AH24" s="2797"/>
      <c r="AI24" s="2797"/>
      <c r="AJ24" s="2797"/>
      <c r="AK24" s="2797"/>
      <c r="AL24" s="2797"/>
      <c r="AM24" s="2797"/>
      <c r="AN24" s="2797"/>
      <c r="AO24" s="2797"/>
      <c r="AP24" s="2797"/>
      <c r="AQ24" s="2799"/>
      <c r="AR24" s="4730"/>
      <c r="AS24" s="4737"/>
      <c r="AT24" s="4737"/>
      <c r="AU24" s="4737"/>
      <c r="AV24" s="4738"/>
      <c r="AW24" s="2758"/>
      <c r="AX24" s="2548" t="s">
        <v>7530</v>
      </c>
      <c r="AY24" s="3486"/>
      <c r="BA24" s="3438" t="str">
        <f t="shared" si="0"/>
        <v>Please complete all cells in row</v>
      </c>
      <c r="BB24" s="3132">
        <v>3</v>
      </c>
      <c r="BC24" s="3485"/>
    </row>
    <row r="25" spans="2:55" ht="15.75" customHeight="1">
      <c r="B25" s="2790" t="s">
        <v>5903</v>
      </c>
      <c r="C25" s="2792" t="s">
        <v>731</v>
      </c>
      <c r="D25" s="2792">
        <v>3</v>
      </c>
      <c r="E25" s="2793"/>
      <c r="F25" s="2793"/>
      <c r="G25" s="2793"/>
      <c r="H25" s="2793"/>
      <c r="I25" s="2793"/>
      <c r="J25" s="2793"/>
      <c r="K25" s="2794"/>
      <c r="L25" s="2800"/>
      <c r="M25" s="2795"/>
      <c r="N25" s="2793"/>
      <c r="O25" s="2793"/>
      <c r="P25" s="2793"/>
      <c r="Q25" s="2793"/>
      <c r="R25" s="2793"/>
      <c r="S25" s="2794"/>
      <c r="U25" s="2795"/>
      <c r="V25" s="2793"/>
      <c r="W25" s="2793"/>
      <c r="X25" s="2793"/>
      <c r="Y25" s="2793"/>
      <c r="Z25" s="2793"/>
      <c r="AA25" s="2794"/>
      <c r="AB25" s="2785"/>
      <c r="AC25" s="2797"/>
      <c r="AD25" s="2797"/>
      <c r="AE25" s="2797"/>
      <c r="AF25" s="2797"/>
      <c r="AG25" s="2797"/>
      <c r="AH25" s="2797"/>
      <c r="AI25" s="2797"/>
      <c r="AJ25" s="2797"/>
      <c r="AK25" s="2797"/>
      <c r="AL25" s="2797"/>
      <c r="AM25" s="2797"/>
      <c r="AN25" s="2797"/>
      <c r="AO25" s="2797"/>
      <c r="AP25" s="2797"/>
      <c r="AQ25" s="2799"/>
      <c r="AR25" s="4730"/>
      <c r="AS25" s="4737"/>
      <c r="AT25" s="4737"/>
      <c r="AU25" s="4737"/>
      <c r="AV25" s="4738"/>
      <c r="AW25" s="2758"/>
      <c r="AX25" s="2548" t="s">
        <v>7531</v>
      </c>
      <c r="BA25" s="3438" t="str">
        <f t="shared" si="0"/>
        <v>Please complete all cells in row</v>
      </c>
      <c r="BB25" s="3132">
        <v>3</v>
      </c>
      <c r="BC25" s="3485"/>
    </row>
    <row r="26" spans="2:55" ht="15.75" customHeight="1">
      <c r="B26" s="2790" t="s">
        <v>5905</v>
      </c>
      <c r="C26" s="2792" t="s">
        <v>731</v>
      </c>
      <c r="D26" s="2792">
        <v>3</v>
      </c>
      <c r="E26" s="2793"/>
      <c r="F26" s="2793"/>
      <c r="G26" s="2793"/>
      <c r="H26" s="2793"/>
      <c r="I26" s="2793"/>
      <c r="J26" s="2793"/>
      <c r="K26" s="2794"/>
      <c r="L26" s="2800"/>
      <c r="M26" s="2795"/>
      <c r="N26" s="2793"/>
      <c r="O26" s="2793"/>
      <c r="P26" s="2793"/>
      <c r="Q26" s="2793"/>
      <c r="R26" s="2793"/>
      <c r="S26" s="2794"/>
      <c r="U26" s="2795"/>
      <c r="V26" s="2793"/>
      <c r="W26" s="2793"/>
      <c r="X26" s="2793"/>
      <c r="Y26" s="2793"/>
      <c r="Z26" s="2793"/>
      <c r="AA26" s="2794"/>
      <c r="AB26" s="2785"/>
      <c r="AC26" s="2797"/>
      <c r="AD26" s="2797"/>
      <c r="AE26" s="2797"/>
      <c r="AF26" s="2797"/>
      <c r="AG26" s="2797"/>
      <c r="AH26" s="2797"/>
      <c r="AI26" s="2797"/>
      <c r="AJ26" s="2797"/>
      <c r="AK26" s="2797"/>
      <c r="AL26" s="2797"/>
      <c r="AM26" s="2797"/>
      <c r="AN26" s="2797"/>
      <c r="AO26" s="2797"/>
      <c r="AP26" s="2797"/>
      <c r="AQ26" s="2799"/>
      <c r="AR26" s="4730"/>
      <c r="AS26" s="4737"/>
      <c r="AT26" s="4737"/>
      <c r="AU26" s="4737"/>
      <c r="AV26" s="4738"/>
      <c r="AW26" s="2758"/>
      <c r="AX26" s="2548" t="s">
        <v>7532</v>
      </c>
      <c r="BA26" s="3438" t="str">
        <f t="shared" si="0"/>
        <v>Please complete all cells in row</v>
      </c>
      <c r="BB26" s="3132">
        <v>3</v>
      </c>
      <c r="BC26" s="3485"/>
    </row>
    <row r="27" spans="2:55" ht="15.75" customHeight="1">
      <c r="B27" s="2790" t="s">
        <v>5907</v>
      </c>
      <c r="C27" s="2792" t="s">
        <v>731</v>
      </c>
      <c r="D27" s="2792">
        <v>3</v>
      </c>
      <c r="E27" s="2793"/>
      <c r="F27" s="2793"/>
      <c r="G27" s="2793"/>
      <c r="H27" s="2793"/>
      <c r="I27" s="2793"/>
      <c r="J27" s="2793"/>
      <c r="K27" s="2794"/>
      <c r="L27" s="2800"/>
      <c r="M27" s="2795"/>
      <c r="N27" s="2793"/>
      <c r="O27" s="2793"/>
      <c r="P27" s="2793"/>
      <c r="Q27" s="2793"/>
      <c r="R27" s="2793"/>
      <c r="S27" s="2794"/>
      <c r="U27" s="2795"/>
      <c r="V27" s="2793"/>
      <c r="W27" s="2793"/>
      <c r="X27" s="2793"/>
      <c r="Y27" s="2793"/>
      <c r="Z27" s="2793"/>
      <c r="AA27" s="2794"/>
      <c r="AB27" s="2785"/>
      <c r="AC27" s="2797"/>
      <c r="AD27" s="2797"/>
      <c r="AE27" s="2797"/>
      <c r="AF27" s="2797"/>
      <c r="AG27" s="2797"/>
      <c r="AH27" s="2797"/>
      <c r="AI27" s="2797"/>
      <c r="AJ27" s="2797"/>
      <c r="AK27" s="2797"/>
      <c r="AL27" s="2797"/>
      <c r="AM27" s="2797"/>
      <c r="AN27" s="2797"/>
      <c r="AO27" s="2797"/>
      <c r="AP27" s="2797"/>
      <c r="AQ27" s="2799"/>
      <c r="AR27" s="4730"/>
      <c r="AS27" s="4737"/>
      <c r="AT27" s="4737"/>
      <c r="AU27" s="4737"/>
      <c r="AV27" s="4738"/>
      <c r="AW27" s="2758"/>
      <c r="AX27" s="2548" t="s">
        <v>7533</v>
      </c>
      <c r="BA27" s="3438" t="str">
        <f t="shared" si="0"/>
        <v>Please complete all cells in row</v>
      </c>
      <c r="BB27" s="3132">
        <v>3</v>
      </c>
      <c r="BC27" s="3485"/>
    </row>
    <row r="28" spans="2:55" ht="15.75" customHeight="1">
      <c r="B28" s="2790" t="s">
        <v>5909</v>
      </c>
      <c r="C28" s="2792" t="s">
        <v>731</v>
      </c>
      <c r="D28" s="2792">
        <v>3</v>
      </c>
      <c r="E28" s="2793"/>
      <c r="F28" s="2793"/>
      <c r="G28" s="2793"/>
      <c r="H28" s="2793"/>
      <c r="I28" s="2793"/>
      <c r="J28" s="2793"/>
      <c r="K28" s="2794"/>
      <c r="L28" s="2800"/>
      <c r="M28" s="2795"/>
      <c r="N28" s="2793"/>
      <c r="O28" s="2793"/>
      <c r="P28" s="2793"/>
      <c r="Q28" s="2793"/>
      <c r="R28" s="2793"/>
      <c r="S28" s="2794"/>
      <c r="U28" s="2795"/>
      <c r="V28" s="2793"/>
      <c r="W28" s="2793"/>
      <c r="X28" s="2793"/>
      <c r="Y28" s="2793"/>
      <c r="Z28" s="2793"/>
      <c r="AA28" s="2794"/>
      <c r="AB28" s="2785"/>
      <c r="AC28" s="2797"/>
      <c r="AD28" s="2797"/>
      <c r="AE28" s="2797"/>
      <c r="AF28" s="2797"/>
      <c r="AG28" s="2797"/>
      <c r="AH28" s="2797"/>
      <c r="AI28" s="2797"/>
      <c r="AJ28" s="2797"/>
      <c r="AK28" s="2797"/>
      <c r="AL28" s="2797"/>
      <c r="AM28" s="2797"/>
      <c r="AN28" s="2797"/>
      <c r="AO28" s="2797"/>
      <c r="AP28" s="2797"/>
      <c r="AQ28" s="2799"/>
      <c r="AR28" s="4730"/>
      <c r="AS28" s="4737"/>
      <c r="AT28" s="4737"/>
      <c r="AU28" s="4737"/>
      <c r="AV28" s="4738"/>
      <c r="AW28" s="2758"/>
      <c r="AX28" s="2548" t="s">
        <v>7534</v>
      </c>
      <c r="BA28" s="3438" t="str">
        <f t="shared" si="0"/>
        <v>Please complete all cells in row</v>
      </c>
      <c r="BB28" s="3132">
        <v>3</v>
      </c>
      <c r="BC28" s="3485"/>
    </row>
    <row r="29" spans="2:55" ht="15.75" customHeight="1">
      <c r="B29" s="2790" t="s">
        <v>5911</v>
      </c>
      <c r="C29" s="2792" t="s">
        <v>731</v>
      </c>
      <c r="D29" s="2792">
        <v>3</v>
      </c>
      <c r="E29" s="2793"/>
      <c r="F29" s="2793"/>
      <c r="G29" s="2793"/>
      <c r="H29" s="2793"/>
      <c r="I29" s="2793"/>
      <c r="J29" s="2793"/>
      <c r="K29" s="2794"/>
      <c r="L29" s="2800"/>
      <c r="M29" s="2795"/>
      <c r="N29" s="2793"/>
      <c r="O29" s="2793"/>
      <c r="P29" s="2793"/>
      <c r="Q29" s="2793"/>
      <c r="R29" s="2793"/>
      <c r="S29" s="2794"/>
      <c r="U29" s="2795"/>
      <c r="V29" s="2793"/>
      <c r="W29" s="2793"/>
      <c r="X29" s="2793"/>
      <c r="Y29" s="2793"/>
      <c r="Z29" s="2793"/>
      <c r="AA29" s="2794"/>
      <c r="AB29" s="2785"/>
      <c r="AC29" s="2797"/>
      <c r="AD29" s="2797"/>
      <c r="AE29" s="2797"/>
      <c r="AF29" s="2797"/>
      <c r="AG29" s="2797"/>
      <c r="AH29" s="2797"/>
      <c r="AI29" s="2797"/>
      <c r="AJ29" s="2797"/>
      <c r="AK29" s="2797"/>
      <c r="AL29" s="2797"/>
      <c r="AM29" s="2797"/>
      <c r="AN29" s="2797"/>
      <c r="AO29" s="2797"/>
      <c r="AP29" s="2797"/>
      <c r="AQ29" s="2799"/>
      <c r="AR29" s="4730"/>
      <c r="AS29" s="4737"/>
      <c r="AT29" s="4737"/>
      <c r="AU29" s="4737"/>
      <c r="AV29" s="4738"/>
      <c r="AW29" s="2758"/>
      <c r="AX29" s="2548" t="s">
        <v>7535</v>
      </c>
      <c r="BA29" s="3438" t="str">
        <f t="shared" si="0"/>
        <v>Please complete all cells in row</v>
      </c>
      <c r="BB29" s="3132">
        <v>3</v>
      </c>
      <c r="BC29" s="3485"/>
    </row>
    <row r="30" spans="2:55" ht="15.75" customHeight="1">
      <c r="B30" s="2790" t="s">
        <v>5913</v>
      </c>
      <c r="C30" s="2792" t="s">
        <v>731</v>
      </c>
      <c r="D30" s="2792">
        <v>3</v>
      </c>
      <c r="E30" s="2793"/>
      <c r="F30" s="2793"/>
      <c r="G30" s="2793"/>
      <c r="H30" s="2793"/>
      <c r="I30" s="2793"/>
      <c r="J30" s="2793"/>
      <c r="K30" s="2794"/>
      <c r="L30" s="2800"/>
      <c r="M30" s="2795"/>
      <c r="N30" s="2793"/>
      <c r="O30" s="2793"/>
      <c r="P30" s="2793"/>
      <c r="Q30" s="2793"/>
      <c r="R30" s="2793"/>
      <c r="S30" s="2794"/>
      <c r="U30" s="2795"/>
      <c r="V30" s="2793"/>
      <c r="W30" s="2793"/>
      <c r="X30" s="2793"/>
      <c r="Y30" s="2793"/>
      <c r="Z30" s="2793"/>
      <c r="AA30" s="2794"/>
      <c r="AB30" s="2785"/>
      <c r="AC30" s="2797"/>
      <c r="AD30" s="2797"/>
      <c r="AE30" s="2797"/>
      <c r="AF30" s="2797"/>
      <c r="AG30" s="2797"/>
      <c r="AH30" s="2797"/>
      <c r="AI30" s="2797"/>
      <c r="AJ30" s="2797"/>
      <c r="AK30" s="2797"/>
      <c r="AL30" s="2797"/>
      <c r="AM30" s="2797"/>
      <c r="AN30" s="2797"/>
      <c r="AO30" s="2797"/>
      <c r="AP30" s="2797"/>
      <c r="AQ30" s="2799"/>
      <c r="AR30" s="4730"/>
      <c r="AS30" s="4737"/>
      <c r="AT30" s="4737"/>
      <c r="AU30" s="4737"/>
      <c r="AV30" s="4738"/>
      <c r="AW30" s="2758"/>
      <c r="AX30" s="2548" t="s">
        <v>7536</v>
      </c>
      <c r="BA30" s="3438" t="str">
        <f t="shared" si="0"/>
        <v>Please complete all cells in row</v>
      </c>
      <c r="BB30" s="3132">
        <v>3</v>
      </c>
      <c r="BC30" s="3485"/>
    </row>
    <row r="31" spans="2:55" ht="15.75" customHeight="1">
      <c r="B31" s="2790" t="s">
        <v>5915</v>
      </c>
      <c r="C31" s="2792" t="s">
        <v>731</v>
      </c>
      <c r="D31" s="2792">
        <v>3</v>
      </c>
      <c r="E31" s="2793"/>
      <c r="F31" s="2793"/>
      <c r="G31" s="2793"/>
      <c r="H31" s="2793"/>
      <c r="I31" s="2793"/>
      <c r="J31" s="2793"/>
      <c r="K31" s="2794"/>
      <c r="L31" s="2800"/>
      <c r="M31" s="2795"/>
      <c r="N31" s="2793"/>
      <c r="O31" s="2793"/>
      <c r="P31" s="2793"/>
      <c r="Q31" s="2793"/>
      <c r="R31" s="2793"/>
      <c r="S31" s="2794"/>
      <c r="U31" s="2795"/>
      <c r="V31" s="2793"/>
      <c r="W31" s="2793"/>
      <c r="X31" s="2793"/>
      <c r="Y31" s="2793"/>
      <c r="Z31" s="2793"/>
      <c r="AA31" s="2794"/>
      <c r="AB31" s="2785"/>
      <c r="AC31" s="2797"/>
      <c r="AD31" s="2797"/>
      <c r="AE31" s="2797"/>
      <c r="AF31" s="2797"/>
      <c r="AG31" s="2797"/>
      <c r="AH31" s="2797"/>
      <c r="AI31" s="2797"/>
      <c r="AJ31" s="2797"/>
      <c r="AK31" s="2797"/>
      <c r="AL31" s="2797"/>
      <c r="AM31" s="2797"/>
      <c r="AN31" s="2797"/>
      <c r="AO31" s="2797"/>
      <c r="AP31" s="2797"/>
      <c r="AQ31" s="2799"/>
      <c r="AR31" s="4730"/>
      <c r="AS31" s="4737"/>
      <c r="AT31" s="4737"/>
      <c r="AU31" s="4737"/>
      <c r="AV31" s="4738"/>
      <c r="AW31" s="2758"/>
      <c r="AX31" s="2548" t="s">
        <v>7537</v>
      </c>
      <c r="BA31" s="3438" t="str">
        <f t="shared" si="0"/>
        <v>Please complete all cells in row</v>
      </c>
      <c r="BB31" s="3132">
        <v>3</v>
      </c>
      <c r="BC31" s="3485"/>
    </row>
    <row r="32" spans="2:55" ht="15.75" customHeight="1">
      <c r="B32" s="2790" t="s">
        <v>5917</v>
      </c>
      <c r="C32" s="2792" t="s">
        <v>731</v>
      </c>
      <c r="D32" s="2792">
        <v>3</v>
      </c>
      <c r="E32" s="2793"/>
      <c r="F32" s="2793"/>
      <c r="G32" s="2793"/>
      <c r="H32" s="2793"/>
      <c r="I32" s="2793"/>
      <c r="J32" s="2793"/>
      <c r="K32" s="2794"/>
      <c r="L32" s="2800"/>
      <c r="M32" s="2795"/>
      <c r="N32" s="2793"/>
      <c r="O32" s="2793"/>
      <c r="P32" s="2793"/>
      <c r="Q32" s="2793"/>
      <c r="R32" s="2793"/>
      <c r="S32" s="2794"/>
      <c r="U32" s="2795"/>
      <c r="V32" s="2793"/>
      <c r="W32" s="2793"/>
      <c r="X32" s="2793"/>
      <c r="Y32" s="2793"/>
      <c r="Z32" s="2793"/>
      <c r="AA32" s="2794"/>
      <c r="AB32" s="2785"/>
      <c r="AC32" s="2797"/>
      <c r="AD32" s="2797"/>
      <c r="AE32" s="2797"/>
      <c r="AF32" s="2797"/>
      <c r="AG32" s="2797"/>
      <c r="AH32" s="2797"/>
      <c r="AI32" s="2797"/>
      <c r="AJ32" s="2797"/>
      <c r="AK32" s="2797"/>
      <c r="AL32" s="2797"/>
      <c r="AM32" s="2797"/>
      <c r="AN32" s="2797"/>
      <c r="AO32" s="2797"/>
      <c r="AP32" s="2797"/>
      <c r="AQ32" s="2799"/>
      <c r="AR32" s="4730"/>
      <c r="AS32" s="4737"/>
      <c r="AT32" s="4737"/>
      <c r="AU32" s="4737"/>
      <c r="AV32" s="4738"/>
      <c r="AW32" s="2758"/>
      <c r="AX32" s="2548" t="s">
        <v>7538</v>
      </c>
      <c r="BA32" s="3438" t="str">
        <f t="shared" si="0"/>
        <v>Please complete all cells in row</v>
      </c>
      <c r="BB32" s="3132">
        <v>3</v>
      </c>
      <c r="BC32" s="3485"/>
    </row>
    <row r="33" spans="2:55" ht="15.75" customHeight="1">
      <c r="B33" s="2790" t="s">
        <v>5919</v>
      </c>
      <c r="C33" s="2792" t="s">
        <v>731</v>
      </c>
      <c r="D33" s="2792">
        <v>3</v>
      </c>
      <c r="E33" s="2793"/>
      <c r="F33" s="2793"/>
      <c r="G33" s="2793"/>
      <c r="H33" s="2793"/>
      <c r="I33" s="2793"/>
      <c r="J33" s="2793"/>
      <c r="K33" s="2794"/>
      <c r="L33" s="2800"/>
      <c r="M33" s="2795"/>
      <c r="N33" s="2793"/>
      <c r="O33" s="2793"/>
      <c r="P33" s="2793"/>
      <c r="Q33" s="2793"/>
      <c r="R33" s="2793"/>
      <c r="S33" s="2794"/>
      <c r="U33" s="2795"/>
      <c r="V33" s="2793"/>
      <c r="W33" s="2793"/>
      <c r="X33" s="2793"/>
      <c r="Y33" s="2793"/>
      <c r="Z33" s="2793"/>
      <c r="AA33" s="2794"/>
      <c r="AB33" s="2785"/>
      <c r="AC33" s="2797"/>
      <c r="AD33" s="2797"/>
      <c r="AE33" s="2797"/>
      <c r="AF33" s="2797"/>
      <c r="AG33" s="2797"/>
      <c r="AH33" s="2797"/>
      <c r="AI33" s="2797"/>
      <c r="AJ33" s="2797"/>
      <c r="AK33" s="2797"/>
      <c r="AL33" s="2797"/>
      <c r="AM33" s="2797"/>
      <c r="AN33" s="2797"/>
      <c r="AO33" s="2797"/>
      <c r="AP33" s="2797"/>
      <c r="AQ33" s="2799"/>
      <c r="AR33" s="4730"/>
      <c r="AS33" s="4737"/>
      <c r="AT33" s="4737"/>
      <c r="AU33" s="4737"/>
      <c r="AV33" s="4738"/>
      <c r="AW33" s="2758"/>
      <c r="AX33" s="2548" t="s">
        <v>7539</v>
      </c>
      <c r="BA33" s="3438" t="str">
        <f t="shared" si="0"/>
        <v>Please complete all cells in row</v>
      </c>
      <c r="BB33" s="3132">
        <v>3</v>
      </c>
      <c r="BC33" s="3485"/>
    </row>
    <row r="34" spans="2:55" ht="15.75" customHeight="1">
      <c r="B34" s="2790" t="s">
        <v>5921</v>
      </c>
      <c r="C34" s="2792" t="s">
        <v>731</v>
      </c>
      <c r="D34" s="2792">
        <v>3</v>
      </c>
      <c r="E34" s="2793"/>
      <c r="F34" s="2793"/>
      <c r="G34" s="2793"/>
      <c r="H34" s="2793"/>
      <c r="I34" s="2793"/>
      <c r="J34" s="2793"/>
      <c r="K34" s="2794"/>
      <c r="L34" s="2800"/>
      <c r="M34" s="2795"/>
      <c r="N34" s="2793"/>
      <c r="O34" s="2793"/>
      <c r="P34" s="2793"/>
      <c r="Q34" s="2793"/>
      <c r="R34" s="2793"/>
      <c r="S34" s="2794"/>
      <c r="U34" s="2795"/>
      <c r="V34" s="2793"/>
      <c r="W34" s="2793"/>
      <c r="X34" s="2793"/>
      <c r="Y34" s="2793"/>
      <c r="Z34" s="2793"/>
      <c r="AA34" s="2794"/>
      <c r="AB34" s="2785"/>
      <c r="AC34" s="2797"/>
      <c r="AD34" s="2797"/>
      <c r="AE34" s="2797"/>
      <c r="AF34" s="2797"/>
      <c r="AG34" s="2797"/>
      <c r="AH34" s="2797"/>
      <c r="AI34" s="2797"/>
      <c r="AJ34" s="2797"/>
      <c r="AK34" s="2797"/>
      <c r="AL34" s="2797"/>
      <c r="AM34" s="2797"/>
      <c r="AN34" s="2797"/>
      <c r="AO34" s="2797"/>
      <c r="AP34" s="2797"/>
      <c r="AQ34" s="2799"/>
      <c r="AR34" s="4730"/>
      <c r="AS34" s="4737"/>
      <c r="AT34" s="4737"/>
      <c r="AU34" s="4737"/>
      <c r="AV34" s="4738"/>
      <c r="AW34" s="2758"/>
      <c r="AX34" s="2548" t="s">
        <v>7540</v>
      </c>
      <c r="BA34" s="3438" t="str">
        <f t="shared" si="0"/>
        <v>Please complete all cells in row</v>
      </c>
      <c r="BB34" s="3132">
        <v>3</v>
      </c>
      <c r="BC34" s="3485"/>
    </row>
    <row r="35" spans="2:55" ht="15.75" customHeight="1">
      <c r="B35" s="2790" t="s">
        <v>5923</v>
      </c>
      <c r="C35" s="2792" t="s">
        <v>731</v>
      </c>
      <c r="D35" s="2792">
        <v>3</v>
      </c>
      <c r="E35" s="2793"/>
      <c r="F35" s="2793"/>
      <c r="G35" s="2793"/>
      <c r="H35" s="2793"/>
      <c r="I35" s="2793"/>
      <c r="J35" s="2793"/>
      <c r="K35" s="2794"/>
      <c r="L35" s="2800"/>
      <c r="M35" s="2795"/>
      <c r="N35" s="2793"/>
      <c r="O35" s="2793"/>
      <c r="P35" s="2793"/>
      <c r="Q35" s="2793"/>
      <c r="R35" s="2793"/>
      <c r="S35" s="2794"/>
      <c r="U35" s="2795"/>
      <c r="V35" s="2793"/>
      <c r="W35" s="2793"/>
      <c r="X35" s="2793"/>
      <c r="Y35" s="2793"/>
      <c r="Z35" s="2793"/>
      <c r="AA35" s="2794"/>
      <c r="AB35" s="2785"/>
      <c r="AC35" s="2797"/>
      <c r="AD35" s="2797"/>
      <c r="AE35" s="2797"/>
      <c r="AF35" s="2797"/>
      <c r="AG35" s="2797"/>
      <c r="AH35" s="2797"/>
      <c r="AI35" s="2797"/>
      <c r="AJ35" s="2797"/>
      <c r="AK35" s="2797"/>
      <c r="AL35" s="2797"/>
      <c r="AM35" s="2797"/>
      <c r="AN35" s="2797"/>
      <c r="AO35" s="2797"/>
      <c r="AP35" s="2797"/>
      <c r="AQ35" s="2799"/>
      <c r="AR35" s="4730"/>
      <c r="AS35" s="4737"/>
      <c r="AT35" s="4737"/>
      <c r="AU35" s="4737"/>
      <c r="AV35" s="4738"/>
      <c r="AW35" s="2758"/>
      <c r="AX35" s="2548" t="s">
        <v>7541</v>
      </c>
      <c r="BA35" s="3438" t="str">
        <f t="shared" si="0"/>
        <v>Please complete all cells in row</v>
      </c>
      <c r="BB35" s="3132">
        <v>3</v>
      </c>
      <c r="BC35" s="3485"/>
    </row>
    <row r="36" spans="2:55" ht="15.75" customHeight="1">
      <c r="B36" s="2790" t="s">
        <v>5925</v>
      </c>
      <c r="C36" s="2792" t="s">
        <v>731</v>
      </c>
      <c r="D36" s="2792">
        <v>3</v>
      </c>
      <c r="E36" s="2793"/>
      <c r="F36" s="2793"/>
      <c r="G36" s="2793"/>
      <c r="H36" s="2793"/>
      <c r="I36" s="2793"/>
      <c r="J36" s="2793"/>
      <c r="K36" s="2794"/>
      <c r="L36" s="2800"/>
      <c r="M36" s="2795"/>
      <c r="N36" s="2793"/>
      <c r="O36" s="2793"/>
      <c r="P36" s="2793"/>
      <c r="Q36" s="2793"/>
      <c r="R36" s="2793"/>
      <c r="S36" s="2794"/>
      <c r="U36" s="2795"/>
      <c r="V36" s="2793"/>
      <c r="W36" s="2793"/>
      <c r="X36" s="2793"/>
      <c r="Y36" s="2793"/>
      <c r="Z36" s="2793"/>
      <c r="AA36" s="2794"/>
      <c r="AB36" s="2785"/>
      <c r="AC36" s="2797"/>
      <c r="AD36" s="2797"/>
      <c r="AE36" s="2797"/>
      <c r="AF36" s="2797"/>
      <c r="AG36" s="2797"/>
      <c r="AH36" s="2797"/>
      <c r="AI36" s="2797"/>
      <c r="AJ36" s="2797"/>
      <c r="AK36" s="2797"/>
      <c r="AL36" s="2797"/>
      <c r="AM36" s="2797"/>
      <c r="AN36" s="2797"/>
      <c r="AO36" s="2797"/>
      <c r="AP36" s="2797"/>
      <c r="AQ36" s="2799"/>
      <c r="AR36" s="4730"/>
      <c r="AS36" s="4737"/>
      <c r="AT36" s="4737"/>
      <c r="AU36" s="4737"/>
      <c r="AV36" s="4738"/>
      <c r="AW36" s="2758"/>
      <c r="AX36" s="2548" t="s">
        <v>7542</v>
      </c>
      <c r="BA36" s="3438" t="str">
        <f t="shared" si="0"/>
        <v>Please complete all cells in row</v>
      </c>
      <c r="BB36" s="3132">
        <v>3</v>
      </c>
      <c r="BC36" s="3485"/>
    </row>
    <row r="37" spans="2:55" ht="15.75" customHeight="1">
      <c r="B37" s="2790" t="s">
        <v>5927</v>
      </c>
      <c r="C37" s="2792" t="s">
        <v>731</v>
      </c>
      <c r="D37" s="2792">
        <v>3</v>
      </c>
      <c r="E37" s="2793"/>
      <c r="F37" s="2793"/>
      <c r="G37" s="2793"/>
      <c r="H37" s="2793"/>
      <c r="I37" s="2793"/>
      <c r="J37" s="2793"/>
      <c r="K37" s="2794"/>
      <c r="L37" s="2800"/>
      <c r="M37" s="2795"/>
      <c r="N37" s="2793"/>
      <c r="O37" s="2793"/>
      <c r="P37" s="2793"/>
      <c r="Q37" s="2793"/>
      <c r="R37" s="2793"/>
      <c r="S37" s="2794"/>
      <c r="U37" s="2795"/>
      <c r="V37" s="2793"/>
      <c r="W37" s="2793"/>
      <c r="X37" s="2793"/>
      <c r="Y37" s="2793"/>
      <c r="Z37" s="2793"/>
      <c r="AA37" s="2794"/>
      <c r="AB37" s="2785"/>
      <c r="AC37" s="2797"/>
      <c r="AD37" s="2797"/>
      <c r="AE37" s="2797"/>
      <c r="AF37" s="2797"/>
      <c r="AG37" s="2797"/>
      <c r="AH37" s="2797"/>
      <c r="AI37" s="2797"/>
      <c r="AJ37" s="2797"/>
      <c r="AK37" s="2797"/>
      <c r="AL37" s="2797"/>
      <c r="AM37" s="2797"/>
      <c r="AN37" s="2797"/>
      <c r="AO37" s="2797"/>
      <c r="AP37" s="2797"/>
      <c r="AQ37" s="2799"/>
      <c r="AR37" s="4730"/>
      <c r="AS37" s="4737"/>
      <c r="AT37" s="4737"/>
      <c r="AU37" s="4737"/>
      <c r="AV37" s="4738"/>
      <c r="AW37" s="2758"/>
      <c r="AX37" s="2548" t="s">
        <v>7543</v>
      </c>
      <c r="BA37" s="3438" t="str">
        <f t="shared" si="0"/>
        <v>Please complete all cells in row</v>
      </c>
      <c r="BB37" s="3132">
        <v>3</v>
      </c>
      <c r="BC37" s="3485"/>
    </row>
    <row r="38" spans="2:55" ht="15.75" customHeight="1">
      <c r="B38" s="2790" t="s">
        <v>5929</v>
      </c>
      <c r="C38" s="2792" t="s">
        <v>731</v>
      </c>
      <c r="D38" s="2792">
        <v>3</v>
      </c>
      <c r="E38" s="2793"/>
      <c r="F38" s="2793"/>
      <c r="G38" s="2793"/>
      <c r="H38" s="2793"/>
      <c r="I38" s="2793"/>
      <c r="J38" s="2793"/>
      <c r="K38" s="2794"/>
      <c r="L38" s="2800"/>
      <c r="M38" s="2795"/>
      <c r="N38" s="2793"/>
      <c r="O38" s="2793"/>
      <c r="P38" s="2793"/>
      <c r="Q38" s="2793"/>
      <c r="R38" s="2793"/>
      <c r="S38" s="2794"/>
      <c r="U38" s="2795"/>
      <c r="V38" s="2793"/>
      <c r="W38" s="2793"/>
      <c r="X38" s="2793"/>
      <c r="Y38" s="2793"/>
      <c r="Z38" s="2793"/>
      <c r="AA38" s="2794"/>
      <c r="AB38" s="2785"/>
      <c r="AC38" s="2797"/>
      <c r="AD38" s="2797"/>
      <c r="AE38" s="2797"/>
      <c r="AF38" s="2797"/>
      <c r="AG38" s="2797"/>
      <c r="AH38" s="2797"/>
      <c r="AI38" s="2797"/>
      <c r="AJ38" s="2797"/>
      <c r="AK38" s="2797"/>
      <c r="AL38" s="2797"/>
      <c r="AM38" s="2797"/>
      <c r="AN38" s="2797"/>
      <c r="AO38" s="2797"/>
      <c r="AP38" s="2797"/>
      <c r="AQ38" s="2799"/>
      <c r="AR38" s="4730"/>
      <c r="AS38" s="4737"/>
      <c r="AT38" s="4737"/>
      <c r="AU38" s="4737"/>
      <c r="AV38" s="4738"/>
      <c r="AW38" s="2758"/>
      <c r="AX38" s="2548" t="s">
        <v>7544</v>
      </c>
      <c r="BA38" s="3438" t="str">
        <f t="shared" si="0"/>
        <v>Please complete all cells in row</v>
      </c>
      <c r="BB38" s="3132">
        <v>3</v>
      </c>
      <c r="BC38" s="3485"/>
    </row>
    <row r="39" spans="2:55" ht="15.75" customHeight="1">
      <c r="B39" s="2790" t="s">
        <v>5931</v>
      </c>
      <c r="C39" s="2792" t="s">
        <v>731</v>
      </c>
      <c r="D39" s="2792">
        <v>3</v>
      </c>
      <c r="E39" s="2793"/>
      <c r="F39" s="2793"/>
      <c r="G39" s="2793"/>
      <c r="H39" s="2793"/>
      <c r="I39" s="2793"/>
      <c r="J39" s="2793"/>
      <c r="K39" s="2794"/>
      <c r="L39" s="2800"/>
      <c r="M39" s="2795"/>
      <c r="N39" s="2793"/>
      <c r="O39" s="2793"/>
      <c r="P39" s="2793"/>
      <c r="Q39" s="2793"/>
      <c r="R39" s="2793"/>
      <c r="S39" s="2794"/>
      <c r="U39" s="2795"/>
      <c r="V39" s="2793"/>
      <c r="W39" s="2793"/>
      <c r="X39" s="2793"/>
      <c r="Y39" s="2793"/>
      <c r="Z39" s="2793"/>
      <c r="AA39" s="2794"/>
      <c r="AB39" s="2785"/>
      <c r="AC39" s="2797"/>
      <c r="AD39" s="2797"/>
      <c r="AE39" s="2797"/>
      <c r="AF39" s="2797"/>
      <c r="AG39" s="2797"/>
      <c r="AH39" s="2797"/>
      <c r="AI39" s="2797"/>
      <c r="AJ39" s="2797"/>
      <c r="AK39" s="2797"/>
      <c r="AL39" s="2797"/>
      <c r="AM39" s="2797"/>
      <c r="AN39" s="2797"/>
      <c r="AO39" s="2797"/>
      <c r="AP39" s="2797"/>
      <c r="AQ39" s="2799"/>
      <c r="AR39" s="4730"/>
      <c r="AS39" s="4737"/>
      <c r="AT39" s="4737"/>
      <c r="AU39" s="4737"/>
      <c r="AV39" s="4738"/>
      <c r="AW39" s="2758"/>
      <c r="AX39" s="2548" t="s">
        <v>7545</v>
      </c>
      <c r="BA39" s="3438" t="str">
        <f t="shared" si="0"/>
        <v>Please complete all cells in row</v>
      </c>
      <c r="BB39" s="3132">
        <v>3</v>
      </c>
      <c r="BC39" s="3485"/>
    </row>
    <row r="40" spans="2:55" ht="15.75" customHeight="1">
      <c r="B40" s="2790" t="s">
        <v>5933</v>
      </c>
      <c r="C40" s="2792" t="s">
        <v>731</v>
      </c>
      <c r="D40" s="2792">
        <v>3</v>
      </c>
      <c r="E40" s="2793"/>
      <c r="F40" s="2793"/>
      <c r="G40" s="2793"/>
      <c r="H40" s="2793"/>
      <c r="I40" s="2793"/>
      <c r="J40" s="2793"/>
      <c r="K40" s="2794"/>
      <c r="L40" s="2800"/>
      <c r="M40" s="2795"/>
      <c r="N40" s="2793"/>
      <c r="O40" s="2793"/>
      <c r="P40" s="2793"/>
      <c r="Q40" s="2793"/>
      <c r="R40" s="2793"/>
      <c r="S40" s="2794"/>
      <c r="U40" s="2795"/>
      <c r="V40" s="2793"/>
      <c r="W40" s="2793"/>
      <c r="X40" s="2793"/>
      <c r="Y40" s="2793"/>
      <c r="Z40" s="2793"/>
      <c r="AA40" s="2794"/>
      <c r="AB40" s="2785"/>
      <c r="AC40" s="2797"/>
      <c r="AD40" s="2797"/>
      <c r="AE40" s="2797"/>
      <c r="AF40" s="2797"/>
      <c r="AG40" s="2797"/>
      <c r="AH40" s="2797"/>
      <c r="AI40" s="2797"/>
      <c r="AJ40" s="2797"/>
      <c r="AK40" s="2797"/>
      <c r="AL40" s="2797"/>
      <c r="AM40" s="2797"/>
      <c r="AN40" s="2797"/>
      <c r="AO40" s="2797"/>
      <c r="AP40" s="2797"/>
      <c r="AQ40" s="2799"/>
      <c r="AR40" s="4730"/>
      <c r="AS40" s="4737"/>
      <c r="AT40" s="4737"/>
      <c r="AU40" s="4737"/>
      <c r="AV40" s="4738"/>
      <c r="AW40" s="2758"/>
      <c r="AX40" s="2548" t="s">
        <v>7546</v>
      </c>
      <c r="BA40" s="3438" t="str">
        <f t="shared" si="0"/>
        <v>Please complete all cells in row</v>
      </c>
      <c r="BB40" s="3132">
        <v>3</v>
      </c>
      <c r="BC40" s="3485"/>
    </row>
    <row r="41" spans="2:55" ht="15.75" customHeight="1">
      <c r="B41" s="2790" t="s">
        <v>5935</v>
      </c>
      <c r="C41" s="2792" t="s">
        <v>731</v>
      </c>
      <c r="D41" s="2792">
        <v>3</v>
      </c>
      <c r="E41" s="2793"/>
      <c r="F41" s="2793"/>
      <c r="G41" s="2793"/>
      <c r="H41" s="2793"/>
      <c r="I41" s="2793"/>
      <c r="J41" s="2793"/>
      <c r="K41" s="2794"/>
      <c r="L41" s="2800"/>
      <c r="M41" s="2795"/>
      <c r="N41" s="2793"/>
      <c r="O41" s="2793"/>
      <c r="P41" s="2793"/>
      <c r="Q41" s="2793"/>
      <c r="R41" s="2793"/>
      <c r="S41" s="2794"/>
      <c r="U41" s="2795"/>
      <c r="V41" s="2793"/>
      <c r="W41" s="2793"/>
      <c r="X41" s="2793"/>
      <c r="Y41" s="2793"/>
      <c r="Z41" s="2793"/>
      <c r="AA41" s="2794"/>
      <c r="AB41" s="2785"/>
      <c r="AC41" s="2797"/>
      <c r="AD41" s="2797"/>
      <c r="AE41" s="2797"/>
      <c r="AF41" s="2797"/>
      <c r="AG41" s="2797"/>
      <c r="AH41" s="2797"/>
      <c r="AI41" s="2797"/>
      <c r="AJ41" s="2797"/>
      <c r="AK41" s="2797"/>
      <c r="AL41" s="2797"/>
      <c r="AM41" s="2797"/>
      <c r="AN41" s="2797"/>
      <c r="AO41" s="2797"/>
      <c r="AP41" s="2797"/>
      <c r="AQ41" s="2799"/>
      <c r="AR41" s="4730"/>
      <c r="AS41" s="4737"/>
      <c r="AT41" s="4737"/>
      <c r="AU41" s="4737"/>
      <c r="AV41" s="4738"/>
      <c r="AW41" s="2758"/>
      <c r="AX41" s="2548" t="s">
        <v>7547</v>
      </c>
      <c r="BA41" s="3438" t="str">
        <f t="shared" si="0"/>
        <v>Please complete all cells in row</v>
      </c>
      <c r="BB41" s="3132">
        <v>3</v>
      </c>
      <c r="BC41" s="3485"/>
    </row>
    <row r="42" spans="2:55" ht="15.75" customHeight="1">
      <c r="B42" s="2790" t="s">
        <v>5937</v>
      </c>
      <c r="C42" s="2792" t="s">
        <v>731</v>
      </c>
      <c r="D42" s="2792">
        <v>3</v>
      </c>
      <c r="E42" s="2793"/>
      <c r="F42" s="2793"/>
      <c r="G42" s="2793"/>
      <c r="H42" s="2793"/>
      <c r="I42" s="2793"/>
      <c r="J42" s="2793"/>
      <c r="K42" s="2794"/>
      <c r="L42" s="2800"/>
      <c r="M42" s="2795"/>
      <c r="N42" s="2793"/>
      <c r="O42" s="2793"/>
      <c r="P42" s="2793"/>
      <c r="Q42" s="2793"/>
      <c r="R42" s="2793"/>
      <c r="S42" s="2794"/>
      <c r="U42" s="2795"/>
      <c r="V42" s="2793"/>
      <c r="W42" s="2793"/>
      <c r="X42" s="2793"/>
      <c r="Y42" s="2793"/>
      <c r="Z42" s="2793"/>
      <c r="AA42" s="2794"/>
      <c r="AB42" s="2785"/>
      <c r="AC42" s="2797"/>
      <c r="AD42" s="2797"/>
      <c r="AE42" s="2797"/>
      <c r="AF42" s="2797"/>
      <c r="AG42" s="2797"/>
      <c r="AH42" s="2797"/>
      <c r="AI42" s="2797"/>
      <c r="AJ42" s="2797"/>
      <c r="AK42" s="2797"/>
      <c r="AL42" s="2797"/>
      <c r="AM42" s="2797"/>
      <c r="AN42" s="2797"/>
      <c r="AO42" s="2797"/>
      <c r="AP42" s="2797"/>
      <c r="AQ42" s="2799"/>
      <c r="AR42" s="4730"/>
      <c r="AS42" s="4737"/>
      <c r="AT42" s="4737"/>
      <c r="AU42" s="4737"/>
      <c r="AV42" s="4738"/>
      <c r="AW42" s="2758"/>
      <c r="AX42" s="2548" t="s">
        <v>7548</v>
      </c>
      <c r="BA42" s="3438" t="str">
        <f t="shared" si="0"/>
        <v>Please complete all cells in row</v>
      </c>
      <c r="BB42" s="3132">
        <v>3</v>
      </c>
      <c r="BC42" s="3485"/>
    </row>
    <row r="43" spans="2:55" ht="15.75" customHeight="1">
      <c r="B43" s="2790" t="s">
        <v>5939</v>
      </c>
      <c r="C43" s="2792" t="s">
        <v>731</v>
      </c>
      <c r="D43" s="2792">
        <v>3</v>
      </c>
      <c r="E43" s="2793"/>
      <c r="F43" s="2793"/>
      <c r="G43" s="2793"/>
      <c r="H43" s="2793"/>
      <c r="I43" s="2793"/>
      <c r="J43" s="2793"/>
      <c r="K43" s="2794"/>
      <c r="L43" s="2800"/>
      <c r="M43" s="2795"/>
      <c r="N43" s="2793"/>
      <c r="O43" s="2793"/>
      <c r="P43" s="2793"/>
      <c r="Q43" s="2793"/>
      <c r="R43" s="2793"/>
      <c r="S43" s="2794"/>
      <c r="U43" s="2795"/>
      <c r="V43" s="2793"/>
      <c r="W43" s="2793"/>
      <c r="X43" s="2793"/>
      <c r="Y43" s="2793"/>
      <c r="Z43" s="2793"/>
      <c r="AA43" s="2794"/>
      <c r="AB43" s="2785"/>
      <c r="AC43" s="2797"/>
      <c r="AD43" s="2797"/>
      <c r="AE43" s="2797"/>
      <c r="AF43" s="2797"/>
      <c r="AG43" s="2797"/>
      <c r="AH43" s="2797"/>
      <c r="AI43" s="2797"/>
      <c r="AJ43" s="2797"/>
      <c r="AK43" s="2797"/>
      <c r="AL43" s="2797"/>
      <c r="AM43" s="2797"/>
      <c r="AN43" s="2797"/>
      <c r="AO43" s="2797"/>
      <c r="AP43" s="2797"/>
      <c r="AQ43" s="2799"/>
      <c r="AR43" s="4730"/>
      <c r="AS43" s="4737"/>
      <c r="AT43" s="4737"/>
      <c r="AU43" s="4737"/>
      <c r="AV43" s="4738"/>
      <c r="AW43" s="2758"/>
      <c r="AX43" s="2548" t="s">
        <v>7549</v>
      </c>
      <c r="BA43" s="3438" t="str">
        <f t="shared" si="0"/>
        <v>Please complete all cells in row</v>
      </c>
      <c r="BB43" s="3132">
        <v>3</v>
      </c>
      <c r="BC43" s="3485"/>
    </row>
    <row r="44" spans="2:55" ht="15.75" customHeight="1">
      <c r="B44" s="2790" t="s">
        <v>5941</v>
      </c>
      <c r="C44" s="2792" t="s">
        <v>731</v>
      </c>
      <c r="D44" s="2792">
        <v>3</v>
      </c>
      <c r="E44" s="2793"/>
      <c r="F44" s="2793"/>
      <c r="G44" s="2793"/>
      <c r="H44" s="2793"/>
      <c r="I44" s="2793"/>
      <c r="J44" s="2793"/>
      <c r="K44" s="2794"/>
      <c r="L44" s="2800"/>
      <c r="M44" s="2795"/>
      <c r="N44" s="2793"/>
      <c r="O44" s="2793"/>
      <c r="P44" s="2793"/>
      <c r="Q44" s="2793"/>
      <c r="R44" s="2793"/>
      <c r="S44" s="2794"/>
      <c r="U44" s="2795"/>
      <c r="V44" s="2793"/>
      <c r="W44" s="2793"/>
      <c r="X44" s="2793"/>
      <c r="Y44" s="2793"/>
      <c r="Z44" s="2793"/>
      <c r="AA44" s="2794"/>
      <c r="AB44" s="2785"/>
      <c r="AC44" s="2797"/>
      <c r="AD44" s="2797"/>
      <c r="AE44" s="2797"/>
      <c r="AF44" s="2797"/>
      <c r="AG44" s="2797"/>
      <c r="AH44" s="2797"/>
      <c r="AI44" s="2797"/>
      <c r="AJ44" s="2797"/>
      <c r="AK44" s="2797"/>
      <c r="AL44" s="2797"/>
      <c r="AM44" s="2797"/>
      <c r="AN44" s="2797"/>
      <c r="AO44" s="2797"/>
      <c r="AP44" s="2797"/>
      <c r="AQ44" s="2799"/>
      <c r="AR44" s="4730"/>
      <c r="AS44" s="4737"/>
      <c r="AT44" s="4737"/>
      <c r="AU44" s="4737"/>
      <c r="AV44" s="4738"/>
      <c r="AW44" s="2758"/>
      <c r="AX44" s="2548" t="s">
        <v>7550</v>
      </c>
      <c r="BA44" s="3438" t="str">
        <f t="shared" si="0"/>
        <v>Please complete all cells in row</v>
      </c>
      <c r="BB44" s="3132">
        <v>3</v>
      </c>
      <c r="BC44" s="3485"/>
    </row>
    <row r="45" spans="2:55" ht="15.75" customHeight="1">
      <c r="B45" s="2790" t="s">
        <v>5943</v>
      </c>
      <c r="C45" s="2792" t="s">
        <v>731</v>
      </c>
      <c r="D45" s="2792">
        <v>3</v>
      </c>
      <c r="E45" s="2793"/>
      <c r="F45" s="2793"/>
      <c r="G45" s="2793"/>
      <c r="H45" s="2793"/>
      <c r="I45" s="2793"/>
      <c r="J45" s="2793"/>
      <c r="K45" s="2794"/>
      <c r="L45" s="2800"/>
      <c r="M45" s="2795"/>
      <c r="N45" s="2793"/>
      <c r="O45" s="2793"/>
      <c r="P45" s="2793"/>
      <c r="Q45" s="2793"/>
      <c r="R45" s="2793"/>
      <c r="S45" s="2794"/>
      <c r="U45" s="2795"/>
      <c r="V45" s="2793"/>
      <c r="W45" s="2793"/>
      <c r="X45" s="2793"/>
      <c r="Y45" s="2793"/>
      <c r="Z45" s="2793"/>
      <c r="AA45" s="2794"/>
      <c r="AB45" s="2785"/>
      <c r="AC45" s="2797"/>
      <c r="AD45" s="2797"/>
      <c r="AE45" s="2797"/>
      <c r="AF45" s="2797"/>
      <c r="AG45" s="2797"/>
      <c r="AH45" s="2797"/>
      <c r="AI45" s="2797"/>
      <c r="AJ45" s="2797"/>
      <c r="AK45" s="2797"/>
      <c r="AL45" s="2797"/>
      <c r="AM45" s="2797"/>
      <c r="AN45" s="2797"/>
      <c r="AO45" s="2797"/>
      <c r="AP45" s="2797"/>
      <c r="AQ45" s="2799"/>
      <c r="AR45" s="4730"/>
      <c r="AS45" s="4737"/>
      <c r="AT45" s="4737"/>
      <c r="AU45" s="4737"/>
      <c r="AV45" s="4738"/>
      <c r="AW45" s="2758"/>
      <c r="AX45" s="2548" t="s">
        <v>7551</v>
      </c>
      <c r="BA45" s="3438" t="str">
        <f t="shared" si="0"/>
        <v>Please complete all cells in row</v>
      </c>
      <c r="BB45" s="3132">
        <v>3</v>
      </c>
      <c r="BC45" s="3485"/>
    </row>
    <row r="46" spans="2:55" ht="15.75" customHeight="1">
      <c r="B46" s="2790" t="s">
        <v>5945</v>
      </c>
      <c r="C46" s="2792" t="s">
        <v>731</v>
      </c>
      <c r="D46" s="2792">
        <v>3</v>
      </c>
      <c r="E46" s="2793"/>
      <c r="F46" s="2793"/>
      <c r="G46" s="2793"/>
      <c r="H46" s="2793"/>
      <c r="I46" s="2793"/>
      <c r="J46" s="2793"/>
      <c r="K46" s="2794"/>
      <c r="L46" s="2800"/>
      <c r="M46" s="2795"/>
      <c r="N46" s="2793"/>
      <c r="O46" s="2793"/>
      <c r="P46" s="2793"/>
      <c r="Q46" s="2793"/>
      <c r="R46" s="2793"/>
      <c r="S46" s="2794"/>
      <c r="U46" s="2795"/>
      <c r="V46" s="2793"/>
      <c r="W46" s="2793"/>
      <c r="X46" s="2793"/>
      <c r="Y46" s="2793"/>
      <c r="Z46" s="2793"/>
      <c r="AA46" s="2794"/>
      <c r="AB46" s="2785"/>
      <c r="AC46" s="2797"/>
      <c r="AD46" s="2797"/>
      <c r="AE46" s="2797"/>
      <c r="AF46" s="2797"/>
      <c r="AG46" s="2797"/>
      <c r="AH46" s="2797"/>
      <c r="AI46" s="2797"/>
      <c r="AJ46" s="2797"/>
      <c r="AK46" s="2797"/>
      <c r="AL46" s="2797"/>
      <c r="AM46" s="2797"/>
      <c r="AN46" s="2797"/>
      <c r="AO46" s="2797"/>
      <c r="AP46" s="2797"/>
      <c r="AQ46" s="2799"/>
      <c r="AR46" s="4730"/>
      <c r="AS46" s="4737"/>
      <c r="AT46" s="4737"/>
      <c r="AU46" s="4737"/>
      <c r="AV46" s="4738"/>
      <c r="AW46" s="2758"/>
      <c r="AX46" s="2548" t="s">
        <v>7552</v>
      </c>
      <c r="BA46" s="3438" t="str">
        <f t="shared" si="0"/>
        <v>Please complete all cells in row</v>
      </c>
      <c r="BB46" s="3132">
        <v>3</v>
      </c>
      <c r="BC46" s="3485"/>
    </row>
    <row r="47" spans="2:55" ht="15.75" customHeight="1">
      <c r="B47" s="2790" t="s">
        <v>5947</v>
      </c>
      <c r="C47" s="2792" t="s">
        <v>731</v>
      </c>
      <c r="D47" s="2792">
        <v>3</v>
      </c>
      <c r="E47" s="2793"/>
      <c r="F47" s="2793"/>
      <c r="G47" s="2793"/>
      <c r="H47" s="2793"/>
      <c r="I47" s="2793"/>
      <c r="J47" s="2793"/>
      <c r="K47" s="2794"/>
      <c r="L47" s="2800"/>
      <c r="M47" s="2795"/>
      <c r="N47" s="2793"/>
      <c r="O47" s="2793"/>
      <c r="P47" s="2793"/>
      <c r="Q47" s="2793"/>
      <c r="R47" s="2793"/>
      <c r="S47" s="2794"/>
      <c r="U47" s="2795"/>
      <c r="V47" s="2793"/>
      <c r="W47" s="2793"/>
      <c r="X47" s="2793"/>
      <c r="Y47" s="2793"/>
      <c r="Z47" s="2793"/>
      <c r="AA47" s="2794"/>
      <c r="AB47" s="2785"/>
      <c r="AC47" s="2797"/>
      <c r="AD47" s="2797"/>
      <c r="AE47" s="2797"/>
      <c r="AF47" s="2797"/>
      <c r="AG47" s="2797"/>
      <c r="AH47" s="2797"/>
      <c r="AI47" s="2797"/>
      <c r="AJ47" s="2797"/>
      <c r="AK47" s="2797"/>
      <c r="AL47" s="2797"/>
      <c r="AM47" s="2797"/>
      <c r="AN47" s="2797"/>
      <c r="AO47" s="2797"/>
      <c r="AP47" s="2797"/>
      <c r="AQ47" s="2799"/>
      <c r="AR47" s="4730"/>
      <c r="AS47" s="4737"/>
      <c r="AT47" s="4737"/>
      <c r="AU47" s="4737"/>
      <c r="AV47" s="4738"/>
      <c r="AW47" s="2758"/>
      <c r="AX47" s="2548" t="s">
        <v>7553</v>
      </c>
      <c r="BA47" s="3438" t="str">
        <f t="shared" si="0"/>
        <v>Please complete all cells in row</v>
      </c>
      <c r="BB47" s="3132">
        <v>3</v>
      </c>
      <c r="BC47" s="3485"/>
    </row>
    <row r="48" spans="2:55" ht="15.75" customHeight="1">
      <c r="B48" s="2790" t="s">
        <v>5949</v>
      </c>
      <c r="C48" s="2792" t="s">
        <v>731</v>
      </c>
      <c r="D48" s="2792">
        <v>3</v>
      </c>
      <c r="E48" s="2793"/>
      <c r="F48" s="2793"/>
      <c r="G48" s="2793"/>
      <c r="H48" s="2793"/>
      <c r="I48" s="2793"/>
      <c r="J48" s="2793"/>
      <c r="K48" s="2794"/>
      <c r="L48" s="2800"/>
      <c r="M48" s="2795"/>
      <c r="N48" s="2793"/>
      <c r="O48" s="2793"/>
      <c r="P48" s="2793"/>
      <c r="Q48" s="2793"/>
      <c r="R48" s="2793"/>
      <c r="S48" s="2794"/>
      <c r="U48" s="2795"/>
      <c r="V48" s="2793"/>
      <c r="W48" s="2793"/>
      <c r="X48" s="2793"/>
      <c r="Y48" s="2793"/>
      <c r="Z48" s="2793"/>
      <c r="AA48" s="2794"/>
      <c r="AB48" s="2785"/>
      <c r="AC48" s="2797"/>
      <c r="AD48" s="2797"/>
      <c r="AE48" s="2797"/>
      <c r="AF48" s="2797"/>
      <c r="AG48" s="2797"/>
      <c r="AH48" s="2797"/>
      <c r="AI48" s="2797"/>
      <c r="AJ48" s="2797"/>
      <c r="AK48" s="2797"/>
      <c r="AL48" s="2797"/>
      <c r="AM48" s="2797"/>
      <c r="AN48" s="2797"/>
      <c r="AO48" s="2797"/>
      <c r="AP48" s="2797"/>
      <c r="AQ48" s="2799"/>
      <c r="AR48" s="4730"/>
      <c r="AS48" s="4737"/>
      <c r="AT48" s="4737"/>
      <c r="AU48" s="4737"/>
      <c r="AV48" s="4738"/>
      <c r="AW48" s="2758"/>
      <c r="AX48" s="2548" t="s">
        <v>7554</v>
      </c>
      <c r="BA48" s="3438" t="str">
        <f t="shared" si="0"/>
        <v>Please complete all cells in row</v>
      </c>
      <c r="BB48" s="3132">
        <v>3</v>
      </c>
      <c r="BC48" s="3485"/>
    </row>
    <row r="49" spans="2:55" ht="15.75" customHeight="1">
      <c r="B49" s="2790" t="s">
        <v>5951</v>
      </c>
      <c r="C49" s="2792" t="s">
        <v>731</v>
      </c>
      <c r="D49" s="2792">
        <v>3</v>
      </c>
      <c r="E49" s="2793"/>
      <c r="F49" s="2793"/>
      <c r="G49" s="2793"/>
      <c r="H49" s="2793"/>
      <c r="I49" s="2793"/>
      <c r="J49" s="2793"/>
      <c r="K49" s="2794"/>
      <c r="L49" s="2800"/>
      <c r="M49" s="2795"/>
      <c r="N49" s="2793"/>
      <c r="O49" s="2793"/>
      <c r="P49" s="2793"/>
      <c r="Q49" s="2793"/>
      <c r="R49" s="2793"/>
      <c r="S49" s="2794"/>
      <c r="U49" s="2795"/>
      <c r="V49" s="2793"/>
      <c r="W49" s="2793"/>
      <c r="X49" s="2793"/>
      <c r="Y49" s="2793"/>
      <c r="Z49" s="2793"/>
      <c r="AA49" s="2794"/>
      <c r="AB49" s="2785"/>
      <c r="AC49" s="2797"/>
      <c r="AD49" s="2797"/>
      <c r="AE49" s="2797"/>
      <c r="AF49" s="2797"/>
      <c r="AG49" s="2797"/>
      <c r="AH49" s="2797"/>
      <c r="AI49" s="2797"/>
      <c r="AJ49" s="2797"/>
      <c r="AK49" s="2797"/>
      <c r="AL49" s="2797"/>
      <c r="AM49" s="2797"/>
      <c r="AN49" s="2797"/>
      <c r="AO49" s="2797"/>
      <c r="AP49" s="2797"/>
      <c r="AQ49" s="2799"/>
      <c r="AR49" s="4730"/>
      <c r="AS49" s="4737"/>
      <c r="AT49" s="4737"/>
      <c r="AU49" s="4737"/>
      <c r="AV49" s="4738"/>
      <c r="AW49" s="2758"/>
      <c r="AX49" s="2548" t="s">
        <v>7555</v>
      </c>
      <c r="BA49" s="3438" t="str">
        <f t="shared" si="0"/>
        <v>Please complete all cells in row</v>
      </c>
      <c r="BB49" s="3132">
        <v>3</v>
      </c>
      <c r="BC49" s="3485"/>
    </row>
    <row r="50" spans="2:55" ht="15.75" customHeight="1">
      <c r="B50" s="2790" t="s">
        <v>5953</v>
      </c>
      <c r="C50" s="2792" t="s">
        <v>731</v>
      </c>
      <c r="D50" s="2792">
        <v>3</v>
      </c>
      <c r="E50" s="2793"/>
      <c r="F50" s="2793"/>
      <c r="G50" s="2793"/>
      <c r="H50" s="2793"/>
      <c r="I50" s="2793"/>
      <c r="J50" s="2793"/>
      <c r="K50" s="2794"/>
      <c r="L50" s="2800"/>
      <c r="M50" s="2795"/>
      <c r="N50" s="2793"/>
      <c r="O50" s="2793"/>
      <c r="P50" s="2793"/>
      <c r="Q50" s="2793"/>
      <c r="R50" s="2793"/>
      <c r="S50" s="2794"/>
      <c r="U50" s="2795"/>
      <c r="V50" s="2793"/>
      <c r="W50" s="2793"/>
      <c r="X50" s="2793"/>
      <c r="Y50" s="2793"/>
      <c r="Z50" s="2793"/>
      <c r="AA50" s="2794"/>
      <c r="AB50" s="2785"/>
      <c r="AC50" s="2797"/>
      <c r="AD50" s="2797"/>
      <c r="AE50" s="2797"/>
      <c r="AF50" s="2797"/>
      <c r="AG50" s="2797"/>
      <c r="AH50" s="2797"/>
      <c r="AI50" s="2797"/>
      <c r="AJ50" s="2797"/>
      <c r="AK50" s="2797"/>
      <c r="AL50" s="2797"/>
      <c r="AM50" s="2797"/>
      <c r="AN50" s="2797"/>
      <c r="AO50" s="2797"/>
      <c r="AP50" s="2797"/>
      <c r="AQ50" s="2799"/>
      <c r="AR50" s="4730"/>
      <c r="AS50" s="4737"/>
      <c r="AT50" s="4737"/>
      <c r="AU50" s="4737"/>
      <c r="AV50" s="4738"/>
      <c r="AW50" s="2758"/>
      <c r="AX50" s="2548" t="s">
        <v>7556</v>
      </c>
      <c r="BA50" s="3438" t="str">
        <f t="shared" si="0"/>
        <v>Please complete all cells in row</v>
      </c>
      <c r="BB50" s="3132">
        <v>3</v>
      </c>
      <c r="BC50" s="3485"/>
    </row>
    <row r="51" spans="2:55" ht="15.75" customHeight="1">
      <c r="B51" s="2790" t="s">
        <v>5955</v>
      </c>
      <c r="C51" s="2792" t="s">
        <v>731</v>
      </c>
      <c r="D51" s="2792">
        <v>3</v>
      </c>
      <c r="E51" s="2793"/>
      <c r="F51" s="2793"/>
      <c r="G51" s="2793"/>
      <c r="H51" s="2793"/>
      <c r="I51" s="2793"/>
      <c r="J51" s="2793"/>
      <c r="K51" s="2794"/>
      <c r="L51" s="2800"/>
      <c r="M51" s="2795"/>
      <c r="N51" s="2793"/>
      <c r="O51" s="2793"/>
      <c r="P51" s="2793"/>
      <c r="Q51" s="2793"/>
      <c r="R51" s="2793"/>
      <c r="S51" s="2794"/>
      <c r="U51" s="2795"/>
      <c r="V51" s="2793"/>
      <c r="W51" s="2793"/>
      <c r="X51" s="2793"/>
      <c r="Y51" s="2793"/>
      <c r="Z51" s="2793"/>
      <c r="AA51" s="2794"/>
      <c r="AB51" s="2785"/>
      <c r="AC51" s="2797"/>
      <c r="AD51" s="2797"/>
      <c r="AE51" s="2797"/>
      <c r="AF51" s="2797"/>
      <c r="AG51" s="2797"/>
      <c r="AH51" s="2797"/>
      <c r="AI51" s="2797"/>
      <c r="AJ51" s="2797"/>
      <c r="AK51" s="2797"/>
      <c r="AL51" s="2797"/>
      <c r="AM51" s="2797"/>
      <c r="AN51" s="2797"/>
      <c r="AO51" s="2797"/>
      <c r="AP51" s="2797"/>
      <c r="AQ51" s="2799"/>
      <c r="AR51" s="4730"/>
      <c r="AS51" s="4737"/>
      <c r="AT51" s="4737"/>
      <c r="AU51" s="4737"/>
      <c r="AV51" s="4738"/>
      <c r="AW51" s="2758"/>
      <c r="AX51" s="2548" t="s">
        <v>7557</v>
      </c>
      <c r="BA51" s="3438" t="str">
        <f t="shared" si="0"/>
        <v>Please complete all cells in row</v>
      </c>
      <c r="BB51" s="3132">
        <v>3</v>
      </c>
      <c r="BC51" s="3485"/>
    </row>
    <row r="52" spans="2:55" ht="15.75" customHeight="1">
      <c r="B52" s="2790" t="s">
        <v>5957</v>
      </c>
      <c r="C52" s="2792" t="s">
        <v>731</v>
      </c>
      <c r="D52" s="2792">
        <v>3</v>
      </c>
      <c r="E52" s="2793"/>
      <c r="F52" s="2793"/>
      <c r="G52" s="2793"/>
      <c r="H52" s="2793"/>
      <c r="I52" s="2793"/>
      <c r="J52" s="2793"/>
      <c r="K52" s="2794"/>
      <c r="L52" s="2800"/>
      <c r="M52" s="2795"/>
      <c r="N52" s="2793"/>
      <c r="O52" s="2793"/>
      <c r="P52" s="2793"/>
      <c r="Q52" s="2793"/>
      <c r="R52" s="2793"/>
      <c r="S52" s="2794"/>
      <c r="U52" s="2795"/>
      <c r="V52" s="2793"/>
      <c r="W52" s="2793"/>
      <c r="X52" s="2793"/>
      <c r="Y52" s="2793"/>
      <c r="Z52" s="2793"/>
      <c r="AA52" s="2794"/>
      <c r="AB52" s="2785"/>
      <c r="AC52" s="2797"/>
      <c r="AD52" s="2797"/>
      <c r="AE52" s="2797"/>
      <c r="AF52" s="2797"/>
      <c r="AG52" s="2797"/>
      <c r="AH52" s="2797"/>
      <c r="AI52" s="2797"/>
      <c r="AJ52" s="2797"/>
      <c r="AK52" s="2797"/>
      <c r="AL52" s="2797"/>
      <c r="AM52" s="2797"/>
      <c r="AN52" s="2797"/>
      <c r="AO52" s="2797"/>
      <c r="AP52" s="2797"/>
      <c r="AQ52" s="2799"/>
      <c r="AR52" s="4730"/>
      <c r="AS52" s="4737"/>
      <c r="AT52" s="4737"/>
      <c r="AU52" s="4737"/>
      <c r="AV52" s="4738"/>
      <c r="AW52" s="2758"/>
      <c r="AX52" s="2548" t="s">
        <v>7558</v>
      </c>
      <c r="BA52" s="3438" t="str">
        <f t="shared" si="0"/>
        <v>Please complete all cells in row</v>
      </c>
      <c r="BB52" s="3132">
        <v>3</v>
      </c>
      <c r="BC52" s="3485"/>
    </row>
    <row r="53" spans="2:55" ht="15.75" customHeight="1">
      <c r="B53" s="2790" t="s">
        <v>5959</v>
      </c>
      <c r="C53" s="2792" t="s">
        <v>731</v>
      </c>
      <c r="D53" s="2792">
        <v>3</v>
      </c>
      <c r="E53" s="2793"/>
      <c r="F53" s="2793"/>
      <c r="G53" s="2793"/>
      <c r="H53" s="2793"/>
      <c r="I53" s="2793"/>
      <c r="J53" s="2793"/>
      <c r="K53" s="2794"/>
      <c r="L53" s="2800"/>
      <c r="M53" s="2795"/>
      <c r="N53" s="2793"/>
      <c r="O53" s="2793"/>
      <c r="P53" s="2793"/>
      <c r="Q53" s="2793"/>
      <c r="R53" s="2793"/>
      <c r="S53" s="2794"/>
      <c r="U53" s="2795"/>
      <c r="V53" s="2793"/>
      <c r="W53" s="2793"/>
      <c r="X53" s="2793"/>
      <c r="Y53" s="2793"/>
      <c r="Z53" s="2793"/>
      <c r="AA53" s="2794"/>
      <c r="AB53" s="2785"/>
      <c r="AC53" s="2797"/>
      <c r="AD53" s="2797"/>
      <c r="AE53" s="2797"/>
      <c r="AF53" s="2797"/>
      <c r="AG53" s="2797"/>
      <c r="AH53" s="2797"/>
      <c r="AI53" s="2797"/>
      <c r="AJ53" s="2797"/>
      <c r="AK53" s="2797"/>
      <c r="AL53" s="2797"/>
      <c r="AM53" s="2797"/>
      <c r="AN53" s="2797"/>
      <c r="AO53" s="2797"/>
      <c r="AP53" s="2797"/>
      <c r="AQ53" s="2799"/>
      <c r="AR53" s="4730"/>
      <c r="AS53" s="4737"/>
      <c r="AT53" s="4737"/>
      <c r="AU53" s="4737"/>
      <c r="AV53" s="4738"/>
      <c r="AW53" s="2758"/>
      <c r="AX53" s="2548" t="s">
        <v>7559</v>
      </c>
      <c r="BA53" s="3438" t="str">
        <f t="shared" si="0"/>
        <v>Please complete all cells in row</v>
      </c>
      <c r="BB53" s="3132">
        <v>3</v>
      </c>
      <c r="BC53" s="3485"/>
    </row>
    <row r="54" spans="2:55" ht="15.75" customHeight="1">
      <c r="B54" s="2790" t="s">
        <v>5961</v>
      </c>
      <c r="C54" s="2792" t="s">
        <v>731</v>
      </c>
      <c r="D54" s="2792">
        <v>3</v>
      </c>
      <c r="E54" s="2793"/>
      <c r="F54" s="2793"/>
      <c r="G54" s="2793"/>
      <c r="H54" s="2793"/>
      <c r="I54" s="2793"/>
      <c r="J54" s="2793"/>
      <c r="K54" s="2794"/>
      <c r="L54" s="2800"/>
      <c r="M54" s="2795"/>
      <c r="N54" s="2793"/>
      <c r="O54" s="2793"/>
      <c r="P54" s="2793"/>
      <c r="Q54" s="2793"/>
      <c r="R54" s="2793"/>
      <c r="S54" s="2794"/>
      <c r="U54" s="2795"/>
      <c r="V54" s="2793"/>
      <c r="W54" s="2793"/>
      <c r="X54" s="2793"/>
      <c r="Y54" s="2793"/>
      <c r="Z54" s="2793"/>
      <c r="AA54" s="2794"/>
      <c r="AB54" s="2785"/>
      <c r="AC54" s="2797"/>
      <c r="AD54" s="2797"/>
      <c r="AE54" s="2797"/>
      <c r="AF54" s="2797"/>
      <c r="AG54" s="2797"/>
      <c r="AH54" s="2797"/>
      <c r="AI54" s="2797"/>
      <c r="AJ54" s="2797"/>
      <c r="AK54" s="2797"/>
      <c r="AL54" s="2797"/>
      <c r="AM54" s="2797"/>
      <c r="AN54" s="2797"/>
      <c r="AO54" s="2797"/>
      <c r="AP54" s="2797"/>
      <c r="AQ54" s="2799"/>
      <c r="AR54" s="4730"/>
      <c r="AS54" s="4737"/>
      <c r="AT54" s="4737"/>
      <c r="AU54" s="4737"/>
      <c r="AV54" s="4738"/>
      <c r="AW54" s="2758"/>
      <c r="AX54" s="2548" t="s">
        <v>7560</v>
      </c>
      <c r="BA54" s="3438" t="str">
        <f t="shared" si="0"/>
        <v>Please complete all cells in row</v>
      </c>
      <c r="BB54" s="3132">
        <v>3</v>
      </c>
      <c r="BC54" s="3485"/>
    </row>
    <row r="55" spans="2:55" ht="15.75" customHeight="1">
      <c r="B55" s="2790" t="s">
        <v>5963</v>
      </c>
      <c r="C55" s="2792" t="s">
        <v>731</v>
      </c>
      <c r="D55" s="2792">
        <v>3</v>
      </c>
      <c r="E55" s="2793"/>
      <c r="F55" s="2793"/>
      <c r="G55" s="2793"/>
      <c r="H55" s="2793"/>
      <c r="I55" s="2793"/>
      <c r="J55" s="2793"/>
      <c r="K55" s="2794"/>
      <c r="L55" s="2800"/>
      <c r="M55" s="2795"/>
      <c r="N55" s="2793"/>
      <c r="O55" s="2793"/>
      <c r="P55" s="2793"/>
      <c r="Q55" s="2793"/>
      <c r="R55" s="2793"/>
      <c r="S55" s="2794"/>
      <c r="U55" s="2795"/>
      <c r="V55" s="2793"/>
      <c r="W55" s="2793"/>
      <c r="X55" s="2793"/>
      <c r="Y55" s="2793"/>
      <c r="Z55" s="2793"/>
      <c r="AA55" s="2794"/>
      <c r="AB55" s="2785"/>
      <c r="AC55" s="2797"/>
      <c r="AD55" s="2797"/>
      <c r="AE55" s="2797"/>
      <c r="AF55" s="2797"/>
      <c r="AG55" s="2797"/>
      <c r="AH55" s="2797"/>
      <c r="AI55" s="2797"/>
      <c r="AJ55" s="2797"/>
      <c r="AK55" s="2797"/>
      <c r="AL55" s="2797"/>
      <c r="AM55" s="2797"/>
      <c r="AN55" s="2797"/>
      <c r="AO55" s="2797"/>
      <c r="AP55" s="2797"/>
      <c r="AQ55" s="2799"/>
      <c r="AR55" s="4730"/>
      <c r="AS55" s="4737"/>
      <c r="AT55" s="4737"/>
      <c r="AU55" s="4737"/>
      <c r="AV55" s="4738"/>
      <c r="AW55" s="2758"/>
      <c r="AX55" s="2548" t="s">
        <v>7561</v>
      </c>
      <c r="BA55" s="3438" t="str">
        <f t="shared" si="0"/>
        <v>Please complete all cells in row</v>
      </c>
      <c r="BB55" s="3132">
        <v>3</v>
      </c>
      <c r="BC55" s="3485"/>
    </row>
    <row r="56" spans="2:55" ht="15.75" customHeight="1">
      <c r="B56" s="2790" t="s">
        <v>5965</v>
      </c>
      <c r="C56" s="2792" t="s">
        <v>731</v>
      </c>
      <c r="D56" s="2792">
        <v>3</v>
      </c>
      <c r="E56" s="2793"/>
      <c r="F56" s="2793"/>
      <c r="G56" s="2793"/>
      <c r="H56" s="2793"/>
      <c r="I56" s="2793"/>
      <c r="J56" s="2793"/>
      <c r="K56" s="2794"/>
      <c r="L56" s="2800"/>
      <c r="M56" s="2795"/>
      <c r="N56" s="2793"/>
      <c r="O56" s="2793"/>
      <c r="P56" s="2793"/>
      <c r="Q56" s="2793"/>
      <c r="R56" s="2793"/>
      <c r="S56" s="2794"/>
      <c r="U56" s="2795"/>
      <c r="V56" s="2793"/>
      <c r="W56" s="2793"/>
      <c r="X56" s="2793"/>
      <c r="Y56" s="2793"/>
      <c r="Z56" s="2793"/>
      <c r="AA56" s="2794"/>
      <c r="AB56" s="2785"/>
      <c r="AC56" s="2797"/>
      <c r="AD56" s="2797"/>
      <c r="AE56" s="2797"/>
      <c r="AF56" s="2797"/>
      <c r="AG56" s="2797"/>
      <c r="AH56" s="2797"/>
      <c r="AI56" s="2797"/>
      <c r="AJ56" s="2797"/>
      <c r="AK56" s="2797"/>
      <c r="AL56" s="2797"/>
      <c r="AM56" s="2797"/>
      <c r="AN56" s="2797"/>
      <c r="AO56" s="2797"/>
      <c r="AP56" s="2797"/>
      <c r="AQ56" s="2799"/>
      <c r="AR56" s="4730"/>
      <c r="AS56" s="4737"/>
      <c r="AT56" s="4737"/>
      <c r="AU56" s="4737"/>
      <c r="AV56" s="4738"/>
      <c r="AW56" s="2758"/>
      <c r="AX56" s="2548" t="s">
        <v>7562</v>
      </c>
      <c r="BA56" s="3438" t="str">
        <f t="shared" si="0"/>
        <v>Please complete all cells in row</v>
      </c>
      <c r="BB56" s="3132">
        <v>3</v>
      </c>
      <c r="BC56" s="3485"/>
    </row>
    <row r="57" spans="2:55" ht="15.75" customHeight="1">
      <c r="B57" s="2790" t="s">
        <v>5967</v>
      </c>
      <c r="C57" s="2792" t="s">
        <v>731</v>
      </c>
      <c r="D57" s="2792">
        <v>3</v>
      </c>
      <c r="E57" s="2793"/>
      <c r="F57" s="2793"/>
      <c r="G57" s="2793"/>
      <c r="H57" s="2793"/>
      <c r="I57" s="2793"/>
      <c r="J57" s="2793"/>
      <c r="K57" s="2794"/>
      <c r="L57" s="2800"/>
      <c r="M57" s="2795"/>
      <c r="N57" s="2793"/>
      <c r="O57" s="2793"/>
      <c r="P57" s="2793"/>
      <c r="Q57" s="2793"/>
      <c r="R57" s="2793"/>
      <c r="S57" s="2794"/>
      <c r="U57" s="2795"/>
      <c r="V57" s="2793"/>
      <c r="W57" s="2793"/>
      <c r="X57" s="2793"/>
      <c r="Y57" s="2793"/>
      <c r="Z57" s="2793"/>
      <c r="AA57" s="2794"/>
      <c r="AB57" s="2785"/>
      <c r="AC57" s="2797"/>
      <c r="AD57" s="2797"/>
      <c r="AE57" s="2797"/>
      <c r="AF57" s="2797"/>
      <c r="AG57" s="2797"/>
      <c r="AH57" s="2797"/>
      <c r="AI57" s="2797"/>
      <c r="AJ57" s="2797"/>
      <c r="AK57" s="2797"/>
      <c r="AL57" s="2797"/>
      <c r="AM57" s="2797"/>
      <c r="AN57" s="2797"/>
      <c r="AO57" s="2797"/>
      <c r="AP57" s="2797"/>
      <c r="AQ57" s="2799"/>
      <c r="AR57" s="4730"/>
      <c r="AS57" s="4737"/>
      <c r="AT57" s="4737"/>
      <c r="AU57" s="4737"/>
      <c r="AV57" s="4738"/>
      <c r="AW57" s="2758"/>
      <c r="AX57" s="2548" t="s">
        <v>7563</v>
      </c>
      <c r="BA57" s="3438" t="str">
        <f t="shared" si="0"/>
        <v>Please complete all cells in row</v>
      </c>
      <c r="BB57" s="3132">
        <v>3</v>
      </c>
      <c r="BC57" s="3485"/>
    </row>
    <row r="58" spans="2:55" ht="15.75" customHeight="1">
      <c r="B58" s="2790" t="s">
        <v>5969</v>
      </c>
      <c r="C58" s="2792" t="s">
        <v>731</v>
      </c>
      <c r="D58" s="2792">
        <v>3</v>
      </c>
      <c r="E58" s="2793"/>
      <c r="F58" s="2793"/>
      <c r="G58" s="2793"/>
      <c r="H58" s="2793"/>
      <c r="I58" s="2793"/>
      <c r="J58" s="2793"/>
      <c r="K58" s="2794"/>
      <c r="L58" s="2800"/>
      <c r="M58" s="2795"/>
      <c r="N58" s="2793"/>
      <c r="O58" s="2793"/>
      <c r="P58" s="2793"/>
      <c r="Q58" s="2793"/>
      <c r="R58" s="2793"/>
      <c r="S58" s="2794"/>
      <c r="U58" s="2795"/>
      <c r="V58" s="2793"/>
      <c r="W58" s="2793"/>
      <c r="X58" s="2793"/>
      <c r="Y58" s="2793"/>
      <c r="Z58" s="2793"/>
      <c r="AA58" s="2794"/>
      <c r="AB58" s="2785"/>
      <c r="AC58" s="2797"/>
      <c r="AD58" s="2797"/>
      <c r="AE58" s="2797"/>
      <c r="AF58" s="2797"/>
      <c r="AG58" s="2797"/>
      <c r="AH58" s="2797"/>
      <c r="AI58" s="2797"/>
      <c r="AJ58" s="2797"/>
      <c r="AK58" s="2797"/>
      <c r="AL58" s="2797"/>
      <c r="AM58" s="2797"/>
      <c r="AN58" s="2797"/>
      <c r="AO58" s="2797"/>
      <c r="AP58" s="2797"/>
      <c r="AQ58" s="2799"/>
      <c r="AR58" s="4730"/>
      <c r="AS58" s="4737"/>
      <c r="AT58" s="4737"/>
      <c r="AU58" s="4737"/>
      <c r="AV58" s="4738"/>
      <c r="AW58" s="2758"/>
      <c r="AX58" s="2548" t="s">
        <v>7564</v>
      </c>
      <c r="BA58" s="3438" t="str">
        <f t="shared" si="0"/>
        <v>Please complete all cells in row</v>
      </c>
      <c r="BB58" s="3132">
        <v>3</v>
      </c>
      <c r="BC58" s="3485"/>
    </row>
    <row r="59" spans="2:55" ht="15.75" customHeight="1">
      <c r="B59" s="2790" t="s">
        <v>5971</v>
      </c>
      <c r="C59" s="2792" t="s">
        <v>731</v>
      </c>
      <c r="D59" s="2792">
        <v>3</v>
      </c>
      <c r="E59" s="2793"/>
      <c r="F59" s="2793"/>
      <c r="G59" s="2793"/>
      <c r="H59" s="2793"/>
      <c r="I59" s="2793"/>
      <c r="J59" s="2793"/>
      <c r="K59" s="2794"/>
      <c r="L59" s="2800"/>
      <c r="M59" s="2795"/>
      <c r="N59" s="2793"/>
      <c r="O59" s="2793"/>
      <c r="P59" s="2793"/>
      <c r="Q59" s="2793"/>
      <c r="R59" s="2793"/>
      <c r="S59" s="2794"/>
      <c r="U59" s="2795"/>
      <c r="V59" s="2793"/>
      <c r="W59" s="2793"/>
      <c r="X59" s="2793"/>
      <c r="Y59" s="2793"/>
      <c r="Z59" s="2793"/>
      <c r="AA59" s="2794"/>
      <c r="AB59" s="2785"/>
      <c r="AC59" s="2797"/>
      <c r="AD59" s="2797"/>
      <c r="AE59" s="2797"/>
      <c r="AF59" s="2797"/>
      <c r="AG59" s="2797"/>
      <c r="AH59" s="2797"/>
      <c r="AI59" s="2797"/>
      <c r="AJ59" s="2797"/>
      <c r="AK59" s="2797"/>
      <c r="AL59" s="2797"/>
      <c r="AM59" s="2797"/>
      <c r="AN59" s="2797"/>
      <c r="AO59" s="2797"/>
      <c r="AP59" s="2797"/>
      <c r="AQ59" s="2799"/>
      <c r="AR59" s="4730"/>
      <c r="AS59" s="4737"/>
      <c r="AT59" s="4737"/>
      <c r="AU59" s="4737"/>
      <c r="AV59" s="4738"/>
      <c r="AW59" s="2758"/>
      <c r="AX59" s="2548" t="s">
        <v>7565</v>
      </c>
      <c r="BA59" s="3438" t="str">
        <f t="shared" si="0"/>
        <v>Please complete all cells in row</v>
      </c>
      <c r="BB59" s="3132">
        <v>3</v>
      </c>
      <c r="BC59" s="3485"/>
    </row>
    <row r="60" spans="2:55" ht="15.75" customHeight="1">
      <c r="B60" s="2790" t="s">
        <v>5973</v>
      </c>
      <c r="C60" s="2792" t="s">
        <v>731</v>
      </c>
      <c r="D60" s="2792">
        <v>3</v>
      </c>
      <c r="E60" s="2793"/>
      <c r="F60" s="2793"/>
      <c r="G60" s="2793"/>
      <c r="H60" s="2793"/>
      <c r="I60" s="2793"/>
      <c r="J60" s="2793"/>
      <c r="K60" s="2794"/>
      <c r="L60" s="2800"/>
      <c r="M60" s="2795"/>
      <c r="N60" s="2793"/>
      <c r="O60" s="2793"/>
      <c r="P60" s="2793"/>
      <c r="Q60" s="2793"/>
      <c r="R60" s="2793"/>
      <c r="S60" s="2794"/>
      <c r="U60" s="2795"/>
      <c r="V60" s="2793"/>
      <c r="W60" s="2793"/>
      <c r="X60" s="2793"/>
      <c r="Y60" s="2793"/>
      <c r="Z60" s="2793"/>
      <c r="AA60" s="2794"/>
      <c r="AB60" s="2785"/>
      <c r="AC60" s="2797"/>
      <c r="AD60" s="2797"/>
      <c r="AE60" s="2797"/>
      <c r="AF60" s="2797"/>
      <c r="AG60" s="2797"/>
      <c r="AH60" s="2797"/>
      <c r="AI60" s="2797"/>
      <c r="AJ60" s="2797"/>
      <c r="AK60" s="2797"/>
      <c r="AL60" s="2797"/>
      <c r="AM60" s="2797"/>
      <c r="AN60" s="2797"/>
      <c r="AO60" s="2797"/>
      <c r="AP60" s="2797"/>
      <c r="AQ60" s="2799"/>
      <c r="AR60" s="4730"/>
      <c r="AS60" s="4737"/>
      <c r="AT60" s="4737"/>
      <c r="AU60" s="4737"/>
      <c r="AV60" s="4738"/>
      <c r="AW60" s="2758"/>
      <c r="AX60" s="2548" t="s">
        <v>7566</v>
      </c>
      <c r="BA60" s="3438" t="str">
        <f t="shared" si="0"/>
        <v>Please complete all cells in row</v>
      </c>
      <c r="BB60" s="3132">
        <v>3</v>
      </c>
      <c r="BC60" s="3485"/>
    </row>
    <row r="61" spans="2:55" ht="15.75" customHeight="1">
      <c r="B61" s="2790" t="s">
        <v>5975</v>
      </c>
      <c r="C61" s="2792" t="s">
        <v>731</v>
      </c>
      <c r="D61" s="2792">
        <v>3</v>
      </c>
      <c r="E61" s="2793"/>
      <c r="F61" s="2793"/>
      <c r="G61" s="2793"/>
      <c r="H61" s="2793"/>
      <c r="I61" s="2793"/>
      <c r="J61" s="2793"/>
      <c r="K61" s="2794"/>
      <c r="L61" s="2800"/>
      <c r="M61" s="2795"/>
      <c r="N61" s="2793"/>
      <c r="O61" s="2793"/>
      <c r="P61" s="2793"/>
      <c r="Q61" s="2793"/>
      <c r="R61" s="2793"/>
      <c r="S61" s="2794"/>
      <c r="U61" s="2795"/>
      <c r="V61" s="2793"/>
      <c r="W61" s="2793"/>
      <c r="X61" s="2793"/>
      <c r="Y61" s="2793"/>
      <c r="Z61" s="2793"/>
      <c r="AA61" s="2794"/>
      <c r="AB61" s="2785"/>
      <c r="AC61" s="2797"/>
      <c r="AD61" s="2797"/>
      <c r="AE61" s="2797"/>
      <c r="AF61" s="2797"/>
      <c r="AG61" s="2797"/>
      <c r="AH61" s="2797"/>
      <c r="AI61" s="2797"/>
      <c r="AJ61" s="2797"/>
      <c r="AK61" s="2797"/>
      <c r="AL61" s="2797"/>
      <c r="AM61" s="2797"/>
      <c r="AN61" s="2797"/>
      <c r="AO61" s="2797"/>
      <c r="AP61" s="2797"/>
      <c r="AQ61" s="2799"/>
      <c r="AR61" s="4730"/>
      <c r="AS61" s="4737"/>
      <c r="AT61" s="4737"/>
      <c r="AU61" s="4737"/>
      <c r="AV61" s="4738"/>
      <c r="AW61" s="2758"/>
      <c r="AX61" s="2548" t="s">
        <v>7567</v>
      </c>
      <c r="BA61" s="3438" t="str">
        <f t="shared" si="0"/>
        <v>Please complete all cells in row</v>
      </c>
      <c r="BB61" s="3132">
        <v>3</v>
      </c>
      <c r="BC61" s="3485"/>
    </row>
    <row r="62" spans="2:55" ht="15.75" customHeight="1">
      <c r="B62" s="2790" t="s">
        <v>5977</v>
      </c>
      <c r="C62" s="2792" t="s">
        <v>731</v>
      </c>
      <c r="D62" s="2792">
        <v>3</v>
      </c>
      <c r="E62" s="2793"/>
      <c r="F62" s="2793"/>
      <c r="G62" s="2793"/>
      <c r="H62" s="2793"/>
      <c r="I62" s="2793"/>
      <c r="J62" s="2793"/>
      <c r="K62" s="2794"/>
      <c r="L62" s="2800"/>
      <c r="M62" s="2795"/>
      <c r="N62" s="2793"/>
      <c r="O62" s="2793"/>
      <c r="P62" s="2793"/>
      <c r="Q62" s="2793"/>
      <c r="R62" s="2793"/>
      <c r="S62" s="2794"/>
      <c r="U62" s="2795"/>
      <c r="V62" s="2793"/>
      <c r="W62" s="2793"/>
      <c r="X62" s="2793"/>
      <c r="Y62" s="2793"/>
      <c r="Z62" s="2793"/>
      <c r="AA62" s="2794"/>
      <c r="AB62" s="2785"/>
      <c r="AC62" s="2797"/>
      <c r="AD62" s="2797"/>
      <c r="AE62" s="2797"/>
      <c r="AF62" s="2797"/>
      <c r="AG62" s="2797"/>
      <c r="AH62" s="2797"/>
      <c r="AI62" s="2797"/>
      <c r="AJ62" s="2797"/>
      <c r="AK62" s="2797"/>
      <c r="AL62" s="2797"/>
      <c r="AM62" s="2797"/>
      <c r="AN62" s="2797"/>
      <c r="AO62" s="2797"/>
      <c r="AP62" s="2797"/>
      <c r="AQ62" s="2799"/>
      <c r="AR62" s="4730"/>
      <c r="AS62" s="4737"/>
      <c r="AT62" s="4737"/>
      <c r="AU62" s="4737"/>
      <c r="AV62" s="4738"/>
      <c r="AW62" s="2758"/>
      <c r="AX62" s="2548" t="s">
        <v>7568</v>
      </c>
      <c r="BA62" s="3438" t="str">
        <f t="shared" si="0"/>
        <v>Please complete all cells in row</v>
      </c>
      <c r="BB62" s="3132">
        <v>3</v>
      </c>
      <c r="BC62" s="3485"/>
    </row>
    <row r="63" spans="2:55" ht="15.75" customHeight="1">
      <c r="B63" s="2790" t="s">
        <v>5979</v>
      </c>
      <c r="C63" s="2792" t="s">
        <v>731</v>
      </c>
      <c r="D63" s="2792">
        <v>3</v>
      </c>
      <c r="E63" s="2793"/>
      <c r="F63" s="2793"/>
      <c r="G63" s="2793"/>
      <c r="H63" s="2793"/>
      <c r="I63" s="2793"/>
      <c r="J63" s="2793"/>
      <c r="K63" s="2794"/>
      <c r="L63" s="2800"/>
      <c r="M63" s="2795"/>
      <c r="N63" s="2793"/>
      <c r="O63" s="2793"/>
      <c r="P63" s="2793"/>
      <c r="Q63" s="2793"/>
      <c r="R63" s="2793"/>
      <c r="S63" s="2794"/>
      <c r="U63" s="2795"/>
      <c r="V63" s="2793"/>
      <c r="W63" s="2793"/>
      <c r="X63" s="2793"/>
      <c r="Y63" s="2793"/>
      <c r="Z63" s="2793"/>
      <c r="AA63" s="2794"/>
      <c r="AB63" s="2785"/>
      <c r="AC63" s="2797"/>
      <c r="AD63" s="2797"/>
      <c r="AE63" s="2797"/>
      <c r="AF63" s="2797"/>
      <c r="AG63" s="2797"/>
      <c r="AH63" s="2797"/>
      <c r="AI63" s="2797"/>
      <c r="AJ63" s="2797"/>
      <c r="AK63" s="2797"/>
      <c r="AL63" s="2797"/>
      <c r="AM63" s="2797"/>
      <c r="AN63" s="2797"/>
      <c r="AO63" s="2797"/>
      <c r="AP63" s="2797"/>
      <c r="AQ63" s="2799"/>
      <c r="AR63" s="4730"/>
      <c r="AS63" s="4737"/>
      <c r="AT63" s="4737"/>
      <c r="AU63" s="4737"/>
      <c r="AV63" s="4738"/>
      <c r="AW63" s="2758"/>
      <c r="AX63" s="2548" t="s">
        <v>7569</v>
      </c>
      <c r="BA63" s="3438" t="str">
        <f t="shared" si="0"/>
        <v>Please complete all cells in row</v>
      </c>
      <c r="BB63" s="3132">
        <v>3</v>
      </c>
      <c r="BC63" s="3485"/>
    </row>
    <row r="64" spans="2:55" ht="15.75" customHeight="1">
      <c r="B64" s="2790" t="s">
        <v>5981</v>
      </c>
      <c r="C64" s="2792" t="s">
        <v>731</v>
      </c>
      <c r="D64" s="2792">
        <v>3</v>
      </c>
      <c r="E64" s="2793"/>
      <c r="F64" s="2793"/>
      <c r="G64" s="2793"/>
      <c r="H64" s="2793"/>
      <c r="I64" s="2793"/>
      <c r="J64" s="2793"/>
      <c r="K64" s="2794"/>
      <c r="L64" s="2800"/>
      <c r="M64" s="2795"/>
      <c r="N64" s="2793"/>
      <c r="O64" s="2793"/>
      <c r="P64" s="2793"/>
      <c r="Q64" s="2793"/>
      <c r="R64" s="2793"/>
      <c r="S64" s="2794"/>
      <c r="U64" s="2795"/>
      <c r="V64" s="2793"/>
      <c r="W64" s="2793"/>
      <c r="X64" s="2793"/>
      <c r="Y64" s="2793"/>
      <c r="Z64" s="2793"/>
      <c r="AA64" s="2794"/>
      <c r="AB64" s="2785"/>
      <c r="AC64" s="2797"/>
      <c r="AD64" s="2797"/>
      <c r="AE64" s="2797"/>
      <c r="AF64" s="2797"/>
      <c r="AG64" s="2797"/>
      <c r="AH64" s="2797"/>
      <c r="AI64" s="2797"/>
      <c r="AJ64" s="2797"/>
      <c r="AK64" s="2797"/>
      <c r="AL64" s="2797"/>
      <c r="AM64" s="2797"/>
      <c r="AN64" s="2797"/>
      <c r="AO64" s="2797"/>
      <c r="AP64" s="2797"/>
      <c r="AQ64" s="2799"/>
      <c r="AR64" s="4730"/>
      <c r="AS64" s="4737"/>
      <c r="AT64" s="4737"/>
      <c r="AU64" s="4737"/>
      <c r="AV64" s="4738"/>
      <c r="AW64" s="2758"/>
      <c r="AX64" s="2548" t="s">
        <v>7570</v>
      </c>
      <c r="BA64" s="3438" t="str">
        <f t="shared" si="0"/>
        <v>Please complete all cells in row</v>
      </c>
      <c r="BB64" s="3132">
        <v>3</v>
      </c>
      <c r="BC64" s="3485"/>
    </row>
    <row r="65" spans="2:55" ht="15.75" customHeight="1">
      <c r="B65" s="2790" t="s">
        <v>5983</v>
      </c>
      <c r="C65" s="2792" t="s">
        <v>731</v>
      </c>
      <c r="D65" s="2792">
        <v>3</v>
      </c>
      <c r="E65" s="2793"/>
      <c r="F65" s="2793"/>
      <c r="G65" s="2793"/>
      <c r="H65" s="2793"/>
      <c r="I65" s="2793"/>
      <c r="J65" s="2793"/>
      <c r="K65" s="2794"/>
      <c r="L65" s="2800"/>
      <c r="M65" s="2795"/>
      <c r="N65" s="2793"/>
      <c r="O65" s="2793"/>
      <c r="P65" s="2793"/>
      <c r="Q65" s="2793"/>
      <c r="R65" s="2793"/>
      <c r="S65" s="2794"/>
      <c r="U65" s="2795"/>
      <c r="V65" s="2793"/>
      <c r="W65" s="2793"/>
      <c r="X65" s="2793"/>
      <c r="Y65" s="2793"/>
      <c r="Z65" s="2793"/>
      <c r="AA65" s="2794"/>
      <c r="AB65" s="2785"/>
      <c r="AC65" s="2797"/>
      <c r="AD65" s="2797"/>
      <c r="AE65" s="2797"/>
      <c r="AF65" s="2797"/>
      <c r="AG65" s="2797"/>
      <c r="AH65" s="2797"/>
      <c r="AI65" s="2797"/>
      <c r="AJ65" s="2797"/>
      <c r="AK65" s="2797"/>
      <c r="AL65" s="2797"/>
      <c r="AM65" s="2797"/>
      <c r="AN65" s="2797"/>
      <c r="AO65" s="2797"/>
      <c r="AP65" s="2797"/>
      <c r="AQ65" s="2799"/>
      <c r="AR65" s="4730"/>
      <c r="AS65" s="4737"/>
      <c r="AT65" s="4737"/>
      <c r="AU65" s="4737"/>
      <c r="AV65" s="4738"/>
      <c r="AW65" s="2758"/>
      <c r="AX65" s="2548" t="s">
        <v>7571</v>
      </c>
      <c r="BA65" s="3438" t="str">
        <f t="shared" si="0"/>
        <v>Please complete all cells in row</v>
      </c>
      <c r="BB65" s="3132">
        <v>3</v>
      </c>
      <c r="BC65" s="3485"/>
    </row>
    <row r="66" spans="2:55" ht="15.75" customHeight="1">
      <c r="B66" s="2790" t="s">
        <v>5985</v>
      </c>
      <c r="C66" s="2792" t="s">
        <v>731</v>
      </c>
      <c r="D66" s="2792">
        <v>3</v>
      </c>
      <c r="E66" s="2793"/>
      <c r="F66" s="2793"/>
      <c r="G66" s="2793"/>
      <c r="H66" s="2793"/>
      <c r="I66" s="2793"/>
      <c r="J66" s="2793"/>
      <c r="K66" s="2794"/>
      <c r="L66" s="2800"/>
      <c r="M66" s="2795"/>
      <c r="N66" s="2793"/>
      <c r="O66" s="2793"/>
      <c r="P66" s="2793"/>
      <c r="Q66" s="2793"/>
      <c r="R66" s="2793"/>
      <c r="S66" s="2794"/>
      <c r="U66" s="2795"/>
      <c r="V66" s="2793"/>
      <c r="W66" s="2793"/>
      <c r="X66" s="2793"/>
      <c r="Y66" s="2793"/>
      <c r="Z66" s="2793"/>
      <c r="AA66" s="2794"/>
      <c r="AB66" s="2785"/>
      <c r="AC66" s="2797"/>
      <c r="AD66" s="2797"/>
      <c r="AE66" s="2797"/>
      <c r="AF66" s="2797"/>
      <c r="AG66" s="2797"/>
      <c r="AH66" s="2797"/>
      <c r="AI66" s="2797"/>
      <c r="AJ66" s="2797"/>
      <c r="AK66" s="2797"/>
      <c r="AL66" s="2797"/>
      <c r="AM66" s="2797"/>
      <c r="AN66" s="2797"/>
      <c r="AO66" s="2797"/>
      <c r="AP66" s="2797"/>
      <c r="AQ66" s="2799"/>
      <c r="AR66" s="4730"/>
      <c r="AS66" s="4737"/>
      <c r="AT66" s="4737"/>
      <c r="AU66" s="4737"/>
      <c r="AV66" s="4738"/>
      <c r="AW66" s="2758"/>
      <c r="AX66" s="2548" t="s">
        <v>7572</v>
      </c>
      <c r="BA66" s="3438" t="str">
        <f t="shared" si="0"/>
        <v>Please complete all cells in row</v>
      </c>
      <c r="BB66" s="3132">
        <v>3</v>
      </c>
      <c r="BC66" s="3485"/>
    </row>
    <row r="67" spans="2:55" ht="15.75" customHeight="1">
      <c r="B67" s="2790" t="s">
        <v>5987</v>
      </c>
      <c r="C67" s="2792" t="s">
        <v>731</v>
      </c>
      <c r="D67" s="2792">
        <v>3</v>
      </c>
      <c r="E67" s="2793"/>
      <c r="F67" s="2793"/>
      <c r="G67" s="2793"/>
      <c r="H67" s="2793"/>
      <c r="I67" s="2793"/>
      <c r="J67" s="2793"/>
      <c r="K67" s="2794"/>
      <c r="L67" s="2800"/>
      <c r="M67" s="2795"/>
      <c r="N67" s="2793"/>
      <c r="O67" s="2793"/>
      <c r="P67" s="2793"/>
      <c r="Q67" s="2793"/>
      <c r="R67" s="2793"/>
      <c r="S67" s="2794"/>
      <c r="U67" s="2795"/>
      <c r="V67" s="2793"/>
      <c r="W67" s="2793"/>
      <c r="X67" s="2793"/>
      <c r="Y67" s="2793"/>
      <c r="Z67" s="2793"/>
      <c r="AA67" s="2794"/>
      <c r="AB67" s="2785"/>
      <c r="AC67" s="2797"/>
      <c r="AD67" s="2797"/>
      <c r="AE67" s="2797"/>
      <c r="AF67" s="2797"/>
      <c r="AG67" s="2797"/>
      <c r="AH67" s="2797"/>
      <c r="AI67" s="2797"/>
      <c r="AJ67" s="2797"/>
      <c r="AK67" s="2797"/>
      <c r="AL67" s="2797"/>
      <c r="AM67" s="2797"/>
      <c r="AN67" s="2797"/>
      <c r="AO67" s="2797"/>
      <c r="AP67" s="2797"/>
      <c r="AQ67" s="2799"/>
      <c r="AR67" s="4730"/>
      <c r="AS67" s="4737"/>
      <c r="AT67" s="4737"/>
      <c r="AU67" s="4737"/>
      <c r="AV67" s="4738"/>
      <c r="AW67" s="2758"/>
      <c r="AX67" s="2548" t="s">
        <v>7573</v>
      </c>
      <c r="BA67" s="3438" t="str">
        <f t="shared" si="0"/>
        <v>Please complete all cells in row</v>
      </c>
      <c r="BB67" s="3132">
        <v>3</v>
      </c>
      <c r="BC67" s="3485"/>
    </row>
    <row r="68" spans="2:55" ht="15.75" customHeight="1">
      <c r="B68" s="2790" t="s">
        <v>5989</v>
      </c>
      <c r="C68" s="2792" t="s">
        <v>731</v>
      </c>
      <c r="D68" s="2792">
        <v>3</v>
      </c>
      <c r="E68" s="2793"/>
      <c r="F68" s="2793"/>
      <c r="G68" s="2793"/>
      <c r="H68" s="2793"/>
      <c r="I68" s="2793"/>
      <c r="J68" s="2793"/>
      <c r="K68" s="2794"/>
      <c r="L68" s="2800"/>
      <c r="M68" s="2795"/>
      <c r="N68" s="2793"/>
      <c r="O68" s="2793"/>
      <c r="P68" s="2793"/>
      <c r="Q68" s="2793"/>
      <c r="R68" s="2793"/>
      <c r="S68" s="2794"/>
      <c r="U68" s="2795"/>
      <c r="V68" s="2793"/>
      <c r="W68" s="2793"/>
      <c r="X68" s="2793"/>
      <c r="Y68" s="2793"/>
      <c r="Z68" s="2793"/>
      <c r="AA68" s="2794"/>
      <c r="AB68" s="2785"/>
      <c r="AC68" s="2797"/>
      <c r="AD68" s="2797"/>
      <c r="AE68" s="2797"/>
      <c r="AF68" s="2797"/>
      <c r="AG68" s="2797"/>
      <c r="AH68" s="2797"/>
      <c r="AI68" s="2797"/>
      <c r="AJ68" s="2797"/>
      <c r="AK68" s="2797"/>
      <c r="AL68" s="2797"/>
      <c r="AM68" s="2797"/>
      <c r="AN68" s="2797"/>
      <c r="AO68" s="2797"/>
      <c r="AP68" s="2797"/>
      <c r="AQ68" s="2799"/>
      <c r="AR68" s="4730"/>
      <c r="AS68" s="4737"/>
      <c r="AT68" s="4737"/>
      <c r="AU68" s="4737"/>
      <c r="AV68" s="4738"/>
      <c r="AW68" s="2758"/>
      <c r="AX68" s="2548" t="s">
        <v>7574</v>
      </c>
      <c r="BA68" s="3438" t="str">
        <f t="shared" si="0"/>
        <v>Please complete all cells in row</v>
      </c>
      <c r="BB68" s="3132">
        <v>3</v>
      </c>
      <c r="BC68" s="3485"/>
    </row>
    <row r="69" spans="2:55" ht="15.75" customHeight="1">
      <c r="B69" s="2790" t="s">
        <v>5991</v>
      </c>
      <c r="C69" s="2792" t="s">
        <v>731</v>
      </c>
      <c r="D69" s="2792">
        <v>3</v>
      </c>
      <c r="E69" s="2793"/>
      <c r="F69" s="2793"/>
      <c r="G69" s="2793"/>
      <c r="H69" s="2793"/>
      <c r="I69" s="2793"/>
      <c r="J69" s="2793"/>
      <c r="K69" s="2794"/>
      <c r="L69" s="2800"/>
      <c r="M69" s="2795"/>
      <c r="N69" s="2793"/>
      <c r="O69" s="2793"/>
      <c r="P69" s="2793"/>
      <c r="Q69" s="2793"/>
      <c r="R69" s="2793"/>
      <c r="S69" s="2794"/>
      <c r="U69" s="2795"/>
      <c r="V69" s="2793"/>
      <c r="W69" s="2793"/>
      <c r="X69" s="2793"/>
      <c r="Y69" s="2793"/>
      <c r="Z69" s="2793"/>
      <c r="AA69" s="2794"/>
      <c r="AB69" s="2785"/>
      <c r="AC69" s="2797"/>
      <c r="AD69" s="2797"/>
      <c r="AE69" s="2797"/>
      <c r="AF69" s="2797"/>
      <c r="AG69" s="2797"/>
      <c r="AH69" s="2797"/>
      <c r="AI69" s="2797"/>
      <c r="AJ69" s="2797"/>
      <c r="AK69" s="2797"/>
      <c r="AL69" s="2797"/>
      <c r="AM69" s="2797"/>
      <c r="AN69" s="2797"/>
      <c r="AO69" s="2797"/>
      <c r="AP69" s="2797"/>
      <c r="AQ69" s="2799"/>
      <c r="AR69" s="4730"/>
      <c r="AS69" s="4737"/>
      <c r="AT69" s="4737"/>
      <c r="AU69" s="4737"/>
      <c r="AV69" s="4738"/>
      <c r="AW69" s="2758"/>
      <c r="AX69" s="2548" t="s">
        <v>7575</v>
      </c>
      <c r="BA69" s="3438" t="str">
        <f t="shared" si="0"/>
        <v>Please complete all cells in row</v>
      </c>
      <c r="BB69" s="3132">
        <v>3</v>
      </c>
      <c r="BC69" s="3485"/>
    </row>
    <row r="70" spans="2:55" ht="15.75" customHeight="1">
      <c r="B70" s="2790" t="s">
        <v>5993</v>
      </c>
      <c r="C70" s="2792" t="s">
        <v>731</v>
      </c>
      <c r="D70" s="2792">
        <v>3</v>
      </c>
      <c r="E70" s="2793"/>
      <c r="F70" s="2793"/>
      <c r="G70" s="2793"/>
      <c r="H70" s="2793"/>
      <c r="I70" s="2793"/>
      <c r="J70" s="2793"/>
      <c r="K70" s="2794"/>
      <c r="L70" s="2800"/>
      <c r="M70" s="2795"/>
      <c r="N70" s="2793"/>
      <c r="O70" s="2793"/>
      <c r="P70" s="2793"/>
      <c r="Q70" s="2793"/>
      <c r="R70" s="2793"/>
      <c r="S70" s="2794"/>
      <c r="U70" s="2795"/>
      <c r="V70" s="2793"/>
      <c r="W70" s="2793"/>
      <c r="X70" s="2793"/>
      <c r="Y70" s="2793"/>
      <c r="Z70" s="2793"/>
      <c r="AA70" s="2794"/>
      <c r="AB70" s="2785"/>
      <c r="AC70" s="2797"/>
      <c r="AD70" s="2797"/>
      <c r="AE70" s="2797"/>
      <c r="AF70" s="2797"/>
      <c r="AG70" s="2797"/>
      <c r="AH70" s="2797"/>
      <c r="AI70" s="2797"/>
      <c r="AJ70" s="2797"/>
      <c r="AK70" s="2797"/>
      <c r="AL70" s="2797"/>
      <c r="AM70" s="2797"/>
      <c r="AN70" s="2797"/>
      <c r="AO70" s="2797"/>
      <c r="AP70" s="2797"/>
      <c r="AQ70" s="2799"/>
      <c r="AR70" s="4730"/>
      <c r="AS70" s="4737"/>
      <c r="AT70" s="4737"/>
      <c r="AU70" s="4737"/>
      <c r="AV70" s="4738"/>
      <c r="AW70" s="2758"/>
      <c r="AX70" s="2548" t="s">
        <v>7576</v>
      </c>
      <c r="BA70" s="3438" t="str">
        <f t="shared" si="0"/>
        <v>Please complete all cells in row</v>
      </c>
      <c r="BB70" s="3132">
        <v>3</v>
      </c>
      <c r="BC70" s="3485"/>
    </row>
    <row r="71" spans="2:55" ht="15.75" customHeight="1">
      <c r="B71" s="2790" t="s">
        <v>5995</v>
      </c>
      <c r="C71" s="2792" t="s">
        <v>731</v>
      </c>
      <c r="D71" s="2792">
        <v>3</v>
      </c>
      <c r="E71" s="2793"/>
      <c r="F71" s="2793"/>
      <c r="G71" s="2793"/>
      <c r="H71" s="2793"/>
      <c r="I71" s="2793"/>
      <c r="J71" s="2793"/>
      <c r="K71" s="2794"/>
      <c r="L71" s="2800"/>
      <c r="M71" s="2795"/>
      <c r="N71" s="2793"/>
      <c r="O71" s="2793"/>
      <c r="P71" s="2793"/>
      <c r="Q71" s="2793"/>
      <c r="R71" s="2793"/>
      <c r="S71" s="2794"/>
      <c r="U71" s="2795"/>
      <c r="V71" s="2793"/>
      <c r="W71" s="2793"/>
      <c r="X71" s="2793"/>
      <c r="Y71" s="2793"/>
      <c r="Z71" s="2793"/>
      <c r="AA71" s="2794"/>
      <c r="AB71" s="2785"/>
      <c r="AC71" s="2797"/>
      <c r="AD71" s="2797"/>
      <c r="AE71" s="2797"/>
      <c r="AF71" s="2797"/>
      <c r="AG71" s="2797"/>
      <c r="AH71" s="2797"/>
      <c r="AI71" s="2797"/>
      <c r="AJ71" s="2797"/>
      <c r="AK71" s="2797"/>
      <c r="AL71" s="2797"/>
      <c r="AM71" s="2797"/>
      <c r="AN71" s="2797"/>
      <c r="AO71" s="2797"/>
      <c r="AP71" s="2797"/>
      <c r="AQ71" s="2799"/>
      <c r="AR71" s="4730"/>
      <c r="AS71" s="4737"/>
      <c r="AT71" s="4737"/>
      <c r="AU71" s="4737"/>
      <c r="AV71" s="4738"/>
      <c r="AW71" s="2758"/>
      <c r="AX71" s="2548" t="s">
        <v>7577</v>
      </c>
      <c r="BA71" s="3438" t="str">
        <f t="shared" ref="BA71:BA134" si="1">IF( COUNTBLANK(E71:AV71) = BB71, 0, rngIncomplete )</f>
        <v>Please complete all cells in row</v>
      </c>
      <c r="BB71" s="3132">
        <v>3</v>
      </c>
      <c r="BC71" s="3485"/>
    </row>
    <row r="72" spans="2:55" ht="15.75" customHeight="1">
      <c r="B72" s="2790" t="s">
        <v>5997</v>
      </c>
      <c r="C72" s="2792" t="s">
        <v>731</v>
      </c>
      <c r="D72" s="2792">
        <v>3</v>
      </c>
      <c r="E72" s="2793"/>
      <c r="F72" s="2793"/>
      <c r="G72" s="2793"/>
      <c r="H72" s="2793"/>
      <c r="I72" s="2793"/>
      <c r="J72" s="2793"/>
      <c r="K72" s="2794"/>
      <c r="L72" s="2800"/>
      <c r="M72" s="2795"/>
      <c r="N72" s="2793"/>
      <c r="O72" s="2793"/>
      <c r="P72" s="2793"/>
      <c r="Q72" s="2793"/>
      <c r="R72" s="2793"/>
      <c r="S72" s="2794"/>
      <c r="U72" s="2795"/>
      <c r="V72" s="2793"/>
      <c r="W72" s="2793"/>
      <c r="X72" s="2793"/>
      <c r="Y72" s="2793"/>
      <c r="Z72" s="2793"/>
      <c r="AA72" s="2794"/>
      <c r="AB72" s="2785"/>
      <c r="AC72" s="2797"/>
      <c r="AD72" s="2797"/>
      <c r="AE72" s="2797"/>
      <c r="AF72" s="2797"/>
      <c r="AG72" s="2797"/>
      <c r="AH72" s="2797"/>
      <c r="AI72" s="2797"/>
      <c r="AJ72" s="2797"/>
      <c r="AK72" s="2797"/>
      <c r="AL72" s="2797"/>
      <c r="AM72" s="2797"/>
      <c r="AN72" s="2797"/>
      <c r="AO72" s="2797"/>
      <c r="AP72" s="2797"/>
      <c r="AQ72" s="2799"/>
      <c r="AR72" s="4730"/>
      <c r="AS72" s="4737"/>
      <c r="AT72" s="4737"/>
      <c r="AU72" s="4737"/>
      <c r="AV72" s="4738"/>
      <c r="AW72" s="2758"/>
      <c r="AX72" s="2548" t="s">
        <v>7578</v>
      </c>
      <c r="BA72" s="3438" t="str">
        <f t="shared" si="1"/>
        <v>Please complete all cells in row</v>
      </c>
      <c r="BB72" s="3132">
        <v>3</v>
      </c>
      <c r="BC72" s="3485"/>
    </row>
    <row r="73" spans="2:55" ht="15.75" customHeight="1">
      <c r="B73" s="2790" t="s">
        <v>5999</v>
      </c>
      <c r="C73" s="2792" t="s">
        <v>731</v>
      </c>
      <c r="D73" s="2792">
        <v>3</v>
      </c>
      <c r="E73" s="2793"/>
      <c r="F73" s="2793"/>
      <c r="G73" s="2793"/>
      <c r="H73" s="2793"/>
      <c r="I73" s="2793"/>
      <c r="J73" s="2793"/>
      <c r="K73" s="2794"/>
      <c r="L73" s="2800"/>
      <c r="M73" s="2795"/>
      <c r="N73" s="2793"/>
      <c r="O73" s="2793"/>
      <c r="P73" s="2793"/>
      <c r="Q73" s="2793"/>
      <c r="R73" s="2793"/>
      <c r="S73" s="2794"/>
      <c r="U73" s="2795"/>
      <c r="V73" s="2793"/>
      <c r="W73" s="2793"/>
      <c r="X73" s="2793"/>
      <c r="Y73" s="2793"/>
      <c r="Z73" s="2793"/>
      <c r="AA73" s="2794"/>
      <c r="AB73" s="2785"/>
      <c r="AC73" s="2797"/>
      <c r="AD73" s="2797"/>
      <c r="AE73" s="2797"/>
      <c r="AF73" s="2797"/>
      <c r="AG73" s="2797"/>
      <c r="AH73" s="2797"/>
      <c r="AI73" s="2797"/>
      <c r="AJ73" s="2797"/>
      <c r="AK73" s="2797"/>
      <c r="AL73" s="2797"/>
      <c r="AM73" s="2797"/>
      <c r="AN73" s="2797"/>
      <c r="AO73" s="2797"/>
      <c r="AP73" s="2797"/>
      <c r="AQ73" s="2799"/>
      <c r="AR73" s="4730"/>
      <c r="AS73" s="4737"/>
      <c r="AT73" s="4737"/>
      <c r="AU73" s="4737"/>
      <c r="AV73" s="4738"/>
      <c r="AW73" s="2758"/>
      <c r="AX73" s="2548" t="s">
        <v>7579</v>
      </c>
      <c r="BA73" s="3438" t="str">
        <f t="shared" si="1"/>
        <v>Please complete all cells in row</v>
      </c>
      <c r="BB73" s="3132">
        <v>3</v>
      </c>
      <c r="BC73" s="3485"/>
    </row>
    <row r="74" spans="2:55" ht="15.75" customHeight="1">
      <c r="B74" s="2790" t="s">
        <v>6001</v>
      </c>
      <c r="C74" s="2792" t="s">
        <v>731</v>
      </c>
      <c r="D74" s="2792">
        <v>3</v>
      </c>
      <c r="E74" s="2793"/>
      <c r="F74" s="2793"/>
      <c r="G74" s="2793"/>
      <c r="H74" s="2793"/>
      <c r="I74" s="2793"/>
      <c r="J74" s="2793"/>
      <c r="K74" s="2794"/>
      <c r="L74" s="2800"/>
      <c r="M74" s="2795"/>
      <c r="N74" s="2793"/>
      <c r="O74" s="2793"/>
      <c r="P74" s="2793"/>
      <c r="Q74" s="2793"/>
      <c r="R74" s="2793"/>
      <c r="S74" s="2794"/>
      <c r="U74" s="2795"/>
      <c r="V74" s="2793"/>
      <c r="W74" s="2793"/>
      <c r="X74" s="2793"/>
      <c r="Y74" s="2793"/>
      <c r="Z74" s="2793"/>
      <c r="AA74" s="2794"/>
      <c r="AB74" s="2785"/>
      <c r="AC74" s="2797"/>
      <c r="AD74" s="2797"/>
      <c r="AE74" s="2797"/>
      <c r="AF74" s="2797"/>
      <c r="AG74" s="2797"/>
      <c r="AH74" s="2797"/>
      <c r="AI74" s="2797"/>
      <c r="AJ74" s="2797"/>
      <c r="AK74" s="2797"/>
      <c r="AL74" s="2797"/>
      <c r="AM74" s="2797"/>
      <c r="AN74" s="2797"/>
      <c r="AO74" s="2797"/>
      <c r="AP74" s="2797"/>
      <c r="AQ74" s="2799"/>
      <c r="AR74" s="4730"/>
      <c r="AS74" s="4737"/>
      <c r="AT74" s="4737"/>
      <c r="AU74" s="4737"/>
      <c r="AV74" s="4738"/>
      <c r="AW74" s="2758"/>
      <c r="AX74" s="2548" t="s">
        <v>7580</v>
      </c>
      <c r="BA74" s="3438" t="str">
        <f t="shared" si="1"/>
        <v>Please complete all cells in row</v>
      </c>
      <c r="BB74" s="3132">
        <v>3</v>
      </c>
      <c r="BC74" s="3485"/>
    </row>
    <row r="75" spans="2:55" ht="15.75" customHeight="1">
      <c r="B75" s="2790" t="s">
        <v>6003</v>
      </c>
      <c r="C75" s="2792" t="s">
        <v>731</v>
      </c>
      <c r="D75" s="2792">
        <v>3</v>
      </c>
      <c r="E75" s="2793"/>
      <c r="F75" s="2793"/>
      <c r="G75" s="2793"/>
      <c r="H75" s="2793"/>
      <c r="I75" s="2793"/>
      <c r="J75" s="2793"/>
      <c r="K75" s="2794"/>
      <c r="L75" s="2800"/>
      <c r="M75" s="2795"/>
      <c r="N75" s="2793"/>
      <c r="O75" s="2793"/>
      <c r="P75" s="2793"/>
      <c r="Q75" s="2793"/>
      <c r="R75" s="2793"/>
      <c r="S75" s="2794"/>
      <c r="U75" s="2795"/>
      <c r="V75" s="2793"/>
      <c r="W75" s="2793"/>
      <c r="X75" s="2793"/>
      <c r="Y75" s="2793"/>
      <c r="Z75" s="2793"/>
      <c r="AA75" s="2794"/>
      <c r="AB75" s="2785"/>
      <c r="AC75" s="2797"/>
      <c r="AD75" s="2797"/>
      <c r="AE75" s="2797"/>
      <c r="AF75" s="2797"/>
      <c r="AG75" s="2797"/>
      <c r="AH75" s="2797"/>
      <c r="AI75" s="2797"/>
      <c r="AJ75" s="2797"/>
      <c r="AK75" s="2797"/>
      <c r="AL75" s="2797"/>
      <c r="AM75" s="2797"/>
      <c r="AN75" s="2797"/>
      <c r="AO75" s="2797"/>
      <c r="AP75" s="2797"/>
      <c r="AQ75" s="2799"/>
      <c r="AR75" s="4730"/>
      <c r="AS75" s="4737"/>
      <c r="AT75" s="4737"/>
      <c r="AU75" s="4737"/>
      <c r="AV75" s="4738"/>
      <c r="AW75" s="2758"/>
      <c r="AX75" s="2548" t="s">
        <v>7581</v>
      </c>
      <c r="BA75" s="3438" t="str">
        <f t="shared" si="1"/>
        <v>Please complete all cells in row</v>
      </c>
      <c r="BB75" s="3132">
        <v>3</v>
      </c>
      <c r="BC75" s="3485"/>
    </row>
    <row r="76" spans="2:55" ht="15.75" customHeight="1">
      <c r="B76" s="2790" t="s">
        <v>6005</v>
      </c>
      <c r="C76" s="2792" t="s">
        <v>731</v>
      </c>
      <c r="D76" s="2792">
        <v>3</v>
      </c>
      <c r="E76" s="2793"/>
      <c r="F76" s="2793"/>
      <c r="G76" s="2793"/>
      <c r="H76" s="2793"/>
      <c r="I76" s="2793"/>
      <c r="J76" s="2793"/>
      <c r="K76" s="2794"/>
      <c r="L76" s="2800"/>
      <c r="M76" s="2795"/>
      <c r="N76" s="2793"/>
      <c r="O76" s="2793"/>
      <c r="P76" s="2793"/>
      <c r="Q76" s="2793"/>
      <c r="R76" s="2793"/>
      <c r="S76" s="2794"/>
      <c r="U76" s="2795"/>
      <c r="V76" s="2793"/>
      <c r="W76" s="2793"/>
      <c r="X76" s="2793"/>
      <c r="Y76" s="2793"/>
      <c r="Z76" s="2793"/>
      <c r="AA76" s="2794"/>
      <c r="AB76" s="2785"/>
      <c r="AC76" s="2797"/>
      <c r="AD76" s="2797"/>
      <c r="AE76" s="2797"/>
      <c r="AF76" s="2797"/>
      <c r="AG76" s="2797"/>
      <c r="AH76" s="2797"/>
      <c r="AI76" s="2797"/>
      <c r="AJ76" s="2797"/>
      <c r="AK76" s="2797"/>
      <c r="AL76" s="2797"/>
      <c r="AM76" s="2797"/>
      <c r="AN76" s="2797"/>
      <c r="AO76" s="2797"/>
      <c r="AP76" s="2797"/>
      <c r="AQ76" s="2799"/>
      <c r="AR76" s="4730"/>
      <c r="AS76" s="4737"/>
      <c r="AT76" s="4737"/>
      <c r="AU76" s="4737"/>
      <c r="AV76" s="4738"/>
      <c r="AW76" s="2758"/>
      <c r="AX76" s="2548" t="s">
        <v>7582</v>
      </c>
      <c r="BA76" s="3438" t="str">
        <f t="shared" si="1"/>
        <v>Please complete all cells in row</v>
      </c>
      <c r="BB76" s="3132">
        <v>3</v>
      </c>
      <c r="BC76" s="3485"/>
    </row>
    <row r="77" spans="2:55" ht="15.75" customHeight="1">
      <c r="B77" s="2790" t="s">
        <v>6007</v>
      </c>
      <c r="C77" s="2792" t="s">
        <v>731</v>
      </c>
      <c r="D77" s="2792">
        <v>3</v>
      </c>
      <c r="E77" s="2793"/>
      <c r="F77" s="2793"/>
      <c r="G77" s="2793"/>
      <c r="H77" s="2793"/>
      <c r="I77" s="2793"/>
      <c r="J77" s="2793"/>
      <c r="K77" s="2794"/>
      <c r="L77" s="2800"/>
      <c r="M77" s="2795"/>
      <c r="N77" s="2793"/>
      <c r="O77" s="2793"/>
      <c r="P77" s="2793"/>
      <c r="Q77" s="2793"/>
      <c r="R77" s="2793"/>
      <c r="S77" s="2794"/>
      <c r="U77" s="2795"/>
      <c r="V77" s="2793"/>
      <c r="W77" s="2793"/>
      <c r="X77" s="2793"/>
      <c r="Y77" s="2793"/>
      <c r="Z77" s="2793"/>
      <c r="AA77" s="2794"/>
      <c r="AB77" s="2785"/>
      <c r="AC77" s="2797"/>
      <c r="AD77" s="2797"/>
      <c r="AE77" s="2797"/>
      <c r="AF77" s="2797"/>
      <c r="AG77" s="2797"/>
      <c r="AH77" s="2797"/>
      <c r="AI77" s="2797"/>
      <c r="AJ77" s="2797"/>
      <c r="AK77" s="2797"/>
      <c r="AL77" s="2797"/>
      <c r="AM77" s="2797"/>
      <c r="AN77" s="2797"/>
      <c r="AO77" s="2797"/>
      <c r="AP77" s="2797"/>
      <c r="AQ77" s="2799"/>
      <c r="AR77" s="4730"/>
      <c r="AS77" s="4737"/>
      <c r="AT77" s="4737"/>
      <c r="AU77" s="4737"/>
      <c r="AV77" s="4738"/>
      <c r="AW77" s="2758"/>
      <c r="AX77" s="2548" t="s">
        <v>7583</v>
      </c>
      <c r="BA77" s="3438" t="str">
        <f t="shared" si="1"/>
        <v>Please complete all cells in row</v>
      </c>
      <c r="BB77" s="3132">
        <v>3</v>
      </c>
      <c r="BC77" s="3485"/>
    </row>
    <row r="78" spans="2:55" ht="15.75" customHeight="1">
      <c r="B78" s="2790" t="s">
        <v>6009</v>
      </c>
      <c r="C78" s="2792" t="s">
        <v>731</v>
      </c>
      <c r="D78" s="2792">
        <v>3</v>
      </c>
      <c r="E78" s="2793"/>
      <c r="F78" s="2793"/>
      <c r="G78" s="2793"/>
      <c r="H78" s="2793"/>
      <c r="I78" s="2793"/>
      <c r="J78" s="2793"/>
      <c r="K78" s="2794"/>
      <c r="L78" s="2800"/>
      <c r="M78" s="2795"/>
      <c r="N78" s="2793"/>
      <c r="O78" s="2793"/>
      <c r="P78" s="2793"/>
      <c r="Q78" s="2793"/>
      <c r="R78" s="2793"/>
      <c r="S78" s="2794"/>
      <c r="U78" s="2795"/>
      <c r="V78" s="2793"/>
      <c r="W78" s="2793"/>
      <c r="X78" s="2793"/>
      <c r="Y78" s="2793"/>
      <c r="Z78" s="2793"/>
      <c r="AA78" s="2794"/>
      <c r="AB78" s="2785"/>
      <c r="AC78" s="2797"/>
      <c r="AD78" s="2797"/>
      <c r="AE78" s="2797"/>
      <c r="AF78" s="2797"/>
      <c r="AG78" s="2797"/>
      <c r="AH78" s="2797"/>
      <c r="AI78" s="2797"/>
      <c r="AJ78" s="2797"/>
      <c r="AK78" s="2797"/>
      <c r="AL78" s="2797"/>
      <c r="AM78" s="2797"/>
      <c r="AN78" s="2797"/>
      <c r="AO78" s="2797"/>
      <c r="AP78" s="2797"/>
      <c r="AQ78" s="2799"/>
      <c r="AR78" s="4730"/>
      <c r="AS78" s="4737"/>
      <c r="AT78" s="4737"/>
      <c r="AU78" s="4737"/>
      <c r="AV78" s="4738"/>
      <c r="AW78" s="2758"/>
      <c r="AX78" s="2548" t="s">
        <v>7584</v>
      </c>
      <c r="BA78" s="3438" t="str">
        <f t="shared" si="1"/>
        <v>Please complete all cells in row</v>
      </c>
      <c r="BB78" s="3132">
        <v>3</v>
      </c>
      <c r="BC78" s="3485"/>
    </row>
    <row r="79" spans="2:55" ht="15.75" customHeight="1">
      <c r="B79" s="2790" t="s">
        <v>6011</v>
      </c>
      <c r="C79" s="2792" t="s">
        <v>731</v>
      </c>
      <c r="D79" s="2792">
        <v>3</v>
      </c>
      <c r="E79" s="2793"/>
      <c r="F79" s="2793"/>
      <c r="G79" s="2793"/>
      <c r="H79" s="2793"/>
      <c r="I79" s="2793"/>
      <c r="J79" s="2793"/>
      <c r="K79" s="2794"/>
      <c r="L79" s="2800"/>
      <c r="M79" s="2795"/>
      <c r="N79" s="2793"/>
      <c r="O79" s="2793"/>
      <c r="P79" s="2793"/>
      <c r="Q79" s="2793"/>
      <c r="R79" s="2793"/>
      <c r="S79" s="2794"/>
      <c r="U79" s="2795"/>
      <c r="V79" s="2793"/>
      <c r="W79" s="2793"/>
      <c r="X79" s="2793"/>
      <c r="Y79" s="2793"/>
      <c r="Z79" s="2793"/>
      <c r="AA79" s="2794"/>
      <c r="AB79" s="2785"/>
      <c r="AC79" s="2797"/>
      <c r="AD79" s="2797"/>
      <c r="AE79" s="2797"/>
      <c r="AF79" s="2797"/>
      <c r="AG79" s="2797"/>
      <c r="AH79" s="2797"/>
      <c r="AI79" s="2797"/>
      <c r="AJ79" s="2797"/>
      <c r="AK79" s="2797"/>
      <c r="AL79" s="2797"/>
      <c r="AM79" s="2797"/>
      <c r="AN79" s="2797"/>
      <c r="AO79" s="2797"/>
      <c r="AP79" s="2797"/>
      <c r="AQ79" s="2799"/>
      <c r="AR79" s="4730"/>
      <c r="AS79" s="4737"/>
      <c r="AT79" s="4737"/>
      <c r="AU79" s="4737"/>
      <c r="AV79" s="4738"/>
      <c r="AW79" s="2758"/>
      <c r="AX79" s="2548" t="s">
        <v>7585</v>
      </c>
      <c r="BA79" s="3438" t="str">
        <f t="shared" si="1"/>
        <v>Please complete all cells in row</v>
      </c>
      <c r="BB79" s="3132">
        <v>3</v>
      </c>
      <c r="BC79" s="3485"/>
    </row>
    <row r="80" spans="2:55" ht="15.75" customHeight="1">
      <c r="B80" s="2790" t="s">
        <v>6013</v>
      </c>
      <c r="C80" s="2792" t="s">
        <v>731</v>
      </c>
      <c r="D80" s="2792">
        <v>3</v>
      </c>
      <c r="E80" s="2793"/>
      <c r="F80" s="2793"/>
      <c r="G80" s="2793"/>
      <c r="H80" s="2793"/>
      <c r="I80" s="2793"/>
      <c r="J80" s="2793"/>
      <c r="K80" s="2794"/>
      <c r="L80" s="2800"/>
      <c r="M80" s="2795"/>
      <c r="N80" s="2793"/>
      <c r="O80" s="2793"/>
      <c r="P80" s="2793"/>
      <c r="Q80" s="2793"/>
      <c r="R80" s="2793"/>
      <c r="S80" s="2794"/>
      <c r="U80" s="2795"/>
      <c r="V80" s="2793"/>
      <c r="W80" s="2793"/>
      <c r="X80" s="2793"/>
      <c r="Y80" s="2793"/>
      <c r="Z80" s="2793"/>
      <c r="AA80" s="2794"/>
      <c r="AB80" s="2785"/>
      <c r="AC80" s="2797"/>
      <c r="AD80" s="2797"/>
      <c r="AE80" s="2797"/>
      <c r="AF80" s="2797"/>
      <c r="AG80" s="2797"/>
      <c r="AH80" s="2797"/>
      <c r="AI80" s="2797"/>
      <c r="AJ80" s="2797"/>
      <c r="AK80" s="2797"/>
      <c r="AL80" s="2797"/>
      <c r="AM80" s="2797"/>
      <c r="AN80" s="2797"/>
      <c r="AO80" s="2797"/>
      <c r="AP80" s="2797"/>
      <c r="AQ80" s="2799"/>
      <c r="AR80" s="4730"/>
      <c r="AS80" s="4737"/>
      <c r="AT80" s="4737"/>
      <c r="AU80" s="4737"/>
      <c r="AV80" s="4738"/>
      <c r="AW80" s="2758"/>
      <c r="AX80" s="2548" t="s">
        <v>7586</v>
      </c>
      <c r="BA80" s="3438" t="str">
        <f t="shared" si="1"/>
        <v>Please complete all cells in row</v>
      </c>
      <c r="BB80" s="3132">
        <v>3</v>
      </c>
      <c r="BC80" s="3485"/>
    </row>
    <row r="81" spans="2:55" ht="15.75" customHeight="1">
      <c r="B81" s="2790" t="s">
        <v>6015</v>
      </c>
      <c r="C81" s="2792" t="s">
        <v>731</v>
      </c>
      <c r="D81" s="2792">
        <v>3</v>
      </c>
      <c r="E81" s="2793"/>
      <c r="F81" s="2793"/>
      <c r="G81" s="2793"/>
      <c r="H81" s="2793"/>
      <c r="I81" s="2793"/>
      <c r="J81" s="2793"/>
      <c r="K81" s="2794"/>
      <c r="L81" s="2800"/>
      <c r="M81" s="2795"/>
      <c r="N81" s="2793"/>
      <c r="O81" s="2793"/>
      <c r="P81" s="2793"/>
      <c r="Q81" s="2793"/>
      <c r="R81" s="2793"/>
      <c r="S81" s="2794"/>
      <c r="U81" s="2795"/>
      <c r="V81" s="2793"/>
      <c r="W81" s="2793"/>
      <c r="X81" s="2793"/>
      <c r="Y81" s="2793"/>
      <c r="Z81" s="2793"/>
      <c r="AA81" s="2794"/>
      <c r="AB81" s="2785"/>
      <c r="AC81" s="2797"/>
      <c r="AD81" s="2797"/>
      <c r="AE81" s="2797"/>
      <c r="AF81" s="2797"/>
      <c r="AG81" s="2797"/>
      <c r="AH81" s="2797"/>
      <c r="AI81" s="2797"/>
      <c r="AJ81" s="2797"/>
      <c r="AK81" s="2797"/>
      <c r="AL81" s="2797"/>
      <c r="AM81" s="2797"/>
      <c r="AN81" s="2797"/>
      <c r="AO81" s="2797"/>
      <c r="AP81" s="2797"/>
      <c r="AQ81" s="2799"/>
      <c r="AR81" s="4730"/>
      <c r="AS81" s="4737"/>
      <c r="AT81" s="4737"/>
      <c r="AU81" s="4737"/>
      <c r="AV81" s="4738"/>
      <c r="AW81" s="2758"/>
      <c r="AX81" s="2548" t="s">
        <v>7587</v>
      </c>
      <c r="BA81" s="3438" t="str">
        <f t="shared" si="1"/>
        <v>Please complete all cells in row</v>
      </c>
      <c r="BB81" s="3132">
        <v>3</v>
      </c>
      <c r="BC81" s="3485"/>
    </row>
    <row r="82" spans="2:55" ht="15.75" customHeight="1">
      <c r="B82" s="2790" t="s">
        <v>6017</v>
      </c>
      <c r="C82" s="2792" t="s">
        <v>731</v>
      </c>
      <c r="D82" s="2792">
        <v>3</v>
      </c>
      <c r="E82" s="2793"/>
      <c r="F82" s="2793"/>
      <c r="G82" s="2793"/>
      <c r="H82" s="2793"/>
      <c r="I82" s="2793"/>
      <c r="J82" s="2793"/>
      <c r="K82" s="2794"/>
      <c r="L82" s="2800"/>
      <c r="M82" s="2795"/>
      <c r="N82" s="2793"/>
      <c r="O82" s="2793"/>
      <c r="P82" s="2793"/>
      <c r="Q82" s="2793"/>
      <c r="R82" s="2793"/>
      <c r="S82" s="2794"/>
      <c r="U82" s="2795"/>
      <c r="V82" s="2793"/>
      <c r="W82" s="2793"/>
      <c r="X82" s="2793"/>
      <c r="Y82" s="2793"/>
      <c r="Z82" s="2793"/>
      <c r="AA82" s="2794"/>
      <c r="AB82" s="2785"/>
      <c r="AC82" s="2797"/>
      <c r="AD82" s="2797"/>
      <c r="AE82" s="2797"/>
      <c r="AF82" s="2797"/>
      <c r="AG82" s="2797"/>
      <c r="AH82" s="2797"/>
      <c r="AI82" s="2797"/>
      <c r="AJ82" s="2797"/>
      <c r="AK82" s="2797"/>
      <c r="AL82" s="2797"/>
      <c r="AM82" s="2797"/>
      <c r="AN82" s="2797"/>
      <c r="AO82" s="2797"/>
      <c r="AP82" s="2797"/>
      <c r="AQ82" s="2799"/>
      <c r="AR82" s="4730"/>
      <c r="AS82" s="4737"/>
      <c r="AT82" s="4737"/>
      <c r="AU82" s="4737"/>
      <c r="AV82" s="4738"/>
      <c r="AW82" s="2758"/>
      <c r="AX82" s="2548" t="s">
        <v>7588</v>
      </c>
      <c r="BA82" s="3438" t="str">
        <f t="shared" si="1"/>
        <v>Please complete all cells in row</v>
      </c>
      <c r="BB82" s="3132">
        <v>3</v>
      </c>
      <c r="BC82" s="3485"/>
    </row>
    <row r="83" spans="2:55" ht="15.75" customHeight="1">
      <c r="B83" s="2790" t="s">
        <v>6019</v>
      </c>
      <c r="C83" s="2792" t="s">
        <v>731</v>
      </c>
      <c r="D83" s="2792">
        <v>3</v>
      </c>
      <c r="E83" s="2793"/>
      <c r="F83" s="2793"/>
      <c r="G83" s="2793"/>
      <c r="H83" s="2793"/>
      <c r="I83" s="2793"/>
      <c r="J83" s="2793"/>
      <c r="K83" s="2794"/>
      <c r="L83" s="2800"/>
      <c r="M83" s="2795"/>
      <c r="N83" s="2793"/>
      <c r="O83" s="2793"/>
      <c r="P83" s="2793"/>
      <c r="Q83" s="2793"/>
      <c r="R83" s="2793"/>
      <c r="S83" s="2794"/>
      <c r="U83" s="2795"/>
      <c r="V83" s="2793"/>
      <c r="W83" s="2793"/>
      <c r="X83" s="2793"/>
      <c r="Y83" s="2793"/>
      <c r="Z83" s="2793"/>
      <c r="AA83" s="2794"/>
      <c r="AB83" s="2785"/>
      <c r="AC83" s="2797"/>
      <c r="AD83" s="2797"/>
      <c r="AE83" s="2797"/>
      <c r="AF83" s="2797"/>
      <c r="AG83" s="2797"/>
      <c r="AH83" s="2797"/>
      <c r="AI83" s="2797"/>
      <c r="AJ83" s="2797"/>
      <c r="AK83" s="2797"/>
      <c r="AL83" s="2797"/>
      <c r="AM83" s="2797"/>
      <c r="AN83" s="2797"/>
      <c r="AO83" s="2797"/>
      <c r="AP83" s="2797"/>
      <c r="AQ83" s="2799"/>
      <c r="AR83" s="4730"/>
      <c r="AS83" s="4737"/>
      <c r="AT83" s="4737"/>
      <c r="AU83" s="4737"/>
      <c r="AV83" s="4738"/>
      <c r="AW83" s="2758"/>
      <c r="AX83" s="2548" t="s">
        <v>7589</v>
      </c>
      <c r="BA83" s="3438" t="str">
        <f t="shared" si="1"/>
        <v>Please complete all cells in row</v>
      </c>
      <c r="BB83" s="3132">
        <v>3</v>
      </c>
      <c r="BC83" s="3485"/>
    </row>
    <row r="84" spans="2:55" ht="15.75" customHeight="1">
      <c r="B84" s="2790" t="s">
        <v>6021</v>
      </c>
      <c r="C84" s="2792" t="s">
        <v>731</v>
      </c>
      <c r="D84" s="2792">
        <v>3</v>
      </c>
      <c r="E84" s="2793"/>
      <c r="F84" s="2793"/>
      <c r="G84" s="2793"/>
      <c r="H84" s="2793"/>
      <c r="I84" s="2793"/>
      <c r="J84" s="2793"/>
      <c r="K84" s="2794"/>
      <c r="L84" s="2800"/>
      <c r="M84" s="2795"/>
      <c r="N84" s="2793"/>
      <c r="O84" s="2793"/>
      <c r="P84" s="2793"/>
      <c r="Q84" s="2793"/>
      <c r="R84" s="2793"/>
      <c r="S84" s="2794"/>
      <c r="U84" s="2795"/>
      <c r="V84" s="2793"/>
      <c r="W84" s="2793"/>
      <c r="X84" s="2793"/>
      <c r="Y84" s="2793"/>
      <c r="Z84" s="2793"/>
      <c r="AA84" s="2794"/>
      <c r="AB84" s="2785"/>
      <c r="AC84" s="2797"/>
      <c r="AD84" s="2797"/>
      <c r="AE84" s="2797"/>
      <c r="AF84" s="2797"/>
      <c r="AG84" s="2797"/>
      <c r="AH84" s="2797"/>
      <c r="AI84" s="2797"/>
      <c r="AJ84" s="2797"/>
      <c r="AK84" s="2797"/>
      <c r="AL84" s="2797"/>
      <c r="AM84" s="2797"/>
      <c r="AN84" s="2797"/>
      <c r="AO84" s="2797"/>
      <c r="AP84" s="2797"/>
      <c r="AQ84" s="2799"/>
      <c r="AR84" s="4730"/>
      <c r="AS84" s="4737"/>
      <c r="AT84" s="4737"/>
      <c r="AU84" s="4737"/>
      <c r="AV84" s="4738"/>
      <c r="AW84" s="2758"/>
      <c r="AX84" s="2548" t="s">
        <v>7590</v>
      </c>
      <c r="BA84" s="3438" t="str">
        <f t="shared" si="1"/>
        <v>Please complete all cells in row</v>
      </c>
      <c r="BB84" s="3132">
        <v>3</v>
      </c>
      <c r="BC84" s="3485"/>
    </row>
    <row r="85" spans="2:55" ht="15.75" customHeight="1">
      <c r="B85" s="2790" t="s">
        <v>6023</v>
      </c>
      <c r="C85" s="2792" t="s">
        <v>731</v>
      </c>
      <c r="D85" s="2792">
        <v>3</v>
      </c>
      <c r="E85" s="2793"/>
      <c r="F85" s="2793"/>
      <c r="G85" s="2793"/>
      <c r="H85" s="2793"/>
      <c r="I85" s="2793"/>
      <c r="J85" s="2793"/>
      <c r="K85" s="2794"/>
      <c r="L85" s="2800"/>
      <c r="M85" s="2795"/>
      <c r="N85" s="2793"/>
      <c r="O85" s="2793"/>
      <c r="P85" s="2793"/>
      <c r="Q85" s="2793"/>
      <c r="R85" s="2793"/>
      <c r="S85" s="2794"/>
      <c r="U85" s="2795"/>
      <c r="V85" s="2793"/>
      <c r="W85" s="2793"/>
      <c r="X85" s="2793"/>
      <c r="Y85" s="2793"/>
      <c r="Z85" s="2793"/>
      <c r="AA85" s="2794"/>
      <c r="AB85" s="2785"/>
      <c r="AC85" s="2797"/>
      <c r="AD85" s="2797"/>
      <c r="AE85" s="2797"/>
      <c r="AF85" s="2797"/>
      <c r="AG85" s="2797"/>
      <c r="AH85" s="2797"/>
      <c r="AI85" s="2797"/>
      <c r="AJ85" s="2797"/>
      <c r="AK85" s="2797"/>
      <c r="AL85" s="2797"/>
      <c r="AM85" s="2797"/>
      <c r="AN85" s="2797"/>
      <c r="AO85" s="2797"/>
      <c r="AP85" s="2797"/>
      <c r="AQ85" s="2799"/>
      <c r="AR85" s="4730"/>
      <c r="AS85" s="4737"/>
      <c r="AT85" s="4737"/>
      <c r="AU85" s="4737"/>
      <c r="AV85" s="4738"/>
      <c r="AW85" s="2758"/>
      <c r="AX85" s="2548" t="s">
        <v>7591</v>
      </c>
      <c r="BA85" s="3438" t="str">
        <f t="shared" si="1"/>
        <v>Please complete all cells in row</v>
      </c>
      <c r="BB85" s="3132">
        <v>3</v>
      </c>
      <c r="BC85" s="3485"/>
    </row>
    <row r="86" spans="2:55" ht="15.75" customHeight="1">
      <c r="B86" s="2790" t="s">
        <v>6025</v>
      </c>
      <c r="C86" s="2792" t="s">
        <v>731</v>
      </c>
      <c r="D86" s="2792">
        <v>3</v>
      </c>
      <c r="E86" s="2793"/>
      <c r="F86" s="2793"/>
      <c r="G86" s="2793"/>
      <c r="H86" s="2793"/>
      <c r="I86" s="2793"/>
      <c r="J86" s="2793"/>
      <c r="K86" s="2794"/>
      <c r="L86" s="2800"/>
      <c r="M86" s="2795"/>
      <c r="N86" s="2793"/>
      <c r="O86" s="2793"/>
      <c r="P86" s="2793"/>
      <c r="Q86" s="2793"/>
      <c r="R86" s="2793"/>
      <c r="S86" s="2794"/>
      <c r="U86" s="2795"/>
      <c r="V86" s="2793"/>
      <c r="W86" s="2793"/>
      <c r="X86" s="2793"/>
      <c r="Y86" s="2793"/>
      <c r="Z86" s="2793"/>
      <c r="AA86" s="2794"/>
      <c r="AB86" s="2785"/>
      <c r="AC86" s="2797"/>
      <c r="AD86" s="2797"/>
      <c r="AE86" s="2797"/>
      <c r="AF86" s="2797"/>
      <c r="AG86" s="2797"/>
      <c r="AH86" s="2797"/>
      <c r="AI86" s="2797"/>
      <c r="AJ86" s="2797"/>
      <c r="AK86" s="2797"/>
      <c r="AL86" s="2797"/>
      <c r="AM86" s="2797"/>
      <c r="AN86" s="2797"/>
      <c r="AO86" s="2797"/>
      <c r="AP86" s="2797"/>
      <c r="AQ86" s="2799"/>
      <c r="AR86" s="4730"/>
      <c r="AS86" s="4737"/>
      <c r="AT86" s="4737"/>
      <c r="AU86" s="4737"/>
      <c r="AV86" s="4738"/>
      <c r="AW86" s="2758"/>
      <c r="AX86" s="2548" t="s">
        <v>7592</v>
      </c>
      <c r="BA86" s="3438" t="str">
        <f t="shared" si="1"/>
        <v>Please complete all cells in row</v>
      </c>
      <c r="BB86" s="3132">
        <v>3</v>
      </c>
      <c r="BC86" s="3485"/>
    </row>
    <row r="87" spans="2:55" ht="15.75" customHeight="1">
      <c r="B87" s="2790" t="s">
        <v>6027</v>
      </c>
      <c r="C87" s="2792" t="s">
        <v>731</v>
      </c>
      <c r="D87" s="2792">
        <v>3</v>
      </c>
      <c r="E87" s="2793"/>
      <c r="F87" s="2793"/>
      <c r="G87" s="2793"/>
      <c r="H87" s="2793"/>
      <c r="I87" s="2793"/>
      <c r="J87" s="2793"/>
      <c r="K87" s="2794"/>
      <c r="L87" s="2800"/>
      <c r="M87" s="2795"/>
      <c r="N87" s="2793"/>
      <c r="O87" s="2793"/>
      <c r="P87" s="2793"/>
      <c r="Q87" s="2793"/>
      <c r="R87" s="2793"/>
      <c r="S87" s="2794"/>
      <c r="U87" s="2795"/>
      <c r="V87" s="2793"/>
      <c r="W87" s="2793"/>
      <c r="X87" s="2793"/>
      <c r="Y87" s="2793"/>
      <c r="Z87" s="2793"/>
      <c r="AA87" s="2794"/>
      <c r="AB87" s="2785"/>
      <c r="AC87" s="2797"/>
      <c r="AD87" s="2797"/>
      <c r="AE87" s="2797"/>
      <c r="AF87" s="2797"/>
      <c r="AG87" s="2797"/>
      <c r="AH87" s="2797"/>
      <c r="AI87" s="2797"/>
      <c r="AJ87" s="2797"/>
      <c r="AK87" s="2797"/>
      <c r="AL87" s="2797"/>
      <c r="AM87" s="2797"/>
      <c r="AN87" s="2797"/>
      <c r="AO87" s="2797"/>
      <c r="AP87" s="2797"/>
      <c r="AQ87" s="2799"/>
      <c r="AR87" s="4730"/>
      <c r="AS87" s="4737"/>
      <c r="AT87" s="4737"/>
      <c r="AU87" s="4737"/>
      <c r="AV87" s="4738"/>
      <c r="AW87" s="2758"/>
      <c r="AX87" s="2548" t="s">
        <v>7593</v>
      </c>
      <c r="BA87" s="3438" t="str">
        <f t="shared" si="1"/>
        <v>Please complete all cells in row</v>
      </c>
      <c r="BB87" s="3132">
        <v>3</v>
      </c>
      <c r="BC87" s="3485"/>
    </row>
    <row r="88" spans="2:55" ht="15.75" customHeight="1">
      <c r="B88" s="2790" t="s">
        <v>6029</v>
      </c>
      <c r="C88" s="2792" t="s">
        <v>731</v>
      </c>
      <c r="D88" s="2792">
        <v>3</v>
      </c>
      <c r="E88" s="2793"/>
      <c r="F88" s="2793"/>
      <c r="G88" s="2793"/>
      <c r="H88" s="2793"/>
      <c r="I88" s="2793"/>
      <c r="J88" s="2793"/>
      <c r="K88" s="2794"/>
      <c r="L88" s="2800"/>
      <c r="M88" s="2795"/>
      <c r="N88" s="2793"/>
      <c r="O88" s="2793"/>
      <c r="P88" s="2793"/>
      <c r="Q88" s="2793"/>
      <c r="R88" s="2793"/>
      <c r="S88" s="2794"/>
      <c r="U88" s="2795"/>
      <c r="V88" s="2793"/>
      <c r="W88" s="2793"/>
      <c r="X88" s="2793"/>
      <c r="Y88" s="2793"/>
      <c r="Z88" s="2793"/>
      <c r="AA88" s="2794"/>
      <c r="AB88" s="2785"/>
      <c r="AC88" s="2797"/>
      <c r="AD88" s="2797"/>
      <c r="AE88" s="2797"/>
      <c r="AF88" s="2797"/>
      <c r="AG88" s="2797"/>
      <c r="AH88" s="2797"/>
      <c r="AI88" s="2797"/>
      <c r="AJ88" s="2797"/>
      <c r="AK88" s="2797"/>
      <c r="AL88" s="2797"/>
      <c r="AM88" s="2797"/>
      <c r="AN88" s="2797"/>
      <c r="AO88" s="2797"/>
      <c r="AP88" s="2797"/>
      <c r="AQ88" s="2799"/>
      <c r="AR88" s="4730"/>
      <c r="AS88" s="4737"/>
      <c r="AT88" s="4737"/>
      <c r="AU88" s="4737"/>
      <c r="AV88" s="4738"/>
      <c r="AW88" s="2758"/>
      <c r="AX88" s="2548" t="s">
        <v>7594</v>
      </c>
      <c r="BA88" s="3438" t="str">
        <f t="shared" si="1"/>
        <v>Please complete all cells in row</v>
      </c>
      <c r="BB88" s="3132">
        <v>3</v>
      </c>
      <c r="BC88" s="3485"/>
    </row>
    <row r="89" spans="2:55" ht="15.75" customHeight="1">
      <c r="B89" s="2790" t="s">
        <v>6031</v>
      </c>
      <c r="C89" s="2792" t="s">
        <v>731</v>
      </c>
      <c r="D89" s="2792">
        <v>3</v>
      </c>
      <c r="E89" s="2793"/>
      <c r="F89" s="2793"/>
      <c r="G89" s="2793"/>
      <c r="H89" s="2793"/>
      <c r="I89" s="2793"/>
      <c r="J89" s="2793"/>
      <c r="K89" s="2794"/>
      <c r="L89" s="2800"/>
      <c r="M89" s="2795"/>
      <c r="N89" s="2793"/>
      <c r="O89" s="2793"/>
      <c r="P89" s="2793"/>
      <c r="Q89" s="2793"/>
      <c r="R89" s="2793"/>
      <c r="S89" s="2794"/>
      <c r="U89" s="2795"/>
      <c r="V89" s="2793"/>
      <c r="W89" s="2793"/>
      <c r="X89" s="2793"/>
      <c r="Y89" s="2793"/>
      <c r="Z89" s="2793"/>
      <c r="AA89" s="2794"/>
      <c r="AB89" s="2785"/>
      <c r="AC89" s="2797"/>
      <c r="AD89" s="2797"/>
      <c r="AE89" s="2797"/>
      <c r="AF89" s="2797"/>
      <c r="AG89" s="2797"/>
      <c r="AH89" s="2797"/>
      <c r="AI89" s="2797"/>
      <c r="AJ89" s="2797"/>
      <c r="AK89" s="2797"/>
      <c r="AL89" s="2797"/>
      <c r="AM89" s="2797"/>
      <c r="AN89" s="2797"/>
      <c r="AO89" s="2797"/>
      <c r="AP89" s="2797"/>
      <c r="AQ89" s="2799"/>
      <c r="AR89" s="4730"/>
      <c r="AS89" s="4737"/>
      <c r="AT89" s="4737"/>
      <c r="AU89" s="4737"/>
      <c r="AV89" s="4738"/>
      <c r="AW89" s="2758"/>
      <c r="AX89" s="2548" t="s">
        <v>7595</v>
      </c>
      <c r="BA89" s="3438" t="str">
        <f t="shared" si="1"/>
        <v>Please complete all cells in row</v>
      </c>
      <c r="BB89" s="3132">
        <v>3</v>
      </c>
      <c r="BC89" s="3485"/>
    </row>
    <row r="90" spans="2:55" ht="15.75" customHeight="1">
      <c r="B90" s="2790" t="s">
        <v>6033</v>
      </c>
      <c r="C90" s="2792" t="s">
        <v>731</v>
      </c>
      <c r="D90" s="2792">
        <v>3</v>
      </c>
      <c r="E90" s="2793"/>
      <c r="F90" s="2793"/>
      <c r="G90" s="2793"/>
      <c r="H90" s="2793"/>
      <c r="I90" s="2793"/>
      <c r="J90" s="2793"/>
      <c r="K90" s="2794"/>
      <c r="L90" s="2800"/>
      <c r="M90" s="2795"/>
      <c r="N90" s="2793"/>
      <c r="O90" s="2793"/>
      <c r="P90" s="2793"/>
      <c r="Q90" s="2793"/>
      <c r="R90" s="2793"/>
      <c r="S90" s="2794"/>
      <c r="U90" s="2795"/>
      <c r="V90" s="2793"/>
      <c r="W90" s="2793"/>
      <c r="X90" s="2793"/>
      <c r="Y90" s="2793"/>
      <c r="Z90" s="2793"/>
      <c r="AA90" s="2794"/>
      <c r="AB90" s="2785"/>
      <c r="AC90" s="2797"/>
      <c r="AD90" s="2797"/>
      <c r="AE90" s="2797"/>
      <c r="AF90" s="2797"/>
      <c r="AG90" s="2797"/>
      <c r="AH90" s="2797"/>
      <c r="AI90" s="2797"/>
      <c r="AJ90" s="2797"/>
      <c r="AK90" s="2797"/>
      <c r="AL90" s="2797"/>
      <c r="AM90" s="2797"/>
      <c r="AN90" s="2797"/>
      <c r="AO90" s="2797"/>
      <c r="AP90" s="2797"/>
      <c r="AQ90" s="2799"/>
      <c r="AR90" s="4730"/>
      <c r="AS90" s="4737"/>
      <c r="AT90" s="4737"/>
      <c r="AU90" s="4737"/>
      <c r="AV90" s="4738"/>
      <c r="AW90" s="2758"/>
      <c r="AX90" s="2548" t="s">
        <v>7596</v>
      </c>
      <c r="BA90" s="3438" t="str">
        <f t="shared" si="1"/>
        <v>Please complete all cells in row</v>
      </c>
      <c r="BB90" s="3132">
        <v>3</v>
      </c>
      <c r="BC90" s="3485"/>
    </row>
    <row r="91" spans="2:55" ht="15.75" customHeight="1">
      <c r="B91" s="2790" t="s">
        <v>6035</v>
      </c>
      <c r="C91" s="2792" t="s">
        <v>731</v>
      </c>
      <c r="D91" s="2792">
        <v>3</v>
      </c>
      <c r="E91" s="2793"/>
      <c r="F91" s="2793"/>
      <c r="G91" s="2793"/>
      <c r="H91" s="2793"/>
      <c r="I91" s="2793"/>
      <c r="J91" s="2793"/>
      <c r="K91" s="2794"/>
      <c r="L91" s="2800"/>
      <c r="M91" s="2795"/>
      <c r="N91" s="2793"/>
      <c r="O91" s="2793"/>
      <c r="P91" s="2793"/>
      <c r="Q91" s="2793"/>
      <c r="R91" s="2793"/>
      <c r="S91" s="2794"/>
      <c r="U91" s="2795"/>
      <c r="V91" s="2793"/>
      <c r="W91" s="2793"/>
      <c r="X91" s="2793"/>
      <c r="Y91" s="2793"/>
      <c r="Z91" s="2793"/>
      <c r="AA91" s="2794"/>
      <c r="AB91" s="2785"/>
      <c r="AC91" s="2797"/>
      <c r="AD91" s="2797"/>
      <c r="AE91" s="2797"/>
      <c r="AF91" s="2797"/>
      <c r="AG91" s="2797"/>
      <c r="AH91" s="2797"/>
      <c r="AI91" s="2797"/>
      <c r="AJ91" s="2797"/>
      <c r="AK91" s="2797"/>
      <c r="AL91" s="2797"/>
      <c r="AM91" s="2797"/>
      <c r="AN91" s="2797"/>
      <c r="AO91" s="2797"/>
      <c r="AP91" s="2797"/>
      <c r="AQ91" s="2799"/>
      <c r="AR91" s="4730"/>
      <c r="AS91" s="4737"/>
      <c r="AT91" s="4737"/>
      <c r="AU91" s="4737"/>
      <c r="AV91" s="4738"/>
      <c r="AW91" s="2758"/>
      <c r="AX91" s="2548" t="s">
        <v>7597</v>
      </c>
      <c r="BA91" s="3438" t="str">
        <f t="shared" si="1"/>
        <v>Please complete all cells in row</v>
      </c>
      <c r="BB91" s="3132">
        <v>3</v>
      </c>
      <c r="BC91" s="3485"/>
    </row>
    <row r="92" spans="2:55" ht="15.75" customHeight="1">
      <c r="B92" s="2790" t="s">
        <v>6037</v>
      </c>
      <c r="C92" s="2792" t="s">
        <v>731</v>
      </c>
      <c r="D92" s="2792">
        <v>3</v>
      </c>
      <c r="E92" s="2793"/>
      <c r="F92" s="2793"/>
      <c r="G92" s="2793"/>
      <c r="H92" s="2793"/>
      <c r="I92" s="2793"/>
      <c r="J92" s="2793"/>
      <c r="K92" s="2794"/>
      <c r="L92" s="2800"/>
      <c r="M92" s="2795"/>
      <c r="N92" s="2793"/>
      <c r="O92" s="2793"/>
      <c r="P92" s="2793"/>
      <c r="Q92" s="2793"/>
      <c r="R92" s="2793"/>
      <c r="S92" s="2794"/>
      <c r="U92" s="2795"/>
      <c r="V92" s="2793"/>
      <c r="W92" s="2793"/>
      <c r="X92" s="2793"/>
      <c r="Y92" s="2793"/>
      <c r="Z92" s="2793"/>
      <c r="AA92" s="2794"/>
      <c r="AB92" s="2785"/>
      <c r="AC92" s="2797"/>
      <c r="AD92" s="2797"/>
      <c r="AE92" s="2797"/>
      <c r="AF92" s="2797"/>
      <c r="AG92" s="2797"/>
      <c r="AH92" s="2797"/>
      <c r="AI92" s="2797"/>
      <c r="AJ92" s="2797"/>
      <c r="AK92" s="2797"/>
      <c r="AL92" s="2797"/>
      <c r="AM92" s="2797"/>
      <c r="AN92" s="2797"/>
      <c r="AO92" s="2797"/>
      <c r="AP92" s="2797"/>
      <c r="AQ92" s="2799"/>
      <c r="AR92" s="4730"/>
      <c r="AS92" s="4737"/>
      <c r="AT92" s="4737"/>
      <c r="AU92" s="4737"/>
      <c r="AV92" s="4738"/>
      <c r="AW92" s="2758"/>
      <c r="AX92" s="2548" t="s">
        <v>7598</v>
      </c>
      <c r="BA92" s="3438" t="str">
        <f t="shared" si="1"/>
        <v>Please complete all cells in row</v>
      </c>
      <c r="BB92" s="3132">
        <v>3</v>
      </c>
      <c r="BC92" s="3485"/>
    </row>
    <row r="93" spans="2:55" ht="15.75" customHeight="1">
      <c r="B93" s="2790" t="s">
        <v>6039</v>
      </c>
      <c r="C93" s="2792" t="s">
        <v>731</v>
      </c>
      <c r="D93" s="2792">
        <v>3</v>
      </c>
      <c r="E93" s="2793"/>
      <c r="F93" s="2793"/>
      <c r="G93" s="2793"/>
      <c r="H93" s="2793"/>
      <c r="I93" s="2793"/>
      <c r="J93" s="2793"/>
      <c r="K93" s="2794"/>
      <c r="L93" s="2800"/>
      <c r="M93" s="2795"/>
      <c r="N93" s="2793"/>
      <c r="O93" s="2793"/>
      <c r="P93" s="2793"/>
      <c r="Q93" s="2793"/>
      <c r="R93" s="2793"/>
      <c r="S93" s="2794"/>
      <c r="U93" s="2795"/>
      <c r="V93" s="2793"/>
      <c r="W93" s="2793"/>
      <c r="X93" s="2793"/>
      <c r="Y93" s="2793"/>
      <c r="Z93" s="2793"/>
      <c r="AA93" s="2794"/>
      <c r="AB93" s="2785"/>
      <c r="AC93" s="2797"/>
      <c r="AD93" s="2797"/>
      <c r="AE93" s="2797"/>
      <c r="AF93" s="2797"/>
      <c r="AG93" s="2797"/>
      <c r="AH93" s="2797"/>
      <c r="AI93" s="2797"/>
      <c r="AJ93" s="2797"/>
      <c r="AK93" s="2797"/>
      <c r="AL93" s="2797"/>
      <c r="AM93" s="2797"/>
      <c r="AN93" s="2797"/>
      <c r="AO93" s="2797"/>
      <c r="AP93" s="2797"/>
      <c r="AQ93" s="2799"/>
      <c r="AR93" s="4730"/>
      <c r="AS93" s="4737"/>
      <c r="AT93" s="4737"/>
      <c r="AU93" s="4737"/>
      <c r="AV93" s="4738"/>
      <c r="AW93" s="2758"/>
      <c r="AX93" s="2548" t="s">
        <v>7599</v>
      </c>
      <c r="BA93" s="3438" t="str">
        <f t="shared" si="1"/>
        <v>Please complete all cells in row</v>
      </c>
      <c r="BB93" s="3132">
        <v>3</v>
      </c>
      <c r="BC93" s="3485"/>
    </row>
    <row r="94" spans="2:55" ht="15.75" customHeight="1">
      <c r="B94" s="2790" t="s">
        <v>6041</v>
      </c>
      <c r="C94" s="2792" t="s">
        <v>731</v>
      </c>
      <c r="D94" s="2792">
        <v>3</v>
      </c>
      <c r="E94" s="2793"/>
      <c r="F94" s="2793"/>
      <c r="G94" s="2793"/>
      <c r="H94" s="2793"/>
      <c r="I94" s="2793"/>
      <c r="J94" s="2793"/>
      <c r="K94" s="2794"/>
      <c r="L94" s="2800"/>
      <c r="M94" s="2795"/>
      <c r="N94" s="2793"/>
      <c r="O94" s="2793"/>
      <c r="P94" s="2793"/>
      <c r="Q94" s="2793"/>
      <c r="R94" s="2793"/>
      <c r="S94" s="2794"/>
      <c r="U94" s="2795"/>
      <c r="V94" s="2793"/>
      <c r="W94" s="2793"/>
      <c r="X94" s="2793"/>
      <c r="Y94" s="2793"/>
      <c r="Z94" s="2793"/>
      <c r="AA94" s="2794"/>
      <c r="AB94" s="2785"/>
      <c r="AC94" s="2797"/>
      <c r="AD94" s="2797"/>
      <c r="AE94" s="2797"/>
      <c r="AF94" s="2797"/>
      <c r="AG94" s="2797"/>
      <c r="AH94" s="2797"/>
      <c r="AI94" s="2797"/>
      <c r="AJ94" s="2797"/>
      <c r="AK94" s="2797"/>
      <c r="AL94" s="2797"/>
      <c r="AM94" s="2797"/>
      <c r="AN94" s="2797"/>
      <c r="AO94" s="2797"/>
      <c r="AP94" s="2797"/>
      <c r="AQ94" s="2799"/>
      <c r="AR94" s="4730"/>
      <c r="AS94" s="4737"/>
      <c r="AT94" s="4737"/>
      <c r="AU94" s="4737"/>
      <c r="AV94" s="4738"/>
      <c r="AW94" s="2758"/>
      <c r="AX94" s="2548" t="s">
        <v>7600</v>
      </c>
      <c r="BA94" s="3438" t="str">
        <f t="shared" si="1"/>
        <v>Please complete all cells in row</v>
      </c>
      <c r="BB94" s="3132">
        <v>3</v>
      </c>
      <c r="BC94" s="3485"/>
    </row>
    <row r="95" spans="2:55" ht="15.75" customHeight="1">
      <c r="B95" s="2790" t="s">
        <v>6043</v>
      </c>
      <c r="C95" s="2792" t="s">
        <v>731</v>
      </c>
      <c r="D95" s="2792">
        <v>3</v>
      </c>
      <c r="E95" s="2793"/>
      <c r="F95" s="2793"/>
      <c r="G95" s="2793"/>
      <c r="H95" s="2793"/>
      <c r="I95" s="2793"/>
      <c r="J95" s="2793"/>
      <c r="K95" s="2794"/>
      <c r="L95" s="2800"/>
      <c r="M95" s="2795"/>
      <c r="N95" s="2793"/>
      <c r="O95" s="2793"/>
      <c r="P95" s="2793"/>
      <c r="Q95" s="2793"/>
      <c r="R95" s="2793"/>
      <c r="S95" s="2794"/>
      <c r="U95" s="2795"/>
      <c r="V95" s="2793"/>
      <c r="W95" s="2793"/>
      <c r="X95" s="2793"/>
      <c r="Y95" s="2793"/>
      <c r="Z95" s="2793"/>
      <c r="AA95" s="2794"/>
      <c r="AB95" s="2785"/>
      <c r="AC95" s="2797"/>
      <c r="AD95" s="2797"/>
      <c r="AE95" s="2797"/>
      <c r="AF95" s="2797"/>
      <c r="AG95" s="2797"/>
      <c r="AH95" s="2797"/>
      <c r="AI95" s="2797"/>
      <c r="AJ95" s="2797"/>
      <c r="AK95" s="2797"/>
      <c r="AL95" s="2797"/>
      <c r="AM95" s="2797"/>
      <c r="AN95" s="2797"/>
      <c r="AO95" s="2797"/>
      <c r="AP95" s="2797"/>
      <c r="AQ95" s="2799"/>
      <c r="AR95" s="4730"/>
      <c r="AS95" s="4737"/>
      <c r="AT95" s="4737"/>
      <c r="AU95" s="4737"/>
      <c r="AV95" s="4738"/>
      <c r="AW95" s="2758"/>
      <c r="AX95" s="2548" t="s">
        <v>7601</v>
      </c>
      <c r="BA95" s="3438" t="str">
        <f t="shared" si="1"/>
        <v>Please complete all cells in row</v>
      </c>
      <c r="BB95" s="3132">
        <v>3</v>
      </c>
      <c r="BC95" s="3485"/>
    </row>
    <row r="96" spans="2:55" ht="15.75" customHeight="1">
      <c r="B96" s="2790" t="s">
        <v>6045</v>
      </c>
      <c r="C96" s="2792" t="s">
        <v>731</v>
      </c>
      <c r="D96" s="2792">
        <v>3</v>
      </c>
      <c r="E96" s="2793"/>
      <c r="F96" s="2793"/>
      <c r="G96" s="2793"/>
      <c r="H96" s="2793"/>
      <c r="I96" s="2793"/>
      <c r="J96" s="2793"/>
      <c r="K96" s="2794"/>
      <c r="L96" s="2800"/>
      <c r="M96" s="2795"/>
      <c r="N96" s="2793"/>
      <c r="O96" s="2793"/>
      <c r="P96" s="2793"/>
      <c r="Q96" s="2793"/>
      <c r="R96" s="2793"/>
      <c r="S96" s="2794"/>
      <c r="U96" s="2795"/>
      <c r="V96" s="2793"/>
      <c r="W96" s="2793"/>
      <c r="X96" s="2793"/>
      <c r="Y96" s="2793"/>
      <c r="Z96" s="2793"/>
      <c r="AA96" s="2794"/>
      <c r="AB96" s="2785"/>
      <c r="AC96" s="2797"/>
      <c r="AD96" s="2797"/>
      <c r="AE96" s="2797"/>
      <c r="AF96" s="2797"/>
      <c r="AG96" s="2797"/>
      <c r="AH96" s="2797"/>
      <c r="AI96" s="2797"/>
      <c r="AJ96" s="2797"/>
      <c r="AK96" s="2797"/>
      <c r="AL96" s="2797"/>
      <c r="AM96" s="2797"/>
      <c r="AN96" s="2797"/>
      <c r="AO96" s="2797"/>
      <c r="AP96" s="2797"/>
      <c r="AQ96" s="2799"/>
      <c r="AR96" s="4730"/>
      <c r="AS96" s="4737"/>
      <c r="AT96" s="4737"/>
      <c r="AU96" s="4737"/>
      <c r="AV96" s="4738"/>
      <c r="AW96" s="2758"/>
      <c r="AX96" s="2548" t="s">
        <v>7602</v>
      </c>
      <c r="BA96" s="3438" t="str">
        <f t="shared" si="1"/>
        <v>Please complete all cells in row</v>
      </c>
      <c r="BB96" s="3132">
        <v>3</v>
      </c>
      <c r="BC96" s="3485"/>
    </row>
    <row r="97" spans="2:55" ht="15.75" customHeight="1">
      <c r="B97" s="2790" t="s">
        <v>6047</v>
      </c>
      <c r="C97" s="2792" t="s">
        <v>731</v>
      </c>
      <c r="D97" s="2792">
        <v>3</v>
      </c>
      <c r="E97" s="2793"/>
      <c r="F97" s="2793"/>
      <c r="G97" s="2793"/>
      <c r="H97" s="2793"/>
      <c r="I97" s="2793"/>
      <c r="J97" s="2793"/>
      <c r="K97" s="2794"/>
      <c r="L97" s="2800"/>
      <c r="M97" s="2795"/>
      <c r="N97" s="2793"/>
      <c r="O97" s="2793"/>
      <c r="P97" s="2793"/>
      <c r="Q97" s="2793"/>
      <c r="R97" s="2793"/>
      <c r="S97" s="2794"/>
      <c r="U97" s="2795"/>
      <c r="V97" s="2793"/>
      <c r="W97" s="2793"/>
      <c r="X97" s="2793"/>
      <c r="Y97" s="2793"/>
      <c r="Z97" s="2793"/>
      <c r="AA97" s="2794"/>
      <c r="AB97" s="2785"/>
      <c r="AC97" s="2797"/>
      <c r="AD97" s="2797"/>
      <c r="AE97" s="2797"/>
      <c r="AF97" s="2797"/>
      <c r="AG97" s="2797"/>
      <c r="AH97" s="2797"/>
      <c r="AI97" s="2797"/>
      <c r="AJ97" s="2797"/>
      <c r="AK97" s="2797"/>
      <c r="AL97" s="2797"/>
      <c r="AM97" s="2797"/>
      <c r="AN97" s="2797"/>
      <c r="AO97" s="2797"/>
      <c r="AP97" s="2797"/>
      <c r="AQ97" s="2799"/>
      <c r="AR97" s="4730"/>
      <c r="AS97" s="4737"/>
      <c r="AT97" s="4737"/>
      <c r="AU97" s="4737"/>
      <c r="AV97" s="4738"/>
      <c r="AW97" s="2758"/>
      <c r="AX97" s="2548" t="s">
        <v>7603</v>
      </c>
      <c r="BA97" s="3438" t="str">
        <f t="shared" si="1"/>
        <v>Please complete all cells in row</v>
      </c>
      <c r="BB97" s="3132">
        <v>3</v>
      </c>
      <c r="BC97" s="3485"/>
    </row>
    <row r="98" spans="2:55" ht="15.75" customHeight="1">
      <c r="B98" s="2790" t="s">
        <v>6049</v>
      </c>
      <c r="C98" s="2792" t="s">
        <v>731</v>
      </c>
      <c r="D98" s="2792">
        <v>3</v>
      </c>
      <c r="E98" s="2793"/>
      <c r="F98" s="2793"/>
      <c r="G98" s="2793"/>
      <c r="H98" s="2793"/>
      <c r="I98" s="2793"/>
      <c r="J98" s="2793"/>
      <c r="K98" s="2794"/>
      <c r="L98" s="2800"/>
      <c r="M98" s="2795"/>
      <c r="N98" s="2793"/>
      <c r="O98" s="2793"/>
      <c r="P98" s="2793"/>
      <c r="Q98" s="2793"/>
      <c r="R98" s="2793"/>
      <c r="S98" s="2794"/>
      <c r="U98" s="2795"/>
      <c r="V98" s="2793"/>
      <c r="W98" s="2793"/>
      <c r="X98" s="2793"/>
      <c r="Y98" s="2793"/>
      <c r="Z98" s="2793"/>
      <c r="AA98" s="2794"/>
      <c r="AB98" s="2785"/>
      <c r="AC98" s="2797"/>
      <c r="AD98" s="2797"/>
      <c r="AE98" s="2797"/>
      <c r="AF98" s="2797"/>
      <c r="AG98" s="2797"/>
      <c r="AH98" s="2797"/>
      <c r="AI98" s="2797"/>
      <c r="AJ98" s="2797"/>
      <c r="AK98" s="2797"/>
      <c r="AL98" s="2797"/>
      <c r="AM98" s="2797"/>
      <c r="AN98" s="2797"/>
      <c r="AO98" s="2797"/>
      <c r="AP98" s="2797"/>
      <c r="AQ98" s="2799"/>
      <c r="AR98" s="4730"/>
      <c r="AS98" s="4737"/>
      <c r="AT98" s="4737"/>
      <c r="AU98" s="4737"/>
      <c r="AV98" s="4738"/>
      <c r="AW98" s="2758"/>
      <c r="AX98" s="2548" t="s">
        <v>7604</v>
      </c>
      <c r="BA98" s="3438" t="str">
        <f t="shared" si="1"/>
        <v>Please complete all cells in row</v>
      </c>
      <c r="BB98" s="3132">
        <v>3</v>
      </c>
      <c r="BC98" s="3485"/>
    </row>
    <row r="99" spans="2:55" ht="15.75" customHeight="1">
      <c r="B99" s="2790" t="s">
        <v>6051</v>
      </c>
      <c r="C99" s="2792" t="s">
        <v>731</v>
      </c>
      <c r="D99" s="2792">
        <v>3</v>
      </c>
      <c r="E99" s="2793"/>
      <c r="F99" s="2793"/>
      <c r="G99" s="2793"/>
      <c r="H99" s="2793"/>
      <c r="I99" s="2793"/>
      <c r="J99" s="2793"/>
      <c r="K99" s="2794"/>
      <c r="L99" s="2800"/>
      <c r="M99" s="2795"/>
      <c r="N99" s="2793"/>
      <c r="O99" s="2793"/>
      <c r="P99" s="2793"/>
      <c r="Q99" s="2793"/>
      <c r="R99" s="2793"/>
      <c r="S99" s="2794"/>
      <c r="U99" s="2795"/>
      <c r="V99" s="2793"/>
      <c r="W99" s="2793"/>
      <c r="X99" s="2793"/>
      <c r="Y99" s="2793"/>
      <c r="Z99" s="2793"/>
      <c r="AA99" s="2794"/>
      <c r="AB99" s="2785"/>
      <c r="AC99" s="2797"/>
      <c r="AD99" s="2797"/>
      <c r="AE99" s="2797"/>
      <c r="AF99" s="2797"/>
      <c r="AG99" s="2797"/>
      <c r="AH99" s="2797"/>
      <c r="AI99" s="2797"/>
      <c r="AJ99" s="2797"/>
      <c r="AK99" s="2797"/>
      <c r="AL99" s="2797"/>
      <c r="AM99" s="2797"/>
      <c r="AN99" s="2797"/>
      <c r="AO99" s="2797"/>
      <c r="AP99" s="2797"/>
      <c r="AQ99" s="2799"/>
      <c r="AR99" s="4730"/>
      <c r="AS99" s="4737"/>
      <c r="AT99" s="4737"/>
      <c r="AU99" s="4737"/>
      <c r="AV99" s="4738"/>
      <c r="AW99" s="2758"/>
      <c r="AX99" s="2548" t="s">
        <v>7605</v>
      </c>
      <c r="BA99" s="3438" t="str">
        <f t="shared" si="1"/>
        <v>Please complete all cells in row</v>
      </c>
      <c r="BB99" s="3132">
        <v>3</v>
      </c>
      <c r="BC99" s="3485"/>
    </row>
    <row r="100" spans="2:55" ht="15.75" customHeight="1">
      <c r="B100" s="2790" t="s">
        <v>6053</v>
      </c>
      <c r="C100" s="2792" t="s">
        <v>731</v>
      </c>
      <c r="D100" s="2792">
        <v>3</v>
      </c>
      <c r="E100" s="2793"/>
      <c r="F100" s="2793"/>
      <c r="G100" s="2793"/>
      <c r="H100" s="2793"/>
      <c r="I100" s="2793"/>
      <c r="J100" s="2793"/>
      <c r="K100" s="2794"/>
      <c r="L100" s="2800"/>
      <c r="M100" s="2795"/>
      <c r="N100" s="2793"/>
      <c r="O100" s="2793"/>
      <c r="P100" s="2793"/>
      <c r="Q100" s="2793"/>
      <c r="R100" s="2793"/>
      <c r="S100" s="2794"/>
      <c r="U100" s="2795"/>
      <c r="V100" s="2793"/>
      <c r="W100" s="2793"/>
      <c r="X100" s="2793"/>
      <c r="Y100" s="2793"/>
      <c r="Z100" s="2793"/>
      <c r="AA100" s="2794"/>
      <c r="AB100" s="2785"/>
      <c r="AC100" s="2797"/>
      <c r="AD100" s="2797"/>
      <c r="AE100" s="2797"/>
      <c r="AF100" s="2797"/>
      <c r="AG100" s="2797"/>
      <c r="AH100" s="2797"/>
      <c r="AI100" s="2797"/>
      <c r="AJ100" s="2797"/>
      <c r="AK100" s="2797"/>
      <c r="AL100" s="2797"/>
      <c r="AM100" s="2797"/>
      <c r="AN100" s="2797"/>
      <c r="AO100" s="2797"/>
      <c r="AP100" s="2797"/>
      <c r="AQ100" s="2799"/>
      <c r="AR100" s="4730"/>
      <c r="AS100" s="4737"/>
      <c r="AT100" s="4737"/>
      <c r="AU100" s="4737"/>
      <c r="AV100" s="4738"/>
      <c r="AW100" s="2758"/>
      <c r="AX100" s="2548" t="s">
        <v>7606</v>
      </c>
      <c r="BA100" s="3438" t="str">
        <f t="shared" si="1"/>
        <v>Please complete all cells in row</v>
      </c>
      <c r="BB100" s="3132">
        <v>3</v>
      </c>
      <c r="BC100" s="3485"/>
    </row>
    <row r="101" spans="2:55" ht="15.75" customHeight="1">
      <c r="B101" s="2790" t="s">
        <v>6055</v>
      </c>
      <c r="C101" s="2792" t="s">
        <v>731</v>
      </c>
      <c r="D101" s="2792">
        <v>3</v>
      </c>
      <c r="E101" s="2793"/>
      <c r="F101" s="2793"/>
      <c r="G101" s="2793"/>
      <c r="H101" s="2793"/>
      <c r="I101" s="2793"/>
      <c r="J101" s="2793"/>
      <c r="K101" s="2794"/>
      <c r="L101" s="2800"/>
      <c r="M101" s="2795"/>
      <c r="N101" s="2793"/>
      <c r="O101" s="2793"/>
      <c r="P101" s="2793"/>
      <c r="Q101" s="2793"/>
      <c r="R101" s="2793"/>
      <c r="S101" s="2794"/>
      <c r="U101" s="2795"/>
      <c r="V101" s="2793"/>
      <c r="W101" s="2793"/>
      <c r="X101" s="2793"/>
      <c r="Y101" s="2793"/>
      <c r="Z101" s="2793"/>
      <c r="AA101" s="2794"/>
      <c r="AB101" s="2785"/>
      <c r="AC101" s="2797"/>
      <c r="AD101" s="2797"/>
      <c r="AE101" s="2797"/>
      <c r="AF101" s="2797"/>
      <c r="AG101" s="2797"/>
      <c r="AH101" s="2797"/>
      <c r="AI101" s="2797"/>
      <c r="AJ101" s="2797"/>
      <c r="AK101" s="2797"/>
      <c r="AL101" s="2797"/>
      <c r="AM101" s="2797"/>
      <c r="AN101" s="2797"/>
      <c r="AO101" s="2797"/>
      <c r="AP101" s="2797"/>
      <c r="AQ101" s="2799"/>
      <c r="AR101" s="4730"/>
      <c r="AS101" s="4737"/>
      <c r="AT101" s="4737"/>
      <c r="AU101" s="4737"/>
      <c r="AV101" s="4738"/>
      <c r="AW101" s="2758"/>
      <c r="AX101" s="2548" t="s">
        <v>7607</v>
      </c>
      <c r="BA101" s="3438" t="str">
        <f t="shared" si="1"/>
        <v>Please complete all cells in row</v>
      </c>
      <c r="BB101" s="3132">
        <v>3</v>
      </c>
      <c r="BC101" s="3485"/>
    </row>
    <row r="102" spans="2:55" ht="15.75" customHeight="1">
      <c r="B102" s="2790" t="s">
        <v>6057</v>
      </c>
      <c r="C102" s="2792" t="s">
        <v>731</v>
      </c>
      <c r="D102" s="2792">
        <v>3</v>
      </c>
      <c r="E102" s="2793"/>
      <c r="F102" s="2793"/>
      <c r="G102" s="2793"/>
      <c r="H102" s="2793"/>
      <c r="I102" s="2793"/>
      <c r="J102" s="2793"/>
      <c r="K102" s="2794"/>
      <c r="L102" s="2800"/>
      <c r="M102" s="2795"/>
      <c r="N102" s="2793"/>
      <c r="O102" s="2793"/>
      <c r="P102" s="2793"/>
      <c r="Q102" s="2793"/>
      <c r="R102" s="2793"/>
      <c r="S102" s="2794"/>
      <c r="U102" s="2795"/>
      <c r="V102" s="2793"/>
      <c r="W102" s="2793"/>
      <c r="X102" s="2793"/>
      <c r="Y102" s="2793"/>
      <c r="Z102" s="2793"/>
      <c r="AA102" s="2794"/>
      <c r="AB102" s="2785"/>
      <c r="AC102" s="2797"/>
      <c r="AD102" s="2797"/>
      <c r="AE102" s="2797"/>
      <c r="AF102" s="2797"/>
      <c r="AG102" s="2797"/>
      <c r="AH102" s="2797"/>
      <c r="AI102" s="2797"/>
      <c r="AJ102" s="2797"/>
      <c r="AK102" s="2797"/>
      <c r="AL102" s="2797"/>
      <c r="AM102" s="2797"/>
      <c r="AN102" s="2797"/>
      <c r="AO102" s="2797"/>
      <c r="AP102" s="2797"/>
      <c r="AQ102" s="2799"/>
      <c r="AR102" s="4730"/>
      <c r="AS102" s="4737"/>
      <c r="AT102" s="4737"/>
      <c r="AU102" s="4737"/>
      <c r="AV102" s="4738"/>
      <c r="AW102" s="2758"/>
      <c r="AX102" s="2548" t="s">
        <v>7608</v>
      </c>
      <c r="BA102" s="3438" t="str">
        <f t="shared" si="1"/>
        <v>Please complete all cells in row</v>
      </c>
      <c r="BB102" s="3132">
        <v>3</v>
      </c>
      <c r="BC102" s="3485"/>
    </row>
    <row r="103" spans="2:55" ht="15.75" customHeight="1">
      <c r="B103" s="2790" t="s">
        <v>6059</v>
      </c>
      <c r="C103" s="2792" t="s">
        <v>731</v>
      </c>
      <c r="D103" s="2792">
        <v>3</v>
      </c>
      <c r="E103" s="2793"/>
      <c r="F103" s="2793"/>
      <c r="G103" s="2793"/>
      <c r="H103" s="2793"/>
      <c r="I103" s="2793"/>
      <c r="J103" s="2793"/>
      <c r="K103" s="2794"/>
      <c r="L103" s="2800"/>
      <c r="M103" s="2795"/>
      <c r="N103" s="2793"/>
      <c r="O103" s="2793"/>
      <c r="P103" s="2793"/>
      <c r="Q103" s="2793"/>
      <c r="R103" s="2793"/>
      <c r="S103" s="2794"/>
      <c r="U103" s="2795"/>
      <c r="V103" s="2793"/>
      <c r="W103" s="2793"/>
      <c r="X103" s="2793"/>
      <c r="Y103" s="2793"/>
      <c r="Z103" s="2793"/>
      <c r="AA103" s="2794"/>
      <c r="AB103" s="2785"/>
      <c r="AC103" s="2797"/>
      <c r="AD103" s="2797"/>
      <c r="AE103" s="2797"/>
      <c r="AF103" s="2797"/>
      <c r="AG103" s="2797"/>
      <c r="AH103" s="2797"/>
      <c r="AI103" s="2797"/>
      <c r="AJ103" s="2797"/>
      <c r="AK103" s="2797"/>
      <c r="AL103" s="2797"/>
      <c r="AM103" s="2797"/>
      <c r="AN103" s="2797"/>
      <c r="AO103" s="2797"/>
      <c r="AP103" s="2797"/>
      <c r="AQ103" s="2799"/>
      <c r="AR103" s="4730"/>
      <c r="AS103" s="4737"/>
      <c r="AT103" s="4737"/>
      <c r="AU103" s="4737"/>
      <c r="AV103" s="4738"/>
      <c r="AW103" s="2758"/>
      <c r="AX103" s="2548" t="s">
        <v>7609</v>
      </c>
      <c r="BA103" s="3438" t="str">
        <f t="shared" si="1"/>
        <v>Please complete all cells in row</v>
      </c>
      <c r="BB103" s="3132">
        <v>3</v>
      </c>
      <c r="BC103" s="3485"/>
    </row>
    <row r="104" spans="2:55" ht="15.75" customHeight="1">
      <c r="B104" s="2790" t="s">
        <v>6061</v>
      </c>
      <c r="C104" s="2792" t="s">
        <v>731</v>
      </c>
      <c r="D104" s="2792">
        <v>3</v>
      </c>
      <c r="E104" s="2793"/>
      <c r="F104" s="2793"/>
      <c r="G104" s="2793"/>
      <c r="H104" s="2793"/>
      <c r="I104" s="2793"/>
      <c r="J104" s="2793"/>
      <c r="K104" s="2794"/>
      <c r="L104" s="2800"/>
      <c r="M104" s="2795"/>
      <c r="N104" s="2793"/>
      <c r="O104" s="2793"/>
      <c r="P104" s="2793"/>
      <c r="Q104" s="2793"/>
      <c r="R104" s="2793"/>
      <c r="S104" s="2794"/>
      <c r="U104" s="2795"/>
      <c r="V104" s="2793"/>
      <c r="W104" s="2793"/>
      <c r="X104" s="2793"/>
      <c r="Y104" s="2793"/>
      <c r="Z104" s="2793"/>
      <c r="AA104" s="2794"/>
      <c r="AB104" s="2785"/>
      <c r="AC104" s="2797"/>
      <c r="AD104" s="2797"/>
      <c r="AE104" s="2797"/>
      <c r="AF104" s="2797"/>
      <c r="AG104" s="2797"/>
      <c r="AH104" s="2797"/>
      <c r="AI104" s="2797"/>
      <c r="AJ104" s="2797"/>
      <c r="AK104" s="2797"/>
      <c r="AL104" s="2797"/>
      <c r="AM104" s="2797"/>
      <c r="AN104" s="2797"/>
      <c r="AO104" s="2797"/>
      <c r="AP104" s="2797"/>
      <c r="AQ104" s="2799"/>
      <c r="AR104" s="4730"/>
      <c r="AS104" s="4737"/>
      <c r="AT104" s="4737"/>
      <c r="AU104" s="4737"/>
      <c r="AV104" s="4738"/>
      <c r="AW104" s="2758"/>
      <c r="AX104" s="2548" t="s">
        <v>7610</v>
      </c>
      <c r="BA104" s="3438" t="str">
        <f t="shared" si="1"/>
        <v>Please complete all cells in row</v>
      </c>
      <c r="BB104" s="3132">
        <v>3</v>
      </c>
      <c r="BC104" s="3485"/>
    </row>
    <row r="105" spans="2:55" ht="15.75" customHeight="1">
      <c r="B105" s="2790" t="s">
        <v>6063</v>
      </c>
      <c r="C105" s="2792" t="s">
        <v>731</v>
      </c>
      <c r="D105" s="2792">
        <v>3</v>
      </c>
      <c r="E105" s="2793"/>
      <c r="F105" s="2793"/>
      <c r="G105" s="2793"/>
      <c r="H105" s="2793"/>
      <c r="I105" s="2793"/>
      <c r="J105" s="2793"/>
      <c r="K105" s="2794"/>
      <c r="L105" s="2800"/>
      <c r="M105" s="2795"/>
      <c r="N105" s="2793"/>
      <c r="O105" s="2793"/>
      <c r="P105" s="2793"/>
      <c r="Q105" s="2793"/>
      <c r="R105" s="2793"/>
      <c r="S105" s="2794"/>
      <c r="U105" s="2795"/>
      <c r="V105" s="2793"/>
      <c r="W105" s="2793"/>
      <c r="X105" s="2793"/>
      <c r="Y105" s="2793"/>
      <c r="Z105" s="2793"/>
      <c r="AA105" s="2794"/>
      <c r="AB105" s="2785"/>
      <c r="AC105" s="2797"/>
      <c r="AD105" s="2797"/>
      <c r="AE105" s="2797"/>
      <c r="AF105" s="2797"/>
      <c r="AG105" s="2797"/>
      <c r="AH105" s="2797"/>
      <c r="AI105" s="2797"/>
      <c r="AJ105" s="2797"/>
      <c r="AK105" s="2797"/>
      <c r="AL105" s="2797"/>
      <c r="AM105" s="2797"/>
      <c r="AN105" s="2797"/>
      <c r="AO105" s="2797"/>
      <c r="AP105" s="2797"/>
      <c r="AQ105" s="2799"/>
      <c r="AR105" s="4730"/>
      <c r="AS105" s="4737"/>
      <c r="AT105" s="4737"/>
      <c r="AU105" s="4737"/>
      <c r="AV105" s="4738"/>
      <c r="AW105" s="2758"/>
      <c r="AX105" s="2548" t="s">
        <v>7611</v>
      </c>
      <c r="BA105" s="3438" t="str">
        <f t="shared" si="1"/>
        <v>Please complete all cells in row</v>
      </c>
      <c r="BB105" s="3132">
        <v>3</v>
      </c>
      <c r="BC105" s="3485"/>
    </row>
    <row r="106" spans="2:55" ht="15.75" customHeight="1">
      <c r="B106" s="2790" t="s">
        <v>6065</v>
      </c>
      <c r="C106" s="2792" t="s">
        <v>731</v>
      </c>
      <c r="D106" s="2792">
        <v>3</v>
      </c>
      <c r="E106" s="2793"/>
      <c r="F106" s="2793"/>
      <c r="G106" s="2793"/>
      <c r="H106" s="2793"/>
      <c r="I106" s="2793"/>
      <c r="J106" s="2793"/>
      <c r="K106" s="2794"/>
      <c r="L106" s="2800"/>
      <c r="M106" s="2795"/>
      <c r="N106" s="2793"/>
      <c r="O106" s="2793"/>
      <c r="P106" s="2793"/>
      <c r="Q106" s="2793"/>
      <c r="R106" s="2793"/>
      <c r="S106" s="2794"/>
      <c r="U106" s="2795"/>
      <c r="V106" s="2793"/>
      <c r="W106" s="2793"/>
      <c r="X106" s="2793"/>
      <c r="Y106" s="2793"/>
      <c r="Z106" s="2793"/>
      <c r="AA106" s="2794"/>
      <c r="AB106" s="2785"/>
      <c r="AC106" s="2797"/>
      <c r="AD106" s="2797"/>
      <c r="AE106" s="2797"/>
      <c r="AF106" s="2797"/>
      <c r="AG106" s="2797"/>
      <c r="AH106" s="2797"/>
      <c r="AI106" s="2797"/>
      <c r="AJ106" s="2797"/>
      <c r="AK106" s="2797"/>
      <c r="AL106" s="2797"/>
      <c r="AM106" s="2797"/>
      <c r="AN106" s="2797"/>
      <c r="AO106" s="2797"/>
      <c r="AP106" s="2797"/>
      <c r="AQ106" s="2799"/>
      <c r="AR106" s="4730"/>
      <c r="AS106" s="4737"/>
      <c r="AT106" s="4737"/>
      <c r="AU106" s="4737"/>
      <c r="AV106" s="4738"/>
      <c r="AW106" s="2758"/>
      <c r="AX106" s="2548" t="s">
        <v>7612</v>
      </c>
      <c r="BA106" s="3438" t="str">
        <f t="shared" si="1"/>
        <v>Please complete all cells in row</v>
      </c>
      <c r="BB106" s="3132">
        <v>3</v>
      </c>
      <c r="BC106" s="3485"/>
    </row>
    <row r="107" spans="2:55" ht="15.75" customHeight="1">
      <c r="B107" s="2790" t="s">
        <v>6067</v>
      </c>
      <c r="C107" s="2792" t="s">
        <v>731</v>
      </c>
      <c r="D107" s="2792">
        <v>3</v>
      </c>
      <c r="E107" s="2793"/>
      <c r="F107" s="2793"/>
      <c r="G107" s="2793"/>
      <c r="H107" s="2793"/>
      <c r="I107" s="2793"/>
      <c r="J107" s="2793"/>
      <c r="K107" s="2794"/>
      <c r="L107" s="2800"/>
      <c r="M107" s="2795"/>
      <c r="N107" s="2793"/>
      <c r="O107" s="2793"/>
      <c r="P107" s="2793"/>
      <c r="Q107" s="2793"/>
      <c r="R107" s="2793"/>
      <c r="S107" s="2794"/>
      <c r="U107" s="2795"/>
      <c r="V107" s="2793"/>
      <c r="W107" s="2793"/>
      <c r="X107" s="2793"/>
      <c r="Y107" s="2793"/>
      <c r="Z107" s="2793"/>
      <c r="AA107" s="2794"/>
      <c r="AB107" s="2785"/>
      <c r="AC107" s="2797"/>
      <c r="AD107" s="2797"/>
      <c r="AE107" s="2797"/>
      <c r="AF107" s="2797"/>
      <c r="AG107" s="2797"/>
      <c r="AH107" s="2797"/>
      <c r="AI107" s="2797"/>
      <c r="AJ107" s="2797"/>
      <c r="AK107" s="2797"/>
      <c r="AL107" s="2797"/>
      <c r="AM107" s="2797"/>
      <c r="AN107" s="2797"/>
      <c r="AO107" s="2797"/>
      <c r="AP107" s="2797"/>
      <c r="AQ107" s="2799"/>
      <c r="AR107" s="4730"/>
      <c r="AS107" s="4737"/>
      <c r="AT107" s="4737"/>
      <c r="AU107" s="4737"/>
      <c r="AV107" s="4738"/>
      <c r="AW107" s="2758"/>
      <c r="AX107" s="2548" t="s">
        <v>7613</v>
      </c>
      <c r="BA107" s="3438" t="str">
        <f t="shared" si="1"/>
        <v>Please complete all cells in row</v>
      </c>
      <c r="BB107" s="3132">
        <v>3</v>
      </c>
      <c r="BC107" s="3485"/>
    </row>
    <row r="108" spans="2:55" ht="15.75" customHeight="1">
      <c r="B108" s="2790" t="s">
        <v>6069</v>
      </c>
      <c r="C108" s="2792" t="s">
        <v>731</v>
      </c>
      <c r="D108" s="2792">
        <v>3</v>
      </c>
      <c r="E108" s="2793"/>
      <c r="F108" s="2793"/>
      <c r="G108" s="2793"/>
      <c r="H108" s="2793"/>
      <c r="I108" s="2793"/>
      <c r="J108" s="2793"/>
      <c r="K108" s="2794"/>
      <c r="L108" s="2800"/>
      <c r="M108" s="2795"/>
      <c r="N108" s="2793"/>
      <c r="O108" s="2793"/>
      <c r="P108" s="2793"/>
      <c r="Q108" s="2793"/>
      <c r="R108" s="2793"/>
      <c r="S108" s="2794"/>
      <c r="U108" s="2795"/>
      <c r="V108" s="2793"/>
      <c r="W108" s="2793"/>
      <c r="X108" s="2793"/>
      <c r="Y108" s="2793"/>
      <c r="Z108" s="2793"/>
      <c r="AA108" s="2794"/>
      <c r="AB108" s="2785"/>
      <c r="AC108" s="2797"/>
      <c r="AD108" s="2797"/>
      <c r="AE108" s="2797"/>
      <c r="AF108" s="2797"/>
      <c r="AG108" s="2797"/>
      <c r="AH108" s="2797"/>
      <c r="AI108" s="2797"/>
      <c r="AJ108" s="2797"/>
      <c r="AK108" s="2797"/>
      <c r="AL108" s="2797"/>
      <c r="AM108" s="2797"/>
      <c r="AN108" s="2797"/>
      <c r="AO108" s="2797"/>
      <c r="AP108" s="2797"/>
      <c r="AQ108" s="2799"/>
      <c r="AR108" s="4730"/>
      <c r="AS108" s="4737"/>
      <c r="AT108" s="4737"/>
      <c r="AU108" s="4737"/>
      <c r="AV108" s="4738"/>
      <c r="AW108" s="2758"/>
      <c r="AX108" s="2548" t="s">
        <v>7614</v>
      </c>
      <c r="BA108" s="3438" t="str">
        <f t="shared" si="1"/>
        <v>Please complete all cells in row</v>
      </c>
      <c r="BB108" s="3132">
        <v>3</v>
      </c>
      <c r="BC108" s="3485"/>
    </row>
    <row r="109" spans="2:55" ht="15.75" customHeight="1">
      <c r="B109" s="2790" t="s">
        <v>6071</v>
      </c>
      <c r="C109" s="2792" t="s">
        <v>731</v>
      </c>
      <c r="D109" s="2792">
        <v>3</v>
      </c>
      <c r="E109" s="2793"/>
      <c r="F109" s="2793"/>
      <c r="G109" s="2793"/>
      <c r="H109" s="2793"/>
      <c r="I109" s="2793"/>
      <c r="J109" s="2793"/>
      <c r="K109" s="2794"/>
      <c r="L109" s="2800"/>
      <c r="M109" s="2795"/>
      <c r="N109" s="2793"/>
      <c r="O109" s="2793"/>
      <c r="P109" s="2793"/>
      <c r="Q109" s="2793"/>
      <c r="R109" s="2793"/>
      <c r="S109" s="2794"/>
      <c r="U109" s="2795"/>
      <c r="V109" s="2793"/>
      <c r="W109" s="2793"/>
      <c r="X109" s="2793"/>
      <c r="Y109" s="2793"/>
      <c r="Z109" s="2793"/>
      <c r="AA109" s="2794"/>
      <c r="AB109" s="2785"/>
      <c r="AC109" s="2797"/>
      <c r="AD109" s="2797"/>
      <c r="AE109" s="2797"/>
      <c r="AF109" s="2797"/>
      <c r="AG109" s="2797"/>
      <c r="AH109" s="2797"/>
      <c r="AI109" s="2797"/>
      <c r="AJ109" s="2797"/>
      <c r="AK109" s="2797"/>
      <c r="AL109" s="2797"/>
      <c r="AM109" s="2797"/>
      <c r="AN109" s="2797"/>
      <c r="AO109" s="2797"/>
      <c r="AP109" s="2797"/>
      <c r="AQ109" s="2799"/>
      <c r="AR109" s="4730"/>
      <c r="AS109" s="4737"/>
      <c r="AT109" s="4737"/>
      <c r="AU109" s="4737"/>
      <c r="AV109" s="4738"/>
      <c r="AW109" s="2758"/>
      <c r="AX109" s="2548" t="s">
        <v>7615</v>
      </c>
      <c r="BA109" s="3438" t="str">
        <f t="shared" si="1"/>
        <v>Please complete all cells in row</v>
      </c>
      <c r="BB109" s="3132">
        <v>3</v>
      </c>
      <c r="BC109" s="3485"/>
    </row>
    <row r="110" spans="2:55" ht="15.75" customHeight="1">
      <c r="B110" s="2790" t="s">
        <v>6073</v>
      </c>
      <c r="C110" s="2792" t="s">
        <v>731</v>
      </c>
      <c r="D110" s="2792">
        <v>3</v>
      </c>
      <c r="E110" s="2793"/>
      <c r="F110" s="2793"/>
      <c r="G110" s="2793"/>
      <c r="H110" s="2793"/>
      <c r="I110" s="2793"/>
      <c r="J110" s="2793"/>
      <c r="K110" s="2794"/>
      <c r="L110" s="2800"/>
      <c r="M110" s="2795"/>
      <c r="N110" s="2793"/>
      <c r="O110" s="2793"/>
      <c r="P110" s="2793"/>
      <c r="Q110" s="2793"/>
      <c r="R110" s="2793"/>
      <c r="S110" s="2794"/>
      <c r="U110" s="2795"/>
      <c r="V110" s="2793"/>
      <c r="W110" s="2793"/>
      <c r="X110" s="2793"/>
      <c r="Y110" s="2793"/>
      <c r="Z110" s="2793"/>
      <c r="AA110" s="2794"/>
      <c r="AB110" s="2785"/>
      <c r="AC110" s="2797"/>
      <c r="AD110" s="2797"/>
      <c r="AE110" s="2797"/>
      <c r="AF110" s="2797"/>
      <c r="AG110" s="2797"/>
      <c r="AH110" s="2797"/>
      <c r="AI110" s="2797"/>
      <c r="AJ110" s="2797"/>
      <c r="AK110" s="2797"/>
      <c r="AL110" s="2797"/>
      <c r="AM110" s="2797"/>
      <c r="AN110" s="2797"/>
      <c r="AO110" s="2797"/>
      <c r="AP110" s="2797"/>
      <c r="AQ110" s="2799"/>
      <c r="AR110" s="4730"/>
      <c r="AS110" s="4737"/>
      <c r="AT110" s="4737"/>
      <c r="AU110" s="4737"/>
      <c r="AV110" s="4738"/>
      <c r="AW110" s="2758"/>
      <c r="AX110" s="2548" t="s">
        <v>7616</v>
      </c>
      <c r="BA110" s="3438" t="str">
        <f t="shared" si="1"/>
        <v>Please complete all cells in row</v>
      </c>
      <c r="BB110" s="3132">
        <v>3</v>
      </c>
      <c r="BC110" s="3485"/>
    </row>
    <row r="111" spans="2:55" ht="15.75" customHeight="1">
      <c r="B111" s="2790" t="s">
        <v>6075</v>
      </c>
      <c r="C111" s="2792" t="s">
        <v>731</v>
      </c>
      <c r="D111" s="2792">
        <v>3</v>
      </c>
      <c r="E111" s="2793"/>
      <c r="F111" s="2793"/>
      <c r="G111" s="2793"/>
      <c r="H111" s="2793"/>
      <c r="I111" s="2793"/>
      <c r="J111" s="2793"/>
      <c r="K111" s="2794"/>
      <c r="L111" s="2800"/>
      <c r="M111" s="2795"/>
      <c r="N111" s="2793"/>
      <c r="O111" s="2793"/>
      <c r="P111" s="2793"/>
      <c r="Q111" s="2793"/>
      <c r="R111" s="2793"/>
      <c r="S111" s="2794"/>
      <c r="U111" s="2795"/>
      <c r="V111" s="2793"/>
      <c r="W111" s="2793"/>
      <c r="X111" s="2793"/>
      <c r="Y111" s="2793"/>
      <c r="Z111" s="2793"/>
      <c r="AA111" s="2794"/>
      <c r="AB111" s="2785"/>
      <c r="AC111" s="2797"/>
      <c r="AD111" s="2797"/>
      <c r="AE111" s="2797"/>
      <c r="AF111" s="2797"/>
      <c r="AG111" s="2797"/>
      <c r="AH111" s="2797"/>
      <c r="AI111" s="2797"/>
      <c r="AJ111" s="2797"/>
      <c r="AK111" s="2797"/>
      <c r="AL111" s="2797"/>
      <c r="AM111" s="2797"/>
      <c r="AN111" s="2797"/>
      <c r="AO111" s="2797"/>
      <c r="AP111" s="2797"/>
      <c r="AQ111" s="2799"/>
      <c r="AR111" s="4730"/>
      <c r="AS111" s="4737"/>
      <c r="AT111" s="4737"/>
      <c r="AU111" s="4737"/>
      <c r="AV111" s="4738"/>
      <c r="AW111" s="2758"/>
      <c r="AX111" s="2548" t="s">
        <v>7617</v>
      </c>
      <c r="BA111" s="3438" t="str">
        <f t="shared" si="1"/>
        <v>Please complete all cells in row</v>
      </c>
      <c r="BB111" s="3132">
        <v>3</v>
      </c>
      <c r="BC111" s="3485"/>
    </row>
    <row r="112" spans="2:55" ht="15.75" customHeight="1">
      <c r="B112" s="2790" t="s">
        <v>6077</v>
      </c>
      <c r="C112" s="2792" t="s">
        <v>731</v>
      </c>
      <c r="D112" s="2792">
        <v>3</v>
      </c>
      <c r="E112" s="2793"/>
      <c r="F112" s="2793"/>
      <c r="G112" s="2793"/>
      <c r="H112" s="2793"/>
      <c r="I112" s="2793"/>
      <c r="J112" s="2793"/>
      <c r="K112" s="2794"/>
      <c r="L112" s="2800"/>
      <c r="M112" s="2795"/>
      <c r="N112" s="2793"/>
      <c r="O112" s="2793"/>
      <c r="P112" s="2793"/>
      <c r="Q112" s="2793"/>
      <c r="R112" s="2793"/>
      <c r="S112" s="2794"/>
      <c r="U112" s="2795"/>
      <c r="V112" s="2793"/>
      <c r="W112" s="2793"/>
      <c r="X112" s="2793"/>
      <c r="Y112" s="2793"/>
      <c r="Z112" s="2793"/>
      <c r="AA112" s="2794"/>
      <c r="AB112" s="2785"/>
      <c r="AC112" s="2797"/>
      <c r="AD112" s="2797"/>
      <c r="AE112" s="2797"/>
      <c r="AF112" s="2797"/>
      <c r="AG112" s="2797"/>
      <c r="AH112" s="2797"/>
      <c r="AI112" s="2797"/>
      <c r="AJ112" s="2797"/>
      <c r="AK112" s="2797"/>
      <c r="AL112" s="2797"/>
      <c r="AM112" s="2797"/>
      <c r="AN112" s="2797"/>
      <c r="AO112" s="2797"/>
      <c r="AP112" s="2797"/>
      <c r="AQ112" s="2799"/>
      <c r="AR112" s="4730"/>
      <c r="AS112" s="4737"/>
      <c r="AT112" s="4737"/>
      <c r="AU112" s="4737"/>
      <c r="AV112" s="4738"/>
      <c r="AW112" s="2758"/>
      <c r="AX112" s="2548" t="s">
        <v>7618</v>
      </c>
      <c r="BA112" s="3438" t="str">
        <f t="shared" si="1"/>
        <v>Please complete all cells in row</v>
      </c>
      <c r="BB112" s="3132">
        <v>3</v>
      </c>
      <c r="BC112" s="3485"/>
    </row>
    <row r="113" spans="2:55" ht="15.75" customHeight="1">
      <c r="B113" s="2790" t="s">
        <v>6079</v>
      </c>
      <c r="C113" s="2792" t="s">
        <v>731</v>
      </c>
      <c r="D113" s="2792">
        <v>3</v>
      </c>
      <c r="E113" s="2793"/>
      <c r="F113" s="2793"/>
      <c r="G113" s="2793"/>
      <c r="H113" s="2793"/>
      <c r="I113" s="2793"/>
      <c r="J113" s="2793"/>
      <c r="K113" s="2794"/>
      <c r="L113" s="2800"/>
      <c r="M113" s="2795"/>
      <c r="N113" s="2793"/>
      <c r="O113" s="2793"/>
      <c r="P113" s="2793"/>
      <c r="Q113" s="2793"/>
      <c r="R113" s="2793"/>
      <c r="S113" s="2794"/>
      <c r="U113" s="2795"/>
      <c r="V113" s="2793"/>
      <c r="W113" s="2793"/>
      <c r="X113" s="2793"/>
      <c r="Y113" s="2793"/>
      <c r="Z113" s="2793"/>
      <c r="AA113" s="2794"/>
      <c r="AB113" s="2785"/>
      <c r="AC113" s="2797"/>
      <c r="AD113" s="2797"/>
      <c r="AE113" s="2797"/>
      <c r="AF113" s="2797"/>
      <c r="AG113" s="2797"/>
      <c r="AH113" s="2797"/>
      <c r="AI113" s="2797"/>
      <c r="AJ113" s="2797"/>
      <c r="AK113" s="2797"/>
      <c r="AL113" s="2797"/>
      <c r="AM113" s="2797"/>
      <c r="AN113" s="2797"/>
      <c r="AO113" s="2797"/>
      <c r="AP113" s="2797"/>
      <c r="AQ113" s="2799"/>
      <c r="AR113" s="4730"/>
      <c r="AS113" s="4737"/>
      <c r="AT113" s="4737"/>
      <c r="AU113" s="4737"/>
      <c r="AV113" s="4738"/>
      <c r="AW113" s="2758"/>
      <c r="AX113" s="2548" t="s">
        <v>7619</v>
      </c>
      <c r="BA113" s="3438" t="str">
        <f t="shared" si="1"/>
        <v>Please complete all cells in row</v>
      </c>
      <c r="BB113" s="3132">
        <v>3</v>
      </c>
      <c r="BC113" s="3485"/>
    </row>
    <row r="114" spans="2:55" ht="15.75" customHeight="1">
      <c r="B114" s="2790" t="s">
        <v>6081</v>
      </c>
      <c r="C114" s="2792" t="s">
        <v>731</v>
      </c>
      <c r="D114" s="2792">
        <v>3</v>
      </c>
      <c r="E114" s="2793"/>
      <c r="F114" s="2793"/>
      <c r="G114" s="2793"/>
      <c r="H114" s="2793"/>
      <c r="I114" s="2793"/>
      <c r="J114" s="2793"/>
      <c r="K114" s="2794"/>
      <c r="L114" s="2800"/>
      <c r="M114" s="2795"/>
      <c r="N114" s="2793"/>
      <c r="O114" s="2793"/>
      <c r="P114" s="2793"/>
      <c r="Q114" s="2793"/>
      <c r="R114" s="2793"/>
      <c r="S114" s="2794"/>
      <c r="U114" s="2795"/>
      <c r="V114" s="2793"/>
      <c r="W114" s="2793"/>
      <c r="X114" s="2793"/>
      <c r="Y114" s="2793"/>
      <c r="Z114" s="2793"/>
      <c r="AA114" s="2794"/>
      <c r="AB114" s="2785"/>
      <c r="AC114" s="2797"/>
      <c r="AD114" s="2797"/>
      <c r="AE114" s="2797"/>
      <c r="AF114" s="2797"/>
      <c r="AG114" s="2797"/>
      <c r="AH114" s="2797"/>
      <c r="AI114" s="2797"/>
      <c r="AJ114" s="2797"/>
      <c r="AK114" s="2797"/>
      <c r="AL114" s="2797"/>
      <c r="AM114" s="2797"/>
      <c r="AN114" s="2797"/>
      <c r="AO114" s="2797"/>
      <c r="AP114" s="2797"/>
      <c r="AQ114" s="2799"/>
      <c r="AR114" s="4730"/>
      <c r="AS114" s="4737"/>
      <c r="AT114" s="4737"/>
      <c r="AU114" s="4737"/>
      <c r="AV114" s="4738"/>
      <c r="AW114" s="2758"/>
      <c r="AX114" s="2548" t="s">
        <v>7620</v>
      </c>
      <c r="BA114" s="3438" t="str">
        <f t="shared" si="1"/>
        <v>Please complete all cells in row</v>
      </c>
      <c r="BB114" s="3132">
        <v>3</v>
      </c>
      <c r="BC114" s="3485"/>
    </row>
    <row r="115" spans="2:55" ht="15.75" customHeight="1">
      <c r="B115" s="2790" t="s">
        <v>6083</v>
      </c>
      <c r="C115" s="2792" t="s">
        <v>731</v>
      </c>
      <c r="D115" s="2792">
        <v>3</v>
      </c>
      <c r="E115" s="2793"/>
      <c r="F115" s="2793"/>
      <c r="G115" s="2793"/>
      <c r="H115" s="2793"/>
      <c r="I115" s="2793"/>
      <c r="J115" s="2793"/>
      <c r="K115" s="2794"/>
      <c r="L115" s="2800"/>
      <c r="M115" s="2795"/>
      <c r="N115" s="2793"/>
      <c r="O115" s="2793"/>
      <c r="P115" s="2793"/>
      <c r="Q115" s="2793"/>
      <c r="R115" s="2793"/>
      <c r="S115" s="2794"/>
      <c r="U115" s="2795"/>
      <c r="V115" s="2793"/>
      <c r="W115" s="2793"/>
      <c r="X115" s="2793"/>
      <c r="Y115" s="2793"/>
      <c r="Z115" s="2793"/>
      <c r="AA115" s="2794"/>
      <c r="AB115" s="2785"/>
      <c r="AC115" s="2797"/>
      <c r="AD115" s="2797"/>
      <c r="AE115" s="2797"/>
      <c r="AF115" s="2797"/>
      <c r="AG115" s="2797"/>
      <c r="AH115" s="2797"/>
      <c r="AI115" s="2797"/>
      <c r="AJ115" s="2797"/>
      <c r="AK115" s="2797"/>
      <c r="AL115" s="2797"/>
      <c r="AM115" s="2797"/>
      <c r="AN115" s="2797"/>
      <c r="AO115" s="2797"/>
      <c r="AP115" s="2797"/>
      <c r="AQ115" s="2799"/>
      <c r="AR115" s="4730"/>
      <c r="AS115" s="4737"/>
      <c r="AT115" s="4737"/>
      <c r="AU115" s="4737"/>
      <c r="AV115" s="4738"/>
      <c r="AW115" s="2758"/>
      <c r="AX115" s="2548" t="s">
        <v>7621</v>
      </c>
      <c r="BA115" s="3438" t="str">
        <f t="shared" si="1"/>
        <v>Please complete all cells in row</v>
      </c>
      <c r="BB115" s="3132">
        <v>3</v>
      </c>
      <c r="BC115" s="3485"/>
    </row>
    <row r="116" spans="2:55" ht="15.75" customHeight="1">
      <c r="B116" s="2790" t="s">
        <v>6085</v>
      </c>
      <c r="C116" s="2792" t="s">
        <v>731</v>
      </c>
      <c r="D116" s="2792">
        <v>3</v>
      </c>
      <c r="E116" s="2793"/>
      <c r="F116" s="2793"/>
      <c r="G116" s="2793"/>
      <c r="H116" s="2793"/>
      <c r="I116" s="2793"/>
      <c r="J116" s="2793"/>
      <c r="K116" s="2794"/>
      <c r="L116" s="2800"/>
      <c r="M116" s="2795"/>
      <c r="N116" s="2793"/>
      <c r="O116" s="2793"/>
      <c r="P116" s="2793"/>
      <c r="Q116" s="2793"/>
      <c r="R116" s="2793"/>
      <c r="S116" s="2794"/>
      <c r="U116" s="2795"/>
      <c r="V116" s="2793"/>
      <c r="W116" s="2793"/>
      <c r="X116" s="2793"/>
      <c r="Y116" s="2793"/>
      <c r="Z116" s="2793"/>
      <c r="AA116" s="2794"/>
      <c r="AB116" s="2785"/>
      <c r="AC116" s="2797"/>
      <c r="AD116" s="2797"/>
      <c r="AE116" s="2797"/>
      <c r="AF116" s="2797"/>
      <c r="AG116" s="2797"/>
      <c r="AH116" s="2797"/>
      <c r="AI116" s="2797"/>
      <c r="AJ116" s="2797"/>
      <c r="AK116" s="2797"/>
      <c r="AL116" s="2797"/>
      <c r="AM116" s="2797"/>
      <c r="AN116" s="2797"/>
      <c r="AO116" s="2797"/>
      <c r="AP116" s="2797"/>
      <c r="AQ116" s="2799"/>
      <c r="AR116" s="4730"/>
      <c r="AS116" s="4737"/>
      <c r="AT116" s="4737"/>
      <c r="AU116" s="4737"/>
      <c r="AV116" s="4738"/>
      <c r="AW116" s="2758"/>
      <c r="AX116" s="2548" t="s">
        <v>7622</v>
      </c>
      <c r="BA116" s="3438" t="str">
        <f t="shared" si="1"/>
        <v>Please complete all cells in row</v>
      </c>
      <c r="BB116" s="3132">
        <v>3</v>
      </c>
      <c r="BC116" s="3485"/>
    </row>
    <row r="117" spans="2:55" ht="15.75" customHeight="1">
      <c r="B117" s="2790" t="s">
        <v>6087</v>
      </c>
      <c r="C117" s="2792" t="s">
        <v>731</v>
      </c>
      <c r="D117" s="2792">
        <v>3</v>
      </c>
      <c r="E117" s="2793"/>
      <c r="F117" s="2793"/>
      <c r="G117" s="2793"/>
      <c r="H117" s="2793"/>
      <c r="I117" s="2793"/>
      <c r="J117" s="2793"/>
      <c r="K117" s="2794"/>
      <c r="L117" s="2800"/>
      <c r="M117" s="2795"/>
      <c r="N117" s="2793"/>
      <c r="O117" s="2793"/>
      <c r="P117" s="2793"/>
      <c r="Q117" s="2793"/>
      <c r="R117" s="2793"/>
      <c r="S117" s="2794"/>
      <c r="U117" s="2795"/>
      <c r="V117" s="2793"/>
      <c r="W117" s="2793"/>
      <c r="X117" s="2793"/>
      <c r="Y117" s="2793"/>
      <c r="Z117" s="2793"/>
      <c r="AA117" s="2794"/>
      <c r="AB117" s="2785"/>
      <c r="AC117" s="2797"/>
      <c r="AD117" s="2797"/>
      <c r="AE117" s="2797"/>
      <c r="AF117" s="2797"/>
      <c r="AG117" s="2797"/>
      <c r="AH117" s="2797"/>
      <c r="AI117" s="2797"/>
      <c r="AJ117" s="2797"/>
      <c r="AK117" s="2797"/>
      <c r="AL117" s="2797"/>
      <c r="AM117" s="2797"/>
      <c r="AN117" s="2797"/>
      <c r="AO117" s="2797"/>
      <c r="AP117" s="2797"/>
      <c r="AQ117" s="2799"/>
      <c r="AR117" s="4730"/>
      <c r="AS117" s="4737"/>
      <c r="AT117" s="4737"/>
      <c r="AU117" s="4737"/>
      <c r="AV117" s="4738"/>
      <c r="AW117" s="2758"/>
      <c r="AX117" s="2548" t="s">
        <v>7623</v>
      </c>
      <c r="BA117" s="3438" t="str">
        <f t="shared" si="1"/>
        <v>Please complete all cells in row</v>
      </c>
      <c r="BB117" s="3132">
        <v>3</v>
      </c>
      <c r="BC117" s="3485"/>
    </row>
    <row r="118" spans="2:55" ht="15.75" customHeight="1">
      <c r="B118" s="2790" t="s">
        <v>6089</v>
      </c>
      <c r="C118" s="2792" t="s">
        <v>731</v>
      </c>
      <c r="D118" s="2792">
        <v>3</v>
      </c>
      <c r="E118" s="2793"/>
      <c r="F118" s="2793"/>
      <c r="G118" s="2793"/>
      <c r="H118" s="2793"/>
      <c r="I118" s="2793"/>
      <c r="J118" s="2793"/>
      <c r="K118" s="2794"/>
      <c r="L118" s="2800"/>
      <c r="M118" s="2795"/>
      <c r="N118" s="2793"/>
      <c r="O118" s="2793"/>
      <c r="P118" s="2793"/>
      <c r="Q118" s="2793"/>
      <c r="R118" s="2793"/>
      <c r="S118" s="2794"/>
      <c r="U118" s="2795"/>
      <c r="V118" s="2793"/>
      <c r="W118" s="2793"/>
      <c r="X118" s="2793"/>
      <c r="Y118" s="2793"/>
      <c r="Z118" s="2793"/>
      <c r="AA118" s="2794"/>
      <c r="AB118" s="2785"/>
      <c r="AC118" s="2797"/>
      <c r="AD118" s="2797"/>
      <c r="AE118" s="2797"/>
      <c r="AF118" s="2797"/>
      <c r="AG118" s="2797"/>
      <c r="AH118" s="2797"/>
      <c r="AI118" s="2797"/>
      <c r="AJ118" s="2797"/>
      <c r="AK118" s="2797"/>
      <c r="AL118" s="2797"/>
      <c r="AM118" s="2797"/>
      <c r="AN118" s="2797"/>
      <c r="AO118" s="2797"/>
      <c r="AP118" s="2797"/>
      <c r="AQ118" s="2799"/>
      <c r="AR118" s="4730"/>
      <c r="AS118" s="4737"/>
      <c r="AT118" s="4737"/>
      <c r="AU118" s="4737"/>
      <c r="AV118" s="4738"/>
      <c r="AW118" s="2758"/>
      <c r="AX118" s="2548" t="s">
        <v>7624</v>
      </c>
      <c r="BA118" s="3438" t="str">
        <f t="shared" si="1"/>
        <v>Please complete all cells in row</v>
      </c>
      <c r="BB118" s="3132">
        <v>3</v>
      </c>
      <c r="BC118" s="3485"/>
    </row>
    <row r="119" spans="2:55" ht="15.75" customHeight="1">
      <c r="B119" s="2790" t="s">
        <v>6091</v>
      </c>
      <c r="C119" s="2792" t="s">
        <v>731</v>
      </c>
      <c r="D119" s="2792">
        <v>3</v>
      </c>
      <c r="E119" s="2793"/>
      <c r="F119" s="2793"/>
      <c r="G119" s="2793"/>
      <c r="H119" s="2793"/>
      <c r="I119" s="2793"/>
      <c r="J119" s="2793"/>
      <c r="K119" s="2794"/>
      <c r="L119" s="2800"/>
      <c r="M119" s="2795"/>
      <c r="N119" s="2793"/>
      <c r="O119" s="2793"/>
      <c r="P119" s="2793"/>
      <c r="Q119" s="2793"/>
      <c r="R119" s="2793"/>
      <c r="S119" s="2794"/>
      <c r="U119" s="2795"/>
      <c r="V119" s="2793"/>
      <c r="W119" s="2793"/>
      <c r="X119" s="2793"/>
      <c r="Y119" s="2793"/>
      <c r="Z119" s="2793"/>
      <c r="AA119" s="2794"/>
      <c r="AB119" s="2785"/>
      <c r="AC119" s="2797"/>
      <c r="AD119" s="2797"/>
      <c r="AE119" s="2797"/>
      <c r="AF119" s="2797"/>
      <c r="AG119" s="2797"/>
      <c r="AH119" s="2797"/>
      <c r="AI119" s="2797"/>
      <c r="AJ119" s="2797"/>
      <c r="AK119" s="2797"/>
      <c r="AL119" s="2797"/>
      <c r="AM119" s="2797"/>
      <c r="AN119" s="2797"/>
      <c r="AO119" s="2797"/>
      <c r="AP119" s="2797"/>
      <c r="AQ119" s="2799"/>
      <c r="AR119" s="4730"/>
      <c r="AS119" s="4737"/>
      <c r="AT119" s="4737"/>
      <c r="AU119" s="4737"/>
      <c r="AV119" s="4738"/>
      <c r="AW119" s="2758"/>
      <c r="AX119" s="2548" t="s">
        <v>7625</v>
      </c>
      <c r="BA119" s="3438" t="str">
        <f t="shared" si="1"/>
        <v>Please complete all cells in row</v>
      </c>
      <c r="BB119" s="3132">
        <v>3</v>
      </c>
      <c r="BC119" s="3485"/>
    </row>
    <row r="120" spans="2:55" ht="15.75" customHeight="1">
      <c r="B120" s="2790" t="s">
        <v>6093</v>
      </c>
      <c r="C120" s="2792" t="s">
        <v>731</v>
      </c>
      <c r="D120" s="2792">
        <v>3</v>
      </c>
      <c r="E120" s="2793"/>
      <c r="F120" s="2793"/>
      <c r="G120" s="2793"/>
      <c r="H120" s="2793"/>
      <c r="I120" s="2793"/>
      <c r="J120" s="2793"/>
      <c r="K120" s="2794"/>
      <c r="L120" s="2800"/>
      <c r="M120" s="2795"/>
      <c r="N120" s="2793"/>
      <c r="O120" s="2793"/>
      <c r="P120" s="2793"/>
      <c r="Q120" s="2793"/>
      <c r="R120" s="2793"/>
      <c r="S120" s="2794"/>
      <c r="U120" s="2795"/>
      <c r="V120" s="2793"/>
      <c r="W120" s="2793"/>
      <c r="X120" s="2793"/>
      <c r="Y120" s="2793"/>
      <c r="Z120" s="2793"/>
      <c r="AA120" s="2794"/>
      <c r="AB120" s="2785"/>
      <c r="AC120" s="2797"/>
      <c r="AD120" s="2797"/>
      <c r="AE120" s="2797"/>
      <c r="AF120" s="2797"/>
      <c r="AG120" s="2797"/>
      <c r="AH120" s="2797"/>
      <c r="AI120" s="2797"/>
      <c r="AJ120" s="2797"/>
      <c r="AK120" s="2797"/>
      <c r="AL120" s="2797"/>
      <c r="AM120" s="2797"/>
      <c r="AN120" s="2797"/>
      <c r="AO120" s="2797"/>
      <c r="AP120" s="2797"/>
      <c r="AQ120" s="2799"/>
      <c r="AR120" s="4730"/>
      <c r="AS120" s="4737"/>
      <c r="AT120" s="4737"/>
      <c r="AU120" s="4737"/>
      <c r="AV120" s="4738"/>
      <c r="AW120" s="2758"/>
      <c r="AX120" s="2548" t="s">
        <v>7626</v>
      </c>
      <c r="BA120" s="3438" t="str">
        <f t="shared" si="1"/>
        <v>Please complete all cells in row</v>
      </c>
      <c r="BB120" s="3132">
        <v>3</v>
      </c>
      <c r="BC120" s="3485"/>
    </row>
    <row r="121" spans="2:55" ht="15.75" customHeight="1">
      <c r="B121" s="2790" t="s">
        <v>6095</v>
      </c>
      <c r="C121" s="2792" t="s">
        <v>731</v>
      </c>
      <c r="D121" s="2792">
        <v>3</v>
      </c>
      <c r="E121" s="2793"/>
      <c r="F121" s="2793"/>
      <c r="G121" s="2793"/>
      <c r="H121" s="2793"/>
      <c r="I121" s="2793"/>
      <c r="J121" s="2793"/>
      <c r="K121" s="2794"/>
      <c r="L121" s="2800"/>
      <c r="M121" s="2795"/>
      <c r="N121" s="2793"/>
      <c r="O121" s="2793"/>
      <c r="P121" s="2793"/>
      <c r="Q121" s="2793"/>
      <c r="R121" s="2793"/>
      <c r="S121" s="2794"/>
      <c r="U121" s="2795"/>
      <c r="V121" s="2793"/>
      <c r="W121" s="2793"/>
      <c r="X121" s="2793"/>
      <c r="Y121" s="2793"/>
      <c r="Z121" s="2793"/>
      <c r="AA121" s="2794"/>
      <c r="AB121" s="2785"/>
      <c r="AC121" s="2797"/>
      <c r="AD121" s="2797"/>
      <c r="AE121" s="2797"/>
      <c r="AF121" s="2797"/>
      <c r="AG121" s="2797"/>
      <c r="AH121" s="2797"/>
      <c r="AI121" s="2797"/>
      <c r="AJ121" s="2797"/>
      <c r="AK121" s="2797"/>
      <c r="AL121" s="2797"/>
      <c r="AM121" s="2797"/>
      <c r="AN121" s="2797"/>
      <c r="AO121" s="2797"/>
      <c r="AP121" s="2797"/>
      <c r="AQ121" s="2799"/>
      <c r="AR121" s="4730"/>
      <c r="AS121" s="4737"/>
      <c r="AT121" s="4737"/>
      <c r="AU121" s="4737"/>
      <c r="AV121" s="4738"/>
      <c r="AW121" s="2758"/>
      <c r="AX121" s="2548" t="s">
        <v>7627</v>
      </c>
      <c r="BA121" s="3438" t="str">
        <f t="shared" si="1"/>
        <v>Please complete all cells in row</v>
      </c>
      <c r="BB121" s="3132">
        <v>3</v>
      </c>
      <c r="BC121" s="3485"/>
    </row>
    <row r="122" spans="2:55" ht="15.75" customHeight="1">
      <c r="B122" s="2790" t="s">
        <v>6097</v>
      </c>
      <c r="C122" s="2792" t="s">
        <v>731</v>
      </c>
      <c r="D122" s="2792">
        <v>3</v>
      </c>
      <c r="E122" s="2793"/>
      <c r="F122" s="2793"/>
      <c r="G122" s="2793"/>
      <c r="H122" s="2793"/>
      <c r="I122" s="2793"/>
      <c r="J122" s="2793"/>
      <c r="K122" s="2794"/>
      <c r="L122" s="2800"/>
      <c r="M122" s="2795"/>
      <c r="N122" s="2793"/>
      <c r="O122" s="2793"/>
      <c r="P122" s="2793"/>
      <c r="Q122" s="2793"/>
      <c r="R122" s="2793"/>
      <c r="S122" s="2794"/>
      <c r="U122" s="2795"/>
      <c r="V122" s="2793"/>
      <c r="W122" s="2793"/>
      <c r="X122" s="2793"/>
      <c r="Y122" s="2793"/>
      <c r="Z122" s="2793"/>
      <c r="AA122" s="2794"/>
      <c r="AB122" s="2785"/>
      <c r="AC122" s="2797"/>
      <c r="AD122" s="2797"/>
      <c r="AE122" s="2797"/>
      <c r="AF122" s="2797"/>
      <c r="AG122" s="2797"/>
      <c r="AH122" s="2797"/>
      <c r="AI122" s="2797"/>
      <c r="AJ122" s="2797"/>
      <c r="AK122" s="2797"/>
      <c r="AL122" s="2797"/>
      <c r="AM122" s="2797"/>
      <c r="AN122" s="2797"/>
      <c r="AO122" s="2797"/>
      <c r="AP122" s="2797"/>
      <c r="AQ122" s="2799"/>
      <c r="AR122" s="4730"/>
      <c r="AS122" s="4737"/>
      <c r="AT122" s="4737"/>
      <c r="AU122" s="4737"/>
      <c r="AV122" s="4738"/>
      <c r="AW122" s="2758"/>
      <c r="AX122" s="2548" t="s">
        <v>7628</v>
      </c>
      <c r="BA122" s="3438" t="str">
        <f t="shared" si="1"/>
        <v>Please complete all cells in row</v>
      </c>
      <c r="BB122" s="3132">
        <v>3</v>
      </c>
      <c r="BC122" s="3485"/>
    </row>
    <row r="123" spans="2:55" ht="15.75" customHeight="1">
      <c r="B123" s="2790" t="s">
        <v>6099</v>
      </c>
      <c r="C123" s="2792" t="s">
        <v>731</v>
      </c>
      <c r="D123" s="2792">
        <v>3</v>
      </c>
      <c r="E123" s="2793"/>
      <c r="F123" s="2793"/>
      <c r="G123" s="2793"/>
      <c r="H123" s="2793"/>
      <c r="I123" s="2793"/>
      <c r="J123" s="2793"/>
      <c r="K123" s="2794"/>
      <c r="L123" s="2800"/>
      <c r="M123" s="2795"/>
      <c r="N123" s="2793"/>
      <c r="O123" s="2793"/>
      <c r="P123" s="2793"/>
      <c r="Q123" s="2793"/>
      <c r="R123" s="2793"/>
      <c r="S123" s="2794"/>
      <c r="U123" s="2795"/>
      <c r="V123" s="2793"/>
      <c r="W123" s="2793"/>
      <c r="X123" s="2793"/>
      <c r="Y123" s="2793"/>
      <c r="Z123" s="2793"/>
      <c r="AA123" s="2794"/>
      <c r="AB123" s="2785"/>
      <c r="AC123" s="2797"/>
      <c r="AD123" s="2797"/>
      <c r="AE123" s="2797"/>
      <c r="AF123" s="2797"/>
      <c r="AG123" s="2797"/>
      <c r="AH123" s="2797"/>
      <c r="AI123" s="2797"/>
      <c r="AJ123" s="2797"/>
      <c r="AK123" s="2797"/>
      <c r="AL123" s="2797"/>
      <c r="AM123" s="2797"/>
      <c r="AN123" s="2797"/>
      <c r="AO123" s="2797"/>
      <c r="AP123" s="2797"/>
      <c r="AQ123" s="2799"/>
      <c r="AR123" s="4730"/>
      <c r="AS123" s="4737"/>
      <c r="AT123" s="4737"/>
      <c r="AU123" s="4737"/>
      <c r="AV123" s="4738"/>
      <c r="AW123" s="2758"/>
      <c r="AX123" s="2548" t="s">
        <v>7629</v>
      </c>
      <c r="BA123" s="3438" t="str">
        <f t="shared" si="1"/>
        <v>Please complete all cells in row</v>
      </c>
      <c r="BB123" s="3132">
        <v>3</v>
      </c>
      <c r="BC123" s="3485"/>
    </row>
    <row r="124" spans="2:55" ht="15.75" customHeight="1">
      <c r="B124" s="2790" t="s">
        <v>6101</v>
      </c>
      <c r="C124" s="2792" t="s">
        <v>731</v>
      </c>
      <c r="D124" s="2792">
        <v>3</v>
      </c>
      <c r="E124" s="2793"/>
      <c r="F124" s="2793"/>
      <c r="G124" s="2793"/>
      <c r="H124" s="2793"/>
      <c r="I124" s="2793"/>
      <c r="J124" s="2793"/>
      <c r="K124" s="2794"/>
      <c r="L124" s="2800"/>
      <c r="M124" s="2795"/>
      <c r="N124" s="2793"/>
      <c r="O124" s="2793"/>
      <c r="P124" s="2793"/>
      <c r="Q124" s="2793"/>
      <c r="R124" s="2793"/>
      <c r="S124" s="2794"/>
      <c r="U124" s="2795"/>
      <c r="V124" s="2793"/>
      <c r="W124" s="2793"/>
      <c r="X124" s="2793"/>
      <c r="Y124" s="2793"/>
      <c r="Z124" s="2793"/>
      <c r="AA124" s="2794"/>
      <c r="AB124" s="2785"/>
      <c r="AC124" s="2797"/>
      <c r="AD124" s="2797"/>
      <c r="AE124" s="2797"/>
      <c r="AF124" s="2797"/>
      <c r="AG124" s="2797"/>
      <c r="AH124" s="2797"/>
      <c r="AI124" s="2797"/>
      <c r="AJ124" s="2797"/>
      <c r="AK124" s="2797"/>
      <c r="AL124" s="2797"/>
      <c r="AM124" s="2797"/>
      <c r="AN124" s="2797"/>
      <c r="AO124" s="2797"/>
      <c r="AP124" s="2797"/>
      <c r="AQ124" s="2799"/>
      <c r="AR124" s="4730"/>
      <c r="AS124" s="4737"/>
      <c r="AT124" s="4737"/>
      <c r="AU124" s="4737"/>
      <c r="AV124" s="4738"/>
      <c r="AW124" s="2758"/>
      <c r="AX124" s="2548" t="s">
        <v>7630</v>
      </c>
      <c r="BA124" s="3438" t="str">
        <f t="shared" si="1"/>
        <v>Please complete all cells in row</v>
      </c>
      <c r="BB124" s="3132">
        <v>3</v>
      </c>
      <c r="BC124" s="3485"/>
    </row>
    <row r="125" spans="2:55" ht="15.75" customHeight="1">
      <c r="B125" s="2790" t="s">
        <v>6103</v>
      </c>
      <c r="C125" s="2792" t="s">
        <v>731</v>
      </c>
      <c r="D125" s="2792">
        <v>3</v>
      </c>
      <c r="E125" s="2793"/>
      <c r="F125" s="2793"/>
      <c r="G125" s="2793"/>
      <c r="H125" s="2793"/>
      <c r="I125" s="2793"/>
      <c r="J125" s="2793"/>
      <c r="K125" s="2794"/>
      <c r="L125" s="2800"/>
      <c r="M125" s="2795"/>
      <c r="N125" s="2793"/>
      <c r="O125" s="2793"/>
      <c r="P125" s="2793"/>
      <c r="Q125" s="2793"/>
      <c r="R125" s="2793"/>
      <c r="S125" s="2794"/>
      <c r="U125" s="2795"/>
      <c r="V125" s="2793"/>
      <c r="W125" s="2793"/>
      <c r="X125" s="2793"/>
      <c r="Y125" s="2793"/>
      <c r="Z125" s="2793"/>
      <c r="AA125" s="2794"/>
      <c r="AB125" s="2785"/>
      <c r="AC125" s="2797"/>
      <c r="AD125" s="2797"/>
      <c r="AE125" s="2797"/>
      <c r="AF125" s="2797"/>
      <c r="AG125" s="2797"/>
      <c r="AH125" s="2797"/>
      <c r="AI125" s="2797"/>
      <c r="AJ125" s="2797"/>
      <c r="AK125" s="2797"/>
      <c r="AL125" s="2797"/>
      <c r="AM125" s="2797"/>
      <c r="AN125" s="2797"/>
      <c r="AO125" s="2797"/>
      <c r="AP125" s="2797"/>
      <c r="AQ125" s="2799"/>
      <c r="AR125" s="4730"/>
      <c r="AS125" s="4737"/>
      <c r="AT125" s="4737"/>
      <c r="AU125" s="4737"/>
      <c r="AV125" s="4738"/>
      <c r="AW125" s="2758"/>
      <c r="AX125" s="2548" t="s">
        <v>7631</v>
      </c>
      <c r="BA125" s="3438" t="str">
        <f t="shared" si="1"/>
        <v>Please complete all cells in row</v>
      </c>
      <c r="BB125" s="3132">
        <v>3</v>
      </c>
      <c r="BC125" s="3485"/>
    </row>
    <row r="126" spans="2:55" ht="15.75" customHeight="1">
      <c r="B126" s="2790" t="s">
        <v>6105</v>
      </c>
      <c r="C126" s="2792" t="s">
        <v>731</v>
      </c>
      <c r="D126" s="2792">
        <v>3</v>
      </c>
      <c r="E126" s="2793"/>
      <c r="F126" s="2793"/>
      <c r="G126" s="2793"/>
      <c r="H126" s="2793"/>
      <c r="I126" s="2793"/>
      <c r="J126" s="2793"/>
      <c r="K126" s="2794"/>
      <c r="L126" s="2800"/>
      <c r="M126" s="2795"/>
      <c r="N126" s="2793"/>
      <c r="O126" s="2793"/>
      <c r="P126" s="2793"/>
      <c r="Q126" s="2793"/>
      <c r="R126" s="2793"/>
      <c r="S126" s="2794"/>
      <c r="U126" s="2795"/>
      <c r="V126" s="2793"/>
      <c r="W126" s="2793"/>
      <c r="X126" s="2793"/>
      <c r="Y126" s="2793"/>
      <c r="Z126" s="2793"/>
      <c r="AA126" s="2794"/>
      <c r="AB126" s="2785"/>
      <c r="AC126" s="2797"/>
      <c r="AD126" s="2797"/>
      <c r="AE126" s="2797"/>
      <c r="AF126" s="2797"/>
      <c r="AG126" s="2797"/>
      <c r="AH126" s="2797"/>
      <c r="AI126" s="2797"/>
      <c r="AJ126" s="2797"/>
      <c r="AK126" s="2797"/>
      <c r="AL126" s="2797"/>
      <c r="AM126" s="2797"/>
      <c r="AN126" s="2797"/>
      <c r="AO126" s="2797"/>
      <c r="AP126" s="2797"/>
      <c r="AQ126" s="2799"/>
      <c r="AR126" s="4730"/>
      <c r="AS126" s="4737"/>
      <c r="AT126" s="4737"/>
      <c r="AU126" s="4737"/>
      <c r="AV126" s="4738"/>
      <c r="AW126" s="2758"/>
      <c r="AX126" s="2548" t="s">
        <v>7632</v>
      </c>
      <c r="BA126" s="3438" t="str">
        <f t="shared" si="1"/>
        <v>Please complete all cells in row</v>
      </c>
      <c r="BB126" s="3132">
        <v>3</v>
      </c>
      <c r="BC126" s="3485"/>
    </row>
    <row r="127" spans="2:55" ht="15.75" customHeight="1">
      <c r="B127" s="2790" t="s">
        <v>6107</v>
      </c>
      <c r="C127" s="2792" t="s">
        <v>731</v>
      </c>
      <c r="D127" s="2792">
        <v>3</v>
      </c>
      <c r="E127" s="2793"/>
      <c r="F127" s="2793"/>
      <c r="G127" s="2793"/>
      <c r="H127" s="2793"/>
      <c r="I127" s="2793"/>
      <c r="J127" s="2793"/>
      <c r="K127" s="2794"/>
      <c r="L127" s="2800"/>
      <c r="M127" s="2795"/>
      <c r="N127" s="2793"/>
      <c r="O127" s="2793"/>
      <c r="P127" s="2793"/>
      <c r="Q127" s="2793"/>
      <c r="R127" s="2793"/>
      <c r="S127" s="2794"/>
      <c r="U127" s="2795"/>
      <c r="V127" s="2793"/>
      <c r="W127" s="2793"/>
      <c r="X127" s="2793"/>
      <c r="Y127" s="2793"/>
      <c r="Z127" s="2793"/>
      <c r="AA127" s="2794"/>
      <c r="AB127" s="2785"/>
      <c r="AC127" s="2797"/>
      <c r="AD127" s="2797"/>
      <c r="AE127" s="2797"/>
      <c r="AF127" s="2797"/>
      <c r="AG127" s="2797"/>
      <c r="AH127" s="2797"/>
      <c r="AI127" s="2797"/>
      <c r="AJ127" s="2797"/>
      <c r="AK127" s="2797"/>
      <c r="AL127" s="2797"/>
      <c r="AM127" s="2797"/>
      <c r="AN127" s="2797"/>
      <c r="AO127" s="2797"/>
      <c r="AP127" s="2797"/>
      <c r="AQ127" s="2799"/>
      <c r="AR127" s="4730"/>
      <c r="AS127" s="4737"/>
      <c r="AT127" s="4737"/>
      <c r="AU127" s="4737"/>
      <c r="AV127" s="4738"/>
      <c r="AW127" s="2758"/>
      <c r="AX127" s="2548" t="s">
        <v>7633</v>
      </c>
      <c r="BA127" s="3438" t="str">
        <f t="shared" si="1"/>
        <v>Please complete all cells in row</v>
      </c>
      <c r="BB127" s="3132">
        <v>3</v>
      </c>
      <c r="BC127" s="3485"/>
    </row>
    <row r="128" spans="2:55" ht="15.75" customHeight="1">
      <c r="B128" s="2790" t="s">
        <v>6109</v>
      </c>
      <c r="C128" s="2792" t="s">
        <v>731</v>
      </c>
      <c r="D128" s="2792">
        <v>3</v>
      </c>
      <c r="E128" s="2793"/>
      <c r="F128" s="2793"/>
      <c r="G128" s="2793"/>
      <c r="H128" s="2793"/>
      <c r="I128" s="2793"/>
      <c r="J128" s="2793"/>
      <c r="K128" s="2794"/>
      <c r="L128" s="2800"/>
      <c r="M128" s="2795"/>
      <c r="N128" s="2793"/>
      <c r="O128" s="2793"/>
      <c r="P128" s="2793"/>
      <c r="Q128" s="2793"/>
      <c r="R128" s="2793"/>
      <c r="S128" s="2794"/>
      <c r="U128" s="2795"/>
      <c r="V128" s="2793"/>
      <c r="W128" s="2793"/>
      <c r="X128" s="2793"/>
      <c r="Y128" s="2793"/>
      <c r="Z128" s="2793"/>
      <c r="AA128" s="2794"/>
      <c r="AB128" s="2785"/>
      <c r="AC128" s="2797"/>
      <c r="AD128" s="2797"/>
      <c r="AE128" s="2797"/>
      <c r="AF128" s="2797"/>
      <c r="AG128" s="2797"/>
      <c r="AH128" s="2797"/>
      <c r="AI128" s="2797"/>
      <c r="AJ128" s="2797"/>
      <c r="AK128" s="2797"/>
      <c r="AL128" s="2797"/>
      <c r="AM128" s="2797"/>
      <c r="AN128" s="2797"/>
      <c r="AO128" s="2797"/>
      <c r="AP128" s="2797"/>
      <c r="AQ128" s="2799"/>
      <c r="AR128" s="4730"/>
      <c r="AS128" s="4737"/>
      <c r="AT128" s="4737"/>
      <c r="AU128" s="4737"/>
      <c r="AV128" s="4738"/>
      <c r="AW128" s="2758"/>
      <c r="AX128" s="2548" t="s">
        <v>7634</v>
      </c>
      <c r="BA128" s="3438" t="str">
        <f t="shared" si="1"/>
        <v>Please complete all cells in row</v>
      </c>
      <c r="BB128" s="3132">
        <v>3</v>
      </c>
      <c r="BC128" s="3485"/>
    </row>
    <row r="129" spans="2:55" ht="15.75" customHeight="1">
      <c r="B129" s="2790" t="s">
        <v>6111</v>
      </c>
      <c r="C129" s="2792" t="s">
        <v>731</v>
      </c>
      <c r="D129" s="2792">
        <v>3</v>
      </c>
      <c r="E129" s="2793"/>
      <c r="F129" s="2793"/>
      <c r="G129" s="2793"/>
      <c r="H129" s="2793"/>
      <c r="I129" s="2793"/>
      <c r="J129" s="2793"/>
      <c r="K129" s="2794"/>
      <c r="L129" s="2800"/>
      <c r="M129" s="2795"/>
      <c r="N129" s="2793"/>
      <c r="O129" s="2793"/>
      <c r="P129" s="2793"/>
      <c r="Q129" s="2793"/>
      <c r="R129" s="2793"/>
      <c r="S129" s="2794"/>
      <c r="U129" s="2795"/>
      <c r="V129" s="2793"/>
      <c r="W129" s="2793"/>
      <c r="X129" s="2793"/>
      <c r="Y129" s="2793"/>
      <c r="Z129" s="2793"/>
      <c r="AA129" s="2794"/>
      <c r="AB129" s="2785"/>
      <c r="AC129" s="2797"/>
      <c r="AD129" s="2797"/>
      <c r="AE129" s="2797"/>
      <c r="AF129" s="2797"/>
      <c r="AG129" s="2797"/>
      <c r="AH129" s="2797"/>
      <c r="AI129" s="2797"/>
      <c r="AJ129" s="2797"/>
      <c r="AK129" s="2797"/>
      <c r="AL129" s="2797"/>
      <c r="AM129" s="2797"/>
      <c r="AN129" s="2797"/>
      <c r="AO129" s="2797"/>
      <c r="AP129" s="2797"/>
      <c r="AQ129" s="2799"/>
      <c r="AR129" s="4730"/>
      <c r="AS129" s="4737"/>
      <c r="AT129" s="4737"/>
      <c r="AU129" s="4737"/>
      <c r="AV129" s="4738"/>
      <c r="AW129" s="2758"/>
      <c r="AX129" s="2548" t="s">
        <v>7635</v>
      </c>
      <c r="BA129" s="3438" t="str">
        <f t="shared" si="1"/>
        <v>Please complete all cells in row</v>
      </c>
      <c r="BB129" s="3132">
        <v>3</v>
      </c>
      <c r="BC129" s="3485"/>
    </row>
    <row r="130" spans="2:55" ht="15.75" customHeight="1">
      <c r="B130" s="2790" t="s">
        <v>6113</v>
      </c>
      <c r="C130" s="2792" t="s">
        <v>731</v>
      </c>
      <c r="D130" s="2792">
        <v>3</v>
      </c>
      <c r="E130" s="2793"/>
      <c r="F130" s="2793"/>
      <c r="G130" s="2793"/>
      <c r="H130" s="2793"/>
      <c r="I130" s="2793"/>
      <c r="J130" s="2793"/>
      <c r="K130" s="2794"/>
      <c r="L130" s="2800"/>
      <c r="M130" s="2795"/>
      <c r="N130" s="2793"/>
      <c r="O130" s="2793"/>
      <c r="P130" s="2793"/>
      <c r="Q130" s="2793"/>
      <c r="R130" s="2793"/>
      <c r="S130" s="2794"/>
      <c r="U130" s="2795"/>
      <c r="V130" s="2793"/>
      <c r="W130" s="2793"/>
      <c r="X130" s="2793"/>
      <c r="Y130" s="2793"/>
      <c r="Z130" s="2793"/>
      <c r="AA130" s="2794"/>
      <c r="AB130" s="2785"/>
      <c r="AC130" s="2797"/>
      <c r="AD130" s="2797"/>
      <c r="AE130" s="2797"/>
      <c r="AF130" s="2797"/>
      <c r="AG130" s="2797"/>
      <c r="AH130" s="2797"/>
      <c r="AI130" s="2797"/>
      <c r="AJ130" s="2797"/>
      <c r="AK130" s="2797"/>
      <c r="AL130" s="2797"/>
      <c r="AM130" s="2797"/>
      <c r="AN130" s="2797"/>
      <c r="AO130" s="2797"/>
      <c r="AP130" s="2797"/>
      <c r="AQ130" s="2799"/>
      <c r="AR130" s="4730"/>
      <c r="AS130" s="4737"/>
      <c r="AT130" s="4737"/>
      <c r="AU130" s="4737"/>
      <c r="AV130" s="4738"/>
      <c r="AW130" s="2758"/>
      <c r="AX130" s="2548" t="s">
        <v>7636</v>
      </c>
      <c r="BA130" s="3438" t="str">
        <f t="shared" si="1"/>
        <v>Please complete all cells in row</v>
      </c>
      <c r="BB130" s="3132">
        <v>3</v>
      </c>
      <c r="BC130" s="3485"/>
    </row>
    <row r="131" spans="2:55" ht="15.75" customHeight="1">
      <c r="B131" s="2790" t="s">
        <v>6115</v>
      </c>
      <c r="C131" s="2792" t="s">
        <v>731</v>
      </c>
      <c r="D131" s="2792">
        <v>3</v>
      </c>
      <c r="E131" s="2793"/>
      <c r="F131" s="2793"/>
      <c r="G131" s="2793"/>
      <c r="H131" s="2793"/>
      <c r="I131" s="2793"/>
      <c r="J131" s="2793"/>
      <c r="K131" s="2794"/>
      <c r="L131" s="2800"/>
      <c r="M131" s="2795"/>
      <c r="N131" s="2793"/>
      <c r="O131" s="2793"/>
      <c r="P131" s="2793"/>
      <c r="Q131" s="2793"/>
      <c r="R131" s="2793"/>
      <c r="S131" s="2794"/>
      <c r="U131" s="2795"/>
      <c r="V131" s="2793"/>
      <c r="W131" s="2793"/>
      <c r="X131" s="2793"/>
      <c r="Y131" s="2793"/>
      <c r="Z131" s="2793"/>
      <c r="AA131" s="2794"/>
      <c r="AB131" s="2785"/>
      <c r="AC131" s="2797"/>
      <c r="AD131" s="2797"/>
      <c r="AE131" s="2797"/>
      <c r="AF131" s="2797"/>
      <c r="AG131" s="2797"/>
      <c r="AH131" s="2797"/>
      <c r="AI131" s="2797"/>
      <c r="AJ131" s="2797"/>
      <c r="AK131" s="2797"/>
      <c r="AL131" s="2797"/>
      <c r="AM131" s="2797"/>
      <c r="AN131" s="2797"/>
      <c r="AO131" s="2797"/>
      <c r="AP131" s="2797"/>
      <c r="AQ131" s="2799"/>
      <c r="AR131" s="4730"/>
      <c r="AS131" s="4737"/>
      <c r="AT131" s="4737"/>
      <c r="AU131" s="4737"/>
      <c r="AV131" s="4738"/>
      <c r="AW131" s="2758"/>
      <c r="AX131" s="2548" t="s">
        <v>7637</v>
      </c>
      <c r="BA131" s="3438" t="str">
        <f t="shared" si="1"/>
        <v>Please complete all cells in row</v>
      </c>
      <c r="BB131" s="3132">
        <v>3</v>
      </c>
      <c r="BC131" s="3485"/>
    </row>
    <row r="132" spans="2:55" ht="15.75" customHeight="1">
      <c r="B132" s="2790" t="s">
        <v>6117</v>
      </c>
      <c r="C132" s="2792" t="s">
        <v>731</v>
      </c>
      <c r="D132" s="2792">
        <v>3</v>
      </c>
      <c r="E132" s="2793"/>
      <c r="F132" s="2793"/>
      <c r="G132" s="2793"/>
      <c r="H132" s="2793"/>
      <c r="I132" s="2793"/>
      <c r="J132" s="2793"/>
      <c r="K132" s="2794"/>
      <c r="L132" s="2800"/>
      <c r="M132" s="2795"/>
      <c r="N132" s="2793"/>
      <c r="O132" s="2793"/>
      <c r="P132" s="2793"/>
      <c r="Q132" s="2793"/>
      <c r="R132" s="2793"/>
      <c r="S132" s="2794"/>
      <c r="U132" s="2795"/>
      <c r="V132" s="2793"/>
      <c r="W132" s="2793"/>
      <c r="X132" s="2793"/>
      <c r="Y132" s="2793"/>
      <c r="Z132" s="2793"/>
      <c r="AA132" s="2794"/>
      <c r="AB132" s="2785"/>
      <c r="AC132" s="2797"/>
      <c r="AD132" s="2797"/>
      <c r="AE132" s="2797"/>
      <c r="AF132" s="2797"/>
      <c r="AG132" s="2797"/>
      <c r="AH132" s="2797"/>
      <c r="AI132" s="2797"/>
      <c r="AJ132" s="2797"/>
      <c r="AK132" s="2797"/>
      <c r="AL132" s="2797"/>
      <c r="AM132" s="2797"/>
      <c r="AN132" s="2797"/>
      <c r="AO132" s="2797"/>
      <c r="AP132" s="2797"/>
      <c r="AQ132" s="2799"/>
      <c r="AR132" s="4730"/>
      <c r="AS132" s="4737"/>
      <c r="AT132" s="4737"/>
      <c r="AU132" s="4737"/>
      <c r="AV132" s="4738"/>
      <c r="AW132" s="2758"/>
      <c r="AX132" s="2548" t="s">
        <v>7638</v>
      </c>
      <c r="BA132" s="3438" t="str">
        <f t="shared" si="1"/>
        <v>Please complete all cells in row</v>
      </c>
      <c r="BB132" s="3132">
        <v>3</v>
      </c>
      <c r="BC132" s="3485"/>
    </row>
    <row r="133" spans="2:55" ht="15.75" customHeight="1">
      <c r="B133" s="2790" t="s">
        <v>6119</v>
      </c>
      <c r="C133" s="2792" t="s">
        <v>731</v>
      </c>
      <c r="D133" s="2792">
        <v>3</v>
      </c>
      <c r="E133" s="2793"/>
      <c r="F133" s="2793"/>
      <c r="G133" s="2793"/>
      <c r="H133" s="2793"/>
      <c r="I133" s="2793"/>
      <c r="J133" s="2793"/>
      <c r="K133" s="2794"/>
      <c r="L133" s="2800"/>
      <c r="M133" s="2795"/>
      <c r="N133" s="2793"/>
      <c r="O133" s="2793"/>
      <c r="P133" s="2793"/>
      <c r="Q133" s="2793"/>
      <c r="R133" s="2793"/>
      <c r="S133" s="2794"/>
      <c r="U133" s="2795"/>
      <c r="V133" s="2793"/>
      <c r="W133" s="2793"/>
      <c r="X133" s="2793"/>
      <c r="Y133" s="2793"/>
      <c r="Z133" s="2793"/>
      <c r="AA133" s="2794"/>
      <c r="AB133" s="2785"/>
      <c r="AC133" s="2797"/>
      <c r="AD133" s="2797"/>
      <c r="AE133" s="2797"/>
      <c r="AF133" s="2797"/>
      <c r="AG133" s="2797"/>
      <c r="AH133" s="2797"/>
      <c r="AI133" s="2797"/>
      <c r="AJ133" s="2797"/>
      <c r="AK133" s="2797"/>
      <c r="AL133" s="2797"/>
      <c r="AM133" s="2797"/>
      <c r="AN133" s="2797"/>
      <c r="AO133" s="2797"/>
      <c r="AP133" s="2797"/>
      <c r="AQ133" s="2799"/>
      <c r="AR133" s="4730"/>
      <c r="AS133" s="4737"/>
      <c r="AT133" s="4737"/>
      <c r="AU133" s="4737"/>
      <c r="AV133" s="4738"/>
      <c r="AW133" s="2758"/>
      <c r="AX133" s="2548" t="s">
        <v>7639</v>
      </c>
      <c r="BA133" s="3438" t="str">
        <f t="shared" si="1"/>
        <v>Please complete all cells in row</v>
      </c>
      <c r="BB133" s="3132">
        <v>3</v>
      </c>
      <c r="BC133" s="3485"/>
    </row>
    <row r="134" spans="2:55" ht="15.75" customHeight="1">
      <c r="B134" s="2790" t="s">
        <v>6121</v>
      </c>
      <c r="C134" s="2792" t="s">
        <v>731</v>
      </c>
      <c r="D134" s="2792">
        <v>3</v>
      </c>
      <c r="E134" s="2793"/>
      <c r="F134" s="2793"/>
      <c r="G134" s="2793"/>
      <c r="H134" s="2793"/>
      <c r="I134" s="2793"/>
      <c r="J134" s="2793"/>
      <c r="K134" s="2794"/>
      <c r="L134" s="2800"/>
      <c r="M134" s="2795"/>
      <c r="N134" s="2793"/>
      <c r="O134" s="2793"/>
      <c r="P134" s="2793"/>
      <c r="Q134" s="2793"/>
      <c r="R134" s="2793"/>
      <c r="S134" s="2794"/>
      <c r="U134" s="2795"/>
      <c r="V134" s="2793"/>
      <c r="W134" s="2793"/>
      <c r="X134" s="2793"/>
      <c r="Y134" s="2793"/>
      <c r="Z134" s="2793"/>
      <c r="AA134" s="2794"/>
      <c r="AB134" s="2785"/>
      <c r="AC134" s="2797"/>
      <c r="AD134" s="2797"/>
      <c r="AE134" s="2797"/>
      <c r="AF134" s="2797"/>
      <c r="AG134" s="2797"/>
      <c r="AH134" s="2797"/>
      <c r="AI134" s="2797"/>
      <c r="AJ134" s="2797"/>
      <c r="AK134" s="2797"/>
      <c r="AL134" s="2797"/>
      <c r="AM134" s="2797"/>
      <c r="AN134" s="2797"/>
      <c r="AO134" s="2797"/>
      <c r="AP134" s="2797"/>
      <c r="AQ134" s="2799"/>
      <c r="AR134" s="4730"/>
      <c r="AS134" s="4737"/>
      <c r="AT134" s="4737"/>
      <c r="AU134" s="4737"/>
      <c r="AV134" s="4738"/>
      <c r="AW134" s="2758"/>
      <c r="AX134" s="2548" t="s">
        <v>7640</v>
      </c>
      <c r="BA134" s="3438" t="str">
        <f t="shared" si="1"/>
        <v>Please complete all cells in row</v>
      </c>
      <c r="BB134" s="3132">
        <v>3</v>
      </c>
      <c r="BC134" s="3485"/>
    </row>
    <row r="135" spans="2:55" ht="15.75" customHeight="1">
      <c r="B135" s="2790" t="s">
        <v>6123</v>
      </c>
      <c r="C135" s="2792" t="s">
        <v>731</v>
      </c>
      <c r="D135" s="2792">
        <v>3</v>
      </c>
      <c r="E135" s="2793"/>
      <c r="F135" s="2793"/>
      <c r="G135" s="2793"/>
      <c r="H135" s="2793"/>
      <c r="I135" s="2793"/>
      <c r="J135" s="2793"/>
      <c r="K135" s="2794"/>
      <c r="L135" s="2800"/>
      <c r="M135" s="2795"/>
      <c r="N135" s="2793"/>
      <c r="O135" s="2793"/>
      <c r="P135" s="2793"/>
      <c r="Q135" s="2793"/>
      <c r="R135" s="2793"/>
      <c r="S135" s="2794"/>
      <c r="U135" s="2795"/>
      <c r="V135" s="2793"/>
      <c r="W135" s="2793"/>
      <c r="X135" s="2793"/>
      <c r="Y135" s="2793"/>
      <c r="Z135" s="2793"/>
      <c r="AA135" s="2794"/>
      <c r="AB135" s="2785"/>
      <c r="AC135" s="2797"/>
      <c r="AD135" s="2797"/>
      <c r="AE135" s="2797"/>
      <c r="AF135" s="2797"/>
      <c r="AG135" s="2797"/>
      <c r="AH135" s="2797"/>
      <c r="AI135" s="2797"/>
      <c r="AJ135" s="2797"/>
      <c r="AK135" s="2797"/>
      <c r="AL135" s="2797"/>
      <c r="AM135" s="2797"/>
      <c r="AN135" s="2797"/>
      <c r="AO135" s="2797"/>
      <c r="AP135" s="2797"/>
      <c r="AQ135" s="2799"/>
      <c r="AR135" s="4730"/>
      <c r="AS135" s="4737"/>
      <c r="AT135" s="4737"/>
      <c r="AU135" s="4737"/>
      <c r="AV135" s="4738"/>
      <c r="AW135" s="2758"/>
      <c r="AX135" s="2548" t="s">
        <v>7641</v>
      </c>
      <c r="BA135" s="3438" t="str">
        <f t="shared" ref="BA135:BA198" si="2">IF( COUNTBLANK(E135:AV135) = BB135, 0, rngIncomplete )</f>
        <v>Please complete all cells in row</v>
      </c>
      <c r="BB135" s="3132">
        <v>3</v>
      </c>
      <c r="BC135" s="3485"/>
    </row>
    <row r="136" spans="2:55" ht="15.75" customHeight="1">
      <c r="B136" s="2790" t="s">
        <v>6125</v>
      </c>
      <c r="C136" s="2792" t="s">
        <v>731</v>
      </c>
      <c r="D136" s="2792">
        <v>3</v>
      </c>
      <c r="E136" s="2793"/>
      <c r="F136" s="2793"/>
      <c r="G136" s="2793"/>
      <c r="H136" s="2793"/>
      <c r="I136" s="2793"/>
      <c r="J136" s="2793"/>
      <c r="K136" s="2794"/>
      <c r="L136" s="2800"/>
      <c r="M136" s="2795"/>
      <c r="N136" s="2793"/>
      <c r="O136" s="2793"/>
      <c r="P136" s="2793"/>
      <c r="Q136" s="2793"/>
      <c r="R136" s="2793"/>
      <c r="S136" s="2794"/>
      <c r="U136" s="2795"/>
      <c r="V136" s="2793"/>
      <c r="W136" s="2793"/>
      <c r="X136" s="2793"/>
      <c r="Y136" s="2793"/>
      <c r="Z136" s="2793"/>
      <c r="AA136" s="2794"/>
      <c r="AB136" s="2785"/>
      <c r="AC136" s="2797"/>
      <c r="AD136" s="2797"/>
      <c r="AE136" s="2797"/>
      <c r="AF136" s="2797"/>
      <c r="AG136" s="2797"/>
      <c r="AH136" s="2797"/>
      <c r="AI136" s="2797"/>
      <c r="AJ136" s="2797"/>
      <c r="AK136" s="2797"/>
      <c r="AL136" s="2797"/>
      <c r="AM136" s="2797"/>
      <c r="AN136" s="2797"/>
      <c r="AO136" s="2797"/>
      <c r="AP136" s="2797"/>
      <c r="AQ136" s="2799"/>
      <c r="AR136" s="4730"/>
      <c r="AS136" s="4737"/>
      <c r="AT136" s="4737"/>
      <c r="AU136" s="4737"/>
      <c r="AV136" s="4738"/>
      <c r="AW136" s="2758"/>
      <c r="AX136" s="2548" t="s">
        <v>7642</v>
      </c>
      <c r="BA136" s="3438" t="str">
        <f t="shared" si="2"/>
        <v>Please complete all cells in row</v>
      </c>
      <c r="BB136" s="3132">
        <v>3</v>
      </c>
      <c r="BC136" s="3485"/>
    </row>
    <row r="137" spans="2:55" ht="15.75" customHeight="1">
      <c r="B137" s="2790" t="s">
        <v>6127</v>
      </c>
      <c r="C137" s="2792" t="s">
        <v>731</v>
      </c>
      <c r="D137" s="2792">
        <v>3</v>
      </c>
      <c r="E137" s="2793"/>
      <c r="F137" s="2793"/>
      <c r="G137" s="2793"/>
      <c r="H137" s="2793"/>
      <c r="I137" s="2793"/>
      <c r="J137" s="2793"/>
      <c r="K137" s="2794"/>
      <c r="L137" s="2800"/>
      <c r="M137" s="2795"/>
      <c r="N137" s="2793"/>
      <c r="O137" s="2793"/>
      <c r="P137" s="2793"/>
      <c r="Q137" s="2793"/>
      <c r="R137" s="2793"/>
      <c r="S137" s="2794"/>
      <c r="U137" s="2795"/>
      <c r="V137" s="2793"/>
      <c r="W137" s="2793"/>
      <c r="X137" s="2793"/>
      <c r="Y137" s="2793"/>
      <c r="Z137" s="2793"/>
      <c r="AA137" s="2794"/>
      <c r="AB137" s="2785"/>
      <c r="AC137" s="2797"/>
      <c r="AD137" s="2797"/>
      <c r="AE137" s="2797"/>
      <c r="AF137" s="2797"/>
      <c r="AG137" s="2797"/>
      <c r="AH137" s="2797"/>
      <c r="AI137" s="2797"/>
      <c r="AJ137" s="2797"/>
      <c r="AK137" s="2797"/>
      <c r="AL137" s="2797"/>
      <c r="AM137" s="2797"/>
      <c r="AN137" s="2797"/>
      <c r="AO137" s="2797"/>
      <c r="AP137" s="2797"/>
      <c r="AQ137" s="2799"/>
      <c r="AR137" s="4730"/>
      <c r="AS137" s="4737"/>
      <c r="AT137" s="4737"/>
      <c r="AU137" s="4737"/>
      <c r="AV137" s="4738"/>
      <c r="AW137" s="2758"/>
      <c r="AX137" s="2548" t="s">
        <v>7643</v>
      </c>
      <c r="BA137" s="3438" t="str">
        <f t="shared" si="2"/>
        <v>Please complete all cells in row</v>
      </c>
      <c r="BB137" s="3132">
        <v>3</v>
      </c>
      <c r="BC137" s="3485"/>
    </row>
    <row r="138" spans="2:55" ht="15.75" customHeight="1">
      <c r="B138" s="2790" t="s">
        <v>6129</v>
      </c>
      <c r="C138" s="2792" t="s">
        <v>731</v>
      </c>
      <c r="D138" s="2792">
        <v>3</v>
      </c>
      <c r="E138" s="2793"/>
      <c r="F138" s="2793"/>
      <c r="G138" s="2793"/>
      <c r="H138" s="2793"/>
      <c r="I138" s="2793"/>
      <c r="J138" s="2793"/>
      <c r="K138" s="2794"/>
      <c r="L138" s="2800"/>
      <c r="M138" s="2795"/>
      <c r="N138" s="2793"/>
      <c r="O138" s="2793"/>
      <c r="P138" s="2793"/>
      <c r="Q138" s="2793"/>
      <c r="R138" s="2793"/>
      <c r="S138" s="2794"/>
      <c r="U138" s="2795"/>
      <c r="V138" s="2793"/>
      <c r="W138" s="2793"/>
      <c r="X138" s="2793"/>
      <c r="Y138" s="2793"/>
      <c r="Z138" s="2793"/>
      <c r="AA138" s="2794"/>
      <c r="AB138" s="2785"/>
      <c r="AC138" s="2797"/>
      <c r="AD138" s="2797"/>
      <c r="AE138" s="2797"/>
      <c r="AF138" s="2797"/>
      <c r="AG138" s="2797"/>
      <c r="AH138" s="2797"/>
      <c r="AI138" s="2797"/>
      <c r="AJ138" s="2797"/>
      <c r="AK138" s="2797"/>
      <c r="AL138" s="2797"/>
      <c r="AM138" s="2797"/>
      <c r="AN138" s="2797"/>
      <c r="AO138" s="2797"/>
      <c r="AP138" s="2797"/>
      <c r="AQ138" s="2799"/>
      <c r="AR138" s="4730"/>
      <c r="AS138" s="4737"/>
      <c r="AT138" s="4737"/>
      <c r="AU138" s="4737"/>
      <c r="AV138" s="4738"/>
      <c r="AW138" s="2758"/>
      <c r="AX138" s="2548" t="s">
        <v>7644</v>
      </c>
      <c r="BA138" s="3438" t="str">
        <f t="shared" si="2"/>
        <v>Please complete all cells in row</v>
      </c>
      <c r="BB138" s="3132">
        <v>3</v>
      </c>
      <c r="BC138" s="3485"/>
    </row>
    <row r="139" spans="2:55" ht="15.75" customHeight="1">
      <c r="B139" s="2790" t="s">
        <v>6131</v>
      </c>
      <c r="C139" s="2792" t="s">
        <v>731</v>
      </c>
      <c r="D139" s="2792">
        <v>3</v>
      </c>
      <c r="E139" s="2793"/>
      <c r="F139" s="2793"/>
      <c r="G139" s="2793"/>
      <c r="H139" s="2793"/>
      <c r="I139" s="2793"/>
      <c r="J139" s="2793"/>
      <c r="K139" s="2794"/>
      <c r="L139" s="2800"/>
      <c r="M139" s="2795"/>
      <c r="N139" s="2793"/>
      <c r="O139" s="2793"/>
      <c r="P139" s="2793"/>
      <c r="Q139" s="2793"/>
      <c r="R139" s="2793"/>
      <c r="S139" s="2794"/>
      <c r="U139" s="2795"/>
      <c r="V139" s="2793"/>
      <c r="W139" s="2793"/>
      <c r="X139" s="2793"/>
      <c r="Y139" s="2793"/>
      <c r="Z139" s="2793"/>
      <c r="AA139" s="2794"/>
      <c r="AB139" s="2785"/>
      <c r="AC139" s="2797"/>
      <c r="AD139" s="2797"/>
      <c r="AE139" s="2797"/>
      <c r="AF139" s="2797"/>
      <c r="AG139" s="2797"/>
      <c r="AH139" s="2797"/>
      <c r="AI139" s="2797"/>
      <c r="AJ139" s="2797"/>
      <c r="AK139" s="2797"/>
      <c r="AL139" s="2797"/>
      <c r="AM139" s="2797"/>
      <c r="AN139" s="2797"/>
      <c r="AO139" s="2797"/>
      <c r="AP139" s="2797"/>
      <c r="AQ139" s="2799"/>
      <c r="AR139" s="4730"/>
      <c r="AS139" s="4737"/>
      <c r="AT139" s="4737"/>
      <c r="AU139" s="4737"/>
      <c r="AV139" s="4738"/>
      <c r="AW139" s="2758"/>
      <c r="AX139" s="2548" t="s">
        <v>7645</v>
      </c>
      <c r="BA139" s="3438" t="str">
        <f t="shared" si="2"/>
        <v>Please complete all cells in row</v>
      </c>
      <c r="BB139" s="3132">
        <v>3</v>
      </c>
      <c r="BC139" s="3485"/>
    </row>
    <row r="140" spans="2:55" ht="15.75" customHeight="1">
      <c r="B140" s="2790" t="s">
        <v>6133</v>
      </c>
      <c r="C140" s="2792" t="s">
        <v>731</v>
      </c>
      <c r="D140" s="2792">
        <v>3</v>
      </c>
      <c r="E140" s="2793"/>
      <c r="F140" s="2793"/>
      <c r="G140" s="2793"/>
      <c r="H140" s="2793"/>
      <c r="I140" s="2793"/>
      <c r="J140" s="2793"/>
      <c r="K140" s="2794"/>
      <c r="L140" s="2800"/>
      <c r="M140" s="2795"/>
      <c r="N140" s="2793"/>
      <c r="O140" s="2793"/>
      <c r="P140" s="2793"/>
      <c r="Q140" s="2793"/>
      <c r="R140" s="2793"/>
      <c r="S140" s="2794"/>
      <c r="U140" s="2795"/>
      <c r="V140" s="2793"/>
      <c r="W140" s="2793"/>
      <c r="X140" s="2793"/>
      <c r="Y140" s="2793"/>
      <c r="Z140" s="2793"/>
      <c r="AA140" s="2794"/>
      <c r="AB140" s="2785"/>
      <c r="AC140" s="2797"/>
      <c r="AD140" s="2797"/>
      <c r="AE140" s="2797"/>
      <c r="AF140" s="2797"/>
      <c r="AG140" s="2797"/>
      <c r="AH140" s="2797"/>
      <c r="AI140" s="2797"/>
      <c r="AJ140" s="2797"/>
      <c r="AK140" s="2797"/>
      <c r="AL140" s="2797"/>
      <c r="AM140" s="2797"/>
      <c r="AN140" s="2797"/>
      <c r="AO140" s="2797"/>
      <c r="AP140" s="2797"/>
      <c r="AQ140" s="2799"/>
      <c r="AR140" s="4730"/>
      <c r="AS140" s="4737"/>
      <c r="AT140" s="4737"/>
      <c r="AU140" s="4737"/>
      <c r="AV140" s="4738"/>
      <c r="AW140" s="2758"/>
      <c r="AX140" s="2548" t="s">
        <v>7646</v>
      </c>
      <c r="BA140" s="3438" t="str">
        <f t="shared" si="2"/>
        <v>Please complete all cells in row</v>
      </c>
      <c r="BB140" s="3132">
        <v>3</v>
      </c>
      <c r="BC140" s="3485"/>
    </row>
    <row r="141" spans="2:55" ht="15.75" customHeight="1">
      <c r="B141" s="2790" t="s">
        <v>6135</v>
      </c>
      <c r="C141" s="2792" t="s">
        <v>731</v>
      </c>
      <c r="D141" s="2792">
        <v>3</v>
      </c>
      <c r="E141" s="2793"/>
      <c r="F141" s="2793"/>
      <c r="G141" s="2793"/>
      <c r="H141" s="2793"/>
      <c r="I141" s="2793"/>
      <c r="J141" s="2793"/>
      <c r="K141" s="2794"/>
      <c r="L141" s="2800"/>
      <c r="M141" s="2795"/>
      <c r="N141" s="2793"/>
      <c r="O141" s="2793"/>
      <c r="P141" s="2793"/>
      <c r="Q141" s="2793"/>
      <c r="R141" s="2793"/>
      <c r="S141" s="2794"/>
      <c r="U141" s="2795"/>
      <c r="V141" s="2793"/>
      <c r="W141" s="2793"/>
      <c r="X141" s="2793"/>
      <c r="Y141" s="2793"/>
      <c r="Z141" s="2793"/>
      <c r="AA141" s="2794"/>
      <c r="AB141" s="2785"/>
      <c r="AC141" s="2797"/>
      <c r="AD141" s="2797"/>
      <c r="AE141" s="2797"/>
      <c r="AF141" s="2797"/>
      <c r="AG141" s="2797"/>
      <c r="AH141" s="2797"/>
      <c r="AI141" s="2797"/>
      <c r="AJ141" s="2797"/>
      <c r="AK141" s="2797"/>
      <c r="AL141" s="2797"/>
      <c r="AM141" s="2797"/>
      <c r="AN141" s="2797"/>
      <c r="AO141" s="2797"/>
      <c r="AP141" s="2797"/>
      <c r="AQ141" s="2799"/>
      <c r="AR141" s="4730"/>
      <c r="AS141" s="4737"/>
      <c r="AT141" s="4737"/>
      <c r="AU141" s="4737"/>
      <c r="AV141" s="4738"/>
      <c r="AW141" s="2758"/>
      <c r="AX141" s="2548" t="s">
        <v>7647</v>
      </c>
      <c r="BA141" s="3438" t="str">
        <f t="shared" si="2"/>
        <v>Please complete all cells in row</v>
      </c>
      <c r="BB141" s="3132">
        <v>3</v>
      </c>
      <c r="BC141" s="3485"/>
    </row>
    <row r="142" spans="2:55" ht="15.75" customHeight="1">
      <c r="B142" s="2790" t="s">
        <v>6137</v>
      </c>
      <c r="C142" s="2792" t="s">
        <v>731</v>
      </c>
      <c r="D142" s="2792">
        <v>3</v>
      </c>
      <c r="E142" s="2793"/>
      <c r="F142" s="2793"/>
      <c r="G142" s="2793"/>
      <c r="H142" s="2793"/>
      <c r="I142" s="2793"/>
      <c r="J142" s="2793"/>
      <c r="K142" s="2794"/>
      <c r="L142" s="2800"/>
      <c r="M142" s="2795"/>
      <c r="N142" s="2793"/>
      <c r="O142" s="2793"/>
      <c r="P142" s="2793"/>
      <c r="Q142" s="2793"/>
      <c r="R142" s="2793"/>
      <c r="S142" s="2794"/>
      <c r="U142" s="2795"/>
      <c r="V142" s="2793"/>
      <c r="W142" s="2793"/>
      <c r="X142" s="2793"/>
      <c r="Y142" s="2793"/>
      <c r="Z142" s="2793"/>
      <c r="AA142" s="2794"/>
      <c r="AB142" s="2785"/>
      <c r="AC142" s="2797"/>
      <c r="AD142" s="2797"/>
      <c r="AE142" s="2797"/>
      <c r="AF142" s="2797"/>
      <c r="AG142" s="2797"/>
      <c r="AH142" s="2797"/>
      <c r="AI142" s="2797"/>
      <c r="AJ142" s="2797"/>
      <c r="AK142" s="2797"/>
      <c r="AL142" s="2797"/>
      <c r="AM142" s="2797"/>
      <c r="AN142" s="2797"/>
      <c r="AO142" s="2797"/>
      <c r="AP142" s="2797"/>
      <c r="AQ142" s="2799"/>
      <c r="AR142" s="4730"/>
      <c r="AS142" s="4737"/>
      <c r="AT142" s="4737"/>
      <c r="AU142" s="4737"/>
      <c r="AV142" s="4738"/>
      <c r="AW142" s="2758"/>
      <c r="AX142" s="2548" t="s">
        <v>7648</v>
      </c>
      <c r="BA142" s="3438" t="str">
        <f t="shared" si="2"/>
        <v>Please complete all cells in row</v>
      </c>
      <c r="BB142" s="3132">
        <v>3</v>
      </c>
      <c r="BC142" s="3485"/>
    </row>
    <row r="143" spans="2:55" ht="15.75" customHeight="1">
      <c r="B143" s="2790" t="s">
        <v>6139</v>
      </c>
      <c r="C143" s="2792" t="s">
        <v>731</v>
      </c>
      <c r="D143" s="2792">
        <v>3</v>
      </c>
      <c r="E143" s="2793"/>
      <c r="F143" s="2793"/>
      <c r="G143" s="2793"/>
      <c r="H143" s="2793"/>
      <c r="I143" s="2793"/>
      <c r="J143" s="2793"/>
      <c r="K143" s="2794"/>
      <c r="L143" s="2800"/>
      <c r="M143" s="2795"/>
      <c r="N143" s="2793"/>
      <c r="O143" s="2793"/>
      <c r="P143" s="2793"/>
      <c r="Q143" s="2793"/>
      <c r="R143" s="2793"/>
      <c r="S143" s="2794"/>
      <c r="U143" s="2795"/>
      <c r="V143" s="2793"/>
      <c r="W143" s="2793"/>
      <c r="X143" s="2793"/>
      <c r="Y143" s="2793"/>
      <c r="Z143" s="2793"/>
      <c r="AA143" s="2794"/>
      <c r="AB143" s="2785"/>
      <c r="AC143" s="2797"/>
      <c r="AD143" s="2797"/>
      <c r="AE143" s="2797"/>
      <c r="AF143" s="2797"/>
      <c r="AG143" s="2797"/>
      <c r="AH143" s="2797"/>
      <c r="AI143" s="2797"/>
      <c r="AJ143" s="2797"/>
      <c r="AK143" s="2797"/>
      <c r="AL143" s="2797"/>
      <c r="AM143" s="2797"/>
      <c r="AN143" s="2797"/>
      <c r="AO143" s="2797"/>
      <c r="AP143" s="2797"/>
      <c r="AQ143" s="2799"/>
      <c r="AR143" s="4730"/>
      <c r="AS143" s="4737"/>
      <c r="AT143" s="4737"/>
      <c r="AU143" s="4737"/>
      <c r="AV143" s="4738"/>
      <c r="AW143" s="2758"/>
      <c r="AX143" s="2548" t="s">
        <v>7649</v>
      </c>
      <c r="BA143" s="3438" t="str">
        <f t="shared" si="2"/>
        <v>Please complete all cells in row</v>
      </c>
      <c r="BB143" s="3132">
        <v>3</v>
      </c>
      <c r="BC143" s="3485"/>
    </row>
    <row r="144" spans="2:55" ht="15.75" customHeight="1">
      <c r="B144" s="2790" t="s">
        <v>6141</v>
      </c>
      <c r="C144" s="2792" t="s">
        <v>731</v>
      </c>
      <c r="D144" s="2792">
        <v>3</v>
      </c>
      <c r="E144" s="2793"/>
      <c r="F144" s="2793"/>
      <c r="G144" s="2793"/>
      <c r="H144" s="2793"/>
      <c r="I144" s="2793"/>
      <c r="J144" s="2793"/>
      <c r="K144" s="2794"/>
      <c r="L144" s="2800"/>
      <c r="M144" s="2795"/>
      <c r="N144" s="2793"/>
      <c r="O144" s="2793"/>
      <c r="P144" s="2793"/>
      <c r="Q144" s="2793"/>
      <c r="R144" s="2793"/>
      <c r="S144" s="2794"/>
      <c r="U144" s="2795"/>
      <c r="V144" s="2793"/>
      <c r="W144" s="2793"/>
      <c r="X144" s="2793"/>
      <c r="Y144" s="2793"/>
      <c r="Z144" s="2793"/>
      <c r="AA144" s="2794"/>
      <c r="AB144" s="2785"/>
      <c r="AC144" s="2797"/>
      <c r="AD144" s="2797"/>
      <c r="AE144" s="2797"/>
      <c r="AF144" s="2797"/>
      <c r="AG144" s="2797"/>
      <c r="AH144" s="2797"/>
      <c r="AI144" s="2797"/>
      <c r="AJ144" s="2797"/>
      <c r="AK144" s="2797"/>
      <c r="AL144" s="2797"/>
      <c r="AM144" s="2797"/>
      <c r="AN144" s="2797"/>
      <c r="AO144" s="2797"/>
      <c r="AP144" s="2797"/>
      <c r="AQ144" s="2799"/>
      <c r="AR144" s="4730"/>
      <c r="AS144" s="4737"/>
      <c r="AT144" s="4737"/>
      <c r="AU144" s="4737"/>
      <c r="AV144" s="4738"/>
      <c r="AW144" s="2758"/>
      <c r="AX144" s="2548" t="s">
        <v>7650</v>
      </c>
      <c r="BA144" s="3438" t="str">
        <f t="shared" si="2"/>
        <v>Please complete all cells in row</v>
      </c>
      <c r="BB144" s="3132">
        <v>3</v>
      </c>
      <c r="BC144" s="3485"/>
    </row>
    <row r="145" spans="2:55" ht="15.75" customHeight="1">
      <c r="B145" s="2790" t="s">
        <v>6143</v>
      </c>
      <c r="C145" s="2792" t="s">
        <v>731</v>
      </c>
      <c r="D145" s="2792">
        <v>3</v>
      </c>
      <c r="E145" s="2793"/>
      <c r="F145" s="2793"/>
      <c r="G145" s="2793"/>
      <c r="H145" s="2793"/>
      <c r="I145" s="2793"/>
      <c r="J145" s="2793"/>
      <c r="K145" s="2794"/>
      <c r="L145" s="2800"/>
      <c r="M145" s="2795"/>
      <c r="N145" s="2793"/>
      <c r="O145" s="2793"/>
      <c r="P145" s="2793"/>
      <c r="Q145" s="2793"/>
      <c r="R145" s="2793"/>
      <c r="S145" s="2794"/>
      <c r="U145" s="2795"/>
      <c r="V145" s="2793"/>
      <c r="W145" s="2793"/>
      <c r="X145" s="2793"/>
      <c r="Y145" s="2793"/>
      <c r="Z145" s="2793"/>
      <c r="AA145" s="2794"/>
      <c r="AB145" s="2785"/>
      <c r="AC145" s="2797"/>
      <c r="AD145" s="2797"/>
      <c r="AE145" s="2797"/>
      <c r="AF145" s="2797"/>
      <c r="AG145" s="2797"/>
      <c r="AH145" s="2797"/>
      <c r="AI145" s="2797"/>
      <c r="AJ145" s="2797"/>
      <c r="AK145" s="2797"/>
      <c r="AL145" s="2797"/>
      <c r="AM145" s="2797"/>
      <c r="AN145" s="2797"/>
      <c r="AO145" s="2797"/>
      <c r="AP145" s="2797"/>
      <c r="AQ145" s="2799"/>
      <c r="AR145" s="4730"/>
      <c r="AS145" s="4737"/>
      <c r="AT145" s="4737"/>
      <c r="AU145" s="4737"/>
      <c r="AV145" s="4738"/>
      <c r="AW145" s="2758"/>
      <c r="AX145" s="2548" t="s">
        <v>7651</v>
      </c>
      <c r="BA145" s="3438" t="str">
        <f t="shared" si="2"/>
        <v>Please complete all cells in row</v>
      </c>
      <c r="BB145" s="3132">
        <v>3</v>
      </c>
      <c r="BC145" s="3485"/>
    </row>
    <row r="146" spans="2:55" ht="15.75" customHeight="1">
      <c r="B146" s="2790" t="s">
        <v>6145</v>
      </c>
      <c r="C146" s="2792" t="s">
        <v>731</v>
      </c>
      <c r="D146" s="2792">
        <v>3</v>
      </c>
      <c r="E146" s="2793"/>
      <c r="F146" s="2793"/>
      <c r="G146" s="2793"/>
      <c r="H146" s="2793"/>
      <c r="I146" s="2793"/>
      <c r="J146" s="2793"/>
      <c r="K146" s="2794"/>
      <c r="L146" s="2800"/>
      <c r="M146" s="2795"/>
      <c r="N146" s="2793"/>
      <c r="O146" s="2793"/>
      <c r="P146" s="2793"/>
      <c r="Q146" s="2793"/>
      <c r="R146" s="2793"/>
      <c r="S146" s="2794"/>
      <c r="U146" s="2795"/>
      <c r="V146" s="2793"/>
      <c r="W146" s="2793"/>
      <c r="X146" s="2793"/>
      <c r="Y146" s="2793"/>
      <c r="Z146" s="2793"/>
      <c r="AA146" s="2794"/>
      <c r="AB146" s="2785"/>
      <c r="AC146" s="2797"/>
      <c r="AD146" s="2797"/>
      <c r="AE146" s="2797"/>
      <c r="AF146" s="2797"/>
      <c r="AG146" s="2797"/>
      <c r="AH146" s="2797"/>
      <c r="AI146" s="2797"/>
      <c r="AJ146" s="2797"/>
      <c r="AK146" s="2797"/>
      <c r="AL146" s="2797"/>
      <c r="AM146" s="2797"/>
      <c r="AN146" s="2797"/>
      <c r="AO146" s="2797"/>
      <c r="AP146" s="2797"/>
      <c r="AQ146" s="2799"/>
      <c r="AR146" s="4730"/>
      <c r="AS146" s="4737"/>
      <c r="AT146" s="4737"/>
      <c r="AU146" s="4737"/>
      <c r="AV146" s="4738"/>
      <c r="AW146" s="2758"/>
      <c r="AX146" s="2548" t="s">
        <v>7652</v>
      </c>
      <c r="BA146" s="3438" t="str">
        <f t="shared" si="2"/>
        <v>Please complete all cells in row</v>
      </c>
      <c r="BB146" s="3132">
        <v>3</v>
      </c>
      <c r="BC146" s="3485"/>
    </row>
    <row r="147" spans="2:55" ht="15.75" customHeight="1">
      <c r="B147" s="2790" t="s">
        <v>6147</v>
      </c>
      <c r="C147" s="2792" t="s">
        <v>731</v>
      </c>
      <c r="D147" s="2792">
        <v>3</v>
      </c>
      <c r="E147" s="2793"/>
      <c r="F147" s="2793"/>
      <c r="G147" s="2793"/>
      <c r="H147" s="2793"/>
      <c r="I147" s="2793"/>
      <c r="J147" s="2793"/>
      <c r="K147" s="2794"/>
      <c r="L147" s="2800"/>
      <c r="M147" s="2795"/>
      <c r="N147" s="2793"/>
      <c r="O147" s="2793"/>
      <c r="P147" s="2793"/>
      <c r="Q147" s="2793"/>
      <c r="R147" s="2793"/>
      <c r="S147" s="2794"/>
      <c r="U147" s="2795"/>
      <c r="V147" s="2793"/>
      <c r="W147" s="2793"/>
      <c r="X147" s="2793"/>
      <c r="Y147" s="2793"/>
      <c r="Z147" s="2793"/>
      <c r="AA147" s="2794"/>
      <c r="AB147" s="2785"/>
      <c r="AC147" s="2797"/>
      <c r="AD147" s="2797"/>
      <c r="AE147" s="2797"/>
      <c r="AF147" s="2797"/>
      <c r="AG147" s="2797"/>
      <c r="AH147" s="2797"/>
      <c r="AI147" s="2797"/>
      <c r="AJ147" s="2797"/>
      <c r="AK147" s="2797"/>
      <c r="AL147" s="2797"/>
      <c r="AM147" s="2797"/>
      <c r="AN147" s="2797"/>
      <c r="AO147" s="2797"/>
      <c r="AP147" s="2797"/>
      <c r="AQ147" s="2799"/>
      <c r="AR147" s="4730"/>
      <c r="AS147" s="4737"/>
      <c r="AT147" s="4737"/>
      <c r="AU147" s="4737"/>
      <c r="AV147" s="4738"/>
      <c r="AW147" s="2758"/>
      <c r="AX147" s="2548" t="s">
        <v>7653</v>
      </c>
      <c r="BA147" s="3438" t="str">
        <f t="shared" si="2"/>
        <v>Please complete all cells in row</v>
      </c>
      <c r="BB147" s="3132">
        <v>3</v>
      </c>
      <c r="BC147" s="3485"/>
    </row>
    <row r="148" spans="2:55" ht="15.75" customHeight="1">
      <c r="B148" s="2790" t="s">
        <v>6149</v>
      </c>
      <c r="C148" s="2792" t="s">
        <v>731</v>
      </c>
      <c r="D148" s="2792">
        <v>3</v>
      </c>
      <c r="E148" s="2793"/>
      <c r="F148" s="2793"/>
      <c r="G148" s="2793"/>
      <c r="H148" s="2793"/>
      <c r="I148" s="2793"/>
      <c r="J148" s="2793"/>
      <c r="K148" s="2794"/>
      <c r="L148" s="2800"/>
      <c r="M148" s="2795"/>
      <c r="N148" s="2793"/>
      <c r="O148" s="2793"/>
      <c r="P148" s="2793"/>
      <c r="Q148" s="2793"/>
      <c r="R148" s="2793"/>
      <c r="S148" s="2794"/>
      <c r="U148" s="2795"/>
      <c r="V148" s="2793"/>
      <c r="W148" s="2793"/>
      <c r="X148" s="2793"/>
      <c r="Y148" s="2793"/>
      <c r="Z148" s="2793"/>
      <c r="AA148" s="2794"/>
      <c r="AB148" s="2785"/>
      <c r="AC148" s="2797"/>
      <c r="AD148" s="2797"/>
      <c r="AE148" s="2797"/>
      <c r="AF148" s="2797"/>
      <c r="AG148" s="2797"/>
      <c r="AH148" s="2797"/>
      <c r="AI148" s="2797"/>
      <c r="AJ148" s="2797"/>
      <c r="AK148" s="2797"/>
      <c r="AL148" s="2797"/>
      <c r="AM148" s="2797"/>
      <c r="AN148" s="2797"/>
      <c r="AO148" s="2797"/>
      <c r="AP148" s="2797"/>
      <c r="AQ148" s="2799"/>
      <c r="AR148" s="4730"/>
      <c r="AS148" s="4737"/>
      <c r="AT148" s="4737"/>
      <c r="AU148" s="4737"/>
      <c r="AV148" s="4738"/>
      <c r="AW148" s="2758"/>
      <c r="AX148" s="2548" t="s">
        <v>7654</v>
      </c>
      <c r="BA148" s="3438" t="str">
        <f t="shared" si="2"/>
        <v>Please complete all cells in row</v>
      </c>
      <c r="BB148" s="3132">
        <v>3</v>
      </c>
      <c r="BC148" s="3485"/>
    </row>
    <row r="149" spans="2:55" ht="15.75" customHeight="1">
      <c r="B149" s="2790" t="s">
        <v>6151</v>
      </c>
      <c r="C149" s="2792" t="s">
        <v>731</v>
      </c>
      <c r="D149" s="2792">
        <v>3</v>
      </c>
      <c r="E149" s="2793"/>
      <c r="F149" s="2793"/>
      <c r="G149" s="2793"/>
      <c r="H149" s="2793"/>
      <c r="I149" s="2793"/>
      <c r="J149" s="2793"/>
      <c r="K149" s="2794"/>
      <c r="L149" s="2800"/>
      <c r="M149" s="2795"/>
      <c r="N149" s="2793"/>
      <c r="O149" s="2793"/>
      <c r="P149" s="2793"/>
      <c r="Q149" s="2793"/>
      <c r="R149" s="2793"/>
      <c r="S149" s="2794"/>
      <c r="U149" s="2795"/>
      <c r="V149" s="2793"/>
      <c r="W149" s="2793"/>
      <c r="X149" s="2793"/>
      <c r="Y149" s="2793"/>
      <c r="Z149" s="2793"/>
      <c r="AA149" s="2794"/>
      <c r="AB149" s="2785"/>
      <c r="AC149" s="2797"/>
      <c r="AD149" s="2797"/>
      <c r="AE149" s="2797"/>
      <c r="AF149" s="2797"/>
      <c r="AG149" s="2797"/>
      <c r="AH149" s="2797"/>
      <c r="AI149" s="2797"/>
      <c r="AJ149" s="2797"/>
      <c r="AK149" s="2797"/>
      <c r="AL149" s="2797"/>
      <c r="AM149" s="2797"/>
      <c r="AN149" s="2797"/>
      <c r="AO149" s="2797"/>
      <c r="AP149" s="2797"/>
      <c r="AQ149" s="2799"/>
      <c r="AR149" s="4730"/>
      <c r="AS149" s="4737"/>
      <c r="AT149" s="4737"/>
      <c r="AU149" s="4737"/>
      <c r="AV149" s="4738"/>
      <c r="AW149" s="2758"/>
      <c r="AX149" s="2548" t="s">
        <v>7655</v>
      </c>
      <c r="BA149" s="3438" t="str">
        <f t="shared" si="2"/>
        <v>Please complete all cells in row</v>
      </c>
      <c r="BB149" s="3132">
        <v>3</v>
      </c>
      <c r="BC149" s="3485"/>
    </row>
    <row r="150" spans="2:55" ht="15.75" customHeight="1">
      <c r="B150" s="2790" t="s">
        <v>6153</v>
      </c>
      <c r="C150" s="2792" t="s">
        <v>731</v>
      </c>
      <c r="D150" s="2792">
        <v>3</v>
      </c>
      <c r="E150" s="2793"/>
      <c r="F150" s="2793"/>
      <c r="G150" s="2793"/>
      <c r="H150" s="2793"/>
      <c r="I150" s="2793"/>
      <c r="J150" s="2793"/>
      <c r="K150" s="2794"/>
      <c r="L150" s="2800"/>
      <c r="M150" s="2795"/>
      <c r="N150" s="2793"/>
      <c r="O150" s="2793"/>
      <c r="P150" s="2793"/>
      <c r="Q150" s="2793"/>
      <c r="R150" s="2793"/>
      <c r="S150" s="2794"/>
      <c r="U150" s="2795"/>
      <c r="V150" s="2793"/>
      <c r="W150" s="2793"/>
      <c r="X150" s="2793"/>
      <c r="Y150" s="2793"/>
      <c r="Z150" s="2793"/>
      <c r="AA150" s="2794"/>
      <c r="AB150" s="2785"/>
      <c r="AC150" s="2797"/>
      <c r="AD150" s="2797"/>
      <c r="AE150" s="2797"/>
      <c r="AF150" s="2797"/>
      <c r="AG150" s="2797"/>
      <c r="AH150" s="2797"/>
      <c r="AI150" s="2797"/>
      <c r="AJ150" s="2797"/>
      <c r="AK150" s="2797"/>
      <c r="AL150" s="2797"/>
      <c r="AM150" s="2797"/>
      <c r="AN150" s="2797"/>
      <c r="AO150" s="2797"/>
      <c r="AP150" s="2797"/>
      <c r="AQ150" s="2799"/>
      <c r="AR150" s="4730"/>
      <c r="AS150" s="4737"/>
      <c r="AT150" s="4737"/>
      <c r="AU150" s="4737"/>
      <c r="AV150" s="4738"/>
      <c r="AW150" s="2758"/>
      <c r="AX150" s="2548" t="s">
        <v>7656</v>
      </c>
      <c r="BA150" s="3438" t="str">
        <f t="shared" si="2"/>
        <v>Please complete all cells in row</v>
      </c>
      <c r="BB150" s="3132">
        <v>3</v>
      </c>
      <c r="BC150" s="3485"/>
    </row>
    <row r="151" spans="2:55" ht="15.75" customHeight="1">
      <c r="B151" s="2790" t="s">
        <v>6155</v>
      </c>
      <c r="C151" s="2792" t="s">
        <v>731</v>
      </c>
      <c r="D151" s="2792">
        <v>3</v>
      </c>
      <c r="E151" s="2793"/>
      <c r="F151" s="2793"/>
      <c r="G151" s="2793"/>
      <c r="H151" s="2793"/>
      <c r="I151" s="2793"/>
      <c r="J151" s="2793"/>
      <c r="K151" s="2794"/>
      <c r="L151" s="2800"/>
      <c r="M151" s="2795"/>
      <c r="N151" s="2793"/>
      <c r="O151" s="2793"/>
      <c r="P151" s="2793"/>
      <c r="Q151" s="2793"/>
      <c r="R151" s="2793"/>
      <c r="S151" s="2794"/>
      <c r="U151" s="2795"/>
      <c r="V151" s="2793"/>
      <c r="W151" s="2793"/>
      <c r="X151" s="2793"/>
      <c r="Y151" s="2793"/>
      <c r="Z151" s="2793"/>
      <c r="AA151" s="2794"/>
      <c r="AB151" s="2785"/>
      <c r="AC151" s="2797"/>
      <c r="AD151" s="2797"/>
      <c r="AE151" s="2797"/>
      <c r="AF151" s="2797"/>
      <c r="AG151" s="2797"/>
      <c r="AH151" s="2797"/>
      <c r="AI151" s="2797"/>
      <c r="AJ151" s="2797"/>
      <c r="AK151" s="2797"/>
      <c r="AL151" s="2797"/>
      <c r="AM151" s="2797"/>
      <c r="AN151" s="2797"/>
      <c r="AO151" s="2797"/>
      <c r="AP151" s="2797"/>
      <c r="AQ151" s="2799"/>
      <c r="AR151" s="4730"/>
      <c r="AS151" s="4737"/>
      <c r="AT151" s="4737"/>
      <c r="AU151" s="4737"/>
      <c r="AV151" s="4738"/>
      <c r="AW151" s="2758"/>
      <c r="AX151" s="2548" t="s">
        <v>7657</v>
      </c>
      <c r="BA151" s="3438" t="str">
        <f t="shared" si="2"/>
        <v>Please complete all cells in row</v>
      </c>
      <c r="BB151" s="3132">
        <v>3</v>
      </c>
      <c r="BC151" s="3485"/>
    </row>
    <row r="152" spans="2:55" ht="15.75" customHeight="1">
      <c r="B152" s="2790" t="s">
        <v>6157</v>
      </c>
      <c r="C152" s="2792" t="s">
        <v>731</v>
      </c>
      <c r="D152" s="2792">
        <v>3</v>
      </c>
      <c r="E152" s="2793"/>
      <c r="F152" s="2793"/>
      <c r="G152" s="2793"/>
      <c r="H152" s="2793"/>
      <c r="I152" s="2793"/>
      <c r="J152" s="2793"/>
      <c r="K152" s="2794"/>
      <c r="L152" s="2800"/>
      <c r="M152" s="2795"/>
      <c r="N152" s="2793"/>
      <c r="O152" s="2793"/>
      <c r="P152" s="2793"/>
      <c r="Q152" s="2793"/>
      <c r="R152" s="2793"/>
      <c r="S152" s="2794"/>
      <c r="U152" s="2795"/>
      <c r="V152" s="2793"/>
      <c r="W152" s="2793"/>
      <c r="X152" s="2793"/>
      <c r="Y152" s="2793"/>
      <c r="Z152" s="2793"/>
      <c r="AA152" s="2794"/>
      <c r="AB152" s="2785"/>
      <c r="AC152" s="2797"/>
      <c r="AD152" s="2797"/>
      <c r="AE152" s="2797"/>
      <c r="AF152" s="2797"/>
      <c r="AG152" s="2797"/>
      <c r="AH152" s="2797"/>
      <c r="AI152" s="2797"/>
      <c r="AJ152" s="2797"/>
      <c r="AK152" s="2797"/>
      <c r="AL152" s="2797"/>
      <c r="AM152" s="2797"/>
      <c r="AN152" s="2797"/>
      <c r="AO152" s="2797"/>
      <c r="AP152" s="2797"/>
      <c r="AQ152" s="2799"/>
      <c r="AR152" s="4730"/>
      <c r="AS152" s="4737"/>
      <c r="AT152" s="4737"/>
      <c r="AU152" s="4737"/>
      <c r="AV152" s="4738"/>
      <c r="AW152" s="2758"/>
      <c r="AX152" s="2548" t="s">
        <v>7658</v>
      </c>
      <c r="BA152" s="3438" t="str">
        <f t="shared" si="2"/>
        <v>Please complete all cells in row</v>
      </c>
      <c r="BB152" s="3132">
        <v>3</v>
      </c>
      <c r="BC152" s="3485"/>
    </row>
    <row r="153" spans="2:55" ht="15.75" customHeight="1">
      <c r="B153" s="2790" t="s">
        <v>6159</v>
      </c>
      <c r="C153" s="2792" t="s">
        <v>731</v>
      </c>
      <c r="D153" s="2792">
        <v>3</v>
      </c>
      <c r="E153" s="2793"/>
      <c r="F153" s="2793"/>
      <c r="G153" s="2793"/>
      <c r="H153" s="2793"/>
      <c r="I153" s="2793"/>
      <c r="J153" s="2793"/>
      <c r="K153" s="2794"/>
      <c r="L153" s="2800"/>
      <c r="M153" s="2795"/>
      <c r="N153" s="2793"/>
      <c r="O153" s="2793"/>
      <c r="P153" s="2793"/>
      <c r="Q153" s="2793"/>
      <c r="R153" s="2793"/>
      <c r="S153" s="2794"/>
      <c r="U153" s="2795"/>
      <c r="V153" s="2793"/>
      <c r="W153" s="2793"/>
      <c r="X153" s="2793"/>
      <c r="Y153" s="2793"/>
      <c r="Z153" s="2793"/>
      <c r="AA153" s="2794"/>
      <c r="AB153" s="2785"/>
      <c r="AC153" s="2797"/>
      <c r="AD153" s="2797"/>
      <c r="AE153" s="2797"/>
      <c r="AF153" s="2797"/>
      <c r="AG153" s="2797"/>
      <c r="AH153" s="2797"/>
      <c r="AI153" s="2797"/>
      <c r="AJ153" s="2797"/>
      <c r="AK153" s="2797"/>
      <c r="AL153" s="2797"/>
      <c r="AM153" s="2797"/>
      <c r="AN153" s="2797"/>
      <c r="AO153" s="2797"/>
      <c r="AP153" s="2797"/>
      <c r="AQ153" s="2799"/>
      <c r="AR153" s="4730"/>
      <c r="AS153" s="4737"/>
      <c r="AT153" s="4737"/>
      <c r="AU153" s="4737"/>
      <c r="AV153" s="4738"/>
      <c r="AW153" s="2758"/>
      <c r="AX153" s="2548" t="s">
        <v>7659</v>
      </c>
      <c r="BA153" s="3438" t="str">
        <f t="shared" si="2"/>
        <v>Please complete all cells in row</v>
      </c>
      <c r="BB153" s="3132">
        <v>3</v>
      </c>
      <c r="BC153" s="3485"/>
    </row>
    <row r="154" spans="2:55" ht="15.75" customHeight="1">
      <c r="B154" s="2790" t="s">
        <v>6161</v>
      </c>
      <c r="C154" s="2792" t="s">
        <v>731</v>
      </c>
      <c r="D154" s="2792">
        <v>3</v>
      </c>
      <c r="E154" s="2793"/>
      <c r="F154" s="2793"/>
      <c r="G154" s="2793"/>
      <c r="H154" s="2793"/>
      <c r="I154" s="2793"/>
      <c r="J154" s="2793"/>
      <c r="K154" s="2794"/>
      <c r="L154" s="2800"/>
      <c r="M154" s="2795"/>
      <c r="N154" s="2793"/>
      <c r="O154" s="2793"/>
      <c r="P154" s="2793"/>
      <c r="Q154" s="2793"/>
      <c r="R154" s="2793"/>
      <c r="S154" s="2794"/>
      <c r="U154" s="2795"/>
      <c r="V154" s="2793"/>
      <c r="W154" s="2793"/>
      <c r="X154" s="2793"/>
      <c r="Y154" s="2793"/>
      <c r="Z154" s="2793"/>
      <c r="AA154" s="2794"/>
      <c r="AB154" s="2785"/>
      <c r="AC154" s="2797"/>
      <c r="AD154" s="2797"/>
      <c r="AE154" s="2797"/>
      <c r="AF154" s="2797"/>
      <c r="AG154" s="2797"/>
      <c r="AH154" s="2797"/>
      <c r="AI154" s="2797"/>
      <c r="AJ154" s="2797"/>
      <c r="AK154" s="2797"/>
      <c r="AL154" s="2797"/>
      <c r="AM154" s="2797"/>
      <c r="AN154" s="2797"/>
      <c r="AO154" s="2797"/>
      <c r="AP154" s="2797"/>
      <c r="AQ154" s="2799"/>
      <c r="AR154" s="4730"/>
      <c r="AS154" s="4737"/>
      <c r="AT154" s="4737"/>
      <c r="AU154" s="4737"/>
      <c r="AV154" s="4738"/>
      <c r="AW154" s="2758"/>
      <c r="AX154" s="2548" t="s">
        <v>7660</v>
      </c>
      <c r="BA154" s="3438" t="str">
        <f t="shared" si="2"/>
        <v>Please complete all cells in row</v>
      </c>
      <c r="BB154" s="3132">
        <v>3</v>
      </c>
      <c r="BC154" s="3485"/>
    </row>
    <row r="155" spans="2:55" ht="15.75" customHeight="1">
      <c r="B155" s="2790" t="s">
        <v>6163</v>
      </c>
      <c r="C155" s="2792" t="s">
        <v>731</v>
      </c>
      <c r="D155" s="2792">
        <v>3</v>
      </c>
      <c r="E155" s="2793"/>
      <c r="F155" s="2793"/>
      <c r="G155" s="2793"/>
      <c r="H155" s="2793"/>
      <c r="I155" s="2793"/>
      <c r="J155" s="2793"/>
      <c r="K155" s="2794"/>
      <c r="L155" s="2800"/>
      <c r="M155" s="2795"/>
      <c r="N155" s="2793"/>
      <c r="O155" s="2793"/>
      <c r="P155" s="2793"/>
      <c r="Q155" s="2793"/>
      <c r="R155" s="2793"/>
      <c r="S155" s="2794"/>
      <c r="U155" s="2795"/>
      <c r="V155" s="2793"/>
      <c r="W155" s="2793"/>
      <c r="X155" s="2793"/>
      <c r="Y155" s="2793"/>
      <c r="Z155" s="2793"/>
      <c r="AA155" s="2794"/>
      <c r="AB155" s="2785"/>
      <c r="AC155" s="2797"/>
      <c r="AD155" s="2797"/>
      <c r="AE155" s="2797"/>
      <c r="AF155" s="2797"/>
      <c r="AG155" s="2797"/>
      <c r="AH155" s="2797"/>
      <c r="AI155" s="2797"/>
      <c r="AJ155" s="2797"/>
      <c r="AK155" s="2797"/>
      <c r="AL155" s="2797"/>
      <c r="AM155" s="2797"/>
      <c r="AN155" s="2797"/>
      <c r="AO155" s="2797"/>
      <c r="AP155" s="2797"/>
      <c r="AQ155" s="2799"/>
      <c r="AR155" s="4730"/>
      <c r="AS155" s="4737"/>
      <c r="AT155" s="4737"/>
      <c r="AU155" s="4737"/>
      <c r="AV155" s="4738"/>
      <c r="AW155" s="2758"/>
      <c r="AX155" s="2548" t="s">
        <v>7661</v>
      </c>
      <c r="BA155" s="3438" t="str">
        <f t="shared" si="2"/>
        <v>Please complete all cells in row</v>
      </c>
      <c r="BB155" s="3132">
        <v>3</v>
      </c>
      <c r="BC155" s="3485"/>
    </row>
    <row r="156" spans="2:55" ht="15.75" customHeight="1">
      <c r="B156" s="2790" t="s">
        <v>6165</v>
      </c>
      <c r="C156" s="2792" t="s">
        <v>731</v>
      </c>
      <c r="D156" s="2792">
        <v>3</v>
      </c>
      <c r="E156" s="2793"/>
      <c r="F156" s="2793"/>
      <c r="G156" s="2793"/>
      <c r="H156" s="2793"/>
      <c r="I156" s="2793"/>
      <c r="J156" s="2793"/>
      <c r="K156" s="2794"/>
      <c r="L156" s="2800"/>
      <c r="M156" s="2795"/>
      <c r="N156" s="2793"/>
      <c r="O156" s="2793"/>
      <c r="P156" s="2793"/>
      <c r="Q156" s="2793"/>
      <c r="R156" s="2793"/>
      <c r="S156" s="2794"/>
      <c r="U156" s="2795"/>
      <c r="V156" s="2793"/>
      <c r="W156" s="2793"/>
      <c r="X156" s="2793"/>
      <c r="Y156" s="2793"/>
      <c r="Z156" s="2793"/>
      <c r="AA156" s="2794"/>
      <c r="AB156" s="2785"/>
      <c r="AC156" s="2797"/>
      <c r="AD156" s="2797"/>
      <c r="AE156" s="2797"/>
      <c r="AF156" s="2797"/>
      <c r="AG156" s="2797"/>
      <c r="AH156" s="2797"/>
      <c r="AI156" s="2797"/>
      <c r="AJ156" s="2797"/>
      <c r="AK156" s="2797"/>
      <c r="AL156" s="2797"/>
      <c r="AM156" s="2797"/>
      <c r="AN156" s="2797"/>
      <c r="AO156" s="2797"/>
      <c r="AP156" s="2797"/>
      <c r="AQ156" s="2799"/>
      <c r="AR156" s="4730"/>
      <c r="AS156" s="4737"/>
      <c r="AT156" s="4737"/>
      <c r="AU156" s="4737"/>
      <c r="AV156" s="4738"/>
      <c r="AW156" s="2758"/>
      <c r="AX156" s="2548" t="s">
        <v>7662</v>
      </c>
      <c r="BA156" s="3438" t="str">
        <f t="shared" si="2"/>
        <v>Please complete all cells in row</v>
      </c>
      <c r="BB156" s="3132">
        <v>3</v>
      </c>
      <c r="BC156" s="3485"/>
    </row>
    <row r="157" spans="2:55" ht="15.75" customHeight="1">
      <c r="B157" s="2790" t="s">
        <v>6167</v>
      </c>
      <c r="C157" s="2792" t="s">
        <v>731</v>
      </c>
      <c r="D157" s="2792">
        <v>3</v>
      </c>
      <c r="E157" s="2793"/>
      <c r="F157" s="2793"/>
      <c r="G157" s="2793"/>
      <c r="H157" s="2793"/>
      <c r="I157" s="2793"/>
      <c r="J157" s="2793"/>
      <c r="K157" s="2794"/>
      <c r="L157" s="2800"/>
      <c r="M157" s="2795"/>
      <c r="N157" s="2793"/>
      <c r="O157" s="2793"/>
      <c r="P157" s="2793"/>
      <c r="Q157" s="2793"/>
      <c r="R157" s="2793"/>
      <c r="S157" s="2794"/>
      <c r="U157" s="2795"/>
      <c r="V157" s="2793"/>
      <c r="W157" s="2793"/>
      <c r="X157" s="2793"/>
      <c r="Y157" s="2793"/>
      <c r="Z157" s="2793"/>
      <c r="AA157" s="2794"/>
      <c r="AB157" s="2785"/>
      <c r="AC157" s="2797"/>
      <c r="AD157" s="2797"/>
      <c r="AE157" s="2797"/>
      <c r="AF157" s="2797"/>
      <c r="AG157" s="2797"/>
      <c r="AH157" s="2797"/>
      <c r="AI157" s="2797"/>
      <c r="AJ157" s="2797"/>
      <c r="AK157" s="2797"/>
      <c r="AL157" s="2797"/>
      <c r="AM157" s="2797"/>
      <c r="AN157" s="2797"/>
      <c r="AO157" s="2797"/>
      <c r="AP157" s="2797"/>
      <c r="AQ157" s="2799"/>
      <c r="AR157" s="4730"/>
      <c r="AS157" s="4737"/>
      <c r="AT157" s="4737"/>
      <c r="AU157" s="4737"/>
      <c r="AV157" s="4738"/>
      <c r="AW157" s="2758"/>
      <c r="AX157" s="2548" t="s">
        <v>7663</v>
      </c>
      <c r="BA157" s="3438" t="str">
        <f t="shared" si="2"/>
        <v>Please complete all cells in row</v>
      </c>
      <c r="BB157" s="3132">
        <v>3</v>
      </c>
      <c r="BC157" s="3485"/>
    </row>
    <row r="158" spans="2:55" ht="15.75" customHeight="1">
      <c r="B158" s="2790" t="s">
        <v>6169</v>
      </c>
      <c r="C158" s="2792" t="s">
        <v>731</v>
      </c>
      <c r="D158" s="2792">
        <v>3</v>
      </c>
      <c r="E158" s="2793"/>
      <c r="F158" s="2793"/>
      <c r="G158" s="2793"/>
      <c r="H158" s="2793"/>
      <c r="I158" s="2793"/>
      <c r="J158" s="2793"/>
      <c r="K158" s="2794"/>
      <c r="L158" s="2800"/>
      <c r="M158" s="2795"/>
      <c r="N158" s="2793"/>
      <c r="O158" s="2793"/>
      <c r="P158" s="2793"/>
      <c r="Q158" s="2793"/>
      <c r="R158" s="2793"/>
      <c r="S158" s="2794"/>
      <c r="U158" s="2795"/>
      <c r="V158" s="2793"/>
      <c r="W158" s="2793"/>
      <c r="X158" s="2793"/>
      <c r="Y158" s="2793"/>
      <c r="Z158" s="2793"/>
      <c r="AA158" s="2794"/>
      <c r="AB158" s="2785"/>
      <c r="AC158" s="2797"/>
      <c r="AD158" s="2797"/>
      <c r="AE158" s="2797"/>
      <c r="AF158" s="2797"/>
      <c r="AG158" s="2797"/>
      <c r="AH158" s="2797"/>
      <c r="AI158" s="2797"/>
      <c r="AJ158" s="2797"/>
      <c r="AK158" s="2797"/>
      <c r="AL158" s="2797"/>
      <c r="AM158" s="2797"/>
      <c r="AN158" s="2797"/>
      <c r="AO158" s="2797"/>
      <c r="AP158" s="2797"/>
      <c r="AQ158" s="2799"/>
      <c r="AR158" s="4730"/>
      <c r="AS158" s="4737"/>
      <c r="AT158" s="4737"/>
      <c r="AU158" s="4737"/>
      <c r="AV158" s="4738"/>
      <c r="AW158" s="2758"/>
      <c r="AX158" s="2548" t="s">
        <v>7664</v>
      </c>
      <c r="BA158" s="3438" t="str">
        <f t="shared" si="2"/>
        <v>Please complete all cells in row</v>
      </c>
      <c r="BB158" s="3132">
        <v>3</v>
      </c>
      <c r="BC158" s="3485"/>
    </row>
    <row r="159" spans="2:55" ht="15.75" customHeight="1">
      <c r="B159" s="2790" t="s">
        <v>6171</v>
      </c>
      <c r="C159" s="2792" t="s">
        <v>731</v>
      </c>
      <c r="D159" s="2792">
        <v>3</v>
      </c>
      <c r="E159" s="2793"/>
      <c r="F159" s="2793"/>
      <c r="G159" s="2793"/>
      <c r="H159" s="2793"/>
      <c r="I159" s="2793"/>
      <c r="J159" s="2793"/>
      <c r="K159" s="2794"/>
      <c r="L159" s="2800"/>
      <c r="M159" s="2795"/>
      <c r="N159" s="2793"/>
      <c r="O159" s="2793"/>
      <c r="P159" s="2793"/>
      <c r="Q159" s="2793"/>
      <c r="R159" s="2793"/>
      <c r="S159" s="2794"/>
      <c r="U159" s="2795"/>
      <c r="V159" s="2793"/>
      <c r="W159" s="2793"/>
      <c r="X159" s="2793"/>
      <c r="Y159" s="2793"/>
      <c r="Z159" s="2793"/>
      <c r="AA159" s="2794"/>
      <c r="AB159" s="2785"/>
      <c r="AC159" s="2797"/>
      <c r="AD159" s="2797"/>
      <c r="AE159" s="2797"/>
      <c r="AF159" s="2797"/>
      <c r="AG159" s="2797"/>
      <c r="AH159" s="2797"/>
      <c r="AI159" s="2797"/>
      <c r="AJ159" s="2797"/>
      <c r="AK159" s="2797"/>
      <c r="AL159" s="2797"/>
      <c r="AM159" s="2797"/>
      <c r="AN159" s="2797"/>
      <c r="AO159" s="2797"/>
      <c r="AP159" s="2797"/>
      <c r="AQ159" s="2799"/>
      <c r="AR159" s="4730"/>
      <c r="AS159" s="4737"/>
      <c r="AT159" s="4737"/>
      <c r="AU159" s="4737"/>
      <c r="AV159" s="4738"/>
      <c r="AW159" s="2758"/>
      <c r="AX159" s="2548" t="s">
        <v>7665</v>
      </c>
      <c r="BA159" s="3438" t="str">
        <f t="shared" si="2"/>
        <v>Please complete all cells in row</v>
      </c>
      <c r="BB159" s="3132">
        <v>3</v>
      </c>
      <c r="BC159" s="3485"/>
    </row>
    <row r="160" spans="2:55" ht="15.75" customHeight="1">
      <c r="B160" s="2790" t="s">
        <v>6173</v>
      </c>
      <c r="C160" s="2792" t="s">
        <v>731</v>
      </c>
      <c r="D160" s="2792">
        <v>3</v>
      </c>
      <c r="E160" s="2793"/>
      <c r="F160" s="2793"/>
      <c r="G160" s="2793"/>
      <c r="H160" s="2793"/>
      <c r="I160" s="2793"/>
      <c r="J160" s="2793"/>
      <c r="K160" s="2794"/>
      <c r="L160" s="2800"/>
      <c r="M160" s="2795"/>
      <c r="N160" s="2793"/>
      <c r="O160" s="2793"/>
      <c r="P160" s="2793"/>
      <c r="Q160" s="2793"/>
      <c r="R160" s="2793"/>
      <c r="S160" s="2794"/>
      <c r="U160" s="2795"/>
      <c r="V160" s="2793"/>
      <c r="W160" s="2793"/>
      <c r="X160" s="2793"/>
      <c r="Y160" s="2793"/>
      <c r="Z160" s="2793"/>
      <c r="AA160" s="2794"/>
      <c r="AB160" s="2785"/>
      <c r="AC160" s="2797"/>
      <c r="AD160" s="2797"/>
      <c r="AE160" s="2797"/>
      <c r="AF160" s="2797"/>
      <c r="AG160" s="2797"/>
      <c r="AH160" s="2797"/>
      <c r="AI160" s="2797"/>
      <c r="AJ160" s="2797"/>
      <c r="AK160" s="2797"/>
      <c r="AL160" s="2797"/>
      <c r="AM160" s="2797"/>
      <c r="AN160" s="2797"/>
      <c r="AO160" s="2797"/>
      <c r="AP160" s="2797"/>
      <c r="AQ160" s="2799"/>
      <c r="AR160" s="4730"/>
      <c r="AS160" s="4737"/>
      <c r="AT160" s="4737"/>
      <c r="AU160" s="4737"/>
      <c r="AV160" s="4738"/>
      <c r="AW160" s="2758"/>
      <c r="AX160" s="2548" t="s">
        <v>7666</v>
      </c>
      <c r="BA160" s="3438" t="str">
        <f t="shared" si="2"/>
        <v>Please complete all cells in row</v>
      </c>
      <c r="BB160" s="3132">
        <v>3</v>
      </c>
      <c r="BC160" s="3485"/>
    </row>
    <row r="161" spans="2:55" ht="15.75" customHeight="1">
      <c r="B161" s="2790" t="s">
        <v>6175</v>
      </c>
      <c r="C161" s="2792" t="s">
        <v>731</v>
      </c>
      <c r="D161" s="2792">
        <v>3</v>
      </c>
      <c r="E161" s="2793"/>
      <c r="F161" s="2793"/>
      <c r="G161" s="2793"/>
      <c r="H161" s="2793"/>
      <c r="I161" s="2793"/>
      <c r="J161" s="2793"/>
      <c r="K161" s="2794"/>
      <c r="L161" s="2800"/>
      <c r="M161" s="2795"/>
      <c r="N161" s="2793"/>
      <c r="O161" s="2793"/>
      <c r="P161" s="2793"/>
      <c r="Q161" s="2793"/>
      <c r="R161" s="2793"/>
      <c r="S161" s="2794"/>
      <c r="U161" s="2795"/>
      <c r="V161" s="2793"/>
      <c r="W161" s="2793"/>
      <c r="X161" s="2793"/>
      <c r="Y161" s="2793"/>
      <c r="Z161" s="2793"/>
      <c r="AA161" s="2794"/>
      <c r="AB161" s="2785"/>
      <c r="AC161" s="2797"/>
      <c r="AD161" s="2797"/>
      <c r="AE161" s="2797"/>
      <c r="AF161" s="2797"/>
      <c r="AG161" s="2797"/>
      <c r="AH161" s="2797"/>
      <c r="AI161" s="2797"/>
      <c r="AJ161" s="2797"/>
      <c r="AK161" s="2797"/>
      <c r="AL161" s="2797"/>
      <c r="AM161" s="2797"/>
      <c r="AN161" s="2797"/>
      <c r="AO161" s="2797"/>
      <c r="AP161" s="2797"/>
      <c r="AQ161" s="2799"/>
      <c r="AR161" s="4730"/>
      <c r="AS161" s="4737"/>
      <c r="AT161" s="4737"/>
      <c r="AU161" s="4737"/>
      <c r="AV161" s="4738"/>
      <c r="AW161" s="2758"/>
      <c r="AX161" s="2548" t="s">
        <v>7667</v>
      </c>
      <c r="BA161" s="3438" t="str">
        <f t="shared" si="2"/>
        <v>Please complete all cells in row</v>
      </c>
      <c r="BB161" s="3132">
        <v>3</v>
      </c>
      <c r="BC161" s="3485"/>
    </row>
    <row r="162" spans="2:55" ht="15.75" customHeight="1">
      <c r="B162" s="2790" t="s">
        <v>6177</v>
      </c>
      <c r="C162" s="2792" t="s">
        <v>731</v>
      </c>
      <c r="D162" s="2792">
        <v>3</v>
      </c>
      <c r="E162" s="2793"/>
      <c r="F162" s="2793"/>
      <c r="G162" s="2793"/>
      <c r="H162" s="2793"/>
      <c r="I162" s="2793"/>
      <c r="J162" s="2793"/>
      <c r="K162" s="2794"/>
      <c r="L162" s="2800"/>
      <c r="M162" s="2795"/>
      <c r="N162" s="2793"/>
      <c r="O162" s="2793"/>
      <c r="P162" s="2793"/>
      <c r="Q162" s="2793"/>
      <c r="R162" s="2793"/>
      <c r="S162" s="2794"/>
      <c r="U162" s="2795"/>
      <c r="V162" s="2793"/>
      <c r="W162" s="2793"/>
      <c r="X162" s="2793"/>
      <c r="Y162" s="2793"/>
      <c r="Z162" s="2793"/>
      <c r="AA162" s="2794"/>
      <c r="AB162" s="2785"/>
      <c r="AC162" s="2797"/>
      <c r="AD162" s="2797"/>
      <c r="AE162" s="2797"/>
      <c r="AF162" s="2797"/>
      <c r="AG162" s="2797"/>
      <c r="AH162" s="2797"/>
      <c r="AI162" s="2797"/>
      <c r="AJ162" s="2797"/>
      <c r="AK162" s="2797"/>
      <c r="AL162" s="2797"/>
      <c r="AM162" s="2797"/>
      <c r="AN162" s="2797"/>
      <c r="AO162" s="2797"/>
      <c r="AP162" s="2797"/>
      <c r="AQ162" s="2799"/>
      <c r="AR162" s="4730"/>
      <c r="AS162" s="4737"/>
      <c r="AT162" s="4737"/>
      <c r="AU162" s="4737"/>
      <c r="AV162" s="4738"/>
      <c r="AW162" s="2758"/>
      <c r="AX162" s="2548" t="s">
        <v>7668</v>
      </c>
      <c r="BA162" s="3438" t="str">
        <f t="shared" si="2"/>
        <v>Please complete all cells in row</v>
      </c>
      <c r="BB162" s="3132">
        <v>3</v>
      </c>
      <c r="BC162" s="3485"/>
    </row>
    <row r="163" spans="2:55" ht="15.75" customHeight="1">
      <c r="B163" s="2790" t="s">
        <v>6179</v>
      </c>
      <c r="C163" s="2792" t="s">
        <v>731</v>
      </c>
      <c r="D163" s="2792">
        <v>3</v>
      </c>
      <c r="E163" s="2793"/>
      <c r="F163" s="2793"/>
      <c r="G163" s="2793"/>
      <c r="H163" s="2793"/>
      <c r="I163" s="2793"/>
      <c r="J163" s="2793"/>
      <c r="K163" s="2794"/>
      <c r="L163" s="2800"/>
      <c r="M163" s="2795"/>
      <c r="N163" s="2793"/>
      <c r="O163" s="2793"/>
      <c r="P163" s="2793"/>
      <c r="Q163" s="2793"/>
      <c r="R163" s="2793"/>
      <c r="S163" s="2794"/>
      <c r="U163" s="2795"/>
      <c r="V163" s="2793"/>
      <c r="W163" s="2793"/>
      <c r="X163" s="2793"/>
      <c r="Y163" s="2793"/>
      <c r="Z163" s="2793"/>
      <c r="AA163" s="2794"/>
      <c r="AB163" s="2785"/>
      <c r="AC163" s="2797"/>
      <c r="AD163" s="2797"/>
      <c r="AE163" s="2797"/>
      <c r="AF163" s="2797"/>
      <c r="AG163" s="2797"/>
      <c r="AH163" s="2797"/>
      <c r="AI163" s="2797"/>
      <c r="AJ163" s="2797"/>
      <c r="AK163" s="2797"/>
      <c r="AL163" s="2797"/>
      <c r="AM163" s="2797"/>
      <c r="AN163" s="2797"/>
      <c r="AO163" s="2797"/>
      <c r="AP163" s="2797"/>
      <c r="AQ163" s="2799"/>
      <c r="AR163" s="4730"/>
      <c r="AS163" s="4737"/>
      <c r="AT163" s="4737"/>
      <c r="AU163" s="4737"/>
      <c r="AV163" s="4738"/>
      <c r="AW163" s="2758"/>
      <c r="AX163" s="2548" t="s">
        <v>7669</v>
      </c>
      <c r="BA163" s="3438" t="str">
        <f t="shared" si="2"/>
        <v>Please complete all cells in row</v>
      </c>
      <c r="BB163" s="3132">
        <v>3</v>
      </c>
      <c r="BC163" s="3485"/>
    </row>
    <row r="164" spans="2:55" ht="15.75" customHeight="1">
      <c r="B164" s="2790" t="s">
        <v>6181</v>
      </c>
      <c r="C164" s="2792" t="s">
        <v>731</v>
      </c>
      <c r="D164" s="2792">
        <v>3</v>
      </c>
      <c r="E164" s="2793"/>
      <c r="F164" s="2793"/>
      <c r="G164" s="2793"/>
      <c r="H164" s="2793"/>
      <c r="I164" s="2793"/>
      <c r="J164" s="2793"/>
      <c r="K164" s="2794"/>
      <c r="L164" s="2800"/>
      <c r="M164" s="2795"/>
      <c r="N164" s="2793"/>
      <c r="O164" s="2793"/>
      <c r="P164" s="2793"/>
      <c r="Q164" s="2793"/>
      <c r="R164" s="2793"/>
      <c r="S164" s="2794"/>
      <c r="U164" s="2795"/>
      <c r="V164" s="2793"/>
      <c r="W164" s="2793"/>
      <c r="X164" s="2793"/>
      <c r="Y164" s="2793"/>
      <c r="Z164" s="2793"/>
      <c r="AA164" s="2794"/>
      <c r="AB164" s="2785"/>
      <c r="AC164" s="2797"/>
      <c r="AD164" s="2797"/>
      <c r="AE164" s="2797"/>
      <c r="AF164" s="2797"/>
      <c r="AG164" s="2797"/>
      <c r="AH164" s="2797"/>
      <c r="AI164" s="2797"/>
      <c r="AJ164" s="2797"/>
      <c r="AK164" s="2797"/>
      <c r="AL164" s="2797"/>
      <c r="AM164" s="2797"/>
      <c r="AN164" s="2797"/>
      <c r="AO164" s="2797"/>
      <c r="AP164" s="2797"/>
      <c r="AQ164" s="2799"/>
      <c r="AR164" s="4730"/>
      <c r="AS164" s="4737"/>
      <c r="AT164" s="4737"/>
      <c r="AU164" s="4737"/>
      <c r="AV164" s="4738"/>
      <c r="AW164" s="2758"/>
      <c r="AX164" s="2548" t="s">
        <v>7670</v>
      </c>
      <c r="BA164" s="3438" t="str">
        <f t="shared" si="2"/>
        <v>Please complete all cells in row</v>
      </c>
      <c r="BB164" s="3132">
        <v>3</v>
      </c>
      <c r="BC164" s="3485"/>
    </row>
    <row r="165" spans="2:55" ht="15.75" customHeight="1">
      <c r="B165" s="2790" t="s">
        <v>6183</v>
      </c>
      <c r="C165" s="2792" t="s">
        <v>731</v>
      </c>
      <c r="D165" s="2792">
        <v>3</v>
      </c>
      <c r="E165" s="2793"/>
      <c r="F165" s="2793"/>
      <c r="G165" s="2793"/>
      <c r="H165" s="2793"/>
      <c r="I165" s="2793"/>
      <c r="J165" s="2793"/>
      <c r="K165" s="2794"/>
      <c r="L165" s="2800"/>
      <c r="M165" s="2795"/>
      <c r="N165" s="2793"/>
      <c r="O165" s="2793"/>
      <c r="P165" s="2793"/>
      <c r="Q165" s="2793"/>
      <c r="R165" s="2793"/>
      <c r="S165" s="2794"/>
      <c r="U165" s="2795"/>
      <c r="V165" s="2793"/>
      <c r="W165" s="2793"/>
      <c r="X165" s="2793"/>
      <c r="Y165" s="2793"/>
      <c r="Z165" s="2793"/>
      <c r="AA165" s="2794"/>
      <c r="AB165" s="2785"/>
      <c r="AC165" s="2797"/>
      <c r="AD165" s="2797"/>
      <c r="AE165" s="2797"/>
      <c r="AF165" s="2797"/>
      <c r="AG165" s="2797"/>
      <c r="AH165" s="2797"/>
      <c r="AI165" s="2797"/>
      <c r="AJ165" s="2797"/>
      <c r="AK165" s="2797"/>
      <c r="AL165" s="2797"/>
      <c r="AM165" s="2797"/>
      <c r="AN165" s="2797"/>
      <c r="AO165" s="2797"/>
      <c r="AP165" s="2797"/>
      <c r="AQ165" s="2799"/>
      <c r="AR165" s="4730"/>
      <c r="AS165" s="4737"/>
      <c r="AT165" s="4737"/>
      <c r="AU165" s="4737"/>
      <c r="AV165" s="4738"/>
      <c r="AW165" s="2758"/>
      <c r="AX165" s="2548" t="s">
        <v>7671</v>
      </c>
      <c r="BA165" s="3438" t="str">
        <f t="shared" si="2"/>
        <v>Please complete all cells in row</v>
      </c>
      <c r="BB165" s="3132">
        <v>3</v>
      </c>
      <c r="BC165" s="3485"/>
    </row>
    <row r="166" spans="2:55" ht="15.75" customHeight="1">
      <c r="B166" s="2790" t="s">
        <v>6185</v>
      </c>
      <c r="C166" s="2792" t="s">
        <v>731</v>
      </c>
      <c r="D166" s="2792">
        <v>3</v>
      </c>
      <c r="E166" s="2793"/>
      <c r="F166" s="2793"/>
      <c r="G166" s="2793"/>
      <c r="H166" s="2793"/>
      <c r="I166" s="2793"/>
      <c r="J166" s="2793"/>
      <c r="K166" s="2794"/>
      <c r="L166" s="2800"/>
      <c r="M166" s="2795"/>
      <c r="N166" s="2793"/>
      <c r="O166" s="2793"/>
      <c r="P166" s="2793"/>
      <c r="Q166" s="2793"/>
      <c r="R166" s="2793"/>
      <c r="S166" s="2794"/>
      <c r="U166" s="2795"/>
      <c r="V166" s="2793"/>
      <c r="W166" s="2793"/>
      <c r="X166" s="2793"/>
      <c r="Y166" s="2793"/>
      <c r="Z166" s="2793"/>
      <c r="AA166" s="2794"/>
      <c r="AB166" s="2785"/>
      <c r="AC166" s="2797"/>
      <c r="AD166" s="2797"/>
      <c r="AE166" s="2797"/>
      <c r="AF166" s="2797"/>
      <c r="AG166" s="2797"/>
      <c r="AH166" s="2797"/>
      <c r="AI166" s="2797"/>
      <c r="AJ166" s="2797"/>
      <c r="AK166" s="2797"/>
      <c r="AL166" s="2797"/>
      <c r="AM166" s="2797"/>
      <c r="AN166" s="2797"/>
      <c r="AO166" s="2797"/>
      <c r="AP166" s="2797"/>
      <c r="AQ166" s="2799"/>
      <c r="AR166" s="4730"/>
      <c r="AS166" s="4737"/>
      <c r="AT166" s="4737"/>
      <c r="AU166" s="4737"/>
      <c r="AV166" s="4738"/>
      <c r="AW166" s="2758"/>
      <c r="AX166" s="2548" t="s">
        <v>7672</v>
      </c>
      <c r="BA166" s="3438" t="str">
        <f t="shared" si="2"/>
        <v>Please complete all cells in row</v>
      </c>
      <c r="BB166" s="3132">
        <v>3</v>
      </c>
      <c r="BC166" s="3485"/>
    </row>
    <row r="167" spans="2:55" ht="15.75" customHeight="1">
      <c r="B167" s="2790" t="s">
        <v>6187</v>
      </c>
      <c r="C167" s="2792" t="s">
        <v>731</v>
      </c>
      <c r="D167" s="2792">
        <v>3</v>
      </c>
      <c r="E167" s="2793"/>
      <c r="F167" s="2793"/>
      <c r="G167" s="2793"/>
      <c r="H167" s="2793"/>
      <c r="I167" s="2793"/>
      <c r="J167" s="2793"/>
      <c r="K167" s="2794"/>
      <c r="L167" s="2800"/>
      <c r="M167" s="2795"/>
      <c r="N167" s="2793"/>
      <c r="O167" s="2793"/>
      <c r="P167" s="2793"/>
      <c r="Q167" s="2793"/>
      <c r="R167" s="2793"/>
      <c r="S167" s="2794"/>
      <c r="U167" s="2795"/>
      <c r="V167" s="2793"/>
      <c r="W167" s="2793"/>
      <c r="X167" s="2793"/>
      <c r="Y167" s="2793"/>
      <c r="Z167" s="2793"/>
      <c r="AA167" s="2794"/>
      <c r="AB167" s="2785"/>
      <c r="AC167" s="2797"/>
      <c r="AD167" s="2797"/>
      <c r="AE167" s="2797"/>
      <c r="AF167" s="2797"/>
      <c r="AG167" s="2797"/>
      <c r="AH167" s="2797"/>
      <c r="AI167" s="2797"/>
      <c r="AJ167" s="2797"/>
      <c r="AK167" s="2797"/>
      <c r="AL167" s="2797"/>
      <c r="AM167" s="2797"/>
      <c r="AN167" s="2797"/>
      <c r="AO167" s="2797"/>
      <c r="AP167" s="2797"/>
      <c r="AQ167" s="2799"/>
      <c r="AR167" s="4730"/>
      <c r="AS167" s="4737"/>
      <c r="AT167" s="4737"/>
      <c r="AU167" s="4737"/>
      <c r="AV167" s="4738"/>
      <c r="AW167" s="2758"/>
      <c r="AX167" s="2548" t="s">
        <v>7673</v>
      </c>
      <c r="BA167" s="3438" t="str">
        <f t="shared" si="2"/>
        <v>Please complete all cells in row</v>
      </c>
      <c r="BB167" s="3132">
        <v>3</v>
      </c>
      <c r="BC167" s="3485"/>
    </row>
    <row r="168" spans="2:55" ht="15.75" customHeight="1">
      <c r="B168" s="2790" t="s">
        <v>6189</v>
      </c>
      <c r="C168" s="2792" t="s">
        <v>731</v>
      </c>
      <c r="D168" s="2792">
        <v>3</v>
      </c>
      <c r="E168" s="2793"/>
      <c r="F168" s="2793"/>
      <c r="G168" s="2793"/>
      <c r="H168" s="2793"/>
      <c r="I168" s="2793"/>
      <c r="J168" s="2793"/>
      <c r="K168" s="2794"/>
      <c r="L168" s="2800"/>
      <c r="M168" s="2795"/>
      <c r="N168" s="2793"/>
      <c r="O168" s="2793"/>
      <c r="P168" s="2793"/>
      <c r="Q168" s="2793"/>
      <c r="R168" s="2793"/>
      <c r="S168" s="2794"/>
      <c r="U168" s="2795"/>
      <c r="V168" s="2793"/>
      <c r="W168" s="2793"/>
      <c r="X168" s="2793"/>
      <c r="Y168" s="2793"/>
      <c r="Z168" s="2793"/>
      <c r="AA168" s="2794"/>
      <c r="AB168" s="2785"/>
      <c r="AC168" s="2797"/>
      <c r="AD168" s="2797"/>
      <c r="AE168" s="2797"/>
      <c r="AF168" s="2797"/>
      <c r="AG168" s="2797"/>
      <c r="AH168" s="2797"/>
      <c r="AI168" s="2797"/>
      <c r="AJ168" s="2797"/>
      <c r="AK168" s="2797"/>
      <c r="AL168" s="2797"/>
      <c r="AM168" s="2797"/>
      <c r="AN168" s="2797"/>
      <c r="AO168" s="2797"/>
      <c r="AP168" s="2797"/>
      <c r="AQ168" s="2799"/>
      <c r="AR168" s="4730"/>
      <c r="AS168" s="4737"/>
      <c r="AT168" s="4737"/>
      <c r="AU168" s="4737"/>
      <c r="AV168" s="4738"/>
      <c r="AW168" s="2758"/>
      <c r="AX168" s="2548" t="s">
        <v>7674</v>
      </c>
      <c r="BA168" s="3438" t="str">
        <f t="shared" si="2"/>
        <v>Please complete all cells in row</v>
      </c>
      <c r="BB168" s="3132">
        <v>3</v>
      </c>
      <c r="BC168" s="3485"/>
    </row>
    <row r="169" spans="2:55" ht="15.75" customHeight="1">
      <c r="B169" s="2790" t="s">
        <v>6191</v>
      </c>
      <c r="C169" s="2792" t="s">
        <v>731</v>
      </c>
      <c r="D169" s="2792">
        <v>3</v>
      </c>
      <c r="E169" s="2793"/>
      <c r="F169" s="2793"/>
      <c r="G169" s="2793"/>
      <c r="H169" s="2793"/>
      <c r="I169" s="2793"/>
      <c r="J169" s="2793"/>
      <c r="K169" s="2794"/>
      <c r="L169" s="2800"/>
      <c r="M169" s="2795"/>
      <c r="N169" s="2793"/>
      <c r="O169" s="2793"/>
      <c r="P169" s="2793"/>
      <c r="Q169" s="2793"/>
      <c r="R169" s="2793"/>
      <c r="S169" s="2794"/>
      <c r="U169" s="2795"/>
      <c r="V169" s="2793"/>
      <c r="W169" s="2793"/>
      <c r="X169" s="2793"/>
      <c r="Y169" s="2793"/>
      <c r="Z169" s="2793"/>
      <c r="AA169" s="2794"/>
      <c r="AB169" s="2785"/>
      <c r="AC169" s="2797"/>
      <c r="AD169" s="2797"/>
      <c r="AE169" s="2797"/>
      <c r="AF169" s="2797"/>
      <c r="AG169" s="2797"/>
      <c r="AH169" s="2797"/>
      <c r="AI169" s="2797"/>
      <c r="AJ169" s="2797"/>
      <c r="AK169" s="2797"/>
      <c r="AL169" s="2797"/>
      <c r="AM169" s="2797"/>
      <c r="AN169" s="2797"/>
      <c r="AO169" s="2797"/>
      <c r="AP169" s="2797"/>
      <c r="AQ169" s="2799"/>
      <c r="AR169" s="4730"/>
      <c r="AS169" s="4737"/>
      <c r="AT169" s="4737"/>
      <c r="AU169" s="4737"/>
      <c r="AV169" s="4738"/>
      <c r="AW169" s="2758"/>
      <c r="AX169" s="2548" t="s">
        <v>7675</v>
      </c>
      <c r="BA169" s="3438" t="str">
        <f t="shared" si="2"/>
        <v>Please complete all cells in row</v>
      </c>
      <c r="BB169" s="3132">
        <v>3</v>
      </c>
      <c r="BC169" s="3485"/>
    </row>
    <row r="170" spans="2:55" ht="15.75" customHeight="1">
      <c r="B170" s="2790" t="s">
        <v>6193</v>
      </c>
      <c r="C170" s="2792" t="s">
        <v>731</v>
      </c>
      <c r="D170" s="2792">
        <v>3</v>
      </c>
      <c r="E170" s="2793"/>
      <c r="F170" s="2793"/>
      <c r="G170" s="2793"/>
      <c r="H170" s="2793"/>
      <c r="I170" s="2793"/>
      <c r="J170" s="2793"/>
      <c r="K170" s="2794"/>
      <c r="L170" s="2800"/>
      <c r="M170" s="2795"/>
      <c r="N170" s="2793"/>
      <c r="O170" s="2793"/>
      <c r="P170" s="2793"/>
      <c r="Q170" s="2793"/>
      <c r="R170" s="2793"/>
      <c r="S170" s="2794"/>
      <c r="U170" s="2795"/>
      <c r="V170" s="2793"/>
      <c r="W170" s="2793"/>
      <c r="X170" s="2793"/>
      <c r="Y170" s="2793"/>
      <c r="Z170" s="2793"/>
      <c r="AA170" s="2794"/>
      <c r="AB170" s="2785"/>
      <c r="AC170" s="2797"/>
      <c r="AD170" s="2797"/>
      <c r="AE170" s="2797"/>
      <c r="AF170" s="2797"/>
      <c r="AG170" s="2797"/>
      <c r="AH170" s="2797"/>
      <c r="AI170" s="2797"/>
      <c r="AJ170" s="2797"/>
      <c r="AK170" s="2797"/>
      <c r="AL170" s="2797"/>
      <c r="AM170" s="2797"/>
      <c r="AN170" s="2797"/>
      <c r="AO170" s="2797"/>
      <c r="AP170" s="2797"/>
      <c r="AQ170" s="2799"/>
      <c r="AR170" s="4730"/>
      <c r="AS170" s="4737"/>
      <c r="AT170" s="4737"/>
      <c r="AU170" s="4737"/>
      <c r="AV170" s="4738"/>
      <c r="AW170" s="2758"/>
      <c r="AX170" s="2548" t="s">
        <v>7676</v>
      </c>
      <c r="BA170" s="3438" t="str">
        <f t="shared" si="2"/>
        <v>Please complete all cells in row</v>
      </c>
      <c r="BB170" s="3132">
        <v>3</v>
      </c>
      <c r="BC170" s="3485"/>
    </row>
    <row r="171" spans="2:55" ht="15.75" customHeight="1">
      <c r="B171" s="2790" t="s">
        <v>6195</v>
      </c>
      <c r="C171" s="2792" t="s">
        <v>731</v>
      </c>
      <c r="D171" s="2792">
        <v>3</v>
      </c>
      <c r="E171" s="2793"/>
      <c r="F171" s="2793"/>
      <c r="G171" s="2793"/>
      <c r="H171" s="2793"/>
      <c r="I171" s="2793"/>
      <c r="J171" s="2793"/>
      <c r="K171" s="2794"/>
      <c r="L171" s="2800"/>
      <c r="M171" s="2795"/>
      <c r="N171" s="2793"/>
      <c r="O171" s="2793"/>
      <c r="P171" s="2793"/>
      <c r="Q171" s="2793"/>
      <c r="R171" s="2793"/>
      <c r="S171" s="2794"/>
      <c r="U171" s="2795"/>
      <c r="V171" s="2793"/>
      <c r="W171" s="2793"/>
      <c r="X171" s="2793"/>
      <c r="Y171" s="2793"/>
      <c r="Z171" s="2793"/>
      <c r="AA171" s="2794"/>
      <c r="AB171" s="2785"/>
      <c r="AC171" s="2797"/>
      <c r="AD171" s="2797"/>
      <c r="AE171" s="2797"/>
      <c r="AF171" s="2797"/>
      <c r="AG171" s="2797"/>
      <c r="AH171" s="2797"/>
      <c r="AI171" s="2797"/>
      <c r="AJ171" s="2797"/>
      <c r="AK171" s="2797"/>
      <c r="AL171" s="2797"/>
      <c r="AM171" s="2797"/>
      <c r="AN171" s="2797"/>
      <c r="AO171" s="2797"/>
      <c r="AP171" s="2797"/>
      <c r="AQ171" s="2799"/>
      <c r="AR171" s="4730"/>
      <c r="AS171" s="4737"/>
      <c r="AT171" s="4737"/>
      <c r="AU171" s="4737"/>
      <c r="AV171" s="4738"/>
      <c r="AW171" s="2758"/>
      <c r="AX171" s="2548" t="s">
        <v>7677</v>
      </c>
      <c r="BA171" s="3438" t="str">
        <f t="shared" si="2"/>
        <v>Please complete all cells in row</v>
      </c>
      <c r="BB171" s="3132">
        <v>3</v>
      </c>
      <c r="BC171" s="3485"/>
    </row>
    <row r="172" spans="2:55" ht="15.75" customHeight="1">
      <c r="B172" s="2790" t="s">
        <v>6197</v>
      </c>
      <c r="C172" s="2792" t="s">
        <v>731</v>
      </c>
      <c r="D172" s="2792">
        <v>3</v>
      </c>
      <c r="E172" s="2793"/>
      <c r="F172" s="2793"/>
      <c r="G172" s="2793"/>
      <c r="H172" s="2793"/>
      <c r="I172" s="2793"/>
      <c r="J172" s="2793"/>
      <c r="K172" s="2794"/>
      <c r="L172" s="2800"/>
      <c r="M172" s="2795"/>
      <c r="N172" s="2793"/>
      <c r="O172" s="2793"/>
      <c r="P172" s="2793"/>
      <c r="Q172" s="2793"/>
      <c r="R172" s="2793"/>
      <c r="S172" s="2794"/>
      <c r="U172" s="2795"/>
      <c r="V172" s="2793"/>
      <c r="W172" s="2793"/>
      <c r="X172" s="2793"/>
      <c r="Y172" s="2793"/>
      <c r="Z172" s="2793"/>
      <c r="AA172" s="2794"/>
      <c r="AB172" s="2785"/>
      <c r="AC172" s="2797"/>
      <c r="AD172" s="2797"/>
      <c r="AE172" s="2797"/>
      <c r="AF172" s="2797"/>
      <c r="AG172" s="2797"/>
      <c r="AH172" s="2797"/>
      <c r="AI172" s="2797"/>
      <c r="AJ172" s="2797"/>
      <c r="AK172" s="2797"/>
      <c r="AL172" s="2797"/>
      <c r="AM172" s="2797"/>
      <c r="AN172" s="2797"/>
      <c r="AO172" s="2797"/>
      <c r="AP172" s="2797"/>
      <c r="AQ172" s="2799"/>
      <c r="AR172" s="4730"/>
      <c r="AS172" s="4737"/>
      <c r="AT172" s="4737"/>
      <c r="AU172" s="4737"/>
      <c r="AV172" s="4738"/>
      <c r="AW172" s="2758"/>
      <c r="AX172" s="2548" t="s">
        <v>7678</v>
      </c>
      <c r="BA172" s="3438" t="str">
        <f t="shared" si="2"/>
        <v>Please complete all cells in row</v>
      </c>
      <c r="BB172" s="3132">
        <v>3</v>
      </c>
      <c r="BC172" s="3485"/>
    </row>
    <row r="173" spans="2:55" ht="15.75" customHeight="1">
      <c r="B173" s="2790" t="s">
        <v>6199</v>
      </c>
      <c r="C173" s="2792" t="s">
        <v>731</v>
      </c>
      <c r="D173" s="2792">
        <v>3</v>
      </c>
      <c r="E173" s="2793"/>
      <c r="F173" s="2793"/>
      <c r="G173" s="2793"/>
      <c r="H173" s="2793"/>
      <c r="I173" s="2793"/>
      <c r="J173" s="2793"/>
      <c r="K173" s="2794"/>
      <c r="L173" s="2800"/>
      <c r="M173" s="2795"/>
      <c r="N173" s="2793"/>
      <c r="O173" s="2793"/>
      <c r="P173" s="2793"/>
      <c r="Q173" s="2793"/>
      <c r="R173" s="2793"/>
      <c r="S173" s="2794"/>
      <c r="U173" s="2795"/>
      <c r="V173" s="2793"/>
      <c r="W173" s="2793"/>
      <c r="X173" s="2793"/>
      <c r="Y173" s="2793"/>
      <c r="Z173" s="2793"/>
      <c r="AA173" s="2794"/>
      <c r="AB173" s="2785"/>
      <c r="AC173" s="2797"/>
      <c r="AD173" s="2797"/>
      <c r="AE173" s="2797"/>
      <c r="AF173" s="2797"/>
      <c r="AG173" s="2797"/>
      <c r="AH173" s="2797"/>
      <c r="AI173" s="2797"/>
      <c r="AJ173" s="2797"/>
      <c r="AK173" s="2797"/>
      <c r="AL173" s="2797"/>
      <c r="AM173" s="2797"/>
      <c r="AN173" s="2797"/>
      <c r="AO173" s="2797"/>
      <c r="AP173" s="2797"/>
      <c r="AQ173" s="2799"/>
      <c r="AR173" s="4730"/>
      <c r="AS173" s="4737"/>
      <c r="AT173" s="4737"/>
      <c r="AU173" s="4737"/>
      <c r="AV173" s="4738"/>
      <c r="AW173" s="2758"/>
      <c r="AX173" s="2548" t="s">
        <v>7679</v>
      </c>
      <c r="BA173" s="3438" t="str">
        <f t="shared" si="2"/>
        <v>Please complete all cells in row</v>
      </c>
      <c r="BB173" s="3132">
        <v>3</v>
      </c>
      <c r="BC173" s="3485"/>
    </row>
    <row r="174" spans="2:55" ht="15.75" customHeight="1">
      <c r="B174" s="2790" t="s">
        <v>6201</v>
      </c>
      <c r="C174" s="2792" t="s">
        <v>731</v>
      </c>
      <c r="D174" s="2792">
        <v>3</v>
      </c>
      <c r="E174" s="2793"/>
      <c r="F174" s="2793"/>
      <c r="G174" s="2793"/>
      <c r="H174" s="2793"/>
      <c r="I174" s="2793"/>
      <c r="J174" s="2793"/>
      <c r="K174" s="2794"/>
      <c r="L174" s="2800"/>
      <c r="M174" s="2795"/>
      <c r="N174" s="2793"/>
      <c r="O174" s="2793"/>
      <c r="P174" s="2793"/>
      <c r="Q174" s="2793"/>
      <c r="R174" s="2793"/>
      <c r="S174" s="2794"/>
      <c r="U174" s="2795"/>
      <c r="V174" s="2793"/>
      <c r="W174" s="2793"/>
      <c r="X174" s="2793"/>
      <c r="Y174" s="2793"/>
      <c r="Z174" s="2793"/>
      <c r="AA174" s="2794"/>
      <c r="AB174" s="2785"/>
      <c r="AC174" s="2797"/>
      <c r="AD174" s="2797"/>
      <c r="AE174" s="2797"/>
      <c r="AF174" s="2797"/>
      <c r="AG174" s="2797"/>
      <c r="AH174" s="2797"/>
      <c r="AI174" s="2797"/>
      <c r="AJ174" s="2797"/>
      <c r="AK174" s="2797"/>
      <c r="AL174" s="2797"/>
      <c r="AM174" s="2797"/>
      <c r="AN174" s="2797"/>
      <c r="AO174" s="2797"/>
      <c r="AP174" s="2797"/>
      <c r="AQ174" s="2799"/>
      <c r="AR174" s="4730"/>
      <c r="AS174" s="4737"/>
      <c r="AT174" s="4737"/>
      <c r="AU174" s="4737"/>
      <c r="AV174" s="4738"/>
      <c r="AW174" s="2758"/>
      <c r="AX174" s="2548" t="s">
        <v>7680</v>
      </c>
      <c r="BA174" s="3438" t="str">
        <f t="shared" si="2"/>
        <v>Please complete all cells in row</v>
      </c>
      <c r="BB174" s="3132">
        <v>3</v>
      </c>
      <c r="BC174" s="3485"/>
    </row>
    <row r="175" spans="2:55" ht="15.75" customHeight="1">
      <c r="B175" s="2790" t="s">
        <v>6203</v>
      </c>
      <c r="C175" s="2792" t="s">
        <v>731</v>
      </c>
      <c r="D175" s="2792">
        <v>3</v>
      </c>
      <c r="E175" s="2793"/>
      <c r="F175" s="2793"/>
      <c r="G175" s="2793"/>
      <c r="H175" s="2793"/>
      <c r="I175" s="2793"/>
      <c r="J175" s="2793"/>
      <c r="K175" s="2794"/>
      <c r="L175" s="2800"/>
      <c r="M175" s="2795"/>
      <c r="N175" s="2793"/>
      <c r="O175" s="2793"/>
      <c r="P175" s="2793"/>
      <c r="Q175" s="2793"/>
      <c r="R175" s="2793"/>
      <c r="S175" s="2794"/>
      <c r="U175" s="2795"/>
      <c r="V175" s="2793"/>
      <c r="W175" s="2793"/>
      <c r="X175" s="2793"/>
      <c r="Y175" s="2793"/>
      <c r="Z175" s="2793"/>
      <c r="AA175" s="2794"/>
      <c r="AB175" s="2785"/>
      <c r="AC175" s="2797"/>
      <c r="AD175" s="2797"/>
      <c r="AE175" s="2797"/>
      <c r="AF175" s="2797"/>
      <c r="AG175" s="2797"/>
      <c r="AH175" s="2797"/>
      <c r="AI175" s="2797"/>
      <c r="AJ175" s="2797"/>
      <c r="AK175" s="2797"/>
      <c r="AL175" s="2797"/>
      <c r="AM175" s="2797"/>
      <c r="AN175" s="2797"/>
      <c r="AO175" s="2797"/>
      <c r="AP175" s="2797"/>
      <c r="AQ175" s="2799"/>
      <c r="AR175" s="4730"/>
      <c r="AS175" s="4737"/>
      <c r="AT175" s="4737"/>
      <c r="AU175" s="4737"/>
      <c r="AV175" s="4738"/>
      <c r="AW175" s="2758"/>
      <c r="AX175" s="2548" t="s">
        <v>7681</v>
      </c>
      <c r="BA175" s="3438" t="str">
        <f t="shared" si="2"/>
        <v>Please complete all cells in row</v>
      </c>
      <c r="BB175" s="3132">
        <v>3</v>
      </c>
      <c r="BC175" s="3485"/>
    </row>
    <row r="176" spans="2:55" ht="15.75" customHeight="1">
      <c r="B176" s="2790" t="s">
        <v>6205</v>
      </c>
      <c r="C176" s="2792" t="s">
        <v>731</v>
      </c>
      <c r="D176" s="2792">
        <v>3</v>
      </c>
      <c r="E176" s="2793"/>
      <c r="F176" s="2793"/>
      <c r="G176" s="2793"/>
      <c r="H176" s="2793"/>
      <c r="I176" s="2793"/>
      <c r="J176" s="2793"/>
      <c r="K176" s="2794"/>
      <c r="L176" s="2800"/>
      <c r="M176" s="2795"/>
      <c r="N176" s="2793"/>
      <c r="O176" s="2793"/>
      <c r="P176" s="2793"/>
      <c r="Q176" s="2793"/>
      <c r="R176" s="2793"/>
      <c r="S176" s="2794"/>
      <c r="U176" s="2795"/>
      <c r="V176" s="2793"/>
      <c r="W176" s="2793"/>
      <c r="X176" s="2793"/>
      <c r="Y176" s="2793"/>
      <c r="Z176" s="2793"/>
      <c r="AA176" s="2794"/>
      <c r="AB176" s="2785"/>
      <c r="AC176" s="2797"/>
      <c r="AD176" s="2797"/>
      <c r="AE176" s="2797"/>
      <c r="AF176" s="2797"/>
      <c r="AG176" s="2797"/>
      <c r="AH176" s="2797"/>
      <c r="AI176" s="2797"/>
      <c r="AJ176" s="2797"/>
      <c r="AK176" s="2797"/>
      <c r="AL176" s="2797"/>
      <c r="AM176" s="2797"/>
      <c r="AN176" s="2797"/>
      <c r="AO176" s="2797"/>
      <c r="AP176" s="2797"/>
      <c r="AQ176" s="2799"/>
      <c r="AR176" s="4730"/>
      <c r="AS176" s="4737"/>
      <c r="AT176" s="4737"/>
      <c r="AU176" s="4737"/>
      <c r="AV176" s="4738"/>
      <c r="AW176" s="2758"/>
      <c r="AX176" s="2548" t="s">
        <v>7682</v>
      </c>
      <c r="BA176" s="3438" t="str">
        <f t="shared" si="2"/>
        <v>Please complete all cells in row</v>
      </c>
      <c r="BB176" s="3132">
        <v>3</v>
      </c>
      <c r="BC176" s="3485"/>
    </row>
    <row r="177" spans="2:55" ht="15.75" customHeight="1">
      <c r="B177" s="2790" t="s">
        <v>6207</v>
      </c>
      <c r="C177" s="2792" t="s">
        <v>731</v>
      </c>
      <c r="D177" s="2792">
        <v>3</v>
      </c>
      <c r="E177" s="2793"/>
      <c r="F177" s="2793"/>
      <c r="G177" s="2793"/>
      <c r="H177" s="2793"/>
      <c r="I177" s="2793"/>
      <c r="J177" s="2793"/>
      <c r="K177" s="2794"/>
      <c r="L177" s="2800"/>
      <c r="M177" s="2795"/>
      <c r="N177" s="2793"/>
      <c r="O177" s="2793"/>
      <c r="P177" s="2793"/>
      <c r="Q177" s="2793"/>
      <c r="R177" s="2793"/>
      <c r="S177" s="2794"/>
      <c r="U177" s="2795"/>
      <c r="V177" s="2793"/>
      <c r="W177" s="2793"/>
      <c r="X177" s="2793"/>
      <c r="Y177" s="2793"/>
      <c r="Z177" s="2793"/>
      <c r="AA177" s="2794"/>
      <c r="AB177" s="2785"/>
      <c r="AC177" s="2797"/>
      <c r="AD177" s="2797"/>
      <c r="AE177" s="2797"/>
      <c r="AF177" s="2797"/>
      <c r="AG177" s="2797"/>
      <c r="AH177" s="2797"/>
      <c r="AI177" s="2797"/>
      <c r="AJ177" s="2797"/>
      <c r="AK177" s="2797"/>
      <c r="AL177" s="2797"/>
      <c r="AM177" s="2797"/>
      <c r="AN177" s="2797"/>
      <c r="AO177" s="2797"/>
      <c r="AP177" s="2797"/>
      <c r="AQ177" s="2799"/>
      <c r="AR177" s="4730"/>
      <c r="AS177" s="4737"/>
      <c r="AT177" s="4737"/>
      <c r="AU177" s="4737"/>
      <c r="AV177" s="4738"/>
      <c r="AW177" s="2758"/>
      <c r="AX177" s="2548" t="s">
        <v>7683</v>
      </c>
      <c r="BA177" s="3438" t="str">
        <f t="shared" si="2"/>
        <v>Please complete all cells in row</v>
      </c>
      <c r="BB177" s="3132">
        <v>3</v>
      </c>
      <c r="BC177" s="3485"/>
    </row>
    <row r="178" spans="2:55" ht="15.75" customHeight="1">
      <c r="B178" s="2790" t="s">
        <v>6209</v>
      </c>
      <c r="C178" s="2792" t="s">
        <v>731</v>
      </c>
      <c r="D178" s="2792">
        <v>3</v>
      </c>
      <c r="E178" s="2793"/>
      <c r="F178" s="2793"/>
      <c r="G178" s="2793"/>
      <c r="H178" s="2793"/>
      <c r="I178" s="2793"/>
      <c r="J178" s="2793"/>
      <c r="K178" s="2794"/>
      <c r="L178" s="2800"/>
      <c r="M178" s="2795"/>
      <c r="N178" s="2793"/>
      <c r="O178" s="2793"/>
      <c r="P178" s="2793"/>
      <c r="Q178" s="2793"/>
      <c r="R178" s="2793"/>
      <c r="S178" s="2794"/>
      <c r="U178" s="2795"/>
      <c r="V178" s="2793"/>
      <c r="W178" s="2793"/>
      <c r="X178" s="2793"/>
      <c r="Y178" s="2793"/>
      <c r="Z178" s="2793"/>
      <c r="AA178" s="2794"/>
      <c r="AB178" s="2785"/>
      <c r="AC178" s="2797"/>
      <c r="AD178" s="2797"/>
      <c r="AE178" s="2797"/>
      <c r="AF178" s="2797"/>
      <c r="AG178" s="2797"/>
      <c r="AH178" s="2797"/>
      <c r="AI178" s="2797"/>
      <c r="AJ178" s="2797"/>
      <c r="AK178" s="2797"/>
      <c r="AL178" s="2797"/>
      <c r="AM178" s="2797"/>
      <c r="AN178" s="2797"/>
      <c r="AO178" s="2797"/>
      <c r="AP178" s="2797"/>
      <c r="AQ178" s="2799"/>
      <c r="AR178" s="4730"/>
      <c r="AS178" s="4737"/>
      <c r="AT178" s="4737"/>
      <c r="AU178" s="4737"/>
      <c r="AV178" s="4738"/>
      <c r="AW178" s="2758"/>
      <c r="AX178" s="2548" t="s">
        <v>7684</v>
      </c>
      <c r="BA178" s="3438" t="str">
        <f t="shared" si="2"/>
        <v>Please complete all cells in row</v>
      </c>
      <c r="BB178" s="3132">
        <v>3</v>
      </c>
      <c r="BC178" s="3485"/>
    </row>
    <row r="179" spans="2:55" ht="15.75" customHeight="1">
      <c r="B179" s="2790" t="s">
        <v>6211</v>
      </c>
      <c r="C179" s="2792" t="s">
        <v>731</v>
      </c>
      <c r="D179" s="2792">
        <v>3</v>
      </c>
      <c r="E179" s="2793"/>
      <c r="F179" s="2793"/>
      <c r="G179" s="2793"/>
      <c r="H179" s="2793"/>
      <c r="I179" s="2793"/>
      <c r="J179" s="2793"/>
      <c r="K179" s="2794"/>
      <c r="L179" s="2800"/>
      <c r="M179" s="2795"/>
      <c r="N179" s="2793"/>
      <c r="O179" s="2793"/>
      <c r="P179" s="2793"/>
      <c r="Q179" s="2793"/>
      <c r="R179" s="2793"/>
      <c r="S179" s="2794"/>
      <c r="U179" s="2795"/>
      <c r="V179" s="2793"/>
      <c r="W179" s="2793"/>
      <c r="X179" s="2793"/>
      <c r="Y179" s="2793"/>
      <c r="Z179" s="2793"/>
      <c r="AA179" s="2794"/>
      <c r="AB179" s="2785"/>
      <c r="AC179" s="2797"/>
      <c r="AD179" s="2797"/>
      <c r="AE179" s="2797"/>
      <c r="AF179" s="2797"/>
      <c r="AG179" s="2797"/>
      <c r="AH179" s="2797"/>
      <c r="AI179" s="2797"/>
      <c r="AJ179" s="2797"/>
      <c r="AK179" s="2797"/>
      <c r="AL179" s="2797"/>
      <c r="AM179" s="2797"/>
      <c r="AN179" s="2797"/>
      <c r="AO179" s="2797"/>
      <c r="AP179" s="2797"/>
      <c r="AQ179" s="2799"/>
      <c r="AR179" s="4730"/>
      <c r="AS179" s="4737"/>
      <c r="AT179" s="4737"/>
      <c r="AU179" s="4737"/>
      <c r="AV179" s="4738"/>
      <c r="AW179" s="2758"/>
      <c r="AX179" s="2548" t="s">
        <v>7685</v>
      </c>
      <c r="BA179" s="3438" t="str">
        <f t="shared" si="2"/>
        <v>Please complete all cells in row</v>
      </c>
      <c r="BB179" s="3132">
        <v>3</v>
      </c>
      <c r="BC179" s="3485"/>
    </row>
    <row r="180" spans="2:55" ht="15.75" customHeight="1">
      <c r="B180" s="2790" t="s">
        <v>6213</v>
      </c>
      <c r="C180" s="2792" t="s">
        <v>731</v>
      </c>
      <c r="D180" s="2792">
        <v>3</v>
      </c>
      <c r="E180" s="2793"/>
      <c r="F180" s="2793"/>
      <c r="G180" s="2793"/>
      <c r="H180" s="2793"/>
      <c r="I180" s="2793"/>
      <c r="J180" s="2793"/>
      <c r="K180" s="2794"/>
      <c r="L180" s="2800"/>
      <c r="M180" s="2795"/>
      <c r="N180" s="2793"/>
      <c r="O180" s="2793"/>
      <c r="P180" s="2793"/>
      <c r="Q180" s="2793"/>
      <c r="R180" s="2793"/>
      <c r="S180" s="2794"/>
      <c r="U180" s="2795"/>
      <c r="V180" s="2793"/>
      <c r="W180" s="2793"/>
      <c r="X180" s="2793"/>
      <c r="Y180" s="2793"/>
      <c r="Z180" s="2793"/>
      <c r="AA180" s="2794"/>
      <c r="AB180" s="2785"/>
      <c r="AC180" s="2797"/>
      <c r="AD180" s="2797"/>
      <c r="AE180" s="2797"/>
      <c r="AF180" s="2797"/>
      <c r="AG180" s="2797"/>
      <c r="AH180" s="2797"/>
      <c r="AI180" s="2797"/>
      <c r="AJ180" s="2797"/>
      <c r="AK180" s="2797"/>
      <c r="AL180" s="2797"/>
      <c r="AM180" s="2797"/>
      <c r="AN180" s="2797"/>
      <c r="AO180" s="2797"/>
      <c r="AP180" s="2797"/>
      <c r="AQ180" s="2799"/>
      <c r="AR180" s="4730"/>
      <c r="AS180" s="4737"/>
      <c r="AT180" s="4737"/>
      <c r="AU180" s="4737"/>
      <c r="AV180" s="4738"/>
      <c r="AW180" s="2758"/>
      <c r="AX180" s="2548" t="s">
        <v>7686</v>
      </c>
      <c r="BA180" s="3438" t="str">
        <f t="shared" si="2"/>
        <v>Please complete all cells in row</v>
      </c>
      <c r="BB180" s="3132">
        <v>3</v>
      </c>
      <c r="BC180" s="3485"/>
    </row>
    <row r="181" spans="2:55" ht="15.75" customHeight="1">
      <c r="B181" s="2790" t="s">
        <v>6215</v>
      </c>
      <c r="C181" s="2792" t="s">
        <v>731</v>
      </c>
      <c r="D181" s="2792">
        <v>3</v>
      </c>
      <c r="E181" s="2793"/>
      <c r="F181" s="2793"/>
      <c r="G181" s="2793"/>
      <c r="H181" s="2793"/>
      <c r="I181" s="2793"/>
      <c r="J181" s="2793"/>
      <c r="K181" s="2794"/>
      <c r="L181" s="2800"/>
      <c r="M181" s="2795"/>
      <c r="N181" s="2793"/>
      <c r="O181" s="2793"/>
      <c r="P181" s="2793"/>
      <c r="Q181" s="2793"/>
      <c r="R181" s="2793"/>
      <c r="S181" s="2794"/>
      <c r="U181" s="2795"/>
      <c r="V181" s="2793"/>
      <c r="W181" s="2793"/>
      <c r="X181" s="2793"/>
      <c r="Y181" s="2793"/>
      <c r="Z181" s="2793"/>
      <c r="AA181" s="2794"/>
      <c r="AB181" s="2785"/>
      <c r="AC181" s="2797"/>
      <c r="AD181" s="2797"/>
      <c r="AE181" s="2797"/>
      <c r="AF181" s="2797"/>
      <c r="AG181" s="2797"/>
      <c r="AH181" s="2797"/>
      <c r="AI181" s="2797"/>
      <c r="AJ181" s="2797"/>
      <c r="AK181" s="2797"/>
      <c r="AL181" s="2797"/>
      <c r="AM181" s="2797"/>
      <c r="AN181" s="2797"/>
      <c r="AO181" s="2797"/>
      <c r="AP181" s="2797"/>
      <c r="AQ181" s="2799"/>
      <c r="AR181" s="4730"/>
      <c r="AS181" s="4737"/>
      <c r="AT181" s="4737"/>
      <c r="AU181" s="4737"/>
      <c r="AV181" s="4738"/>
      <c r="AW181" s="2758"/>
      <c r="AX181" s="2548" t="s">
        <v>7687</v>
      </c>
      <c r="BA181" s="3438" t="str">
        <f t="shared" si="2"/>
        <v>Please complete all cells in row</v>
      </c>
      <c r="BB181" s="3132">
        <v>3</v>
      </c>
      <c r="BC181" s="3485"/>
    </row>
    <row r="182" spans="2:55" ht="15.75" customHeight="1">
      <c r="B182" s="2790" t="s">
        <v>6217</v>
      </c>
      <c r="C182" s="2792" t="s">
        <v>731</v>
      </c>
      <c r="D182" s="2792">
        <v>3</v>
      </c>
      <c r="E182" s="2793"/>
      <c r="F182" s="2793"/>
      <c r="G182" s="2793"/>
      <c r="H182" s="2793"/>
      <c r="I182" s="2793"/>
      <c r="J182" s="2793"/>
      <c r="K182" s="2794"/>
      <c r="L182" s="2800"/>
      <c r="M182" s="2795"/>
      <c r="N182" s="2793"/>
      <c r="O182" s="2793"/>
      <c r="P182" s="2793"/>
      <c r="Q182" s="2793"/>
      <c r="R182" s="2793"/>
      <c r="S182" s="2794"/>
      <c r="U182" s="2795"/>
      <c r="V182" s="2793"/>
      <c r="W182" s="2793"/>
      <c r="X182" s="2793"/>
      <c r="Y182" s="2793"/>
      <c r="Z182" s="2793"/>
      <c r="AA182" s="2794"/>
      <c r="AB182" s="2785"/>
      <c r="AC182" s="2797"/>
      <c r="AD182" s="2797"/>
      <c r="AE182" s="2797"/>
      <c r="AF182" s="2797"/>
      <c r="AG182" s="2797"/>
      <c r="AH182" s="2797"/>
      <c r="AI182" s="2797"/>
      <c r="AJ182" s="2797"/>
      <c r="AK182" s="2797"/>
      <c r="AL182" s="2797"/>
      <c r="AM182" s="2797"/>
      <c r="AN182" s="2797"/>
      <c r="AO182" s="2797"/>
      <c r="AP182" s="2797"/>
      <c r="AQ182" s="2799"/>
      <c r="AR182" s="4730"/>
      <c r="AS182" s="4737"/>
      <c r="AT182" s="4737"/>
      <c r="AU182" s="4737"/>
      <c r="AV182" s="4738"/>
      <c r="AW182" s="2758"/>
      <c r="AX182" s="2548" t="s">
        <v>7688</v>
      </c>
      <c r="BA182" s="3438" t="str">
        <f t="shared" si="2"/>
        <v>Please complete all cells in row</v>
      </c>
      <c r="BB182" s="3132">
        <v>3</v>
      </c>
      <c r="BC182" s="3485"/>
    </row>
    <row r="183" spans="2:55" ht="15.75" customHeight="1">
      <c r="B183" s="2790" t="s">
        <v>6219</v>
      </c>
      <c r="C183" s="2792" t="s">
        <v>731</v>
      </c>
      <c r="D183" s="2792">
        <v>3</v>
      </c>
      <c r="E183" s="2793"/>
      <c r="F183" s="2793"/>
      <c r="G183" s="2793"/>
      <c r="H183" s="2793"/>
      <c r="I183" s="2793"/>
      <c r="J183" s="2793"/>
      <c r="K183" s="2794"/>
      <c r="L183" s="2800"/>
      <c r="M183" s="2795"/>
      <c r="N183" s="2793"/>
      <c r="O183" s="2793"/>
      <c r="P183" s="2793"/>
      <c r="Q183" s="2793"/>
      <c r="R183" s="2793"/>
      <c r="S183" s="2794"/>
      <c r="U183" s="2795"/>
      <c r="V183" s="2793"/>
      <c r="W183" s="2793"/>
      <c r="X183" s="2793"/>
      <c r="Y183" s="2793"/>
      <c r="Z183" s="2793"/>
      <c r="AA183" s="2794"/>
      <c r="AB183" s="2785"/>
      <c r="AC183" s="2797"/>
      <c r="AD183" s="2797"/>
      <c r="AE183" s="2797"/>
      <c r="AF183" s="2797"/>
      <c r="AG183" s="2797"/>
      <c r="AH183" s="2797"/>
      <c r="AI183" s="2797"/>
      <c r="AJ183" s="2797"/>
      <c r="AK183" s="2797"/>
      <c r="AL183" s="2797"/>
      <c r="AM183" s="2797"/>
      <c r="AN183" s="2797"/>
      <c r="AO183" s="2797"/>
      <c r="AP183" s="2797"/>
      <c r="AQ183" s="2799"/>
      <c r="AR183" s="4730"/>
      <c r="AS183" s="4737"/>
      <c r="AT183" s="4737"/>
      <c r="AU183" s="4737"/>
      <c r="AV183" s="4738"/>
      <c r="AW183" s="2758"/>
      <c r="AX183" s="2548" t="s">
        <v>7689</v>
      </c>
      <c r="BA183" s="3438" t="str">
        <f t="shared" si="2"/>
        <v>Please complete all cells in row</v>
      </c>
      <c r="BB183" s="3132">
        <v>3</v>
      </c>
      <c r="BC183" s="3485"/>
    </row>
    <row r="184" spans="2:55" ht="15.75" customHeight="1">
      <c r="B184" s="2790" t="s">
        <v>6221</v>
      </c>
      <c r="C184" s="2792" t="s">
        <v>731</v>
      </c>
      <c r="D184" s="2792">
        <v>3</v>
      </c>
      <c r="E184" s="2793"/>
      <c r="F184" s="2793"/>
      <c r="G184" s="2793"/>
      <c r="H184" s="2793"/>
      <c r="I184" s="2793"/>
      <c r="J184" s="2793"/>
      <c r="K184" s="2794"/>
      <c r="L184" s="2800"/>
      <c r="M184" s="2795"/>
      <c r="N184" s="2793"/>
      <c r="O184" s="2793"/>
      <c r="P184" s="2793"/>
      <c r="Q184" s="2793"/>
      <c r="R184" s="2793"/>
      <c r="S184" s="2794"/>
      <c r="U184" s="2795"/>
      <c r="V184" s="2793"/>
      <c r="W184" s="2793"/>
      <c r="X184" s="2793"/>
      <c r="Y184" s="2793"/>
      <c r="Z184" s="2793"/>
      <c r="AA184" s="2794"/>
      <c r="AB184" s="2785"/>
      <c r="AC184" s="2797"/>
      <c r="AD184" s="2797"/>
      <c r="AE184" s="2797"/>
      <c r="AF184" s="2797"/>
      <c r="AG184" s="2797"/>
      <c r="AH184" s="2797"/>
      <c r="AI184" s="2797"/>
      <c r="AJ184" s="2797"/>
      <c r="AK184" s="2797"/>
      <c r="AL184" s="2797"/>
      <c r="AM184" s="2797"/>
      <c r="AN184" s="2797"/>
      <c r="AO184" s="2797"/>
      <c r="AP184" s="2797"/>
      <c r="AQ184" s="2799"/>
      <c r="AR184" s="4730"/>
      <c r="AS184" s="4737"/>
      <c r="AT184" s="4737"/>
      <c r="AU184" s="4737"/>
      <c r="AV184" s="4738"/>
      <c r="AW184" s="2758"/>
      <c r="AX184" s="2548" t="s">
        <v>7690</v>
      </c>
      <c r="BA184" s="3438" t="str">
        <f t="shared" si="2"/>
        <v>Please complete all cells in row</v>
      </c>
      <c r="BB184" s="3132">
        <v>3</v>
      </c>
      <c r="BC184" s="3485"/>
    </row>
    <row r="185" spans="2:55" ht="15.75" customHeight="1">
      <c r="B185" s="2790" t="s">
        <v>6223</v>
      </c>
      <c r="C185" s="2792" t="s">
        <v>731</v>
      </c>
      <c r="D185" s="2792">
        <v>3</v>
      </c>
      <c r="E185" s="2793"/>
      <c r="F185" s="2793"/>
      <c r="G185" s="2793"/>
      <c r="H185" s="2793"/>
      <c r="I185" s="2793"/>
      <c r="J185" s="2793"/>
      <c r="K185" s="2794"/>
      <c r="L185" s="2800"/>
      <c r="M185" s="2795"/>
      <c r="N185" s="2793"/>
      <c r="O185" s="2793"/>
      <c r="P185" s="2793"/>
      <c r="Q185" s="2793"/>
      <c r="R185" s="2793"/>
      <c r="S185" s="2794"/>
      <c r="U185" s="2795"/>
      <c r="V185" s="2793"/>
      <c r="W185" s="2793"/>
      <c r="X185" s="2793"/>
      <c r="Y185" s="2793"/>
      <c r="Z185" s="2793"/>
      <c r="AA185" s="2794"/>
      <c r="AB185" s="2785"/>
      <c r="AC185" s="2797"/>
      <c r="AD185" s="2797"/>
      <c r="AE185" s="2797"/>
      <c r="AF185" s="2797"/>
      <c r="AG185" s="2797"/>
      <c r="AH185" s="2797"/>
      <c r="AI185" s="2797"/>
      <c r="AJ185" s="2797"/>
      <c r="AK185" s="2797"/>
      <c r="AL185" s="2797"/>
      <c r="AM185" s="2797"/>
      <c r="AN185" s="2797"/>
      <c r="AO185" s="2797"/>
      <c r="AP185" s="2797"/>
      <c r="AQ185" s="2799"/>
      <c r="AR185" s="4730"/>
      <c r="AS185" s="4737"/>
      <c r="AT185" s="4737"/>
      <c r="AU185" s="4737"/>
      <c r="AV185" s="4738"/>
      <c r="AW185" s="2758"/>
      <c r="AX185" s="2548" t="s">
        <v>7691</v>
      </c>
      <c r="BA185" s="3438" t="str">
        <f t="shared" si="2"/>
        <v>Please complete all cells in row</v>
      </c>
      <c r="BB185" s="3132">
        <v>3</v>
      </c>
      <c r="BC185" s="3485"/>
    </row>
    <row r="186" spans="2:55" ht="15.75" customHeight="1">
      <c r="B186" s="2790" t="s">
        <v>6225</v>
      </c>
      <c r="C186" s="2792" t="s">
        <v>731</v>
      </c>
      <c r="D186" s="2792">
        <v>3</v>
      </c>
      <c r="E186" s="2793"/>
      <c r="F186" s="2793"/>
      <c r="G186" s="2793"/>
      <c r="H186" s="2793"/>
      <c r="I186" s="2793"/>
      <c r="J186" s="2793"/>
      <c r="K186" s="2794"/>
      <c r="L186" s="2800"/>
      <c r="M186" s="2795"/>
      <c r="N186" s="2793"/>
      <c r="O186" s="2793"/>
      <c r="P186" s="2793"/>
      <c r="Q186" s="2793"/>
      <c r="R186" s="2793"/>
      <c r="S186" s="2794"/>
      <c r="U186" s="2795"/>
      <c r="V186" s="2793"/>
      <c r="W186" s="2793"/>
      <c r="X186" s="2793"/>
      <c r="Y186" s="2793"/>
      <c r="Z186" s="2793"/>
      <c r="AA186" s="2794"/>
      <c r="AB186" s="2785"/>
      <c r="AC186" s="2797"/>
      <c r="AD186" s="2797"/>
      <c r="AE186" s="2797"/>
      <c r="AF186" s="2797"/>
      <c r="AG186" s="2797"/>
      <c r="AH186" s="2797"/>
      <c r="AI186" s="2797"/>
      <c r="AJ186" s="2797"/>
      <c r="AK186" s="2797"/>
      <c r="AL186" s="2797"/>
      <c r="AM186" s="2797"/>
      <c r="AN186" s="2797"/>
      <c r="AO186" s="2797"/>
      <c r="AP186" s="2797"/>
      <c r="AQ186" s="2799"/>
      <c r="AR186" s="4730"/>
      <c r="AS186" s="4737"/>
      <c r="AT186" s="4737"/>
      <c r="AU186" s="4737"/>
      <c r="AV186" s="4738"/>
      <c r="AW186" s="2758"/>
      <c r="AX186" s="2548" t="s">
        <v>7692</v>
      </c>
      <c r="BA186" s="3438" t="str">
        <f t="shared" si="2"/>
        <v>Please complete all cells in row</v>
      </c>
      <c r="BB186" s="3132">
        <v>3</v>
      </c>
      <c r="BC186" s="3485"/>
    </row>
    <row r="187" spans="2:55" ht="15.75" customHeight="1">
      <c r="B187" s="2790" t="s">
        <v>6227</v>
      </c>
      <c r="C187" s="2792" t="s">
        <v>731</v>
      </c>
      <c r="D187" s="2792">
        <v>3</v>
      </c>
      <c r="E187" s="2793"/>
      <c r="F187" s="2793"/>
      <c r="G187" s="2793"/>
      <c r="H187" s="2793"/>
      <c r="I187" s="2793"/>
      <c r="J187" s="2793"/>
      <c r="K187" s="2794"/>
      <c r="L187" s="2800"/>
      <c r="M187" s="2795"/>
      <c r="N187" s="2793"/>
      <c r="O187" s="2793"/>
      <c r="P187" s="2793"/>
      <c r="Q187" s="2793"/>
      <c r="R187" s="2793"/>
      <c r="S187" s="2794"/>
      <c r="U187" s="2795"/>
      <c r="V187" s="2793"/>
      <c r="W187" s="2793"/>
      <c r="X187" s="2793"/>
      <c r="Y187" s="2793"/>
      <c r="Z187" s="2793"/>
      <c r="AA187" s="2794"/>
      <c r="AB187" s="2785"/>
      <c r="AC187" s="2797"/>
      <c r="AD187" s="2797"/>
      <c r="AE187" s="2797"/>
      <c r="AF187" s="2797"/>
      <c r="AG187" s="2797"/>
      <c r="AH187" s="2797"/>
      <c r="AI187" s="2797"/>
      <c r="AJ187" s="2797"/>
      <c r="AK187" s="2797"/>
      <c r="AL187" s="2797"/>
      <c r="AM187" s="2797"/>
      <c r="AN187" s="2797"/>
      <c r="AO187" s="2797"/>
      <c r="AP187" s="2797"/>
      <c r="AQ187" s="2799"/>
      <c r="AR187" s="4730"/>
      <c r="AS187" s="4737"/>
      <c r="AT187" s="4737"/>
      <c r="AU187" s="4737"/>
      <c r="AV187" s="4738"/>
      <c r="AW187" s="2758"/>
      <c r="AX187" s="2548" t="s">
        <v>7693</v>
      </c>
      <c r="BA187" s="3438" t="str">
        <f t="shared" si="2"/>
        <v>Please complete all cells in row</v>
      </c>
      <c r="BB187" s="3132">
        <v>3</v>
      </c>
      <c r="BC187" s="3485"/>
    </row>
    <row r="188" spans="2:55" ht="15.75" customHeight="1">
      <c r="B188" s="2790" t="s">
        <v>6229</v>
      </c>
      <c r="C188" s="2792" t="s">
        <v>731</v>
      </c>
      <c r="D188" s="2792">
        <v>3</v>
      </c>
      <c r="E188" s="2793"/>
      <c r="F188" s="2793"/>
      <c r="G188" s="2793"/>
      <c r="H188" s="2793"/>
      <c r="I188" s="2793"/>
      <c r="J188" s="2793"/>
      <c r="K188" s="2794"/>
      <c r="L188" s="2800"/>
      <c r="M188" s="2795"/>
      <c r="N188" s="2793"/>
      <c r="O188" s="2793"/>
      <c r="P188" s="2793"/>
      <c r="Q188" s="2793"/>
      <c r="R188" s="2793"/>
      <c r="S188" s="2794"/>
      <c r="U188" s="2795"/>
      <c r="V188" s="2793"/>
      <c r="W188" s="2793"/>
      <c r="X188" s="2793"/>
      <c r="Y188" s="2793"/>
      <c r="Z188" s="2793"/>
      <c r="AA188" s="2794"/>
      <c r="AB188" s="2785"/>
      <c r="AC188" s="2797"/>
      <c r="AD188" s="2797"/>
      <c r="AE188" s="2797"/>
      <c r="AF188" s="2797"/>
      <c r="AG188" s="2797"/>
      <c r="AH188" s="2797"/>
      <c r="AI188" s="2797"/>
      <c r="AJ188" s="2797"/>
      <c r="AK188" s="2797"/>
      <c r="AL188" s="2797"/>
      <c r="AM188" s="2797"/>
      <c r="AN188" s="2797"/>
      <c r="AO188" s="2797"/>
      <c r="AP188" s="2797"/>
      <c r="AQ188" s="2799"/>
      <c r="AR188" s="4730"/>
      <c r="AS188" s="4737"/>
      <c r="AT188" s="4737"/>
      <c r="AU188" s="4737"/>
      <c r="AV188" s="4738"/>
      <c r="AW188" s="2758"/>
      <c r="AX188" s="2548" t="s">
        <v>7694</v>
      </c>
      <c r="BA188" s="3438" t="str">
        <f t="shared" si="2"/>
        <v>Please complete all cells in row</v>
      </c>
      <c r="BB188" s="3132">
        <v>3</v>
      </c>
      <c r="BC188" s="3485"/>
    </row>
    <row r="189" spans="2:55" ht="15.75" customHeight="1">
      <c r="B189" s="2790" t="s">
        <v>6231</v>
      </c>
      <c r="C189" s="2792" t="s">
        <v>731</v>
      </c>
      <c r="D189" s="2792">
        <v>3</v>
      </c>
      <c r="E189" s="2793"/>
      <c r="F189" s="2793"/>
      <c r="G189" s="2793"/>
      <c r="H189" s="2793"/>
      <c r="I189" s="2793"/>
      <c r="J189" s="2793"/>
      <c r="K189" s="2794"/>
      <c r="L189" s="2800"/>
      <c r="M189" s="2795"/>
      <c r="N189" s="2793"/>
      <c r="O189" s="2793"/>
      <c r="P189" s="2793"/>
      <c r="Q189" s="2793"/>
      <c r="R189" s="2793"/>
      <c r="S189" s="2794"/>
      <c r="U189" s="2795"/>
      <c r="V189" s="2793"/>
      <c r="W189" s="2793"/>
      <c r="X189" s="2793"/>
      <c r="Y189" s="2793"/>
      <c r="Z189" s="2793"/>
      <c r="AA189" s="2794"/>
      <c r="AB189" s="2785"/>
      <c r="AC189" s="2797"/>
      <c r="AD189" s="2797"/>
      <c r="AE189" s="2797"/>
      <c r="AF189" s="2797"/>
      <c r="AG189" s="2797"/>
      <c r="AH189" s="2797"/>
      <c r="AI189" s="2797"/>
      <c r="AJ189" s="2797"/>
      <c r="AK189" s="2797"/>
      <c r="AL189" s="2797"/>
      <c r="AM189" s="2797"/>
      <c r="AN189" s="2797"/>
      <c r="AO189" s="2797"/>
      <c r="AP189" s="2797"/>
      <c r="AQ189" s="2799"/>
      <c r="AR189" s="4730"/>
      <c r="AS189" s="4737"/>
      <c r="AT189" s="4737"/>
      <c r="AU189" s="4737"/>
      <c r="AV189" s="4738"/>
      <c r="AW189" s="2758"/>
      <c r="AX189" s="2548" t="s">
        <v>7695</v>
      </c>
      <c r="BA189" s="3438" t="str">
        <f t="shared" si="2"/>
        <v>Please complete all cells in row</v>
      </c>
      <c r="BB189" s="3132">
        <v>3</v>
      </c>
      <c r="BC189" s="3485"/>
    </row>
    <row r="190" spans="2:55" ht="15.75" customHeight="1">
      <c r="B190" s="2790" t="s">
        <v>6233</v>
      </c>
      <c r="C190" s="2792" t="s">
        <v>731</v>
      </c>
      <c r="D190" s="2792">
        <v>3</v>
      </c>
      <c r="E190" s="2793"/>
      <c r="F190" s="2793"/>
      <c r="G190" s="2793"/>
      <c r="H190" s="2793"/>
      <c r="I190" s="2793"/>
      <c r="J190" s="2793"/>
      <c r="K190" s="2794"/>
      <c r="L190" s="2800"/>
      <c r="M190" s="2795"/>
      <c r="N190" s="2793"/>
      <c r="O190" s="2793"/>
      <c r="P190" s="2793"/>
      <c r="Q190" s="2793"/>
      <c r="R190" s="2793"/>
      <c r="S190" s="2794"/>
      <c r="U190" s="2795"/>
      <c r="V190" s="2793"/>
      <c r="W190" s="2793"/>
      <c r="X190" s="2793"/>
      <c r="Y190" s="2793"/>
      <c r="Z190" s="2793"/>
      <c r="AA190" s="2794"/>
      <c r="AB190" s="2785"/>
      <c r="AC190" s="2797"/>
      <c r="AD190" s="2797"/>
      <c r="AE190" s="2797"/>
      <c r="AF190" s="2797"/>
      <c r="AG190" s="2797"/>
      <c r="AH190" s="2797"/>
      <c r="AI190" s="2797"/>
      <c r="AJ190" s="2797"/>
      <c r="AK190" s="2797"/>
      <c r="AL190" s="2797"/>
      <c r="AM190" s="2797"/>
      <c r="AN190" s="2797"/>
      <c r="AO190" s="2797"/>
      <c r="AP190" s="2797"/>
      <c r="AQ190" s="2799"/>
      <c r="AR190" s="4730"/>
      <c r="AS190" s="4737"/>
      <c r="AT190" s="4737"/>
      <c r="AU190" s="4737"/>
      <c r="AV190" s="4738"/>
      <c r="AW190" s="2758"/>
      <c r="AX190" s="2548" t="s">
        <v>7696</v>
      </c>
      <c r="BA190" s="3438" t="str">
        <f t="shared" si="2"/>
        <v>Please complete all cells in row</v>
      </c>
      <c r="BB190" s="3132">
        <v>3</v>
      </c>
      <c r="BC190" s="3485"/>
    </row>
    <row r="191" spans="2:55" ht="15.75" customHeight="1">
      <c r="B191" s="2790" t="s">
        <v>6235</v>
      </c>
      <c r="C191" s="2792" t="s">
        <v>731</v>
      </c>
      <c r="D191" s="2792">
        <v>3</v>
      </c>
      <c r="E191" s="2793"/>
      <c r="F191" s="2793"/>
      <c r="G191" s="2793"/>
      <c r="H191" s="2793"/>
      <c r="I191" s="2793"/>
      <c r="J191" s="2793"/>
      <c r="K191" s="2794"/>
      <c r="L191" s="2800"/>
      <c r="M191" s="2795"/>
      <c r="N191" s="2793"/>
      <c r="O191" s="2793"/>
      <c r="P191" s="2793"/>
      <c r="Q191" s="2793"/>
      <c r="R191" s="2793"/>
      <c r="S191" s="2794"/>
      <c r="U191" s="2795"/>
      <c r="V191" s="2793"/>
      <c r="W191" s="2793"/>
      <c r="X191" s="2793"/>
      <c r="Y191" s="2793"/>
      <c r="Z191" s="2793"/>
      <c r="AA191" s="2794"/>
      <c r="AB191" s="2785"/>
      <c r="AC191" s="2797"/>
      <c r="AD191" s="2797"/>
      <c r="AE191" s="2797"/>
      <c r="AF191" s="2797"/>
      <c r="AG191" s="2797"/>
      <c r="AH191" s="2797"/>
      <c r="AI191" s="2797"/>
      <c r="AJ191" s="2797"/>
      <c r="AK191" s="2797"/>
      <c r="AL191" s="2797"/>
      <c r="AM191" s="2797"/>
      <c r="AN191" s="2797"/>
      <c r="AO191" s="2797"/>
      <c r="AP191" s="2797"/>
      <c r="AQ191" s="2799"/>
      <c r="AR191" s="4730"/>
      <c r="AS191" s="4737"/>
      <c r="AT191" s="4737"/>
      <c r="AU191" s="4737"/>
      <c r="AV191" s="4738"/>
      <c r="AW191" s="2758"/>
      <c r="AX191" s="2548" t="s">
        <v>7697</v>
      </c>
      <c r="BA191" s="3438" t="str">
        <f t="shared" si="2"/>
        <v>Please complete all cells in row</v>
      </c>
      <c r="BB191" s="3132">
        <v>3</v>
      </c>
      <c r="BC191" s="3485"/>
    </row>
    <row r="192" spans="2:55" ht="15.75" customHeight="1">
      <c r="B192" s="2790" t="s">
        <v>6237</v>
      </c>
      <c r="C192" s="2792" t="s">
        <v>731</v>
      </c>
      <c r="D192" s="2792">
        <v>3</v>
      </c>
      <c r="E192" s="2793"/>
      <c r="F192" s="2793"/>
      <c r="G192" s="2793"/>
      <c r="H192" s="2793"/>
      <c r="I192" s="2793"/>
      <c r="J192" s="2793"/>
      <c r="K192" s="2794"/>
      <c r="L192" s="2800"/>
      <c r="M192" s="2795"/>
      <c r="N192" s="2793"/>
      <c r="O192" s="2793"/>
      <c r="P192" s="2793"/>
      <c r="Q192" s="2793"/>
      <c r="R192" s="2793"/>
      <c r="S192" s="2794"/>
      <c r="U192" s="2795"/>
      <c r="V192" s="2793"/>
      <c r="W192" s="2793"/>
      <c r="X192" s="2793"/>
      <c r="Y192" s="2793"/>
      <c r="Z192" s="2793"/>
      <c r="AA192" s="2794"/>
      <c r="AB192" s="2785"/>
      <c r="AC192" s="2797"/>
      <c r="AD192" s="2797"/>
      <c r="AE192" s="2797"/>
      <c r="AF192" s="2797"/>
      <c r="AG192" s="2797"/>
      <c r="AH192" s="2797"/>
      <c r="AI192" s="2797"/>
      <c r="AJ192" s="2797"/>
      <c r="AK192" s="2797"/>
      <c r="AL192" s="2797"/>
      <c r="AM192" s="2797"/>
      <c r="AN192" s="2797"/>
      <c r="AO192" s="2797"/>
      <c r="AP192" s="2797"/>
      <c r="AQ192" s="2799"/>
      <c r="AR192" s="4730"/>
      <c r="AS192" s="4737"/>
      <c r="AT192" s="4737"/>
      <c r="AU192" s="4737"/>
      <c r="AV192" s="4738"/>
      <c r="AW192" s="2758"/>
      <c r="AX192" s="2548" t="s">
        <v>7698</v>
      </c>
      <c r="BA192" s="3438" t="str">
        <f t="shared" si="2"/>
        <v>Please complete all cells in row</v>
      </c>
      <c r="BB192" s="3132">
        <v>3</v>
      </c>
      <c r="BC192" s="3485"/>
    </row>
    <row r="193" spans="2:55" ht="15.75" customHeight="1">
      <c r="B193" s="2790" t="s">
        <v>6239</v>
      </c>
      <c r="C193" s="2792" t="s">
        <v>731</v>
      </c>
      <c r="D193" s="2792">
        <v>3</v>
      </c>
      <c r="E193" s="2793"/>
      <c r="F193" s="2793"/>
      <c r="G193" s="2793"/>
      <c r="H193" s="2793"/>
      <c r="I193" s="2793"/>
      <c r="J193" s="2793"/>
      <c r="K193" s="2794"/>
      <c r="L193" s="2800"/>
      <c r="M193" s="2795"/>
      <c r="N193" s="2793"/>
      <c r="O193" s="2793"/>
      <c r="P193" s="2793"/>
      <c r="Q193" s="2793"/>
      <c r="R193" s="2793"/>
      <c r="S193" s="2794"/>
      <c r="U193" s="2795"/>
      <c r="V193" s="2793"/>
      <c r="W193" s="2793"/>
      <c r="X193" s="2793"/>
      <c r="Y193" s="2793"/>
      <c r="Z193" s="2793"/>
      <c r="AA193" s="2794"/>
      <c r="AB193" s="2785"/>
      <c r="AC193" s="2797"/>
      <c r="AD193" s="2797"/>
      <c r="AE193" s="2797"/>
      <c r="AF193" s="2797"/>
      <c r="AG193" s="2797"/>
      <c r="AH193" s="2797"/>
      <c r="AI193" s="2797"/>
      <c r="AJ193" s="2797"/>
      <c r="AK193" s="2797"/>
      <c r="AL193" s="2797"/>
      <c r="AM193" s="2797"/>
      <c r="AN193" s="2797"/>
      <c r="AO193" s="2797"/>
      <c r="AP193" s="2797"/>
      <c r="AQ193" s="2799"/>
      <c r="AR193" s="4730"/>
      <c r="AS193" s="4737"/>
      <c r="AT193" s="4737"/>
      <c r="AU193" s="4737"/>
      <c r="AV193" s="4738"/>
      <c r="AW193" s="2758"/>
      <c r="AX193" s="2548" t="s">
        <v>7699</v>
      </c>
      <c r="BA193" s="3438" t="str">
        <f t="shared" si="2"/>
        <v>Please complete all cells in row</v>
      </c>
      <c r="BB193" s="3132">
        <v>3</v>
      </c>
      <c r="BC193" s="3485"/>
    </row>
    <row r="194" spans="2:55" ht="15.75" customHeight="1">
      <c r="B194" s="2790" t="s">
        <v>6241</v>
      </c>
      <c r="C194" s="2792" t="s">
        <v>731</v>
      </c>
      <c r="D194" s="2792">
        <v>3</v>
      </c>
      <c r="E194" s="2793"/>
      <c r="F194" s="2793"/>
      <c r="G194" s="2793"/>
      <c r="H194" s="2793"/>
      <c r="I194" s="2793"/>
      <c r="J194" s="2793"/>
      <c r="K194" s="2794"/>
      <c r="L194" s="2800"/>
      <c r="M194" s="2795"/>
      <c r="N194" s="2793"/>
      <c r="O194" s="2793"/>
      <c r="P194" s="2793"/>
      <c r="Q194" s="2793"/>
      <c r="R194" s="2793"/>
      <c r="S194" s="2794"/>
      <c r="U194" s="2795"/>
      <c r="V194" s="2793"/>
      <c r="W194" s="2793"/>
      <c r="X194" s="2793"/>
      <c r="Y194" s="2793"/>
      <c r="Z194" s="2793"/>
      <c r="AA194" s="2794"/>
      <c r="AB194" s="2785"/>
      <c r="AC194" s="2797"/>
      <c r="AD194" s="2797"/>
      <c r="AE194" s="2797"/>
      <c r="AF194" s="2797"/>
      <c r="AG194" s="2797"/>
      <c r="AH194" s="2797"/>
      <c r="AI194" s="2797"/>
      <c r="AJ194" s="2797"/>
      <c r="AK194" s="2797"/>
      <c r="AL194" s="2797"/>
      <c r="AM194" s="2797"/>
      <c r="AN194" s="2797"/>
      <c r="AO194" s="2797"/>
      <c r="AP194" s="2797"/>
      <c r="AQ194" s="2799"/>
      <c r="AR194" s="4730"/>
      <c r="AS194" s="4737"/>
      <c r="AT194" s="4737"/>
      <c r="AU194" s="4737"/>
      <c r="AV194" s="4738"/>
      <c r="AW194" s="2758"/>
      <c r="AX194" s="2548" t="s">
        <v>7700</v>
      </c>
      <c r="BA194" s="3438" t="str">
        <f t="shared" si="2"/>
        <v>Please complete all cells in row</v>
      </c>
      <c r="BB194" s="3132">
        <v>3</v>
      </c>
      <c r="BC194" s="3485"/>
    </row>
    <row r="195" spans="2:55" ht="15.75" customHeight="1">
      <c r="B195" s="2790" t="s">
        <v>6243</v>
      </c>
      <c r="C195" s="2792" t="s">
        <v>731</v>
      </c>
      <c r="D195" s="2792">
        <v>3</v>
      </c>
      <c r="E195" s="2793"/>
      <c r="F195" s="2793"/>
      <c r="G195" s="2793"/>
      <c r="H195" s="2793"/>
      <c r="I195" s="2793"/>
      <c r="J195" s="2793"/>
      <c r="K195" s="2794"/>
      <c r="L195" s="2800"/>
      <c r="M195" s="2795"/>
      <c r="N195" s="2793"/>
      <c r="O195" s="2793"/>
      <c r="P195" s="2793"/>
      <c r="Q195" s="2793"/>
      <c r="R195" s="2793"/>
      <c r="S195" s="2794"/>
      <c r="U195" s="2795"/>
      <c r="V195" s="2793"/>
      <c r="W195" s="2793"/>
      <c r="X195" s="2793"/>
      <c r="Y195" s="2793"/>
      <c r="Z195" s="2793"/>
      <c r="AA195" s="2794"/>
      <c r="AB195" s="2785"/>
      <c r="AC195" s="2797"/>
      <c r="AD195" s="2797"/>
      <c r="AE195" s="2797"/>
      <c r="AF195" s="2797"/>
      <c r="AG195" s="2797"/>
      <c r="AH195" s="2797"/>
      <c r="AI195" s="2797"/>
      <c r="AJ195" s="2797"/>
      <c r="AK195" s="2797"/>
      <c r="AL195" s="2797"/>
      <c r="AM195" s="2797"/>
      <c r="AN195" s="2797"/>
      <c r="AO195" s="2797"/>
      <c r="AP195" s="2797"/>
      <c r="AQ195" s="2799"/>
      <c r="AR195" s="4730"/>
      <c r="AS195" s="4737"/>
      <c r="AT195" s="4737"/>
      <c r="AU195" s="4737"/>
      <c r="AV195" s="4738"/>
      <c r="AW195" s="2758"/>
      <c r="AX195" s="2548" t="s">
        <v>7701</v>
      </c>
      <c r="BA195" s="3438" t="str">
        <f t="shared" si="2"/>
        <v>Please complete all cells in row</v>
      </c>
      <c r="BB195" s="3132">
        <v>3</v>
      </c>
      <c r="BC195" s="3485"/>
    </row>
    <row r="196" spans="2:55" ht="15.75" customHeight="1">
      <c r="B196" s="2790" t="s">
        <v>6245</v>
      </c>
      <c r="C196" s="2792" t="s">
        <v>731</v>
      </c>
      <c r="D196" s="2792">
        <v>3</v>
      </c>
      <c r="E196" s="2793"/>
      <c r="F196" s="2793"/>
      <c r="G196" s="2793"/>
      <c r="H196" s="2793"/>
      <c r="I196" s="2793"/>
      <c r="J196" s="2793"/>
      <c r="K196" s="2794"/>
      <c r="L196" s="2800"/>
      <c r="M196" s="2795"/>
      <c r="N196" s="2793"/>
      <c r="O196" s="2793"/>
      <c r="P196" s="2793"/>
      <c r="Q196" s="2793"/>
      <c r="R196" s="2793"/>
      <c r="S196" s="2794"/>
      <c r="U196" s="2795"/>
      <c r="V196" s="2793"/>
      <c r="W196" s="2793"/>
      <c r="X196" s="2793"/>
      <c r="Y196" s="2793"/>
      <c r="Z196" s="2793"/>
      <c r="AA196" s="2794"/>
      <c r="AB196" s="2785"/>
      <c r="AC196" s="2797"/>
      <c r="AD196" s="2797"/>
      <c r="AE196" s="2797"/>
      <c r="AF196" s="2797"/>
      <c r="AG196" s="2797"/>
      <c r="AH196" s="2797"/>
      <c r="AI196" s="2797"/>
      <c r="AJ196" s="2797"/>
      <c r="AK196" s="2797"/>
      <c r="AL196" s="2797"/>
      <c r="AM196" s="2797"/>
      <c r="AN196" s="2797"/>
      <c r="AO196" s="2797"/>
      <c r="AP196" s="2797"/>
      <c r="AQ196" s="2799"/>
      <c r="AR196" s="4730"/>
      <c r="AS196" s="4737"/>
      <c r="AT196" s="4737"/>
      <c r="AU196" s="4737"/>
      <c r="AV196" s="4738"/>
      <c r="AW196" s="2758"/>
      <c r="AX196" s="2548" t="s">
        <v>7702</v>
      </c>
      <c r="BA196" s="3438" t="str">
        <f t="shared" si="2"/>
        <v>Please complete all cells in row</v>
      </c>
      <c r="BB196" s="3132">
        <v>3</v>
      </c>
      <c r="BC196" s="3485"/>
    </row>
    <row r="197" spans="2:55" ht="15.75" customHeight="1">
      <c r="B197" s="2790" t="s">
        <v>6247</v>
      </c>
      <c r="C197" s="2792" t="s">
        <v>731</v>
      </c>
      <c r="D197" s="2792">
        <v>3</v>
      </c>
      <c r="E197" s="2793"/>
      <c r="F197" s="2793"/>
      <c r="G197" s="2793"/>
      <c r="H197" s="2793"/>
      <c r="I197" s="2793"/>
      <c r="J197" s="2793"/>
      <c r="K197" s="2794"/>
      <c r="L197" s="2800"/>
      <c r="M197" s="2795"/>
      <c r="N197" s="2793"/>
      <c r="O197" s="2793"/>
      <c r="P197" s="2793"/>
      <c r="Q197" s="2793"/>
      <c r="R197" s="2793"/>
      <c r="S197" s="2794"/>
      <c r="U197" s="2795"/>
      <c r="V197" s="2793"/>
      <c r="W197" s="2793"/>
      <c r="X197" s="2793"/>
      <c r="Y197" s="2793"/>
      <c r="Z197" s="2793"/>
      <c r="AA197" s="2794"/>
      <c r="AB197" s="2785"/>
      <c r="AC197" s="2797"/>
      <c r="AD197" s="2797"/>
      <c r="AE197" s="2797"/>
      <c r="AF197" s="2797"/>
      <c r="AG197" s="2797"/>
      <c r="AH197" s="2797"/>
      <c r="AI197" s="2797"/>
      <c r="AJ197" s="2797"/>
      <c r="AK197" s="2797"/>
      <c r="AL197" s="2797"/>
      <c r="AM197" s="2797"/>
      <c r="AN197" s="2797"/>
      <c r="AO197" s="2797"/>
      <c r="AP197" s="2797"/>
      <c r="AQ197" s="2799"/>
      <c r="AR197" s="4730"/>
      <c r="AS197" s="4737"/>
      <c r="AT197" s="4737"/>
      <c r="AU197" s="4737"/>
      <c r="AV197" s="4738"/>
      <c r="AW197" s="2758"/>
      <c r="AX197" s="2548" t="s">
        <v>7703</v>
      </c>
      <c r="BA197" s="3438" t="str">
        <f t="shared" si="2"/>
        <v>Please complete all cells in row</v>
      </c>
      <c r="BB197" s="3132">
        <v>3</v>
      </c>
      <c r="BC197" s="3485"/>
    </row>
    <row r="198" spans="2:55" ht="15.75" customHeight="1">
      <c r="B198" s="2790" t="s">
        <v>6249</v>
      </c>
      <c r="C198" s="2792" t="s">
        <v>731</v>
      </c>
      <c r="D198" s="2792">
        <v>3</v>
      </c>
      <c r="E198" s="2793"/>
      <c r="F198" s="2793"/>
      <c r="G198" s="2793"/>
      <c r="H198" s="2793"/>
      <c r="I198" s="2793"/>
      <c r="J198" s="2793"/>
      <c r="K198" s="2794"/>
      <c r="L198" s="2800"/>
      <c r="M198" s="2795"/>
      <c r="N198" s="2793"/>
      <c r="O198" s="2793"/>
      <c r="P198" s="2793"/>
      <c r="Q198" s="2793"/>
      <c r="R198" s="2793"/>
      <c r="S198" s="2794"/>
      <c r="U198" s="2795"/>
      <c r="V198" s="2793"/>
      <c r="W198" s="2793"/>
      <c r="X198" s="2793"/>
      <c r="Y198" s="2793"/>
      <c r="Z198" s="2793"/>
      <c r="AA198" s="2794"/>
      <c r="AB198" s="2785"/>
      <c r="AC198" s="2797"/>
      <c r="AD198" s="2797"/>
      <c r="AE198" s="2797"/>
      <c r="AF198" s="2797"/>
      <c r="AG198" s="2797"/>
      <c r="AH198" s="2797"/>
      <c r="AI198" s="2797"/>
      <c r="AJ198" s="2797"/>
      <c r="AK198" s="2797"/>
      <c r="AL198" s="2797"/>
      <c r="AM198" s="2797"/>
      <c r="AN198" s="2797"/>
      <c r="AO198" s="2797"/>
      <c r="AP198" s="2797"/>
      <c r="AQ198" s="2799"/>
      <c r="AR198" s="4730"/>
      <c r="AS198" s="4737"/>
      <c r="AT198" s="4737"/>
      <c r="AU198" s="4737"/>
      <c r="AV198" s="4738"/>
      <c r="AW198" s="2758"/>
      <c r="AX198" s="2548" t="s">
        <v>7704</v>
      </c>
      <c r="BA198" s="3438" t="str">
        <f t="shared" si="2"/>
        <v>Please complete all cells in row</v>
      </c>
      <c r="BB198" s="3132">
        <v>3</v>
      </c>
      <c r="BC198" s="3485"/>
    </row>
    <row r="199" spans="2:55" ht="15.75" customHeight="1">
      <c r="B199" s="2790" t="s">
        <v>6251</v>
      </c>
      <c r="C199" s="2792" t="s">
        <v>731</v>
      </c>
      <c r="D199" s="2792">
        <v>3</v>
      </c>
      <c r="E199" s="2793"/>
      <c r="F199" s="2793"/>
      <c r="G199" s="2793"/>
      <c r="H199" s="2793"/>
      <c r="I199" s="2793"/>
      <c r="J199" s="2793"/>
      <c r="K199" s="2794"/>
      <c r="L199" s="2800"/>
      <c r="M199" s="2795"/>
      <c r="N199" s="2793"/>
      <c r="O199" s="2793"/>
      <c r="P199" s="2793"/>
      <c r="Q199" s="2793"/>
      <c r="R199" s="2793"/>
      <c r="S199" s="2794"/>
      <c r="U199" s="2795"/>
      <c r="V199" s="2793"/>
      <c r="W199" s="2793"/>
      <c r="X199" s="2793"/>
      <c r="Y199" s="2793"/>
      <c r="Z199" s="2793"/>
      <c r="AA199" s="2794"/>
      <c r="AB199" s="2785"/>
      <c r="AC199" s="2797"/>
      <c r="AD199" s="2797"/>
      <c r="AE199" s="2797"/>
      <c r="AF199" s="2797"/>
      <c r="AG199" s="2797"/>
      <c r="AH199" s="2797"/>
      <c r="AI199" s="2797"/>
      <c r="AJ199" s="2797"/>
      <c r="AK199" s="2797"/>
      <c r="AL199" s="2797"/>
      <c r="AM199" s="2797"/>
      <c r="AN199" s="2797"/>
      <c r="AO199" s="2797"/>
      <c r="AP199" s="2797"/>
      <c r="AQ199" s="2799"/>
      <c r="AR199" s="4730"/>
      <c r="AS199" s="4737"/>
      <c r="AT199" s="4737"/>
      <c r="AU199" s="4737"/>
      <c r="AV199" s="4738"/>
      <c r="AW199" s="2758"/>
      <c r="AX199" s="2548" t="s">
        <v>7705</v>
      </c>
      <c r="BA199" s="3438" t="str">
        <f t="shared" ref="BA199:BA262" si="3">IF( COUNTBLANK(E199:AV199) = BB199, 0, rngIncomplete )</f>
        <v>Please complete all cells in row</v>
      </c>
      <c r="BB199" s="3132">
        <v>3</v>
      </c>
      <c r="BC199" s="3485"/>
    </row>
    <row r="200" spans="2:55" ht="15.75" customHeight="1">
      <c r="B200" s="2790" t="s">
        <v>6253</v>
      </c>
      <c r="C200" s="2792" t="s">
        <v>731</v>
      </c>
      <c r="D200" s="2792">
        <v>3</v>
      </c>
      <c r="E200" s="2793"/>
      <c r="F200" s="2793"/>
      <c r="G200" s="2793"/>
      <c r="H200" s="2793"/>
      <c r="I200" s="2793"/>
      <c r="J200" s="2793"/>
      <c r="K200" s="2794"/>
      <c r="L200" s="2800"/>
      <c r="M200" s="2795"/>
      <c r="N200" s="2793"/>
      <c r="O200" s="2793"/>
      <c r="P200" s="2793"/>
      <c r="Q200" s="2793"/>
      <c r="R200" s="2793"/>
      <c r="S200" s="2794"/>
      <c r="U200" s="2795"/>
      <c r="V200" s="2793"/>
      <c r="W200" s="2793"/>
      <c r="X200" s="2793"/>
      <c r="Y200" s="2793"/>
      <c r="Z200" s="2793"/>
      <c r="AA200" s="2794"/>
      <c r="AB200" s="2785"/>
      <c r="AC200" s="2797"/>
      <c r="AD200" s="2797"/>
      <c r="AE200" s="2797"/>
      <c r="AF200" s="2797"/>
      <c r="AG200" s="2797"/>
      <c r="AH200" s="2797"/>
      <c r="AI200" s="2797"/>
      <c r="AJ200" s="2797"/>
      <c r="AK200" s="2797"/>
      <c r="AL200" s="2797"/>
      <c r="AM200" s="2797"/>
      <c r="AN200" s="2797"/>
      <c r="AO200" s="2797"/>
      <c r="AP200" s="2797"/>
      <c r="AQ200" s="2799"/>
      <c r="AR200" s="4730"/>
      <c r="AS200" s="4737"/>
      <c r="AT200" s="4737"/>
      <c r="AU200" s="4737"/>
      <c r="AV200" s="4738"/>
      <c r="AW200" s="2758"/>
      <c r="AX200" s="2548" t="s">
        <v>7706</v>
      </c>
      <c r="BA200" s="3438" t="str">
        <f t="shared" si="3"/>
        <v>Please complete all cells in row</v>
      </c>
      <c r="BB200" s="3132">
        <v>3</v>
      </c>
      <c r="BC200" s="3485"/>
    </row>
    <row r="201" spans="2:55" ht="15.75" customHeight="1">
      <c r="B201" s="2790" t="s">
        <v>6255</v>
      </c>
      <c r="C201" s="2792" t="s">
        <v>731</v>
      </c>
      <c r="D201" s="2792">
        <v>3</v>
      </c>
      <c r="E201" s="2793"/>
      <c r="F201" s="2793"/>
      <c r="G201" s="2793"/>
      <c r="H201" s="2793"/>
      <c r="I201" s="2793"/>
      <c r="J201" s="2793"/>
      <c r="K201" s="2794"/>
      <c r="L201" s="2800"/>
      <c r="M201" s="2795"/>
      <c r="N201" s="2793"/>
      <c r="O201" s="2793"/>
      <c r="P201" s="2793"/>
      <c r="Q201" s="2793"/>
      <c r="R201" s="2793"/>
      <c r="S201" s="2794"/>
      <c r="U201" s="2795"/>
      <c r="V201" s="2793"/>
      <c r="W201" s="2793"/>
      <c r="X201" s="2793"/>
      <c r="Y201" s="2793"/>
      <c r="Z201" s="2793"/>
      <c r="AA201" s="2794"/>
      <c r="AB201" s="2785"/>
      <c r="AC201" s="2797"/>
      <c r="AD201" s="2797"/>
      <c r="AE201" s="2797"/>
      <c r="AF201" s="2797"/>
      <c r="AG201" s="2797"/>
      <c r="AH201" s="2797"/>
      <c r="AI201" s="2797"/>
      <c r="AJ201" s="2797"/>
      <c r="AK201" s="2797"/>
      <c r="AL201" s="2797"/>
      <c r="AM201" s="2797"/>
      <c r="AN201" s="2797"/>
      <c r="AO201" s="2797"/>
      <c r="AP201" s="2797"/>
      <c r="AQ201" s="2799"/>
      <c r="AR201" s="4730"/>
      <c r="AS201" s="4737"/>
      <c r="AT201" s="4737"/>
      <c r="AU201" s="4737"/>
      <c r="AV201" s="4738"/>
      <c r="AW201" s="2758"/>
      <c r="AX201" s="2548" t="s">
        <v>7707</v>
      </c>
      <c r="BA201" s="3438" t="str">
        <f t="shared" si="3"/>
        <v>Please complete all cells in row</v>
      </c>
      <c r="BB201" s="3132">
        <v>3</v>
      </c>
      <c r="BC201" s="3485"/>
    </row>
    <row r="202" spans="2:55" ht="15.75" customHeight="1">
      <c r="B202" s="2790" t="s">
        <v>6257</v>
      </c>
      <c r="C202" s="2792" t="s">
        <v>731</v>
      </c>
      <c r="D202" s="2792">
        <v>3</v>
      </c>
      <c r="E202" s="2793"/>
      <c r="F202" s="2793"/>
      <c r="G202" s="2793"/>
      <c r="H202" s="2793"/>
      <c r="I202" s="2793"/>
      <c r="J202" s="2793"/>
      <c r="K202" s="2794"/>
      <c r="L202" s="2800"/>
      <c r="M202" s="2795"/>
      <c r="N202" s="2793"/>
      <c r="O202" s="2793"/>
      <c r="P202" s="2793"/>
      <c r="Q202" s="2793"/>
      <c r="R202" s="2793"/>
      <c r="S202" s="2794"/>
      <c r="U202" s="2795"/>
      <c r="V202" s="2793"/>
      <c r="W202" s="2793"/>
      <c r="X202" s="2793"/>
      <c r="Y202" s="2793"/>
      <c r="Z202" s="2793"/>
      <c r="AA202" s="2794"/>
      <c r="AB202" s="2785"/>
      <c r="AC202" s="2797"/>
      <c r="AD202" s="2797"/>
      <c r="AE202" s="2797"/>
      <c r="AF202" s="2797"/>
      <c r="AG202" s="2797"/>
      <c r="AH202" s="2797"/>
      <c r="AI202" s="2797"/>
      <c r="AJ202" s="2797"/>
      <c r="AK202" s="2797"/>
      <c r="AL202" s="2797"/>
      <c r="AM202" s="2797"/>
      <c r="AN202" s="2797"/>
      <c r="AO202" s="2797"/>
      <c r="AP202" s="2797"/>
      <c r="AQ202" s="2799"/>
      <c r="AR202" s="4730"/>
      <c r="AS202" s="4737"/>
      <c r="AT202" s="4737"/>
      <c r="AU202" s="4737"/>
      <c r="AV202" s="4738"/>
      <c r="AW202" s="2758"/>
      <c r="AX202" s="2548" t="s">
        <v>7708</v>
      </c>
      <c r="BA202" s="3438" t="str">
        <f t="shared" si="3"/>
        <v>Please complete all cells in row</v>
      </c>
      <c r="BB202" s="3132">
        <v>3</v>
      </c>
      <c r="BC202" s="3485"/>
    </row>
    <row r="203" spans="2:55" ht="15.75" customHeight="1">
      <c r="B203" s="2790" t="s">
        <v>6259</v>
      </c>
      <c r="C203" s="2792" t="s">
        <v>731</v>
      </c>
      <c r="D203" s="2792">
        <v>3</v>
      </c>
      <c r="E203" s="2793"/>
      <c r="F203" s="2793"/>
      <c r="G203" s="2793"/>
      <c r="H203" s="2793"/>
      <c r="I203" s="2793"/>
      <c r="J203" s="2793"/>
      <c r="K203" s="2794"/>
      <c r="L203" s="2800"/>
      <c r="M203" s="2795"/>
      <c r="N203" s="2793"/>
      <c r="O203" s="2793"/>
      <c r="P203" s="2793"/>
      <c r="Q203" s="2793"/>
      <c r="R203" s="2793"/>
      <c r="S203" s="2794"/>
      <c r="U203" s="2795"/>
      <c r="V203" s="2793"/>
      <c r="W203" s="2793"/>
      <c r="X203" s="2793"/>
      <c r="Y203" s="2793"/>
      <c r="Z203" s="2793"/>
      <c r="AA203" s="2794"/>
      <c r="AB203" s="2785"/>
      <c r="AC203" s="2797"/>
      <c r="AD203" s="2797"/>
      <c r="AE203" s="2797"/>
      <c r="AF203" s="2797"/>
      <c r="AG203" s="2797"/>
      <c r="AH203" s="2797"/>
      <c r="AI203" s="2797"/>
      <c r="AJ203" s="2797"/>
      <c r="AK203" s="2797"/>
      <c r="AL203" s="2797"/>
      <c r="AM203" s="2797"/>
      <c r="AN203" s="2797"/>
      <c r="AO203" s="2797"/>
      <c r="AP203" s="2797"/>
      <c r="AQ203" s="2799"/>
      <c r="AR203" s="4730"/>
      <c r="AS203" s="4737"/>
      <c r="AT203" s="4737"/>
      <c r="AU203" s="4737"/>
      <c r="AV203" s="4738"/>
      <c r="AW203" s="2758"/>
      <c r="AX203" s="2548" t="s">
        <v>7709</v>
      </c>
      <c r="BA203" s="3438" t="str">
        <f t="shared" si="3"/>
        <v>Please complete all cells in row</v>
      </c>
      <c r="BB203" s="3132">
        <v>3</v>
      </c>
      <c r="BC203" s="3485"/>
    </row>
    <row r="204" spans="2:55" ht="15.75" customHeight="1">
      <c r="B204" s="2790" t="s">
        <v>6261</v>
      </c>
      <c r="C204" s="2792" t="s">
        <v>731</v>
      </c>
      <c r="D204" s="2792">
        <v>3</v>
      </c>
      <c r="E204" s="2793"/>
      <c r="F204" s="2793"/>
      <c r="G204" s="2793"/>
      <c r="H204" s="2793"/>
      <c r="I204" s="2793"/>
      <c r="J204" s="2793"/>
      <c r="K204" s="2794"/>
      <c r="L204" s="2800"/>
      <c r="M204" s="2795"/>
      <c r="N204" s="2793"/>
      <c r="O204" s="2793"/>
      <c r="P204" s="2793"/>
      <c r="Q204" s="2793"/>
      <c r="R204" s="2793"/>
      <c r="S204" s="2794"/>
      <c r="U204" s="2795"/>
      <c r="V204" s="2793"/>
      <c r="W204" s="2793"/>
      <c r="X204" s="2793"/>
      <c r="Y204" s="2793"/>
      <c r="Z204" s="2793"/>
      <c r="AA204" s="2794"/>
      <c r="AB204" s="2785"/>
      <c r="AC204" s="2797"/>
      <c r="AD204" s="2797"/>
      <c r="AE204" s="2797"/>
      <c r="AF204" s="2797"/>
      <c r="AG204" s="2797"/>
      <c r="AH204" s="2797"/>
      <c r="AI204" s="2797"/>
      <c r="AJ204" s="2797"/>
      <c r="AK204" s="2797"/>
      <c r="AL204" s="2797"/>
      <c r="AM204" s="2797"/>
      <c r="AN204" s="2797"/>
      <c r="AO204" s="2797"/>
      <c r="AP204" s="2797"/>
      <c r="AQ204" s="2799"/>
      <c r="AR204" s="4730"/>
      <c r="AS204" s="4737"/>
      <c r="AT204" s="4737"/>
      <c r="AU204" s="4737"/>
      <c r="AV204" s="4738"/>
      <c r="AW204" s="2758"/>
      <c r="AX204" s="2548" t="s">
        <v>7710</v>
      </c>
      <c r="BA204" s="3438" t="str">
        <f t="shared" si="3"/>
        <v>Please complete all cells in row</v>
      </c>
      <c r="BB204" s="3132">
        <v>3</v>
      </c>
      <c r="BC204" s="3485"/>
    </row>
    <row r="205" spans="2:55" ht="15.75" customHeight="1">
      <c r="B205" s="2790" t="s">
        <v>6263</v>
      </c>
      <c r="C205" s="2792" t="s">
        <v>731</v>
      </c>
      <c r="D205" s="2792">
        <v>3</v>
      </c>
      <c r="E205" s="2793"/>
      <c r="F205" s="2793"/>
      <c r="G205" s="2793"/>
      <c r="H205" s="2793"/>
      <c r="I205" s="2793"/>
      <c r="J205" s="2793"/>
      <c r="K205" s="2794"/>
      <c r="L205" s="2800"/>
      <c r="M205" s="2795"/>
      <c r="N205" s="2793"/>
      <c r="O205" s="2793"/>
      <c r="P205" s="2793"/>
      <c r="Q205" s="2793"/>
      <c r="R205" s="2793"/>
      <c r="S205" s="2794"/>
      <c r="U205" s="2795"/>
      <c r="V205" s="2793"/>
      <c r="W205" s="2793"/>
      <c r="X205" s="2793"/>
      <c r="Y205" s="2793"/>
      <c r="Z205" s="2793"/>
      <c r="AA205" s="2794"/>
      <c r="AB205" s="2785"/>
      <c r="AC205" s="2797"/>
      <c r="AD205" s="2797"/>
      <c r="AE205" s="2797"/>
      <c r="AF205" s="2797"/>
      <c r="AG205" s="2797"/>
      <c r="AH205" s="2797"/>
      <c r="AI205" s="2797"/>
      <c r="AJ205" s="2797"/>
      <c r="AK205" s="2797"/>
      <c r="AL205" s="2797"/>
      <c r="AM205" s="2797"/>
      <c r="AN205" s="2797"/>
      <c r="AO205" s="2797"/>
      <c r="AP205" s="2797"/>
      <c r="AQ205" s="2799"/>
      <c r="AR205" s="4730"/>
      <c r="AS205" s="4737"/>
      <c r="AT205" s="4737"/>
      <c r="AU205" s="4737"/>
      <c r="AV205" s="4738"/>
      <c r="AW205" s="2758"/>
      <c r="AX205" s="2548" t="s">
        <v>7711</v>
      </c>
      <c r="BA205" s="3438" t="str">
        <f t="shared" si="3"/>
        <v>Please complete all cells in row</v>
      </c>
      <c r="BB205" s="3132">
        <v>3</v>
      </c>
      <c r="BC205" s="3485"/>
    </row>
    <row r="206" spans="2:55" ht="15.75" customHeight="1">
      <c r="B206" s="2790" t="s">
        <v>6265</v>
      </c>
      <c r="C206" s="2792" t="s">
        <v>731</v>
      </c>
      <c r="D206" s="2792">
        <v>3</v>
      </c>
      <c r="E206" s="2793"/>
      <c r="F206" s="2793"/>
      <c r="G206" s="2793"/>
      <c r="H206" s="2793"/>
      <c r="I206" s="2793"/>
      <c r="J206" s="2793"/>
      <c r="K206" s="2794"/>
      <c r="L206" s="2800"/>
      <c r="M206" s="2795"/>
      <c r="N206" s="2793"/>
      <c r="O206" s="2793"/>
      <c r="P206" s="2793"/>
      <c r="Q206" s="2793"/>
      <c r="R206" s="2793"/>
      <c r="S206" s="2794"/>
      <c r="U206" s="2795"/>
      <c r="V206" s="2793"/>
      <c r="W206" s="2793"/>
      <c r="X206" s="2793"/>
      <c r="Y206" s="2793"/>
      <c r="Z206" s="2793"/>
      <c r="AA206" s="2794"/>
      <c r="AB206" s="2785"/>
      <c r="AC206" s="2797"/>
      <c r="AD206" s="2797"/>
      <c r="AE206" s="2797"/>
      <c r="AF206" s="2797"/>
      <c r="AG206" s="2797"/>
      <c r="AH206" s="2797"/>
      <c r="AI206" s="2797"/>
      <c r="AJ206" s="2797"/>
      <c r="AK206" s="2797"/>
      <c r="AL206" s="2797"/>
      <c r="AM206" s="2797"/>
      <c r="AN206" s="2797"/>
      <c r="AO206" s="2797"/>
      <c r="AP206" s="2797"/>
      <c r="AQ206" s="2799"/>
      <c r="AR206" s="4730"/>
      <c r="AS206" s="4737"/>
      <c r="AT206" s="4737"/>
      <c r="AU206" s="4737"/>
      <c r="AV206" s="4738"/>
      <c r="AW206" s="2758"/>
      <c r="AX206" s="2548" t="s">
        <v>7712</v>
      </c>
      <c r="BA206" s="3438" t="str">
        <f t="shared" si="3"/>
        <v>Please complete all cells in row</v>
      </c>
      <c r="BB206" s="3132">
        <v>3</v>
      </c>
      <c r="BC206" s="3485"/>
    </row>
    <row r="207" spans="2:55" ht="15.75" customHeight="1">
      <c r="B207" s="2790" t="s">
        <v>6267</v>
      </c>
      <c r="C207" s="2792" t="s">
        <v>731</v>
      </c>
      <c r="D207" s="2792">
        <v>3</v>
      </c>
      <c r="E207" s="2793"/>
      <c r="F207" s="2793"/>
      <c r="G207" s="2793"/>
      <c r="H207" s="2793"/>
      <c r="I207" s="2793"/>
      <c r="J207" s="2793"/>
      <c r="K207" s="2794"/>
      <c r="L207" s="2800"/>
      <c r="M207" s="2795"/>
      <c r="N207" s="2793"/>
      <c r="O207" s="2793"/>
      <c r="P207" s="2793"/>
      <c r="Q207" s="2793"/>
      <c r="R207" s="2793"/>
      <c r="S207" s="2794"/>
      <c r="U207" s="2795"/>
      <c r="V207" s="2793"/>
      <c r="W207" s="2793"/>
      <c r="X207" s="2793"/>
      <c r="Y207" s="2793"/>
      <c r="Z207" s="2793"/>
      <c r="AA207" s="2794"/>
      <c r="AB207" s="2785"/>
      <c r="AC207" s="2797"/>
      <c r="AD207" s="2797"/>
      <c r="AE207" s="2797"/>
      <c r="AF207" s="2797"/>
      <c r="AG207" s="2797"/>
      <c r="AH207" s="2797"/>
      <c r="AI207" s="2797"/>
      <c r="AJ207" s="2797"/>
      <c r="AK207" s="2797"/>
      <c r="AL207" s="2797"/>
      <c r="AM207" s="2797"/>
      <c r="AN207" s="2797"/>
      <c r="AO207" s="2797"/>
      <c r="AP207" s="2797"/>
      <c r="AQ207" s="2799"/>
      <c r="AR207" s="4730"/>
      <c r="AS207" s="4737"/>
      <c r="AT207" s="4737"/>
      <c r="AU207" s="4737"/>
      <c r="AV207" s="4738"/>
      <c r="AW207" s="2758"/>
      <c r="AX207" s="2548" t="s">
        <v>7713</v>
      </c>
      <c r="BA207" s="3438" t="str">
        <f t="shared" si="3"/>
        <v>Please complete all cells in row</v>
      </c>
      <c r="BB207" s="3132">
        <v>3</v>
      </c>
      <c r="BC207" s="3485"/>
    </row>
    <row r="208" spans="2:55" ht="15.75" customHeight="1">
      <c r="B208" s="2790" t="s">
        <v>6269</v>
      </c>
      <c r="C208" s="2792" t="s">
        <v>731</v>
      </c>
      <c r="D208" s="2792">
        <v>3</v>
      </c>
      <c r="E208" s="2801"/>
      <c r="F208" s="2801"/>
      <c r="G208" s="2801"/>
      <c r="H208" s="2801"/>
      <c r="I208" s="2801"/>
      <c r="J208" s="2801"/>
      <c r="K208" s="2802"/>
      <c r="L208" s="2800"/>
      <c r="M208" s="2803"/>
      <c r="N208" s="2801"/>
      <c r="O208" s="2801"/>
      <c r="P208" s="2801"/>
      <c r="Q208" s="2801"/>
      <c r="R208" s="2801"/>
      <c r="S208" s="2802"/>
      <c r="U208" s="2803"/>
      <c r="V208" s="2801"/>
      <c r="W208" s="2801"/>
      <c r="X208" s="2801"/>
      <c r="Y208" s="2801"/>
      <c r="Z208" s="2801"/>
      <c r="AA208" s="2802"/>
      <c r="AB208" s="2785"/>
      <c r="AC208" s="2797"/>
      <c r="AD208" s="2797"/>
      <c r="AE208" s="2797"/>
      <c r="AF208" s="2797"/>
      <c r="AG208" s="2797"/>
      <c r="AH208" s="2797"/>
      <c r="AI208" s="2797"/>
      <c r="AJ208" s="2797"/>
      <c r="AK208" s="2797"/>
      <c r="AL208" s="2797"/>
      <c r="AM208" s="2797"/>
      <c r="AN208" s="2797"/>
      <c r="AO208" s="2797"/>
      <c r="AP208" s="2797"/>
      <c r="AQ208" s="2799"/>
      <c r="AR208" s="4730"/>
      <c r="AS208" s="4737"/>
      <c r="AT208" s="4737"/>
      <c r="AU208" s="4737"/>
      <c r="AV208" s="4738"/>
      <c r="AW208" s="2758"/>
      <c r="AX208" s="2548" t="s">
        <v>7714</v>
      </c>
      <c r="BA208" s="3438" t="str">
        <f t="shared" si="3"/>
        <v>Please complete all cells in row</v>
      </c>
      <c r="BB208" s="3132">
        <v>3</v>
      </c>
      <c r="BC208" s="3485"/>
    </row>
    <row r="209" spans="2:55" ht="15.75" customHeight="1">
      <c r="B209" s="2790" t="s">
        <v>6271</v>
      </c>
      <c r="C209" s="2792" t="s">
        <v>731</v>
      </c>
      <c r="D209" s="2792">
        <v>3</v>
      </c>
      <c r="E209" s="2801"/>
      <c r="F209" s="2801"/>
      <c r="G209" s="2801"/>
      <c r="H209" s="2801"/>
      <c r="I209" s="2801"/>
      <c r="J209" s="2801"/>
      <c r="K209" s="2802"/>
      <c r="L209" s="2800"/>
      <c r="M209" s="2803"/>
      <c r="N209" s="2801"/>
      <c r="O209" s="2801"/>
      <c r="P209" s="2801"/>
      <c r="Q209" s="2801"/>
      <c r="R209" s="2801"/>
      <c r="S209" s="2802"/>
      <c r="U209" s="2803"/>
      <c r="V209" s="2801"/>
      <c r="W209" s="2801"/>
      <c r="X209" s="2801"/>
      <c r="Y209" s="2801"/>
      <c r="Z209" s="2801"/>
      <c r="AA209" s="2802"/>
      <c r="AB209" s="2785"/>
      <c r="AC209" s="2797"/>
      <c r="AD209" s="2797"/>
      <c r="AE209" s="2797"/>
      <c r="AF209" s="2797"/>
      <c r="AG209" s="2797"/>
      <c r="AH209" s="2797"/>
      <c r="AI209" s="2797"/>
      <c r="AJ209" s="2797"/>
      <c r="AK209" s="2797"/>
      <c r="AL209" s="2797"/>
      <c r="AM209" s="2797"/>
      <c r="AN209" s="2797"/>
      <c r="AO209" s="2797"/>
      <c r="AP209" s="2797"/>
      <c r="AQ209" s="2799"/>
      <c r="AR209" s="4730"/>
      <c r="AS209" s="4737"/>
      <c r="AT209" s="4737"/>
      <c r="AU209" s="4737"/>
      <c r="AV209" s="4738"/>
      <c r="AW209" s="2758"/>
      <c r="AX209" s="2548" t="s">
        <v>7715</v>
      </c>
      <c r="BA209" s="3438" t="str">
        <f t="shared" si="3"/>
        <v>Please complete all cells in row</v>
      </c>
      <c r="BB209" s="3132">
        <v>3</v>
      </c>
      <c r="BC209" s="3485"/>
    </row>
    <row r="210" spans="2:55" ht="15.75" customHeight="1">
      <c r="B210" s="2790" t="s">
        <v>6273</v>
      </c>
      <c r="C210" s="2792" t="s">
        <v>731</v>
      </c>
      <c r="D210" s="2792">
        <v>3</v>
      </c>
      <c r="E210" s="2801"/>
      <c r="F210" s="2801"/>
      <c r="G210" s="2801"/>
      <c r="H210" s="2801"/>
      <c r="I210" s="2801"/>
      <c r="J210" s="2801"/>
      <c r="K210" s="2802"/>
      <c r="L210" s="2800"/>
      <c r="M210" s="2803"/>
      <c r="N210" s="2801"/>
      <c r="O210" s="2801"/>
      <c r="P210" s="2801"/>
      <c r="Q210" s="2801"/>
      <c r="R210" s="2801"/>
      <c r="S210" s="2802"/>
      <c r="U210" s="2803"/>
      <c r="V210" s="2801"/>
      <c r="W210" s="2801"/>
      <c r="X210" s="2801"/>
      <c r="Y210" s="2801"/>
      <c r="Z210" s="2801"/>
      <c r="AA210" s="2802"/>
      <c r="AB210" s="2785"/>
      <c r="AC210" s="2797"/>
      <c r="AD210" s="2797"/>
      <c r="AE210" s="2797"/>
      <c r="AF210" s="2797"/>
      <c r="AG210" s="2797"/>
      <c r="AH210" s="2797"/>
      <c r="AI210" s="2797"/>
      <c r="AJ210" s="2797"/>
      <c r="AK210" s="2797"/>
      <c r="AL210" s="2797"/>
      <c r="AM210" s="2797"/>
      <c r="AN210" s="2797"/>
      <c r="AO210" s="2797"/>
      <c r="AP210" s="2797"/>
      <c r="AQ210" s="2799"/>
      <c r="AR210" s="4730"/>
      <c r="AS210" s="4737"/>
      <c r="AT210" s="4737"/>
      <c r="AU210" s="4737"/>
      <c r="AV210" s="4738"/>
      <c r="AW210" s="2758"/>
      <c r="AX210" s="2548" t="s">
        <v>7716</v>
      </c>
      <c r="BA210" s="3438" t="str">
        <f t="shared" si="3"/>
        <v>Please complete all cells in row</v>
      </c>
      <c r="BB210" s="3132">
        <v>3</v>
      </c>
      <c r="BC210" s="3485"/>
    </row>
    <row r="211" spans="2:55" ht="15.75" customHeight="1">
      <c r="B211" s="2790" t="s">
        <v>6275</v>
      </c>
      <c r="C211" s="2792" t="s">
        <v>731</v>
      </c>
      <c r="D211" s="2792">
        <v>3</v>
      </c>
      <c r="E211" s="2801"/>
      <c r="F211" s="2801"/>
      <c r="G211" s="2801"/>
      <c r="H211" s="2801"/>
      <c r="I211" s="2801"/>
      <c r="J211" s="2801"/>
      <c r="K211" s="2802"/>
      <c r="L211" s="2800"/>
      <c r="M211" s="2803"/>
      <c r="N211" s="2801"/>
      <c r="O211" s="2801"/>
      <c r="P211" s="2801"/>
      <c r="Q211" s="2801"/>
      <c r="R211" s="2801"/>
      <c r="S211" s="2802"/>
      <c r="U211" s="2803"/>
      <c r="V211" s="2801"/>
      <c r="W211" s="2801"/>
      <c r="X211" s="2801"/>
      <c r="Y211" s="2801"/>
      <c r="Z211" s="2801"/>
      <c r="AA211" s="2802"/>
      <c r="AB211" s="2785"/>
      <c r="AC211" s="2797"/>
      <c r="AD211" s="2797"/>
      <c r="AE211" s="2797"/>
      <c r="AF211" s="2797"/>
      <c r="AG211" s="2797"/>
      <c r="AH211" s="2797"/>
      <c r="AI211" s="2797"/>
      <c r="AJ211" s="2797"/>
      <c r="AK211" s="2797"/>
      <c r="AL211" s="2797"/>
      <c r="AM211" s="2797"/>
      <c r="AN211" s="2797"/>
      <c r="AO211" s="2797"/>
      <c r="AP211" s="2797"/>
      <c r="AQ211" s="2799"/>
      <c r="AR211" s="4730"/>
      <c r="AS211" s="4737"/>
      <c r="AT211" s="4737"/>
      <c r="AU211" s="4737"/>
      <c r="AV211" s="4738"/>
      <c r="AW211" s="2758"/>
      <c r="AX211" s="2548" t="s">
        <v>7717</v>
      </c>
      <c r="BA211" s="3438" t="str">
        <f t="shared" si="3"/>
        <v>Please complete all cells in row</v>
      </c>
      <c r="BB211" s="3132">
        <v>3</v>
      </c>
      <c r="BC211" s="3485"/>
    </row>
    <row r="212" spans="2:55" ht="15.75" customHeight="1">
      <c r="B212" s="2790" t="s">
        <v>6277</v>
      </c>
      <c r="C212" s="2792" t="s">
        <v>731</v>
      </c>
      <c r="D212" s="2792">
        <v>3</v>
      </c>
      <c r="E212" s="2801"/>
      <c r="F212" s="2801"/>
      <c r="G212" s="2801"/>
      <c r="H212" s="2801"/>
      <c r="I212" s="2801"/>
      <c r="J212" s="2801"/>
      <c r="K212" s="2802"/>
      <c r="L212" s="2800"/>
      <c r="M212" s="2803"/>
      <c r="N212" s="2801"/>
      <c r="O212" s="2801"/>
      <c r="P212" s="2801"/>
      <c r="Q212" s="2801"/>
      <c r="R212" s="2801"/>
      <c r="S212" s="2802"/>
      <c r="U212" s="2803"/>
      <c r="V212" s="2801"/>
      <c r="W212" s="2801"/>
      <c r="X212" s="2801"/>
      <c r="Y212" s="2801"/>
      <c r="Z212" s="2801"/>
      <c r="AA212" s="2802"/>
      <c r="AB212" s="2785"/>
      <c r="AC212" s="2797"/>
      <c r="AD212" s="2797"/>
      <c r="AE212" s="2797"/>
      <c r="AF212" s="2797"/>
      <c r="AG212" s="2797"/>
      <c r="AH212" s="2797"/>
      <c r="AI212" s="2797"/>
      <c r="AJ212" s="2797"/>
      <c r="AK212" s="2797"/>
      <c r="AL212" s="2797"/>
      <c r="AM212" s="2797"/>
      <c r="AN212" s="2797"/>
      <c r="AO212" s="2797"/>
      <c r="AP212" s="2797"/>
      <c r="AQ212" s="2799"/>
      <c r="AR212" s="4730"/>
      <c r="AS212" s="4737"/>
      <c r="AT212" s="4737"/>
      <c r="AU212" s="4737"/>
      <c r="AV212" s="4738"/>
      <c r="AW212" s="2758"/>
      <c r="AX212" s="2548" t="s">
        <v>7718</v>
      </c>
      <c r="BA212" s="3438" t="str">
        <f t="shared" si="3"/>
        <v>Please complete all cells in row</v>
      </c>
      <c r="BB212" s="3132">
        <v>3</v>
      </c>
      <c r="BC212" s="3485"/>
    </row>
    <row r="213" spans="2:55" ht="15.75" customHeight="1">
      <c r="B213" s="2790" t="s">
        <v>6279</v>
      </c>
      <c r="C213" s="2792" t="s">
        <v>731</v>
      </c>
      <c r="D213" s="2792">
        <v>3</v>
      </c>
      <c r="E213" s="2801"/>
      <c r="F213" s="2801"/>
      <c r="G213" s="2801"/>
      <c r="H213" s="2801"/>
      <c r="I213" s="2801"/>
      <c r="J213" s="2801"/>
      <c r="K213" s="2802"/>
      <c r="L213" s="2800"/>
      <c r="M213" s="2803"/>
      <c r="N213" s="2801"/>
      <c r="O213" s="2801"/>
      <c r="P213" s="2801"/>
      <c r="Q213" s="2801"/>
      <c r="R213" s="2801"/>
      <c r="S213" s="2802"/>
      <c r="U213" s="2803"/>
      <c r="V213" s="2801"/>
      <c r="W213" s="2801"/>
      <c r="X213" s="2801"/>
      <c r="Y213" s="2801"/>
      <c r="Z213" s="2801"/>
      <c r="AA213" s="2802"/>
      <c r="AB213" s="2785"/>
      <c r="AC213" s="2797"/>
      <c r="AD213" s="2797"/>
      <c r="AE213" s="2797"/>
      <c r="AF213" s="2797"/>
      <c r="AG213" s="2797"/>
      <c r="AH213" s="2797"/>
      <c r="AI213" s="2797"/>
      <c r="AJ213" s="2797"/>
      <c r="AK213" s="2797"/>
      <c r="AL213" s="2797"/>
      <c r="AM213" s="2797"/>
      <c r="AN213" s="2797"/>
      <c r="AO213" s="2797"/>
      <c r="AP213" s="2797"/>
      <c r="AQ213" s="2799"/>
      <c r="AR213" s="4730"/>
      <c r="AS213" s="4737"/>
      <c r="AT213" s="4737"/>
      <c r="AU213" s="4737"/>
      <c r="AV213" s="4738"/>
      <c r="AW213" s="2758"/>
      <c r="AX213" s="2548" t="s">
        <v>7719</v>
      </c>
      <c r="BA213" s="3438" t="str">
        <f t="shared" si="3"/>
        <v>Please complete all cells in row</v>
      </c>
      <c r="BB213" s="3132">
        <v>3</v>
      </c>
      <c r="BC213" s="3485"/>
    </row>
    <row r="214" spans="2:55" ht="15.75" customHeight="1">
      <c r="B214" s="2790" t="s">
        <v>6281</v>
      </c>
      <c r="C214" s="2792" t="s">
        <v>731</v>
      </c>
      <c r="D214" s="2792">
        <v>3</v>
      </c>
      <c r="E214" s="2801"/>
      <c r="F214" s="2801"/>
      <c r="G214" s="2801"/>
      <c r="H214" s="2801"/>
      <c r="I214" s="2801"/>
      <c r="J214" s="2801"/>
      <c r="K214" s="2802"/>
      <c r="L214" s="2800"/>
      <c r="M214" s="2803"/>
      <c r="N214" s="2801"/>
      <c r="O214" s="2801"/>
      <c r="P214" s="2801"/>
      <c r="Q214" s="2801"/>
      <c r="R214" s="2801"/>
      <c r="S214" s="2802"/>
      <c r="U214" s="2803"/>
      <c r="V214" s="2801"/>
      <c r="W214" s="2801"/>
      <c r="X214" s="2801"/>
      <c r="Y214" s="2801"/>
      <c r="Z214" s="2801"/>
      <c r="AA214" s="2802"/>
      <c r="AB214" s="2785"/>
      <c r="AC214" s="2797"/>
      <c r="AD214" s="2797"/>
      <c r="AE214" s="2797"/>
      <c r="AF214" s="2797"/>
      <c r="AG214" s="2797"/>
      <c r="AH214" s="2797"/>
      <c r="AI214" s="2797"/>
      <c r="AJ214" s="2797"/>
      <c r="AK214" s="2797"/>
      <c r="AL214" s="2797"/>
      <c r="AM214" s="2797"/>
      <c r="AN214" s="2797"/>
      <c r="AO214" s="2797"/>
      <c r="AP214" s="2797"/>
      <c r="AQ214" s="2799"/>
      <c r="AR214" s="4730"/>
      <c r="AS214" s="4737"/>
      <c r="AT214" s="4737"/>
      <c r="AU214" s="4737"/>
      <c r="AV214" s="4738"/>
      <c r="AW214" s="2758"/>
      <c r="AX214" s="2548" t="s">
        <v>7720</v>
      </c>
      <c r="BA214" s="3438" t="str">
        <f t="shared" si="3"/>
        <v>Please complete all cells in row</v>
      </c>
      <c r="BB214" s="3132">
        <v>3</v>
      </c>
      <c r="BC214" s="3485"/>
    </row>
    <row r="215" spans="2:55" ht="15.75" customHeight="1">
      <c r="B215" s="2790" t="s">
        <v>6283</v>
      </c>
      <c r="C215" s="2792" t="s">
        <v>731</v>
      </c>
      <c r="D215" s="2792">
        <v>3</v>
      </c>
      <c r="E215" s="2801"/>
      <c r="F215" s="2801"/>
      <c r="G215" s="2801"/>
      <c r="H215" s="2801"/>
      <c r="I215" s="2801"/>
      <c r="J215" s="2801"/>
      <c r="K215" s="2802"/>
      <c r="L215" s="2800"/>
      <c r="M215" s="2803"/>
      <c r="N215" s="2801"/>
      <c r="O215" s="2801"/>
      <c r="P215" s="2801"/>
      <c r="Q215" s="2801"/>
      <c r="R215" s="2801"/>
      <c r="S215" s="2802"/>
      <c r="U215" s="2803"/>
      <c r="V215" s="2801"/>
      <c r="W215" s="2801"/>
      <c r="X215" s="2801"/>
      <c r="Y215" s="2801"/>
      <c r="Z215" s="2801"/>
      <c r="AA215" s="2802"/>
      <c r="AB215" s="2785"/>
      <c r="AC215" s="2797"/>
      <c r="AD215" s="2797"/>
      <c r="AE215" s="2797"/>
      <c r="AF215" s="2797"/>
      <c r="AG215" s="2797"/>
      <c r="AH215" s="2797"/>
      <c r="AI215" s="2797"/>
      <c r="AJ215" s="2797"/>
      <c r="AK215" s="2797"/>
      <c r="AL215" s="2797"/>
      <c r="AM215" s="2797"/>
      <c r="AN215" s="2797"/>
      <c r="AO215" s="2797"/>
      <c r="AP215" s="2797"/>
      <c r="AQ215" s="2799"/>
      <c r="AR215" s="4730"/>
      <c r="AS215" s="4737"/>
      <c r="AT215" s="4737"/>
      <c r="AU215" s="4737"/>
      <c r="AV215" s="4738"/>
      <c r="AW215" s="2758"/>
      <c r="AX215" s="2548" t="s">
        <v>7721</v>
      </c>
      <c r="BA215" s="3438" t="str">
        <f t="shared" si="3"/>
        <v>Please complete all cells in row</v>
      </c>
      <c r="BB215" s="3132">
        <v>3</v>
      </c>
      <c r="BC215" s="3485"/>
    </row>
    <row r="216" spans="2:55" ht="15.75" customHeight="1">
      <c r="B216" s="2790" t="s">
        <v>6285</v>
      </c>
      <c r="C216" s="2792" t="s">
        <v>731</v>
      </c>
      <c r="D216" s="2792">
        <v>3</v>
      </c>
      <c r="E216" s="2801"/>
      <c r="F216" s="2801"/>
      <c r="G216" s="2801"/>
      <c r="H216" s="2801"/>
      <c r="I216" s="2801"/>
      <c r="J216" s="2801"/>
      <c r="K216" s="2802"/>
      <c r="L216" s="2800"/>
      <c r="M216" s="2803"/>
      <c r="N216" s="2801"/>
      <c r="O216" s="2801"/>
      <c r="P216" s="2801"/>
      <c r="Q216" s="2801"/>
      <c r="R216" s="2801"/>
      <c r="S216" s="2802"/>
      <c r="U216" s="2803"/>
      <c r="V216" s="2801"/>
      <c r="W216" s="2801"/>
      <c r="X216" s="2801"/>
      <c r="Y216" s="2801"/>
      <c r="Z216" s="2801"/>
      <c r="AA216" s="2802"/>
      <c r="AB216" s="2785"/>
      <c r="AC216" s="2797"/>
      <c r="AD216" s="2797"/>
      <c r="AE216" s="2797"/>
      <c r="AF216" s="2797"/>
      <c r="AG216" s="2797"/>
      <c r="AH216" s="2797"/>
      <c r="AI216" s="2797"/>
      <c r="AJ216" s="2797"/>
      <c r="AK216" s="2797"/>
      <c r="AL216" s="2797"/>
      <c r="AM216" s="2797"/>
      <c r="AN216" s="2797"/>
      <c r="AO216" s="2797"/>
      <c r="AP216" s="2797"/>
      <c r="AQ216" s="2799"/>
      <c r="AR216" s="4730"/>
      <c r="AS216" s="4737"/>
      <c r="AT216" s="4737"/>
      <c r="AU216" s="4737"/>
      <c r="AV216" s="4738"/>
      <c r="AW216" s="2758"/>
      <c r="AX216" s="2548" t="s">
        <v>7722</v>
      </c>
      <c r="BA216" s="3438" t="str">
        <f t="shared" si="3"/>
        <v>Please complete all cells in row</v>
      </c>
      <c r="BB216" s="3132">
        <v>3</v>
      </c>
      <c r="BC216" s="3485"/>
    </row>
    <row r="217" spans="2:55" ht="15.75" customHeight="1">
      <c r="B217" s="2790" t="s">
        <v>6287</v>
      </c>
      <c r="C217" s="2792" t="s">
        <v>731</v>
      </c>
      <c r="D217" s="2792">
        <v>3</v>
      </c>
      <c r="E217" s="2801"/>
      <c r="F217" s="2801"/>
      <c r="G217" s="2801"/>
      <c r="H217" s="2801"/>
      <c r="I217" s="2801"/>
      <c r="J217" s="2801"/>
      <c r="K217" s="2802"/>
      <c r="L217" s="2800"/>
      <c r="M217" s="2803"/>
      <c r="N217" s="2801"/>
      <c r="O217" s="2801"/>
      <c r="P217" s="2801"/>
      <c r="Q217" s="2801"/>
      <c r="R217" s="2801"/>
      <c r="S217" s="2802"/>
      <c r="U217" s="2803"/>
      <c r="V217" s="2801"/>
      <c r="W217" s="2801"/>
      <c r="X217" s="2801"/>
      <c r="Y217" s="2801"/>
      <c r="Z217" s="2801"/>
      <c r="AA217" s="2802"/>
      <c r="AB217" s="2785"/>
      <c r="AC217" s="2797"/>
      <c r="AD217" s="2797"/>
      <c r="AE217" s="2797"/>
      <c r="AF217" s="2797"/>
      <c r="AG217" s="2797"/>
      <c r="AH217" s="2797"/>
      <c r="AI217" s="2797"/>
      <c r="AJ217" s="2797"/>
      <c r="AK217" s="2797"/>
      <c r="AL217" s="2797"/>
      <c r="AM217" s="2797"/>
      <c r="AN217" s="2797"/>
      <c r="AO217" s="2797"/>
      <c r="AP217" s="2797"/>
      <c r="AQ217" s="2799"/>
      <c r="AR217" s="4730"/>
      <c r="AS217" s="4737"/>
      <c r="AT217" s="4737"/>
      <c r="AU217" s="4737"/>
      <c r="AV217" s="4738"/>
      <c r="AW217" s="2758"/>
      <c r="AX217" s="2548" t="s">
        <v>7723</v>
      </c>
      <c r="BA217" s="3438" t="str">
        <f t="shared" si="3"/>
        <v>Please complete all cells in row</v>
      </c>
      <c r="BB217" s="3132">
        <v>3</v>
      </c>
      <c r="BC217" s="3485"/>
    </row>
    <row r="218" spans="2:55" ht="15.75" customHeight="1">
      <c r="B218" s="2790" t="s">
        <v>6289</v>
      </c>
      <c r="C218" s="2792" t="s">
        <v>731</v>
      </c>
      <c r="D218" s="2792">
        <v>3</v>
      </c>
      <c r="E218" s="2801"/>
      <c r="F218" s="2801"/>
      <c r="G218" s="2801"/>
      <c r="H218" s="2801"/>
      <c r="I218" s="2801"/>
      <c r="J218" s="2801"/>
      <c r="K218" s="2802"/>
      <c r="L218" s="2800"/>
      <c r="M218" s="2803"/>
      <c r="N218" s="2801"/>
      <c r="O218" s="2801"/>
      <c r="P218" s="2801"/>
      <c r="Q218" s="2801"/>
      <c r="R218" s="2801"/>
      <c r="S218" s="2802"/>
      <c r="U218" s="2803"/>
      <c r="V218" s="2801"/>
      <c r="W218" s="2801"/>
      <c r="X218" s="2801"/>
      <c r="Y218" s="2801"/>
      <c r="Z218" s="2801"/>
      <c r="AA218" s="2802"/>
      <c r="AB218" s="2785"/>
      <c r="AC218" s="2797"/>
      <c r="AD218" s="2797"/>
      <c r="AE218" s="2797"/>
      <c r="AF218" s="2797"/>
      <c r="AG218" s="2797"/>
      <c r="AH218" s="2797"/>
      <c r="AI218" s="2797"/>
      <c r="AJ218" s="2797"/>
      <c r="AK218" s="2797"/>
      <c r="AL218" s="2797"/>
      <c r="AM218" s="2797"/>
      <c r="AN218" s="2797"/>
      <c r="AO218" s="2797"/>
      <c r="AP218" s="2797"/>
      <c r="AQ218" s="2799"/>
      <c r="AR218" s="4730"/>
      <c r="AS218" s="4737"/>
      <c r="AT218" s="4737"/>
      <c r="AU218" s="4737"/>
      <c r="AV218" s="4738"/>
      <c r="AW218" s="2758"/>
      <c r="AX218" s="2548" t="s">
        <v>7724</v>
      </c>
      <c r="BA218" s="3438" t="str">
        <f t="shared" si="3"/>
        <v>Please complete all cells in row</v>
      </c>
      <c r="BB218" s="3132">
        <v>3</v>
      </c>
      <c r="BC218" s="3485"/>
    </row>
    <row r="219" spans="2:55" ht="15.75" customHeight="1">
      <c r="B219" s="2790" t="s">
        <v>6291</v>
      </c>
      <c r="C219" s="2792" t="s">
        <v>731</v>
      </c>
      <c r="D219" s="2792">
        <v>3</v>
      </c>
      <c r="E219" s="2801"/>
      <c r="F219" s="2801"/>
      <c r="G219" s="2801"/>
      <c r="H219" s="2801"/>
      <c r="I219" s="2801"/>
      <c r="J219" s="2801"/>
      <c r="K219" s="2802"/>
      <c r="L219" s="2800"/>
      <c r="M219" s="2803"/>
      <c r="N219" s="2801"/>
      <c r="O219" s="2801"/>
      <c r="P219" s="2801"/>
      <c r="Q219" s="2801"/>
      <c r="R219" s="2801"/>
      <c r="S219" s="2802"/>
      <c r="U219" s="2803"/>
      <c r="V219" s="2801"/>
      <c r="W219" s="2801"/>
      <c r="X219" s="2801"/>
      <c r="Y219" s="2801"/>
      <c r="Z219" s="2801"/>
      <c r="AA219" s="2802"/>
      <c r="AB219" s="2785"/>
      <c r="AC219" s="2797"/>
      <c r="AD219" s="2797"/>
      <c r="AE219" s="2797"/>
      <c r="AF219" s="2797"/>
      <c r="AG219" s="2797"/>
      <c r="AH219" s="2797"/>
      <c r="AI219" s="2797"/>
      <c r="AJ219" s="2797"/>
      <c r="AK219" s="2797"/>
      <c r="AL219" s="2797"/>
      <c r="AM219" s="2797"/>
      <c r="AN219" s="2797"/>
      <c r="AO219" s="2797"/>
      <c r="AP219" s="2797"/>
      <c r="AQ219" s="2799"/>
      <c r="AR219" s="4730"/>
      <c r="AS219" s="4737"/>
      <c r="AT219" s="4737"/>
      <c r="AU219" s="4737"/>
      <c r="AV219" s="4738"/>
      <c r="AW219" s="2758"/>
      <c r="AX219" s="2548" t="s">
        <v>7725</v>
      </c>
      <c r="BA219" s="3438" t="str">
        <f t="shared" si="3"/>
        <v>Please complete all cells in row</v>
      </c>
      <c r="BB219" s="3132">
        <v>3</v>
      </c>
      <c r="BC219" s="3485"/>
    </row>
    <row r="220" spans="2:55" ht="15.75" customHeight="1">
      <c r="B220" s="2790" t="s">
        <v>6293</v>
      </c>
      <c r="C220" s="2792" t="s">
        <v>731</v>
      </c>
      <c r="D220" s="2792">
        <v>3</v>
      </c>
      <c r="E220" s="2801"/>
      <c r="F220" s="2801"/>
      <c r="G220" s="2801"/>
      <c r="H220" s="2801"/>
      <c r="I220" s="2801"/>
      <c r="J220" s="2801"/>
      <c r="K220" s="2802"/>
      <c r="L220" s="2800"/>
      <c r="M220" s="2803"/>
      <c r="N220" s="2801"/>
      <c r="O220" s="2801"/>
      <c r="P220" s="2801"/>
      <c r="Q220" s="2801"/>
      <c r="R220" s="2801"/>
      <c r="S220" s="2802"/>
      <c r="U220" s="2803"/>
      <c r="V220" s="2801"/>
      <c r="W220" s="2801"/>
      <c r="X220" s="2801"/>
      <c r="Y220" s="2801"/>
      <c r="Z220" s="2801"/>
      <c r="AA220" s="2802"/>
      <c r="AB220" s="2785"/>
      <c r="AC220" s="2797"/>
      <c r="AD220" s="2797"/>
      <c r="AE220" s="2797"/>
      <c r="AF220" s="2797"/>
      <c r="AG220" s="2797"/>
      <c r="AH220" s="2797"/>
      <c r="AI220" s="2797"/>
      <c r="AJ220" s="2797"/>
      <c r="AK220" s="2797"/>
      <c r="AL220" s="2797"/>
      <c r="AM220" s="2797"/>
      <c r="AN220" s="2797"/>
      <c r="AO220" s="2797"/>
      <c r="AP220" s="2797"/>
      <c r="AQ220" s="2799"/>
      <c r="AR220" s="4730"/>
      <c r="AS220" s="4737"/>
      <c r="AT220" s="4737"/>
      <c r="AU220" s="4737"/>
      <c r="AV220" s="4738"/>
      <c r="AW220" s="2758"/>
      <c r="AX220" s="2548" t="s">
        <v>7726</v>
      </c>
      <c r="BA220" s="3438" t="str">
        <f t="shared" si="3"/>
        <v>Please complete all cells in row</v>
      </c>
      <c r="BB220" s="3132">
        <v>3</v>
      </c>
      <c r="BC220" s="3485"/>
    </row>
    <row r="221" spans="2:55" ht="15.75" customHeight="1">
      <c r="B221" s="2790" t="s">
        <v>6295</v>
      </c>
      <c r="C221" s="2792" t="s">
        <v>731</v>
      </c>
      <c r="D221" s="2792">
        <v>3</v>
      </c>
      <c r="E221" s="2801"/>
      <c r="F221" s="2801"/>
      <c r="G221" s="2801"/>
      <c r="H221" s="2801"/>
      <c r="I221" s="2801"/>
      <c r="J221" s="2801"/>
      <c r="K221" s="2802"/>
      <c r="L221" s="2800"/>
      <c r="M221" s="2803"/>
      <c r="N221" s="2801"/>
      <c r="O221" s="2801"/>
      <c r="P221" s="2801"/>
      <c r="Q221" s="2801"/>
      <c r="R221" s="2801"/>
      <c r="S221" s="2802"/>
      <c r="U221" s="2803"/>
      <c r="V221" s="2801"/>
      <c r="W221" s="2801"/>
      <c r="X221" s="2801"/>
      <c r="Y221" s="2801"/>
      <c r="Z221" s="2801"/>
      <c r="AA221" s="2802"/>
      <c r="AB221" s="2785"/>
      <c r="AC221" s="2797"/>
      <c r="AD221" s="2797"/>
      <c r="AE221" s="2797"/>
      <c r="AF221" s="2797"/>
      <c r="AG221" s="2797"/>
      <c r="AH221" s="2797"/>
      <c r="AI221" s="2797"/>
      <c r="AJ221" s="2797"/>
      <c r="AK221" s="2797"/>
      <c r="AL221" s="2797"/>
      <c r="AM221" s="2797"/>
      <c r="AN221" s="2797"/>
      <c r="AO221" s="2797"/>
      <c r="AP221" s="2797"/>
      <c r="AQ221" s="2799"/>
      <c r="AR221" s="4730"/>
      <c r="AS221" s="4737"/>
      <c r="AT221" s="4737"/>
      <c r="AU221" s="4737"/>
      <c r="AV221" s="4738"/>
      <c r="AW221" s="2758"/>
      <c r="AX221" s="2548" t="s">
        <v>7727</v>
      </c>
      <c r="BA221" s="3438" t="str">
        <f t="shared" si="3"/>
        <v>Please complete all cells in row</v>
      </c>
      <c r="BB221" s="3132">
        <v>3</v>
      </c>
      <c r="BC221" s="3485"/>
    </row>
    <row r="222" spans="2:55" ht="15.75" customHeight="1">
      <c r="B222" s="2790" t="s">
        <v>6297</v>
      </c>
      <c r="C222" s="2792" t="s">
        <v>731</v>
      </c>
      <c r="D222" s="2792">
        <v>3</v>
      </c>
      <c r="E222" s="2801"/>
      <c r="F222" s="2801"/>
      <c r="G222" s="2801"/>
      <c r="H222" s="2801"/>
      <c r="I222" s="2801"/>
      <c r="J222" s="2801"/>
      <c r="K222" s="2802"/>
      <c r="L222" s="2800"/>
      <c r="M222" s="2803"/>
      <c r="N222" s="2801"/>
      <c r="O222" s="2801"/>
      <c r="P222" s="2801"/>
      <c r="Q222" s="2801"/>
      <c r="R222" s="2801"/>
      <c r="S222" s="2802"/>
      <c r="U222" s="2803"/>
      <c r="V222" s="2801"/>
      <c r="W222" s="2801"/>
      <c r="X222" s="2801"/>
      <c r="Y222" s="2801"/>
      <c r="Z222" s="2801"/>
      <c r="AA222" s="2802"/>
      <c r="AB222" s="2785"/>
      <c r="AC222" s="2797"/>
      <c r="AD222" s="2797"/>
      <c r="AE222" s="2797"/>
      <c r="AF222" s="2797"/>
      <c r="AG222" s="2797"/>
      <c r="AH222" s="2797"/>
      <c r="AI222" s="2797"/>
      <c r="AJ222" s="2797"/>
      <c r="AK222" s="2797"/>
      <c r="AL222" s="2797"/>
      <c r="AM222" s="2797"/>
      <c r="AN222" s="2797"/>
      <c r="AO222" s="2797"/>
      <c r="AP222" s="2797"/>
      <c r="AQ222" s="2799"/>
      <c r="AR222" s="4730"/>
      <c r="AS222" s="4737"/>
      <c r="AT222" s="4737"/>
      <c r="AU222" s="4737"/>
      <c r="AV222" s="4738"/>
      <c r="AW222" s="2758"/>
      <c r="AX222" s="2548" t="s">
        <v>7728</v>
      </c>
      <c r="BA222" s="3438" t="str">
        <f t="shared" si="3"/>
        <v>Please complete all cells in row</v>
      </c>
      <c r="BB222" s="3132">
        <v>3</v>
      </c>
      <c r="BC222" s="3485"/>
    </row>
    <row r="223" spans="2:55" ht="15.75" customHeight="1">
      <c r="B223" s="2790" t="s">
        <v>6299</v>
      </c>
      <c r="C223" s="2792" t="s">
        <v>731</v>
      </c>
      <c r="D223" s="2792">
        <v>3</v>
      </c>
      <c r="E223" s="2801"/>
      <c r="F223" s="2801"/>
      <c r="G223" s="2801"/>
      <c r="H223" s="2801"/>
      <c r="I223" s="2801"/>
      <c r="J223" s="2801"/>
      <c r="K223" s="2802"/>
      <c r="L223" s="2800"/>
      <c r="M223" s="2803"/>
      <c r="N223" s="2801"/>
      <c r="O223" s="2801"/>
      <c r="P223" s="2801"/>
      <c r="Q223" s="2801"/>
      <c r="R223" s="2801"/>
      <c r="S223" s="2802"/>
      <c r="U223" s="2803"/>
      <c r="V223" s="2801"/>
      <c r="W223" s="2801"/>
      <c r="X223" s="2801"/>
      <c r="Y223" s="2801"/>
      <c r="Z223" s="2801"/>
      <c r="AA223" s="2802"/>
      <c r="AB223" s="2785"/>
      <c r="AC223" s="2797"/>
      <c r="AD223" s="2797"/>
      <c r="AE223" s="2797"/>
      <c r="AF223" s="2797"/>
      <c r="AG223" s="2797"/>
      <c r="AH223" s="2797"/>
      <c r="AI223" s="2797"/>
      <c r="AJ223" s="2797"/>
      <c r="AK223" s="2797"/>
      <c r="AL223" s="2797"/>
      <c r="AM223" s="2797"/>
      <c r="AN223" s="2797"/>
      <c r="AO223" s="2797"/>
      <c r="AP223" s="2797"/>
      <c r="AQ223" s="2799"/>
      <c r="AR223" s="4730"/>
      <c r="AS223" s="4737"/>
      <c r="AT223" s="4737"/>
      <c r="AU223" s="4737"/>
      <c r="AV223" s="4738"/>
      <c r="AW223" s="2758"/>
      <c r="AX223" s="2548" t="s">
        <v>7729</v>
      </c>
      <c r="BA223" s="3438" t="str">
        <f t="shared" si="3"/>
        <v>Please complete all cells in row</v>
      </c>
      <c r="BB223" s="3132">
        <v>3</v>
      </c>
      <c r="BC223" s="3485"/>
    </row>
    <row r="224" spans="2:55" ht="15.75" customHeight="1">
      <c r="B224" s="2790" t="s">
        <v>6301</v>
      </c>
      <c r="C224" s="2792" t="s">
        <v>731</v>
      </c>
      <c r="D224" s="2792">
        <v>3</v>
      </c>
      <c r="E224" s="2801"/>
      <c r="F224" s="2801"/>
      <c r="G224" s="2801"/>
      <c r="H224" s="2801"/>
      <c r="I224" s="2801"/>
      <c r="J224" s="2801"/>
      <c r="K224" s="2802"/>
      <c r="L224" s="2800"/>
      <c r="M224" s="2803"/>
      <c r="N224" s="2801"/>
      <c r="O224" s="2801"/>
      <c r="P224" s="2801"/>
      <c r="Q224" s="2801"/>
      <c r="R224" s="2801"/>
      <c r="S224" s="2802"/>
      <c r="U224" s="2803"/>
      <c r="V224" s="2801"/>
      <c r="W224" s="2801"/>
      <c r="X224" s="2801"/>
      <c r="Y224" s="2801"/>
      <c r="Z224" s="2801"/>
      <c r="AA224" s="2802"/>
      <c r="AB224" s="2785"/>
      <c r="AC224" s="2797"/>
      <c r="AD224" s="2797"/>
      <c r="AE224" s="2797"/>
      <c r="AF224" s="2797"/>
      <c r="AG224" s="2797"/>
      <c r="AH224" s="2797"/>
      <c r="AI224" s="2797"/>
      <c r="AJ224" s="2797"/>
      <c r="AK224" s="2797"/>
      <c r="AL224" s="2797"/>
      <c r="AM224" s="2797"/>
      <c r="AN224" s="2797"/>
      <c r="AO224" s="2797"/>
      <c r="AP224" s="2797"/>
      <c r="AQ224" s="2799"/>
      <c r="AR224" s="4730"/>
      <c r="AS224" s="4737"/>
      <c r="AT224" s="4737"/>
      <c r="AU224" s="4737"/>
      <c r="AV224" s="4738"/>
      <c r="AW224" s="2758"/>
      <c r="AX224" s="2548" t="s">
        <v>7730</v>
      </c>
      <c r="BA224" s="3438" t="str">
        <f t="shared" si="3"/>
        <v>Please complete all cells in row</v>
      </c>
      <c r="BB224" s="3132">
        <v>3</v>
      </c>
      <c r="BC224" s="3485"/>
    </row>
    <row r="225" spans="2:55" ht="15.75" customHeight="1">
      <c r="B225" s="2790" t="s">
        <v>6303</v>
      </c>
      <c r="C225" s="2792" t="s">
        <v>731</v>
      </c>
      <c r="D225" s="2792">
        <v>3</v>
      </c>
      <c r="E225" s="2801"/>
      <c r="F225" s="2801"/>
      <c r="G225" s="2801"/>
      <c r="H225" s="2801"/>
      <c r="I225" s="2801"/>
      <c r="J225" s="2801"/>
      <c r="K225" s="2802"/>
      <c r="L225" s="2800"/>
      <c r="M225" s="2803"/>
      <c r="N225" s="2801"/>
      <c r="O225" s="2801"/>
      <c r="P225" s="2801"/>
      <c r="Q225" s="2801"/>
      <c r="R225" s="2801"/>
      <c r="S225" s="2802"/>
      <c r="U225" s="2803"/>
      <c r="V225" s="2801"/>
      <c r="W225" s="2801"/>
      <c r="X225" s="2801"/>
      <c r="Y225" s="2801"/>
      <c r="Z225" s="2801"/>
      <c r="AA225" s="2802"/>
      <c r="AB225" s="2785"/>
      <c r="AC225" s="2797"/>
      <c r="AD225" s="2797"/>
      <c r="AE225" s="2797"/>
      <c r="AF225" s="2797"/>
      <c r="AG225" s="2797"/>
      <c r="AH225" s="2797"/>
      <c r="AI225" s="2797"/>
      <c r="AJ225" s="2797"/>
      <c r="AK225" s="2797"/>
      <c r="AL225" s="2797"/>
      <c r="AM225" s="2797"/>
      <c r="AN225" s="2797"/>
      <c r="AO225" s="2797"/>
      <c r="AP225" s="2797"/>
      <c r="AQ225" s="2799"/>
      <c r="AR225" s="4730"/>
      <c r="AS225" s="4737"/>
      <c r="AT225" s="4737"/>
      <c r="AU225" s="4737"/>
      <c r="AV225" s="4738"/>
      <c r="AW225" s="2758"/>
      <c r="AX225" s="2548" t="s">
        <v>7731</v>
      </c>
      <c r="BA225" s="3438" t="str">
        <f t="shared" si="3"/>
        <v>Please complete all cells in row</v>
      </c>
      <c r="BB225" s="3132">
        <v>3</v>
      </c>
      <c r="BC225" s="3485"/>
    </row>
    <row r="226" spans="2:55" ht="15.75" customHeight="1">
      <c r="B226" s="2790" t="s">
        <v>6305</v>
      </c>
      <c r="C226" s="2792" t="s">
        <v>731</v>
      </c>
      <c r="D226" s="2792">
        <v>3</v>
      </c>
      <c r="E226" s="2801"/>
      <c r="F226" s="2801"/>
      <c r="G226" s="2801"/>
      <c r="H226" s="2801"/>
      <c r="I226" s="2801"/>
      <c r="J226" s="2801"/>
      <c r="K226" s="2802"/>
      <c r="L226" s="2800"/>
      <c r="M226" s="2803"/>
      <c r="N226" s="2801"/>
      <c r="O226" s="2801"/>
      <c r="P226" s="2801"/>
      <c r="Q226" s="2801"/>
      <c r="R226" s="2801"/>
      <c r="S226" s="2802"/>
      <c r="U226" s="2803"/>
      <c r="V226" s="2801"/>
      <c r="W226" s="2801"/>
      <c r="X226" s="2801"/>
      <c r="Y226" s="2801"/>
      <c r="Z226" s="2801"/>
      <c r="AA226" s="2802"/>
      <c r="AB226" s="2785"/>
      <c r="AC226" s="2797"/>
      <c r="AD226" s="2797"/>
      <c r="AE226" s="2797"/>
      <c r="AF226" s="2797"/>
      <c r="AG226" s="2797"/>
      <c r="AH226" s="2797"/>
      <c r="AI226" s="2797"/>
      <c r="AJ226" s="2797"/>
      <c r="AK226" s="2797"/>
      <c r="AL226" s="2797"/>
      <c r="AM226" s="2797"/>
      <c r="AN226" s="2797"/>
      <c r="AO226" s="2797"/>
      <c r="AP226" s="2797"/>
      <c r="AQ226" s="2799"/>
      <c r="AR226" s="4730"/>
      <c r="AS226" s="4737"/>
      <c r="AT226" s="4737"/>
      <c r="AU226" s="4737"/>
      <c r="AV226" s="4738"/>
      <c r="AW226" s="2758"/>
      <c r="AX226" s="2548" t="s">
        <v>7732</v>
      </c>
      <c r="BA226" s="3438" t="str">
        <f t="shared" si="3"/>
        <v>Please complete all cells in row</v>
      </c>
      <c r="BB226" s="3132">
        <v>3</v>
      </c>
      <c r="BC226" s="3485"/>
    </row>
    <row r="227" spans="2:55" ht="15.75" customHeight="1">
      <c r="B227" s="2790" t="s">
        <v>6307</v>
      </c>
      <c r="C227" s="2792" t="s">
        <v>731</v>
      </c>
      <c r="D227" s="2792">
        <v>3</v>
      </c>
      <c r="E227" s="2801"/>
      <c r="F227" s="2801"/>
      <c r="G227" s="2801"/>
      <c r="H227" s="2801"/>
      <c r="I227" s="2801"/>
      <c r="J227" s="2801"/>
      <c r="K227" s="2802"/>
      <c r="L227" s="2800"/>
      <c r="M227" s="2803"/>
      <c r="N227" s="2801"/>
      <c r="O227" s="2801"/>
      <c r="P227" s="2801"/>
      <c r="Q227" s="2801"/>
      <c r="R227" s="2801"/>
      <c r="S227" s="2802"/>
      <c r="U227" s="2803"/>
      <c r="V227" s="2801"/>
      <c r="W227" s="2801"/>
      <c r="X227" s="2801"/>
      <c r="Y227" s="2801"/>
      <c r="Z227" s="2801"/>
      <c r="AA227" s="2802"/>
      <c r="AB227" s="2785"/>
      <c r="AC227" s="2797"/>
      <c r="AD227" s="2797"/>
      <c r="AE227" s="2797"/>
      <c r="AF227" s="2797"/>
      <c r="AG227" s="2797"/>
      <c r="AH227" s="2797"/>
      <c r="AI227" s="2797"/>
      <c r="AJ227" s="2797"/>
      <c r="AK227" s="2797"/>
      <c r="AL227" s="2797"/>
      <c r="AM227" s="2797"/>
      <c r="AN227" s="2797"/>
      <c r="AO227" s="2797"/>
      <c r="AP227" s="2797"/>
      <c r="AQ227" s="2799"/>
      <c r="AR227" s="4730"/>
      <c r="AS227" s="4737"/>
      <c r="AT227" s="4737"/>
      <c r="AU227" s="4737"/>
      <c r="AV227" s="4738"/>
      <c r="AW227" s="2758"/>
      <c r="AX227" s="2548" t="s">
        <v>7733</v>
      </c>
      <c r="BA227" s="3438" t="str">
        <f t="shared" si="3"/>
        <v>Please complete all cells in row</v>
      </c>
      <c r="BB227" s="3132">
        <v>3</v>
      </c>
      <c r="BC227" s="3485"/>
    </row>
    <row r="228" spans="2:55" ht="15.75" customHeight="1">
      <c r="B228" s="2790" t="s">
        <v>6309</v>
      </c>
      <c r="C228" s="2792" t="s">
        <v>731</v>
      </c>
      <c r="D228" s="2792">
        <v>3</v>
      </c>
      <c r="E228" s="2801"/>
      <c r="F228" s="2801"/>
      <c r="G228" s="2801"/>
      <c r="H228" s="2801"/>
      <c r="I228" s="2801"/>
      <c r="J228" s="2801"/>
      <c r="K228" s="2802"/>
      <c r="L228" s="2800"/>
      <c r="M228" s="2803"/>
      <c r="N228" s="2801"/>
      <c r="O228" s="2801"/>
      <c r="P228" s="2801"/>
      <c r="Q228" s="2801"/>
      <c r="R228" s="2801"/>
      <c r="S228" s="2802"/>
      <c r="U228" s="2803"/>
      <c r="V228" s="2801"/>
      <c r="W228" s="2801"/>
      <c r="X228" s="2801"/>
      <c r="Y228" s="2801"/>
      <c r="Z228" s="2801"/>
      <c r="AA228" s="2802"/>
      <c r="AB228" s="2785"/>
      <c r="AC228" s="2797"/>
      <c r="AD228" s="2797"/>
      <c r="AE228" s="2797"/>
      <c r="AF228" s="2797"/>
      <c r="AG228" s="2797"/>
      <c r="AH228" s="2797"/>
      <c r="AI228" s="2797"/>
      <c r="AJ228" s="2797"/>
      <c r="AK228" s="2797"/>
      <c r="AL228" s="2797"/>
      <c r="AM228" s="2797"/>
      <c r="AN228" s="2797"/>
      <c r="AO228" s="2797"/>
      <c r="AP228" s="2797"/>
      <c r="AQ228" s="2799"/>
      <c r="AR228" s="4730"/>
      <c r="AS228" s="4737"/>
      <c r="AT228" s="4737"/>
      <c r="AU228" s="4737"/>
      <c r="AV228" s="4738"/>
      <c r="AW228" s="2758"/>
      <c r="AX228" s="2548" t="s">
        <v>7734</v>
      </c>
      <c r="BA228" s="3438" t="str">
        <f t="shared" si="3"/>
        <v>Please complete all cells in row</v>
      </c>
      <c r="BB228" s="3132">
        <v>3</v>
      </c>
      <c r="BC228" s="3485"/>
    </row>
    <row r="229" spans="2:55" ht="15.75" customHeight="1">
      <c r="B229" s="2790" t="s">
        <v>6311</v>
      </c>
      <c r="C229" s="2792" t="s">
        <v>731</v>
      </c>
      <c r="D229" s="2792">
        <v>3</v>
      </c>
      <c r="E229" s="2801"/>
      <c r="F229" s="2801"/>
      <c r="G229" s="2801"/>
      <c r="H229" s="2801"/>
      <c r="I229" s="2801"/>
      <c r="J229" s="2801"/>
      <c r="K229" s="2802"/>
      <c r="L229" s="2800"/>
      <c r="M229" s="2803"/>
      <c r="N229" s="2801"/>
      <c r="O229" s="2801"/>
      <c r="P229" s="2801"/>
      <c r="Q229" s="2801"/>
      <c r="R229" s="2801"/>
      <c r="S229" s="2802"/>
      <c r="U229" s="2803"/>
      <c r="V229" s="2801"/>
      <c r="W229" s="2801"/>
      <c r="X229" s="2801"/>
      <c r="Y229" s="2801"/>
      <c r="Z229" s="2801"/>
      <c r="AA229" s="2802"/>
      <c r="AB229" s="2785"/>
      <c r="AC229" s="2797"/>
      <c r="AD229" s="2797"/>
      <c r="AE229" s="2797"/>
      <c r="AF229" s="2797"/>
      <c r="AG229" s="2797"/>
      <c r="AH229" s="2797"/>
      <c r="AI229" s="2797"/>
      <c r="AJ229" s="2797"/>
      <c r="AK229" s="2797"/>
      <c r="AL229" s="2797"/>
      <c r="AM229" s="2797"/>
      <c r="AN229" s="2797"/>
      <c r="AO229" s="2797"/>
      <c r="AP229" s="2797"/>
      <c r="AQ229" s="2799"/>
      <c r="AR229" s="4730"/>
      <c r="AS229" s="4737"/>
      <c r="AT229" s="4737"/>
      <c r="AU229" s="4737"/>
      <c r="AV229" s="4738"/>
      <c r="AW229" s="2758"/>
      <c r="AX229" s="2548" t="s">
        <v>7735</v>
      </c>
      <c r="BA229" s="3438" t="str">
        <f t="shared" si="3"/>
        <v>Please complete all cells in row</v>
      </c>
      <c r="BB229" s="3132">
        <v>3</v>
      </c>
      <c r="BC229" s="3485"/>
    </row>
    <row r="230" spans="2:55" ht="15.75" customHeight="1">
      <c r="B230" s="2790" t="s">
        <v>6313</v>
      </c>
      <c r="C230" s="2792" t="s">
        <v>731</v>
      </c>
      <c r="D230" s="2792">
        <v>3</v>
      </c>
      <c r="E230" s="2801"/>
      <c r="F230" s="2801"/>
      <c r="G230" s="2801"/>
      <c r="H230" s="2801"/>
      <c r="I230" s="2801"/>
      <c r="J230" s="2801"/>
      <c r="K230" s="2802"/>
      <c r="L230" s="2800"/>
      <c r="M230" s="2803"/>
      <c r="N230" s="2801"/>
      <c r="O230" s="2801"/>
      <c r="P230" s="2801"/>
      <c r="Q230" s="2801"/>
      <c r="R230" s="2801"/>
      <c r="S230" s="2802"/>
      <c r="U230" s="2803"/>
      <c r="V230" s="2801"/>
      <c r="W230" s="2801"/>
      <c r="X230" s="2801"/>
      <c r="Y230" s="2801"/>
      <c r="Z230" s="2801"/>
      <c r="AA230" s="2802"/>
      <c r="AB230" s="2785"/>
      <c r="AC230" s="2797"/>
      <c r="AD230" s="2797"/>
      <c r="AE230" s="2797"/>
      <c r="AF230" s="2797"/>
      <c r="AG230" s="2797"/>
      <c r="AH230" s="2797"/>
      <c r="AI230" s="2797"/>
      <c r="AJ230" s="2797"/>
      <c r="AK230" s="2797"/>
      <c r="AL230" s="2797"/>
      <c r="AM230" s="2797"/>
      <c r="AN230" s="2797"/>
      <c r="AO230" s="2797"/>
      <c r="AP230" s="2797"/>
      <c r="AQ230" s="2799"/>
      <c r="AR230" s="4730"/>
      <c r="AS230" s="4737"/>
      <c r="AT230" s="4737"/>
      <c r="AU230" s="4737"/>
      <c r="AV230" s="4738"/>
      <c r="AW230" s="2758"/>
      <c r="AX230" s="2548" t="s">
        <v>7736</v>
      </c>
      <c r="BA230" s="3438" t="str">
        <f t="shared" si="3"/>
        <v>Please complete all cells in row</v>
      </c>
      <c r="BB230" s="3132">
        <v>3</v>
      </c>
      <c r="BC230" s="3485"/>
    </row>
    <row r="231" spans="2:55" ht="15.75" customHeight="1">
      <c r="B231" s="2790" t="s">
        <v>6315</v>
      </c>
      <c r="C231" s="2792" t="s">
        <v>731</v>
      </c>
      <c r="D231" s="2792">
        <v>3</v>
      </c>
      <c r="E231" s="2801"/>
      <c r="F231" s="2801"/>
      <c r="G231" s="2801"/>
      <c r="H231" s="2801"/>
      <c r="I231" s="2801"/>
      <c r="J231" s="2801"/>
      <c r="K231" s="2802"/>
      <c r="L231" s="2800"/>
      <c r="M231" s="2803"/>
      <c r="N231" s="2801"/>
      <c r="O231" s="2801"/>
      <c r="P231" s="2801"/>
      <c r="Q231" s="2801"/>
      <c r="R231" s="2801"/>
      <c r="S231" s="2802"/>
      <c r="U231" s="2803"/>
      <c r="V231" s="2801"/>
      <c r="W231" s="2801"/>
      <c r="X231" s="2801"/>
      <c r="Y231" s="2801"/>
      <c r="Z231" s="2801"/>
      <c r="AA231" s="2802"/>
      <c r="AB231" s="2785"/>
      <c r="AC231" s="2797"/>
      <c r="AD231" s="2797"/>
      <c r="AE231" s="2797"/>
      <c r="AF231" s="2797"/>
      <c r="AG231" s="2797"/>
      <c r="AH231" s="2797"/>
      <c r="AI231" s="2797"/>
      <c r="AJ231" s="2797"/>
      <c r="AK231" s="2797"/>
      <c r="AL231" s="2797"/>
      <c r="AM231" s="2797"/>
      <c r="AN231" s="2797"/>
      <c r="AO231" s="2797"/>
      <c r="AP231" s="2797"/>
      <c r="AQ231" s="2799"/>
      <c r="AR231" s="4730"/>
      <c r="AS231" s="4737"/>
      <c r="AT231" s="4737"/>
      <c r="AU231" s="4737"/>
      <c r="AV231" s="4738"/>
      <c r="AW231" s="2758"/>
      <c r="AX231" s="2548" t="s">
        <v>7737</v>
      </c>
      <c r="BA231" s="3438" t="str">
        <f t="shared" si="3"/>
        <v>Please complete all cells in row</v>
      </c>
      <c r="BB231" s="3132">
        <v>3</v>
      </c>
      <c r="BC231" s="3485"/>
    </row>
    <row r="232" spans="2:55" ht="15.75" customHeight="1">
      <c r="B232" s="2790" t="s">
        <v>6317</v>
      </c>
      <c r="C232" s="2792" t="s">
        <v>731</v>
      </c>
      <c r="D232" s="2792">
        <v>3</v>
      </c>
      <c r="E232" s="2801"/>
      <c r="F232" s="2801"/>
      <c r="G232" s="2801"/>
      <c r="H232" s="2801"/>
      <c r="I232" s="2801"/>
      <c r="J232" s="2801"/>
      <c r="K232" s="2802"/>
      <c r="L232" s="2800"/>
      <c r="M232" s="2803"/>
      <c r="N232" s="2801"/>
      <c r="O232" s="2801"/>
      <c r="P232" s="2801"/>
      <c r="Q232" s="2801"/>
      <c r="R232" s="2801"/>
      <c r="S232" s="2802"/>
      <c r="U232" s="2803"/>
      <c r="V232" s="2801"/>
      <c r="W232" s="2801"/>
      <c r="X232" s="2801"/>
      <c r="Y232" s="2801"/>
      <c r="Z232" s="2801"/>
      <c r="AA232" s="2802"/>
      <c r="AB232" s="2785"/>
      <c r="AC232" s="2797"/>
      <c r="AD232" s="2797"/>
      <c r="AE232" s="2797"/>
      <c r="AF232" s="2797"/>
      <c r="AG232" s="2797"/>
      <c r="AH232" s="2797"/>
      <c r="AI232" s="2797"/>
      <c r="AJ232" s="2797"/>
      <c r="AK232" s="2797"/>
      <c r="AL232" s="2797"/>
      <c r="AM232" s="2797"/>
      <c r="AN232" s="2797"/>
      <c r="AO232" s="2797"/>
      <c r="AP232" s="2797"/>
      <c r="AQ232" s="2799"/>
      <c r="AR232" s="4730"/>
      <c r="AS232" s="4737"/>
      <c r="AT232" s="4737"/>
      <c r="AU232" s="4737"/>
      <c r="AV232" s="4738"/>
      <c r="AW232" s="2758"/>
      <c r="AX232" s="2548" t="s">
        <v>7738</v>
      </c>
      <c r="BA232" s="3438" t="str">
        <f t="shared" si="3"/>
        <v>Please complete all cells in row</v>
      </c>
      <c r="BB232" s="3132">
        <v>3</v>
      </c>
      <c r="BC232" s="3485"/>
    </row>
    <row r="233" spans="2:55" ht="15.75" customHeight="1">
      <c r="B233" s="2790" t="s">
        <v>6319</v>
      </c>
      <c r="C233" s="2792" t="s">
        <v>731</v>
      </c>
      <c r="D233" s="2792">
        <v>3</v>
      </c>
      <c r="E233" s="2801"/>
      <c r="F233" s="2801"/>
      <c r="G233" s="2801"/>
      <c r="H233" s="2801"/>
      <c r="I233" s="2801"/>
      <c r="J233" s="2801"/>
      <c r="K233" s="2802"/>
      <c r="L233" s="2800"/>
      <c r="M233" s="2803"/>
      <c r="N233" s="2801"/>
      <c r="O233" s="2801"/>
      <c r="P233" s="2801"/>
      <c r="Q233" s="2801"/>
      <c r="R233" s="2801"/>
      <c r="S233" s="2802"/>
      <c r="U233" s="2803"/>
      <c r="V233" s="2801"/>
      <c r="W233" s="2801"/>
      <c r="X233" s="2801"/>
      <c r="Y233" s="2801"/>
      <c r="Z233" s="2801"/>
      <c r="AA233" s="2802"/>
      <c r="AB233" s="2785"/>
      <c r="AC233" s="2797"/>
      <c r="AD233" s="2797"/>
      <c r="AE233" s="2797"/>
      <c r="AF233" s="2797"/>
      <c r="AG233" s="2797"/>
      <c r="AH233" s="2797"/>
      <c r="AI233" s="2797"/>
      <c r="AJ233" s="2797"/>
      <c r="AK233" s="2797"/>
      <c r="AL233" s="2797"/>
      <c r="AM233" s="2797"/>
      <c r="AN233" s="2797"/>
      <c r="AO233" s="2797"/>
      <c r="AP233" s="2797"/>
      <c r="AQ233" s="2799"/>
      <c r="AR233" s="4730"/>
      <c r="AS233" s="4737"/>
      <c r="AT233" s="4737"/>
      <c r="AU233" s="4737"/>
      <c r="AV233" s="4738"/>
      <c r="AW233" s="2758"/>
      <c r="AX233" s="2548" t="s">
        <v>7739</v>
      </c>
      <c r="BA233" s="3438" t="str">
        <f t="shared" si="3"/>
        <v>Please complete all cells in row</v>
      </c>
      <c r="BB233" s="3132">
        <v>3</v>
      </c>
      <c r="BC233" s="3485"/>
    </row>
    <row r="234" spans="2:55" ht="15.75" customHeight="1">
      <c r="B234" s="2790" t="s">
        <v>6321</v>
      </c>
      <c r="C234" s="2792" t="s">
        <v>731</v>
      </c>
      <c r="D234" s="2792">
        <v>3</v>
      </c>
      <c r="E234" s="2801"/>
      <c r="F234" s="2801"/>
      <c r="G234" s="2801"/>
      <c r="H234" s="2801"/>
      <c r="I234" s="2801"/>
      <c r="J234" s="2801"/>
      <c r="K234" s="2802"/>
      <c r="L234" s="2800"/>
      <c r="M234" s="2803"/>
      <c r="N234" s="2801"/>
      <c r="O234" s="2801"/>
      <c r="P234" s="2801"/>
      <c r="Q234" s="2801"/>
      <c r="R234" s="2801"/>
      <c r="S234" s="2802"/>
      <c r="U234" s="2803"/>
      <c r="V234" s="2801"/>
      <c r="W234" s="2801"/>
      <c r="X234" s="2801"/>
      <c r="Y234" s="2801"/>
      <c r="Z234" s="2801"/>
      <c r="AA234" s="2802"/>
      <c r="AB234" s="2785"/>
      <c r="AC234" s="2797"/>
      <c r="AD234" s="2797"/>
      <c r="AE234" s="2797"/>
      <c r="AF234" s="2797"/>
      <c r="AG234" s="2797"/>
      <c r="AH234" s="2797"/>
      <c r="AI234" s="2797"/>
      <c r="AJ234" s="2797"/>
      <c r="AK234" s="2797"/>
      <c r="AL234" s="2797"/>
      <c r="AM234" s="2797"/>
      <c r="AN234" s="2797"/>
      <c r="AO234" s="2797"/>
      <c r="AP234" s="2797"/>
      <c r="AQ234" s="2799"/>
      <c r="AR234" s="4730"/>
      <c r="AS234" s="4737"/>
      <c r="AT234" s="4737"/>
      <c r="AU234" s="4737"/>
      <c r="AV234" s="4738"/>
      <c r="AW234" s="2758"/>
      <c r="AX234" s="2548" t="s">
        <v>7740</v>
      </c>
      <c r="BA234" s="3438" t="str">
        <f t="shared" si="3"/>
        <v>Please complete all cells in row</v>
      </c>
      <c r="BB234" s="3132">
        <v>3</v>
      </c>
      <c r="BC234" s="3485"/>
    </row>
    <row r="235" spans="2:55" ht="15.75" customHeight="1">
      <c r="B235" s="2790" t="s">
        <v>6323</v>
      </c>
      <c r="C235" s="2792" t="s">
        <v>731</v>
      </c>
      <c r="D235" s="2792">
        <v>3</v>
      </c>
      <c r="E235" s="2801"/>
      <c r="F235" s="2801"/>
      <c r="G235" s="2801"/>
      <c r="H235" s="2801"/>
      <c r="I235" s="2801"/>
      <c r="J235" s="2801"/>
      <c r="K235" s="2802"/>
      <c r="L235" s="2800"/>
      <c r="M235" s="2803"/>
      <c r="N235" s="2801"/>
      <c r="O235" s="2801"/>
      <c r="P235" s="2801"/>
      <c r="Q235" s="2801"/>
      <c r="R235" s="2801"/>
      <c r="S235" s="2802"/>
      <c r="U235" s="2803"/>
      <c r="V235" s="2801"/>
      <c r="W235" s="2801"/>
      <c r="X235" s="2801"/>
      <c r="Y235" s="2801"/>
      <c r="Z235" s="2801"/>
      <c r="AA235" s="2802"/>
      <c r="AB235" s="2785"/>
      <c r="AC235" s="2797"/>
      <c r="AD235" s="2797"/>
      <c r="AE235" s="2797"/>
      <c r="AF235" s="2797"/>
      <c r="AG235" s="2797"/>
      <c r="AH235" s="2797"/>
      <c r="AI235" s="2797"/>
      <c r="AJ235" s="2797"/>
      <c r="AK235" s="2797"/>
      <c r="AL235" s="2797"/>
      <c r="AM235" s="2797"/>
      <c r="AN235" s="2797"/>
      <c r="AO235" s="2797"/>
      <c r="AP235" s="2797"/>
      <c r="AQ235" s="2799"/>
      <c r="AR235" s="4730"/>
      <c r="AS235" s="4737"/>
      <c r="AT235" s="4737"/>
      <c r="AU235" s="4737"/>
      <c r="AV235" s="4738"/>
      <c r="AW235" s="2758"/>
      <c r="AX235" s="2548" t="s">
        <v>7741</v>
      </c>
      <c r="BA235" s="3438" t="str">
        <f t="shared" si="3"/>
        <v>Please complete all cells in row</v>
      </c>
      <c r="BB235" s="3132">
        <v>3</v>
      </c>
      <c r="BC235" s="3485"/>
    </row>
    <row r="236" spans="2:55" ht="15.75" customHeight="1">
      <c r="B236" s="2790" t="s">
        <v>6325</v>
      </c>
      <c r="C236" s="2792" t="s">
        <v>731</v>
      </c>
      <c r="D236" s="2792">
        <v>3</v>
      </c>
      <c r="E236" s="2801"/>
      <c r="F236" s="2801"/>
      <c r="G236" s="2801"/>
      <c r="H236" s="2801"/>
      <c r="I236" s="2801"/>
      <c r="J236" s="2801"/>
      <c r="K236" s="2802"/>
      <c r="L236" s="2800"/>
      <c r="M236" s="2803"/>
      <c r="N236" s="2801"/>
      <c r="O236" s="2801"/>
      <c r="P236" s="2801"/>
      <c r="Q236" s="2801"/>
      <c r="R236" s="2801"/>
      <c r="S236" s="2802"/>
      <c r="U236" s="2803"/>
      <c r="V236" s="2801"/>
      <c r="W236" s="2801"/>
      <c r="X236" s="2801"/>
      <c r="Y236" s="2801"/>
      <c r="Z236" s="2801"/>
      <c r="AA236" s="2802"/>
      <c r="AB236" s="2785"/>
      <c r="AC236" s="2797"/>
      <c r="AD236" s="2797"/>
      <c r="AE236" s="2797"/>
      <c r="AF236" s="2797"/>
      <c r="AG236" s="2797"/>
      <c r="AH236" s="2797"/>
      <c r="AI236" s="2797"/>
      <c r="AJ236" s="2797"/>
      <c r="AK236" s="2797"/>
      <c r="AL236" s="2797"/>
      <c r="AM236" s="2797"/>
      <c r="AN236" s="2797"/>
      <c r="AO236" s="2797"/>
      <c r="AP236" s="2797"/>
      <c r="AQ236" s="2799"/>
      <c r="AR236" s="4730"/>
      <c r="AS236" s="4737"/>
      <c r="AT236" s="4737"/>
      <c r="AU236" s="4737"/>
      <c r="AV236" s="4738"/>
      <c r="AW236" s="2758"/>
      <c r="AX236" s="2548" t="s">
        <v>7742</v>
      </c>
      <c r="BA236" s="3438" t="str">
        <f t="shared" si="3"/>
        <v>Please complete all cells in row</v>
      </c>
      <c r="BB236" s="3132">
        <v>3</v>
      </c>
      <c r="BC236" s="3485"/>
    </row>
    <row r="237" spans="2:55" ht="15.75" customHeight="1">
      <c r="B237" s="2790" t="s">
        <v>6327</v>
      </c>
      <c r="C237" s="2792" t="s">
        <v>731</v>
      </c>
      <c r="D237" s="2792">
        <v>3</v>
      </c>
      <c r="E237" s="2801"/>
      <c r="F237" s="2801"/>
      <c r="G237" s="2801"/>
      <c r="H237" s="2801"/>
      <c r="I237" s="2801"/>
      <c r="J237" s="2801"/>
      <c r="K237" s="2802"/>
      <c r="L237" s="2800"/>
      <c r="M237" s="2803"/>
      <c r="N237" s="2801"/>
      <c r="O237" s="2801"/>
      <c r="P237" s="2801"/>
      <c r="Q237" s="2801"/>
      <c r="R237" s="2801"/>
      <c r="S237" s="2802"/>
      <c r="U237" s="2803"/>
      <c r="V237" s="2801"/>
      <c r="W237" s="2801"/>
      <c r="X237" s="2801"/>
      <c r="Y237" s="2801"/>
      <c r="Z237" s="2801"/>
      <c r="AA237" s="2802"/>
      <c r="AB237" s="2785"/>
      <c r="AC237" s="2797"/>
      <c r="AD237" s="2797"/>
      <c r="AE237" s="2797"/>
      <c r="AF237" s="2797"/>
      <c r="AG237" s="2797"/>
      <c r="AH237" s="2797"/>
      <c r="AI237" s="2797"/>
      <c r="AJ237" s="2797"/>
      <c r="AK237" s="2797"/>
      <c r="AL237" s="2797"/>
      <c r="AM237" s="2797"/>
      <c r="AN237" s="2797"/>
      <c r="AO237" s="2797"/>
      <c r="AP237" s="2797"/>
      <c r="AQ237" s="2799"/>
      <c r="AR237" s="4730"/>
      <c r="AS237" s="4737"/>
      <c r="AT237" s="4737"/>
      <c r="AU237" s="4737"/>
      <c r="AV237" s="4738"/>
      <c r="AW237" s="2758"/>
      <c r="AX237" s="2548" t="s">
        <v>7743</v>
      </c>
      <c r="BA237" s="3438" t="str">
        <f t="shared" si="3"/>
        <v>Please complete all cells in row</v>
      </c>
      <c r="BB237" s="3132">
        <v>3</v>
      </c>
      <c r="BC237" s="3485"/>
    </row>
    <row r="238" spans="2:55" ht="15.75" customHeight="1">
      <c r="B238" s="2790" t="s">
        <v>6329</v>
      </c>
      <c r="C238" s="2792" t="s">
        <v>731</v>
      </c>
      <c r="D238" s="2792">
        <v>3</v>
      </c>
      <c r="E238" s="2801"/>
      <c r="F238" s="2801"/>
      <c r="G238" s="2801"/>
      <c r="H238" s="2801"/>
      <c r="I238" s="2801"/>
      <c r="J238" s="2801"/>
      <c r="K238" s="2802"/>
      <c r="L238" s="2800"/>
      <c r="M238" s="2803"/>
      <c r="N238" s="2801"/>
      <c r="O238" s="2801"/>
      <c r="P238" s="2801"/>
      <c r="Q238" s="2801"/>
      <c r="R238" s="2801"/>
      <c r="S238" s="2802"/>
      <c r="U238" s="2803"/>
      <c r="V238" s="2801"/>
      <c r="W238" s="2801"/>
      <c r="X238" s="2801"/>
      <c r="Y238" s="2801"/>
      <c r="Z238" s="2801"/>
      <c r="AA238" s="2802"/>
      <c r="AB238" s="2785"/>
      <c r="AC238" s="2797"/>
      <c r="AD238" s="2797"/>
      <c r="AE238" s="2797"/>
      <c r="AF238" s="2797"/>
      <c r="AG238" s="2797"/>
      <c r="AH238" s="2797"/>
      <c r="AI238" s="2797"/>
      <c r="AJ238" s="2797"/>
      <c r="AK238" s="2797"/>
      <c r="AL238" s="2797"/>
      <c r="AM238" s="2797"/>
      <c r="AN238" s="2797"/>
      <c r="AO238" s="2797"/>
      <c r="AP238" s="2797"/>
      <c r="AQ238" s="2799"/>
      <c r="AR238" s="4730"/>
      <c r="AS238" s="4737"/>
      <c r="AT238" s="4737"/>
      <c r="AU238" s="4737"/>
      <c r="AV238" s="4738"/>
      <c r="AW238" s="2758"/>
      <c r="AX238" s="2548" t="s">
        <v>7744</v>
      </c>
      <c r="BA238" s="3438" t="str">
        <f t="shared" si="3"/>
        <v>Please complete all cells in row</v>
      </c>
      <c r="BB238" s="3132">
        <v>3</v>
      </c>
      <c r="BC238" s="3485"/>
    </row>
    <row r="239" spans="2:55" ht="15.75" customHeight="1">
      <c r="B239" s="2790" t="s">
        <v>6331</v>
      </c>
      <c r="C239" s="2792" t="s">
        <v>731</v>
      </c>
      <c r="D239" s="2792">
        <v>3</v>
      </c>
      <c r="E239" s="2801"/>
      <c r="F239" s="2801"/>
      <c r="G239" s="2801"/>
      <c r="H239" s="2801"/>
      <c r="I239" s="2801"/>
      <c r="J239" s="2801"/>
      <c r="K239" s="2802"/>
      <c r="L239" s="2800"/>
      <c r="M239" s="2803"/>
      <c r="N239" s="2801"/>
      <c r="O239" s="2801"/>
      <c r="P239" s="2801"/>
      <c r="Q239" s="2801"/>
      <c r="R239" s="2801"/>
      <c r="S239" s="2802"/>
      <c r="U239" s="2803"/>
      <c r="V239" s="2801"/>
      <c r="W239" s="2801"/>
      <c r="X239" s="2801"/>
      <c r="Y239" s="2801"/>
      <c r="Z239" s="2801"/>
      <c r="AA239" s="2802"/>
      <c r="AB239" s="2785"/>
      <c r="AC239" s="2797"/>
      <c r="AD239" s="2797"/>
      <c r="AE239" s="2797"/>
      <c r="AF239" s="2797"/>
      <c r="AG239" s="2797"/>
      <c r="AH239" s="2797"/>
      <c r="AI239" s="2797"/>
      <c r="AJ239" s="2797"/>
      <c r="AK239" s="2797"/>
      <c r="AL239" s="2797"/>
      <c r="AM239" s="2797"/>
      <c r="AN239" s="2797"/>
      <c r="AO239" s="2797"/>
      <c r="AP239" s="2797"/>
      <c r="AQ239" s="2799"/>
      <c r="AR239" s="4730"/>
      <c r="AS239" s="4737"/>
      <c r="AT239" s="4737"/>
      <c r="AU239" s="4737"/>
      <c r="AV239" s="4738"/>
      <c r="AW239" s="2758"/>
      <c r="AX239" s="2548" t="s">
        <v>7745</v>
      </c>
      <c r="BA239" s="3438" t="str">
        <f t="shared" si="3"/>
        <v>Please complete all cells in row</v>
      </c>
      <c r="BB239" s="3132">
        <v>3</v>
      </c>
      <c r="BC239" s="3485"/>
    </row>
    <row r="240" spans="2:55" ht="15.75" customHeight="1">
      <c r="B240" s="2790" t="s">
        <v>6333</v>
      </c>
      <c r="C240" s="2792" t="s">
        <v>731</v>
      </c>
      <c r="D240" s="2792">
        <v>3</v>
      </c>
      <c r="E240" s="2801"/>
      <c r="F240" s="2801"/>
      <c r="G240" s="2801"/>
      <c r="H240" s="2801"/>
      <c r="I240" s="2801"/>
      <c r="J240" s="2801"/>
      <c r="K240" s="2802"/>
      <c r="L240" s="2800"/>
      <c r="M240" s="2803"/>
      <c r="N240" s="2801"/>
      <c r="O240" s="2801"/>
      <c r="P240" s="2801"/>
      <c r="Q240" s="2801"/>
      <c r="R240" s="2801"/>
      <c r="S240" s="2802"/>
      <c r="U240" s="2803"/>
      <c r="V240" s="2801"/>
      <c r="W240" s="2801"/>
      <c r="X240" s="2801"/>
      <c r="Y240" s="2801"/>
      <c r="Z240" s="2801"/>
      <c r="AA240" s="2802"/>
      <c r="AB240" s="2785"/>
      <c r="AC240" s="2797"/>
      <c r="AD240" s="2797"/>
      <c r="AE240" s="2797"/>
      <c r="AF240" s="2797"/>
      <c r="AG240" s="2797"/>
      <c r="AH240" s="2797"/>
      <c r="AI240" s="2797"/>
      <c r="AJ240" s="2797"/>
      <c r="AK240" s="2797"/>
      <c r="AL240" s="2797"/>
      <c r="AM240" s="2797"/>
      <c r="AN240" s="2797"/>
      <c r="AO240" s="2797"/>
      <c r="AP240" s="2797"/>
      <c r="AQ240" s="2799"/>
      <c r="AR240" s="4730"/>
      <c r="AS240" s="4737"/>
      <c r="AT240" s="4737"/>
      <c r="AU240" s="4737"/>
      <c r="AV240" s="4738"/>
      <c r="AW240" s="2758"/>
      <c r="AX240" s="2548" t="s">
        <v>7746</v>
      </c>
      <c r="BA240" s="3438" t="str">
        <f t="shared" si="3"/>
        <v>Please complete all cells in row</v>
      </c>
      <c r="BB240" s="3132">
        <v>3</v>
      </c>
      <c r="BC240" s="3485"/>
    </row>
    <row r="241" spans="2:55" ht="15.75" customHeight="1">
      <c r="B241" s="2790" t="s">
        <v>6335</v>
      </c>
      <c r="C241" s="2792" t="s">
        <v>731</v>
      </c>
      <c r="D241" s="2792">
        <v>3</v>
      </c>
      <c r="E241" s="2801"/>
      <c r="F241" s="2801"/>
      <c r="G241" s="2801"/>
      <c r="H241" s="2801"/>
      <c r="I241" s="2801"/>
      <c r="J241" s="2801"/>
      <c r="K241" s="2802"/>
      <c r="L241" s="2800"/>
      <c r="M241" s="2803"/>
      <c r="N241" s="2801"/>
      <c r="O241" s="2801"/>
      <c r="P241" s="2801"/>
      <c r="Q241" s="2801"/>
      <c r="R241" s="2801"/>
      <c r="S241" s="2802"/>
      <c r="U241" s="2803"/>
      <c r="V241" s="2801"/>
      <c r="W241" s="2801"/>
      <c r="X241" s="2801"/>
      <c r="Y241" s="2801"/>
      <c r="Z241" s="2801"/>
      <c r="AA241" s="2802"/>
      <c r="AB241" s="2785"/>
      <c r="AC241" s="2797"/>
      <c r="AD241" s="2797"/>
      <c r="AE241" s="2797"/>
      <c r="AF241" s="2797"/>
      <c r="AG241" s="2797"/>
      <c r="AH241" s="2797"/>
      <c r="AI241" s="2797"/>
      <c r="AJ241" s="2797"/>
      <c r="AK241" s="2797"/>
      <c r="AL241" s="2797"/>
      <c r="AM241" s="2797"/>
      <c r="AN241" s="2797"/>
      <c r="AO241" s="2797"/>
      <c r="AP241" s="2797"/>
      <c r="AQ241" s="2799"/>
      <c r="AR241" s="4730"/>
      <c r="AS241" s="4737"/>
      <c r="AT241" s="4737"/>
      <c r="AU241" s="4737"/>
      <c r="AV241" s="4738"/>
      <c r="AW241" s="2758"/>
      <c r="AX241" s="2548" t="s">
        <v>7747</v>
      </c>
      <c r="BA241" s="3438" t="str">
        <f t="shared" si="3"/>
        <v>Please complete all cells in row</v>
      </c>
      <c r="BB241" s="3132">
        <v>3</v>
      </c>
      <c r="BC241" s="3485"/>
    </row>
    <row r="242" spans="2:55" ht="15.75" customHeight="1">
      <c r="B242" s="2790" t="s">
        <v>6337</v>
      </c>
      <c r="C242" s="2792" t="s">
        <v>731</v>
      </c>
      <c r="D242" s="2792">
        <v>3</v>
      </c>
      <c r="E242" s="2801"/>
      <c r="F242" s="2801"/>
      <c r="G242" s="2801"/>
      <c r="H242" s="2801"/>
      <c r="I242" s="2801"/>
      <c r="J242" s="2801"/>
      <c r="K242" s="2802"/>
      <c r="L242" s="2800"/>
      <c r="M242" s="2803"/>
      <c r="N242" s="2801"/>
      <c r="O242" s="2801"/>
      <c r="P242" s="2801"/>
      <c r="Q242" s="2801"/>
      <c r="R242" s="2801"/>
      <c r="S242" s="2802"/>
      <c r="U242" s="2803"/>
      <c r="V242" s="2801"/>
      <c r="W242" s="2801"/>
      <c r="X242" s="2801"/>
      <c r="Y242" s="2801"/>
      <c r="Z242" s="2801"/>
      <c r="AA242" s="2802"/>
      <c r="AB242" s="2785"/>
      <c r="AC242" s="2797"/>
      <c r="AD242" s="2797"/>
      <c r="AE242" s="2797"/>
      <c r="AF242" s="2797"/>
      <c r="AG242" s="2797"/>
      <c r="AH242" s="2797"/>
      <c r="AI242" s="2797"/>
      <c r="AJ242" s="2797"/>
      <c r="AK242" s="2797"/>
      <c r="AL242" s="2797"/>
      <c r="AM242" s="2797"/>
      <c r="AN242" s="2797"/>
      <c r="AO242" s="2797"/>
      <c r="AP242" s="2797"/>
      <c r="AQ242" s="2799"/>
      <c r="AR242" s="4730"/>
      <c r="AS242" s="4737"/>
      <c r="AT242" s="4737"/>
      <c r="AU242" s="4737"/>
      <c r="AV242" s="4738"/>
      <c r="AW242" s="2758"/>
      <c r="AX242" s="2548" t="s">
        <v>7748</v>
      </c>
      <c r="BA242" s="3438" t="str">
        <f t="shared" si="3"/>
        <v>Please complete all cells in row</v>
      </c>
      <c r="BB242" s="3132">
        <v>3</v>
      </c>
      <c r="BC242" s="3485"/>
    </row>
    <row r="243" spans="2:55" ht="15.75" customHeight="1">
      <c r="B243" s="2790" t="s">
        <v>6339</v>
      </c>
      <c r="C243" s="2792" t="s">
        <v>731</v>
      </c>
      <c r="D243" s="2792">
        <v>3</v>
      </c>
      <c r="E243" s="2801"/>
      <c r="F243" s="2801"/>
      <c r="G243" s="2801"/>
      <c r="H243" s="2801"/>
      <c r="I243" s="2801"/>
      <c r="J243" s="2801"/>
      <c r="K243" s="2802"/>
      <c r="L243" s="2800"/>
      <c r="M243" s="2803"/>
      <c r="N243" s="2801"/>
      <c r="O243" s="2801"/>
      <c r="P243" s="2801"/>
      <c r="Q243" s="2801"/>
      <c r="R243" s="2801"/>
      <c r="S243" s="2802"/>
      <c r="U243" s="2803"/>
      <c r="V243" s="2801"/>
      <c r="W243" s="2801"/>
      <c r="X243" s="2801"/>
      <c r="Y243" s="2801"/>
      <c r="Z243" s="2801"/>
      <c r="AA243" s="2802"/>
      <c r="AB243" s="2785"/>
      <c r="AC243" s="2797"/>
      <c r="AD243" s="2797"/>
      <c r="AE243" s="2797"/>
      <c r="AF243" s="2797"/>
      <c r="AG243" s="2797"/>
      <c r="AH243" s="2797"/>
      <c r="AI243" s="2797"/>
      <c r="AJ243" s="2797"/>
      <c r="AK243" s="2797"/>
      <c r="AL243" s="2797"/>
      <c r="AM243" s="2797"/>
      <c r="AN243" s="2797"/>
      <c r="AO243" s="2797"/>
      <c r="AP243" s="2797"/>
      <c r="AQ243" s="2799"/>
      <c r="AR243" s="4730"/>
      <c r="AS243" s="4737"/>
      <c r="AT243" s="4737"/>
      <c r="AU243" s="4737"/>
      <c r="AV243" s="4738"/>
      <c r="AW243" s="2758"/>
      <c r="AX243" s="2548" t="s">
        <v>7749</v>
      </c>
      <c r="BA243" s="3438" t="str">
        <f t="shared" si="3"/>
        <v>Please complete all cells in row</v>
      </c>
      <c r="BB243" s="3132">
        <v>3</v>
      </c>
      <c r="BC243" s="3485"/>
    </row>
    <row r="244" spans="2:55" ht="15.75" customHeight="1">
      <c r="B244" s="2790" t="s">
        <v>6341</v>
      </c>
      <c r="C244" s="2792" t="s">
        <v>731</v>
      </c>
      <c r="D244" s="2792">
        <v>3</v>
      </c>
      <c r="E244" s="2801"/>
      <c r="F244" s="2801"/>
      <c r="G244" s="2801"/>
      <c r="H244" s="2801"/>
      <c r="I244" s="2801"/>
      <c r="J244" s="2801"/>
      <c r="K244" s="2802"/>
      <c r="L244" s="2800"/>
      <c r="M244" s="2803"/>
      <c r="N244" s="2801"/>
      <c r="O244" s="2801"/>
      <c r="P244" s="2801"/>
      <c r="Q244" s="2801"/>
      <c r="R244" s="2801"/>
      <c r="S244" s="2802"/>
      <c r="U244" s="2803"/>
      <c r="V244" s="2801"/>
      <c r="W244" s="2801"/>
      <c r="X244" s="2801"/>
      <c r="Y244" s="2801"/>
      <c r="Z244" s="2801"/>
      <c r="AA244" s="2802"/>
      <c r="AB244" s="2785"/>
      <c r="AC244" s="2797"/>
      <c r="AD244" s="2797"/>
      <c r="AE244" s="2797"/>
      <c r="AF244" s="2797"/>
      <c r="AG244" s="2797"/>
      <c r="AH244" s="2797"/>
      <c r="AI244" s="2797"/>
      <c r="AJ244" s="2797"/>
      <c r="AK244" s="2797"/>
      <c r="AL244" s="2797"/>
      <c r="AM244" s="2797"/>
      <c r="AN244" s="2797"/>
      <c r="AO244" s="2797"/>
      <c r="AP244" s="2797"/>
      <c r="AQ244" s="2799"/>
      <c r="AR244" s="4730"/>
      <c r="AS244" s="4737"/>
      <c r="AT244" s="4737"/>
      <c r="AU244" s="4737"/>
      <c r="AV244" s="4738"/>
      <c r="AW244" s="2758"/>
      <c r="AX244" s="2548" t="s">
        <v>7750</v>
      </c>
      <c r="BA244" s="3438" t="str">
        <f t="shared" si="3"/>
        <v>Please complete all cells in row</v>
      </c>
      <c r="BB244" s="3132">
        <v>3</v>
      </c>
      <c r="BC244" s="3485"/>
    </row>
    <row r="245" spans="2:55" ht="15.75" customHeight="1">
      <c r="B245" s="2790" t="s">
        <v>6343</v>
      </c>
      <c r="C245" s="2792" t="s">
        <v>731</v>
      </c>
      <c r="D245" s="2792">
        <v>3</v>
      </c>
      <c r="E245" s="2801"/>
      <c r="F245" s="2801"/>
      <c r="G245" s="2801"/>
      <c r="H245" s="2801"/>
      <c r="I245" s="2801"/>
      <c r="J245" s="2801"/>
      <c r="K245" s="2802"/>
      <c r="L245" s="2800"/>
      <c r="M245" s="2803"/>
      <c r="N245" s="2801"/>
      <c r="O245" s="2801"/>
      <c r="P245" s="2801"/>
      <c r="Q245" s="2801"/>
      <c r="R245" s="2801"/>
      <c r="S245" s="2802"/>
      <c r="U245" s="2803"/>
      <c r="V245" s="2801"/>
      <c r="W245" s="2801"/>
      <c r="X245" s="2801"/>
      <c r="Y245" s="2801"/>
      <c r="Z245" s="2801"/>
      <c r="AA245" s="2802"/>
      <c r="AB245" s="2785"/>
      <c r="AC245" s="2797"/>
      <c r="AD245" s="2797"/>
      <c r="AE245" s="2797"/>
      <c r="AF245" s="2797"/>
      <c r="AG245" s="2797"/>
      <c r="AH245" s="2797"/>
      <c r="AI245" s="2797"/>
      <c r="AJ245" s="2797"/>
      <c r="AK245" s="2797"/>
      <c r="AL245" s="2797"/>
      <c r="AM245" s="2797"/>
      <c r="AN245" s="2797"/>
      <c r="AO245" s="2797"/>
      <c r="AP245" s="2797"/>
      <c r="AQ245" s="2799"/>
      <c r="AR245" s="4730"/>
      <c r="AS245" s="4737"/>
      <c r="AT245" s="4737"/>
      <c r="AU245" s="4737"/>
      <c r="AV245" s="4738"/>
      <c r="AW245" s="2758"/>
      <c r="AX245" s="2548" t="s">
        <v>7751</v>
      </c>
      <c r="BA245" s="3438" t="str">
        <f t="shared" si="3"/>
        <v>Please complete all cells in row</v>
      </c>
      <c r="BB245" s="3132">
        <v>3</v>
      </c>
      <c r="BC245" s="3485"/>
    </row>
    <row r="246" spans="2:55" ht="15.75" customHeight="1">
      <c r="B246" s="2790" t="s">
        <v>6345</v>
      </c>
      <c r="C246" s="2792" t="s">
        <v>731</v>
      </c>
      <c r="D246" s="2792">
        <v>3</v>
      </c>
      <c r="E246" s="2801"/>
      <c r="F246" s="2801"/>
      <c r="G246" s="2801"/>
      <c r="H246" s="2801"/>
      <c r="I246" s="2801"/>
      <c r="J246" s="2801"/>
      <c r="K246" s="2802"/>
      <c r="L246" s="2800"/>
      <c r="M246" s="2803"/>
      <c r="N246" s="2801"/>
      <c r="O246" s="2801"/>
      <c r="P246" s="2801"/>
      <c r="Q246" s="2801"/>
      <c r="R246" s="2801"/>
      <c r="S246" s="2802"/>
      <c r="U246" s="2803"/>
      <c r="V246" s="2801"/>
      <c r="W246" s="2801"/>
      <c r="X246" s="2801"/>
      <c r="Y246" s="2801"/>
      <c r="Z246" s="2801"/>
      <c r="AA246" s="2802"/>
      <c r="AB246" s="2785"/>
      <c r="AC246" s="2797"/>
      <c r="AD246" s="2797"/>
      <c r="AE246" s="2797"/>
      <c r="AF246" s="2797"/>
      <c r="AG246" s="2797"/>
      <c r="AH246" s="2797"/>
      <c r="AI246" s="2797"/>
      <c r="AJ246" s="2797"/>
      <c r="AK246" s="2797"/>
      <c r="AL246" s="2797"/>
      <c r="AM246" s="2797"/>
      <c r="AN246" s="2797"/>
      <c r="AO246" s="2797"/>
      <c r="AP246" s="2797"/>
      <c r="AQ246" s="2799"/>
      <c r="AR246" s="4730"/>
      <c r="AS246" s="4737"/>
      <c r="AT246" s="4737"/>
      <c r="AU246" s="4737"/>
      <c r="AV246" s="4738"/>
      <c r="AW246" s="2758"/>
      <c r="AX246" s="2548" t="s">
        <v>7752</v>
      </c>
      <c r="BA246" s="3438" t="str">
        <f t="shared" si="3"/>
        <v>Please complete all cells in row</v>
      </c>
      <c r="BB246" s="3132">
        <v>3</v>
      </c>
      <c r="BC246" s="3485"/>
    </row>
    <row r="247" spans="2:55" ht="15.75" customHeight="1">
      <c r="B247" s="2790" t="s">
        <v>6347</v>
      </c>
      <c r="C247" s="2792" t="s">
        <v>731</v>
      </c>
      <c r="D247" s="2792">
        <v>3</v>
      </c>
      <c r="E247" s="2801"/>
      <c r="F247" s="2801"/>
      <c r="G247" s="2801"/>
      <c r="H247" s="2801"/>
      <c r="I247" s="2801"/>
      <c r="J247" s="2801"/>
      <c r="K247" s="2802"/>
      <c r="L247" s="2800"/>
      <c r="M247" s="2803"/>
      <c r="N247" s="2801"/>
      <c r="O247" s="2801"/>
      <c r="P247" s="2801"/>
      <c r="Q247" s="2801"/>
      <c r="R247" s="2801"/>
      <c r="S247" s="2802"/>
      <c r="U247" s="2803"/>
      <c r="V247" s="2801"/>
      <c r="W247" s="2801"/>
      <c r="X247" s="2801"/>
      <c r="Y247" s="2801"/>
      <c r="Z247" s="2801"/>
      <c r="AA247" s="2802"/>
      <c r="AB247" s="2785"/>
      <c r="AC247" s="2797"/>
      <c r="AD247" s="2797"/>
      <c r="AE247" s="2797"/>
      <c r="AF247" s="2797"/>
      <c r="AG247" s="2797"/>
      <c r="AH247" s="2797"/>
      <c r="AI247" s="2797"/>
      <c r="AJ247" s="2797"/>
      <c r="AK247" s="2797"/>
      <c r="AL247" s="2797"/>
      <c r="AM247" s="2797"/>
      <c r="AN247" s="2797"/>
      <c r="AO247" s="2797"/>
      <c r="AP247" s="2797"/>
      <c r="AQ247" s="2799"/>
      <c r="AR247" s="4730"/>
      <c r="AS247" s="4737"/>
      <c r="AT247" s="4737"/>
      <c r="AU247" s="4737"/>
      <c r="AV247" s="4738"/>
      <c r="AW247" s="2758"/>
      <c r="AX247" s="2548" t="s">
        <v>7753</v>
      </c>
      <c r="BA247" s="3438" t="str">
        <f t="shared" si="3"/>
        <v>Please complete all cells in row</v>
      </c>
      <c r="BB247" s="3132">
        <v>3</v>
      </c>
      <c r="BC247" s="3485"/>
    </row>
    <row r="248" spans="2:55" ht="15.75" customHeight="1">
      <c r="B248" s="2790" t="s">
        <v>6349</v>
      </c>
      <c r="C248" s="2792" t="s">
        <v>731</v>
      </c>
      <c r="D248" s="2792">
        <v>3</v>
      </c>
      <c r="E248" s="2801"/>
      <c r="F248" s="2801"/>
      <c r="G248" s="2801"/>
      <c r="H248" s="2801"/>
      <c r="I248" s="2801"/>
      <c r="J248" s="2801"/>
      <c r="K248" s="2802"/>
      <c r="L248" s="2800"/>
      <c r="M248" s="2803"/>
      <c r="N248" s="2801"/>
      <c r="O248" s="2801"/>
      <c r="P248" s="2801"/>
      <c r="Q248" s="2801"/>
      <c r="R248" s="2801"/>
      <c r="S248" s="2802"/>
      <c r="U248" s="2803"/>
      <c r="V248" s="2801"/>
      <c r="W248" s="2801"/>
      <c r="X248" s="2801"/>
      <c r="Y248" s="2801"/>
      <c r="Z248" s="2801"/>
      <c r="AA248" s="2802"/>
      <c r="AB248" s="2785"/>
      <c r="AC248" s="2797"/>
      <c r="AD248" s="2797"/>
      <c r="AE248" s="2797"/>
      <c r="AF248" s="2797"/>
      <c r="AG248" s="2797"/>
      <c r="AH248" s="2797"/>
      <c r="AI248" s="2797"/>
      <c r="AJ248" s="2797"/>
      <c r="AK248" s="2797"/>
      <c r="AL248" s="2797"/>
      <c r="AM248" s="2797"/>
      <c r="AN248" s="2797"/>
      <c r="AO248" s="2797"/>
      <c r="AP248" s="2797"/>
      <c r="AQ248" s="2799"/>
      <c r="AR248" s="4730"/>
      <c r="AS248" s="4737"/>
      <c r="AT248" s="4737"/>
      <c r="AU248" s="4737"/>
      <c r="AV248" s="4738"/>
      <c r="AW248" s="2758"/>
      <c r="AX248" s="2548" t="s">
        <v>7754</v>
      </c>
      <c r="BA248" s="3438" t="str">
        <f t="shared" si="3"/>
        <v>Please complete all cells in row</v>
      </c>
      <c r="BB248" s="3132">
        <v>3</v>
      </c>
      <c r="BC248" s="3485"/>
    </row>
    <row r="249" spans="2:55" ht="15.75" customHeight="1">
      <c r="B249" s="2790" t="s">
        <v>6351</v>
      </c>
      <c r="C249" s="2792" t="s">
        <v>731</v>
      </c>
      <c r="D249" s="2792">
        <v>3</v>
      </c>
      <c r="E249" s="2801"/>
      <c r="F249" s="2801"/>
      <c r="G249" s="2801"/>
      <c r="H249" s="2801"/>
      <c r="I249" s="2801"/>
      <c r="J249" s="2801"/>
      <c r="K249" s="2802"/>
      <c r="L249" s="2800"/>
      <c r="M249" s="2803"/>
      <c r="N249" s="2801"/>
      <c r="O249" s="2801"/>
      <c r="P249" s="2801"/>
      <c r="Q249" s="2801"/>
      <c r="R249" s="2801"/>
      <c r="S249" s="2802"/>
      <c r="U249" s="2803"/>
      <c r="V249" s="2801"/>
      <c r="W249" s="2801"/>
      <c r="X249" s="2801"/>
      <c r="Y249" s="2801"/>
      <c r="Z249" s="2801"/>
      <c r="AA249" s="2802"/>
      <c r="AB249" s="2785"/>
      <c r="AC249" s="2797"/>
      <c r="AD249" s="2797"/>
      <c r="AE249" s="2797"/>
      <c r="AF249" s="2797"/>
      <c r="AG249" s="2797"/>
      <c r="AH249" s="2797"/>
      <c r="AI249" s="2797"/>
      <c r="AJ249" s="2797"/>
      <c r="AK249" s="2797"/>
      <c r="AL249" s="2797"/>
      <c r="AM249" s="2797"/>
      <c r="AN249" s="2797"/>
      <c r="AO249" s="2797"/>
      <c r="AP249" s="2797"/>
      <c r="AQ249" s="2799"/>
      <c r="AR249" s="4730"/>
      <c r="AS249" s="4737"/>
      <c r="AT249" s="4737"/>
      <c r="AU249" s="4737"/>
      <c r="AV249" s="4738"/>
      <c r="AW249" s="2758"/>
      <c r="AX249" s="2548" t="s">
        <v>7755</v>
      </c>
      <c r="BA249" s="3438" t="str">
        <f t="shared" si="3"/>
        <v>Please complete all cells in row</v>
      </c>
      <c r="BB249" s="3132">
        <v>3</v>
      </c>
      <c r="BC249" s="3485"/>
    </row>
    <row r="250" spans="2:55" ht="15.75" customHeight="1">
      <c r="B250" s="2790" t="s">
        <v>6353</v>
      </c>
      <c r="C250" s="2792" t="s">
        <v>731</v>
      </c>
      <c r="D250" s="2792">
        <v>3</v>
      </c>
      <c r="E250" s="2801"/>
      <c r="F250" s="2801"/>
      <c r="G250" s="2801"/>
      <c r="H250" s="2801"/>
      <c r="I250" s="2801"/>
      <c r="J250" s="2801"/>
      <c r="K250" s="2802"/>
      <c r="L250" s="2800"/>
      <c r="M250" s="2803"/>
      <c r="N250" s="2801"/>
      <c r="O250" s="2801"/>
      <c r="P250" s="2801"/>
      <c r="Q250" s="2801"/>
      <c r="R250" s="2801"/>
      <c r="S250" s="2802"/>
      <c r="U250" s="2803"/>
      <c r="V250" s="2801"/>
      <c r="W250" s="2801"/>
      <c r="X250" s="2801"/>
      <c r="Y250" s="2801"/>
      <c r="Z250" s="2801"/>
      <c r="AA250" s="2802"/>
      <c r="AB250" s="2785"/>
      <c r="AC250" s="2797"/>
      <c r="AD250" s="2797"/>
      <c r="AE250" s="2797"/>
      <c r="AF250" s="2797"/>
      <c r="AG250" s="2797"/>
      <c r="AH250" s="2797"/>
      <c r="AI250" s="2797"/>
      <c r="AJ250" s="2797"/>
      <c r="AK250" s="2797"/>
      <c r="AL250" s="2797"/>
      <c r="AM250" s="2797"/>
      <c r="AN250" s="2797"/>
      <c r="AO250" s="2797"/>
      <c r="AP250" s="2797"/>
      <c r="AQ250" s="2799"/>
      <c r="AR250" s="4730"/>
      <c r="AS250" s="4737"/>
      <c r="AT250" s="4737"/>
      <c r="AU250" s="4737"/>
      <c r="AV250" s="4738"/>
      <c r="AW250" s="2758"/>
      <c r="AX250" s="2548" t="s">
        <v>7756</v>
      </c>
      <c r="BA250" s="3438" t="str">
        <f t="shared" si="3"/>
        <v>Please complete all cells in row</v>
      </c>
      <c r="BB250" s="3132">
        <v>3</v>
      </c>
      <c r="BC250" s="3485"/>
    </row>
    <row r="251" spans="2:55" ht="15.75" customHeight="1">
      <c r="B251" s="2790" t="s">
        <v>6355</v>
      </c>
      <c r="C251" s="2792" t="s">
        <v>731</v>
      </c>
      <c r="D251" s="2792">
        <v>3</v>
      </c>
      <c r="E251" s="2801"/>
      <c r="F251" s="2801"/>
      <c r="G251" s="2801"/>
      <c r="H251" s="2801"/>
      <c r="I251" s="2801"/>
      <c r="J251" s="2801"/>
      <c r="K251" s="2802"/>
      <c r="L251" s="2800"/>
      <c r="M251" s="2803"/>
      <c r="N251" s="2801"/>
      <c r="O251" s="2801"/>
      <c r="P251" s="2801"/>
      <c r="Q251" s="2801"/>
      <c r="R251" s="2801"/>
      <c r="S251" s="2802"/>
      <c r="U251" s="2803"/>
      <c r="V251" s="2801"/>
      <c r="W251" s="2801"/>
      <c r="X251" s="2801"/>
      <c r="Y251" s="2801"/>
      <c r="Z251" s="2801"/>
      <c r="AA251" s="2802"/>
      <c r="AB251" s="2785"/>
      <c r="AC251" s="2797"/>
      <c r="AD251" s="2797"/>
      <c r="AE251" s="2797"/>
      <c r="AF251" s="2797"/>
      <c r="AG251" s="2797"/>
      <c r="AH251" s="2797"/>
      <c r="AI251" s="2797"/>
      <c r="AJ251" s="2797"/>
      <c r="AK251" s="2797"/>
      <c r="AL251" s="2797"/>
      <c r="AM251" s="2797"/>
      <c r="AN251" s="2797"/>
      <c r="AO251" s="2797"/>
      <c r="AP251" s="2797"/>
      <c r="AQ251" s="2799"/>
      <c r="AR251" s="4730"/>
      <c r="AS251" s="4737"/>
      <c r="AT251" s="4737"/>
      <c r="AU251" s="4737"/>
      <c r="AV251" s="4738"/>
      <c r="AW251" s="2758"/>
      <c r="AX251" s="2548" t="s">
        <v>7757</v>
      </c>
      <c r="BA251" s="3438" t="str">
        <f t="shared" si="3"/>
        <v>Please complete all cells in row</v>
      </c>
      <c r="BB251" s="3132">
        <v>3</v>
      </c>
      <c r="BC251" s="3485"/>
    </row>
    <row r="252" spans="2:55" ht="15.75" customHeight="1">
      <c r="B252" s="2790" t="s">
        <v>6357</v>
      </c>
      <c r="C252" s="2792" t="s">
        <v>731</v>
      </c>
      <c r="D252" s="2792">
        <v>3</v>
      </c>
      <c r="E252" s="2801"/>
      <c r="F252" s="2801"/>
      <c r="G252" s="2801"/>
      <c r="H252" s="2801"/>
      <c r="I252" s="2801"/>
      <c r="J252" s="2801"/>
      <c r="K252" s="2802"/>
      <c r="L252" s="2800"/>
      <c r="M252" s="2803"/>
      <c r="N252" s="2801"/>
      <c r="O252" s="2801"/>
      <c r="P252" s="2801"/>
      <c r="Q252" s="2801"/>
      <c r="R252" s="2801"/>
      <c r="S252" s="2802"/>
      <c r="U252" s="2803"/>
      <c r="V252" s="2801"/>
      <c r="W252" s="2801"/>
      <c r="X252" s="2801"/>
      <c r="Y252" s="2801"/>
      <c r="Z252" s="2801"/>
      <c r="AA252" s="2802"/>
      <c r="AB252" s="2785"/>
      <c r="AC252" s="2797"/>
      <c r="AD252" s="2797"/>
      <c r="AE252" s="2797"/>
      <c r="AF252" s="2797"/>
      <c r="AG252" s="2797"/>
      <c r="AH252" s="2797"/>
      <c r="AI252" s="2797"/>
      <c r="AJ252" s="2797"/>
      <c r="AK252" s="2797"/>
      <c r="AL252" s="2797"/>
      <c r="AM252" s="2797"/>
      <c r="AN252" s="2797"/>
      <c r="AO252" s="2797"/>
      <c r="AP252" s="2797"/>
      <c r="AQ252" s="2799"/>
      <c r="AR252" s="4730"/>
      <c r="AS252" s="4737"/>
      <c r="AT252" s="4737"/>
      <c r="AU252" s="4737"/>
      <c r="AV252" s="4738"/>
      <c r="AW252" s="2758"/>
      <c r="AX252" s="2548" t="s">
        <v>7758</v>
      </c>
      <c r="BA252" s="3438" t="str">
        <f t="shared" si="3"/>
        <v>Please complete all cells in row</v>
      </c>
      <c r="BB252" s="3132">
        <v>3</v>
      </c>
      <c r="BC252" s="3485"/>
    </row>
    <row r="253" spans="2:55" ht="15.75" customHeight="1">
      <c r="B253" s="2790" t="s">
        <v>6359</v>
      </c>
      <c r="C253" s="2792" t="s">
        <v>731</v>
      </c>
      <c r="D253" s="2792">
        <v>3</v>
      </c>
      <c r="E253" s="2801"/>
      <c r="F253" s="2801"/>
      <c r="G253" s="2801"/>
      <c r="H253" s="2801"/>
      <c r="I253" s="2801"/>
      <c r="J253" s="2801"/>
      <c r="K253" s="2802"/>
      <c r="L253" s="2800"/>
      <c r="M253" s="2803"/>
      <c r="N253" s="2801"/>
      <c r="O253" s="2801"/>
      <c r="P253" s="2801"/>
      <c r="Q253" s="2801"/>
      <c r="R253" s="2801"/>
      <c r="S253" s="2802"/>
      <c r="U253" s="2803"/>
      <c r="V253" s="2801"/>
      <c r="W253" s="2801"/>
      <c r="X253" s="2801"/>
      <c r="Y253" s="2801"/>
      <c r="Z253" s="2801"/>
      <c r="AA253" s="2802"/>
      <c r="AB253" s="2785"/>
      <c r="AC253" s="2797"/>
      <c r="AD253" s="2797"/>
      <c r="AE253" s="2797"/>
      <c r="AF253" s="2797"/>
      <c r="AG253" s="2797"/>
      <c r="AH253" s="2797"/>
      <c r="AI253" s="2797"/>
      <c r="AJ253" s="2797"/>
      <c r="AK253" s="2797"/>
      <c r="AL253" s="2797"/>
      <c r="AM253" s="2797"/>
      <c r="AN253" s="2797"/>
      <c r="AO253" s="2797"/>
      <c r="AP253" s="2797"/>
      <c r="AQ253" s="2799"/>
      <c r="AR253" s="4730"/>
      <c r="AS253" s="4737"/>
      <c r="AT253" s="4737"/>
      <c r="AU253" s="4737"/>
      <c r="AV253" s="4738"/>
      <c r="AW253" s="2758"/>
      <c r="AX253" s="2548" t="s">
        <v>7759</v>
      </c>
      <c r="BA253" s="3438" t="str">
        <f t="shared" si="3"/>
        <v>Please complete all cells in row</v>
      </c>
      <c r="BB253" s="3132">
        <v>3</v>
      </c>
      <c r="BC253" s="3485"/>
    </row>
    <row r="254" spans="2:55" ht="15.75" customHeight="1">
      <c r="B254" s="2790" t="s">
        <v>6361</v>
      </c>
      <c r="C254" s="2792" t="s">
        <v>731</v>
      </c>
      <c r="D254" s="2792">
        <v>3</v>
      </c>
      <c r="E254" s="2801"/>
      <c r="F254" s="2801"/>
      <c r="G254" s="2801"/>
      <c r="H254" s="2801"/>
      <c r="I254" s="2801"/>
      <c r="J254" s="2801"/>
      <c r="K254" s="2802"/>
      <c r="L254" s="2800"/>
      <c r="M254" s="2803"/>
      <c r="N254" s="2801"/>
      <c r="O254" s="2801"/>
      <c r="P254" s="2801"/>
      <c r="Q254" s="2801"/>
      <c r="R254" s="2801"/>
      <c r="S254" s="2802"/>
      <c r="U254" s="2803"/>
      <c r="V254" s="2801"/>
      <c r="W254" s="2801"/>
      <c r="X254" s="2801"/>
      <c r="Y254" s="2801"/>
      <c r="Z254" s="2801"/>
      <c r="AA254" s="2802"/>
      <c r="AB254" s="2785"/>
      <c r="AC254" s="2797"/>
      <c r="AD254" s="2797"/>
      <c r="AE254" s="2797"/>
      <c r="AF254" s="2797"/>
      <c r="AG254" s="2797"/>
      <c r="AH254" s="2797"/>
      <c r="AI254" s="2797"/>
      <c r="AJ254" s="2797"/>
      <c r="AK254" s="2797"/>
      <c r="AL254" s="2797"/>
      <c r="AM254" s="2797"/>
      <c r="AN254" s="2797"/>
      <c r="AO254" s="2797"/>
      <c r="AP254" s="2797"/>
      <c r="AQ254" s="2799"/>
      <c r="AR254" s="4730"/>
      <c r="AS254" s="4737"/>
      <c r="AT254" s="4737"/>
      <c r="AU254" s="4737"/>
      <c r="AV254" s="4738"/>
      <c r="AW254" s="2758"/>
      <c r="AX254" s="2548" t="s">
        <v>7760</v>
      </c>
      <c r="BA254" s="3438" t="str">
        <f t="shared" si="3"/>
        <v>Please complete all cells in row</v>
      </c>
      <c r="BB254" s="3132">
        <v>3</v>
      </c>
      <c r="BC254" s="3485"/>
    </row>
    <row r="255" spans="2:55" ht="15.75" customHeight="1">
      <c r="B255" s="2790" t="s">
        <v>6363</v>
      </c>
      <c r="C255" s="2792" t="s">
        <v>731</v>
      </c>
      <c r="D255" s="2792">
        <v>3</v>
      </c>
      <c r="E255" s="2801"/>
      <c r="F255" s="2801"/>
      <c r="G255" s="2801"/>
      <c r="H255" s="2801"/>
      <c r="I255" s="2801"/>
      <c r="J255" s="2801"/>
      <c r="K255" s="2802"/>
      <c r="L255" s="2800"/>
      <c r="M255" s="2803"/>
      <c r="N255" s="2801"/>
      <c r="O255" s="2801"/>
      <c r="P255" s="2801"/>
      <c r="Q255" s="2801"/>
      <c r="R255" s="2801"/>
      <c r="S255" s="2802"/>
      <c r="U255" s="2803"/>
      <c r="V255" s="2801"/>
      <c r="W255" s="2801"/>
      <c r="X255" s="2801"/>
      <c r="Y255" s="2801"/>
      <c r="Z255" s="2801"/>
      <c r="AA255" s="2802"/>
      <c r="AB255" s="2785"/>
      <c r="AC255" s="2797"/>
      <c r="AD255" s="2797"/>
      <c r="AE255" s="2797"/>
      <c r="AF255" s="2797"/>
      <c r="AG255" s="2797"/>
      <c r="AH255" s="2797"/>
      <c r="AI255" s="2797"/>
      <c r="AJ255" s="2797"/>
      <c r="AK255" s="2797"/>
      <c r="AL255" s="2797"/>
      <c r="AM255" s="2797"/>
      <c r="AN255" s="2797"/>
      <c r="AO255" s="2797"/>
      <c r="AP255" s="2797"/>
      <c r="AQ255" s="2799"/>
      <c r="AR255" s="4730"/>
      <c r="AS255" s="4737"/>
      <c r="AT255" s="4737"/>
      <c r="AU255" s="4737"/>
      <c r="AV255" s="4738"/>
      <c r="AW255" s="2758"/>
      <c r="AX255" s="2548" t="s">
        <v>7761</v>
      </c>
      <c r="BA255" s="3438" t="str">
        <f t="shared" si="3"/>
        <v>Please complete all cells in row</v>
      </c>
      <c r="BB255" s="3132">
        <v>3</v>
      </c>
      <c r="BC255" s="3485"/>
    </row>
    <row r="256" spans="2:55" ht="15.75" customHeight="1">
      <c r="B256" s="2790" t="s">
        <v>6365</v>
      </c>
      <c r="C256" s="2792" t="s">
        <v>731</v>
      </c>
      <c r="D256" s="2792">
        <v>3</v>
      </c>
      <c r="E256" s="2801"/>
      <c r="F256" s="2801"/>
      <c r="G256" s="2801"/>
      <c r="H256" s="2801"/>
      <c r="I256" s="2801"/>
      <c r="J256" s="2801"/>
      <c r="K256" s="2802"/>
      <c r="L256" s="2800"/>
      <c r="M256" s="2803"/>
      <c r="N256" s="2801"/>
      <c r="O256" s="2801"/>
      <c r="P256" s="2801"/>
      <c r="Q256" s="2801"/>
      <c r="R256" s="2801"/>
      <c r="S256" s="2802"/>
      <c r="U256" s="2803"/>
      <c r="V256" s="2801"/>
      <c r="W256" s="2801"/>
      <c r="X256" s="2801"/>
      <c r="Y256" s="2801"/>
      <c r="Z256" s="2801"/>
      <c r="AA256" s="2802"/>
      <c r="AB256" s="2785"/>
      <c r="AC256" s="2797"/>
      <c r="AD256" s="2797"/>
      <c r="AE256" s="2797"/>
      <c r="AF256" s="2797"/>
      <c r="AG256" s="2797"/>
      <c r="AH256" s="2797"/>
      <c r="AI256" s="2797"/>
      <c r="AJ256" s="2797"/>
      <c r="AK256" s="2797"/>
      <c r="AL256" s="2797"/>
      <c r="AM256" s="2797"/>
      <c r="AN256" s="2797"/>
      <c r="AO256" s="2797"/>
      <c r="AP256" s="2797"/>
      <c r="AQ256" s="2799"/>
      <c r="AR256" s="4730"/>
      <c r="AS256" s="4737"/>
      <c r="AT256" s="4737"/>
      <c r="AU256" s="4737"/>
      <c r="AV256" s="4738"/>
      <c r="AW256" s="2758"/>
      <c r="AX256" s="2548" t="s">
        <v>7762</v>
      </c>
      <c r="BA256" s="3438" t="str">
        <f t="shared" si="3"/>
        <v>Please complete all cells in row</v>
      </c>
      <c r="BB256" s="3132">
        <v>3</v>
      </c>
      <c r="BC256" s="3485"/>
    </row>
    <row r="257" spans="2:55" ht="15.75" customHeight="1">
      <c r="B257" s="2790" t="s">
        <v>6367</v>
      </c>
      <c r="C257" s="2792" t="s">
        <v>731</v>
      </c>
      <c r="D257" s="2792">
        <v>3</v>
      </c>
      <c r="E257" s="2801"/>
      <c r="F257" s="2801"/>
      <c r="G257" s="2801"/>
      <c r="H257" s="2801"/>
      <c r="I257" s="2801"/>
      <c r="J257" s="2801"/>
      <c r="K257" s="2802"/>
      <c r="L257" s="2800"/>
      <c r="M257" s="2803"/>
      <c r="N257" s="2801"/>
      <c r="O257" s="2801"/>
      <c r="P257" s="2801"/>
      <c r="Q257" s="2801"/>
      <c r="R257" s="2801"/>
      <c r="S257" s="2802"/>
      <c r="U257" s="2803"/>
      <c r="V257" s="2801"/>
      <c r="W257" s="2801"/>
      <c r="X257" s="2801"/>
      <c r="Y257" s="2801"/>
      <c r="Z257" s="2801"/>
      <c r="AA257" s="2802"/>
      <c r="AB257" s="2785"/>
      <c r="AC257" s="2797"/>
      <c r="AD257" s="2797"/>
      <c r="AE257" s="2797"/>
      <c r="AF257" s="2797"/>
      <c r="AG257" s="2797"/>
      <c r="AH257" s="2797"/>
      <c r="AI257" s="2797"/>
      <c r="AJ257" s="2797"/>
      <c r="AK257" s="2797"/>
      <c r="AL257" s="2797"/>
      <c r="AM257" s="2797"/>
      <c r="AN257" s="2797"/>
      <c r="AO257" s="2797"/>
      <c r="AP257" s="2797"/>
      <c r="AQ257" s="2799"/>
      <c r="AR257" s="4730"/>
      <c r="AS257" s="4737"/>
      <c r="AT257" s="4737"/>
      <c r="AU257" s="4737"/>
      <c r="AV257" s="4738"/>
      <c r="AW257" s="2758"/>
      <c r="AX257" s="2548" t="s">
        <v>7763</v>
      </c>
      <c r="BA257" s="3438" t="str">
        <f t="shared" si="3"/>
        <v>Please complete all cells in row</v>
      </c>
      <c r="BB257" s="3132">
        <v>3</v>
      </c>
      <c r="BC257" s="3485"/>
    </row>
    <row r="258" spans="2:55" ht="15.75" customHeight="1">
      <c r="B258" s="2790" t="s">
        <v>6369</v>
      </c>
      <c r="C258" s="2792" t="s">
        <v>731</v>
      </c>
      <c r="D258" s="2792">
        <v>3</v>
      </c>
      <c r="E258" s="2801"/>
      <c r="F258" s="2801"/>
      <c r="G258" s="2801"/>
      <c r="H258" s="2801"/>
      <c r="I258" s="2801"/>
      <c r="J258" s="2801"/>
      <c r="K258" s="2802"/>
      <c r="L258" s="2800"/>
      <c r="M258" s="2803"/>
      <c r="N258" s="2801"/>
      <c r="O258" s="2801"/>
      <c r="P258" s="2801"/>
      <c r="Q258" s="2801"/>
      <c r="R258" s="2801"/>
      <c r="S258" s="2802"/>
      <c r="U258" s="2803"/>
      <c r="V258" s="2801"/>
      <c r="W258" s="2801"/>
      <c r="X258" s="2801"/>
      <c r="Y258" s="2801"/>
      <c r="Z258" s="2801"/>
      <c r="AA258" s="2802"/>
      <c r="AB258" s="2785"/>
      <c r="AC258" s="2797"/>
      <c r="AD258" s="2797"/>
      <c r="AE258" s="2797"/>
      <c r="AF258" s="2797"/>
      <c r="AG258" s="2797"/>
      <c r="AH258" s="2797"/>
      <c r="AI258" s="2797"/>
      <c r="AJ258" s="2797"/>
      <c r="AK258" s="2797"/>
      <c r="AL258" s="2797"/>
      <c r="AM258" s="2797"/>
      <c r="AN258" s="2797"/>
      <c r="AO258" s="2797"/>
      <c r="AP258" s="2797"/>
      <c r="AQ258" s="2799"/>
      <c r="AR258" s="4730"/>
      <c r="AS258" s="4737"/>
      <c r="AT258" s="4737"/>
      <c r="AU258" s="4737"/>
      <c r="AV258" s="4738"/>
      <c r="AW258" s="2758"/>
      <c r="AX258" s="2548" t="s">
        <v>7764</v>
      </c>
      <c r="BA258" s="3438" t="str">
        <f t="shared" si="3"/>
        <v>Please complete all cells in row</v>
      </c>
      <c r="BB258" s="3132">
        <v>3</v>
      </c>
      <c r="BC258" s="3485"/>
    </row>
    <row r="259" spans="2:55" ht="15.75" customHeight="1">
      <c r="B259" s="2790" t="s">
        <v>6371</v>
      </c>
      <c r="C259" s="2792" t="s">
        <v>731</v>
      </c>
      <c r="D259" s="2792">
        <v>3</v>
      </c>
      <c r="E259" s="2801"/>
      <c r="F259" s="2801"/>
      <c r="G259" s="2801"/>
      <c r="H259" s="2801"/>
      <c r="I259" s="2801"/>
      <c r="J259" s="2801"/>
      <c r="K259" s="2802"/>
      <c r="L259" s="2800"/>
      <c r="M259" s="2803"/>
      <c r="N259" s="2801"/>
      <c r="O259" s="2801"/>
      <c r="P259" s="2801"/>
      <c r="Q259" s="2801"/>
      <c r="R259" s="2801"/>
      <c r="S259" s="2802"/>
      <c r="U259" s="2803"/>
      <c r="V259" s="2801"/>
      <c r="W259" s="2801"/>
      <c r="X259" s="2801"/>
      <c r="Y259" s="2801"/>
      <c r="Z259" s="2801"/>
      <c r="AA259" s="2802"/>
      <c r="AB259" s="2785"/>
      <c r="AC259" s="2797"/>
      <c r="AD259" s="2797"/>
      <c r="AE259" s="2797"/>
      <c r="AF259" s="2797"/>
      <c r="AG259" s="2797"/>
      <c r="AH259" s="2797"/>
      <c r="AI259" s="2797"/>
      <c r="AJ259" s="2797"/>
      <c r="AK259" s="2797"/>
      <c r="AL259" s="2797"/>
      <c r="AM259" s="2797"/>
      <c r="AN259" s="2797"/>
      <c r="AO259" s="2797"/>
      <c r="AP259" s="2797"/>
      <c r="AQ259" s="2799"/>
      <c r="AR259" s="4730"/>
      <c r="AS259" s="4737"/>
      <c r="AT259" s="4737"/>
      <c r="AU259" s="4737"/>
      <c r="AV259" s="4738"/>
      <c r="AW259" s="2758"/>
      <c r="AX259" s="2548" t="s">
        <v>7765</v>
      </c>
      <c r="BA259" s="3438" t="str">
        <f t="shared" si="3"/>
        <v>Please complete all cells in row</v>
      </c>
      <c r="BB259" s="3132">
        <v>3</v>
      </c>
      <c r="BC259" s="3485"/>
    </row>
    <row r="260" spans="2:55" ht="15.75" customHeight="1">
      <c r="B260" s="2790" t="s">
        <v>6373</v>
      </c>
      <c r="C260" s="2792" t="s">
        <v>731</v>
      </c>
      <c r="D260" s="2792">
        <v>3</v>
      </c>
      <c r="E260" s="2801"/>
      <c r="F260" s="2801"/>
      <c r="G260" s="2801"/>
      <c r="H260" s="2801"/>
      <c r="I260" s="2801"/>
      <c r="J260" s="2801"/>
      <c r="K260" s="2802"/>
      <c r="L260" s="2800"/>
      <c r="M260" s="2803"/>
      <c r="N260" s="2801"/>
      <c r="O260" s="2801"/>
      <c r="P260" s="2801"/>
      <c r="Q260" s="2801"/>
      <c r="R260" s="2801"/>
      <c r="S260" s="2802"/>
      <c r="U260" s="2803"/>
      <c r="V260" s="2801"/>
      <c r="W260" s="2801"/>
      <c r="X260" s="2801"/>
      <c r="Y260" s="2801"/>
      <c r="Z260" s="2801"/>
      <c r="AA260" s="2802"/>
      <c r="AB260" s="2785"/>
      <c r="AC260" s="2797"/>
      <c r="AD260" s="2797"/>
      <c r="AE260" s="2797"/>
      <c r="AF260" s="2797"/>
      <c r="AG260" s="2797"/>
      <c r="AH260" s="2797"/>
      <c r="AI260" s="2797"/>
      <c r="AJ260" s="2797"/>
      <c r="AK260" s="2797"/>
      <c r="AL260" s="2797"/>
      <c r="AM260" s="2797"/>
      <c r="AN260" s="2797"/>
      <c r="AO260" s="2797"/>
      <c r="AP260" s="2797"/>
      <c r="AQ260" s="2799"/>
      <c r="AR260" s="4730"/>
      <c r="AS260" s="4737"/>
      <c r="AT260" s="4737"/>
      <c r="AU260" s="4737"/>
      <c r="AV260" s="4738"/>
      <c r="AW260" s="2758"/>
      <c r="AX260" s="2548" t="s">
        <v>7766</v>
      </c>
      <c r="BA260" s="3438" t="str">
        <f t="shared" si="3"/>
        <v>Please complete all cells in row</v>
      </c>
      <c r="BB260" s="3132">
        <v>3</v>
      </c>
      <c r="BC260" s="3485"/>
    </row>
    <row r="261" spans="2:55" ht="15.75" customHeight="1">
      <c r="B261" s="2790" t="s">
        <v>6375</v>
      </c>
      <c r="C261" s="2792" t="s">
        <v>731</v>
      </c>
      <c r="D261" s="2792">
        <v>3</v>
      </c>
      <c r="E261" s="2801"/>
      <c r="F261" s="2801"/>
      <c r="G261" s="2801"/>
      <c r="H261" s="2801"/>
      <c r="I261" s="2801"/>
      <c r="J261" s="2801"/>
      <c r="K261" s="2802"/>
      <c r="L261" s="2800"/>
      <c r="M261" s="2803"/>
      <c r="N261" s="2801"/>
      <c r="O261" s="2801"/>
      <c r="P261" s="2801"/>
      <c r="Q261" s="2801"/>
      <c r="R261" s="2801"/>
      <c r="S261" s="2802"/>
      <c r="U261" s="2803"/>
      <c r="V261" s="2801"/>
      <c r="W261" s="2801"/>
      <c r="X261" s="2801"/>
      <c r="Y261" s="2801"/>
      <c r="Z261" s="2801"/>
      <c r="AA261" s="2802"/>
      <c r="AB261" s="2785"/>
      <c r="AC261" s="2797"/>
      <c r="AD261" s="2797"/>
      <c r="AE261" s="2797"/>
      <c r="AF261" s="2797"/>
      <c r="AG261" s="2797"/>
      <c r="AH261" s="2797"/>
      <c r="AI261" s="2797"/>
      <c r="AJ261" s="2797"/>
      <c r="AK261" s="2797"/>
      <c r="AL261" s="2797"/>
      <c r="AM261" s="2797"/>
      <c r="AN261" s="2797"/>
      <c r="AO261" s="2797"/>
      <c r="AP261" s="2797"/>
      <c r="AQ261" s="2799"/>
      <c r="AR261" s="4730"/>
      <c r="AS261" s="4737"/>
      <c r="AT261" s="4737"/>
      <c r="AU261" s="4737"/>
      <c r="AV261" s="4738"/>
      <c r="AW261" s="2758"/>
      <c r="AX261" s="2548" t="s">
        <v>7767</v>
      </c>
      <c r="BA261" s="3438" t="str">
        <f t="shared" si="3"/>
        <v>Please complete all cells in row</v>
      </c>
      <c r="BB261" s="3132">
        <v>3</v>
      </c>
      <c r="BC261" s="3485"/>
    </row>
    <row r="262" spans="2:55" ht="15.75" customHeight="1">
      <c r="B262" s="2790" t="s">
        <v>6377</v>
      </c>
      <c r="C262" s="2792" t="s">
        <v>731</v>
      </c>
      <c r="D262" s="2792">
        <v>3</v>
      </c>
      <c r="E262" s="2801"/>
      <c r="F262" s="2801"/>
      <c r="G262" s="2801"/>
      <c r="H262" s="2801"/>
      <c r="I262" s="2801"/>
      <c r="J262" s="2801"/>
      <c r="K262" s="2802"/>
      <c r="L262" s="2800"/>
      <c r="M262" s="2803"/>
      <c r="N262" s="2801"/>
      <c r="O262" s="2801"/>
      <c r="P262" s="2801"/>
      <c r="Q262" s="2801"/>
      <c r="R262" s="2801"/>
      <c r="S262" s="2802"/>
      <c r="U262" s="2803"/>
      <c r="V262" s="2801"/>
      <c r="W262" s="2801"/>
      <c r="X262" s="2801"/>
      <c r="Y262" s="2801"/>
      <c r="Z262" s="2801"/>
      <c r="AA262" s="2802"/>
      <c r="AB262" s="2785"/>
      <c r="AC262" s="2797"/>
      <c r="AD262" s="2797"/>
      <c r="AE262" s="2797"/>
      <c r="AF262" s="2797"/>
      <c r="AG262" s="2797"/>
      <c r="AH262" s="2797"/>
      <c r="AI262" s="2797"/>
      <c r="AJ262" s="2797"/>
      <c r="AK262" s="2797"/>
      <c r="AL262" s="2797"/>
      <c r="AM262" s="2797"/>
      <c r="AN262" s="2797"/>
      <c r="AO262" s="2797"/>
      <c r="AP262" s="2797"/>
      <c r="AQ262" s="2799"/>
      <c r="AR262" s="4730"/>
      <c r="AS262" s="4737"/>
      <c r="AT262" s="4737"/>
      <c r="AU262" s="4737"/>
      <c r="AV262" s="4738"/>
      <c r="AW262" s="2758"/>
      <c r="AX262" s="2548" t="s">
        <v>7768</v>
      </c>
      <c r="BA262" s="3438" t="str">
        <f t="shared" si="3"/>
        <v>Please complete all cells in row</v>
      </c>
      <c r="BB262" s="3132">
        <v>3</v>
      </c>
      <c r="BC262" s="3485"/>
    </row>
    <row r="263" spans="2:55" ht="15.75" customHeight="1">
      <c r="B263" s="2790" t="s">
        <v>6379</v>
      </c>
      <c r="C263" s="2792" t="s">
        <v>731</v>
      </c>
      <c r="D263" s="2792">
        <v>3</v>
      </c>
      <c r="E263" s="2801"/>
      <c r="F263" s="2801"/>
      <c r="G263" s="2801"/>
      <c r="H263" s="2801"/>
      <c r="I263" s="2801"/>
      <c r="J263" s="2801"/>
      <c r="K263" s="2802"/>
      <c r="L263" s="2800"/>
      <c r="M263" s="2803"/>
      <c r="N263" s="2801"/>
      <c r="O263" s="2801"/>
      <c r="P263" s="2801"/>
      <c r="Q263" s="2801"/>
      <c r="R263" s="2801"/>
      <c r="S263" s="2802"/>
      <c r="U263" s="2803"/>
      <c r="V263" s="2801"/>
      <c r="W263" s="2801"/>
      <c r="X263" s="2801"/>
      <c r="Y263" s="2801"/>
      <c r="Z263" s="2801"/>
      <c r="AA263" s="2802"/>
      <c r="AB263" s="2785"/>
      <c r="AC263" s="2797"/>
      <c r="AD263" s="2797"/>
      <c r="AE263" s="2797"/>
      <c r="AF263" s="2797"/>
      <c r="AG263" s="2797"/>
      <c r="AH263" s="2797"/>
      <c r="AI263" s="2797"/>
      <c r="AJ263" s="2797"/>
      <c r="AK263" s="2797"/>
      <c r="AL263" s="2797"/>
      <c r="AM263" s="2797"/>
      <c r="AN263" s="2797"/>
      <c r="AO263" s="2797"/>
      <c r="AP263" s="2797"/>
      <c r="AQ263" s="2799"/>
      <c r="AR263" s="4730"/>
      <c r="AS263" s="4737"/>
      <c r="AT263" s="4737"/>
      <c r="AU263" s="4737"/>
      <c r="AV263" s="4738"/>
      <c r="AW263" s="2758"/>
      <c r="AX263" s="2548" t="s">
        <v>7769</v>
      </c>
      <c r="BA263" s="3438" t="str">
        <f t="shared" ref="BA263:BA326" si="4">IF( COUNTBLANK(E263:AV263) = BB263, 0, rngIncomplete )</f>
        <v>Please complete all cells in row</v>
      </c>
      <c r="BB263" s="3132">
        <v>3</v>
      </c>
      <c r="BC263" s="3485"/>
    </row>
    <row r="264" spans="2:55" ht="15.75" customHeight="1">
      <c r="B264" s="2790" t="s">
        <v>6381</v>
      </c>
      <c r="C264" s="2792" t="s">
        <v>731</v>
      </c>
      <c r="D264" s="2792">
        <v>3</v>
      </c>
      <c r="E264" s="2801"/>
      <c r="F264" s="2801"/>
      <c r="G264" s="2801"/>
      <c r="H264" s="2801"/>
      <c r="I264" s="2801"/>
      <c r="J264" s="2801"/>
      <c r="K264" s="2802"/>
      <c r="L264" s="2800"/>
      <c r="M264" s="2803"/>
      <c r="N264" s="2801"/>
      <c r="O264" s="2801"/>
      <c r="P264" s="2801"/>
      <c r="Q264" s="2801"/>
      <c r="R264" s="2801"/>
      <c r="S264" s="2802"/>
      <c r="U264" s="2803"/>
      <c r="V264" s="2801"/>
      <c r="W264" s="2801"/>
      <c r="X264" s="2801"/>
      <c r="Y264" s="2801"/>
      <c r="Z264" s="2801"/>
      <c r="AA264" s="2802"/>
      <c r="AB264" s="2785"/>
      <c r="AC264" s="2797"/>
      <c r="AD264" s="2797"/>
      <c r="AE264" s="2797"/>
      <c r="AF264" s="2797"/>
      <c r="AG264" s="2797"/>
      <c r="AH264" s="2797"/>
      <c r="AI264" s="2797"/>
      <c r="AJ264" s="2797"/>
      <c r="AK264" s="2797"/>
      <c r="AL264" s="2797"/>
      <c r="AM264" s="2797"/>
      <c r="AN264" s="2797"/>
      <c r="AO264" s="2797"/>
      <c r="AP264" s="2797"/>
      <c r="AQ264" s="2799"/>
      <c r="AR264" s="4730"/>
      <c r="AS264" s="4737"/>
      <c r="AT264" s="4737"/>
      <c r="AU264" s="4737"/>
      <c r="AV264" s="4738"/>
      <c r="AW264" s="2758"/>
      <c r="AX264" s="2548" t="s">
        <v>7770</v>
      </c>
      <c r="BA264" s="3438" t="str">
        <f t="shared" si="4"/>
        <v>Please complete all cells in row</v>
      </c>
      <c r="BB264" s="3132">
        <v>3</v>
      </c>
      <c r="BC264" s="3485"/>
    </row>
    <row r="265" spans="2:55" ht="15.75" customHeight="1">
      <c r="B265" s="2790" t="s">
        <v>6383</v>
      </c>
      <c r="C265" s="2792" t="s">
        <v>731</v>
      </c>
      <c r="D265" s="2792">
        <v>3</v>
      </c>
      <c r="E265" s="2801"/>
      <c r="F265" s="2801"/>
      <c r="G265" s="2801"/>
      <c r="H265" s="2801"/>
      <c r="I265" s="2801"/>
      <c r="J265" s="2801"/>
      <c r="K265" s="2802"/>
      <c r="L265" s="2800"/>
      <c r="M265" s="2803"/>
      <c r="N265" s="2801"/>
      <c r="O265" s="2801"/>
      <c r="P265" s="2801"/>
      <c r="Q265" s="2801"/>
      <c r="R265" s="2801"/>
      <c r="S265" s="2802"/>
      <c r="U265" s="2803"/>
      <c r="V265" s="2801"/>
      <c r="W265" s="2801"/>
      <c r="X265" s="2801"/>
      <c r="Y265" s="2801"/>
      <c r="Z265" s="2801"/>
      <c r="AA265" s="2802"/>
      <c r="AB265" s="2785"/>
      <c r="AC265" s="2797"/>
      <c r="AD265" s="2797"/>
      <c r="AE265" s="2797"/>
      <c r="AF265" s="2797"/>
      <c r="AG265" s="2797"/>
      <c r="AH265" s="2797"/>
      <c r="AI265" s="2797"/>
      <c r="AJ265" s="2797"/>
      <c r="AK265" s="2797"/>
      <c r="AL265" s="2797"/>
      <c r="AM265" s="2797"/>
      <c r="AN265" s="2797"/>
      <c r="AO265" s="2797"/>
      <c r="AP265" s="2797"/>
      <c r="AQ265" s="2799"/>
      <c r="AR265" s="4730"/>
      <c r="AS265" s="4737"/>
      <c r="AT265" s="4737"/>
      <c r="AU265" s="4737"/>
      <c r="AV265" s="4738"/>
      <c r="AW265" s="2758"/>
      <c r="AX265" s="2548" t="s">
        <v>7771</v>
      </c>
      <c r="BA265" s="3438" t="str">
        <f t="shared" si="4"/>
        <v>Please complete all cells in row</v>
      </c>
      <c r="BB265" s="3132">
        <v>3</v>
      </c>
      <c r="BC265" s="3485"/>
    </row>
    <row r="266" spans="2:55" ht="15.75" customHeight="1">
      <c r="B266" s="2790" t="s">
        <v>6385</v>
      </c>
      <c r="C266" s="2792" t="s">
        <v>731</v>
      </c>
      <c r="D266" s="2792">
        <v>3</v>
      </c>
      <c r="E266" s="2801"/>
      <c r="F266" s="2801"/>
      <c r="G266" s="2801"/>
      <c r="H266" s="2801"/>
      <c r="I266" s="2801"/>
      <c r="J266" s="2801"/>
      <c r="K266" s="2802"/>
      <c r="L266" s="2800"/>
      <c r="M266" s="2803"/>
      <c r="N266" s="2801"/>
      <c r="O266" s="2801"/>
      <c r="P266" s="2801"/>
      <c r="Q266" s="2801"/>
      <c r="R266" s="2801"/>
      <c r="S266" s="2802"/>
      <c r="U266" s="2803"/>
      <c r="V266" s="2801"/>
      <c r="W266" s="2801"/>
      <c r="X266" s="2801"/>
      <c r="Y266" s="2801"/>
      <c r="Z266" s="2801"/>
      <c r="AA266" s="2802"/>
      <c r="AB266" s="2785"/>
      <c r="AC266" s="2797"/>
      <c r="AD266" s="2797"/>
      <c r="AE266" s="2797"/>
      <c r="AF266" s="2797"/>
      <c r="AG266" s="2797"/>
      <c r="AH266" s="2797"/>
      <c r="AI266" s="2797"/>
      <c r="AJ266" s="2797"/>
      <c r="AK266" s="2797"/>
      <c r="AL266" s="2797"/>
      <c r="AM266" s="2797"/>
      <c r="AN266" s="2797"/>
      <c r="AO266" s="2797"/>
      <c r="AP266" s="2797"/>
      <c r="AQ266" s="2799"/>
      <c r="AR266" s="4730"/>
      <c r="AS266" s="4737"/>
      <c r="AT266" s="4737"/>
      <c r="AU266" s="4737"/>
      <c r="AV266" s="4738"/>
      <c r="AW266" s="2758"/>
      <c r="AX266" s="2548" t="s">
        <v>7772</v>
      </c>
      <c r="BA266" s="3438" t="str">
        <f t="shared" si="4"/>
        <v>Please complete all cells in row</v>
      </c>
      <c r="BB266" s="3132">
        <v>3</v>
      </c>
      <c r="BC266" s="3485"/>
    </row>
    <row r="267" spans="2:55" ht="15.75" customHeight="1">
      <c r="B267" s="2790" t="s">
        <v>6387</v>
      </c>
      <c r="C267" s="2792" t="s">
        <v>731</v>
      </c>
      <c r="D267" s="2792">
        <v>3</v>
      </c>
      <c r="E267" s="2801"/>
      <c r="F267" s="2801"/>
      <c r="G267" s="2801"/>
      <c r="H267" s="2801"/>
      <c r="I267" s="2801"/>
      <c r="J267" s="2801"/>
      <c r="K267" s="2802"/>
      <c r="L267" s="2800"/>
      <c r="M267" s="2803"/>
      <c r="N267" s="2801"/>
      <c r="O267" s="2801"/>
      <c r="P267" s="2801"/>
      <c r="Q267" s="2801"/>
      <c r="R267" s="2801"/>
      <c r="S267" s="2802"/>
      <c r="U267" s="2803"/>
      <c r="V267" s="2801"/>
      <c r="W267" s="2801"/>
      <c r="X267" s="2801"/>
      <c r="Y267" s="2801"/>
      <c r="Z267" s="2801"/>
      <c r="AA267" s="2802"/>
      <c r="AB267" s="2785"/>
      <c r="AC267" s="2797"/>
      <c r="AD267" s="2797"/>
      <c r="AE267" s="2797"/>
      <c r="AF267" s="2797"/>
      <c r="AG267" s="2797"/>
      <c r="AH267" s="2797"/>
      <c r="AI267" s="2797"/>
      <c r="AJ267" s="2797"/>
      <c r="AK267" s="2797"/>
      <c r="AL267" s="2797"/>
      <c r="AM267" s="2797"/>
      <c r="AN267" s="2797"/>
      <c r="AO267" s="2797"/>
      <c r="AP267" s="2797"/>
      <c r="AQ267" s="2799"/>
      <c r="AR267" s="4730"/>
      <c r="AS267" s="4737"/>
      <c r="AT267" s="4737"/>
      <c r="AU267" s="4737"/>
      <c r="AV267" s="4738"/>
      <c r="AW267" s="2758"/>
      <c r="AX267" s="2548" t="s">
        <v>7773</v>
      </c>
      <c r="BA267" s="3438" t="str">
        <f t="shared" si="4"/>
        <v>Please complete all cells in row</v>
      </c>
      <c r="BB267" s="3132">
        <v>3</v>
      </c>
      <c r="BC267" s="3485"/>
    </row>
    <row r="268" spans="2:55" ht="15.75" customHeight="1">
      <c r="B268" s="2790" t="s">
        <v>6389</v>
      </c>
      <c r="C268" s="2792" t="s">
        <v>731</v>
      </c>
      <c r="D268" s="2792">
        <v>3</v>
      </c>
      <c r="E268" s="2801"/>
      <c r="F268" s="2801"/>
      <c r="G268" s="2801"/>
      <c r="H268" s="2801"/>
      <c r="I268" s="2801"/>
      <c r="J268" s="2801"/>
      <c r="K268" s="2802"/>
      <c r="L268" s="2800"/>
      <c r="M268" s="2803"/>
      <c r="N268" s="2801"/>
      <c r="O268" s="2801"/>
      <c r="P268" s="2801"/>
      <c r="Q268" s="2801"/>
      <c r="R268" s="2801"/>
      <c r="S268" s="2802"/>
      <c r="U268" s="2803"/>
      <c r="V268" s="2801"/>
      <c r="W268" s="2801"/>
      <c r="X268" s="2801"/>
      <c r="Y268" s="2801"/>
      <c r="Z268" s="2801"/>
      <c r="AA268" s="2802"/>
      <c r="AB268" s="2785"/>
      <c r="AC268" s="2797"/>
      <c r="AD268" s="2797"/>
      <c r="AE268" s="2797"/>
      <c r="AF268" s="2797"/>
      <c r="AG268" s="2797"/>
      <c r="AH268" s="2797"/>
      <c r="AI268" s="2797"/>
      <c r="AJ268" s="2797"/>
      <c r="AK268" s="2797"/>
      <c r="AL268" s="2797"/>
      <c r="AM268" s="2797"/>
      <c r="AN268" s="2797"/>
      <c r="AO268" s="2797"/>
      <c r="AP268" s="2797"/>
      <c r="AQ268" s="2799"/>
      <c r="AR268" s="4730"/>
      <c r="AS268" s="4737"/>
      <c r="AT268" s="4737"/>
      <c r="AU268" s="4737"/>
      <c r="AV268" s="4738"/>
      <c r="AW268" s="2758"/>
      <c r="AX268" s="2548" t="s">
        <v>7774</v>
      </c>
      <c r="BA268" s="3438" t="str">
        <f t="shared" si="4"/>
        <v>Please complete all cells in row</v>
      </c>
      <c r="BB268" s="3132">
        <v>3</v>
      </c>
      <c r="BC268" s="3485"/>
    </row>
    <row r="269" spans="2:55" ht="15.75" customHeight="1">
      <c r="B269" s="2790" t="s">
        <v>6391</v>
      </c>
      <c r="C269" s="2792" t="s">
        <v>731</v>
      </c>
      <c r="D269" s="2792">
        <v>3</v>
      </c>
      <c r="E269" s="2801"/>
      <c r="F269" s="2801"/>
      <c r="G269" s="2801"/>
      <c r="H269" s="2801"/>
      <c r="I269" s="2801"/>
      <c r="J269" s="2801"/>
      <c r="K269" s="2802"/>
      <c r="L269" s="2800"/>
      <c r="M269" s="2803"/>
      <c r="N269" s="2801"/>
      <c r="O269" s="2801"/>
      <c r="P269" s="2801"/>
      <c r="Q269" s="2801"/>
      <c r="R269" s="2801"/>
      <c r="S269" s="2802"/>
      <c r="U269" s="2803"/>
      <c r="V269" s="2801"/>
      <c r="W269" s="2801"/>
      <c r="X269" s="2801"/>
      <c r="Y269" s="2801"/>
      <c r="Z269" s="2801"/>
      <c r="AA269" s="2802"/>
      <c r="AB269" s="2785"/>
      <c r="AC269" s="2797"/>
      <c r="AD269" s="2797"/>
      <c r="AE269" s="2797"/>
      <c r="AF269" s="2797"/>
      <c r="AG269" s="2797"/>
      <c r="AH269" s="2797"/>
      <c r="AI269" s="2797"/>
      <c r="AJ269" s="2797"/>
      <c r="AK269" s="2797"/>
      <c r="AL269" s="2797"/>
      <c r="AM269" s="2797"/>
      <c r="AN269" s="2797"/>
      <c r="AO269" s="2797"/>
      <c r="AP269" s="2797"/>
      <c r="AQ269" s="2799"/>
      <c r="AR269" s="4730"/>
      <c r="AS269" s="4737"/>
      <c r="AT269" s="4737"/>
      <c r="AU269" s="4737"/>
      <c r="AV269" s="4738"/>
      <c r="AW269" s="2758"/>
      <c r="AX269" s="2548" t="s">
        <v>7775</v>
      </c>
      <c r="BA269" s="3438" t="str">
        <f t="shared" si="4"/>
        <v>Please complete all cells in row</v>
      </c>
      <c r="BB269" s="3132">
        <v>3</v>
      </c>
      <c r="BC269" s="3485"/>
    </row>
    <row r="270" spans="2:55" ht="15.75" customHeight="1">
      <c r="B270" s="2790" t="s">
        <v>6393</v>
      </c>
      <c r="C270" s="2792" t="s">
        <v>731</v>
      </c>
      <c r="D270" s="2792">
        <v>3</v>
      </c>
      <c r="E270" s="2801"/>
      <c r="F270" s="2801"/>
      <c r="G270" s="2801"/>
      <c r="H270" s="2801"/>
      <c r="I270" s="2801"/>
      <c r="J270" s="2801"/>
      <c r="K270" s="2802"/>
      <c r="L270" s="2800"/>
      <c r="M270" s="2803"/>
      <c r="N270" s="2801"/>
      <c r="O270" s="2801"/>
      <c r="P270" s="2801"/>
      <c r="Q270" s="2801"/>
      <c r="R270" s="2801"/>
      <c r="S270" s="2802"/>
      <c r="U270" s="2803"/>
      <c r="V270" s="2801"/>
      <c r="W270" s="2801"/>
      <c r="X270" s="2801"/>
      <c r="Y270" s="2801"/>
      <c r="Z270" s="2801"/>
      <c r="AA270" s="2802"/>
      <c r="AB270" s="2785"/>
      <c r="AC270" s="2797"/>
      <c r="AD270" s="2797"/>
      <c r="AE270" s="2797"/>
      <c r="AF270" s="2797"/>
      <c r="AG270" s="2797"/>
      <c r="AH270" s="2797"/>
      <c r="AI270" s="2797"/>
      <c r="AJ270" s="2797"/>
      <c r="AK270" s="2797"/>
      <c r="AL270" s="2797"/>
      <c r="AM270" s="2797"/>
      <c r="AN270" s="2797"/>
      <c r="AO270" s="2797"/>
      <c r="AP270" s="2797"/>
      <c r="AQ270" s="2799"/>
      <c r="AR270" s="4730"/>
      <c r="AS270" s="4737"/>
      <c r="AT270" s="4737"/>
      <c r="AU270" s="4737"/>
      <c r="AV270" s="4738"/>
      <c r="AW270" s="2758"/>
      <c r="AX270" s="2548" t="s">
        <v>7776</v>
      </c>
      <c r="BA270" s="3438" t="str">
        <f t="shared" si="4"/>
        <v>Please complete all cells in row</v>
      </c>
      <c r="BB270" s="3132">
        <v>3</v>
      </c>
      <c r="BC270" s="3485"/>
    </row>
    <row r="271" spans="2:55" ht="15.75" customHeight="1">
      <c r="B271" s="2790" t="s">
        <v>6395</v>
      </c>
      <c r="C271" s="2792" t="s">
        <v>731</v>
      </c>
      <c r="D271" s="2792">
        <v>3</v>
      </c>
      <c r="E271" s="2801"/>
      <c r="F271" s="2801"/>
      <c r="G271" s="2801"/>
      <c r="H271" s="2801"/>
      <c r="I271" s="2801"/>
      <c r="J271" s="2801"/>
      <c r="K271" s="2802"/>
      <c r="L271" s="2800"/>
      <c r="M271" s="2803"/>
      <c r="N271" s="2801"/>
      <c r="O271" s="2801"/>
      <c r="P271" s="2801"/>
      <c r="Q271" s="2801"/>
      <c r="R271" s="2801"/>
      <c r="S271" s="2802"/>
      <c r="U271" s="2803"/>
      <c r="V271" s="2801"/>
      <c r="W271" s="2801"/>
      <c r="X271" s="2801"/>
      <c r="Y271" s="2801"/>
      <c r="Z271" s="2801"/>
      <c r="AA271" s="2802"/>
      <c r="AB271" s="2785"/>
      <c r="AC271" s="2797"/>
      <c r="AD271" s="2797"/>
      <c r="AE271" s="2797"/>
      <c r="AF271" s="2797"/>
      <c r="AG271" s="2797"/>
      <c r="AH271" s="2797"/>
      <c r="AI271" s="2797"/>
      <c r="AJ271" s="2797"/>
      <c r="AK271" s="2797"/>
      <c r="AL271" s="2797"/>
      <c r="AM271" s="2797"/>
      <c r="AN271" s="2797"/>
      <c r="AO271" s="2797"/>
      <c r="AP271" s="2797"/>
      <c r="AQ271" s="2799"/>
      <c r="AR271" s="4730"/>
      <c r="AS271" s="4737"/>
      <c r="AT271" s="4737"/>
      <c r="AU271" s="4737"/>
      <c r="AV271" s="4738"/>
      <c r="AW271" s="2758"/>
      <c r="AX271" s="2548" t="s">
        <v>7777</v>
      </c>
      <c r="BA271" s="3438" t="str">
        <f t="shared" si="4"/>
        <v>Please complete all cells in row</v>
      </c>
      <c r="BB271" s="3132">
        <v>3</v>
      </c>
      <c r="BC271" s="3485"/>
    </row>
    <row r="272" spans="2:55" ht="15.75" customHeight="1">
      <c r="B272" s="2790" t="s">
        <v>6397</v>
      </c>
      <c r="C272" s="2792" t="s">
        <v>731</v>
      </c>
      <c r="D272" s="2792">
        <v>3</v>
      </c>
      <c r="E272" s="2801"/>
      <c r="F272" s="2801"/>
      <c r="G272" s="2801"/>
      <c r="H272" s="2801"/>
      <c r="I272" s="2801"/>
      <c r="J272" s="2801"/>
      <c r="K272" s="2802"/>
      <c r="L272" s="2800"/>
      <c r="M272" s="2803"/>
      <c r="N272" s="2801"/>
      <c r="O272" s="2801"/>
      <c r="P272" s="2801"/>
      <c r="Q272" s="2801"/>
      <c r="R272" s="2801"/>
      <c r="S272" s="2802"/>
      <c r="U272" s="2803"/>
      <c r="V272" s="2801"/>
      <c r="W272" s="2801"/>
      <c r="X272" s="2801"/>
      <c r="Y272" s="2801"/>
      <c r="Z272" s="2801"/>
      <c r="AA272" s="2802"/>
      <c r="AB272" s="2785"/>
      <c r="AC272" s="2797"/>
      <c r="AD272" s="2797"/>
      <c r="AE272" s="2797"/>
      <c r="AF272" s="2797"/>
      <c r="AG272" s="2797"/>
      <c r="AH272" s="2797"/>
      <c r="AI272" s="2797"/>
      <c r="AJ272" s="2797"/>
      <c r="AK272" s="2797"/>
      <c r="AL272" s="2797"/>
      <c r="AM272" s="2797"/>
      <c r="AN272" s="2797"/>
      <c r="AO272" s="2797"/>
      <c r="AP272" s="2797"/>
      <c r="AQ272" s="2799"/>
      <c r="AR272" s="4730"/>
      <c r="AS272" s="4737"/>
      <c r="AT272" s="4737"/>
      <c r="AU272" s="4737"/>
      <c r="AV272" s="4738"/>
      <c r="AW272" s="2758"/>
      <c r="AX272" s="2548" t="s">
        <v>7778</v>
      </c>
      <c r="BA272" s="3438" t="str">
        <f t="shared" si="4"/>
        <v>Please complete all cells in row</v>
      </c>
      <c r="BB272" s="3132">
        <v>3</v>
      </c>
      <c r="BC272" s="3485"/>
    </row>
    <row r="273" spans="2:55" ht="15.75" customHeight="1">
      <c r="B273" s="2790" t="s">
        <v>6399</v>
      </c>
      <c r="C273" s="2792" t="s">
        <v>731</v>
      </c>
      <c r="D273" s="2792">
        <v>3</v>
      </c>
      <c r="E273" s="2801"/>
      <c r="F273" s="2801"/>
      <c r="G273" s="2801"/>
      <c r="H273" s="2801"/>
      <c r="I273" s="2801"/>
      <c r="J273" s="2801"/>
      <c r="K273" s="2802"/>
      <c r="L273" s="2800"/>
      <c r="M273" s="2803"/>
      <c r="N273" s="2801"/>
      <c r="O273" s="2801"/>
      <c r="P273" s="2801"/>
      <c r="Q273" s="2801"/>
      <c r="R273" s="2801"/>
      <c r="S273" s="2802"/>
      <c r="U273" s="2803"/>
      <c r="V273" s="2801"/>
      <c r="W273" s="2801"/>
      <c r="X273" s="2801"/>
      <c r="Y273" s="2801"/>
      <c r="Z273" s="2801"/>
      <c r="AA273" s="2802"/>
      <c r="AB273" s="2785"/>
      <c r="AC273" s="2797"/>
      <c r="AD273" s="2797"/>
      <c r="AE273" s="2797"/>
      <c r="AF273" s="2797"/>
      <c r="AG273" s="2797"/>
      <c r="AH273" s="2797"/>
      <c r="AI273" s="2797"/>
      <c r="AJ273" s="2797"/>
      <c r="AK273" s="2797"/>
      <c r="AL273" s="2797"/>
      <c r="AM273" s="2797"/>
      <c r="AN273" s="2797"/>
      <c r="AO273" s="2797"/>
      <c r="AP273" s="2797"/>
      <c r="AQ273" s="2799"/>
      <c r="AR273" s="4730"/>
      <c r="AS273" s="4737"/>
      <c r="AT273" s="4737"/>
      <c r="AU273" s="4737"/>
      <c r="AV273" s="4738"/>
      <c r="AW273" s="2758"/>
      <c r="AX273" s="2548" t="s">
        <v>7779</v>
      </c>
      <c r="BA273" s="3438" t="str">
        <f t="shared" si="4"/>
        <v>Please complete all cells in row</v>
      </c>
      <c r="BB273" s="3132">
        <v>3</v>
      </c>
      <c r="BC273" s="3485"/>
    </row>
    <row r="274" spans="2:55" ht="15.75" customHeight="1">
      <c r="B274" s="2790" t="s">
        <v>6401</v>
      </c>
      <c r="C274" s="2792" t="s">
        <v>731</v>
      </c>
      <c r="D274" s="2792">
        <v>3</v>
      </c>
      <c r="E274" s="2801"/>
      <c r="F274" s="2801"/>
      <c r="G274" s="2801"/>
      <c r="H274" s="2801"/>
      <c r="I274" s="2801"/>
      <c r="J274" s="2801"/>
      <c r="K274" s="2802"/>
      <c r="L274" s="2800"/>
      <c r="M274" s="2803"/>
      <c r="N274" s="2801"/>
      <c r="O274" s="2801"/>
      <c r="P274" s="2801"/>
      <c r="Q274" s="2801"/>
      <c r="R274" s="2801"/>
      <c r="S274" s="2802"/>
      <c r="U274" s="2803"/>
      <c r="V274" s="2801"/>
      <c r="W274" s="2801"/>
      <c r="X274" s="2801"/>
      <c r="Y274" s="2801"/>
      <c r="Z274" s="2801"/>
      <c r="AA274" s="2802"/>
      <c r="AB274" s="2785"/>
      <c r="AC274" s="2797"/>
      <c r="AD274" s="2797"/>
      <c r="AE274" s="2797"/>
      <c r="AF274" s="2797"/>
      <c r="AG274" s="2797"/>
      <c r="AH274" s="2797"/>
      <c r="AI274" s="2797"/>
      <c r="AJ274" s="2797"/>
      <c r="AK274" s="2797"/>
      <c r="AL274" s="2797"/>
      <c r="AM274" s="2797"/>
      <c r="AN274" s="2797"/>
      <c r="AO274" s="2797"/>
      <c r="AP274" s="2797"/>
      <c r="AQ274" s="2799"/>
      <c r="AR274" s="4730"/>
      <c r="AS274" s="4737"/>
      <c r="AT274" s="4737"/>
      <c r="AU274" s="4737"/>
      <c r="AV274" s="4738"/>
      <c r="AW274" s="2758"/>
      <c r="AX274" s="2548" t="s">
        <v>7780</v>
      </c>
      <c r="BA274" s="3438" t="str">
        <f t="shared" si="4"/>
        <v>Please complete all cells in row</v>
      </c>
      <c r="BB274" s="3132">
        <v>3</v>
      </c>
      <c r="BC274" s="3485"/>
    </row>
    <row r="275" spans="2:55" ht="15.75" customHeight="1">
      <c r="B275" s="2790" t="s">
        <v>6403</v>
      </c>
      <c r="C275" s="2792" t="s">
        <v>731</v>
      </c>
      <c r="D275" s="2792">
        <v>3</v>
      </c>
      <c r="E275" s="2801"/>
      <c r="F275" s="2801"/>
      <c r="G275" s="2801"/>
      <c r="H275" s="2801"/>
      <c r="I275" s="2801"/>
      <c r="J275" s="2801"/>
      <c r="K275" s="2802"/>
      <c r="L275" s="2800"/>
      <c r="M275" s="2803"/>
      <c r="N275" s="2801"/>
      <c r="O275" s="2801"/>
      <c r="P275" s="2801"/>
      <c r="Q275" s="2801"/>
      <c r="R275" s="2801"/>
      <c r="S275" s="2802"/>
      <c r="U275" s="2803"/>
      <c r="V275" s="2801"/>
      <c r="W275" s="2801"/>
      <c r="X275" s="2801"/>
      <c r="Y275" s="2801"/>
      <c r="Z275" s="2801"/>
      <c r="AA275" s="2802"/>
      <c r="AB275" s="2785"/>
      <c r="AC275" s="2797"/>
      <c r="AD275" s="2797"/>
      <c r="AE275" s="2797"/>
      <c r="AF275" s="2797"/>
      <c r="AG275" s="2797"/>
      <c r="AH275" s="2797"/>
      <c r="AI275" s="2797"/>
      <c r="AJ275" s="2797"/>
      <c r="AK275" s="2797"/>
      <c r="AL275" s="2797"/>
      <c r="AM275" s="2797"/>
      <c r="AN275" s="2797"/>
      <c r="AO275" s="2797"/>
      <c r="AP275" s="2797"/>
      <c r="AQ275" s="2799"/>
      <c r="AR275" s="4730"/>
      <c r="AS275" s="4737"/>
      <c r="AT275" s="4737"/>
      <c r="AU275" s="4737"/>
      <c r="AV275" s="4738"/>
      <c r="AW275" s="2758"/>
      <c r="AX275" s="2548" t="s">
        <v>7781</v>
      </c>
      <c r="BA275" s="3438" t="str">
        <f t="shared" si="4"/>
        <v>Please complete all cells in row</v>
      </c>
      <c r="BB275" s="3132">
        <v>3</v>
      </c>
      <c r="BC275" s="3485"/>
    </row>
    <row r="276" spans="2:55" ht="15.75" customHeight="1">
      <c r="B276" s="2790" t="s">
        <v>6405</v>
      </c>
      <c r="C276" s="2792" t="s">
        <v>731</v>
      </c>
      <c r="D276" s="2792">
        <v>3</v>
      </c>
      <c r="E276" s="2801"/>
      <c r="F276" s="2801"/>
      <c r="G276" s="2801"/>
      <c r="H276" s="2801"/>
      <c r="I276" s="2801"/>
      <c r="J276" s="2801"/>
      <c r="K276" s="2802"/>
      <c r="L276" s="2800"/>
      <c r="M276" s="2803"/>
      <c r="N276" s="2801"/>
      <c r="O276" s="2801"/>
      <c r="P276" s="2801"/>
      <c r="Q276" s="2801"/>
      <c r="R276" s="2801"/>
      <c r="S276" s="2802"/>
      <c r="U276" s="2803"/>
      <c r="V276" s="2801"/>
      <c r="W276" s="2801"/>
      <c r="X276" s="2801"/>
      <c r="Y276" s="2801"/>
      <c r="Z276" s="2801"/>
      <c r="AA276" s="2802"/>
      <c r="AB276" s="2785"/>
      <c r="AC276" s="2797"/>
      <c r="AD276" s="2797"/>
      <c r="AE276" s="2797"/>
      <c r="AF276" s="2797"/>
      <c r="AG276" s="2797"/>
      <c r="AH276" s="2797"/>
      <c r="AI276" s="2797"/>
      <c r="AJ276" s="2797"/>
      <c r="AK276" s="2797"/>
      <c r="AL276" s="2797"/>
      <c r="AM276" s="2797"/>
      <c r="AN276" s="2797"/>
      <c r="AO276" s="2797"/>
      <c r="AP276" s="2797"/>
      <c r="AQ276" s="2799"/>
      <c r="AR276" s="4730"/>
      <c r="AS276" s="4737"/>
      <c r="AT276" s="4737"/>
      <c r="AU276" s="4737"/>
      <c r="AV276" s="4738"/>
      <c r="AW276" s="2758"/>
      <c r="AX276" s="2548" t="s">
        <v>7782</v>
      </c>
      <c r="BA276" s="3438" t="str">
        <f t="shared" si="4"/>
        <v>Please complete all cells in row</v>
      </c>
      <c r="BB276" s="3132">
        <v>3</v>
      </c>
      <c r="BC276" s="3485"/>
    </row>
    <row r="277" spans="2:55" ht="15.75" customHeight="1">
      <c r="B277" s="2790" t="s">
        <v>6407</v>
      </c>
      <c r="C277" s="2792" t="s">
        <v>731</v>
      </c>
      <c r="D277" s="2792">
        <v>3</v>
      </c>
      <c r="E277" s="2801"/>
      <c r="F277" s="2801"/>
      <c r="G277" s="2801"/>
      <c r="H277" s="2801"/>
      <c r="I277" s="2801"/>
      <c r="J277" s="2801"/>
      <c r="K277" s="2802"/>
      <c r="L277" s="2800"/>
      <c r="M277" s="2803"/>
      <c r="N277" s="2801"/>
      <c r="O277" s="2801"/>
      <c r="P277" s="2801"/>
      <c r="Q277" s="2801"/>
      <c r="R277" s="2801"/>
      <c r="S277" s="2802"/>
      <c r="U277" s="2803"/>
      <c r="V277" s="2801"/>
      <c r="W277" s="2801"/>
      <c r="X277" s="2801"/>
      <c r="Y277" s="2801"/>
      <c r="Z277" s="2801"/>
      <c r="AA277" s="2802"/>
      <c r="AB277" s="2785"/>
      <c r="AC277" s="2797"/>
      <c r="AD277" s="2797"/>
      <c r="AE277" s="2797"/>
      <c r="AF277" s="2797"/>
      <c r="AG277" s="2797"/>
      <c r="AH277" s="2797"/>
      <c r="AI277" s="2797"/>
      <c r="AJ277" s="2797"/>
      <c r="AK277" s="2797"/>
      <c r="AL277" s="2797"/>
      <c r="AM277" s="2797"/>
      <c r="AN277" s="2797"/>
      <c r="AO277" s="2797"/>
      <c r="AP277" s="2797"/>
      <c r="AQ277" s="2799"/>
      <c r="AR277" s="4730"/>
      <c r="AS277" s="4737"/>
      <c r="AT277" s="4737"/>
      <c r="AU277" s="4737"/>
      <c r="AV277" s="4738"/>
      <c r="AW277" s="2758"/>
      <c r="AX277" s="2548" t="s">
        <v>7783</v>
      </c>
      <c r="BA277" s="3438" t="str">
        <f t="shared" si="4"/>
        <v>Please complete all cells in row</v>
      </c>
      <c r="BB277" s="3132">
        <v>3</v>
      </c>
      <c r="BC277" s="3485"/>
    </row>
    <row r="278" spans="2:55" ht="15.75" customHeight="1">
      <c r="B278" s="2790" t="s">
        <v>6409</v>
      </c>
      <c r="C278" s="2792" t="s">
        <v>731</v>
      </c>
      <c r="D278" s="2792">
        <v>3</v>
      </c>
      <c r="E278" s="2801"/>
      <c r="F278" s="2801"/>
      <c r="G278" s="2801"/>
      <c r="H278" s="2801"/>
      <c r="I278" s="2801"/>
      <c r="J278" s="2801"/>
      <c r="K278" s="2802"/>
      <c r="L278" s="2800"/>
      <c r="M278" s="2803"/>
      <c r="N278" s="2801"/>
      <c r="O278" s="2801"/>
      <c r="P278" s="2801"/>
      <c r="Q278" s="2801"/>
      <c r="R278" s="2801"/>
      <c r="S278" s="2802"/>
      <c r="U278" s="2803"/>
      <c r="V278" s="2801"/>
      <c r="W278" s="2801"/>
      <c r="X278" s="2801"/>
      <c r="Y278" s="2801"/>
      <c r="Z278" s="2801"/>
      <c r="AA278" s="2802"/>
      <c r="AB278" s="2785"/>
      <c r="AC278" s="2797"/>
      <c r="AD278" s="2797"/>
      <c r="AE278" s="2797"/>
      <c r="AF278" s="2797"/>
      <c r="AG278" s="2797"/>
      <c r="AH278" s="2797"/>
      <c r="AI278" s="2797"/>
      <c r="AJ278" s="2797"/>
      <c r="AK278" s="2797"/>
      <c r="AL278" s="2797"/>
      <c r="AM278" s="2797"/>
      <c r="AN278" s="2797"/>
      <c r="AO278" s="2797"/>
      <c r="AP278" s="2797"/>
      <c r="AQ278" s="2799"/>
      <c r="AR278" s="4730"/>
      <c r="AS278" s="4737"/>
      <c r="AT278" s="4737"/>
      <c r="AU278" s="4737"/>
      <c r="AV278" s="4738"/>
      <c r="AW278" s="2758"/>
      <c r="AX278" s="2548" t="s">
        <v>7784</v>
      </c>
      <c r="BA278" s="3438" t="str">
        <f t="shared" si="4"/>
        <v>Please complete all cells in row</v>
      </c>
      <c r="BB278" s="3132">
        <v>3</v>
      </c>
      <c r="BC278" s="3485"/>
    </row>
    <row r="279" spans="2:55" ht="15.75" customHeight="1">
      <c r="B279" s="2790" t="s">
        <v>6411</v>
      </c>
      <c r="C279" s="2792" t="s">
        <v>731</v>
      </c>
      <c r="D279" s="2792">
        <v>3</v>
      </c>
      <c r="E279" s="2801"/>
      <c r="F279" s="2801"/>
      <c r="G279" s="2801"/>
      <c r="H279" s="2801"/>
      <c r="I279" s="2801"/>
      <c r="J279" s="2801"/>
      <c r="K279" s="2802"/>
      <c r="L279" s="2800"/>
      <c r="M279" s="2803"/>
      <c r="N279" s="2801"/>
      <c r="O279" s="2801"/>
      <c r="P279" s="2801"/>
      <c r="Q279" s="2801"/>
      <c r="R279" s="2801"/>
      <c r="S279" s="2802"/>
      <c r="U279" s="2803"/>
      <c r="V279" s="2801"/>
      <c r="W279" s="2801"/>
      <c r="X279" s="2801"/>
      <c r="Y279" s="2801"/>
      <c r="Z279" s="2801"/>
      <c r="AA279" s="2802"/>
      <c r="AB279" s="2785"/>
      <c r="AC279" s="2797"/>
      <c r="AD279" s="2797"/>
      <c r="AE279" s="2797"/>
      <c r="AF279" s="2797"/>
      <c r="AG279" s="2797"/>
      <c r="AH279" s="2797"/>
      <c r="AI279" s="2797"/>
      <c r="AJ279" s="2797"/>
      <c r="AK279" s="2797"/>
      <c r="AL279" s="2797"/>
      <c r="AM279" s="2797"/>
      <c r="AN279" s="2797"/>
      <c r="AO279" s="2797"/>
      <c r="AP279" s="2797"/>
      <c r="AQ279" s="2799"/>
      <c r="AR279" s="4730"/>
      <c r="AS279" s="4737"/>
      <c r="AT279" s="4737"/>
      <c r="AU279" s="4737"/>
      <c r="AV279" s="4738"/>
      <c r="AW279" s="2758"/>
      <c r="AX279" s="2548" t="s">
        <v>7785</v>
      </c>
      <c r="BA279" s="3438" t="str">
        <f t="shared" si="4"/>
        <v>Please complete all cells in row</v>
      </c>
      <c r="BB279" s="3132">
        <v>3</v>
      </c>
      <c r="BC279" s="3485"/>
    </row>
    <row r="280" spans="2:55" ht="15.75" customHeight="1">
      <c r="B280" s="2790" t="s">
        <v>6413</v>
      </c>
      <c r="C280" s="2792" t="s">
        <v>731</v>
      </c>
      <c r="D280" s="2792">
        <v>3</v>
      </c>
      <c r="E280" s="2801"/>
      <c r="F280" s="2801"/>
      <c r="G280" s="2801"/>
      <c r="H280" s="2801"/>
      <c r="I280" s="2801"/>
      <c r="J280" s="2801"/>
      <c r="K280" s="2802"/>
      <c r="L280" s="2800"/>
      <c r="M280" s="2803"/>
      <c r="N280" s="2801"/>
      <c r="O280" s="2801"/>
      <c r="P280" s="2801"/>
      <c r="Q280" s="2801"/>
      <c r="R280" s="2801"/>
      <c r="S280" s="2802"/>
      <c r="U280" s="2803"/>
      <c r="V280" s="2801"/>
      <c r="W280" s="2801"/>
      <c r="X280" s="2801"/>
      <c r="Y280" s="2801"/>
      <c r="Z280" s="2801"/>
      <c r="AA280" s="2802"/>
      <c r="AB280" s="2785"/>
      <c r="AC280" s="2797"/>
      <c r="AD280" s="2797"/>
      <c r="AE280" s="2797"/>
      <c r="AF280" s="2797"/>
      <c r="AG280" s="2797"/>
      <c r="AH280" s="2797"/>
      <c r="AI280" s="2797"/>
      <c r="AJ280" s="2797"/>
      <c r="AK280" s="2797"/>
      <c r="AL280" s="2797"/>
      <c r="AM280" s="2797"/>
      <c r="AN280" s="2797"/>
      <c r="AO280" s="2797"/>
      <c r="AP280" s="2797"/>
      <c r="AQ280" s="2799"/>
      <c r="AR280" s="4730"/>
      <c r="AS280" s="4737"/>
      <c r="AT280" s="4737"/>
      <c r="AU280" s="4737"/>
      <c r="AV280" s="4738"/>
      <c r="AW280" s="2758"/>
      <c r="AX280" s="2548" t="s">
        <v>7786</v>
      </c>
      <c r="BA280" s="3438" t="str">
        <f t="shared" si="4"/>
        <v>Please complete all cells in row</v>
      </c>
      <c r="BB280" s="3132">
        <v>3</v>
      </c>
      <c r="BC280" s="3485"/>
    </row>
    <row r="281" spans="2:55" ht="15.75" customHeight="1">
      <c r="B281" s="2790" t="s">
        <v>6415</v>
      </c>
      <c r="C281" s="2792" t="s">
        <v>731</v>
      </c>
      <c r="D281" s="2792">
        <v>3</v>
      </c>
      <c r="E281" s="2801"/>
      <c r="F281" s="2801"/>
      <c r="G281" s="2801"/>
      <c r="H281" s="2801"/>
      <c r="I281" s="2801"/>
      <c r="J281" s="2801"/>
      <c r="K281" s="2802"/>
      <c r="L281" s="2800"/>
      <c r="M281" s="2803"/>
      <c r="N281" s="2801"/>
      <c r="O281" s="2801"/>
      <c r="P281" s="2801"/>
      <c r="Q281" s="2801"/>
      <c r="R281" s="2801"/>
      <c r="S281" s="2802"/>
      <c r="U281" s="2803"/>
      <c r="V281" s="2801"/>
      <c r="W281" s="2801"/>
      <c r="X281" s="2801"/>
      <c r="Y281" s="2801"/>
      <c r="Z281" s="2801"/>
      <c r="AA281" s="2802"/>
      <c r="AB281" s="2785"/>
      <c r="AC281" s="2797"/>
      <c r="AD281" s="2797"/>
      <c r="AE281" s="2797"/>
      <c r="AF281" s="2797"/>
      <c r="AG281" s="2797"/>
      <c r="AH281" s="2797"/>
      <c r="AI281" s="2797"/>
      <c r="AJ281" s="2797"/>
      <c r="AK281" s="2797"/>
      <c r="AL281" s="2797"/>
      <c r="AM281" s="2797"/>
      <c r="AN281" s="2797"/>
      <c r="AO281" s="2797"/>
      <c r="AP281" s="2797"/>
      <c r="AQ281" s="2799"/>
      <c r="AR281" s="4730"/>
      <c r="AS281" s="4737"/>
      <c r="AT281" s="4737"/>
      <c r="AU281" s="4737"/>
      <c r="AV281" s="4738"/>
      <c r="AW281" s="2758"/>
      <c r="AX281" s="2548" t="s">
        <v>7787</v>
      </c>
      <c r="BA281" s="3438" t="str">
        <f t="shared" si="4"/>
        <v>Please complete all cells in row</v>
      </c>
      <c r="BB281" s="3132">
        <v>3</v>
      </c>
      <c r="BC281" s="3485"/>
    </row>
    <row r="282" spans="2:55" ht="15.75" customHeight="1">
      <c r="B282" s="2790" t="s">
        <v>6417</v>
      </c>
      <c r="C282" s="2792" t="s">
        <v>731</v>
      </c>
      <c r="D282" s="2792">
        <v>3</v>
      </c>
      <c r="E282" s="2801"/>
      <c r="F282" s="2801"/>
      <c r="G282" s="2801"/>
      <c r="H282" s="2801"/>
      <c r="I282" s="2801"/>
      <c r="J282" s="2801"/>
      <c r="K282" s="2802"/>
      <c r="L282" s="2800"/>
      <c r="M282" s="2803"/>
      <c r="N282" s="2801"/>
      <c r="O282" s="2801"/>
      <c r="P282" s="2801"/>
      <c r="Q282" s="2801"/>
      <c r="R282" s="2801"/>
      <c r="S282" s="2802"/>
      <c r="U282" s="2803"/>
      <c r="V282" s="2801"/>
      <c r="W282" s="2801"/>
      <c r="X282" s="2801"/>
      <c r="Y282" s="2801"/>
      <c r="Z282" s="2801"/>
      <c r="AA282" s="2802"/>
      <c r="AB282" s="2785"/>
      <c r="AC282" s="2797"/>
      <c r="AD282" s="2797"/>
      <c r="AE282" s="2797"/>
      <c r="AF282" s="2797"/>
      <c r="AG282" s="2797"/>
      <c r="AH282" s="2797"/>
      <c r="AI282" s="2797"/>
      <c r="AJ282" s="2797"/>
      <c r="AK282" s="2797"/>
      <c r="AL282" s="2797"/>
      <c r="AM282" s="2797"/>
      <c r="AN282" s="2797"/>
      <c r="AO282" s="2797"/>
      <c r="AP282" s="2797"/>
      <c r="AQ282" s="2799"/>
      <c r="AR282" s="4730"/>
      <c r="AS282" s="4737"/>
      <c r="AT282" s="4737"/>
      <c r="AU282" s="4737"/>
      <c r="AV282" s="4738"/>
      <c r="AW282" s="2758"/>
      <c r="AX282" s="2548" t="s">
        <v>7788</v>
      </c>
      <c r="BA282" s="3438" t="str">
        <f t="shared" si="4"/>
        <v>Please complete all cells in row</v>
      </c>
      <c r="BB282" s="3132">
        <v>3</v>
      </c>
      <c r="BC282" s="3485"/>
    </row>
    <row r="283" spans="2:55" ht="15.75" customHeight="1">
      <c r="B283" s="2790" t="s">
        <v>6419</v>
      </c>
      <c r="C283" s="2792" t="s">
        <v>731</v>
      </c>
      <c r="D283" s="2792">
        <v>3</v>
      </c>
      <c r="E283" s="2801"/>
      <c r="F283" s="2801"/>
      <c r="G283" s="2801"/>
      <c r="H283" s="2801"/>
      <c r="I283" s="2801"/>
      <c r="J283" s="2801"/>
      <c r="K283" s="2802"/>
      <c r="L283" s="2800"/>
      <c r="M283" s="2803"/>
      <c r="N283" s="2801"/>
      <c r="O283" s="2801"/>
      <c r="P283" s="2801"/>
      <c r="Q283" s="2801"/>
      <c r="R283" s="2801"/>
      <c r="S283" s="2802"/>
      <c r="U283" s="2803"/>
      <c r="V283" s="2801"/>
      <c r="W283" s="2801"/>
      <c r="X283" s="2801"/>
      <c r="Y283" s="2801"/>
      <c r="Z283" s="2801"/>
      <c r="AA283" s="2802"/>
      <c r="AB283" s="2785"/>
      <c r="AC283" s="2797"/>
      <c r="AD283" s="2797"/>
      <c r="AE283" s="2797"/>
      <c r="AF283" s="2797"/>
      <c r="AG283" s="2797"/>
      <c r="AH283" s="2797"/>
      <c r="AI283" s="2797"/>
      <c r="AJ283" s="2797"/>
      <c r="AK283" s="2797"/>
      <c r="AL283" s="2797"/>
      <c r="AM283" s="2797"/>
      <c r="AN283" s="2797"/>
      <c r="AO283" s="2797"/>
      <c r="AP283" s="2797"/>
      <c r="AQ283" s="2799"/>
      <c r="AR283" s="4730"/>
      <c r="AS283" s="4737"/>
      <c r="AT283" s="4737"/>
      <c r="AU283" s="4737"/>
      <c r="AV283" s="4738"/>
      <c r="AW283" s="2758"/>
      <c r="AX283" s="2548" t="s">
        <v>7789</v>
      </c>
      <c r="BA283" s="3438" t="str">
        <f t="shared" si="4"/>
        <v>Please complete all cells in row</v>
      </c>
      <c r="BB283" s="3132">
        <v>3</v>
      </c>
      <c r="BC283" s="3485"/>
    </row>
    <row r="284" spans="2:55" ht="15.75" customHeight="1">
      <c r="B284" s="2790" t="s">
        <v>6421</v>
      </c>
      <c r="C284" s="2792" t="s">
        <v>731</v>
      </c>
      <c r="D284" s="2792">
        <v>3</v>
      </c>
      <c r="E284" s="2801"/>
      <c r="F284" s="2801"/>
      <c r="G284" s="2801"/>
      <c r="H284" s="2801"/>
      <c r="I284" s="2801"/>
      <c r="J284" s="2801"/>
      <c r="K284" s="2802"/>
      <c r="L284" s="2800"/>
      <c r="M284" s="2803"/>
      <c r="N284" s="2801"/>
      <c r="O284" s="2801"/>
      <c r="P284" s="2801"/>
      <c r="Q284" s="2801"/>
      <c r="R284" s="2801"/>
      <c r="S284" s="2802"/>
      <c r="U284" s="2803"/>
      <c r="V284" s="2801"/>
      <c r="W284" s="2801"/>
      <c r="X284" s="2801"/>
      <c r="Y284" s="2801"/>
      <c r="Z284" s="2801"/>
      <c r="AA284" s="2802"/>
      <c r="AB284" s="2785"/>
      <c r="AC284" s="2797"/>
      <c r="AD284" s="2797"/>
      <c r="AE284" s="2797"/>
      <c r="AF284" s="2797"/>
      <c r="AG284" s="2797"/>
      <c r="AH284" s="2797"/>
      <c r="AI284" s="2797"/>
      <c r="AJ284" s="2797"/>
      <c r="AK284" s="2797"/>
      <c r="AL284" s="2797"/>
      <c r="AM284" s="2797"/>
      <c r="AN284" s="2797"/>
      <c r="AO284" s="2797"/>
      <c r="AP284" s="2797"/>
      <c r="AQ284" s="2799"/>
      <c r="AR284" s="4730"/>
      <c r="AS284" s="4737"/>
      <c r="AT284" s="4737"/>
      <c r="AU284" s="4737"/>
      <c r="AV284" s="4738"/>
      <c r="AW284" s="2758"/>
      <c r="AX284" s="2548" t="s">
        <v>7790</v>
      </c>
      <c r="BA284" s="3438" t="str">
        <f t="shared" si="4"/>
        <v>Please complete all cells in row</v>
      </c>
      <c r="BB284" s="3132">
        <v>3</v>
      </c>
      <c r="BC284" s="3485"/>
    </row>
    <row r="285" spans="2:55" ht="15.75" customHeight="1">
      <c r="B285" s="2790" t="s">
        <v>6423</v>
      </c>
      <c r="C285" s="2792" t="s">
        <v>731</v>
      </c>
      <c r="D285" s="2792">
        <v>3</v>
      </c>
      <c r="E285" s="2801"/>
      <c r="F285" s="2801"/>
      <c r="G285" s="2801"/>
      <c r="H285" s="2801"/>
      <c r="I285" s="2801"/>
      <c r="J285" s="2801"/>
      <c r="K285" s="2802"/>
      <c r="L285" s="2800"/>
      <c r="M285" s="2803"/>
      <c r="N285" s="2801"/>
      <c r="O285" s="2801"/>
      <c r="P285" s="2801"/>
      <c r="Q285" s="2801"/>
      <c r="R285" s="2801"/>
      <c r="S285" s="2802"/>
      <c r="U285" s="2803"/>
      <c r="V285" s="2801"/>
      <c r="W285" s="2801"/>
      <c r="X285" s="2801"/>
      <c r="Y285" s="2801"/>
      <c r="Z285" s="2801"/>
      <c r="AA285" s="2802"/>
      <c r="AB285" s="2785"/>
      <c r="AC285" s="2797"/>
      <c r="AD285" s="2797"/>
      <c r="AE285" s="2797"/>
      <c r="AF285" s="2797"/>
      <c r="AG285" s="2797"/>
      <c r="AH285" s="2797"/>
      <c r="AI285" s="2797"/>
      <c r="AJ285" s="2797"/>
      <c r="AK285" s="2797"/>
      <c r="AL285" s="2797"/>
      <c r="AM285" s="2797"/>
      <c r="AN285" s="2797"/>
      <c r="AO285" s="2797"/>
      <c r="AP285" s="2797"/>
      <c r="AQ285" s="2799"/>
      <c r="AR285" s="4730"/>
      <c r="AS285" s="4737"/>
      <c r="AT285" s="4737"/>
      <c r="AU285" s="4737"/>
      <c r="AV285" s="4738"/>
      <c r="AW285" s="2758"/>
      <c r="AX285" s="2548" t="s">
        <v>7791</v>
      </c>
      <c r="BA285" s="3438" t="str">
        <f t="shared" si="4"/>
        <v>Please complete all cells in row</v>
      </c>
      <c r="BB285" s="3132">
        <v>3</v>
      </c>
      <c r="BC285" s="3485"/>
    </row>
    <row r="286" spans="2:55" ht="15.75" customHeight="1">
      <c r="B286" s="2790" t="s">
        <v>6425</v>
      </c>
      <c r="C286" s="2792" t="s">
        <v>731</v>
      </c>
      <c r="D286" s="2792">
        <v>3</v>
      </c>
      <c r="E286" s="2801"/>
      <c r="F286" s="2801"/>
      <c r="G286" s="2801"/>
      <c r="H286" s="2801"/>
      <c r="I286" s="2801"/>
      <c r="J286" s="2801"/>
      <c r="K286" s="2802"/>
      <c r="L286" s="2800"/>
      <c r="M286" s="2803"/>
      <c r="N286" s="2801"/>
      <c r="O286" s="2801"/>
      <c r="P286" s="2801"/>
      <c r="Q286" s="2801"/>
      <c r="R286" s="2801"/>
      <c r="S286" s="2802"/>
      <c r="U286" s="2803"/>
      <c r="V286" s="2801"/>
      <c r="W286" s="2801"/>
      <c r="X286" s="2801"/>
      <c r="Y286" s="2801"/>
      <c r="Z286" s="2801"/>
      <c r="AA286" s="2802"/>
      <c r="AB286" s="2785"/>
      <c r="AC286" s="2797"/>
      <c r="AD286" s="2797"/>
      <c r="AE286" s="2797"/>
      <c r="AF286" s="2797"/>
      <c r="AG286" s="2797"/>
      <c r="AH286" s="2797"/>
      <c r="AI286" s="2797"/>
      <c r="AJ286" s="2797"/>
      <c r="AK286" s="2797"/>
      <c r="AL286" s="2797"/>
      <c r="AM286" s="2797"/>
      <c r="AN286" s="2797"/>
      <c r="AO286" s="2797"/>
      <c r="AP286" s="2797"/>
      <c r="AQ286" s="2799"/>
      <c r="AR286" s="4730"/>
      <c r="AS286" s="4737"/>
      <c r="AT286" s="4737"/>
      <c r="AU286" s="4737"/>
      <c r="AV286" s="4738"/>
      <c r="AW286" s="2758"/>
      <c r="AX286" s="2548" t="s">
        <v>7792</v>
      </c>
      <c r="BA286" s="3438" t="str">
        <f t="shared" si="4"/>
        <v>Please complete all cells in row</v>
      </c>
      <c r="BB286" s="3132">
        <v>3</v>
      </c>
      <c r="BC286" s="3485"/>
    </row>
    <row r="287" spans="2:55" ht="15.75" customHeight="1">
      <c r="B287" s="2790" t="s">
        <v>6427</v>
      </c>
      <c r="C287" s="2792" t="s">
        <v>731</v>
      </c>
      <c r="D287" s="2792">
        <v>3</v>
      </c>
      <c r="E287" s="2801"/>
      <c r="F287" s="2801"/>
      <c r="G287" s="2801"/>
      <c r="H287" s="2801"/>
      <c r="I287" s="2801"/>
      <c r="J287" s="2801"/>
      <c r="K287" s="2802"/>
      <c r="L287" s="2800"/>
      <c r="M287" s="2803"/>
      <c r="N287" s="2801"/>
      <c r="O287" s="2801"/>
      <c r="P287" s="2801"/>
      <c r="Q287" s="2801"/>
      <c r="R287" s="2801"/>
      <c r="S287" s="2802"/>
      <c r="U287" s="2803"/>
      <c r="V287" s="2801"/>
      <c r="W287" s="2801"/>
      <c r="X287" s="2801"/>
      <c r="Y287" s="2801"/>
      <c r="Z287" s="2801"/>
      <c r="AA287" s="2802"/>
      <c r="AB287" s="2785"/>
      <c r="AC287" s="2797"/>
      <c r="AD287" s="2797"/>
      <c r="AE287" s="2797"/>
      <c r="AF287" s="2797"/>
      <c r="AG287" s="2797"/>
      <c r="AH287" s="2797"/>
      <c r="AI287" s="2797"/>
      <c r="AJ287" s="2797"/>
      <c r="AK287" s="2797"/>
      <c r="AL287" s="2797"/>
      <c r="AM287" s="2797"/>
      <c r="AN287" s="2797"/>
      <c r="AO287" s="2797"/>
      <c r="AP287" s="2797"/>
      <c r="AQ287" s="2799"/>
      <c r="AR287" s="4730"/>
      <c r="AS287" s="4737"/>
      <c r="AT287" s="4737"/>
      <c r="AU287" s="4737"/>
      <c r="AV287" s="4738"/>
      <c r="AW287" s="2758"/>
      <c r="AX287" s="2548" t="s">
        <v>7793</v>
      </c>
      <c r="BA287" s="3438" t="str">
        <f t="shared" si="4"/>
        <v>Please complete all cells in row</v>
      </c>
      <c r="BB287" s="3132">
        <v>3</v>
      </c>
      <c r="BC287" s="3485"/>
    </row>
    <row r="288" spans="2:55" ht="15.75" customHeight="1">
      <c r="B288" s="2790" t="s">
        <v>6429</v>
      </c>
      <c r="C288" s="2792" t="s">
        <v>731</v>
      </c>
      <c r="D288" s="2792">
        <v>3</v>
      </c>
      <c r="E288" s="2801"/>
      <c r="F288" s="2801"/>
      <c r="G288" s="2801"/>
      <c r="H288" s="2801"/>
      <c r="I288" s="2801"/>
      <c r="J288" s="2801"/>
      <c r="K288" s="2802"/>
      <c r="L288" s="2800"/>
      <c r="M288" s="2803"/>
      <c r="N288" s="2801"/>
      <c r="O288" s="2801"/>
      <c r="P288" s="2801"/>
      <c r="Q288" s="2801"/>
      <c r="R288" s="2801"/>
      <c r="S288" s="2802"/>
      <c r="U288" s="2803"/>
      <c r="V288" s="2801"/>
      <c r="W288" s="2801"/>
      <c r="X288" s="2801"/>
      <c r="Y288" s="2801"/>
      <c r="Z288" s="2801"/>
      <c r="AA288" s="2802"/>
      <c r="AB288" s="2785"/>
      <c r="AC288" s="2797"/>
      <c r="AD288" s="2797"/>
      <c r="AE288" s="2797"/>
      <c r="AF288" s="2797"/>
      <c r="AG288" s="2797"/>
      <c r="AH288" s="2797"/>
      <c r="AI288" s="2797"/>
      <c r="AJ288" s="2797"/>
      <c r="AK288" s="2797"/>
      <c r="AL288" s="2797"/>
      <c r="AM288" s="2797"/>
      <c r="AN288" s="2797"/>
      <c r="AO288" s="2797"/>
      <c r="AP288" s="2797"/>
      <c r="AQ288" s="2799"/>
      <c r="AR288" s="4730"/>
      <c r="AS288" s="4737"/>
      <c r="AT288" s="4737"/>
      <c r="AU288" s="4737"/>
      <c r="AV288" s="4738"/>
      <c r="AW288" s="2758"/>
      <c r="AX288" s="2548" t="s">
        <v>7794</v>
      </c>
      <c r="BA288" s="3438" t="str">
        <f t="shared" si="4"/>
        <v>Please complete all cells in row</v>
      </c>
      <c r="BB288" s="3132">
        <v>3</v>
      </c>
      <c r="BC288" s="3485"/>
    </row>
    <row r="289" spans="2:55" ht="15.75" customHeight="1">
      <c r="B289" s="2790" t="s">
        <v>6431</v>
      </c>
      <c r="C289" s="2792" t="s">
        <v>731</v>
      </c>
      <c r="D289" s="2792">
        <v>3</v>
      </c>
      <c r="E289" s="2801"/>
      <c r="F289" s="2801"/>
      <c r="G289" s="2801"/>
      <c r="H289" s="2801"/>
      <c r="I289" s="2801"/>
      <c r="J289" s="2801"/>
      <c r="K289" s="2802"/>
      <c r="L289" s="2800"/>
      <c r="M289" s="2803"/>
      <c r="N289" s="2801"/>
      <c r="O289" s="2801"/>
      <c r="P289" s="2801"/>
      <c r="Q289" s="2801"/>
      <c r="R289" s="2801"/>
      <c r="S289" s="2802"/>
      <c r="U289" s="2803"/>
      <c r="V289" s="2801"/>
      <c r="W289" s="2801"/>
      <c r="X289" s="2801"/>
      <c r="Y289" s="2801"/>
      <c r="Z289" s="2801"/>
      <c r="AA289" s="2802"/>
      <c r="AB289" s="2785"/>
      <c r="AC289" s="2797"/>
      <c r="AD289" s="2797"/>
      <c r="AE289" s="2797"/>
      <c r="AF289" s="2797"/>
      <c r="AG289" s="2797"/>
      <c r="AH289" s="2797"/>
      <c r="AI289" s="2797"/>
      <c r="AJ289" s="2797"/>
      <c r="AK289" s="2797"/>
      <c r="AL289" s="2797"/>
      <c r="AM289" s="2797"/>
      <c r="AN289" s="2797"/>
      <c r="AO289" s="2797"/>
      <c r="AP289" s="2797"/>
      <c r="AQ289" s="2799"/>
      <c r="AR289" s="4730"/>
      <c r="AS289" s="4737"/>
      <c r="AT289" s="4737"/>
      <c r="AU289" s="4737"/>
      <c r="AV289" s="4738"/>
      <c r="AW289" s="2758"/>
      <c r="AX289" s="2548" t="s">
        <v>7795</v>
      </c>
      <c r="BA289" s="3438" t="str">
        <f t="shared" si="4"/>
        <v>Please complete all cells in row</v>
      </c>
      <c r="BB289" s="3132">
        <v>3</v>
      </c>
      <c r="BC289" s="3485"/>
    </row>
    <row r="290" spans="2:55" ht="15.75" customHeight="1">
      <c r="B290" s="2790" t="s">
        <v>6433</v>
      </c>
      <c r="C290" s="2792" t="s">
        <v>731</v>
      </c>
      <c r="D290" s="2792">
        <v>3</v>
      </c>
      <c r="E290" s="2801"/>
      <c r="F290" s="2801"/>
      <c r="G290" s="2801"/>
      <c r="H290" s="2801"/>
      <c r="I290" s="2801"/>
      <c r="J290" s="2801"/>
      <c r="K290" s="2802"/>
      <c r="L290" s="2800"/>
      <c r="M290" s="2803"/>
      <c r="N290" s="2801"/>
      <c r="O290" s="2801"/>
      <c r="P290" s="2801"/>
      <c r="Q290" s="2801"/>
      <c r="R290" s="2801"/>
      <c r="S290" s="2802"/>
      <c r="U290" s="2803"/>
      <c r="V290" s="2801"/>
      <c r="W290" s="2801"/>
      <c r="X290" s="2801"/>
      <c r="Y290" s="2801"/>
      <c r="Z290" s="2801"/>
      <c r="AA290" s="2802"/>
      <c r="AB290" s="2785"/>
      <c r="AC290" s="2797"/>
      <c r="AD290" s="2797"/>
      <c r="AE290" s="2797"/>
      <c r="AF290" s="2797"/>
      <c r="AG290" s="2797"/>
      <c r="AH290" s="2797"/>
      <c r="AI290" s="2797"/>
      <c r="AJ290" s="2797"/>
      <c r="AK290" s="2797"/>
      <c r="AL290" s="2797"/>
      <c r="AM290" s="2797"/>
      <c r="AN290" s="2797"/>
      <c r="AO290" s="2797"/>
      <c r="AP290" s="2797"/>
      <c r="AQ290" s="2799"/>
      <c r="AR290" s="4730"/>
      <c r="AS290" s="4737"/>
      <c r="AT290" s="4737"/>
      <c r="AU290" s="4737"/>
      <c r="AV290" s="4738"/>
      <c r="AW290" s="2758"/>
      <c r="AX290" s="2548" t="s">
        <v>7796</v>
      </c>
      <c r="BA290" s="3438" t="str">
        <f t="shared" si="4"/>
        <v>Please complete all cells in row</v>
      </c>
      <c r="BB290" s="3132">
        <v>3</v>
      </c>
      <c r="BC290" s="3485"/>
    </row>
    <row r="291" spans="2:55" ht="15.75" customHeight="1">
      <c r="B291" s="2790" t="s">
        <v>6435</v>
      </c>
      <c r="C291" s="2792" t="s">
        <v>731</v>
      </c>
      <c r="D291" s="2792">
        <v>3</v>
      </c>
      <c r="E291" s="2801"/>
      <c r="F291" s="2801"/>
      <c r="G291" s="2801"/>
      <c r="H291" s="2801"/>
      <c r="I291" s="2801"/>
      <c r="J291" s="2801"/>
      <c r="K291" s="2802"/>
      <c r="L291" s="2800"/>
      <c r="M291" s="2803"/>
      <c r="N291" s="2801"/>
      <c r="O291" s="2801"/>
      <c r="P291" s="2801"/>
      <c r="Q291" s="2801"/>
      <c r="R291" s="2801"/>
      <c r="S291" s="2802"/>
      <c r="U291" s="2803"/>
      <c r="V291" s="2801"/>
      <c r="W291" s="2801"/>
      <c r="X291" s="2801"/>
      <c r="Y291" s="2801"/>
      <c r="Z291" s="2801"/>
      <c r="AA291" s="2802"/>
      <c r="AB291" s="2785"/>
      <c r="AC291" s="2797"/>
      <c r="AD291" s="2797"/>
      <c r="AE291" s="2797"/>
      <c r="AF291" s="2797"/>
      <c r="AG291" s="2797"/>
      <c r="AH291" s="2797"/>
      <c r="AI291" s="2797"/>
      <c r="AJ291" s="2797"/>
      <c r="AK291" s="2797"/>
      <c r="AL291" s="2797"/>
      <c r="AM291" s="2797"/>
      <c r="AN291" s="2797"/>
      <c r="AO291" s="2797"/>
      <c r="AP291" s="2797"/>
      <c r="AQ291" s="2799"/>
      <c r="AR291" s="4730"/>
      <c r="AS291" s="4737"/>
      <c r="AT291" s="4737"/>
      <c r="AU291" s="4737"/>
      <c r="AV291" s="4738"/>
      <c r="AW291" s="2758"/>
      <c r="AX291" s="2548" t="s">
        <v>7797</v>
      </c>
      <c r="BA291" s="3438" t="str">
        <f t="shared" si="4"/>
        <v>Please complete all cells in row</v>
      </c>
      <c r="BB291" s="3132">
        <v>3</v>
      </c>
      <c r="BC291" s="3485"/>
    </row>
    <row r="292" spans="2:55" ht="15.75" customHeight="1">
      <c r="B292" s="2790" t="s">
        <v>6437</v>
      </c>
      <c r="C292" s="2792" t="s">
        <v>731</v>
      </c>
      <c r="D292" s="2792">
        <v>3</v>
      </c>
      <c r="E292" s="2801"/>
      <c r="F292" s="2801"/>
      <c r="G292" s="2801"/>
      <c r="H292" s="2801"/>
      <c r="I292" s="2801"/>
      <c r="J292" s="2801"/>
      <c r="K292" s="2802"/>
      <c r="L292" s="2800"/>
      <c r="M292" s="2803"/>
      <c r="N292" s="2801"/>
      <c r="O292" s="2801"/>
      <c r="P292" s="2801"/>
      <c r="Q292" s="2801"/>
      <c r="R292" s="2801"/>
      <c r="S292" s="2802"/>
      <c r="U292" s="2803"/>
      <c r="V292" s="2801"/>
      <c r="W292" s="2801"/>
      <c r="X292" s="2801"/>
      <c r="Y292" s="2801"/>
      <c r="Z292" s="2801"/>
      <c r="AA292" s="2802"/>
      <c r="AB292" s="2785"/>
      <c r="AC292" s="2797"/>
      <c r="AD292" s="2797"/>
      <c r="AE292" s="2797"/>
      <c r="AF292" s="2797"/>
      <c r="AG292" s="2797"/>
      <c r="AH292" s="2797"/>
      <c r="AI292" s="2797"/>
      <c r="AJ292" s="2797"/>
      <c r="AK292" s="2797"/>
      <c r="AL292" s="2797"/>
      <c r="AM292" s="2797"/>
      <c r="AN292" s="2797"/>
      <c r="AO292" s="2797"/>
      <c r="AP292" s="2797"/>
      <c r="AQ292" s="2799"/>
      <c r="AR292" s="4730"/>
      <c r="AS292" s="4737"/>
      <c r="AT292" s="4737"/>
      <c r="AU292" s="4737"/>
      <c r="AV292" s="4738"/>
      <c r="AW292" s="2758"/>
      <c r="AX292" s="2548" t="s">
        <v>7798</v>
      </c>
      <c r="BA292" s="3438" t="str">
        <f t="shared" si="4"/>
        <v>Please complete all cells in row</v>
      </c>
      <c r="BB292" s="3132">
        <v>3</v>
      </c>
      <c r="BC292" s="3485"/>
    </row>
    <row r="293" spans="2:55" ht="15.75" customHeight="1">
      <c r="B293" s="2790" t="s">
        <v>6439</v>
      </c>
      <c r="C293" s="2792" t="s">
        <v>731</v>
      </c>
      <c r="D293" s="2792">
        <v>3</v>
      </c>
      <c r="E293" s="2801"/>
      <c r="F293" s="2801"/>
      <c r="G293" s="2801"/>
      <c r="H293" s="2801"/>
      <c r="I293" s="2801"/>
      <c r="J293" s="2801"/>
      <c r="K293" s="2802"/>
      <c r="L293" s="2800"/>
      <c r="M293" s="2803"/>
      <c r="N293" s="2801"/>
      <c r="O293" s="2801"/>
      <c r="P293" s="2801"/>
      <c r="Q293" s="2801"/>
      <c r="R293" s="2801"/>
      <c r="S293" s="2802"/>
      <c r="U293" s="2803"/>
      <c r="V293" s="2801"/>
      <c r="W293" s="2801"/>
      <c r="X293" s="2801"/>
      <c r="Y293" s="2801"/>
      <c r="Z293" s="2801"/>
      <c r="AA293" s="2802"/>
      <c r="AB293" s="2785"/>
      <c r="AC293" s="2797"/>
      <c r="AD293" s="2797"/>
      <c r="AE293" s="2797"/>
      <c r="AF293" s="2797"/>
      <c r="AG293" s="2797"/>
      <c r="AH293" s="2797"/>
      <c r="AI293" s="2797"/>
      <c r="AJ293" s="2797"/>
      <c r="AK293" s="2797"/>
      <c r="AL293" s="2797"/>
      <c r="AM293" s="2797"/>
      <c r="AN293" s="2797"/>
      <c r="AO293" s="2797"/>
      <c r="AP293" s="2797"/>
      <c r="AQ293" s="2799"/>
      <c r="AR293" s="4730"/>
      <c r="AS293" s="4737"/>
      <c r="AT293" s="4737"/>
      <c r="AU293" s="4737"/>
      <c r="AV293" s="4738"/>
      <c r="AW293" s="2758"/>
      <c r="AX293" s="2548" t="s">
        <v>7799</v>
      </c>
      <c r="BA293" s="3438" t="str">
        <f t="shared" si="4"/>
        <v>Please complete all cells in row</v>
      </c>
      <c r="BB293" s="3132">
        <v>3</v>
      </c>
      <c r="BC293" s="3485"/>
    </row>
    <row r="294" spans="2:55" ht="15.75" customHeight="1">
      <c r="B294" s="2790" t="s">
        <v>6441</v>
      </c>
      <c r="C294" s="2792" t="s">
        <v>731</v>
      </c>
      <c r="D294" s="2792">
        <v>3</v>
      </c>
      <c r="E294" s="2801"/>
      <c r="F294" s="2801"/>
      <c r="G294" s="2801"/>
      <c r="H294" s="2801"/>
      <c r="I294" s="2801"/>
      <c r="J294" s="2801"/>
      <c r="K294" s="2802"/>
      <c r="L294" s="2800"/>
      <c r="M294" s="2803"/>
      <c r="N294" s="2801"/>
      <c r="O294" s="2801"/>
      <c r="P294" s="2801"/>
      <c r="Q294" s="2801"/>
      <c r="R294" s="2801"/>
      <c r="S294" s="2802"/>
      <c r="U294" s="2803"/>
      <c r="V294" s="2801"/>
      <c r="W294" s="2801"/>
      <c r="X294" s="2801"/>
      <c r="Y294" s="2801"/>
      <c r="Z294" s="2801"/>
      <c r="AA294" s="2802"/>
      <c r="AB294" s="2785"/>
      <c r="AC294" s="2797"/>
      <c r="AD294" s="2797"/>
      <c r="AE294" s="2797"/>
      <c r="AF294" s="2797"/>
      <c r="AG294" s="2797"/>
      <c r="AH294" s="2797"/>
      <c r="AI294" s="2797"/>
      <c r="AJ294" s="2797"/>
      <c r="AK294" s="2797"/>
      <c r="AL294" s="2797"/>
      <c r="AM294" s="2797"/>
      <c r="AN294" s="2797"/>
      <c r="AO294" s="2797"/>
      <c r="AP294" s="2797"/>
      <c r="AQ294" s="2799"/>
      <c r="AR294" s="4730"/>
      <c r="AS294" s="4737"/>
      <c r="AT294" s="4737"/>
      <c r="AU294" s="4737"/>
      <c r="AV294" s="4738"/>
      <c r="AW294" s="2758"/>
      <c r="AX294" s="2548" t="s">
        <v>7800</v>
      </c>
      <c r="BA294" s="3438" t="str">
        <f t="shared" si="4"/>
        <v>Please complete all cells in row</v>
      </c>
      <c r="BB294" s="3132">
        <v>3</v>
      </c>
      <c r="BC294" s="3485"/>
    </row>
    <row r="295" spans="2:55" ht="15.75" customHeight="1">
      <c r="B295" s="2790" t="s">
        <v>6443</v>
      </c>
      <c r="C295" s="2792" t="s">
        <v>731</v>
      </c>
      <c r="D295" s="2792">
        <v>3</v>
      </c>
      <c r="E295" s="2801"/>
      <c r="F295" s="2801"/>
      <c r="G295" s="2801"/>
      <c r="H295" s="2801"/>
      <c r="I295" s="2801"/>
      <c r="J295" s="2801"/>
      <c r="K295" s="2802"/>
      <c r="L295" s="2800"/>
      <c r="M295" s="2803"/>
      <c r="N295" s="2801"/>
      <c r="O295" s="2801"/>
      <c r="P295" s="2801"/>
      <c r="Q295" s="2801"/>
      <c r="R295" s="2801"/>
      <c r="S295" s="2802"/>
      <c r="U295" s="2803"/>
      <c r="V295" s="2801"/>
      <c r="W295" s="2801"/>
      <c r="X295" s="2801"/>
      <c r="Y295" s="2801"/>
      <c r="Z295" s="2801"/>
      <c r="AA295" s="2802"/>
      <c r="AB295" s="2785"/>
      <c r="AC295" s="2797"/>
      <c r="AD295" s="2797"/>
      <c r="AE295" s="2797"/>
      <c r="AF295" s="2797"/>
      <c r="AG295" s="2797"/>
      <c r="AH295" s="2797"/>
      <c r="AI295" s="2797"/>
      <c r="AJ295" s="2797"/>
      <c r="AK295" s="2797"/>
      <c r="AL295" s="2797"/>
      <c r="AM295" s="2797"/>
      <c r="AN295" s="2797"/>
      <c r="AO295" s="2797"/>
      <c r="AP295" s="2797"/>
      <c r="AQ295" s="2799"/>
      <c r="AR295" s="4730"/>
      <c r="AS295" s="4737"/>
      <c r="AT295" s="4737"/>
      <c r="AU295" s="4737"/>
      <c r="AV295" s="4738"/>
      <c r="AW295" s="2758"/>
      <c r="AX295" s="2548" t="s">
        <v>7801</v>
      </c>
      <c r="BA295" s="3438" t="str">
        <f t="shared" si="4"/>
        <v>Please complete all cells in row</v>
      </c>
      <c r="BB295" s="3132">
        <v>3</v>
      </c>
      <c r="BC295" s="3485"/>
    </row>
    <row r="296" spans="2:55" ht="15.75" customHeight="1">
      <c r="B296" s="2790" t="s">
        <v>6445</v>
      </c>
      <c r="C296" s="2792" t="s">
        <v>731</v>
      </c>
      <c r="D296" s="2792">
        <v>3</v>
      </c>
      <c r="E296" s="2801"/>
      <c r="F296" s="2801"/>
      <c r="G296" s="2801"/>
      <c r="H296" s="2801"/>
      <c r="I296" s="2801"/>
      <c r="J296" s="2801"/>
      <c r="K296" s="2802"/>
      <c r="L296" s="2800"/>
      <c r="M296" s="2803"/>
      <c r="N296" s="2801"/>
      <c r="O296" s="2801"/>
      <c r="P296" s="2801"/>
      <c r="Q296" s="2801"/>
      <c r="R296" s="2801"/>
      <c r="S296" s="2802"/>
      <c r="U296" s="2803"/>
      <c r="V296" s="2801"/>
      <c r="W296" s="2801"/>
      <c r="X296" s="2801"/>
      <c r="Y296" s="2801"/>
      <c r="Z296" s="2801"/>
      <c r="AA296" s="2802"/>
      <c r="AB296" s="2785"/>
      <c r="AC296" s="2797"/>
      <c r="AD296" s="2797"/>
      <c r="AE296" s="2797"/>
      <c r="AF296" s="2797"/>
      <c r="AG296" s="2797"/>
      <c r="AH296" s="2797"/>
      <c r="AI296" s="2797"/>
      <c r="AJ296" s="2797"/>
      <c r="AK296" s="2797"/>
      <c r="AL296" s="2797"/>
      <c r="AM296" s="2797"/>
      <c r="AN296" s="2797"/>
      <c r="AO296" s="2797"/>
      <c r="AP296" s="2797"/>
      <c r="AQ296" s="2799"/>
      <c r="AR296" s="4730"/>
      <c r="AS296" s="4737"/>
      <c r="AT296" s="4737"/>
      <c r="AU296" s="4737"/>
      <c r="AV296" s="4738"/>
      <c r="AW296" s="2758"/>
      <c r="AX296" s="2548" t="s">
        <v>7802</v>
      </c>
      <c r="BA296" s="3438" t="str">
        <f t="shared" si="4"/>
        <v>Please complete all cells in row</v>
      </c>
      <c r="BB296" s="3132">
        <v>3</v>
      </c>
      <c r="BC296" s="3485"/>
    </row>
    <row r="297" spans="2:55" ht="15.75" customHeight="1">
      <c r="B297" s="2790" t="s">
        <v>6447</v>
      </c>
      <c r="C297" s="2792" t="s">
        <v>731</v>
      </c>
      <c r="D297" s="2792">
        <v>3</v>
      </c>
      <c r="E297" s="2801"/>
      <c r="F297" s="2801"/>
      <c r="G297" s="2801"/>
      <c r="H297" s="2801"/>
      <c r="I297" s="2801"/>
      <c r="J297" s="2801"/>
      <c r="K297" s="2802"/>
      <c r="L297" s="2800"/>
      <c r="M297" s="2803"/>
      <c r="N297" s="2801"/>
      <c r="O297" s="2801"/>
      <c r="P297" s="2801"/>
      <c r="Q297" s="2801"/>
      <c r="R297" s="2801"/>
      <c r="S297" s="2802"/>
      <c r="U297" s="2803"/>
      <c r="V297" s="2801"/>
      <c r="W297" s="2801"/>
      <c r="X297" s="2801"/>
      <c r="Y297" s="2801"/>
      <c r="Z297" s="2801"/>
      <c r="AA297" s="2802"/>
      <c r="AB297" s="2785"/>
      <c r="AC297" s="2797"/>
      <c r="AD297" s="2797"/>
      <c r="AE297" s="2797"/>
      <c r="AF297" s="2797"/>
      <c r="AG297" s="2797"/>
      <c r="AH297" s="2797"/>
      <c r="AI297" s="2797"/>
      <c r="AJ297" s="2797"/>
      <c r="AK297" s="2797"/>
      <c r="AL297" s="2797"/>
      <c r="AM297" s="2797"/>
      <c r="AN297" s="2797"/>
      <c r="AO297" s="2797"/>
      <c r="AP297" s="2797"/>
      <c r="AQ297" s="2799"/>
      <c r="AR297" s="4730"/>
      <c r="AS297" s="4737"/>
      <c r="AT297" s="4737"/>
      <c r="AU297" s="4737"/>
      <c r="AV297" s="4738"/>
      <c r="AW297" s="2758"/>
      <c r="AX297" s="2548" t="s">
        <v>7803</v>
      </c>
      <c r="BA297" s="3438" t="str">
        <f t="shared" si="4"/>
        <v>Please complete all cells in row</v>
      </c>
      <c r="BB297" s="3132">
        <v>3</v>
      </c>
      <c r="BC297" s="3485"/>
    </row>
    <row r="298" spans="2:55" ht="15.75" customHeight="1">
      <c r="B298" s="2790" t="s">
        <v>6449</v>
      </c>
      <c r="C298" s="2792" t="s">
        <v>731</v>
      </c>
      <c r="D298" s="2792">
        <v>3</v>
      </c>
      <c r="E298" s="2801"/>
      <c r="F298" s="2801"/>
      <c r="G298" s="2801"/>
      <c r="H298" s="2801"/>
      <c r="I298" s="2801"/>
      <c r="J298" s="2801"/>
      <c r="K298" s="2802"/>
      <c r="L298" s="2800"/>
      <c r="M298" s="2803"/>
      <c r="N298" s="2801"/>
      <c r="O298" s="2801"/>
      <c r="P298" s="2801"/>
      <c r="Q298" s="2801"/>
      <c r="R298" s="2801"/>
      <c r="S298" s="2802"/>
      <c r="U298" s="2803"/>
      <c r="V298" s="2801"/>
      <c r="W298" s="2801"/>
      <c r="X298" s="2801"/>
      <c r="Y298" s="2801"/>
      <c r="Z298" s="2801"/>
      <c r="AA298" s="2802"/>
      <c r="AB298" s="2785"/>
      <c r="AC298" s="2797"/>
      <c r="AD298" s="2797"/>
      <c r="AE298" s="2797"/>
      <c r="AF298" s="2797"/>
      <c r="AG298" s="2797"/>
      <c r="AH298" s="2797"/>
      <c r="AI298" s="2797"/>
      <c r="AJ298" s="2797"/>
      <c r="AK298" s="2797"/>
      <c r="AL298" s="2797"/>
      <c r="AM298" s="2797"/>
      <c r="AN298" s="2797"/>
      <c r="AO298" s="2797"/>
      <c r="AP298" s="2797"/>
      <c r="AQ298" s="2799"/>
      <c r="AR298" s="4730"/>
      <c r="AS298" s="4737"/>
      <c r="AT298" s="4737"/>
      <c r="AU298" s="4737"/>
      <c r="AV298" s="4738"/>
      <c r="AW298" s="2758"/>
      <c r="AX298" s="2548" t="s">
        <v>7804</v>
      </c>
      <c r="BA298" s="3438" t="str">
        <f t="shared" si="4"/>
        <v>Please complete all cells in row</v>
      </c>
      <c r="BB298" s="3132">
        <v>3</v>
      </c>
      <c r="BC298" s="3485"/>
    </row>
    <row r="299" spans="2:55" ht="15.75" customHeight="1">
      <c r="B299" s="2790" t="s">
        <v>6451</v>
      </c>
      <c r="C299" s="2792" t="s">
        <v>731</v>
      </c>
      <c r="D299" s="2792">
        <v>3</v>
      </c>
      <c r="E299" s="2801"/>
      <c r="F299" s="2801"/>
      <c r="G299" s="2801"/>
      <c r="H299" s="2801"/>
      <c r="I299" s="2801"/>
      <c r="J299" s="2801"/>
      <c r="K299" s="2802"/>
      <c r="L299" s="2800"/>
      <c r="M299" s="2803"/>
      <c r="N299" s="2801"/>
      <c r="O299" s="2801"/>
      <c r="P299" s="2801"/>
      <c r="Q299" s="2801"/>
      <c r="R299" s="2801"/>
      <c r="S299" s="2802"/>
      <c r="U299" s="2803"/>
      <c r="V299" s="2801"/>
      <c r="W299" s="2801"/>
      <c r="X299" s="2801"/>
      <c r="Y299" s="2801"/>
      <c r="Z299" s="2801"/>
      <c r="AA299" s="2802"/>
      <c r="AB299" s="2785"/>
      <c r="AC299" s="2797"/>
      <c r="AD299" s="2797"/>
      <c r="AE299" s="2797"/>
      <c r="AF299" s="2797"/>
      <c r="AG299" s="2797"/>
      <c r="AH299" s="2797"/>
      <c r="AI299" s="2797"/>
      <c r="AJ299" s="2797"/>
      <c r="AK299" s="2797"/>
      <c r="AL299" s="2797"/>
      <c r="AM299" s="2797"/>
      <c r="AN299" s="2797"/>
      <c r="AO299" s="2797"/>
      <c r="AP299" s="2797"/>
      <c r="AQ299" s="2799"/>
      <c r="AR299" s="4730"/>
      <c r="AS299" s="4737"/>
      <c r="AT299" s="4737"/>
      <c r="AU299" s="4737"/>
      <c r="AV299" s="4738"/>
      <c r="AW299" s="2758"/>
      <c r="AX299" s="2548" t="s">
        <v>7805</v>
      </c>
      <c r="BA299" s="3438" t="str">
        <f t="shared" si="4"/>
        <v>Please complete all cells in row</v>
      </c>
      <c r="BB299" s="3132">
        <v>3</v>
      </c>
      <c r="BC299" s="3485"/>
    </row>
    <row r="300" spans="2:55" ht="15.75" customHeight="1">
      <c r="B300" s="2790" t="s">
        <v>6453</v>
      </c>
      <c r="C300" s="2792" t="s">
        <v>731</v>
      </c>
      <c r="D300" s="2792">
        <v>3</v>
      </c>
      <c r="E300" s="2801"/>
      <c r="F300" s="2801"/>
      <c r="G300" s="2801"/>
      <c r="H300" s="2801"/>
      <c r="I300" s="2801"/>
      <c r="J300" s="2801"/>
      <c r="K300" s="2802"/>
      <c r="L300" s="2800"/>
      <c r="M300" s="2803"/>
      <c r="N300" s="2801"/>
      <c r="O300" s="2801"/>
      <c r="P300" s="2801"/>
      <c r="Q300" s="2801"/>
      <c r="R300" s="2801"/>
      <c r="S300" s="2802"/>
      <c r="U300" s="2803"/>
      <c r="V300" s="2801"/>
      <c r="W300" s="2801"/>
      <c r="X300" s="2801"/>
      <c r="Y300" s="2801"/>
      <c r="Z300" s="2801"/>
      <c r="AA300" s="2802"/>
      <c r="AB300" s="2785"/>
      <c r="AC300" s="2797"/>
      <c r="AD300" s="2797"/>
      <c r="AE300" s="2797"/>
      <c r="AF300" s="2797"/>
      <c r="AG300" s="2797"/>
      <c r="AH300" s="2797"/>
      <c r="AI300" s="2797"/>
      <c r="AJ300" s="2797"/>
      <c r="AK300" s="2797"/>
      <c r="AL300" s="2797"/>
      <c r="AM300" s="2797"/>
      <c r="AN300" s="2797"/>
      <c r="AO300" s="2797"/>
      <c r="AP300" s="2797"/>
      <c r="AQ300" s="2799"/>
      <c r="AR300" s="4730"/>
      <c r="AS300" s="4737"/>
      <c r="AT300" s="4737"/>
      <c r="AU300" s="4737"/>
      <c r="AV300" s="4738"/>
      <c r="AW300" s="2758"/>
      <c r="AX300" s="2548" t="s">
        <v>7806</v>
      </c>
      <c r="BA300" s="3438" t="str">
        <f t="shared" si="4"/>
        <v>Please complete all cells in row</v>
      </c>
      <c r="BB300" s="3132">
        <v>3</v>
      </c>
      <c r="BC300" s="3485"/>
    </row>
    <row r="301" spans="2:55" ht="15.75" customHeight="1">
      <c r="B301" s="2790" t="s">
        <v>6455</v>
      </c>
      <c r="C301" s="2792" t="s">
        <v>731</v>
      </c>
      <c r="D301" s="2792">
        <v>3</v>
      </c>
      <c r="E301" s="2801"/>
      <c r="F301" s="2801"/>
      <c r="G301" s="2801"/>
      <c r="H301" s="2801"/>
      <c r="I301" s="2801"/>
      <c r="J301" s="2801"/>
      <c r="K301" s="2802"/>
      <c r="L301" s="2800"/>
      <c r="M301" s="2803"/>
      <c r="N301" s="2801"/>
      <c r="O301" s="2801"/>
      <c r="P301" s="2801"/>
      <c r="Q301" s="2801"/>
      <c r="R301" s="2801"/>
      <c r="S301" s="2802"/>
      <c r="U301" s="2803"/>
      <c r="V301" s="2801"/>
      <c r="W301" s="2801"/>
      <c r="X301" s="2801"/>
      <c r="Y301" s="2801"/>
      <c r="Z301" s="2801"/>
      <c r="AA301" s="2802"/>
      <c r="AB301" s="2785"/>
      <c r="AC301" s="2797"/>
      <c r="AD301" s="2797"/>
      <c r="AE301" s="2797"/>
      <c r="AF301" s="2797"/>
      <c r="AG301" s="2797"/>
      <c r="AH301" s="2797"/>
      <c r="AI301" s="2797"/>
      <c r="AJ301" s="2797"/>
      <c r="AK301" s="2797"/>
      <c r="AL301" s="2797"/>
      <c r="AM301" s="2797"/>
      <c r="AN301" s="2797"/>
      <c r="AO301" s="2797"/>
      <c r="AP301" s="2797"/>
      <c r="AQ301" s="2799"/>
      <c r="AR301" s="4730"/>
      <c r="AS301" s="4737"/>
      <c r="AT301" s="4737"/>
      <c r="AU301" s="4737"/>
      <c r="AV301" s="4738"/>
      <c r="AW301" s="2758"/>
      <c r="AX301" s="2548" t="s">
        <v>7807</v>
      </c>
      <c r="BA301" s="3438" t="str">
        <f t="shared" si="4"/>
        <v>Please complete all cells in row</v>
      </c>
      <c r="BB301" s="3132">
        <v>3</v>
      </c>
      <c r="BC301" s="3485"/>
    </row>
    <row r="302" spans="2:55" ht="15.75" customHeight="1">
      <c r="B302" s="2790" t="s">
        <v>6457</v>
      </c>
      <c r="C302" s="2792" t="s">
        <v>731</v>
      </c>
      <c r="D302" s="2792">
        <v>3</v>
      </c>
      <c r="E302" s="2801"/>
      <c r="F302" s="2801"/>
      <c r="G302" s="2801"/>
      <c r="H302" s="2801"/>
      <c r="I302" s="2801"/>
      <c r="J302" s="2801"/>
      <c r="K302" s="2802"/>
      <c r="L302" s="2800"/>
      <c r="M302" s="2803"/>
      <c r="N302" s="2801"/>
      <c r="O302" s="2801"/>
      <c r="P302" s="2801"/>
      <c r="Q302" s="2801"/>
      <c r="R302" s="2801"/>
      <c r="S302" s="2802"/>
      <c r="U302" s="2803"/>
      <c r="V302" s="2801"/>
      <c r="W302" s="2801"/>
      <c r="X302" s="2801"/>
      <c r="Y302" s="2801"/>
      <c r="Z302" s="2801"/>
      <c r="AA302" s="2802"/>
      <c r="AB302" s="2785"/>
      <c r="AC302" s="2797"/>
      <c r="AD302" s="2797"/>
      <c r="AE302" s="2797"/>
      <c r="AF302" s="2797"/>
      <c r="AG302" s="2797"/>
      <c r="AH302" s="2797"/>
      <c r="AI302" s="2797"/>
      <c r="AJ302" s="2797"/>
      <c r="AK302" s="2797"/>
      <c r="AL302" s="2797"/>
      <c r="AM302" s="2797"/>
      <c r="AN302" s="2797"/>
      <c r="AO302" s="2797"/>
      <c r="AP302" s="2797"/>
      <c r="AQ302" s="2799"/>
      <c r="AR302" s="4730"/>
      <c r="AS302" s="4737"/>
      <c r="AT302" s="4737"/>
      <c r="AU302" s="4737"/>
      <c r="AV302" s="4738"/>
      <c r="AW302" s="2758"/>
      <c r="AX302" s="2548" t="s">
        <v>7808</v>
      </c>
      <c r="BA302" s="3438" t="str">
        <f t="shared" si="4"/>
        <v>Please complete all cells in row</v>
      </c>
      <c r="BB302" s="3132">
        <v>3</v>
      </c>
      <c r="BC302" s="3485"/>
    </row>
    <row r="303" spans="2:55" ht="15.75" customHeight="1">
      <c r="B303" s="2790" t="s">
        <v>6459</v>
      </c>
      <c r="C303" s="2792" t="s">
        <v>731</v>
      </c>
      <c r="D303" s="2792">
        <v>3</v>
      </c>
      <c r="E303" s="2801"/>
      <c r="F303" s="2801"/>
      <c r="G303" s="2801"/>
      <c r="H303" s="2801"/>
      <c r="I303" s="2801"/>
      <c r="J303" s="2801"/>
      <c r="K303" s="2802"/>
      <c r="L303" s="2800"/>
      <c r="M303" s="2803"/>
      <c r="N303" s="2801"/>
      <c r="O303" s="2801"/>
      <c r="P303" s="2801"/>
      <c r="Q303" s="2801"/>
      <c r="R303" s="2801"/>
      <c r="S303" s="2802"/>
      <c r="U303" s="2803"/>
      <c r="V303" s="2801"/>
      <c r="W303" s="2801"/>
      <c r="X303" s="2801"/>
      <c r="Y303" s="2801"/>
      <c r="Z303" s="2801"/>
      <c r="AA303" s="2802"/>
      <c r="AB303" s="2785"/>
      <c r="AC303" s="2797"/>
      <c r="AD303" s="2797"/>
      <c r="AE303" s="2797"/>
      <c r="AF303" s="2797"/>
      <c r="AG303" s="2797"/>
      <c r="AH303" s="2797"/>
      <c r="AI303" s="2797"/>
      <c r="AJ303" s="2797"/>
      <c r="AK303" s="2797"/>
      <c r="AL303" s="2797"/>
      <c r="AM303" s="2797"/>
      <c r="AN303" s="2797"/>
      <c r="AO303" s="2797"/>
      <c r="AP303" s="2797"/>
      <c r="AQ303" s="2799"/>
      <c r="AR303" s="4730"/>
      <c r="AS303" s="4737"/>
      <c r="AT303" s="4737"/>
      <c r="AU303" s="4737"/>
      <c r="AV303" s="4738"/>
      <c r="AW303" s="2758"/>
      <c r="AX303" s="2548" t="s">
        <v>7809</v>
      </c>
      <c r="BA303" s="3438" t="str">
        <f t="shared" si="4"/>
        <v>Please complete all cells in row</v>
      </c>
      <c r="BB303" s="3132">
        <v>3</v>
      </c>
      <c r="BC303" s="3485"/>
    </row>
    <row r="304" spans="2:55" ht="15.75" customHeight="1">
      <c r="B304" s="2790" t="s">
        <v>6461</v>
      </c>
      <c r="C304" s="2792" t="s">
        <v>731</v>
      </c>
      <c r="D304" s="2792">
        <v>3</v>
      </c>
      <c r="E304" s="2801"/>
      <c r="F304" s="2801"/>
      <c r="G304" s="2801"/>
      <c r="H304" s="2801"/>
      <c r="I304" s="2801"/>
      <c r="J304" s="2801"/>
      <c r="K304" s="2802"/>
      <c r="L304" s="2800"/>
      <c r="M304" s="2803"/>
      <c r="N304" s="2801"/>
      <c r="O304" s="2801"/>
      <c r="P304" s="2801"/>
      <c r="Q304" s="2801"/>
      <c r="R304" s="2801"/>
      <c r="S304" s="2802"/>
      <c r="U304" s="2803"/>
      <c r="V304" s="2801"/>
      <c r="W304" s="2801"/>
      <c r="X304" s="2801"/>
      <c r="Y304" s="2801"/>
      <c r="Z304" s="2801"/>
      <c r="AA304" s="2802"/>
      <c r="AB304" s="2785"/>
      <c r="AC304" s="2797"/>
      <c r="AD304" s="2797"/>
      <c r="AE304" s="2797"/>
      <c r="AF304" s="2797"/>
      <c r="AG304" s="2797"/>
      <c r="AH304" s="2797"/>
      <c r="AI304" s="2797"/>
      <c r="AJ304" s="2797"/>
      <c r="AK304" s="2797"/>
      <c r="AL304" s="2797"/>
      <c r="AM304" s="2797"/>
      <c r="AN304" s="2797"/>
      <c r="AO304" s="2797"/>
      <c r="AP304" s="2797"/>
      <c r="AQ304" s="2799"/>
      <c r="AR304" s="4730"/>
      <c r="AS304" s="4737"/>
      <c r="AT304" s="4737"/>
      <c r="AU304" s="4737"/>
      <c r="AV304" s="4738"/>
      <c r="AW304" s="2758"/>
      <c r="AX304" s="2548" t="s">
        <v>7810</v>
      </c>
      <c r="BA304" s="3438" t="str">
        <f t="shared" si="4"/>
        <v>Please complete all cells in row</v>
      </c>
      <c r="BB304" s="3132">
        <v>3</v>
      </c>
      <c r="BC304" s="3485"/>
    </row>
    <row r="305" spans="2:55" ht="15.75" customHeight="1">
      <c r="B305" s="2790" t="s">
        <v>6463</v>
      </c>
      <c r="C305" s="2792" t="s">
        <v>731</v>
      </c>
      <c r="D305" s="2792">
        <v>3</v>
      </c>
      <c r="E305" s="2801"/>
      <c r="F305" s="2801"/>
      <c r="G305" s="2801"/>
      <c r="H305" s="2801"/>
      <c r="I305" s="2801"/>
      <c r="J305" s="2801"/>
      <c r="K305" s="2802"/>
      <c r="L305" s="2800"/>
      <c r="M305" s="2803"/>
      <c r="N305" s="2801"/>
      <c r="O305" s="2801"/>
      <c r="P305" s="2801"/>
      <c r="Q305" s="2801"/>
      <c r="R305" s="2801"/>
      <c r="S305" s="2802"/>
      <c r="U305" s="2803"/>
      <c r="V305" s="2801"/>
      <c r="W305" s="2801"/>
      <c r="X305" s="2801"/>
      <c r="Y305" s="2801"/>
      <c r="Z305" s="2801"/>
      <c r="AA305" s="2802"/>
      <c r="AB305" s="2785"/>
      <c r="AC305" s="2797"/>
      <c r="AD305" s="2797"/>
      <c r="AE305" s="2797"/>
      <c r="AF305" s="2797"/>
      <c r="AG305" s="2797"/>
      <c r="AH305" s="2797"/>
      <c r="AI305" s="2797"/>
      <c r="AJ305" s="2797"/>
      <c r="AK305" s="2797"/>
      <c r="AL305" s="2797"/>
      <c r="AM305" s="2797"/>
      <c r="AN305" s="2797"/>
      <c r="AO305" s="2797"/>
      <c r="AP305" s="2797"/>
      <c r="AQ305" s="2799"/>
      <c r="AR305" s="4730"/>
      <c r="AS305" s="4737"/>
      <c r="AT305" s="4737"/>
      <c r="AU305" s="4737"/>
      <c r="AV305" s="4738"/>
      <c r="AW305" s="2758"/>
      <c r="AX305" s="2548" t="s">
        <v>7811</v>
      </c>
      <c r="BA305" s="3438" t="str">
        <f t="shared" si="4"/>
        <v>Please complete all cells in row</v>
      </c>
      <c r="BB305" s="3132">
        <v>3</v>
      </c>
      <c r="BC305" s="3485"/>
    </row>
    <row r="306" spans="2:55" ht="15.75" customHeight="1">
      <c r="B306" s="2790" t="s">
        <v>6465</v>
      </c>
      <c r="C306" s="2792" t="s">
        <v>731</v>
      </c>
      <c r="D306" s="2792">
        <v>3</v>
      </c>
      <c r="E306" s="2801"/>
      <c r="F306" s="2801"/>
      <c r="G306" s="2801"/>
      <c r="H306" s="2801"/>
      <c r="I306" s="2801"/>
      <c r="J306" s="2801"/>
      <c r="K306" s="2802"/>
      <c r="L306" s="2800"/>
      <c r="M306" s="2803"/>
      <c r="N306" s="2801"/>
      <c r="O306" s="2801"/>
      <c r="P306" s="2801"/>
      <c r="Q306" s="2801"/>
      <c r="R306" s="2801"/>
      <c r="S306" s="2802"/>
      <c r="U306" s="2803"/>
      <c r="V306" s="2801"/>
      <c r="W306" s="2801"/>
      <c r="X306" s="2801"/>
      <c r="Y306" s="2801"/>
      <c r="Z306" s="2801"/>
      <c r="AA306" s="2802"/>
      <c r="AB306" s="2785"/>
      <c r="AC306" s="2797"/>
      <c r="AD306" s="2797"/>
      <c r="AE306" s="2797"/>
      <c r="AF306" s="2797"/>
      <c r="AG306" s="2797"/>
      <c r="AH306" s="2797"/>
      <c r="AI306" s="2797"/>
      <c r="AJ306" s="2797"/>
      <c r="AK306" s="2797"/>
      <c r="AL306" s="2797"/>
      <c r="AM306" s="2797"/>
      <c r="AN306" s="2797"/>
      <c r="AO306" s="2797"/>
      <c r="AP306" s="2797"/>
      <c r="AQ306" s="2799"/>
      <c r="AR306" s="4730"/>
      <c r="AS306" s="4737"/>
      <c r="AT306" s="4737"/>
      <c r="AU306" s="4737"/>
      <c r="AV306" s="4738"/>
      <c r="AW306" s="2758"/>
      <c r="AX306" s="2548" t="s">
        <v>7812</v>
      </c>
      <c r="BA306" s="3438" t="str">
        <f t="shared" si="4"/>
        <v>Please complete all cells in row</v>
      </c>
      <c r="BB306" s="3132">
        <v>3</v>
      </c>
      <c r="BC306" s="3485"/>
    </row>
    <row r="307" spans="2:55" ht="15.75" customHeight="1">
      <c r="B307" s="2790" t="s">
        <v>6467</v>
      </c>
      <c r="C307" s="2792" t="s">
        <v>731</v>
      </c>
      <c r="D307" s="2792">
        <v>3</v>
      </c>
      <c r="E307" s="2801"/>
      <c r="F307" s="2801"/>
      <c r="G307" s="2801"/>
      <c r="H307" s="2801"/>
      <c r="I307" s="2801"/>
      <c r="J307" s="2801"/>
      <c r="K307" s="2802"/>
      <c r="L307" s="2800"/>
      <c r="M307" s="2803"/>
      <c r="N307" s="2801"/>
      <c r="O307" s="2801"/>
      <c r="P307" s="2801"/>
      <c r="Q307" s="2801"/>
      <c r="R307" s="2801"/>
      <c r="S307" s="2802"/>
      <c r="U307" s="2803"/>
      <c r="V307" s="2801"/>
      <c r="W307" s="2801"/>
      <c r="X307" s="2801"/>
      <c r="Y307" s="2801"/>
      <c r="Z307" s="2801"/>
      <c r="AA307" s="2802"/>
      <c r="AB307" s="2785"/>
      <c r="AC307" s="2797"/>
      <c r="AD307" s="2797"/>
      <c r="AE307" s="2797"/>
      <c r="AF307" s="2797"/>
      <c r="AG307" s="2797"/>
      <c r="AH307" s="2797"/>
      <c r="AI307" s="2797"/>
      <c r="AJ307" s="2797"/>
      <c r="AK307" s="2797"/>
      <c r="AL307" s="2797"/>
      <c r="AM307" s="2797"/>
      <c r="AN307" s="2797"/>
      <c r="AO307" s="2797"/>
      <c r="AP307" s="2797"/>
      <c r="AQ307" s="2799"/>
      <c r="AR307" s="4730"/>
      <c r="AS307" s="4737"/>
      <c r="AT307" s="4737"/>
      <c r="AU307" s="4737"/>
      <c r="AV307" s="4738"/>
      <c r="AW307" s="2758"/>
      <c r="AX307" s="2548" t="s">
        <v>7813</v>
      </c>
      <c r="BA307" s="3438" t="str">
        <f t="shared" si="4"/>
        <v>Please complete all cells in row</v>
      </c>
      <c r="BB307" s="3132">
        <v>3</v>
      </c>
      <c r="BC307" s="3485"/>
    </row>
    <row r="308" spans="2:55" ht="15.75" customHeight="1">
      <c r="B308" s="2790" t="s">
        <v>6469</v>
      </c>
      <c r="C308" s="2792" t="s">
        <v>731</v>
      </c>
      <c r="D308" s="2792">
        <v>3</v>
      </c>
      <c r="E308" s="2801"/>
      <c r="F308" s="2801"/>
      <c r="G308" s="2801"/>
      <c r="H308" s="2801"/>
      <c r="I308" s="2801"/>
      <c r="J308" s="2801"/>
      <c r="K308" s="2802"/>
      <c r="L308" s="2800"/>
      <c r="M308" s="2803"/>
      <c r="N308" s="2801"/>
      <c r="O308" s="2801"/>
      <c r="P308" s="2801"/>
      <c r="Q308" s="2801"/>
      <c r="R308" s="2801"/>
      <c r="S308" s="2802"/>
      <c r="U308" s="2803"/>
      <c r="V308" s="2801"/>
      <c r="W308" s="2801"/>
      <c r="X308" s="2801"/>
      <c r="Y308" s="2801"/>
      <c r="Z308" s="2801"/>
      <c r="AA308" s="2802"/>
      <c r="AB308" s="2785"/>
      <c r="AC308" s="2797"/>
      <c r="AD308" s="2797"/>
      <c r="AE308" s="2797"/>
      <c r="AF308" s="2797"/>
      <c r="AG308" s="2797"/>
      <c r="AH308" s="2797"/>
      <c r="AI308" s="2797"/>
      <c r="AJ308" s="2797"/>
      <c r="AK308" s="2797"/>
      <c r="AL308" s="2797"/>
      <c r="AM308" s="2797"/>
      <c r="AN308" s="2797"/>
      <c r="AO308" s="2797"/>
      <c r="AP308" s="2797"/>
      <c r="AQ308" s="2799"/>
      <c r="AR308" s="4730"/>
      <c r="AS308" s="4737"/>
      <c r="AT308" s="4737"/>
      <c r="AU308" s="4737"/>
      <c r="AV308" s="4738"/>
      <c r="AW308" s="2758"/>
      <c r="AX308" s="2548" t="s">
        <v>7814</v>
      </c>
      <c r="BA308" s="3438" t="str">
        <f t="shared" si="4"/>
        <v>Please complete all cells in row</v>
      </c>
      <c r="BB308" s="3132">
        <v>3</v>
      </c>
      <c r="BC308" s="3485"/>
    </row>
    <row r="309" spans="2:55" ht="15.75" customHeight="1">
      <c r="B309" s="2790" t="s">
        <v>6471</v>
      </c>
      <c r="C309" s="2792" t="s">
        <v>731</v>
      </c>
      <c r="D309" s="2792">
        <v>3</v>
      </c>
      <c r="E309" s="2801"/>
      <c r="F309" s="2801"/>
      <c r="G309" s="2801"/>
      <c r="H309" s="2801"/>
      <c r="I309" s="2801"/>
      <c r="J309" s="2801"/>
      <c r="K309" s="2802"/>
      <c r="L309" s="2800"/>
      <c r="M309" s="2803"/>
      <c r="N309" s="2801"/>
      <c r="O309" s="2801"/>
      <c r="P309" s="2801"/>
      <c r="Q309" s="2801"/>
      <c r="R309" s="2801"/>
      <c r="S309" s="2802"/>
      <c r="U309" s="2803"/>
      <c r="V309" s="2801"/>
      <c r="W309" s="2801"/>
      <c r="X309" s="2801"/>
      <c r="Y309" s="2801"/>
      <c r="Z309" s="2801"/>
      <c r="AA309" s="2802"/>
      <c r="AB309" s="2785"/>
      <c r="AC309" s="2797"/>
      <c r="AD309" s="2797"/>
      <c r="AE309" s="2797"/>
      <c r="AF309" s="2797"/>
      <c r="AG309" s="2797"/>
      <c r="AH309" s="2797"/>
      <c r="AI309" s="2797"/>
      <c r="AJ309" s="2797"/>
      <c r="AK309" s="2797"/>
      <c r="AL309" s="2797"/>
      <c r="AM309" s="2797"/>
      <c r="AN309" s="2797"/>
      <c r="AO309" s="2797"/>
      <c r="AP309" s="2797"/>
      <c r="AQ309" s="2799"/>
      <c r="AR309" s="4730"/>
      <c r="AS309" s="4737"/>
      <c r="AT309" s="4737"/>
      <c r="AU309" s="4737"/>
      <c r="AV309" s="4738"/>
      <c r="AW309" s="2758"/>
      <c r="AX309" s="2548" t="s">
        <v>7815</v>
      </c>
      <c r="BA309" s="3438" t="str">
        <f t="shared" si="4"/>
        <v>Please complete all cells in row</v>
      </c>
      <c r="BB309" s="3132">
        <v>3</v>
      </c>
      <c r="BC309" s="3485"/>
    </row>
    <row r="310" spans="2:55" ht="15.75" customHeight="1">
      <c r="B310" s="2790" t="s">
        <v>6473</v>
      </c>
      <c r="C310" s="2792" t="s">
        <v>731</v>
      </c>
      <c r="D310" s="2792">
        <v>3</v>
      </c>
      <c r="E310" s="2801"/>
      <c r="F310" s="2801"/>
      <c r="G310" s="2801"/>
      <c r="H310" s="2801"/>
      <c r="I310" s="2801"/>
      <c r="J310" s="2801"/>
      <c r="K310" s="2802"/>
      <c r="L310" s="2800"/>
      <c r="M310" s="2803"/>
      <c r="N310" s="2801"/>
      <c r="O310" s="2801"/>
      <c r="P310" s="2801"/>
      <c r="Q310" s="2801"/>
      <c r="R310" s="2801"/>
      <c r="S310" s="2802"/>
      <c r="U310" s="2803"/>
      <c r="V310" s="2801"/>
      <c r="W310" s="2801"/>
      <c r="X310" s="2801"/>
      <c r="Y310" s="2801"/>
      <c r="Z310" s="2801"/>
      <c r="AA310" s="2802"/>
      <c r="AB310" s="2785"/>
      <c r="AC310" s="2797"/>
      <c r="AD310" s="2797"/>
      <c r="AE310" s="2797"/>
      <c r="AF310" s="2797"/>
      <c r="AG310" s="2797"/>
      <c r="AH310" s="2797"/>
      <c r="AI310" s="2797"/>
      <c r="AJ310" s="2797"/>
      <c r="AK310" s="2797"/>
      <c r="AL310" s="2797"/>
      <c r="AM310" s="2797"/>
      <c r="AN310" s="2797"/>
      <c r="AO310" s="2797"/>
      <c r="AP310" s="2797"/>
      <c r="AQ310" s="2799"/>
      <c r="AR310" s="4730"/>
      <c r="AS310" s="4737"/>
      <c r="AT310" s="4737"/>
      <c r="AU310" s="4737"/>
      <c r="AV310" s="4738"/>
      <c r="AW310" s="2758"/>
      <c r="AX310" s="2548" t="s">
        <v>7816</v>
      </c>
      <c r="BA310" s="3438" t="str">
        <f t="shared" si="4"/>
        <v>Please complete all cells in row</v>
      </c>
      <c r="BB310" s="3132">
        <v>3</v>
      </c>
      <c r="BC310" s="3485"/>
    </row>
    <row r="311" spans="2:55" ht="15.75" customHeight="1">
      <c r="B311" s="2790" t="s">
        <v>6475</v>
      </c>
      <c r="C311" s="2792" t="s">
        <v>731</v>
      </c>
      <c r="D311" s="2792">
        <v>3</v>
      </c>
      <c r="E311" s="2801"/>
      <c r="F311" s="2801"/>
      <c r="G311" s="2801"/>
      <c r="H311" s="2801"/>
      <c r="I311" s="2801"/>
      <c r="J311" s="2801"/>
      <c r="K311" s="2802"/>
      <c r="L311" s="2800"/>
      <c r="M311" s="2803"/>
      <c r="N311" s="2801"/>
      <c r="O311" s="2801"/>
      <c r="P311" s="2801"/>
      <c r="Q311" s="2801"/>
      <c r="R311" s="2801"/>
      <c r="S311" s="2802"/>
      <c r="U311" s="2803"/>
      <c r="V311" s="2801"/>
      <c r="W311" s="2801"/>
      <c r="X311" s="2801"/>
      <c r="Y311" s="2801"/>
      <c r="Z311" s="2801"/>
      <c r="AA311" s="2802"/>
      <c r="AB311" s="2785"/>
      <c r="AC311" s="2797"/>
      <c r="AD311" s="2797"/>
      <c r="AE311" s="2797"/>
      <c r="AF311" s="2797"/>
      <c r="AG311" s="2797"/>
      <c r="AH311" s="2797"/>
      <c r="AI311" s="2797"/>
      <c r="AJ311" s="2797"/>
      <c r="AK311" s="2797"/>
      <c r="AL311" s="2797"/>
      <c r="AM311" s="2797"/>
      <c r="AN311" s="2797"/>
      <c r="AO311" s="2797"/>
      <c r="AP311" s="2797"/>
      <c r="AQ311" s="2799"/>
      <c r="AR311" s="4730"/>
      <c r="AS311" s="4737"/>
      <c r="AT311" s="4737"/>
      <c r="AU311" s="4737"/>
      <c r="AV311" s="4738"/>
      <c r="AW311" s="2758"/>
      <c r="AX311" s="2548" t="s">
        <v>7817</v>
      </c>
      <c r="BA311" s="3438" t="str">
        <f t="shared" si="4"/>
        <v>Please complete all cells in row</v>
      </c>
      <c r="BB311" s="3132">
        <v>3</v>
      </c>
      <c r="BC311" s="3485"/>
    </row>
    <row r="312" spans="2:55" ht="15.75" customHeight="1">
      <c r="B312" s="2790" t="s">
        <v>6477</v>
      </c>
      <c r="C312" s="2792" t="s">
        <v>731</v>
      </c>
      <c r="D312" s="2792">
        <v>3</v>
      </c>
      <c r="E312" s="2801"/>
      <c r="F312" s="2801"/>
      <c r="G312" s="2801"/>
      <c r="H312" s="2801"/>
      <c r="I312" s="2801"/>
      <c r="J312" s="2801"/>
      <c r="K312" s="2802"/>
      <c r="L312" s="2800"/>
      <c r="M312" s="2803"/>
      <c r="N312" s="2801"/>
      <c r="O312" s="2801"/>
      <c r="P312" s="2801"/>
      <c r="Q312" s="2801"/>
      <c r="R312" s="2801"/>
      <c r="S312" s="2802"/>
      <c r="U312" s="2803"/>
      <c r="V312" s="2801"/>
      <c r="W312" s="2801"/>
      <c r="X312" s="2801"/>
      <c r="Y312" s="2801"/>
      <c r="Z312" s="2801"/>
      <c r="AA312" s="2802"/>
      <c r="AB312" s="2785"/>
      <c r="AC312" s="2797"/>
      <c r="AD312" s="2797"/>
      <c r="AE312" s="2797"/>
      <c r="AF312" s="2797"/>
      <c r="AG312" s="2797"/>
      <c r="AH312" s="2797"/>
      <c r="AI312" s="2797"/>
      <c r="AJ312" s="2797"/>
      <c r="AK312" s="2797"/>
      <c r="AL312" s="2797"/>
      <c r="AM312" s="2797"/>
      <c r="AN312" s="2797"/>
      <c r="AO312" s="2797"/>
      <c r="AP312" s="2797"/>
      <c r="AQ312" s="2799"/>
      <c r="AR312" s="4730"/>
      <c r="AS312" s="4737"/>
      <c r="AT312" s="4737"/>
      <c r="AU312" s="4737"/>
      <c r="AV312" s="4738"/>
      <c r="AW312" s="2758"/>
      <c r="AX312" s="2548" t="s">
        <v>7818</v>
      </c>
      <c r="BA312" s="3438" t="str">
        <f t="shared" si="4"/>
        <v>Please complete all cells in row</v>
      </c>
      <c r="BB312" s="3132">
        <v>3</v>
      </c>
      <c r="BC312" s="3485"/>
    </row>
    <row r="313" spans="2:55" ht="15.75" customHeight="1">
      <c r="B313" s="2790" t="s">
        <v>6479</v>
      </c>
      <c r="C313" s="2792" t="s">
        <v>731</v>
      </c>
      <c r="D313" s="2792">
        <v>3</v>
      </c>
      <c r="E313" s="2801"/>
      <c r="F313" s="2801"/>
      <c r="G313" s="2801"/>
      <c r="H313" s="2801"/>
      <c r="I313" s="2801"/>
      <c r="J313" s="2801"/>
      <c r="K313" s="2802"/>
      <c r="L313" s="2800"/>
      <c r="M313" s="2803"/>
      <c r="N313" s="2801"/>
      <c r="O313" s="2801"/>
      <c r="P313" s="2801"/>
      <c r="Q313" s="2801"/>
      <c r="R313" s="2801"/>
      <c r="S313" s="2802"/>
      <c r="U313" s="2803"/>
      <c r="V313" s="2801"/>
      <c r="W313" s="2801"/>
      <c r="X313" s="2801"/>
      <c r="Y313" s="2801"/>
      <c r="Z313" s="2801"/>
      <c r="AA313" s="2802"/>
      <c r="AB313" s="2785"/>
      <c r="AC313" s="2797"/>
      <c r="AD313" s="2797"/>
      <c r="AE313" s="2797"/>
      <c r="AF313" s="2797"/>
      <c r="AG313" s="2797"/>
      <c r="AH313" s="2797"/>
      <c r="AI313" s="2797"/>
      <c r="AJ313" s="2797"/>
      <c r="AK313" s="2797"/>
      <c r="AL313" s="2797"/>
      <c r="AM313" s="2797"/>
      <c r="AN313" s="2797"/>
      <c r="AO313" s="2797"/>
      <c r="AP313" s="2797"/>
      <c r="AQ313" s="2799"/>
      <c r="AR313" s="4730"/>
      <c r="AS313" s="4737"/>
      <c r="AT313" s="4737"/>
      <c r="AU313" s="4737"/>
      <c r="AV313" s="4738"/>
      <c r="AW313" s="2758"/>
      <c r="AX313" s="2548" t="s">
        <v>7819</v>
      </c>
      <c r="BA313" s="3438" t="str">
        <f t="shared" si="4"/>
        <v>Please complete all cells in row</v>
      </c>
      <c r="BB313" s="3132">
        <v>3</v>
      </c>
      <c r="BC313" s="3485"/>
    </row>
    <row r="314" spans="2:55" ht="15.75" customHeight="1">
      <c r="B314" s="2790" t="s">
        <v>6481</v>
      </c>
      <c r="C314" s="2792" t="s">
        <v>731</v>
      </c>
      <c r="D314" s="2792">
        <v>3</v>
      </c>
      <c r="E314" s="2801"/>
      <c r="F314" s="2801"/>
      <c r="G314" s="2801"/>
      <c r="H314" s="2801"/>
      <c r="I314" s="2801"/>
      <c r="J314" s="2801"/>
      <c r="K314" s="2802"/>
      <c r="L314" s="2800"/>
      <c r="M314" s="2803"/>
      <c r="N314" s="2801"/>
      <c r="O314" s="2801"/>
      <c r="P314" s="2801"/>
      <c r="Q314" s="2801"/>
      <c r="R314" s="2801"/>
      <c r="S314" s="2802"/>
      <c r="U314" s="2803"/>
      <c r="V314" s="2801"/>
      <c r="W314" s="2801"/>
      <c r="X314" s="2801"/>
      <c r="Y314" s="2801"/>
      <c r="Z314" s="2801"/>
      <c r="AA314" s="2802"/>
      <c r="AB314" s="2785"/>
      <c r="AC314" s="2797"/>
      <c r="AD314" s="2797"/>
      <c r="AE314" s="2797"/>
      <c r="AF314" s="2797"/>
      <c r="AG314" s="2797"/>
      <c r="AH314" s="2797"/>
      <c r="AI314" s="2797"/>
      <c r="AJ314" s="2797"/>
      <c r="AK314" s="2797"/>
      <c r="AL314" s="2797"/>
      <c r="AM314" s="2797"/>
      <c r="AN314" s="2797"/>
      <c r="AO314" s="2797"/>
      <c r="AP314" s="2797"/>
      <c r="AQ314" s="2799"/>
      <c r="AR314" s="4730"/>
      <c r="AS314" s="4737"/>
      <c r="AT314" s="4737"/>
      <c r="AU314" s="4737"/>
      <c r="AV314" s="4738"/>
      <c r="AW314" s="2758"/>
      <c r="AX314" s="2548" t="s">
        <v>7820</v>
      </c>
      <c r="BA314" s="3438" t="str">
        <f t="shared" si="4"/>
        <v>Please complete all cells in row</v>
      </c>
      <c r="BB314" s="3132">
        <v>3</v>
      </c>
      <c r="BC314" s="3485"/>
    </row>
    <row r="315" spans="2:55" ht="15.75" customHeight="1">
      <c r="B315" s="2790" t="s">
        <v>6483</v>
      </c>
      <c r="C315" s="2792" t="s">
        <v>731</v>
      </c>
      <c r="D315" s="2792">
        <v>3</v>
      </c>
      <c r="E315" s="2801"/>
      <c r="F315" s="2801"/>
      <c r="G315" s="2801"/>
      <c r="H315" s="2801"/>
      <c r="I315" s="2801"/>
      <c r="J315" s="2801"/>
      <c r="K315" s="2802"/>
      <c r="L315" s="2800"/>
      <c r="M315" s="2803"/>
      <c r="N315" s="2801"/>
      <c r="O315" s="2801"/>
      <c r="P315" s="2801"/>
      <c r="Q315" s="2801"/>
      <c r="R315" s="2801"/>
      <c r="S315" s="2802"/>
      <c r="U315" s="2803"/>
      <c r="V315" s="2801"/>
      <c r="W315" s="2801"/>
      <c r="X315" s="2801"/>
      <c r="Y315" s="2801"/>
      <c r="Z315" s="2801"/>
      <c r="AA315" s="2802"/>
      <c r="AB315" s="2785"/>
      <c r="AC315" s="2797"/>
      <c r="AD315" s="2797"/>
      <c r="AE315" s="2797"/>
      <c r="AF315" s="2797"/>
      <c r="AG315" s="2797"/>
      <c r="AH315" s="2797"/>
      <c r="AI315" s="2797"/>
      <c r="AJ315" s="2797"/>
      <c r="AK315" s="2797"/>
      <c r="AL315" s="2797"/>
      <c r="AM315" s="2797"/>
      <c r="AN315" s="2797"/>
      <c r="AO315" s="2797"/>
      <c r="AP315" s="2797"/>
      <c r="AQ315" s="2799"/>
      <c r="AR315" s="4730"/>
      <c r="AS315" s="4737"/>
      <c r="AT315" s="4737"/>
      <c r="AU315" s="4737"/>
      <c r="AV315" s="4738"/>
      <c r="AW315" s="2758"/>
      <c r="AX315" s="2548" t="s">
        <v>7821</v>
      </c>
      <c r="BA315" s="3438" t="str">
        <f t="shared" si="4"/>
        <v>Please complete all cells in row</v>
      </c>
      <c r="BB315" s="3132">
        <v>3</v>
      </c>
      <c r="BC315" s="3485"/>
    </row>
    <row r="316" spans="2:55" ht="15.75" customHeight="1">
      <c r="B316" s="2790" t="s">
        <v>6485</v>
      </c>
      <c r="C316" s="2792" t="s">
        <v>731</v>
      </c>
      <c r="D316" s="2792">
        <v>3</v>
      </c>
      <c r="E316" s="2801"/>
      <c r="F316" s="2801"/>
      <c r="G316" s="2801"/>
      <c r="H316" s="2801"/>
      <c r="I316" s="2801"/>
      <c r="J316" s="2801"/>
      <c r="K316" s="2802"/>
      <c r="L316" s="2800"/>
      <c r="M316" s="2803"/>
      <c r="N316" s="2801"/>
      <c r="O316" s="2801"/>
      <c r="P316" s="2801"/>
      <c r="Q316" s="2801"/>
      <c r="R316" s="2801"/>
      <c r="S316" s="2802"/>
      <c r="U316" s="2803"/>
      <c r="V316" s="2801"/>
      <c r="W316" s="2801"/>
      <c r="X316" s="2801"/>
      <c r="Y316" s="2801"/>
      <c r="Z316" s="2801"/>
      <c r="AA316" s="2802"/>
      <c r="AB316" s="2785"/>
      <c r="AC316" s="2797"/>
      <c r="AD316" s="2797"/>
      <c r="AE316" s="2797"/>
      <c r="AF316" s="2797"/>
      <c r="AG316" s="2797"/>
      <c r="AH316" s="2797"/>
      <c r="AI316" s="2797"/>
      <c r="AJ316" s="2797"/>
      <c r="AK316" s="2797"/>
      <c r="AL316" s="2797"/>
      <c r="AM316" s="2797"/>
      <c r="AN316" s="2797"/>
      <c r="AO316" s="2797"/>
      <c r="AP316" s="2797"/>
      <c r="AQ316" s="2799"/>
      <c r="AR316" s="4730"/>
      <c r="AS316" s="4737"/>
      <c r="AT316" s="4737"/>
      <c r="AU316" s="4737"/>
      <c r="AV316" s="4738"/>
      <c r="AW316" s="2758"/>
      <c r="AX316" s="2548" t="s">
        <v>7822</v>
      </c>
      <c r="BA316" s="3438" t="str">
        <f t="shared" si="4"/>
        <v>Please complete all cells in row</v>
      </c>
      <c r="BB316" s="3132">
        <v>3</v>
      </c>
      <c r="BC316" s="3485"/>
    </row>
    <row r="317" spans="2:55" ht="15.75" customHeight="1">
      <c r="B317" s="2790" t="s">
        <v>6487</v>
      </c>
      <c r="C317" s="2792" t="s">
        <v>731</v>
      </c>
      <c r="D317" s="2792">
        <v>3</v>
      </c>
      <c r="E317" s="2801"/>
      <c r="F317" s="2801"/>
      <c r="G317" s="2801"/>
      <c r="H317" s="2801"/>
      <c r="I317" s="2801"/>
      <c r="J317" s="2801"/>
      <c r="K317" s="2802"/>
      <c r="L317" s="2800"/>
      <c r="M317" s="2803"/>
      <c r="N317" s="2801"/>
      <c r="O317" s="2801"/>
      <c r="P317" s="2801"/>
      <c r="Q317" s="2801"/>
      <c r="R317" s="2801"/>
      <c r="S317" s="2802"/>
      <c r="U317" s="2803"/>
      <c r="V317" s="2801"/>
      <c r="W317" s="2801"/>
      <c r="X317" s="2801"/>
      <c r="Y317" s="2801"/>
      <c r="Z317" s="2801"/>
      <c r="AA317" s="2802"/>
      <c r="AB317" s="2785"/>
      <c r="AC317" s="2797"/>
      <c r="AD317" s="2797"/>
      <c r="AE317" s="2797"/>
      <c r="AF317" s="2797"/>
      <c r="AG317" s="2797"/>
      <c r="AH317" s="2797"/>
      <c r="AI317" s="2797"/>
      <c r="AJ317" s="2797"/>
      <c r="AK317" s="2797"/>
      <c r="AL317" s="2797"/>
      <c r="AM317" s="2797"/>
      <c r="AN317" s="2797"/>
      <c r="AO317" s="2797"/>
      <c r="AP317" s="2797"/>
      <c r="AQ317" s="2799"/>
      <c r="AR317" s="4730"/>
      <c r="AS317" s="4737"/>
      <c r="AT317" s="4737"/>
      <c r="AU317" s="4737"/>
      <c r="AV317" s="4738"/>
      <c r="AW317" s="2758"/>
      <c r="AX317" s="2548" t="s">
        <v>7823</v>
      </c>
      <c r="BA317" s="3438" t="str">
        <f t="shared" si="4"/>
        <v>Please complete all cells in row</v>
      </c>
      <c r="BB317" s="3132">
        <v>3</v>
      </c>
      <c r="BC317" s="3485"/>
    </row>
    <row r="318" spans="2:55" ht="15.75" customHeight="1">
      <c r="B318" s="2790" t="s">
        <v>6489</v>
      </c>
      <c r="C318" s="2792" t="s">
        <v>731</v>
      </c>
      <c r="D318" s="2792">
        <v>3</v>
      </c>
      <c r="E318" s="2801"/>
      <c r="F318" s="2801"/>
      <c r="G318" s="2801"/>
      <c r="H318" s="2801"/>
      <c r="I318" s="2801"/>
      <c r="J318" s="2801"/>
      <c r="K318" s="2802"/>
      <c r="L318" s="2800"/>
      <c r="M318" s="2803"/>
      <c r="N318" s="2801"/>
      <c r="O318" s="2801"/>
      <c r="P318" s="2801"/>
      <c r="Q318" s="2801"/>
      <c r="R318" s="2801"/>
      <c r="S318" s="2802"/>
      <c r="U318" s="2803"/>
      <c r="V318" s="2801"/>
      <c r="W318" s="2801"/>
      <c r="X318" s="2801"/>
      <c r="Y318" s="2801"/>
      <c r="Z318" s="2801"/>
      <c r="AA318" s="2802"/>
      <c r="AB318" s="2785"/>
      <c r="AC318" s="2797"/>
      <c r="AD318" s="2797"/>
      <c r="AE318" s="2797"/>
      <c r="AF318" s="2797"/>
      <c r="AG318" s="2797"/>
      <c r="AH318" s="2797"/>
      <c r="AI318" s="2797"/>
      <c r="AJ318" s="2797"/>
      <c r="AK318" s="2797"/>
      <c r="AL318" s="2797"/>
      <c r="AM318" s="2797"/>
      <c r="AN318" s="2797"/>
      <c r="AO318" s="2797"/>
      <c r="AP318" s="2797"/>
      <c r="AQ318" s="2799"/>
      <c r="AR318" s="4730"/>
      <c r="AS318" s="4737"/>
      <c r="AT318" s="4737"/>
      <c r="AU318" s="4737"/>
      <c r="AV318" s="4738"/>
      <c r="AW318" s="2758"/>
      <c r="AX318" s="2548" t="s">
        <v>7824</v>
      </c>
      <c r="BA318" s="3438" t="str">
        <f t="shared" si="4"/>
        <v>Please complete all cells in row</v>
      </c>
      <c r="BB318" s="3132">
        <v>3</v>
      </c>
      <c r="BC318" s="3485"/>
    </row>
    <row r="319" spans="2:55" ht="15.75" customHeight="1">
      <c r="B319" s="2790" t="s">
        <v>6491</v>
      </c>
      <c r="C319" s="2792" t="s">
        <v>731</v>
      </c>
      <c r="D319" s="2792">
        <v>3</v>
      </c>
      <c r="E319" s="2801"/>
      <c r="F319" s="2801"/>
      <c r="G319" s="2801"/>
      <c r="H319" s="2801"/>
      <c r="I319" s="2801"/>
      <c r="J319" s="2801"/>
      <c r="K319" s="2802"/>
      <c r="L319" s="2800"/>
      <c r="M319" s="2803"/>
      <c r="N319" s="2801"/>
      <c r="O319" s="2801"/>
      <c r="P319" s="2801"/>
      <c r="Q319" s="2801"/>
      <c r="R319" s="2801"/>
      <c r="S319" s="2802"/>
      <c r="U319" s="2803"/>
      <c r="V319" s="2801"/>
      <c r="W319" s="2801"/>
      <c r="X319" s="2801"/>
      <c r="Y319" s="2801"/>
      <c r="Z319" s="2801"/>
      <c r="AA319" s="2802"/>
      <c r="AB319" s="2785"/>
      <c r="AC319" s="2797"/>
      <c r="AD319" s="2797"/>
      <c r="AE319" s="2797"/>
      <c r="AF319" s="2797"/>
      <c r="AG319" s="2797"/>
      <c r="AH319" s="2797"/>
      <c r="AI319" s="2797"/>
      <c r="AJ319" s="2797"/>
      <c r="AK319" s="2797"/>
      <c r="AL319" s="2797"/>
      <c r="AM319" s="2797"/>
      <c r="AN319" s="2797"/>
      <c r="AO319" s="2797"/>
      <c r="AP319" s="2797"/>
      <c r="AQ319" s="2799"/>
      <c r="AR319" s="4730"/>
      <c r="AS319" s="4737"/>
      <c r="AT319" s="4737"/>
      <c r="AU319" s="4737"/>
      <c r="AV319" s="4738"/>
      <c r="AW319" s="2758"/>
      <c r="AX319" s="2548" t="s">
        <v>7825</v>
      </c>
      <c r="BA319" s="3438" t="str">
        <f t="shared" si="4"/>
        <v>Please complete all cells in row</v>
      </c>
      <c r="BB319" s="3132">
        <v>3</v>
      </c>
      <c r="BC319" s="3485"/>
    </row>
    <row r="320" spans="2:55" ht="15.75" customHeight="1">
      <c r="B320" s="2790" t="s">
        <v>6493</v>
      </c>
      <c r="C320" s="2792" t="s">
        <v>731</v>
      </c>
      <c r="D320" s="2792">
        <v>3</v>
      </c>
      <c r="E320" s="2801"/>
      <c r="F320" s="2801"/>
      <c r="G320" s="2801"/>
      <c r="H320" s="2801"/>
      <c r="I320" s="2801"/>
      <c r="J320" s="2801"/>
      <c r="K320" s="2802"/>
      <c r="L320" s="2800"/>
      <c r="M320" s="2803"/>
      <c r="N320" s="2801"/>
      <c r="O320" s="2801"/>
      <c r="P320" s="2801"/>
      <c r="Q320" s="2801"/>
      <c r="R320" s="2801"/>
      <c r="S320" s="2802"/>
      <c r="U320" s="2803"/>
      <c r="V320" s="2801"/>
      <c r="W320" s="2801"/>
      <c r="X320" s="2801"/>
      <c r="Y320" s="2801"/>
      <c r="Z320" s="2801"/>
      <c r="AA320" s="2802"/>
      <c r="AB320" s="2785"/>
      <c r="AC320" s="2797"/>
      <c r="AD320" s="2797"/>
      <c r="AE320" s="2797"/>
      <c r="AF320" s="2797"/>
      <c r="AG320" s="2797"/>
      <c r="AH320" s="2797"/>
      <c r="AI320" s="2797"/>
      <c r="AJ320" s="2797"/>
      <c r="AK320" s="2797"/>
      <c r="AL320" s="2797"/>
      <c r="AM320" s="2797"/>
      <c r="AN320" s="2797"/>
      <c r="AO320" s="2797"/>
      <c r="AP320" s="2797"/>
      <c r="AQ320" s="2799"/>
      <c r="AR320" s="4730"/>
      <c r="AS320" s="4737"/>
      <c r="AT320" s="4737"/>
      <c r="AU320" s="4737"/>
      <c r="AV320" s="4738"/>
      <c r="AW320" s="2758"/>
      <c r="AX320" s="2548" t="s">
        <v>7826</v>
      </c>
      <c r="BA320" s="3438" t="str">
        <f t="shared" si="4"/>
        <v>Please complete all cells in row</v>
      </c>
      <c r="BB320" s="3132">
        <v>3</v>
      </c>
      <c r="BC320" s="3485"/>
    </row>
    <row r="321" spans="2:55" ht="15.75" customHeight="1">
      <c r="B321" s="2790" t="s">
        <v>6495</v>
      </c>
      <c r="C321" s="2792" t="s">
        <v>731</v>
      </c>
      <c r="D321" s="2792">
        <v>3</v>
      </c>
      <c r="E321" s="2801"/>
      <c r="F321" s="2801"/>
      <c r="G321" s="2801"/>
      <c r="H321" s="2801"/>
      <c r="I321" s="2801"/>
      <c r="J321" s="2801"/>
      <c r="K321" s="2802"/>
      <c r="L321" s="2800"/>
      <c r="M321" s="2803"/>
      <c r="N321" s="2801"/>
      <c r="O321" s="2801"/>
      <c r="P321" s="2801"/>
      <c r="Q321" s="2801"/>
      <c r="R321" s="2801"/>
      <c r="S321" s="2802"/>
      <c r="U321" s="2803"/>
      <c r="V321" s="2801"/>
      <c r="W321" s="2801"/>
      <c r="X321" s="2801"/>
      <c r="Y321" s="2801"/>
      <c r="Z321" s="2801"/>
      <c r="AA321" s="2802"/>
      <c r="AB321" s="2785"/>
      <c r="AC321" s="2797"/>
      <c r="AD321" s="2797"/>
      <c r="AE321" s="2797"/>
      <c r="AF321" s="2797"/>
      <c r="AG321" s="2797"/>
      <c r="AH321" s="2797"/>
      <c r="AI321" s="2797"/>
      <c r="AJ321" s="2797"/>
      <c r="AK321" s="2797"/>
      <c r="AL321" s="2797"/>
      <c r="AM321" s="2797"/>
      <c r="AN321" s="2797"/>
      <c r="AO321" s="2797"/>
      <c r="AP321" s="2797"/>
      <c r="AQ321" s="2799"/>
      <c r="AR321" s="4730"/>
      <c r="AS321" s="4737"/>
      <c r="AT321" s="4737"/>
      <c r="AU321" s="4737"/>
      <c r="AV321" s="4738"/>
      <c r="AW321" s="2758"/>
      <c r="AX321" s="2548" t="s">
        <v>7827</v>
      </c>
      <c r="BA321" s="3438" t="str">
        <f t="shared" si="4"/>
        <v>Please complete all cells in row</v>
      </c>
      <c r="BB321" s="3132">
        <v>3</v>
      </c>
      <c r="BC321" s="3485"/>
    </row>
    <row r="322" spans="2:55" ht="15.75" customHeight="1">
      <c r="B322" s="2790" t="s">
        <v>6497</v>
      </c>
      <c r="C322" s="2792" t="s">
        <v>731</v>
      </c>
      <c r="D322" s="2792">
        <v>3</v>
      </c>
      <c r="E322" s="2801"/>
      <c r="F322" s="2801"/>
      <c r="G322" s="2801"/>
      <c r="H322" s="2801"/>
      <c r="I322" s="2801"/>
      <c r="J322" s="2801"/>
      <c r="K322" s="2802"/>
      <c r="L322" s="2800"/>
      <c r="M322" s="2803"/>
      <c r="N322" s="2801"/>
      <c r="O322" s="2801"/>
      <c r="P322" s="2801"/>
      <c r="Q322" s="2801"/>
      <c r="R322" s="2801"/>
      <c r="S322" s="2802"/>
      <c r="U322" s="2803"/>
      <c r="V322" s="2801"/>
      <c r="W322" s="2801"/>
      <c r="X322" s="2801"/>
      <c r="Y322" s="2801"/>
      <c r="Z322" s="2801"/>
      <c r="AA322" s="2802"/>
      <c r="AB322" s="2785"/>
      <c r="AC322" s="2797"/>
      <c r="AD322" s="2797"/>
      <c r="AE322" s="2797"/>
      <c r="AF322" s="2797"/>
      <c r="AG322" s="2797"/>
      <c r="AH322" s="2797"/>
      <c r="AI322" s="2797"/>
      <c r="AJ322" s="2797"/>
      <c r="AK322" s="2797"/>
      <c r="AL322" s="2797"/>
      <c r="AM322" s="2797"/>
      <c r="AN322" s="2797"/>
      <c r="AO322" s="2797"/>
      <c r="AP322" s="2797"/>
      <c r="AQ322" s="2799"/>
      <c r="AR322" s="4730"/>
      <c r="AS322" s="4737"/>
      <c r="AT322" s="4737"/>
      <c r="AU322" s="4737"/>
      <c r="AV322" s="4738"/>
      <c r="AW322" s="2758"/>
      <c r="AX322" s="2548" t="s">
        <v>7828</v>
      </c>
      <c r="BA322" s="3438" t="str">
        <f t="shared" si="4"/>
        <v>Please complete all cells in row</v>
      </c>
      <c r="BB322" s="3132">
        <v>3</v>
      </c>
      <c r="BC322" s="3485"/>
    </row>
    <row r="323" spans="2:55" ht="15.75" customHeight="1">
      <c r="B323" s="2790" t="s">
        <v>6499</v>
      </c>
      <c r="C323" s="2792" t="s">
        <v>731</v>
      </c>
      <c r="D323" s="2792">
        <v>3</v>
      </c>
      <c r="E323" s="2801"/>
      <c r="F323" s="2801"/>
      <c r="G323" s="2801"/>
      <c r="H323" s="2801"/>
      <c r="I323" s="2801"/>
      <c r="J323" s="2801"/>
      <c r="K323" s="2802"/>
      <c r="L323" s="2800"/>
      <c r="M323" s="2803"/>
      <c r="N323" s="2801"/>
      <c r="O323" s="2801"/>
      <c r="P323" s="2801"/>
      <c r="Q323" s="2801"/>
      <c r="R323" s="2801"/>
      <c r="S323" s="2802"/>
      <c r="U323" s="2803"/>
      <c r="V323" s="2801"/>
      <c r="W323" s="2801"/>
      <c r="X323" s="2801"/>
      <c r="Y323" s="2801"/>
      <c r="Z323" s="2801"/>
      <c r="AA323" s="2802"/>
      <c r="AB323" s="2785"/>
      <c r="AC323" s="2797"/>
      <c r="AD323" s="2797"/>
      <c r="AE323" s="2797"/>
      <c r="AF323" s="2797"/>
      <c r="AG323" s="2797"/>
      <c r="AH323" s="2797"/>
      <c r="AI323" s="2797"/>
      <c r="AJ323" s="2797"/>
      <c r="AK323" s="2797"/>
      <c r="AL323" s="2797"/>
      <c r="AM323" s="2797"/>
      <c r="AN323" s="2797"/>
      <c r="AO323" s="2797"/>
      <c r="AP323" s="2797"/>
      <c r="AQ323" s="2799"/>
      <c r="AR323" s="4730"/>
      <c r="AS323" s="4737"/>
      <c r="AT323" s="4737"/>
      <c r="AU323" s="4737"/>
      <c r="AV323" s="4738"/>
      <c r="AW323" s="2758"/>
      <c r="AX323" s="2548" t="s">
        <v>7829</v>
      </c>
      <c r="BA323" s="3438" t="str">
        <f t="shared" si="4"/>
        <v>Please complete all cells in row</v>
      </c>
      <c r="BB323" s="3132">
        <v>3</v>
      </c>
      <c r="BC323" s="3485"/>
    </row>
    <row r="324" spans="2:55" ht="15.75" customHeight="1">
      <c r="B324" s="2790" t="s">
        <v>6501</v>
      </c>
      <c r="C324" s="2792" t="s">
        <v>731</v>
      </c>
      <c r="D324" s="2792">
        <v>3</v>
      </c>
      <c r="E324" s="2801"/>
      <c r="F324" s="2801"/>
      <c r="G324" s="2801"/>
      <c r="H324" s="2801"/>
      <c r="I324" s="2801"/>
      <c r="J324" s="2801"/>
      <c r="K324" s="2802"/>
      <c r="L324" s="2800"/>
      <c r="M324" s="2803"/>
      <c r="N324" s="2801"/>
      <c r="O324" s="2801"/>
      <c r="P324" s="2801"/>
      <c r="Q324" s="2801"/>
      <c r="R324" s="2801"/>
      <c r="S324" s="2802"/>
      <c r="U324" s="2803"/>
      <c r="V324" s="2801"/>
      <c r="W324" s="2801"/>
      <c r="X324" s="2801"/>
      <c r="Y324" s="2801"/>
      <c r="Z324" s="2801"/>
      <c r="AA324" s="2802"/>
      <c r="AB324" s="2785"/>
      <c r="AC324" s="2797"/>
      <c r="AD324" s="2797"/>
      <c r="AE324" s="2797"/>
      <c r="AF324" s="2797"/>
      <c r="AG324" s="2797"/>
      <c r="AH324" s="2797"/>
      <c r="AI324" s="2797"/>
      <c r="AJ324" s="2797"/>
      <c r="AK324" s="2797"/>
      <c r="AL324" s="2797"/>
      <c r="AM324" s="2797"/>
      <c r="AN324" s="2797"/>
      <c r="AO324" s="2797"/>
      <c r="AP324" s="2797"/>
      <c r="AQ324" s="2799"/>
      <c r="AR324" s="4730"/>
      <c r="AS324" s="4737"/>
      <c r="AT324" s="4737"/>
      <c r="AU324" s="4737"/>
      <c r="AV324" s="4738"/>
      <c r="AW324" s="2758"/>
      <c r="AX324" s="2548" t="s">
        <v>7830</v>
      </c>
      <c r="BA324" s="3438" t="str">
        <f t="shared" si="4"/>
        <v>Please complete all cells in row</v>
      </c>
      <c r="BB324" s="3132">
        <v>3</v>
      </c>
      <c r="BC324" s="3485"/>
    </row>
    <row r="325" spans="2:55" ht="15.75" customHeight="1">
      <c r="B325" s="2790" t="s">
        <v>6503</v>
      </c>
      <c r="C325" s="2792" t="s">
        <v>731</v>
      </c>
      <c r="D325" s="2792">
        <v>3</v>
      </c>
      <c r="E325" s="2801"/>
      <c r="F325" s="2801"/>
      <c r="G325" s="2801"/>
      <c r="H325" s="2801"/>
      <c r="I325" s="2801"/>
      <c r="J325" s="2801"/>
      <c r="K325" s="2802"/>
      <c r="L325" s="2800"/>
      <c r="M325" s="2803"/>
      <c r="N325" s="2801"/>
      <c r="O325" s="2801"/>
      <c r="P325" s="2801"/>
      <c r="Q325" s="2801"/>
      <c r="R325" s="2801"/>
      <c r="S325" s="2802"/>
      <c r="U325" s="2803"/>
      <c r="V325" s="2801"/>
      <c r="W325" s="2801"/>
      <c r="X325" s="2801"/>
      <c r="Y325" s="2801"/>
      <c r="Z325" s="2801"/>
      <c r="AA325" s="2802"/>
      <c r="AB325" s="2785"/>
      <c r="AC325" s="2797"/>
      <c r="AD325" s="2797"/>
      <c r="AE325" s="2797"/>
      <c r="AF325" s="2797"/>
      <c r="AG325" s="2797"/>
      <c r="AH325" s="2797"/>
      <c r="AI325" s="2797"/>
      <c r="AJ325" s="2797"/>
      <c r="AK325" s="2797"/>
      <c r="AL325" s="2797"/>
      <c r="AM325" s="2797"/>
      <c r="AN325" s="2797"/>
      <c r="AO325" s="2797"/>
      <c r="AP325" s="2797"/>
      <c r="AQ325" s="2799"/>
      <c r="AR325" s="4730"/>
      <c r="AS325" s="4737"/>
      <c r="AT325" s="4737"/>
      <c r="AU325" s="4737"/>
      <c r="AV325" s="4738"/>
      <c r="AW325" s="2758"/>
      <c r="AX325" s="2548" t="s">
        <v>7831</v>
      </c>
      <c r="BA325" s="3438" t="str">
        <f t="shared" si="4"/>
        <v>Please complete all cells in row</v>
      </c>
      <c r="BB325" s="3132">
        <v>3</v>
      </c>
      <c r="BC325" s="3485"/>
    </row>
    <row r="326" spans="2:55" ht="15.75" customHeight="1">
      <c r="B326" s="2790" t="s">
        <v>6505</v>
      </c>
      <c r="C326" s="2792" t="s">
        <v>731</v>
      </c>
      <c r="D326" s="2792">
        <v>3</v>
      </c>
      <c r="E326" s="2801"/>
      <c r="F326" s="2801"/>
      <c r="G326" s="2801"/>
      <c r="H326" s="2801"/>
      <c r="I326" s="2801"/>
      <c r="J326" s="2801"/>
      <c r="K326" s="2802"/>
      <c r="L326" s="2800"/>
      <c r="M326" s="2803"/>
      <c r="N326" s="2801"/>
      <c r="O326" s="2801"/>
      <c r="P326" s="2801"/>
      <c r="Q326" s="2801"/>
      <c r="R326" s="2801"/>
      <c r="S326" s="2802"/>
      <c r="U326" s="2803"/>
      <c r="V326" s="2801"/>
      <c r="W326" s="2801"/>
      <c r="X326" s="2801"/>
      <c r="Y326" s="2801"/>
      <c r="Z326" s="2801"/>
      <c r="AA326" s="2802"/>
      <c r="AB326" s="2785"/>
      <c r="AC326" s="2797"/>
      <c r="AD326" s="2797"/>
      <c r="AE326" s="2797"/>
      <c r="AF326" s="2797"/>
      <c r="AG326" s="2797"/>
      <c r="AH326" s="2797"/>
      <c r="AI326" s="2797"/>
      <c r="AJ326" s="2797"/>
      <c r="AK326" s="2797"/>
      <c r="AL326" s="2797"/>
      <c r="AM326" s="2797"/>
      <c r="AN326" s="2797"/>
      <c r="AO326" s="2797"/>
      <c r="AP326" s="2797"/>
      <c r="AQ326" s="2799"/>
      <c r="AR326" s="4730"/>
      <c r="AS326" s="4737"/>
      <c r="AT326" s="4737"/>
      <c r="AU326" s="4737"/>
      <c r="AV326" s="4738"/>
      <c r="AW326" s="2758"/>
      <c r="AX326" s="2548" t="s">
        <v>7832</v>
      </c>
      <c r="BA326" s="3438" t="str">
        <f t="shared" si="4"/>
        <v>Please complete all cells in row</v>
      </c>
      <c r="BB326" s="3132">
        <v>3</v>
      </c>
      <c r="BC326" s="3485"/>
    </row>
    <row r="327" spans="2:55" ht="15.75" customHeight="1">
      <c r="B327" s="2790" t="s">
        <v>6507</v>
      </c>
      <c r="C327" s="2792" t="s">
        <v>731</v>
      </c>
      <c r="D327" s="2792">
        <v>3</v>
      </c>
      <c r="E327" s="2801"/>
      <c r="F327" s="2801"/>
      <c r="G327" s="2801"/>
      <c r="H327" s="2801"/>
      <c r="I327" s="2801"/>
      <c r="J327" s="2801"/>
      <c r="K327" s="2802"/>
      <c r="L327" s="2800"/>
      <c r="M327" s="2803"/>
      <c r="N327" s="2801"/>
      <c r="O327" s="2801"/>
      <c r="P327" s="2801"/>
      <c r="Q327" s="2801"/>
      <c r="R327" s="2801"/>
      <c r="S327" s="2802"/>
      <c r="U327" s="2803"/>
      <c r="V327" s="2801"/>
      <c r="W327" s="2801"/>
      <c r="X327" s="2801"/>
      <c r="Y327" s="2801"/>
      <c r="Z327" s="2801"/>
      <c r="AA327" s="2802"/>
      <c r="AB327" s="2785"/>
      <c r="AC327" s="2797"/>
      <c r="AD327" s="2797"/>
      <c r="AE327" s="2797"/>
      <c r="AF327" s="2797"/>
      <c r="AG327" s="2797"/>
      <c r="AH327" s="2797"/>
      <c r="AI327" s="2797"/>
      <c r="AJ327" s="2797"/>
      <c r="AK327" s="2797"/>
      <c r="AL327" s="2797"/>
      <c r="AM327" s="2797"/>
      <c r="AN327" s="2797"/>
      <c r="AO327" s="2797"/>
      <c r="AP327" s="2797"/>
      <c r="AQ327" s="2799"/>
      <c r="AR327" s="4730"/>
      <c r="AS327" s="4737"/>
      <c r="AT327" s="4737"/>
      <c r="AU327" s="4737"/>
      <c r="AV327" s="4738"/>
      <c r="AW327" s="2758"/>
      <c r="AX327" s="2548" t="s">
        <v>7833</v>
      </c>
      <c r="BA327" s="3438" t="str">
        <f t="shared" ref="BA327:BA390" si="5">IF( COUNTBLANK(E327:AV327) = BB327, 0, rngIncomplete )</f>
        <v>Please complete all cells in row</v>
      </c>
      <c r="BB327" s="3132">
        <v>3</v>
      </c>
      <c r="BC327" s="3485"/>
    </row>
    <row r="328" spans="2:55" ht="15.75" customHeight="1">
      <c r="B328" s="2790" t="s">
        <v>6509</v>
      </c>
      <c r="C328" s="2792" t="s">
        <v>731</v>
      </c>
      <c r="D328" s="2792">
        <v>3</v>
      </c>
      <c r="E328" s="2801"/>
      <c r="F328" s="2801"/>
      <c r="G328" s="2801"/>
      <c r="H328" s="2801"/>
      <c r="I328" s="2801"/>
      <c r="J328" s="2801"/>
      <c r="K328" s="2802"/>
      <c r="L328" s="2800"/>
      <c r="M328" s="2803"/>
      <c r="N328" s="2801"/>
      <c r="O328" s="2801"/>
      <c r="P328" s="2801"/>
      <c r="Q328" s="2801"/>
      <c r="R328" s="2801"/>
      <c r="S328" s="2802"/>
      <c r="U328" s="2803"/>
      <c r="V328" s="2801"/>
      <c r="W328" s="2801"/>
      <c r="X328" s="2801"/>
      <c r="Y328" s="2801"/>
      <c r="Z328" s="2801"/>
      <c r="AA328" s="2802"/>
      <c r="AB328" s="2785"/>
      <c r="AC328" s="2797"/>
      <c r="AD328" s="2797"/>
      <c r="AE328" s="2797"/>
      <c r="AF328" s="2797"/>
      <c r="AG328" s="2797"/>
      <c r="AH328" s="2797"/>
      <c r="AI328" s="2797"/>
      <c r="AJ328" s="2797"/>
      <c r="AK328" s="2797"/>
      <c r="AL328" s="2797"/>
      <c r="AM328" s="2797"/>
      <c r="AN328" s="2797"/>
      <c r="AO328" s="2797"/>
      <c r="AP328" s="2797"/>
      <c r="AQ328" s="2799"/>
      <c r="AR328" s="4730"/>
      <c r="AS328" s="4737"/>
      <c r="AT328" s="4737"/>
      <c r="AU328" s="4737"/>
      <c r="AV328" s="4738"/>
      <c r="AW328" s="2758"/>
      <c r="AX328" s="2548" t="s">
        <v>7834</v>
      </c>
      <c r="BA328" s="3438" t="str">
        <f t="shared" si="5"/>
        <v>Please complete all cells in row</v>
      </c>
      <c r="BB328" s="3132">
        <v>3</v>
      </c>
      <c r="BC328" s="3485"/>
    </row>
    <row r="329" spans="2:55" ht="15.75" customHeight="1">
      <c r="B329" s="2790" t="s">
        <v>6511</v>
      </c>
      <c r="C329" s="2792" t="s">
        <v>731</v>
      </c>
      <c r="D329" s="2792">
        <v>3</v>
      </c>
      <c r="E329" s="2801"/>
      <c r="F329" s="2801"/>
      <c r="G329" s="2801"/>
      <c r="H329" s="2801"/>
      <c r="I329" s="2801"/>
      <c r="J329" s="2801"/>
      <c r="K329" s="2802"/>
      <c r="L329" s="2800"/>
      <c r="M329" s="2803"/>
      <c r="N329" s="2801"/>
      <c r="O329" s="2801"/>
      <c r="P329" s="2801"/>
      <c r="Q329" s="2801"/>
      <c r="R329" s="2801"/>
      <c r="S329" s="2802"/>
      <c r="U329" s="2803"/>
      <c r="V329" s="2801"/>
      <c r="W329" s="2801"/>
      <c r="X329" s="2801"/>
      <c r="Y329" s="2801"/>
      <c r="Z329" s="2801"/>
      <c r="AA329" s="2802"/>
      <c r="AB329" s="2785"/>
      <c r="AC329" s="2797"/>
      <c r="AD329" s="2797"/>
      <c r="AE329" s="2797"/>
      <c r="AF329" s="2797"/>
      <c r="AG329" s="2797"/>
      <c r="AH329" s="2797"/>
      <c r="AI329" s="2797"/>
      <c r="AJ329" s="2797"/>
      <c r="AK329" s="2797"/>
      <c r="AL329" s="2797"/>
      <c r="AM329" s="2797"/>
      <c r="AN329" s="2797"/>
      <c r="AO329" s="2797"/>
      <c r="AP329" s="2797"/>
      <c r="AQ329" s="2799"/>
      <c r="AR329" s="4730"/>
      <c r="AS329" s="4737"/>
      <c r="AT329" s="4737"/>
      <c r="AU329" s="4737"/>
      <c r="AV329" s="4738"/>
      <c r="AW329" s="2758"/>
      <c r="AX329" s="2548" t="s">
        <v>7835</v>
      </c>
      <c r="BA329" s="3438" t="str">
        <f t="shared" si="5"/>
        <v>Please complete all cells in row</v>
      </c>
      <c r="BB329" s="3132">
        <v>3</v>
      </c>
      <c r="BC329" s="3485"/>
    </row>
    <row r="330" spans="2:55" ht="15.75" customHeight="1">
      <c r="B330" s="2790" t="s">
        <v>6513</v>
      </c>
      <c r="C330" s="2792" t="s">
        <v>731</v>
      </c>
      <c r="D330" s="2792">
        <v>3</v>
      </c>
      <c r="E330" s="2801"/>
      <c r="F330" s="2801"/>
      <c r="G330" s="2801"/>
      <c r="H330" s="2801"/>
      <c r="I330" s="2801"/>
      <c r="J330" s="2801"/>
      <c r="K330" s="2802"/>
      <c r="L330" s="2800"/>
      <c r="M330" s="2803"/>
      <c r="N330" s="2801"/>
      <c r="O330" s="2801"/>
      <c r="P330" s="2801"/>
      <c r="Q330" s="2801"/>
      <c r="R330" s="2801"/>
      <c r="S330" s="2802"/>
      <c r="U330" s="2803"/>
      <c r="V330" s="2801"/>
      <c r="W330" s="2801"/>
      <c r="X330" s="2801"/>
      <c r="Y330" s="2801"/>
      <c r="Z330" s="2801"/>
      <c r="AA330" s="2802"/>
      <c r="AB330" s="2785"/>
      <c r="AC330" s="2797"/>
      <c r="AD330" s="2797"/>
      <c r="AE330" s="2797"/>
      <c r="AF330" s="2797"/>
      <c r="AG330" s="2797"/>
      <c r="AH330" s="2797"/>
      <c r="AI330" s="2797"/>
      <c r="AJ330" s="2797"/>
      <c r="AK330" s="2797"/>
      <c r="AL330" s="2797"/>
      <c r="AM330" s="2797"/>
      <c r="AN330" s="2797"/>
      <c r="AO330" s="2797"/>
      <c r="AP330" s="2797"/>
      <c r="AQ330" s="2799"/>
      <c r="AR330" s="4730"/>
      <c r="AS330" s="4737"/>
      <c r="AT330" s="4737"/>
      <c r="AU330" s="4737"/>
      <c r="AV330" s="4738"/>
      <c r="AW330" s="2758"/>
      <c r="AX330" s="2548" t="s">
        <v>7836</v>
      </c>
      <c r="BA330" s="3438" t="str">
        <f t="shared" si="5"/>
        <v>Please complete all cells in row</v>
      </c>
      <c r="BB330" s="3132">
        <v>3</v>
      </c>
      <c r="BC330" s="3485"/>
    </row>
    <row r="331" spans="2:55" ht="15.75" customHeight="1">
      <c r="B331" s="2790" t="s">
        <v>6515</v>
      </c>
      <c r="C331" s="2792" t="s">
        <v>731</v>
      </c>
      <c r="D331" s="2792">
        <v>3</v>
      </c>
      <c r="E331" s="2801"/>
      <c r="F331" s="2801"/>
      <c r="G331" s="2801"/>
      <c r="H331" s="2801"/>
      <c r="I331" s="2801"/>
      <c r="J331" s="2801"/>
      <c r="K331" s="2802"/>
      <c r="L331" s="2800"/>
      <c r="M331" s="2803"/>
      <c r="N331" s="2801"/>
      <c r="O331" s="2801"/>
      <c r="P331" s="2801"/>
      <c r="Q331" s="2801"/>
      <c r="R331" s="2801"/>
      <c r="S331" s="2802"/>
      <c r="U331" s="2803"/>
      <c r="V331" s="2801"/>
      <c r="W331" s="2801"/>
      <c r="X331" s="2801"/>
      <c r="Y331" s="2801"/>
      <c r="Z331" s="2801"/>
      <c r="AA331" s="2802"/>
      <c r="AB331" s="2785"/>
      <c r="AC331" s="2797"/>
      <c r="AD331" s="2797"/>
      <c r="AE331" s="2797"/>
      <c r="AF331" s="2797"/>
      <c r="AG331" s="2797"/>
      <c r="AH331" s="2797"/>
      <c r="AI331" s="2797"/>
      <c r="AJ331" s="2797"/>
      <c r="AK331" s="2797"/>
      <c r="AL331" s="2797"/>
      <c r="AM331" s="2797"/>
      <c r="AN331" s="2797"/>
      <c r="AO331" s="2797"/>
      <c r="AP331" s="2797"/>
      <c r="AQ331" s="2799"/>
      <c r="AR331" s="4730"/>
      <c r="AS331" s="4737"/>
      <c r="AT331" s="4737"/>
      <c r="AU331" s="4737"/>
      <c r="AV331" s="4738"/>
      <c r="AW331" s="2758"/>
      <c r="AX331" s="2548" t="s">
        <v>7837</v>
      </c>
      <c r="BA331" s="3438" t="str">
        <f t="shared" si="5"/>
        <v>Please complete all cells in row</v>
      </c>
      <c r="BB331" s="3132">
        <v>3</v>
      </c>
      <c r="BC331" s="3485"/>
    </row>
    <row r="332" spans="2:55" ht="15.75" customHeight="1">
      <c r="B332" s="2790" t="s">
        <v>6517</v>
      </c>
      <c r="C332" s="2792" t="s">
        <v>731</v>
      </c>
      <c r="D332" s="2792">
        <v>3</v>
      </c>
      <c r="E332" s="2801"/>
      <c r="F332" s="2801"/>
      <c r="G332" s="2801"/>
      <c r="H332" s="2801"/>
      <c r="I332" s="2801"/>
      <c r="J332" s="2801"/>
      <c r="K332" s="2802"/>
      <c r="L332" s="2800"/>
      <c r="M332" s="2803"/>
      <c r="N332" s="2801"/>
      <c r="O332" s="2801"/>
      <c r="P332" s="2801"/>
      <c r="Q332" s="2801"/>
      <c r="R332" s="2801"/>
      <c r="S332" s="2802"/>
      <c r="U332" s="2803"/>
      <c r="V332" s="2801"/>
      <c r="W332" s="2801"/>
      <c r="X332" s="2801"/>
      <c r="Y332" s="2801"/>
      <c r="Z332" s="2801"/>
      <c r="AA332" s="2802"/>
      <c r="AB332" s="2785"/>
      <c r="AC332" s="2797"/>
      <c r="AD332" s="2797"/>
      <c r="AE332" s="2797"/>
      <c r="AF332" s="2797"/>
      <c r="AG332" s="2797"/>
      <c r="AH332" s="2797"/>
      <c r="AI332" s="2797"/>
      <c r="AJ332" s="2797"/>
      <c r="AK332" s="2797"/>
      <c r="AL332" s="2797"/>
      <c r="AM332" s="2797"/>
      <c r="AN332" s="2797"/>
      <c r="AO332" s="2797"/>
      <c r="AP332" s="2797"/>
      <c r="AQ332" s="2799"/>
      <c r="AR332" s="4730"/>
      <c r="AS332" s="4737"/>
      <c r="AT332" s="4737"/>
      <c r="AU332" s="4737"/>
      <c r="AV332" s="4738"/>
      <c r="AW332" s="2758"/>
      <c r="AX332" s="2548" t="s">
        <v>7838</v>
      </c>
      <c r="BA332" s="3438" t="str">
        <f t="shared" si="5"/>
        <v>Please complete all cells in row</v>
      </c>
      <c r="BB332" s="3132">
        <v>3</v>
      </c>
      <c r="BC332" s="3485"/>
    </row>
    <row r="333" spans="2:55" ht="15.75" customHeight="1">
      <c r="B333" s="2790" t="s">
        <v>6519</v>
      </c>
      <c r="C333" s="2792" t="s">
        <v>731</v>
      </c>
      <c r="D333" s="2792">
        <v>3</v>
      </c>
      <c r="E333" s="2801"/>
      <c r="F333" s="2801"/>
      <c r="G333" s="2801"/>
      <c r="H333" s="2801"/>
      <c r="I333" s="2801"/>
      <c r="J333" s="2801"/>
      <c r="K333" s="2802"/>
      <c r="L333" s="2800"/>
      <c r="M333" s="2803"/>
      <c r="N333" s="2801"/>
      <c r="O333" s="2801"/>
      <c r="P333" s="2801"/>
      <c r="Q333" s="2801"/>
      <c r="R333" s="2801"/>
      <c r="S333" s="2802"/>
      <c r="U333" s="2803"/>
      <c r="V333" s="2801"/>
      <c r="W333" s="2801"/>
      <c r="X333" s="2801"/>
      <c r="Y333" s="2801"/>
      <c r="Z333" s="2801"/>
      <c r="AA333" s="2802"/>
      <c r="AB333" s="2785"/>
      <c r="AC333" s="2797"/>
      <c r="AD333" s="2797"/>
      <c r="AE333" s="2797"/>
      <c r="AF333" s="2797"/>
      <c r="AG333" s="2797"/>
      <c r="AH333" s="2797"/>
      <c r="AI333" s="2797"/>
      <c r="AJ333" s="2797"/>
      <c r="AK333" s="2797"/>
      <c r="AL333" s="2797"/>
      <c r="AM333" s="2797"/>
      <c r="AN333" s="2797"/>
      <c r="AO333" s="2797"/>
      <c r="AP333" s="2797"/>
      <c r="AQ333" s="2799"/>
      <c r="AR333" s="4730"/>
      <c r="AS333" s="4737"/>
      <c r="AT333" s="4737"/>
      <c r="AU333" s="4737"/>
      <c r="AV333" s="4738"/>
      <c r="AW333" s="2758"/>
      <c r="AX333" s="2548" t="s">
        <v>7839</v>
      </c>
      <c r="BA333" s="3438" t="str">
        <f t="shared" si="5"/>
        <v>Please complete all cells in row</v>
      </c>
      <c r="BB333" s="3132">
        <v>3</v>
      </c>
      <c r="BC333" s="3485"/>
    </row>
    <row r="334" spans="2:55" ht="15.75" customHeight="1">
      <c r="B334" s="2790" t="s">
        <v>6521</v>
      </c>
      <c r="C334" s="2792" t="s">
        <v>731</v>
      </c>
      <c r="D334" s="2792">
        <v>3</v>
      </c>
      <c r="E334" s="2801"/>
      <c r="F334" s="2801"/>
      <c r="G334" s="2801"/>
      <c r="H334" s="2801"/>
      <c r="I334" s="2801"/>
      <c r="J334" s="2801"/>
      <c r="K334" s="2802"/>
      <c r="L334" s="2800"/>
      <c r="M334" s="2803"/>
      <c r="N334" s="2801"/>
      <c r="O334" s="2801"/>
      <c r="P334" s="2801"/>
      <c r="Q334" s="2801"/>
      <c r="R334" s="2801"/>
      <c r="S334" s="2802"/>
      <c r="U334" s="2803"/>
      <c r="V334" s="2801"/>
      <c r="W334" s="2801"/>
      <c r="X334" s="2801"/>
      <c r="Y334" s="2801"/>
      <c r="Z334" s="2801"/>
      <c r="AA334" s="2802"/>
      <c r="AB334" s="2785"/>
      <c r="AC334" s="2797"/>
      <c r="AD334" s="2797"/>
      <c r="AE334" s="2797"/>
      <c r="AF334" s="2797"/>
      <c r="AG334" s="2797"/>
      <c r="AH334" s="2797"/>
      <c r="AI334" s="2797"/>
      <c r="AJ334" s="2797"/>
      <c r="AK334" s="2797"/>
      <c r="AL334" s="2797"/>
      <c r="AM334" s="2797"/>
      <c r="AN334" s="2797"/>
      <c r="AO334" s="2797"/>
      <c r="AP334" s="2797"/>
      <c r="AQ334" s="2799"/>
      <c r="AR334" s="4730"/>
      <c r="AS334" s="4737"/>
      <c r="AT334" s="4737"/>
      <c r="AU334" s="4737"/>
      <c r="AV334" s="4738"/>
      <c r="AW334" s="2758"/>
      <c r="AX334" s="2548" t="s">
        <v>7840</v>
      </c>
      <c r="BA334" s="3438" t="str">
        <f t="shared" si="5"/>
        <v>Please complete all cells in row</v>
      </c>
      <c r="BB334" s="3132">
        <v>3</v>
      </c>
      <c r="BC334" s="3485"/>
    </row>
    <row r="335" spans="2:55" ht="15.75" customHeight="1">
      <c r="B335" s="2790" t="s">
        <v>6523</v>
      </c>
      <c r="C335" s="2792" t="s">
        <v>731</v>
      </c>
      <c r="D335" s="2792">
        <v>3</v>
      </c>
      <c r="E335" s="2801"/>
      <c r="F335" s="2801"/>
      <c r="G335" s="2801"/>
      <c r="H335" s="2801"/>
      <c r="I335" s="2801"/>
      <c r="J335" s="2801"/>
      <c r="K335" s="2802"/>
      <c r="L335" s="2800"/>
      <c r="M335" s="2803"/>
      <c r="N335" s="2801"/>
      <c r="O335" s="2801"/>
      <c r="P335" s="2801"/>
      <c r="Q335" s="2801"/>
      <c r="R335" s="2801"/>
      <c r="S335" s="2802"/>
      <c r="U335" s="2803"/>
      <c r="V335" s="2801"/>
      <c r="W335" s="2801"/>
      <c r="X335" s="2801"/>
      <c r="Y335" s="2801"/>
      <c r="Z335" s="2801"/>
      <c r="AA335" s="2802"/>
      <c r="AB335" s="2785"/>
      <c r="AC335" s="2797"/>
      <c r="AD335" s="2797"/>
      <c r="AE335" s="2797"/>
      <c r="AF335" s="2797"/>
      <c r="AG335" s="2797"/>
      <c r="AH335" s="2797"/>
      <c r="AI335" s="2797"/>
      <c r="AJ335" s="2797"/>
      <c r="AK335" s="2797"/>
      <c r="AL335" s="2797"/>
      <c r="AM335" s="2797"/>
      <c r="AN335" s="2797"/>
      <c r="AO335" s="2797"/>
      <c r="AP335" s="2797"/>
      <c r="AQ335" s="2799"/>
      <c r="AR335" s="4730"/>
      <c r="AS335" s="4737"/>
      <c r="AT335" s="4737"/>
      <c r="AU335" s="4737"/>
      <c r="AV335" s="4738"/>
      <c r="AW335" s="2758"/>
      <c r="AX335" s="2548" t="s">
        <v>7841</v>
      </c>
      <c r="BA335" s="3438" t="str">
        <f t="shared" si="5"/>
        <v>Please complete all cells in row</v>
      </c>
      <c r="BB335" s="3132">
        <v>3</v>
      </c>
      <c r="BC335" s="3485"/>
    </row>
    <row r="336" spans="2:55" ht="15.75" customHeight="1">
      <c r="B336" s="2790" t="s">
        <v>6525</v>
      </c>
      <c r="C336" s="2792" t="s">
        <v>731</v>
      </c>
      <c r="D336" s="2792">
        <v>3</v>
      </c>
      <c r="E336" s="2801"/>
      <c r="F336" s="2801"/>
      <c r="G336" s="2801"/>
      <c r="H336" s="2801"/>
      <c r="I336" s="2801"/>
      <c r="J336" s="2801"/>
      <c r="K336" s="2802"/>
      <c r="L336" s="2800"/>
      <c r="M336" s="2803"/>
      <c r="N336" s="2801"/>
      <c r="O336" s="2801"/>
      <c r="P336" s="2801"/>
      <c r="Q336" s="2801"/>
      <c r="R336" s="2801"/>
      <c r="S336" s="2802"/>
      <c r="U336" s="2803"/>
      <c r="V336" s="2801"/>
      <c r="W336" s="2801"/>
      <c r="X336" s="2801"/>
      <c r="Y336" s="2801"/>
      <c r="Z336" s="2801"/>
      <c r="AA336" s="2802"/>
      <c r="AB336" s="2785"/>
      <c r="AC336" s="2797"/>
      <c r="AD336" s="2797"/>
      <c r="AE336" s="2797"/>
      <c r="AF336" s="2797"/>
      <c r="AG336" s="2797"/>
      <c r="AH336" s="2797"/>
      <c r="AI336" s="2797"/>
      <c r="AJ336" s="2797"/>
      <c r="AK336" s="2797"/>
      <c r="AL336" s="2797"/>
      <c r="AM336" s="2797"/>
      <c r="AN336" s="2797"/>
      <c r="AO336" s="2797"/>
      <c r="AP336" s="2797"/>
      <c r="AQ336" s="2799"/>
      <c r="AR336" s="4730"/>
      <c r="AS336" s="4737"/>
      <c r="AT336" s="4737"/>
      <c r="AU336" s="4737"/>
      <c r="AV336" s="4738"/>
      <c r="AW336" s="2758"/>
      <c r="AX336" s="2548" t="s">
        <v>7842</v>
      </c>
      <c r="BA336" s="3438" t="str">
        <f t="shared" si="5"/>
        <v>Please complete all cells in row</v>
      </c>
      <c r="BB336" s="3132">
        <v>3</v>
      </c>
      <c r="BC336" s="3485"/>
    </row>
    <row r="337" spans="2:55" ht="15.75" customHeight="1">
      <c r="B337" s="2790" t="s">
        <v>6527</v>
      </c>
      <c r="C337" s="2792" t="s">
        <v>731</v>
      </c>
      <c r="D337" s="2792">
        <v>3</v>
      </c>
      <c r="E337" s="2801"/>
      <c r="F337" s="2801"/>
      <c r="G337" s="2801"/>
      <c r="H337" s="2801"/>
      <c r="I337" s="2801"/>
      <c r="J337" s="2801"/>
      <c r="K337" s="2802"/>
      <c r="L337" s="2800"/>
      <c r="M337" s="2803"/>
      <c r="N337" s="2801"/>
      <c r="O337" s="2801"/>
      <c r="P337" s="2801"/>
      <c r="Q337" s="2801"/>
      <c r="R337" s="2801"/>
      <c r="S337" s="2802"/>
      <c r="U337" s="2803"/>
      <c r="V337" s="2801"/>
      <c r="W337" s="2801"/>
      <c r="X337" s="2801"/>
      <c r="Y337" s="2801"/>
      <c r="Z337" s="2801"/>
      <c r="AA337" s="2802"/>
      <c r="AB337" s="2785"/>
      <c r="AC337" s="2797"/>
      <c r="AD337" s="2797"/>
      <c r="AE337" s="2797"/>
      <c r="AF337" s="2797"/>
      <c r="AG337" s="2797"/>
      <c r="AH337" s="2797"/>
      <c r="AI337" s="2797"/>
      <c r="AJ337" s="2797"/>
      <c r="AK337" s="2797"/>
      <c r="AL337" s="2797"/>
      <c r="AM337" s="2797"/>
      <c r="AN337" s="2797"/>
      <c r="AO337" s="2797"/>
      <c r="AP337" s="2797"/>
      <c r="AQ337" s="2799"/>
      <c r="AR337" s="4730"/>
      <c r="AS337" s="4737"/>
      <c r="AT337" s="4737"/>
      <c r="AU337" s="4737"/>
      <c r="AV337" s="4738"/>
      <c r="AW337" s="2758"/>
      <c r="AX337" s="2548" t="s">
        <v>7843</v>
      </c>
      <c r="BA337" s="3438" t="str">
        <f t="shared" si="5"/>
        <v>Please complete all cells in row</v>
      </c>
      <c r="BB337" s="3132">
        <v>3</v>
      </c>
      <c r="BC337" s="3485"/>
    </row>
    <row r="338" spans="2:55" ht="15.75" customHeight="1">
      <c r="B338" s="2790" t="s">
        <v>6529</v>
      </c>
      <c r="C338" s="2792" t="s">
        <v>731</v>
      </c>
      <c r="D338" s="2792">
        <v>3</v>
      </c>
      <c r="E338" s="2801"/>
      <c r="F338" s="2801"/>
      <c r="G338" s="2801"/>
      <c r="H338" s="2801"/>
      <c r="I338" s="2801"/>
      <c r="J338" s="2801"/>
      <c r="K338" s="2802"/>
      <c r="L338" s="2800"/>
      <c r="M338" s="2803"/>
      <c r="N338" s="2801"/>
      <c r="O338" s="2801"/>
      <c r="P338" s="2801"/>
      <c r="Q338" s="2801"/>
      <c r="R338" s="2801"/>
      <c r="S338" s="2802"/>
      <c r="U338" s="2803"/>
      <c r="V338" s="2801"/>
      <c r="W338" s="2801"/>
      <c r="X338" s="2801"/>
      <c r="Y338" s="2801"/>
      <c r="Z338" s="2801"/>
      <c r="AA338" s="2802"/>
      <c r="AB338" s="2785"/>
      <c r="AC338" s="2797"/>
      <c r="AD338" s="2797"/>
      <c r="AE338" s="2797"/>
      <c r="AF338" s="2797"/>
      <c r="AG338" s="2797"/>
      <c r="AH338" s="2797"/>
      <c r="AI338" s="2797"/>
      <c r="AJ338" s="2797"/>
      <c r="AK338" s="2797"/>
      <c r="AL338" s="2797"/>
      <c r="AM338" s="2797"/>
      <c r="AN338" s="2797"/>
      <c r="AO338" s="2797"/>
      <c r="AP338" s="2797"/>
      <c r="AQ338" s="2799"/>
      <c r="AR338" s="4730"/>
      <c r="AS338" s="4737"/>
      <c r="AT338" s="4737"/>
      <c r="AU338" s="4737"/>
      <c r="AV338" s="4738"/>
      <c r="AW338" s="2758"/>
      <c r="AX338" s="2548" t="s">
        <v>7844</v>
      </c>
      <c r="BA338" s="3438" t="str">
        <f t="shared" si="5"/>
        <v>Please complete all cells in row</v>
      </c>
      <c r="BB338" s="3132">
        <v>3</v>
      </c>
      <c r="BC338" s="3485"/>
    </row>
    <row r="339" spans="2:55" ht="15.75" customHeight="1">
      <c r="B339" s="2790" t="s">
        <v>6531</v>
      </c>
      <c r="C339" s="2792" t="s">
        <v>731</v>
      </c>
      <c r="D339" s="2792">
        <v>3</v>
      </c>
      <c r="E339" s="2801"/>
      <c r="F339" s="2801"/>
      <c r="G339" s="2801"/>
      <c r="H339" s="2801"/>
      <c r="I339" s="2801"/>
      <c r="J339" s="2801"/>
      <c r="K339" s="2802"/>
      <c r="L339" s="2800"/>
      <c r="M339" s="2803"/>
      <c r="N339" s="2801"/>
      <c r="O339" s="2801"/>
      <c r="P339" s="2801"/>
      <c r="Q339" s="2801"/>
      <c r="R339" s="2801"/>
      <c r="S339" s="2802"/>
      <c r="U339" s="2803"/>
      <c r="V339" s="2801"/>
      <c r="W339" s="2801"/>
      <c r="X339" s="2801"/>
      <c r="Y339" s="2801"/>
      <c r="Z339" s="2801"/>
      <c r="AA339" s="2802"/>
      <c r="AB339" s="2785"/>
      <c r="AC339" s="2797"/>
      <c r="AD339" s="2797"/>
      <c r="AE339" s="2797"/>
      <c r="AF339" s="2797"/>
      <c r="AG339" s="2797"/>
      <c r="AH339" s="2797"/>
      <c r="AI339" s="2797"/>
      <c r="AJ339" s="2797"/>
      <c r="AK339" s="2797"/>
      <c r="AL339" s="2797"/>
      <c r="AM339" s="2797"/>
      <c r="AN339" s="2797"/>
      <c r="AO339" s="2797"/>
      <c r="AP339" s="2797"/>
      <c r="AQ339" s="2799"/>
      <c r="AR339" s="4730"/>
      <c r="AS339" s="4737"/>
      <c r="AT339" s="4737"/>
      <c r="AU339" s="4737"/>
      <c r="AV339" s="4738"/>
      <c r="AW339" s="2758"/>
      <c r="AX339" s="2548" t="s">
        <v>7845</v>
      </c>
      <c r="BA339" s="3438" t="str">
        <f t="shared" si="5"/>
        <v>Please complete all cells in row</v>
      </c>
      <c r="BB339" s="3132">
        <v>3</v>
      </c>
      <c r="BC339" s="3485"/>
    </row>
    <row r="340" spans="2:55" ht="15.75" customHeight="1">
      <c r="B340" s="2790" t="s">
        <v>6533</v>
      </c>
      <c r="C340" s="2792" t="s">
        <v>731</v>
      </c>
      <c r="D340" s="2792">
        <v>3</v>
      </c>
      <c r="E340" s="2801"/>
      <c r="F340" s="2801"/>
      <c r="G340" s="2801"/>
      <c r="H340" s="2801"/>
      <c r="I340" s="2801"/>
      <c r="J340" s="2801"/>
      <c r="K340" s="2802"/>
      <c r="L340" s="2800"/>
      <c r="M340" s="2803"/>
      <c r="N340" s="2801"/>
      <c r="O340" s="2801"/>
      <c r="P340" s="2801"/>
      <c r="Q340" s="2801"/>
      <c r="R340" s="2801"/>
      <c r="S340" s="2802"/>
      <c r="U340" s="2803"/>
      <c r="V340" s="2801"/>
      <c r="W340" s="2801"/>
      <c r="X340" s="2801"/>
      <c r="Y340" s="2801"/>
      <c r="Z340" s="2801"/>
      <c r="AA340" s="2802"/>
      <c r="AB340" s="2785"/>
      <c r="AC340" s="2797"/>
      <c r="AD340" s="2797"/>
      <c r="AE340" s="2797"/>
      <c r="AF340" s="2797"/>
      <c r="AG340" s="2797"/>
      <c r="AH340" s="2797"/>
      <c r="AI340" s="2797"/>
      <c r="AJ340" s="2797"/>
      <c r="AK340" s="2797"/>
      <c r="AL340" s="2797"/>
      <c r="AM340" s="2797"/>
      <c r="AN340" s="2797"/>
      <c r="AO340" s="2797"/>
      <c r="AP340" s="2797"/>
      <c r="AQ340" s="2799"/>
      <c r="AR340" s="4730"/>
      <c r="AS340" s="4737"/>
      <c r="AT340" s="4737"/>
      <c r="AU340" s="4737"/>
      <c r="AV340" s="4738"/>
      <c r="AW340" s="2758"/>
      <c r="AX340" s="2548" t="s">
        <v>7846</v>
      </c>
      <c r="BA340" s="3438" t="str">
        <f t="shared" si="5"/>
        <v>Please complete all cells in row</v>
      </c>
      <c r="BB340" s="3132">
        <v>3</v>
      </c>
      <c r="BC340" s="3485"/>
    </row>
    <row r="341" spans="2:55" ht="15.75" customHeight="1">
      <c r="B341" s="2790" t="s">
        <v>6535</v>
      </c>
      <c r="C341" s="2792" t="s">
        <v>731</v>
      </c>
      <c r="D341" s="2792">
        <v>3</v>
      </c>
      <c r="E341" s="2801"/>
      <c r="F341" s="2801"/>
      <c r="G341" s="2801"/>
      <c r="H341" s="2801"/>
      <c r="I341" s="2801"/>
      <c r="J341" s="2801"/>
      <c r="K341" s="2802"/>
      <c r="L341" s="2800"/>
      <c r="M341" s="2803"/>
      <c r="N341" s="2801"/>
      <c r="O341" s="2801"/>
      <c r="P341" s="2801"/>
      <c r="Q341" s="2801"/>
      <c r="R341" s="2801"/>
      <c r="S341" s="2802"/>
      <c r="U341" s="2803"/>
      <c r="V341" s="2801"/>
      <c r="W341" s="2801"/>
      <c r="X341" s="2801"/>
      <c r="Y341" s="2801"/>
      <c r="Z341" s="2801"/>
      <c r="AA341" s="2802"/>
      <c r="AB341" s="2785"/>
      <c r="AC341" s="2797"/>
      <c r="AD341" s="2797"/>
      <c r="AE341" s="2797"/>
      <c r="AF341" s="2797"/>
      <c r="AG341" s="2797"/>
      <c r="AH341" s="2797"/>
      <c r="AI341" s="2797"/>
      <c r="AJ341" s="2797"/>
      <c r="AK341" s="2797"/>
      <c r="AL341" s="2797"/>
      <c r="AM341" s="2797"/>
      <c r="AN341" s="2797"/>
      <c r="AO341" s="2797"/>
      <c r="AP341" s="2797"/>
      <c r="AQ341" s="2799"/>
      <c r="AR341" s="4730"/>
      <c r="AS341" s="4737"/>
      <c r="AT341" s="4737"/>
      <c r="AU341" s="4737"/>
      <c r="AV341" s="4738"/>
      <c r="AW341" s="2758"/>
      <c r="AX341" s="2548" t="s">
        <v>7847</v>
      </c>
      <c r="BA341" s="3438" t="str">
        <f t="shared" si="5"/>
        <v>Please complete all cells in row</v>
      </c>
      <c r="BB341" s="3132">
        <v>3</v>
      </c>
      <c r="BC341" s="3485"/>
    </row>
    <row r="342" spans="2:55" ht="15.75" customHeight="1">
      <c r="B342" s="2790" t="s">
        <v>6537</v>
      </c>
      <c r="C342" s="2792" t="s">
        <v>731</v>
      </c>
      <c r="D342" s="2792">
        <v>3</v>
      </c>
      <c r="E342" s="2801"/>
      <c r="F342" s="2801"/>
      <c r="G342" s="2801"/>
      <c r="H342" s="2801"/>
      <c r="I342" s="2801"/>
      <c r="J342" s="2801"/>
      <c r="K342" s="2802"/>
      <c r="L342" s="2800"/>
      <c r="M342" s="2803"/>
      <c r="N342" s="2801"/>
      <c r="O342" s="2801"/>
      <c r="P342" s="2801"/>
      <c r="Q342" s="2801"/>
      <c r="R342" s="2801"/>
      <c r="S342" s="2802"/>
      <c r="U342" s="2803"/>
      <c r="V342" s="2801"/>
      <c r="W342" s="2801"/>
      <c r="X342" s="2801"/>
      <c r="Y342" s="2801"/>
      <c r="Z342" s="2801"/>
      <c r="AA342" s="2802"/>
      <c r="AB342" s="2785"/>
      <c r="AC342" s="2797"/>
      <c r="AD342" s="2797"/>
      <c r="AE342" s="2797"/>
      <c r="AF342" s="2797"/>
      <c r="AG342" s="2797"/>
      <c r="AH342" s="2797"/>
      <c r="AI342" s="2797"/>
      <c r="AJ342" s="2797"/>
      <c r="AK342" s="2797"/>
      <c r="AL342" s="2797"/>
      <c r="AM342" s="2797"/>
      <c r="AN342" s="2797"/>
      <c r="AO342" s="2797"/>
      <c r="AP342" s="2797"/>
      <c r="AQ342" s="2799"/>
      <c r="AR342" s="4730"/>
      <c r="AS342" s="4737"/>
      <c r="AT342" s="4737"/>
      <c r="AU342" s="4737"/>
      <c r="AV342" s="4738"/>
      <c r="AW342" s="2758"/>
      <c r="AX342" s="2548" t="s">
        <v>7848</v>
      </c>
      <c r="BA342" s="3438" t="str">
        <f t="shared" si="5"/>
        <v>Please complete all cells in row</v>
      </c>
      <c r="BB342" s="3132">
        <v>3</v>
      </c>
      <c r="BC342" s="3485"/>
    </row>
    <row r="343" spans="2:55" ht="15.75" customHeight="1">
      <c r="B343" s="2790" t="s">
        <v>6539</v>
      </c>
      <c r="C343" s="2792" t="s">
        <v>731</v>
      </c>
      <c r="D343" s="2792">
        <v>3</v>
      </c>
      <c r="E343" s="2801"/>
      <c r="F343" s="2801"/>
      <c r="G343" s="2801"/>
      <c r="H343" s="2801"/>
      <c r="I343" s="2801"/>
      <c r="J343" s="2801"/>
      <c r="K343" s="2802"/>
      <c r="L343" s="2800"/>
      <c r="M343" s="2803"/>
      <c r="N343" s="2801"/>
      <c r="O343" s="2801"/>
      <c r="P343" s="2801"/>
      <c r="Q343" s="2801"/>
      <c r="R343" s="2801"/>
      <c r="S343" s="2802"/>
      <c r="U343" s="2803"/>
      <c r="V343" s="2801"/>
      <c r="W343" s="2801"/>
      <c r="X343" s="2801"/>
      <c r="Y343" s="2801"/>
      <c r="Z343" s="2801"/>
      <c r="AA343" s="2802"/>
      <c r="AB343" s="2785"/>
      <c r="AC343" s="2797"/>
      <c r="AD343" s="2797"/>
      <c r="AE343" s="2797"/>
      <c r="AF343" s="2797"/>
      <c r="AG343" s="2797"/>
      <c r="AH343" s="2797"/>
      <c r="AI343" s="2797"/>
      <c r="AJ343" s="2797"/>
      <c r="AK343" s="2797"/>
      <c r="AL343" s="2797"/>
      <c r="AM343" s="2797"/>
      <c r="AN343" s="2797"/>
      <c r="AO343" s="2797"/>
      <c r="AP343" s="2797"/>
      <c r="AQ343" s="2799"/>
      <c r="AR343" s="4730"/>
      <c r="AS343" s="4737"/>
      <c r="AT343" s="4737"/>
      <c r="AU343" s="4737"/>
      <c r="AV343" s="4738"/>
      <c r="AW343" s="2758"/>
      <c r="AX343" s="2548" t="s">
        <v>7849</v>
      </c>
      <c r="BA343" s="3438" t="str">
        <f t="shared" si="5"/>
        <v>Please complete all cells in row</v>
      </c>
      <c r="BB343" s="3132">
        <v>3</v>
      </c>
      <c r="BC343" s="3485"/>
    </row>
    <row r="344" spans="2:55" ht="15.75" customHeight="1">
      <c r="B344" s="2790" t="s">
        <v>6541</v>
      </c>
      <c r="C344" s="2792" t="s">
        <v>731</v>
      </c>
      <c r="D344" s="2792">
        <v>3</v>
      </c>
      <c r="E344" s="2801"/>
      <c r="F344" s="2801"/>
      <c r="G344" s="2801"/>
      <c r="H344" s="2801"/>
      <c r="I344" s="2801"/>
      <c r="J344" s="2801"/>
      <c r="K344" s="2802"/>
      <c r="L344" s="2800"/>
      <c r="M344" s="2803"/>
      <c r="N344" s="2801"/>
      <c r="O344" s="2801"/>
      <c r="P344" s="2801"/>
      <c r="Q344" s="2801"/>
      <c r="R344" s="2801"/>
      <c r="S344" s="2802"/>
      <c r="U344" s="2803"/>
      <c r="V344" s="2801"/>
      <c r="W344" s="2801"/>
      <c r="X344" s="2801"/>
      <c r="Y344" s="2801"/>
      <c r="Z344" s="2801"/>
      <c r="AA344" s="2802"/>
      <c r="AB344" s="2785"/>
      <c r="AC344" s="2797"/>
      <c r="AD344" s="2797"/>
      <c r="AE344" s="2797"/>
      <c r="AF344" s="2797"/>
      <c r="AG344" s="2797"/>
      <c r="AH344" s="2797"/>
      <c r="AI344" s="2797"/>
      <c r="AJ344" s="2797"/>
      <c r="AK344" s="2797"/>
      <c r="AL344" s="2797"/>
      <c r="AM344" s="2797"/>
      <c r="AN344" s="2797"/>
      <c r="AO344" s="2797"/>
      <c r="AP344" s="2797"/>
      <c r="AQ344" s="2799"/>
      <c r="AR344" s="4730"/>
      <c r="AS344" s="4737"/>
      <c r="AT344" s="4737"/>
      <c r="AU344" s="4737"/>
      <c r="AV344" s="4738"/>
      <c r="AW344" s="2758"/>
      <c r="AX344" s="2548" t="s">
        <v>7850</v>
      </c>
      <c r="BA344" s="3438" t="str">
        <f t="shared" si="5"/>
        <v>Please complete all cells in row</v>
      </c>
      <c r="BB344" s="3132">
        <v>3</v>
      </c>
      <c r="BC344" s="3485"/>
    </row>
    <row r="345" spans="2:55" ht="15.75" customHeight="1">
      <c r="B345" s="2790" t="s">
        <v>6543</v>
      </c>
      <c r="C345" s="2792" t="s">
        <v>731</v>
      </c>
      <c r="D345" s="2792">
        <v>3</v>
      </c>
      <c r="E345" s="2801"/>
      <c r="F345" s="2801"/>
      <c r="G345" s="2801"/>
      <c r="H345" s="2801"/>
      <c r="I345" s="2801"/>
      <c r="J345" s="2801"/>
      <c r="K345" s="2802"/>
      <c r="L345" s="2800"/>
      <c r="M345" s="2803"/>
      <c r="N345" s="2801"/>
      <c r="O345" s="2801"/>
      <c r="P345" s="2801"/>
      <c r="Q345" s="2801"/>
      <c r="R345" s="2801"/>
      <c r="S345" s="2802"/>
      <c r="U345" s="2803"/>
      <c r="V345" s="2801"/>
      <c r="W345" s="2801"/>
      <c r="X345" s="2801"/>
      <c r="Y345" s="2801"/>
      <c r="Z345" s="2801"/>
      <c r="AA345" s="2802"/>
      <c r="AB345" s="2785"/>
      <c r="AC345" s="2797"/>
      <c r="AD345" s="2797"/>
      <c r="AE345" s="2797"/>
      <c r="AF345" s="2797"/>
      <c r="AG345" s="2797"/>
      <c r="AH345" s="2797"/>
      <c r="AI345" s="2797"/>
      <c r="AJ345" s="2797"/>
      <c r="AK345" s="2797"/>
      <c r="AL345" s="2797"/>
      <c r="AM345" s="2797"/>
      <c r="AN345" s="2797"/>
      <c r="AO345" s="2797"/>
      <c r="AP345" s="2797"/>
      <c r="AQ345" s="2799"/>
      <c r="AR345" s="4730"/>
      <c r="AS345" s="4737"/>
      <c r="AT345" s="4737"/>
      <c r="AU345" s="4737"/>
      <c r="AV345" s="4738"/>
      <c r="AW345" s="2758"/>
      <c r="AX345" s="2548" t="s">
        <v>7851</v>
      </c>
      <c r="BA345" s="3438" t="str">
        <f t="shared" si="5"/>
        <v>Please complete all cells in row</v>
      </c>
      <c r="BB345" s="3132">
        <v>3</v>
      </c>
      <c r="BC345" s="3485"/>
    </row>
    <row r="346" spans="2:55" ht="15.75" customHeight="1">
      <c r="B346" s="2790" t="s">
        <v>6545</v>
      </c>
      <c r="C346" s="2792" t="s">
        <v>731</v>
      </c>
      <c r="D346" s="2792">
        <v>3</v>
      </c>
      <c r="E346" s="2801"/>
      <c r="F346" s="2801"/>
      <c r="G346" s="2801"/>
      <c r="H346" s="2801"/>
      <c r="I346" s="2801"/>
      <c r="J346" s="2801"/>
      <c r="K346" s="2802"/>
      <c r="L346" s="2800"/>
      <c r="M346" s="2803"/>
      <c r="N346" s="2801"/>
      <c r="O346" s="2801"/>
      <c r="P346" s="2801"/>
      <c r="Q346" s="2801"/>
      <c r="R346" s="2801"/>
      <c r="S346" s="2802"/>
      <c r="U346" s="2803"/>
      <c r="V346" s="2801"/>
      <c r="W346" s="2801"/>
      <c r="X346" s="2801"/>
      <c r="Y346" s="2801"/>
      <c r="Z346" s="2801"/>
      <c r="AA346" s="2802"/>
      <c r="AB346" s="2785"/>
      <c r="AC346" s="2797"/>
      <c r="AD346" s="2797"/>
      <c r="AE346" s="2797"/>
      <c r="AF346" s="2797"/>
      <c r="AG346" s="2797"/>
      <c r="AH346" s="2797"/>
      <c r="AI346" s="2797"/>
      <c r="AJ346" s="2797"/>
      <c r="AK346" s="2797"/>
      <c r="AL346" s="2797"/>
      <c r="AM346" s="2797"/>
      <c r="AN346" s="2797"/>
      <c r="AO346" s="2797"/>
      <c r="AP346" s="2797"/>
      <c r="AQ346" s="2799"/>
      <c r="AR346" s="4730"/>
      <c r="AS346" s="4737"/>
      <c r="AT346" s="4737"/>
      <c r="AU346" s="4737"/>
      <c r="AV346" s="4738"/>
      <c r="AW346" s="2758"/>
      <c r="AX346" s="2548" t="s">
        <v>7852</v>
      </c>
      <c r="BA346" s="3438" t="str">
        <f t="shared" si="5"/>
        <v>Please complete all cells in row</v>
      </c>
      <c r="BB346" s="3132">
        <v>3</v>
      </c>
      <c r="BC346" s="3485"/>
    </row>
    <row r="347" spans="2:55" ht="15.75" customHeight="1">
      <c r="B347" s="2790" t="s">
        <v>6547</v>
      </c>
      <c r="C347" s="2792" t="s">
        <v>731</v>
      </c>
      <c r="D347" s="2792">
        <v>3</v>
      </c>
      <c r="E347" s="2801"/>
      <c r="F347" s="2801"/>
      <c r="G347" s="2801"/>
      <c r="H347" s="2801"/>
      <c r="I347" s="2801"/>
      <c r="J347" s="2801"/>
      <c r="K347" s="2802"/>
      <c r="L347" s="2800"/>
      <c r="M347" s="2803"/>
      <c r="N347" s="2801"/>
      <c r="O347" s="2801"/>
      <c r="P347" s="2801"/>
      <c r="Q347" s="2801"/>
      <c r="R347" s="2801"/>
      <c r="S347" s="2802"/>
      <c r="U347" s="2803"/>
      <c r="V347" s="2801"/>
      <c r="W347" s="2801"/>
      <c r="X347" s="2801"/>
      <c r="Y347" s="2801"/>
      <c r="Z347" s="2801"/>
      <c r="AA347" s="2802"/>
      <c r="AB347" s="2785"/>
      <c r="AC347" s="2797"/>
      <c r="AD347" s="2797"/>
      <c r="AE347" s="2797"/>
      <c r="AF347" s="2797"/>
      <c r="AG347" s="2797"/>
      <c r="AH347" s="2797"/>
      <c r="AI347" s="2797"/>
      <c r="AJ347" s="2797"/>
      <c r="AK347" s="2797"/>
      <c r="AL347" s="2797"/>
      <c r="AM347" s="2797"/>
      <c r="AN347" s="2797"/>
      <c r="AO347" s="2797"/>
      <c r="AP347" s="2797"/>
      <c r="AQ347" s="2799"/>
      <c r="AR347" s="4730"/>
      <c r="AS347" s="4737"/>
      <c r="AT347" s="4737"/>
      <c r="AU347" s="4737"/>
      <c r="AV347" s="4738"/>
      <c r="AW347" s="2758"/>
      <c r="AX347" s="2548" t="s">
        <v>7853</v>
      </c>
      <c r="BA347" s="3438" t="str">
        <f t="shared" si="5"/>
        <v>Please complete all cells in row</v>
      </c>
      <c r="BB347" s="3132">
        <v>3</v>
      </c>
      <c r="BC347" s="3485"/>
    </row>
    <row r="348" spans="2:55" ht="15.75" customHeight="1">
      <c r="B348" s="2790" t="s">
        <v>6549</v>
      </c>
      <c r="C348" s="2792" t="s">
        <v>731</v>
      </c>
      <c r="D348" s="2792">
        <v>3</v>
      </c>
      <c r="E348" s="2801"/>
      <c r="F348" s="2801"/>
      <c r="G348" s="2801"/>
      <c r="H348" s="2801"/>
      <c r="I348" s="2801"/>
      <c r="J348" s="2801"/>
      <c r="K348" s="2802"/>
      <c r="L348" s="2800"/>
      <c r="M348" s="2803"/>
      <c r="N348" s="2801"/>
      <c r="O348" s="2801"/>
      <c r="P348" s="2801"/>
      <c r="Q348" s="2801"/>
      <c r="R348" s="2801"/>
      <c r="S348" s="2802"/>
      <c r="U348" s="2803"/>
      <c r="V348" s="2801"/>
      <c r="W348" s="2801"/>
      <c r="X348" s="2801"/>
      <c r="Y348" s="2801"/>
      <c r="Z348" s="2801"/>
      <c r="AA348" s="2802"/>
      <c r="AB348" s="2785"/>
      <c r="AC348" s="2797"/>
      <c r="AD348" s="2797"/>
      <c r="AE348" s="2797"/>
      <c r="AF348" s="2797"/>
      <c r="AG348" s="2797"/>
      <c r="AH348" s="2797"/>
      <c r="AI348" s="2797"/>
      <c r="AJ348" s="2797"/>
      <c r="AK348" s="2797"/>
      <c r="AL348" s="2797"/>
      <c r="AM348" s="2797"/>
      <c r="AN348" s="2797"/>
      <c r="AO348" s="2797"/>
      <c r="AP348" s="2797"/>
      <c r="AQ348" s="2799"/>
      <c r="AR348" s="4730"/>
      <c r="AS348" s="4737"/>
      <c r="AT348" s="4737"/>
      <c r="AU348" s="4737"/>
      <c r="AV348" s="4738"/>
      <c r="AW348" s="2758"/>
      <c r="AX348" s="2548" t="s">
        <v>7854</v>
      </c>
      <c r="BA348" s="3438" t="str">
        <f t="shared" si="5"/>
        <v>Please complete all cells in row</v>
      </c>
      <c r="BB348" s="3132">
        <v>3</v>
      </c>
      <c r="BC348" s="3485"/>
    </row>
    <row r="349" spans="2:55" ht="15.75" customHeight="1">
      <c r="B349" s="2790" t="s">
        <v>6551</v>
      </c>
      <c r="C349" s="2792" t="s">
        <v>731</v>
      </c>
      <c r="D349" s="2792">
        <v>3</v>
      </c>
      <c r="E349" s="2801"/>
      <c r="F349" s="2801"/>
      <c r="G349" s="2801"/>
      <c r="H349" s="2801"/>
      <c r="I349" s="2801"/>
      <c r="J349" s="2801"/>
      <c r="K349" s="2802"/>
      <c r="L349" s="2800"/>
      <c r="M349" s="2803"/>
      <c r="N349" s="2801"/>
      <c r="O349" s="2801"/>
      <c r="P349" s="2801"/>
      <c r="Q349" s="2801"/>
      <c r="R349" s="2801"/>
      <c r="S349" s="2802"/>
      <c r="U349" s="2803"/>
      <c r="V349" s="2801"/>
      <c r="W349" s="2801"/>
      <c r="X349" s="2801"/>
      <c r="Y349" s="2801"/>
      <c r="Z349" s="2801"/>
      <c r="AA349" s="2802"/>
      <c r="AB349" s="2785"/>
      <c r="AC349" s="2797"/>
      <c r="AD349" s="2797"/>
      <c r="AE349" s="2797"/>
      <c r="AF349" s="2797"/>
      <c r="AG349" s="2797"/>
      <c r="AH349" s="2797"/>
      <c r="AI349" s="2797"/>
      <c r="AJ349" s="2797"/>
      <c r="AK349" s="2797"/>
      <c r="AL349" s="2797"/>
      <c r="AM349" s="2797"/>
      <c r="AN349" s="2797"/>
      <c r="AO349" s="2797"/>
      <c r="AP349" s="2797"/>
      <c r="AQ349" s="2799"/>
      <c r="AR349" s="4730"/>
      <c r="AS349" s="4737"/>
      <c r="AT349" s="4737"/>
      <c r="AU349" s="4737"/>
      <c r="AV349" s="4738"/>
      <c r="AW349" s="2758"/>
      <c r="AX349" s="2548" t="s">
        <v>7855</v>
      </c>
      <c r="BA349" s="3438" t="str">
        <f t="shared" si="5"/>
        <v>Please complete all cells in row</v>
      </c>
      <c r="BB349" s="3132">
        <v>3</v>
      </c>
      <c r="BC349" s="3485"/>
    </row>
    <row r="350" spans="2:55" ht="15.75" customHeight="1">
      <c r="B350" s="2790" t="s">
        <v>6553</v>
      </c>
      <c r="C350" s="2792" t="s">
        <v>731</v>
      </c>
      <c r="D350" s="2792">
        <v>3</v>
      </c>
      <c r="E350" s="2801"/>
      <c r="F350" s="2801"/>
      <c r="G350" s="2801"/>
      <c r="H350" s="2801"/>
      <c r="I350" s="2801"/>
      <c r="J350" s="2801"/>
      <c r="K350" s="2802"/>
      <c r="L350" s="2800"/>
      <c r="M350" s="2803"/>
      <c r="N350" s="2801"/>
      <c r="O350" s="2801"/>
      <c r="P350" s="2801"/>
      <c r="Q350" s="2801"/>
      <c r="R350" s="2801"/>
      <c r="S350" s="2802"/>
      <c r="U350" s="2803"/>
      <c r="V350" s="2801"/>
      <c r="W350" s="2801"/>
      <c r="X350" s="2801"/>
      <c r="Y350" s="2801"/>
      <c r="Z350" s="2801"/>
      <c r="AA350" s="2802"/>
      <c r="AB350" s="2785"/>
      <c r="AC350" s="2797"/>
      <c r="AD350" s="2797"/>
      <c r="AE350" s="2797"/>
      <c r="AF350" s="2797"/>
      <c r="AG350" s="2797"/>
      <c r="AH350" s="2797"/>
      <c r="AI350" s="2797"/>
      <c r="AJ350" s="2797"/>
      <c r="AK350" s="2797"/>
      <c r="AL350" s="2797"/>
      <c r="AM350" s="2797"/>
      <c r="AN350" s="2797"/>
      <c r="AO350" s="2797"/>
      <c r="AP350" s="2797"/>
      <c r="AQ350" s="2799"/>
      <c r="AR350" s="4730"/>
      <c r="AS350" s="4737"/>
      <c r="AT350" s="4737"/>
      <c r="AU350" s="4737"/>
      <c r="AV350" s="4738"/>
      <c r="AW350" s="2758"/>
      <c r="AX350" s="2548" t="s">
        <v>7856</v>
      </c>
      <c r="BA350" s="3438" t="str">
        <f t="shared" si="5"/>
        <v>Please complete all cells in row</v>
      </c>
      <c r="BB350" s="3132">
        <v>3</v>
      </c>
      <c r="BC350" s="3485"/>
    </row>
    <row r="351" spans="2:55" ht="15.75" customHeight="1">
      <c r="B351" s="2790" t="s">
        <v>6555</v>
      </c>
      <c r="C351" s="2792" t="s">
        <v>731</v>
      </c>
      <c r="D351" s="2792">
        <v>3</v>
      </c>
      <c r="E351" s="2801"/>
      <c r="F351" s="2801"/>
      <c r="G351" s="2801"/>
      <c r="H351" s="2801"/>
      <c r="I351" s="2801"/>
      <c r="J351" s="2801"/>
      <c r="K351" s="2802"/>
      <c r="L351" s="2800"/>
      <c r="M351" s="2803"/>
      <c r="N351" s="2801"/>
      <c r="O351" s="2801"/>
      <c r="P351" s="2801"/>
      <c r="Q351" s="2801"/>
      <c r="R351" s="2801"/>
      <c r="S351" s="2802"/>
      <c r="U351" s="2803"/>
      <c r="V351" s="2801"/>
      <c r="W351" s="2801"/>
      <c r="X351" s="2801"/>
      <c r="Y351" s="2801"/>
      <c r="Z351" s="2801"/>
      <c r="AA351" s="2802"/>
      <c r="AB351" s="2785"/>
      <c r="AC351" s="2797"/>
      <c r="AD351" s="2797"/>
      <c r="AE351" s="2797"/>
      <c r="AF351" s="2797"/>
      <c r="AG351" s="2797"/>
      <c r="AH351" s="2797"/>
      <c r="AI351" s="2797"/>
      <c r="AJ351" s="2797"/>
      <c r="AK351" s="2797"/>
      <c r="AL351" s="2797"/>
      <c r="AM351" s="2797"/>
      <c r="AN351" s="2797"/>
      <c r="AO351" s="2797"/>
      <c r="AP351" s="2797"/>
      <c r="AQ351" s="2799"/>
      <c r="AR351" s="4730"/>
      <c r="AS351" s="4737"/>
      <c r="AT351" s="4737"/>
      <c r="AU351" s="4737"/>
      <c r="AV351" s="4738"/>
      <c r="AW351" s="2758"/>
      <c r="AX351" s="2548" t="s">
        <v>7857</v>
      </c>
      <c r="BA351" s="3438" t="str">
        <f t="shared" si="5"/>
        <v>Please complete all cells in row</v>
      </c>
      <c r="BB351" s="3132">
        <v>3</v>
      </c>
      <c r="BC351" s="3485"/>
    </row>
    <row r="352" spans="2:55" ht="15.75" customHeight="1">
      <c r="B352" s="2790" t="s">
        <v>6557</v>
      </c>
      <c r="C352" s="2792" t="s">
        <v>731</v>
      </c>
      <c r="D352" s="2792">
        <v>3</v>
      </c>
      <c r="E352" s="2801"/>
      <c r="F352" s="2801"/>
      <c r="G352" s="2801"/>
      <c r="H352" s="2801"/>
      <c r="I352" s="2801"/>
      <c r="J352" s="2801"/>
      <c r="K352" s="2802"/>
      <c r="L352" s="2800"/>
      <c r="M352" s="2803"/>
      <c r="N352" s="2801"/>
      <c r="O352" s="2801"/>
      <c r="P352" s="2801"/>
      <c r="Q352" s="2801"/>
      <c r="R352" s="2801"/>
      <c r="S352" s="2802"/>
      <c r="U352" s="2803"/>
      <c r="V352" s="2801"/>
      <c r="W352" s="2801"/>
      <c r="X352" s="2801"/>
      <c r="Y352" s="2801"/>
      <c r="Z352" s="2801"/>
      <c r="AA352" s="2802"/>
      <c r="AB352" s="2785"/>
      <c r="AC352" s="2797"/>
      <c r="AD352" s="2797"/>
      <c r="AE352" s="2797"/>
      <c r="AF352" s="2797"/>
      <c r="AG352" s="2797"/>
      <c r="AH352" s="2797"/>
      <c r="AI352" s="2797"/>
      <c r="AJ352" s="2797"/>
      <c r="AK352" s="2797"/>
      <c r="AL352" s="2797"/>
      <c r="AM352" s="2797"/>
      <c r="AN352" s="2797"/>
      <c r="AO352" s="2797"/>
      <c r="AP352" s="2797"/>
      <c r="AQ352" s="2799"/>
      <c r="AR352" s="4730"/>
      <c r="AS352" s="4737"/>
      <c r="AT352" s="4737"/>
      <c r="AU352" s="4737"/>
      <c r="AV352" s="4738"/>
      <c r="AW352" s="2758"/>
      <c r="AX352" s="2548" t="s">
        <v>7858</v>
      </c>
      <c r="BA352" s="3438" t="str">
        <f t="shared" si="5"/>
        <v>Please complete all cells in row</v>
      </c>
      <c r="BB352" s="3132">
        <v>3</v>
      </c>
      <c r="BC352" s="3485"/>
    </row>
    <row r="353" spans="2:55" ht="15.75" customHeight="1">
      <c r="B353" s="2790" t="s">
        <v>6559</v>
      </c>
      <c r="C353" s="2792" t="s">
        <v>731</v>
      </c>
      <c r="D353" s="2792">
        <v>3</v>
      </c>
      <c r="E353" s="2801"/>
      <c r="F353" s="2801"/>
      <c r="G353" s="2801"/>
      <c r="H353" s="2801"/>
      <c r="I353" s="2801"/>
      <c r="J353" s="2801"/>
      <c r="K353" s="2802"/>
      <c r="L353" s="2800"/>
      <c r="M353" s="2803"/>
      <c r="N353" s="2801"/>
      <c r="O353" s="2801"/>
      <c r="P353" s="2801"/>
      <c r="Q353" s="2801"/>
      <c r="R353" s="2801"/>
      <c r="S353" s="2802"/>
      <c r="U353" s="2803"/>
      <c r="V353" s="2801"/>
      <c r="W353" s="2801"/>
      <c r="X353" s="2801"/>
      <c r="Y353" s="2801"/>
      <c r="Z353" s="2801"/>
      <c r="AA353" s="2802"/>
      <c r="AB353" s="2785"/>
      <c r="AC353" s="2797"/>
      <c r="AD353" s="2797"/>
      <c r="AE353" s="2797"/>
      <c r="AF353" s="2797"/>
      <c r="AG353" s="2797"/>
      <c r="AH353" s="2797"/>
      <c r="AI353" s="2797"/>
      <c r="AJ353" s="2797"/>
      <c r="AK353" s="2797"/>
      <c r="AL353" s="2797"/>
      <c r="AM353" s="2797"/>
      <c r="AN353" s="2797"/>
      <c r="AO353" s="2797"/>
      <c r="AP353" s="2797"/>
      <c r="AQ353" s="2799"/>
      <c r="AR353" s="4730"/>
      <c r="AS353" s="4737"/>
      <c r="AT353" s="4737"/>
      <c r="AU353" s="4737"/>
      <c r="AV353" s="4738"/>
      <c r="AW353" s="2758"/>
      <c r="AX353" s="2548" t="s">
        <v>7859</v>
      </c>
      <c r="BA353" s="3438" t="str">
        <f t="shared" si="5"/>
        <v>Please complete all cells in row</v>
      </c>
      <c r="BB353" s="3132">
        <v>3</v>
      </c>
      <c r="BC353" s="3485"/>
    </row>
    <row r="354" spans="2:55" ht="15.75" customHeight="1">
      <c r="B354" s="2790" t="s">
        <v>6561</v>
      </c>
      <c r="C354" s="2792" t="s">
        <v>731</v>
      </c>
      <c r="D354" s="2792">
        <v>3</v>
      </c>
      <c r="E354" s="2801"/>
      <c r="F354" s="2801"/>
      <c r="G354" s="2801"/>
      <c r="H354" s="2801"/>
      <c r="I354" s="2801"/>
      <c r="J354" s="2801"/>
      <c r="K354" s="2802"/>
      <c r="L354" s="2800"/>
      <c r="M354" s="2803"/>
      <c r="N354" s="2801"/>
      <c r="O354" s="2801"/>
      <c r="P354" s="2801"/>
      <c r="Q354" s="2801"/>
      <c r="R354" s="2801"/>
      <c r="S354" s="2802"/>
      <c r="U354" s="2803"/>
      <c r="V354" s="2801"/>
      <c r="W354" s="2801"/>
      <c r="X354" s="2801"/>
      <c r="Y354" s="2801"/>
      <c r="Z354" s="2801"/>
      <c r="AA354" s="2802"/>
      <c r="AB354" s="2785"/>
      <c r="AC354" s="2797"/>
      <c r="AD354" s="2797"/>
      <c r="AE354" s="2797"/>
      <c r="AF354" s="2797"/>
      <c r="AG354" s="2797"/>
      <c r="AH354" s="2797"/>
      <c r="AI354" s="2797"/>
      <c r="AJ354" s="2797"/>
      <c r="AK354" s="2797"/>
      <c r="AL354" s="2797"/>
      <c r="AM354" s="2797"/>
      <c r="AN354" s="2797"/>
      <c r="AO354" s="2797"/>
      <c r="AP354" s="2797"/>
      <c r="AQ354" s="2799"/>
      <c r="AR354" s="4730"/>
      <c r="AS354" s="4737"/>
      <c r="AT354" s="4737"/>
      <c r="AU354" s="4737"/>
      <c r="AV354" s="4738"/>
      <c r="AW354" s="2758"/>
      <c r="AX354" s="2548" t="s">
        <v>7860</v>
      </c>
      <c r="BA354" s="3438" t="str">
        <f t="shared" si="5"/>
        <v>Please complete all cells in row</v>
      </c>
      <c r="BB354" s="3132">
        <v>3</v>
      </c>
      <c r="BC354" s="3485"/>
    </row>
    <row r="355" spans="2:55" ht="15.75" customHeight="1">
      <c r="B355" s="2790" t="s">
        <v>6563</v>
      </c>
      <c r="C355" s="2792" t="s">
        <v>731</v>
      </c>
      <c r="D355" s="2792">
        <v>3</v>
      </c>
      <c r="E355" s="2801"/>
      <c r="F355" s="2801"/>
      <c r="G355" s="2801"/>
      <c r="H355" s="2801"/>
      <c r="I355" s="2801"/>
      <c r="J355" s="2801"/>
      <c r="K355" s="2802"/>
      <c r="L355" s="2800"/>
      <c r="M355" s="2803"/>
      <c r="N355" s="2801"/>
      <c r="O355" s="2801"/>
      <c r="P355" s="2801"/>
      <c r="Q355" s="2801"/>
      <c r="R355" s="2801"/>
      <c r="S355" s="2802"/>
      <c r="U355" s="2803"/>
      <c r="V355" s="2801"/>
      <c r="W355" s="2801"/>
      <c r="X355" s="2801"/>
      <c r="Y355" s="2801"/>
      <c r="Z355" s="2801"/>
      <c r="AA355" s="2802"/>
      <c r="AB355" s="2785"/>
      <c r="AC355" s="2797"/>
      <c r="AD355" s="2797"/>
      <c r="AE355" s="2797"/>
      <c r="AF355" s="2797"/>
      <c r="AG355" s="2797"/>
      <c r="AH355" s="2797"/>
      <c r="AI355" s="2797"/>
      <c r="AJ355" s="2797"/>
      <c r="AK355" s="2797"/>
      <c r="AL355" s="2797"/>
      <c r="AM355" s="2797"/>
      <c r="AN355" s="2797"/>
      <c r="AO355" s="2797"/>
      <c r="AP355" s="2797"/>
      <c r="AQ355" s="2799"/>
      <c r="AR355" s="4730"/>
      <c r="AS355" s="4737"/>
      <c r="AT355" s="4737"/>
      <c r="AU355" s="4737"/>
      <c r="AV355" s="4738"/>
      <c r="AW355" s="2758"/>
      <c r="AX355" s="2548" t="s">
        <v>7861</v>
      </c>
      <c r="BA355" s="3438" t="str">
        <f t="shared" si="5"/>
        <v>Please complete all cells in row</v>
      </c>
      <c r="BB355" s="3132">
        <v>3</v>
      </c>
      <c r="BC355" s="3485"/>
    </row>
    <row r="356" spans="2:55" ht="15.75" customHeight="1">
      <c r="B356" s="2790" t="s">
        <v>6565</v>
      </c>
      <c r="C356" s="2792" t="s">
        <v>731</v>
      </c>
      <c r="D356" s="2792">
        <v>3</v>
      </c>
      <c r="E356" s="2801"/>
      <c r="F356" s="2801"/>
      <c r="G356" s="2801"/>
      <c r="H356" s="2801"/>
      <c r="I356" s="2801"/>
      <c r="J356" s="2801"/>
      <c r="K356" s="2802"/>
      <c r="L356" s="2800"/>
      <c r="M356" s="2803"/>
      <c r="N356" s="2801"/>
      <c r="O356" s="2801"/>
      <c r="P356" s="2801"/>
      <c r="Q356" s="2801"/>
      <c r="R356" s="2801"/>
      <c r="S356" s="2802"/>
      <c r="U356" s="2803"/>
      <c r="V356" s="2801"/>
      <c r="W356" s="2801"/>
      <c r="X356" s="2801"/>
      <c r="Y356" s="2801"/>
      <c r="Z356" s="2801"/>
      <c r="AA356" s="2802"/>
      <c r="AB356" s="2785"/>
      <c r="AC356" s="2797"/>
      <c r="AD356" s="2797"/>
      <c r="AE356" s="2797"/>
      <c r="AF356" s="2797"/>
      <c r="AG356" s="2797"/>
      <c r="AH356" s="2797"/>
      <c r="AI356" s="2797"/>
      <c r="AJ356" s="2797"/>
      <c r="AK356" s="2797"/>
      <c r="AL356" s="2797"/>
      <c r="AM356" s="2797"/>
      <c r="AN356" s="2797"/>
      <c r="AO356" s="2797"/>
      <c r="AP356" s="2797"/>
      <c r="AQ356" s="2799"/>
      <c r="AR356" s="4730"/>
      <c r="AS356" s="4737"/>
      <c r="AT356" s="4737"/>
      <c r="AU356" s="4737"/>
      <c r="AV356" s="4738"/>
      <c r="AW356" s="2758"/>
      <c r="AX356" s="2548" t="s">
        <v>7862</v>
      </c>
      <c r="BA356" s="3438" t="str">
        <f t="shared" si="5"/>
        <v>Please complete all cells in row</v>
      </c>
      <c r="BB356" s="3132">
        <v>3</v>
      </c>
      <c r="BC356" s="3485"/>
    </row>
    <row r="357" spans="2:55" ht="15.75" customHeight="1">
      <c r="B357" s="2790" t="s">
        <v>6567</v>
      </c>
      <c r="C357" s="2792" t="s">
        <v>731</v>
      </c>
      <c r="D357" s="2792">
        <v>3</v>
      </c>
      <c r="E357" s="2801"/>
      <c r="F357" s="2801"/>
      <c r="G357" s="2801"/>
      <c r="H357" s="2801"/>
      <c r="I357" s="2801"/>
      <c r="J357" s="2801"/>
      <c r="K357" s="2802"/>
      <c r="L357" s="2800"/>
      <c r="M357" s="2803"/>
      <c r="N357" s="2801"/>
      <c r="O357" s="2801"/>
      <c r="P357" s="2801"/>
      <c r="Q357" s="2801"/>
      <c r="R357" s="2801"/>
      <c r="S357" s="2802"/>
      <c r="U357" s="2803"/>
      <c r="V357" s="2801"/>
      <c r="W357" s="2801"/>
      <c r="X357" s="2801"/>
      <c r="Y357" s="2801"/>
      <c r="Z357" s="2801"/>
      <c r="AA357" s="2802"/>
      <c r="AB357" s="2785"/>
      <c r="AC357" s="2797"/>
      <c r="AD357" s="2797"/>
      <c r="AE357" s="2797"/>
      <c r="AF357" s="2797"/>
      <c r="AG357" s="2797"/>
      <c r="AH357" s="2797"/>
      <c r="AI357" s="2797"/>
      <c r="AJ357" s="2797"/>
      <c r="AK357" s="2797"/>
      <c r="AL357" s="2797"/>
      <c r="AM357" s="2797"/>
      <c r="AN357" s="2797"/>
      <c r="AO357" s="2797"/>
      <c r="AP357" s="2797"/>
      <c r="AQ357" s="2799"/>
      <c r="AR357" s="4730"/>
      <c r="AS357" s="4737"/>
      <c r="AT357" s="4737"/>
      <c r="AU357" s="4737"/>
      <c r="AV357" s="4738"/>
      <c r="AW357" s="2758"/>
      <c r="AX357" s="2548" t="s">
        <v>7863</v>
      </c>
      <c r="BA357" s="3438" t="str">
        <f t="shared" si="5"/>
        <v>Please complete all cells in row</v>
      </c>
      <c r="BB357" s="3132">
        <v>3</v>
      </c>
      <c r="BC357" s="3485"/>
    </row>
    <row r="358" spans="2:55" ht="15.75" customHeight="1">
      <c r="B358" s="2790" t="s">
        <v>6569</v>
      </c>
      <c r="C358" s="2792" t="s">
        <v>731</v>
      </c>
      <c r="D358" s="2792">
        <v>3</v>
      </c>
      <c r="E358" s="2801"/>
      <c r="F358" s="2801"/>
      <c r="G358" s="2801"/>
      <c r="H358" s="2801"/>
      <c r="I358" s="2801"/>
      <c r="J358" s="2801"/>
      <c r="K358" s="2802"/>
      <c r="L358" s="2800"/>
      <c r="M358" s="2803"/>
      <c r="N358" s="2801"/>
      <c r="O358" s="2801"/>
      <c r="P358" s="2801"/>
      <c r="Q358" s="2801"/>
      <c r="R358" s="2801"/>
      <c r="S358" s="2802"/>
      <c r="U358" s="2803"/>
      <c r="V358" s="2801"/>
      <c r="W358" s="2801"/>
      <c r="X358" s="2801"/>
      <c r="Y358" s="2801"/>
      <c r="Z358" s="2801"/>
      <c r="AA358" s="2802"/>
      <c r="AB358" s="2785"/>
      <c r="AC358" s="2797"/>
      <c r="AD358" s="2797"/>
      <c r="AE358" s="2797"/>
      <c r="AF358" s="2797"/>
      <c r="AG358" s="2797"/>
      <c r="AH358" s="2797"/>
      <c r="AI358" s="2797"/>
      <c r="AJ358" s="2797"/>
      <c r="AK358" s="2797"/>
      <c r="AL358" s="2797"/>
      <c r="AM358" s="2797"/>
      <c r="AN358" s="2797"/>
      <c r="AO358" s="2797"/>
      <c r="AP358" s="2797"/>
      <c r="AQ358" s="2799"/>
      <c r="AR358" s="4730"/>
      <c r="AS358" s="4737"/>
      <c r="AT358" s="4737"/>
      <c r="AU358" s="4737"/>
      <c r="AV358" s="4738"/>
      <c r="AW358" s="2758"/>
      <c r="AX358" s="2548" t="s">
        <v>7864</v>
      </c>
      <c r="BA358" s="3438" t="str">
        <f t="shared" si="5"/>
        <v>Please complete all cells in row</v>
      </c>
      <c r="BB358" s="3132">
        <v>3</v>
      </c>
      <c r="BC358" s="3485"/>
    </row>
    <row r="359" spans="2:55" ht="15.75" customHeight="1">
      <c r="B359" s="2790" t="s">
        <v>6571</v>
      </c>
      <c r="C359" s="2792" t="s">
        <v>731</v>
      </c>
      <c r="D359" s="2792">
        <v>3</v>
      </c>
      <c r="E359" s="2801"/>
      <c r="F359" s="2801"/>
      <c r="G359" s="2801"/>
      <c r="H359" s="2801"/>
      <c r="I359" s="2801"/>
      <c r="J359" s="2801"/>
      <c r="K359" s="2802"/>
      <c r="L359" s="2800"/>
      <c r="M359" s="2803"/>
      <c r="N359" s="2801"/>
      <c r="O359" s="2801"/>
      <c r="P359" s="2801"/>
      <c r="Q359" s="2801"/>
      <c r="R359" s="2801"/>
      <c r="S359" s="2802"/>
      <c r="U359" s="2803"/>
      <c r="V359" s="2801"/>
      <c r="W359" s="2801"/>
      <c r="X359" s="2801"/>
      <c r="Y359" s="2801"/>
      <c r="Z359" s="2801"/>
      <c r="AA359" s="2802"/>
      <c r="AB359" s="2785"/>
      <c r="AC359" s="2797"/>
      <c r="AD359" s="2797"/>
      <c r="AE359" s="2797"/>
      <c r="AF359" s="2797"/>
      <c r="AG359" s="2797"/>
      <c r="AH359" s="2797"/>
      <c r="AI359" s="2797"/>
      <c r="AJ359" s="2797"/>
      <c r="AK359" s="2797"/>
      <c r="AL359" s="2797"/>
      <c r="AM359" s="2797"/>
      <c r="AN359" s="2797"/>
      <c r="AO359" s="2797"/>
      <c r="AP359" s="2797"/>
      <c r="AQ359" s="2799"/>
      <c r="AR359" s="4730"/>
      <c r="AS359" s="4737"/>
      <c r="AT359" s="4737"/>
      <c r="AU359" s="4737"/>
      <c r="AV359" s="4738"/>
      <c r="AW359" s="2758"/>
      <c r="AX359" s="2548" t="s">
        <v>7865</v>
      </c>
      <c r="BA359" s="3438" t="str">
        <f t="shared" si="5"/>
        <v>Please complete all cells in row</v>
      </c>
      <c r="BB359" s="3132">
        <v>3</v>
      </c>
      <c r="BC359" s="3485"/>
    </row>
    <row r="360" spans="2:55" ht="15.75" customHeight="1">
      <c r="B360" s="2790" t="s">
        <v>6573</v>
      </c>
      <c r="C360" s="2792" t="s">
        <v>731</v>
      </c>
      <c r="D360" s="2792">
        <v>3</v>
      </c>
      <c r="E360" s="2801"/>
      <c r="F360" s="2801"/>
      <c r="G360" s="2801"/>
      <c r="H360" s="2801"/>
      <c r="I360" s="2801"/>
      <c r="J360" s="2801"/>
      <c r="K360" s="2802"/>
      <c r="L360" s="2800"/>
      <c r="M360" s="2803"/>
      <c r="N360" s="2801"/>
      <c r="O360" s="2801"/>
      <c r="P360" s="2801"/>
      <c r="Q360" s="2801"/>
      <c r="R360" s="2801"/>
      <c r="S360" s="2802"/>
      <c r="U360" s="2803"/>
      <c r="V360" s="2801"/>
      <c r="W360" s="2801"/>
      <c r="X360" s="2801"/>
      <c r="Y360" s="2801"/>
      <c r="Z360" s="2801"/>
      <c r="AA360" s="2802"/>
      <c r="AB360" s="2785"/>
      <c r="AC360" s="2797"/>
      <c r="AD360" s="2797"/>
      <c r="AE360" s="2797"/>
      <c r="AF360" s="2797"/>
      <c r="AG360" s="2797"/>
      <c r="AH360" s="2797"/>
      <c r="AI360" s="2797"/>
      <c r="AJ360" s="2797"/>
      <c r="AK360" s="2797"/>
      <c r="AL360" s="2797"/>
      <c r="AM360" s="2797"/>
      <c r="AN360" s="2797"/>
      <c r="AO360" s="2797"/>
      <c r="AP360" s="2797"/>
      <c r="AQ360" s="2799"/>
      <c r="AR360" s="4730"/>
      <c r="AS360" s="4737"/>
      <c r="AT360" s="4737"/>
      <c r="AU360" s="4737"/>
      <c r="AV360" s="4738"/>
      <c r="AW360" s="2758"/>
      <c r="AX360" s="2548" t="s">
        <v>7866</v>
      </c>
      <c r="BA360" s="3438" t="str">
        <f t="shared" si="5"/>
        <v>Please complete all cells in row</v>
      </c>
      <c r="BB360" s="3132">
        <v>3</v>
      </c>
      <c r="BC360" s="3485"/>
    </row>
    <row r="361" spans="2:55" ht="15.75" customHeight="1">
      <c r="B361" s="2790" t="s">
        <v>6575</v>
      </c>
      <c r="C361" s="2792" t="s">
        <v>731</v>
      </c>
      <c r="D361" s="2792">
        <v>3</v>
      </c>
      <c r="E361" s="2801"/>
      <c r="F361" s="2801"/>
      <c r="G361" s="2801"/>
      <c r="H361" s="2801"/>
      <c r="I361" s="2801"/>
      <c r="J361" s="2801"/>
      <c r="K361" s="2802"/>
      <c r="L361" s="2800"/>
      <c r="M361" s="2803"/>
      <c r="N361" s="2801"/>
      <c r="O361" s="2801"/>
      <c r="P361" s="2801"/>
      <c r="Q361" s="2801"/>
      <c r="R361" s="2801"/>
      <c r="S361" s="2802"/>
      <c r="U361" s="2803"/>
      <c r="V361" s="2801"/>
      <c r="W361" s="2801"/>
      <c r="X361" s="2801"/>
      <c r="Y361" s="2801"/>
      <c r="Z361" s="2801"/>
      <c r="AA361" s="2802"/>
      <c r="AB361" s="2785"/>
      <c r="AC361" s="2797"/>
      <c r="AD361" s="2797"/>
      <c r="AE361" s="2797"/>
      <c r="AF361" s="2797"/>
      <c r="AG361" s="2797"/>
      <c r="AH361" s="2797"/>
      <c r="AI361" s="2797"/>
      <c r="AJ361" s="2797"/>
      <c r="AK361" s="2797"/>
      <c r="AL361" s="2797"/>
      <c r="AM361" s="2797"/>
      <c r="AN361" s="2797"/>
      <c r="AO361" s="2797"/>
      <c r="AP361" s="2797"/>
      <c r="AQ361" s="2799"/>
      <c r="AR361" s="4730"/>
      <c r="AS361" s="4737"/>
      <c r="AT361" s="4737"/>
      <c r="AU361" s="4737"/>
      <c r="AV361" s="4738"/>
      <c r="AW361" s="2758"/>
      <c r="AX361" s="2548" t="s">
        <v>7867</v>
      </c>
      <c r="BA361" s="3438" t="str">
        <f t="shared" si="5"/>
        <v>Please complete all cells in row</v>
      </c>
      <c r="BB361" s="3132">
        <v>3</v>
      </c>
      <c r="BC361" s="3485"/>
    </row>
    <row r="362" spans="2:55" ht="15.75" customHeight="1">
      <c r="B362" s="2790" t="s">
        <v>6577</v>
      </c>
      <c r="C362" s="2792" t="s">
        <v>731</v>
      </c>
      <c r="D362" s="2792">
        <v>3</v>
      </c>
      <c r="E362" s="2801"/>
      <c r="F362" s="2801"/>
      <c r="G362" s="2801"/>
      <c r="H362" s="2801"/>
      <c r="I362" s="2801"/>
      <c r="J362" s="2801"/>
      <c r="K362" s="2802"/>
      <c r="L362" s="2800"/>
      <c r="M362" s="2803"/>
      <c r="N362" s="2801"/>
      <c r="O362" s="2801"/>
      <c r="P362" s="2801"/>
      <c r="Q362" s="2801"/>
      <c r="R362" s="2801"/>
      <c r="S362" s="2802"/>
      <c r="U362" s="2803"/>
      <c r="V362" s="2801"/>
      <c r="W362" s="2801"/>
      <c r="X362" s="2801"/>
      <c r="Y362" s="2801"/>
      <c r="Z362" s="2801"/>
      <c r="AA362" s="2802"/>
      <c r="AB362" s="2785"/>
      <c r="AC362" s="2797"/>
      <c r="AD362" s="2797"/>
      <c r="AE362" s="2797"/>
      <c r="AF362" s="2797"/>
      <c r="AG362" s="2797"/>
      <c r="AH362" s="2797"/>
      <c r="AI362" s="2797"/>
      <c r="AJ362" s="2797"/>
      <c r="AK362" s="2797"/>
      <c r="AL362" s="2797"/>
      <c r="AM362" s="2797"/>
      <c r="AN362" s="2797"/>
      <c r="AO362" s="2797"/>
      <c r="AP362" s="2797"/>
      <c r="AQ362" s="2799"/>
      <c r="AR362" s="4730"/>
      <c r="AS362" s="4737"/>
      <c r="AT362" s="4737"/>
      <c r="AU362" s="4737"/>
      <c r="AV362" s="4738"/>
      <c r="AW362" s="2758"/>
      <c r="AX362" s="2548" t="s">
        <v>7868</v>
      </c>
      <c r="BA362" s="3438" t="str">
        <f t="shared" si="5"/>
        <v>Please complete all cells in row</v>
      </c>
      <c r="BB362" s="3132">
        <v>3</v>
      </c>
      <c r="BC362" s="3485"/>
    </row>
    <row r="363" spans="2:55" ht="15.75" customHeight="1">
      <c r="B363" s="2790" t="s">
        <v>6579</v>
      </c>
      <c r="C363" s="2792" t="s">
        <v>731</v>
      </c>
      <c r="D363" s="2792">
        <v>3</v>
      </c>
      <c r="E363" s="2801"/>
      <c r="F363" s="2801"/>
      <c r="G363" s="2801"/>
      <c r="H363" s="2801"/>
      <c r="I363" s="2801"/>
      <c r="J363" s="2801"/>
      <c r="K363" s="2802"/>
      <c r="L363" s="2800"/>
      <c r="M363" s="2803"/>
      <c r="N363" s="2801"/>
      <c r="O363" s="2801"/>
      <c r="P363" s="2801"/>
      <c r="Q363" s="2801"/>
      <c r="R363" s="2801"/>
      <c r="S363" s="2802"/>
      <c r="U363" s="2803"/>
      <c r="V363" s="2801"/>
      <c r="W363" s="2801"/>
      <c r="X363" s="2801"/>
      <c r="Y363" s="2801"/>
      <c r="Z363" s="2801"/>
      <c r="AA363" s="2802"/>
      <c r="AB363" s="2785"/>
      <c r="AC363" s="2797"/>
      <c r="AD363" s="2797"/>
      <c r="AE363" s="2797"/>
      <c r="AF363" s="2797"/>
      <c r="AG363" s="2797"/>
      <c r="AH363" s="2797"/>
      <c r="AI363" s="2797"/>
      <c r="AJ363" s="2797"/>
      <c r="AK363" s="2797"/>
      <c r="AL363" s="2797"/>
      <c r="AM363" s="2797"/>
      <c r="AN363" s="2797"/>
      <c r="AO363" s="2797"/>
      <c r="AP363" s="2797"/>
      <c r="AQ363" s="2799"/>
      <c r="AR363" s="4730"/>
      <c r="AS363" s="4737"/>
      <c r="AT363" s="4737"/>
      <c r="AU363" s="4737"/>
      <c r="AV363" s="4738"/>
      <c r="AW363" s="2758"/>
      <c r="AX363" s="2548" t="s">
        <v>7869</v>
      </c>
      <c r="BA363" s="3438" t="str">
        <f t="shared" si="5"/>
        <v>Please complete all cells in row</v>
      </c>
      <c r="BB363" s="3132">
        <v>3</v>
      </c>
      <c r="BC363" s="3485"/>
    </row>
    <row r="364" spans="2:55" ht="15.75" customHeight="1">
      <c r="B364" s="2790" t="s">
        <v>6581</v>
      </c>
      <c r="C364" s="2792" t="s">
        <v>731</v>
      </c>
      <c r="D364" s="2792">
        <v>3</v>
      </c>
      <c r="E364" s="2801"/>
      <c r="F364" s="2801"/>
      <c r="G364" s="2801"/>
      <c r="H364" s="2801"/>
      <c r="I364" s="2801"/>
      <c r="J364" s="2801"/>
      <c r="K364" s="2802"/>
      <c r="L364" s="2800"/>
      <c r="M364" s="2803"/>
      <c r="N364" s="2801"/>
      <c r="O364" s="2801"/>
      <c r="P364" s="2801"/>
      <c r="Q364" s="2801"/>
      <c r="R364" s="2801"/>
      <c r="S364" s="2802"/>
      <c r="U364" s="2803"/>
      <c r="V364" s="2801"/>
      <c r="W364" s="2801"/>
      <c r="X364" s="2801"/>
      <c r="Y364" s="2801"/>
      <c r="Z364" s="2801"/>
      <c r="AA364" s="2802"/>
      <c r="AB364" s="2785"/>
      <c r="AC364" s="2797"/>
      <c r="AD364" s="2797"/>
      <c r="AE364" s="2797"/>
      <c r="AF364" s="2797"/>
      <c r="AG364" s="2797"/>
      <c r="AH364" s="2797"/>
      <c r="AI364" s="2797"/>
      <c r="AJ364" s="2797"/>
      <c r="AK364" s="2797"/>
      <c r="AL364" s="2797"/>
      <c r="AM364" s="2797"/>
      <c r="AN364" s="2797"/>
      <c r="AO364" s="2797"/>
      <c r="AP364" s="2797"/>
      <c r="AQ364" s="2799"/>
      <c r="AR364" s="4730"/>
      <c r="AS364" s="4737"/>
      <c r="AT364" s="4737"/>
      <c r="AU364" s="4737"/>
      <c r="AV364" s="4738"/>
      <c r="AW364" s="2758"/>
      <c r="AX364" s="2548" t="s">
        <v>7870</v>
      </c>
      <c r="BA364" s="3438" t="str">
        <f t="shared" si="5"/>
        <v>Please complete all cells in row</v>
      </c>
      <c r="BB364" s="3132">
        <v>3</v>
      </c>
      <c r="BC364" s="3485"/>
    </row>
    <row r="365" spans="2:55" ht="15.75" customHeight="1">
      <c r="B365" s="2790" t="s">
        <v>6583</v>
      </c>
      <c r="C365" s="2792" t="s">
        <v>731</v>
      </c>
      <c r="D365" s="2792">
        <v>3</v>
      </c>
      <c r="E365" s="2801"/>
      <c r="F365" s="2801"/>
      <c r="G365" s="2801"/>
      <c r="H365" s="2801"/>
      <c r="I365" s="2801"/>
      <c r="J365" s="2801"/>
      <c r="K365" s="2802"/>
      <c r="L365" s="2800"/>
      <c r="M365" s="2803"/>
      <c r="N365" s="2801"/>
      <c r="O365" s="2801"/>
      <c r="P365" s="2801"/>
      <c r="Q365" s="2801"/>
      <c r="R365" s="2801"/>
      <c r="S365" s="2802"/>
      <c r="U365" s="2803"/>
      <c r="V365" s="2801"/>
      <c r="W365" s="2801"/>
      <c r="X365" s="2801"/>
      <c r="Y365" s="2801"/>
      <c r="Z365" s="2801"/>
      <c r="AA365" s="2802"/>
      <c r="AB365" s="2785"/>
      <c r="AC365" s="2797"/>
      <c r="AD365" s="2797"/>
      <c r="AE365" s="2797"/>
      <c r="AF365" s="2797"/>
      <c r="AG365" s="2797"/>
      <c r="AH365" s="2797"/>
      <c r="AI365" s="2797"/>
      <c r="AJ365" s="2797"/>
      <c r="AK365" s="2797"/>
      <c r="AL365" s="2797"/>
      <c r="AM365" s="2797"/>
      <c r="AN365" s="2797"/>
      <c r="AO365" s="2797"/>
      <c r="AP365" s="2797"/>
      <c r="AQ365" s="2799"/>
      <c r="AR365" s="4730"/>
      <c r="AS365" s="4737"/>
      <c r="AT365" s="4737"/>
      <c r="AU365" s="4737"/>
      <c r="AV365" s="4738"/>
      <c r="AW365" s="2758"/>
      <c r="AX365" s="2548" t="s">
        <v>7871</v>
      </c>
      <c r="BA365" s="3438" t="str">
        <f t="shared" si="5"/>
        <v>Please complete all cells in row</v>
      </c>
      <c r="BB365" s="3132">
        <v>3</v>
      </c>
      <c r="BC365" s="3485"/>
    </row>
    <row r="366" spans="2:55" ht="15.75" customHeight="1">
      <c r="B366" s="2790" t="s">
        <v>6585</v>
      </c>
      <c r="C366" s="2792" t="s">
        <v>731</v>
      </c>
      <c r="D366" s="2792">
        <v>3</v>
      </c>
      <c r="E366" s="2801"/>
      <c r="F366" s="2801"/>
      <c r="G366" s="2801"/>
      <c r="H366" s="2801"/>
      <c r="I366" s="2801"/>
      <c r="J366" s="2801"/>
      <c r="K366" s="2802"/>
      <c r="L366" s="2800"/>
      <c r="M366" s="2803"/>
      <c r="N366" s="2801"/>
      <c r="O366" s="2801"/>
      <c r="P366" s="2801"/>
      <c r="Q366" s="2801"/>
      <c r="R366" s="2801"/>
      <c r="S366" s="2802"/>
      <c r="U366" s="2803"/>
      <c r="V366" s="2801"/>
      <c r="W366" s="2801"/>
      <c r="X366" s="2801"/>
      <c r="Y366" s="2801"/>
      <c r="Z366" s="2801"/>
      <c r="AA366" s="2802"/>
      <c r="AB366" s="2785"/>
      <c r="AC366" s="2797"/>
      <c r="AD366" s="2797"/>
      <c r="AE366" s="2797"/>
      <c r="AF366" s="2797"/>
      <c r="AG366" s="2797"/>
      <c r="AH366" s="2797"/>
      <c r="AI366" s="2797"/>
      <c r="AJ366" s="2797"/>
      <c r="AK366" s="2797"/>
      <c r="AL366" s="2797"/>
      <c r="AM366" s="2797"/>
      <c r="AN366" s="2797"/>
      <c r="AO366" s="2797"/>
      <c r="AP366" s="2797"/>
      <c r="AQ366" s="2799"/>
      <c r="AR366" s="4730"/>
      <c r="AS366" s="4737"/>
      <c r="AT366" s="4737"/>
      <c r="AU366" s="4737"/>
      <c r="AV366" s="4738"/>
      <c r="AW366" s="2758"/>
      <c r="AX366" s="2548" t="s">
        <v>7872</v>
      </c>
      <c r="BA366" s="3438" t="str">
        <f t="shared" si="5"/>
        <v>Please complete all cells in row</v>
      </c>
      <c r="BB366" s="3132">
        <v>3</v>
      </c>
      <c r="BC366" s="3485"/>
    </row>
    <row r="367" spans="2:55" ht="15.75" customHeight="1">
      <c r="B367" s="2790" t="s">
        <v>6587</v>
      </c>
      <c r="C367" s="2792" t="s">
        <v>731</v>
      </c>
      <c r="D367" s="2792">
        <v>3</v>
      </c>
      <c r="E367" s="2801"/>
      <c r="F367" s="2801"/>
      <c r="G367" s="2801"/>
      <c r="H367" s="2801"/>
      <c r="I367" s="2801"/>
      <c r="J367" s="2801"/>
      <c r="K367" s="2802"/>
      <c r="L367" s="2800"/>
      <c r="M367" s="2803"/>
      <c r="N367" s="2801"/>
      <c r="O367" s="2801"/>
      <c r="P367" s="2801"/>
      <c r="Q367" s="2801"/>
      <c r="R367" s="2801"/>
      <c r="S367" s="2802"/>
      <c r="U367" s="2803"/>
      <c r="V367" s="2801"/>
      <c r="W367" s="2801"/>
      <c r="X367" s="2801"/>
      <c r="Y367" s="2801"/>
      <c r="Z367" s="2801"/>
      <c r="AA367" s="2802"/>
      <c r="AB367" s="2785"/>
      <c r="AC367" s="2797"/>
      <c r="AD367" s="2797"/>
      <c r="AE367" s="2797"/>
      <c r="AF367" s="2797"/>
      <c r="AG367" s="2797"/>
      <c r="AH367" s="2797"/>
      <c r="AI367" s="2797"/>
      <c r="AJ367" s="2797"/>
      <c r="AK367" s="2797"/>
      <c r="AL367" s="2797"/>
      <c r="AM367" s="2797"/>
      <c r="AN367" s="2797"/>
      <c r="AO367" s="2797"/>
      <c r="AP367" s="2797"/>
      <c r="AQ367" s="2799"/>
      <c r="AR367" s="4730"/>
      <c r="AS367" s="4737"/>
      <c r="AT367" s="4737"/>
      <c r="AU367" s="4737"/>
      <c r="AV367" s="4738"/>
      <c r="AW367" s="2758"/>
      <c r="AX367" s="2548" t="s">
        <v>7873</v>
      </c>
      <c r="BA367" s="3438" t="str">
        <f t="shared" si="5"/>
        <v>Please complete all cells in row</v>
      </c>
      <c r="BB367" s="3132">
        <v>3</v>
      </c>
      <c r="BC367" s="3485"/>
    </row>
    <row r="368" spans="2:55" ht="15.75" customHeight="1">
      <c r="B368" s="2790" t="s">
        <v>6589</v>
      </c>
      <c r="C368" s="2792" t="s">
        <v>731</v>
      </c>
      <c r="D368" s="2792">
        <v>3</v>
      </c>
      <c r="E368" s="2801"/>
      <c r="F368" s="2801"/>
      <c r="G368" s="2801"/>
      <c r="H368" s="2801"/>
      <c r="I368" s="2801"/>
      <c r="J368" s="2801"/>
      <c r="K368" s="2802"/>
      <c r="L368" s="2800"/>
      <c r="M368" s="2803"/>
      <c r="N368" s="2801"/>
      <c r="O368" s="2801"/>
      <c r="P368" s="2801"/>
      <c r="Q368" s="2801"/>
      <c r="R368" s="2801"/>
      <c r="S368" s="2802"/>
      <c r="U368" s="2803"/>
      <c r="V368" s="2801"/>
      <c r="W368" s="2801"/>
      <c r="X368" s="2801"/>
      <c r="Y368" s="2801"/>
      <c r="Z368" s="2801"/>
      <c r="AA368" s="2802"/>
      <c r="AB368" s="2785"/>
      <c r="AC368" s="2797"/>
      <c r="AD368" s="2797"/>
      <c r="AE368" s="2797"/>
      <c r="AF368" s="2797"/>
      <c r="AG368" s="2797"/>
      <c r="AH368" s="2797"/>
      <c r="AI368" s="2797"/>
      <c r="AJ368" s="2797"/>
      <c r="AK368" s="2797"/>
      <c r="AL368" s="2797"/>
      <c r="AM368" s="2797"/>
      <c r="AN368" s="2797"/>
      <c r="AO368" s="2797"/>
      <c r="AP368" s="2797"/>
      <c r="AQ368" s="2799"/>
      <c r="AR368" s="4730"/>
      <c r="AS368" s="4737"/>
      <c r="AT368" s="4737"/>
      <c r="AU368" s="4737"/>
      <c r="AV368" s="4738"/>
      <c r="AW368" s="2758"/>
      <c r="AX368" s="2548" t="s">
        <v>7874</v>
      </c>
      <c r="BA368" s="3438" t="str">
        <f t="shared" si="5"/>
        <v>Please complete all cells in row</v>
      </c>
      <c r="BB368" s="3132">
        <v>3</v>
      </c>
      <c r="BC368" s="3485"/>
    </row>
    <row r="369" spans="2:55" ht="15.75" customHeight="1">
      <c r="B369" s="2790" t="s">
        <v>6591</v>
      </c>
      <c r="C369" s="2792" t="s">
        <v>731</v>
      </c>
      <c r="D369" s="2792">
        <v>3</v>
      </c>
      <c r="E369" s="2801"/>
      <c r="F369" s="2801"/>
      <c r="G369" s="2801"/>
      <c r="H369" s="2801"/>
      <c r="I369" s="2801"/>
      <c r="J369" s="2801"/>
      <c r="K369" s="2802"/>
      <c r="L369" s="2800"/>
      <c r="M369" s="2803"/>
      <c r="N369" s="2801"/>
      <c r="O369" s="2801"/>
      <c r="P369" s="2801"/>
      <c r="Q369" s="2801"/>
      <c r="R369" s="2801"/>
      <c r="S369" s="2802"/>
      <c r="U369" s="2803"/>
      <c r="V369" s="2801"/>
      <c r="W369" s="2801"/>
      <c r="X369" s="2801"/>
      <c r="Y369" s="2801"/>
      <c r="Z369" s="2801"/>
      <c r="AA369" s="2802"/>
      <c r="AB369" s="2785"/>
      <c r="AC369" s="2797"/>
      <c r="AD369" s="2797"/>
      <c r="AE369" s="2797"/>
      <c r="AF369" s="2797"/>
      <c r="AG369" s="2797"/>
      <c r="AH369" s="2797"/>
      <c r="AI369" s="2797"/>
      <c r="AJ369" s="2797"/>
      <c r="AK369" s="2797"/>
      <c r="AL369" s="2797"/>
      <c r="AM369" s="2797"/>
      <c r="AN369" s="2797"/>
      <c r="AO369" s="2797"/>
      <c r="AP369" s="2797"/>
      <c r="AQ369" s="2799"/>
      <c r="AR369" s="4730"/>
      <c r="AS369" s="4737"/>
      <c r="AT369" s="4737"/>
      <c r="AU369" s="4737"/>
      <c r="AV369" s="4738"/>
      <c r="AW369" s="2758"/>
      <c r="AX369" s="2548" t="s">
        <v>7875</v>
      </c>
      <c r="BA369" s="3438" t="str">
        <f t="shared" si="5"/>
        <v>Please complete all cells in row</v>
      </c>
      <c r="BB369" s="3132">
        <v>3</v>
      </c>
      <c r="BC369" s="3485"/>
    </row>
    <row r="370" spans="2:55" ht="15.75" customHeight="1">
      <c r="B370" s="2790" t="s">
        <v>6593</v>
      </c>
      <c r="C370" s="2792" t="s">
        <v>731</v>
      </c>
      <c r="D370" s="2792">
        <v>3</v>
      </c>
      <c r="E370" s="2801"/>
      <c r="F370" s="2801"/>
      <c r="G370" s="2801"/>
      <c r="H370" s="2801"/>
      <c r="I370" s="2801"/>
      <c r="J370" s="2801"/>
      <c r="K370" s="2802"/>
      <c r="L370" s="2800"/>
      <c r="M370" s="2803"/>
      <c r="N370" s="2801"/>
      <c r="O370" s="2801"/>
      <c r="P370" s="2801"/>
      <c r="Q370" s="2801"/>
      <c r="R370" s="2801"/>
      <c r="S370" s="2802"/>
      <c r="U370" s="2803"/>
      <c r="V370" s="2801"/>
      <c r="W370" s="2801"/>
      <c r="X370" s="2801"/>
      <c r="Y370" s="2801"/>
      <c r="Z370" s="2801"/>
      <c r="AA370" s="2802"/>
      <c r="AB370" s="2785"/>
      <c r="AC370" s="2797"/>
      <c r="AD370" s="2797"/>
      <c r="AE370" s="2797"/>
      <c r="AF370" s="2797"/>
      <c r="AG370" s="2797"/>
      <c r="AH370" s="2797"/>
      <c r="AI370" s="2797"/>
      <c r="AJ370" s="2797"/>
      <c r="AK370" s="2797"/>
      <c r="AL370" s="2797"/>
      <c r="AM370" s="2797"/>
      <c r="AN370" s="2797"/>
      <c r="AO370" s="2797"/>
      <c r="AP370" s="2797"/>
      <c r="AQ370" s="2799"/>
      <c r="AR370" s="4730"/>
      <c r="AS370" s="4737"/>
      <c r="AT370" s="4737"/>
      <c r="AU370" s="4737"/>
      <c r="AV370" s="4738"/>
      <c r="AW370" s="2758"/>
      <c r="AX370" s="2548" t="s">
        <v>7876</v>
      </c>
      <c r="BA370" s="3438" t="str">
        <f t="shared" si="5"/>
        <v>Please complete all cells in row</v>
      </c>
      <c r="BB370" s="3132">
        <v>3</v>
      </c>
      <c r="BC370" s="3485"/>
    </row>
    <row r="371" spans="2:55" ht="15.75" customHeight="1">
      <c r="B371" s="2790" t="s">
        <v>6595</v>
      </c>
      <c r="C371" s="2792" t="s">
        <v>731</v>
      </c>
      <c r="D371" s="2792">
        <v>3</v>
      </c>
      <c r="E371" s="2801"/>
      <c r="F371" s="2801"/>
      <c r="G371" s="2801"/>
      <c r="H371" s="2801"/>
      <c r="I371" s="2801"/>
      <c r="J371" s="2801"/>
      <c r="K371" s="2802"/>
      <c r="L371" s="2800"/>
      <c r="M371" s="2803"/>
      <c r="N371" s="2801"/>
      <c r="O371" s="2801"/>
      <c r="P371" s="2801"/>
      <c r="Q371" s="2801"/>
      <c r="R371" s="2801"/>
      <c r="S371" s="2802"/>
      <c r="U371" s="2803"/>
      <c r="V371" s="2801"/>
      <c r="W371" s="2801"/>
      <c r="X371" s="2801"/>
      <c r="Y371" s="2801"/>
      <c r="Z371" s="2801"/>
      <c r="AA371" s="2802"/>
      <c r="AB371" s="2785"/>
      <c r="AC371" s="2797"/>
      <c r="AD371" s="2797"/>
      <c r="AE371" s="2797"/>
      <c r="AF371" s="2797"/>
      <c r="AG371" s="2797"/>
      <c r="AH371" s="2797"/>
      <c r="AI371" s="2797"/>
      <c r="AJ371" s="2797"/>
      <c r="AK371" s="2797"/>
      <c r="AL371" s="2797"/>
      <c r="AM371" s="2797"/>
      <c r="AN371" s="2797"/>
      <c r="AO371" s="2797"/>
      <c r="AP371" s="2797"/>
      <c r="AQ371" s="2799"/>
      <c r="AR371" s="4730"/>
      <c r="AS371" s="4737"/>
      <c r="AT371" s="4737"/>
      <c r="AU371" s="4737"/>
      <c r="AV371" s="4738"/>
      <c r="AW371" s="2758"/>
      <c r="AX371" s="2548" t="s">
        <v>7877</v>
      </c>
      <c r="BA371" s="3438" t="str">
        <f t="shared" si="5"/>
        <v>Please complete all cells in row</v>
      </c>
      <c r="BB371" s="3132">
        <v>3</v>
      </c>
      <c r="BC371" s="3485"/>
    </row>
    <row r="372" spans="2:55" ht="15.75" customHeight="1">
      <c r="B372" s="2790" t="s">
        <v>6597</v>
      </c>
      <c r="C372" s="2792" t="s">
        <v>731</v>
      </c>
      <c r="D372" s="2792">
        <v>3</v>
      </c>
      <c r="E372" s="2801"/>
      <c r="F372" s="2801"/>
      <c r="G372" s="2801"/>
      <c r="H372" s="2801"/>
      <c r="I372" s="2801"/>
      <c r="J372" s="2801"/>
      <c r="K372" s="2802"/>
      <c r="L372" s="2800"/>
      <c r="M372" s="2803"/>
      <c r="N372" s="2801"/>
      <c r="O372" s="2801"/>
      <c r="P372" s="2801"/>
      <c r="Q372" s="2801"/>
      <c r="R372" s="2801"/>
      <c r="S372" s="2802"/>
      <c r="U372" s="2803"/>
      <c r="V372" s="2801"/>
      <c r="W372" s="2801"/>
      <c r="X372" s="2801"/>
      <c r="Y372" s="2801"/>
      <c r="Z372" s="2801"/>
      <c r="AA372" s="2802"/>
      <c r="AB372" s="2785"/>
      <c r="AC372" s="2797"/>
      <c r="AD372" s="2797"/>
      <c r="AE372" s="2797"/>
      <c r="AF372" s="2797"/>
      <c r="AG372" s="2797"/>
      <c r="AH372" s="2797"/>
      <c r="AI372" s="2797"/>
      <c r="AJ372" s="2797"/>
      <c r="AK372" s="2797"/>
      <c r="AL372" s="2797"/>
      <c r="AM372" s="2797"/>
      <c r="AN372" s="2797"/>
      <c r="AO372" s="2797"/>
      <c r="AP372" s="2797"/>
      <c r="AQ372" s="2799"/>
      <c r="AR372" s="4730"/>
      <c r="AS372" s="4737"/>
      <c r="AT372" s="4737"/>
      <c r="AU372" s="4737"/>
      <c r="AV372" s="4738"/>
      <c r="AW372" s="2758"/>
      <c r="AX372" s="2548" t="s">
        <v>7878</v>
      </c>
      <c r="BA372" s="3438" t="str">
        <f t="shared" si="5"/>
        <v>Please complete all cells in row</v>
      </c>
      <c r="BB372" s="3132">
        <v>3</v>
      </c>
      <c r="BC372" s="3485"/>
    </row>
    <row r="373" spans="2:55" ht="15.75" customHeight="1">
      <c r="B373" s="2790" t="s">
        <v>6599</v>
      </c>
      <c r="C373" s="2792" t="s">
        <v>731</v>
      </c>
      <c r="D373" s="2792">
        <v>3</v>
      </c>
      <c r="E373" s="2801"/>
      <c r="F373" s="2801"/>
      <c r="G373" s="2801"/>
      <c r="H373" s="2801"/>
      <c r="I373" s="2801"/>
      <c r="J373" s="2801"/>
      <c r="K373" s="2802"/>
      <c r="L373" s="2800"/>
      <c r="M373" s="2803"/>
      <c r="N373" s="2801"/>
      <c r="O373" s="2801"/>
      <c r="P373" s="2801"/>
      <c r="Q373" s="2801"/>
      <c r="R373" s="2801"/>
      <c r="S373" s="2802"/>
      <c r="U373" s="2803"/>
      <c r="V373" s="2801"/>
      <c r="W373" s="2801"/>
      <c r="X373" s="2801"/>
      <c r="Y373" s="2801"/>
      <c r="Z373" s="2801"/>
      <c r="AA373" s="2802"/>
      <c r="AB373" s="2785"/>
      <c r="AC373" s="2797"/>
      <c r="AD373" s="2797"/>
      <c r="AE373" s="2797"/>
      <c r="AF373" s="2797"/>
      <c r="AG373" s="2797"/>
      <c r="AH373" s="2797"/>
      <c r="AI373" s="2797"/>
      <c r="AJ373" s="2797"/>
      <c r="AK373" s="2797"/>
      <c r="AL373" s="2797"/>
      <c r="AM373" s="2797"/>
      <c r="AN373" s="2797"/>
      <c r="AO373" s="2797"/>
      <c r="AP373" s="2797"/>
      <c r="AQ373" s="2799"/>
      <c r="AR373" s="4730"/>
      <c r="AS373" s="4737"/>
      <c r="AT373" s="4737"/>
      <c r="AU373" s="4737"/>
      <c r="AV373" s="4738"/>
      <c r="AW373" s="2758"/>
      <c r="AX373" s="2548" t="s">
        <v>7879</v>
      </c>
      <c r="BA373" s="3438" t="str">
        <f t="shared" si="5"/>
        <v>Please complete all cells in row</v>
      </c>
      <c r="BB373" s="3132">
        <v>3</v>
      </c>
      <c r="BC373" s="3485"/>
    </row>
    <row r="374" spans="2:55" ht="15.75" customHeight="1">
      <c r="B374" s="2790" t="s">
        <v>6601</v>
      </c>
      <c r="C374" s="2792" t="s">
        <v>731</v>
      </c>
      <c r="D374" s="2792">
        <v>3</v>
      </c>
      <c r="E374" s="2801"/>
      <c r="F374" s="2801"/>
      <c r="G374" s="2801"/>
      <c r="H374" s="2801"/>
      <c r="I374" s="2801"/>
      <c r="J374" s="2801"/>
      <c r="K374" s="2802"/>
      <c r="L374" s="2800"/>
      <c r="M374" s="2803"/>
      <c r="N374" s="2801"/>
      <c r="O374" s="2801"/>
      <c r="P374" s="2801"/>
      <c r="Q374" s="2801"/>
      <c r="R374" s="2801"/>
      <c r="S374" s="2802"/>
      <c r="U374" s="2803"/>
      <c r="V374" s="2801"/>
      <c r="W374" s="2801"/>
      <c r="X374" s="2801"/>
      <c r="Y374" s="2801"/>
      <c r="Z374" s="2801"/>
      <c r="AA374" s="2802"/>
      <c r="AB374" s="2785"/>
      <c r="AC374" s="2797"/>
      <c r="AD374" s="2797"/>
      <c r="AE374" s="2797"/>
      <c r="AF374" s="2797"/>
      <c r="AG374" s="2797"/>
      <c r="AH374" s="2797"/>
      <c r="AI374" s="2797"/>
      <c r="AJ374" s="2797"/>
      <c r="AK374" s="2797"/>
      <c r="AL374" s="2797"/>
      <c r="AM374" s="2797"/>
      <c r="AN374" s="2797"/>
      <c r="AO374" s="2797"/>
      <c r="AP374" s="2797"/>
      <c r="AQ374" s="2799"/>
      <c r="AR374" s="4730"/>
      <c r="AS374" s="4737"/>
      <c r="AT374" s="4737"/>
      <c r="AU374" s="4737"/>
      <c r="AV374" s="4738"/>
      <c r="AW374" s="2758"/>
      <c r="AX374" s="2548" t="s">
        <v>7880</v>
      </c>
      <c r="BA374" s="3438" t="str">
        <f t="shared" si="5"/>
        <v>Please complete all cells in row</v>
      </c>
      <c r="BB374" s="3132">
        <v>3</v>
      </c>
      <c r="BC374" s="3485"/>
    </row>
    <row r="375" spans="2:55" ht="15.75" customHeight="1">
      <c r="B375" s="2790" t="s">
        <v>6603</v>
      </c>
      <c r="C375" s="2792" t="s">
        <v>731</v>
      </c>
      <c r="D375" s="2792">
        <v>3</v>
      </c>
      <c r="E375" s="2801"/>
      <c r="F375" s="2801"/>
      <c r="G375" s="2801"/>
      <c r="H375" s="2801"/>
      <c r="I375" s="2801"/>
      <c r="J375" s="2801"/>
      <c r="K375" s="2802"/>
      <c r="L375" s="2800"/>
      <c r="M375" s="2803"/>
      <c r="N375" s="2801"/>
      <c r="O375" s="2801"/>
      <c r="P375" s="2801"/>
      <c r="Q375" s="2801"/>
      <c r="R375" s="2801"/>
      <c r="S375" s="2802"/>
      <c r="U375" s="2803"/>
      <c r="V375" s="2801"/>
      <c r="W375" s="2801"/>
      <c r="X375" s="2801"/>
      <c r="Y375" s="2801"/>
      <c r="Z375" s="2801"/>
      <c r="AA375" s="2802"/>
      <c r="AB375" s="2785"/>
      <c r="AC375" s="2797"/>
      <c r="AD375" s="2797"/>
      <c r="AE375" s="2797"/>
      <c r="AF375" s="2797"/>
      <c r="AG375" s="2797"/>
      <c r="AH375" s="2797"/>
      <c r="AI375" s="2797"/>
      <c r="AJ375" s="2797"/>
      <c r="AK375" s="2797"/>
      <c r="AL375" s="2797"/>
      <c r="AM375" s="2797"/>
      <c r="AN375" s="2797"/>
      <c r="AO375" s="2797"/>
      <c r="AP375" s="2797"/>
      <c r="AQ375" s="2799"/>
      <c r="AR375" s="4730"/>
      <c r="AS375" s="4737"/>
      <c r="AT375" s="4737"/>
      <c r="AU375" s="4737"/>
      <c r="AV375" s="4738"/>
      <c r="AW375" s="2758"/>
      <c r="AX375" s="2548" t="s">
        <v>7881</v>
      </c>
      <c r="BA375" s="3438" t="str">
        <f t="shared" si="5"/>
        <v>Please complete all cells in row</v>
      </c>
      <c r="BB375" s="3132">
        <v>3</v>
      </c>
      <c r="BC375" s="3485"/>
    </row>
    <row r="376" spans="2:55" ht="15.75" customHeight="1">
      <c r="B376" s="2790" t="s">
        <v>6605</v>
      </c>
      <c r="C376" s="2792" t="s">
        <v>731</v>
      </c>
      <c r="D376" s="2792">
        <v>3</v>
      </c>
      <c r="E376" s="2801"/>
      <c r="F376" s="2801"/>
      <c r="G376" s="2801"/>
      <c r="H376" s="2801"/>
      <c r="I376" s="2801"/>
      <c r="J376" s="2801"/>
      <c r="K376" s="2802"/>
      <c r="L376" s="2800"/>
      <c r="M376" s="2803"/>
      <c r="N376" s="2801"/>
      <c r="O376" s="2801"/>
      <c r="P376" s="2801"/>
      <c r="Q376" s="2801"/>
      <c r="R376" s="2801"/>
      <c r="S376" s="2802"/>
      <c r="U376" s="2803"/>
      <c r="V376" s="2801"/>
      <c r="W376" s="2801"/>
      <c r="X376" s="2801"/>
      <c r="Y376" s="2801"/>
      <c r="Z376" s="2801"/>
      <c r="AA376" s="2802"/>
      <c r="AB376" s="2785"/>
      <c r="AC376" s="2797"/>
      <c r="AD376" s="2797"/>
      <c r="AE376" s="2797"/>
      <c r="AF376" s="2797"/>
      <c r="AG376" s="2797"/>
      <c r="AH376" s="2797"/>
      <c r="AI376" s="2797"/>
      <c r="AJ376" s="2797"/>
      <c r="AK376" s="2797"/>
      <c r="AL376" s="2797"/>
      <c r="AM376" s="2797"/>
      <c r="AN376" s="2797"/>
      <c r="AO376" s="2797"/>
      <c r="AP376" s="2797"/>
      <c r="AQ376" s="2799"/>
      <c r="AR376" s="4730"/>
      <c r="AS376" s="4737"/>
      <c r="AT376" s="4737"/>
      <c r="AU376" s="4737"/>
      <c r="AV376" s="4738"/>
      <c r="AW376" s="2758"/>
      <c r="AX376" s="2548" t="s">
        <v>7882</v>
      </c>
      <c r="BA376" s="3438" t="str">
        <f t="shared" si="5"/>
        <v>Please complete all cells in row</v>
      </c>
      <c r="BB376" s="3132">
        <v>3</v>
      </c>
      <c r="BC376" s="3485"/>
    </row>
    <row r="377" spans="2:55" ht="15.75" customHeight="1">
      <c r="B377" s="2790" t="s">
        <v>6607</v>
      </c>
      <c r="C377" s="2792" t="s">
        <v>731</v>
      </c>
      <c r="D377" s="2792">
        <v>3</v>
      </c>
      <c r="E377" s="2801"/>
      <c r="F377" s="2801"/>
      <c r="G377" s="2801"/>
      <c r="H377" s="2801"/>
      <c r="I377" s="2801"/>
      <c r="J377" s="2801"/>
      <c r="K377" s="2802"/>
      <c r="L377" s="2800"/>
      <c r="M377" s="2803"/>
      <c r="N377" s="2801"/>
      <c r="O377" s="2801"/>
      <c r="P377" s="2801"/>
      <c r="Q377" s="2801"/>
      <c r="R377" s="2801"/>
      <c r="S377" s="2802"/>
      <c r="U377" s="2803"/>
      <c r="V377" s="2801"/>
      <c r="W377" s="2801"/>
      <c r="X377" s="2801"/>
      <c r="Y377" s="2801"/>
      <c r="Z377" s="2801"/>
      <c r="AA377" s="2802"/>
      <c r="AB377" s="2785"/>
      <c r="AC377" s="2797"/>
      <c r="AD377" s="2797"/>
      <c r="AE377" s="2797"/>
      <c r="AF377" s="2797"/>
      <c r="AG377" s="2797"/>
      <c r="AH377" s="2797"/>
      <c r="AI377" s="2797"/>
      <c r="AJ377" s="2797"/>
      <c r="AK377" s="2797"/>
      <c r="AL377" s="2797"/>
      <c r="AM377" s="2797"/>
      <c r="AN377" s="2797"/>
      <c r="AO377" s="2797"/>
      <c r="AP377" s="2797"/>
      <c r="AQ377" s="2799"/>
      <c r="AR377" s="4730"/>
      <c r="AS377" s="4737"/>
      <c r="AT377" s="4737"/>
      <c r="AU377" s="4737"/>
      <c r="AV377" s="4738"/>
      <c r="AW377" s="2758"/>
      <c r="AX377" s="2548" t="s">
        <v>7883</v>
      </c>
      <c r="BA377" s="3438" t="str">
        <f t="shared" si="5"/>
        <v>Please complete all cells in row</v>
      </c>
      <c r="BB377" s="3132">
        <v>3</v>
      </c>
      <c r="BC377" s="3485"/>
    </row>
    <row r="378" spans="2:55" ht="15.75" customHeight="1">
      <c r="B378" s="2790" t="s">
        <v>6609</v>
      </c>
      <c r="C378" s="2792" t="s">
        <v>731</v>
      </c>
      <c r="D378" s="2792">
        <v>3</v>
      </c>
      <c r="E378" s="2801"/>
      <c r="F378" s="2801"/>
      <c r="G378" s="2801"/>
      <c r="H378" s="2801"/>
      <c r="I378" s="2801"/>
      <c r="J378" s="2801"/>
      <c r="K378" s="2802"/>
      <c r="L378" s="2800"/>
      <c r="M378" s="2803"/>
      <c r="N378" s="2801"/>
      <c r="O378" s="2801"/>
      <c r="P378" s="2801"/>
      <c r="Q378" s="2801"/>
      <c r="R378" s="2801"/>
      <c r="S378" s="2802"/>
      <c r="U378" s="2803"/>
      <c r="V378" s="2801"/>
      <c r="W378" s="2801"/>
      <c r="X378" s="2801"/>
      <c r="Y378" s="2801"/>
      <c r="Z378" s="2801"/>
      <c r="AA378" s="2802"/>
      <c r="AB378" s="2785"/>
      <c r="AC378" s="2797"/>
      <c r="AD378" s="2797"/>
      <c r="AE378" s="2797"/>
      <c r="AF378" s="2797"/>
      <c r="AG378" s="2797"/>
      <c r="AH378" s="2797"/>
      <c r="AI378" s="2797"/>
      <c r="AJ378" s="2797"/>
      <c r="AK378" s="2797"/>
      <c r="AL378" s="2797"/>
      <c r="AM378" s="2797"/>
      <c r="AN378" s="2797"/>
      <c r="AO378" s="2797"/>
      <c r="AP378" s="2797"/>
      <c r="AQ378" s="2799"/>
      <c r="AR378" s="4730"/>
      <c r="AS378" s="4737"/>
      <c r="AT378" s="4737"/>
      <c r="AU378" s="4737"/>
      <c r="AV378" s="4738"/>
      <c r="AW378" s="2758"/>
      <c r="AX378" s="2548" t="s">
        <v>7884</v>
      </c>
      <c r="BA378" s="3438" t="str">
        <f t="shared" si="5"/>
        <v>Please complete all cells in row</v>
      </c>
      <c r="BB378" s="3132">
        <v>3</v>
      </c>
      <c r="BC378" s="3485"/>
    </row>
    <row r="379" spans="2:55" ht="15.75" customHeight="1">
      <c r="B379" s="2790" t="s">
        <v>6611</v>
      </c>
      <c r="C379" s="2792" t="s">
        <v>731</v>
      </c>
      <c r="D379" s="2792">
        <v>3</v>
      </c>
      <c r="E379" s="2801"/>
      <c r="F379" s="2801"/>
      <c r="G379" s="2801"/>
      <c r="H379" s="2801"/>
      <c r="I379" s="2801"/>
      <c r="J379" s="2801"/>
      <c r="K379" s="2802"/>
      <c r="L379" s="2800"/>
      <c r="M379" s="2803"/>
      <c r="N379" s="2801"/>
      <c r="O379" s="2801"/>
      <c r="P379" s="2801"/>
      <c r="Q379" s="2801"/>
      <c r="R379" s="2801"/>
      <c r="S379" s="2802"/>
      <c r="U379" s="2803"/>
      <c r="V379" s="2801"/>
      <c r="W379" s="2801"/>
      <c r="X379" s="2801"/>
      <c r="Y379" s="2801"/>
      <c r="Z379" s="2801"/>
      <c r="AA379" s="2802"/>
      <c r="AB379" s="2785"/>
      <c r="AC379" s="2797"/>
      <c r="AD379" s="2797"/>
      <c r="AE379" s="2797"/>
      <c r="AF379" s="2797"/>
      <c r="AG379" s="2797"/>
      <c r="AH379" s="2797"/>
      <c r="AI379" s="2797"/>
      <c r="AJ379" s="2797"/>
      <c r="AK379" s="2797"/>
      <c r="AL379" s="2797"/>
      <c r="AM379" s="2797"/>
      <c r="AN379" s="2797"/>
      <c r="AO379" s="2797"/>
      <c r="AP379" s="2797"/>
      <c r="AQ379" s="2799"/>
      <c r="AR379" s="4730"/>
      <c r="AS379" s="4737"/>
      <c r="AT379" s="4737"/>
      <c r="AU379" s="4737"/>
      <c r="AV379" s="4738"/>
      <c r="AW379" s="2758"/>
      <c r="AX379" s="2548" t="s">
        <v>7885</v>
      </c>
      <c r="BA379" s="3438" t="str">
        <f t="shared" si="5"/>
        <v>Please complete all cells in row</v>
      </c>
      <c r="BB379" s="3132">
        <v>3</v>
      </c>
      <c r="BC379" s="3485"/>
    </row>
    <row r="380" spans="2:55" ht="15.75" customHeight="1">
      <c r="B380" s="2790" t="s">
        <v>6613</v>
      </c>
      <c r="C380" s="2792" t="s">
        <v>731</v>
      </c>
      <c r="D380" s="2792">
        <v>3</v>
      </c>
      <c r="E380" s="2801"/>
      <c r="F380" s="2801"/>
      <c r="G380" s="2801"/>
      <c r="H380" s="2801"/>
      <c r="I380" s="2801"/>
      <c r="J380" s="2801"/>
      <c r="K380" s="2802"/>
      <c r="L380" s="2800"/>
      <c r="M380" s="2803"/>
      <c r="N380" s="2801"/>
      <c r="O380" s="2801"/>
      <c r="P380" s="2801"/>
      <c r="Q380" s="2801"/>
      <c r="R380" s="2801"/>
      <c r="S380" s="2802"/>
      <c r="U380" s="2803"/>
      <c r="V380" s="2801"/>
      <c r="W380" s="2801"/>
      <c r="X380" s="2801"/>
      <c r="Y380" s="2801"/>
      <c r="Z380" s="2801"/>
      <c r="AA380" s="2802"/>
      <c r="AB380" s="2785"/>
      <c r="AC380" s="2797"/>
      <c r="AD380" s="2797"/>
      <c r="AE380" s="2797"/>
      <c r="AF380" s="2797"/>
      <c r="AG380" s="2797"/>
      <c r="AH380" s="2797"/>
      <c r="AI380" s="2797"/>
      <c r="AJ380" s="2797"/>
      <c r="AK380" s="2797"/>
      <c r="AL380" s="2797"/>
      <c r="AM380" s="2797"/>
      <c r="AN380" s="2797"/>
      <c r="AO380" s="2797"/>
      <c r="AP380" s="2797"/>
      <c r="AQ380" s="2799"/>
      <c r="AR380" s="4730"/>
      <c r="AS380" s="4737"/>
      <c r="AT380" s="4737"/>
      <c r="AU380" s="4737"/>
      <c r="AV380" s="4738"/>
      <c r="AW380" s="2758"/>
      <c r="AX380" s="2548" t="s">
        <v>7886</v>
      </c>
      <c r="BA380" s="3438" t="str">
        <f t="shared" si="5"/>
        <v>Please complete all cells in row</v>
      </c>
      <c r="BB380" s="3132">
        <v>3</v>
      </c>
      <c r="BC380" s="3485"/>
    </row>
    <row r="381" spans="2:55" ht="15.75" customHeight="1">
      <c r="B381" s="2790" t="s">
        <v>6615</v>
      </c>
      <c r="C381" s="2792" t="s">
        <v>731</v>
      </c>
      <c r="D381" s="2792">
        <v>3</v>
      </c>
      <c r="E381" s="2801"/>
      <c r="F381" s="2801"/>
      <c r="G381" s="2801"/>
      <c r="H381" s="2801"/>
      <c r="I381" s="2801"/>
      <c r="J381" s="2801"/>
      <c r="K381" s="2802"/>
      <c r="L381" s="2800"/>
      <c r="M381" s="2803"/>
      <c r="N381" s="2801"/>
      <c r="O381" s="2801"/>
      <c r="P381" s="2801"/>
      <c r="Q381" s="2801"/>
      <c r="R381" s="2801"/>
      <c r="S381" s="2802"/>
      <c r="U381" s="2803"/>
      <c r="V381" s="2801"/>
      <c r="W381" s="2801"/>
      <c r="X381" s="2801"/>
      <c r="Y381" s="2801"/>
      <c r="Z381" s="2801"/>
      <c r="AA381" s="2802"/>
      <c r="AB381" s="2785"/>
      <c r="AC381" s="2797"/>
      <c r="AD381" s="2797"/>
      <c r="AE381" s="2797"/>
      <c r="AF381" s="2797"/>
      <c r="AG381" s="2797"/>
      <c r="AH381" s="2797"/>
      <c r="AI381" s="2797"/>
      <c r="AJ381" s="2797"/>
      <c r="AK381" s="2797"/>
      <c r="AL381" s="2797"/>
      <c r="AM381" s="2797"/>
      <c r="AN381" s="2797"/>
      <c r="AO381" s="2797"/>
      <c r="AP381" s="2797"/>
      <c r="AQ381" s="2799"/>
      <c r="AR381" s="4730"/>
      <c r="AS381" s="4737"/>
      <c r="AT381" s="4737"/>
      <c r="AU381" s="4737"/>
      <c r="AV381" s="4738"/>
      <c r="AW381" s="2758"/>
      <c r="AX381" s="2548" t="s">
        <v>7887</v>
      </c>
      <c r="BA381" s="3438" t="str">
        <f t="shared" si="5"/>
        <v>Please complete all cells in row</v>
      </c>
      <c r="BB381" s="3132">
        <v>3</v>
      </c>
      <c r="BC381" s="3485"/>
    </row>
    <row r="382" spans="2:55" ht="15.75" customHeight="1">
      <c r="B382" s="2790" t="s">
        <v>6617</v>
      </c>
      <c r="C382" s="2792" t="s">
        <v>731</v>
      </c>
      <c r="D382" s="2792">
        <v>3</v>
      </c>
      <c r="E382" s="2801"/>
      <c r="F382" s="2801"/>
      <c r="G382" s="2801"/>
      <c r="H382" s="2801"/>
      <c r="I382" s="2801"/>
      <c r="J382" s="2801"/>
      <c r="K382" s="2802"/>
      <c r="L382" s="2800"/>
      <c r="M382" s="2803"/>
      <c r="N382" s="2801"/>
      <c r="O382" s="2801"/>
      <c r="P382" s="2801"/>
      <c r="Q382" s="2801"/>
      <c r="R382" s="2801"/>
      <c r="S382" s="2802"/>
      <c r="U382" s="2803"/>
      <c r="V382" s="2801"/>
      <c r="W382" s="2801"/>
      <c r="X382" s="2801"/>
      <c r="Y382" s="2801"/>
      <c r="Z382" s="2801"/>
      <c r="AA382" s="2802"/>
      <c r="AB382" s="2785"/>
      <c r="AC382" s="2797"/>
      <c r="AD382" s="2797"/>
      <c r="AE382" s="2797"/>
      <c r="AF382" s="2797"/>
      <c r="AG382" s="2797"/>
      <c r="AH382" s="2797"/>
      <c r="AI382" s="2797"/>
      <c r="AJ382" s="2797"/>
      <c r="AK382" s="2797"/>
      <c r="AL382" s="2797"/>
      <c r="AM382" s="2797"/>
      <c r="AN382" s="2797"/>
      <c r="AO382" s="2797"/>
      <c r="AP382" s="2797"/>
      <c r="AQ382" s="2799"/>
      <c r="AR382" s="4730"/>
      <c r="AS382" s="4737"/>
      <c r="AT382" s="4737"/>
      <c r="AU382" s="4737"/>
      <c r="AV382" s="4738"/>
      <c r="AW382" s="2758"/>
      <c r="AX382" s="2548" t="s">
        <v>7888</v>
      </c>
      <c r="BA382" s="3438" t="str">
        <f t="shared" si="5"/>
        <v>Please complete all cells in row</v>
      </c>
      <c r="BB382" s="3132">
        <v>3</v>
      </c>
      <c r="BC382" s="3485"/>
    </row>
    <row r="383" spans="2:55" ht="15.75" customHeight="1">
      <c r="B383" s="2790" t="s">
        <v>6619</v>
      </c>
      <c r="C383" s="2792" t="s">
        <v>731</v>
      </c>
      <c r="D383" s="2792">
        <v>3</v>
      </c>
      <c r="E383" s="2801"/>
      <c r="F383" s="2801"/>
      <c r="G383" s="2801"/>
      <c r="H383" s="2801"/>
      <c r="I383" s="2801"/>
      <c r="J383" s="2801"/>
      <c r="K383" s="2802"/>
      <c r="L383" s="2800"/>
      <c r="M383" s="2803"/>
      <c r="N383" s="2801"/>
      <c r="O383" s="2801"/>
      <c r="P383" s="2801"/>
      <c r="Q383" s="2801"/>
      <c r="R383" s="2801"/>
      <c r="S383" s="2802"/>
      <c r="U383" s="2803"/>
      <c r="V383" s="2801"/>
      <c r="W383" s="2801"/>
      <c r="X383" s="2801"/>
      <c r="Y383" s="2801"/>
      <c r="Z383" s="2801"/>
      <c r="AA383" s="2802"/>
      <c r="AB383" s="2785"/>
      <c r="AC383" s="2797"/>
      <c r="AD383" s="2797"/>
      <c r="AE383" s="2797"/>
      <c r="AF383" s="2797"/>
      <c r="AG383" s="2797"/>
      <c r="AH383" s="2797"/>
      <c r="AI383" s="2797"/>
      <c r="AJ383" s="2797"/>
      <c r="AK383" s="2797"/>
      <c r="AL383" s="2797"/>
      <c r="AM383" s="2797"/>
      <c r="AN383" s="2797"/>
      <c r="AO383" s="2797"/>
      <c r="AP383" s="2797"/>
      <c r="AQ383" s="2799"/>
      <c r="AR383" s="4730"/>
      <c r="AS383" s="4737"/>
      <c r="AT383" s="4737"/>
      <c r="AU383" s="4737"/>
      <c r="AV383" s="4738"/>
      <c r="AW383" s="2758"/>
      <c r="AX383" s="2548" t="s">
        <v>7889</v>
      </c>
      <c r="BA383" s="3438" t="str">
        <f t="shared" si="5"/>
        <v>Please complete all cells in row</v>
      </c>
      <c r="BB383" s="3132">
        <v>3</v>
      </c>
      <c r="BC383" s="3485"/>
    </row>
    <row r="384" spans="2:55" ht="15.75" customHeight="1">
      <c r="B384" s="2790" t="s">
        <v>6621</v>
      </c>
      <c r="C384" s="2792" t="s">
        <v>731</v>
      </c>
      <c r="D384" s="2792">
        <v>3</v>
      </c>
      <c r="E384" s="2801"/>
      <c r="F384" s="2801"/>
      <c r="G384" s="2801"/>
      <c r="H384" s="2801"/>
      <c r="I384" s="2801"/>
      <c r="J384" s="2801"/>
      <c r="K384" s="2802"/>
      <c r="L384" s="2800"/>
      <c r="M384" s="2803"/>
      <c r="N384" s="2801"/>
      <c r="O384" s="2801"/>
      <c r="P384" s="2801"/>
      <c r="Q384" s="2801"/>
      <c r="R384" s="2801"/>
      <c r="S384" s="2802"/>
      <c r="U384" s="2803"/>
      <c r="V384" s="2801"/>
      <c r="W384" s="2801"/>
      <c r="X384" s="2801"/>
      <c r="Y384" s="2801"/>
      <c r="Z384" s="2801"/>
      <c r="AA384" s="2802"/>
      <c r="AB384" s="2785"/>
      <c r="AC384" s="2797"/>
      <c r="AD384" s="2797"/>
      <c r="AE384" s="2797"/>
      <c r="AF384" s="2797"/>
      <c r="AG384" s="2797"/>
      <c r="AH384" s="2797"/>
      <c r="AI384" s="2797"/>
      <c r="AJ384" s="2797"/>
      <c r="AK384" s="2797"/>
      <c r="AL384" s="2797"/>
      <c r="AM384" s="2797"/>
      <c r="AN384" s="2797"/>
      <c r="AO384" s="2797"/>
      <c r="AP384" s="2797"/>
      <c r="AQ384" s="2799"/>
      <c r="AR384" s="4730"/>
      <c r="AS384" s="4737"/>
      <c r="AT384" s="4737"/>
      <c r="AU384" s="4737"/>
      <c r="AV384" s="4738"/>
      <c r="AW384" s="2758"/>
      <c r="AX384" s="2548" t="s">
        <v>7890</v>
      </c>
      <c r="BA384" s="3438" t="str">
        <f t="shared" si="5"/>
        <v>Please complete all cells in row</v>
      </c>
      <c r="BB384" s="3132">
        <v>3</v>
      </c>
      <c r="BC384" s="3485"/>
    </row>
    <row r="385" spans="2:55" ht="15.75" customHeight="1">
      <c r="B385" s="2790" t="s">
        <v>6623</v>
      </c>
      <c r="C385" s="2792" t="s">
        <v>731</v>
      </c>
      <c r="D385" s="2792">
        <v>3</v>
      </c>
      <c r="E385" s="2801"/>
      <c r="F385" s="2801"/>
      <c r="G385" s="2801"/>
      <c r="H385" s="2801"/>
      <c r="I385" s="2801"/>
      <c r="J385" s="2801"/>
      <c r="K385" s="2802"/>
      <c r="L385" s="2800"/>
      <c r="M385" s="2803"/>
      <c r="N385" s="2801"/>
      <c r="O385" s="2801"/>
      <c r="P385" s="2801"/>
      <c r="Q385" s="2801"/>
      <c r="R385" s="2801"/>
      <c r="S385" s="2802"/>
      <c r="U385" s="2803"/>
      <c r="V385" s="2801"/>
      <c r="W385" s="2801"/>
      <c r="X385" s="2801"/>
      <c r="Y385" s="2801"/>
      <c r="Z385" s="2801"/>
      <c r="AA385" s="2802"/>
      <c r="AB385" s="2785"/>
      <c r="AC385" s="2797"/>
      <c r="AD385" s="2797"/>
      <c r="AE385" s="2797"/>
      <c r="AF385" s="2797"/>
      <c r="AG385" s="2797"/>
      <c r="AH385" s="2797"/>
      <c r="AI385" s="2797"/>
      <c r="AJ385" s="2797"/>
      <c r="AK385" s="2797"/>
      <c r="AL385" s="2797"/>
      <c r="AM385" s="2797"/>
      <c r="AN385" s="2797"/>
      <c r="AO385" s="2797"/>
      <c r="AP385" s="2797"/>
      <c r="AQ385" s="2799"/>
      <c r="AR385" s="4730"/>
      <c r="AS385" s="4737"/>
      <c r="AT385" s="4737"/>
      <c r="AU385" s="4737"/>
      <c r="AV385" s="4738"/>
      <c r="AW385" s="2758"/>
      <c r="AX385" s="2548" t="s">
        <v>7891</v>
      </c>
      <c r="BA385" s="3438" t="str">
        <f t="shared" si="5"/>
        <v>Please complete all cells in row</v>
      </c>
      <c r="BB385" s="3132">
        <v>3</v>
      </c>
      <c r="BC385" s="3485"/>
    </row>
    <row r="386" spans="2:55" ht="15.75" customHeight="1">
      <c r="B386" s="2790" t="s">
        <v>6625</v>
      </c>
      <c r="C386" s="2792" t="s">
        <v>731</v>
      </c>
      <c r="D386" s="2792">
        <v>3</v>
      </c>
      <c r="E386" s="2801"/>
      <c r="F386" s="2801"/>
      <c r="G386" s="2801"/>
      <c r="H386" s="2801"/>
      <c r="I386" s="2801"/>
      <c r="J386" s="2801"/>
      <c r="K386" s="2802"/>
      <c r="L386" s="2800"/>
      <c r="M386" s="2803"/>
      <c r="N386" s="2801"/>
      <c r="O386" s="2801"/>
      <c r="P386" s="2801"/>
      <c r="Q386" s="2801"/>
      <c r="R386" s="2801"/>
      <c r="S386" s="2802"/>
      <c r="U386" s="2803"/>
      <c r="V386" s="2801"/>
      <c r="W386" s="2801"/>
      <c r="X386" s="2801"/>
      <c r="Y386" s="2801"/>
      <c r="Z386" s="2801"/>
      <c r="AA386" s="2802"/>
      <c r="AB386" s="2785"/>
      <c r="AC386" s="2797"/>
      <c r="AD386" s="2797"/>
      <c r="AE386" s="2797"/>
      <c r="AF386" s="2797"/>
      <c r="AG386" s="2797"/>
      <c r="AH386" s="2797"/>
      <c r="AI386" s="2797"/>
      <c r="AJ386" s="2797"/>
      <c r="AK386" s="2797"/>
      <c r="AL386" s="2797"/>
      <c r="AM386" s="2797"/>
      <c r="AN386" s="2797"/>
      <c r="AO386" s="2797"/>
      <c r="AP386" s="2797"/>
      <c r="AQ386" s="2799"/>
      <c r="AR386" s="4730"/>
      <c r="AS386" s="4737"/>
      <c r="AT386" s="4737"/>
      <c r="AU386" s="4737"/>
      <c r="AV386" s="4738"/>
      <c r="AW386" s="2758"/>
      <c r="AX386" s="2548" t="s">
        <v>7892</v>
      </c>
      <c r="BA386" s="3438" t="str">
        <f t="shared" si="5"/>
        <v>Please complete all cells in row</v>
      </c>
      <c r="BB386" s="3132">
        <v>3</v>
      </c>
      <c r="BC386" s="3485"/>
    </row>
    <row r="387" spans="2:55" ht="15.75" customHeight="1">
      <c r="B387" s="2790" t="s">
        <v>6627</v>
      </c>
      <c r="C387" s="2792" t="s">
        <v>731</v>
      </c>
      <c r="D387" s="2792">
        <v>3</v>
      </c>
      <c r="E387" s="2801"/>
      <c r="F387" s="2801"/>
      <c r="G387" s="2801"/>
      <c r="H387" s="2801"/>
      <c r="I387" s="2801"/>
      <c r="J387" s="2801"/>
      <c r="K387" s="2802"/>
      <c r="L387" s="2800"/>
      <c r="M387" s="2803"/>
      <c r="N387" s="2801"/>
      <c r="O387" s="2801"/>
      <c r="P387" s="2801"/>
      <c r="Q387" s="2801"/>
      <c r="R387" s="2801"/>
      <c r="S387" s="2802"/>
      <c r="U387" s="2803"/>
      <c r="V387" s="2801"/>
      <c r="W387" s="2801"/>
      <c r="X387" s="2801"/>
      <c r="Y387" s="2801"/>
      <c r="Z387" s="2801"/>
      <c r="AA387" s="2802"/>
      <c r="AB387" s="2785"/>
      <c r="AC387" s="2797"/>
      <c r="AD387" s="2797"/>
      <c r="AE387" s="2797"/>
      <c r="AF387" s="2797"/>
      <c r="AG387" s="2797"/>
      <c r="AH387" s="2797"/>
      <c r="AI387" s="2797"/>
      <c r="AJ387" s="2797"/>
      <c r="AK387" s="2797"/>
      <c r="AL387" s="2797"/>
      <c r="AM387" s="2797"/>
      <c r="AN387" s="2797"/>
      <c r="AO387" s="2797"/>
      <c r="AP387" s="2797"/>
      <c r="AQ387" s="2799"/>
      <c r="AR387" s="4730"/>
      <c r="AS387" s="4737"/>
      <c r="AT387" s="4737"/>
      <c r="AU387" s="4737"/>
      <c r="AV387" s="4738"/>
      <c r="AW387" s="2758"/>
      <c r="AX387" s="2548" t="s">
        <v>7893</v>
      </c>
      <c r="BA387" s="3438" t="str">
        <f t="shared" si="5"/>
        <v>Please complete all cells in row</v>
      </c>
      <c r="BB387" s="3132">
        <v>3</v>
      </c>
      <c r="BC387" s="3485"/>
    </row>
    <row r="388" spans="2:55" ht="15.75" customHeight="1">
      <c r="B388" s="2790" t="s">
        <v>6629</v>
      </c>
      <c r="C388" s="2792" t="s">
        <v>731</v>
      </c>
      <c r="D388" s="2792">
        <v>3</v>
      </c>
      <c r="E388" s="2801"/>
      <c r="F388" s="2801"/>
      <c r="G388" s="2801"/>
      <c r="H388" s="2801"/>
      <c r="I388" s="2801"/>
      <c r="J388" s="2801"/>
      <c r="K388" s="2802"/>
      <c r="L388" s="2800"/>
      <c r="M388" s="2803"/>
      <c r="N388" s="2801"/>
      <c r="O388" s="2801"/>
      <c r="P388" s="2801"/>
      <c r="Q388" s="2801"/>
      <c r="R388" s="2801"/>
      <c r="S388" s="2802"/>
      <c r="U388" s="2803"/>
      <c r="V388" s="2801"/>
      <c r="W388" s="2801"/>
      <c r="X388" s="2801"/>
      <c r="Y388" s="2801"/>
      <c r="Z388" s="2801"/>
      <c r="AA388" s="2802"/>
      <c r="AB388" s="2785"/>
      <c r="AC388" s="2797"/>
      <c r="AD388" s="2797"/>
      <c r="AE388" s="2797"/>
      <c r="AF388" s="2797"/>
      <c r="AG388" s="2797"/>
      <c r="AH388" s="2797"/>
      <c r="AI388" s="2797"/>
      <c r="AJ388" s="2797"/>
      <c r="AK388" s="2797"/>
      <c r="AL388" s="2797"/>
      <c r="AM388" s="2797"/>
      <c r="AN388" s="2797"/>
      <c r="AO388" s="2797"/>
      <c r="AP388" s="2797"/>
      <c r="AQ388" s="2799"/>
      <c r="AR388" s="4730"/>
      <c r="AS388" s="4737"/>
      <c r="AT388" s="4737"/>
      <c r="AU388" s="4737"/>
      <c r="AV388" s="4738"/>
      <c r="AW388" s="2758"/>
      <c r="AX388" s="2548" t="s">
        <v>7894</v>
      </c>
      <c r="BA388" s="3438" t="str">
        <f t="shared" si="5"/>
        <v>Please complete all cells in row</v>
      </c>
      <c r="BB388" s="3132">
        <v>3</v>
      </c>
      <c r="BC388" s="3485"/>
    </row>
    <row r="389" spans="2:55" ht="15.75" customHeight="1">
      <c r="B389" s="2790" t="s">
        <v>6631</v>
      </c>
      <c r="C389" s="2792" t="s">
        <v>731</v>
      </c>
      <c r="D389" s="2792">
        <v>3</v>
      </c>
      <c r="E389" s="2801"/>
      <c r="F389" s="2801"/>
      <c r="G389" s="2801"/>
      <c r="H389" s="2801"/>
      <c r="I389" s="2801"/>
      <c r="J389" s="2801"/>
      <c r="K389" s="2802"/>
      <c r="L389" s="2800"/>
      <c r="M389" s="2803"/>
      <c r="N389" s="2801"/>
      <c r="O389" s="2801"/>
      <c r="P389" s="2801"/>
      <c r="Q389" s="2801"/>
      <c r="R389" s="2801"/>
      <c r="S389" s="2802"/>
      <c r="U389" s="2803"/>
      <c r="V389" s="2801"/>
      <c r="W389" s="2801"/>
      <c r="X389" s="2801"/>
      <c r="Y389" s="2801"/>
      <c r="Z389" s="2801"/>
      <c r="AA389" s="2802"/>
      <c r="AB389" s="2785"/>
      <c r="AC389" s="2797"/>
      <c r="AD389" s="2797"/>
      <c r="AE389" s="2797"/>
      <c r="AF389" s="2797"/>
      <c r="AG389" s="2797"/>
      <c r="AH389" s="2797"/>
      <c r="AI389" s="2797"/>
      <c r="AJ389" s="2797"/>
      <c r="AK389" s="2797"/>
      <c r="AL389" s="2797"/>
      <c r="AM389" s="2797"/>
      <c r="AN389" s="2797"/>
      <c r="AO389" s="2797"/>
      <c r="AP389" s="2797"/>
      <c r="AQ389" s="2799"/>
      <c r="AR389" s="4730"/>
      <c r="AS389" s="4737"/>
      <c r="AT389" s="4737"/>
      <c r="AU389" s="4737"/>
      <c r="AV389" s="4738"/>
      <c r="AW389" s="2758"/>
      <c r="AX389" s="2548" t="s">
        <v>7895</v>
      </c>
      <c r="BA389" s="3438" t="str">
        <f t="shared" si="5"/>
        <v>Please complete all cells in row</v>
      </c>
      <c r="BB389" s="3132">
        <v>3</v>
      </c>
      <c r="BC389" s="3485"/>
    </row>
    <row r="390" spans="2:55" ht="15.75" customHeight="1">
      <c r="B390" s="2790" t="s">
        <v>6633</v>
      </c>
      <c r="C390" s="2792" t="s">
        <v>731</v>
      </c>
      <c r="D390" s="2792">
        <v>3</v>
      </c>
      <c r="E390" s="2801"/>
      <c r="F390" s="2801"/>
      <c r="G390" s="2801"/>
      <c r="H390" s="2801"/>
      <c r="I390" s="2801"/>
      <c r="J390" s="2801"/>
      <c r="K390" s="2802"/>
      <c r="L390" s="2800"/>
      <c r="M390" s="2803"/>
      <c r="N390" s="2801"/>
      <c r="O390" s="2801"/>
      <c r="P390" s="2801"/>
      <c r="Q390" s="2801"/>
      <c r="R390" s="2801"/>
      <c r="S390" s="2802"/>
      <c r="U390" s="2803"/>
      <c r="V390" s="2801"/>
      <c r="W390" s="2801"/>
      <c r="X390" s="2801"/>
      <c r="Y390" s="2801"/>
      <c r="Z390" s="2801"/>
      <c r="AA390" s="2802"/>
      <c r="AB390" s="2785"/>
      <c r="AC390" s="2797"/>
      <c r="AD390" s="2797"/>
      <c r="AE390" s="2797"/>
      <c r="AF390" s="2797"/>
      <c r="AG390" s="2797"/>
      <c r="AH390" s="2797"/>
      <c r="AI390" s="2797"/>
      <c r="AJ390" s="2797"/>
      <c r="AK390" s="2797"/>
      <c r="AL390" s="2797"/>
      <c r="AM390" s="2797"/>
      <c r="AN390" s="2797"/>
      <c r="AO390" s="2797"/>
      <c r="AP390" s="2797"/>
      <c r="AQ390" s="2799"/>
      <c r="AR390" s="4730"/>
      <c r="AS390" s="4737"/>
      <c r="AT390" s="4737"/>
      <c r="AU390" s="4737"/>
      <c r="AV390" s="4738"/>
      <c r="AW390" s="2758"/>
      <c r="AX390" s="2548" t="s">
        <v>7896</v>
      </c>
      <c r="BA390" s="3438" t="str">
        <f t="shared" si="5"/>
        <v>Please complete all cells in row</v>
      </c>
      <c r="BB390" s="3132">
        <v>3</v>
      </c>
      <c r="BC390" s="3485"/>
    </row>
    <row r="391" spans="2:55" ht="15.75" customHeight="1">
      <c r="B391" s="2790" t="s">
        <v>6635</v>
      </c>
      <c r="C391" s="2792" t="s">
        <v>731</v>
      </c>
      <c r="D391" s="2792">
        <v>3</v>
      </c>
      <c r="E391" s="2801"/>
      <c r="F391" s="2801"/>
      <c r="G391" s="2801"/>
      <c r="H391" s="2801"/>
      <c r="I391" s="2801"/>
      <c r="J391" s="2801"/>
      <c r="K391" s="2802"/>
      <c r="L391" s="2800"/>
      <c r="M391" s="2803"/>
      <c r="N391" s="2801"/>
      <c r="O391" s="2801"/>
      <c r="P391" s="2801"/>
      <c r="Q391" s="2801"/>
      <c r="R391" s="2801"/>
      <c r="S391" s="2802"/>
      <c r="U391" s="2803"/>
      <c r="V391" s="2801"/>
      <c r="W391" s="2801"/>
      <c r="X391" s="2801"/>
      <c r="Y391" s="2801"/>
      <c r="Z391" s="2801"/>
      <c r="AA391" s="2802"/>
      <c r="AB391" s="2785"/>
      <c r="AC391" s="2797"/>
      <c r="AD391" s="2797"/>
      <c r="AE391" s="2797"/>
      <c r="AF391" s="2797"/>
      <c r="AG391" s="2797"/>
      <c r="AH391" s="2797"/>
      <c r="AI391" s="2797"/>
      <c r="AJ391" s="2797"/>
      <c r="AK391" s="2797"/>
      <c r="AL391" s="2797"/>
      <c r="AM391" s="2797"/>
      <c r="AN391" s="2797"/>
      <c r="AO391" s="2797"/>
      <c r="AP391" s="2797"/>
      <c r="AQ391" s="2799"/>
      <c r="AR391" s="4730"/>
      <c r="AS391" s="4737"/>
      <c r="AT391" s="4737"/>
      <c r="AU391" s="4737"/>
      <c r="AV391" s="4738"/>
      <c r="AW391" s="2758"/>
      <c r="AX391" s="2548" t="s">
        <v>7897</v>
      </c>
      <c r="BA391" s="3438" t="str">
        <f t="shared" ref="BA391:BA408" si="6">IF( COUNTBLANK(E391:AV391) = BB391, 0, rngIncomplete )</f>
        <v>Please complete all cells in row</v>
      </c>
      <c r="BB391" s="3132">
        <v>3</v>
      </c>
      <c r="BC391" s="3485"/>
    </row>
    <row r="392" spans="2:55" ht="15.75" customHeight="1">
      <c r="B392" s="2790" t="s">
        <v>6637</v>
      </c>
      <c r="C392" s="2792" t="s">
        <v>731</v>
      </c>
      <c r="D392" s="2792">
        <v>3</v>
      </c>
      <c r="E392" s="2801"/>
      <c r="F392" s="2801"/>
      <c r="G392" s="2801"/>
      <c r="H392" s="2801"/>
      <c r="I392" s="2801"/>
      <c r="J392" s="2801"/>
      <c r="K392" s="2802"/>
      <c r="L392" s="2800"/>
      <c r="M392" s="2803"/>
      <c r="N392" s="2801"/>
      <c r="O392" s="2801"/>
      <c r="P392" s="2801"/>
      <c r="Q392" s="2801"/>
      <c r="R392" s="2801"/>
      <c r="S392" s="2802"/>
      <c r="U392" s="2803"/>
      <c r="V392" s="2801"/>
      <c r="W392" s="2801"/>
      <c r="X392" s="2801"/>
      <c r="Y392" s="2801"/>
      <c r="Z392" s="2801"/>
      <c r="AA392" s="2802"/>
      <c r="AB392" s="2785"/>
      <c r="AC392" s="2797"/>
      <c r="AD392" s="2797"/>
      <c r="AE392" s="2797"/>
      <c r="AF392" s="2797"/>
      <c r="AG392" s="2797"/>
      <c r="AH392" s="2797"/>
      <c r="AI392" s="2797"/>
      <c r="AJ392" s="2797"/>
      <c r="AK392" s="2797"/>
      <c r="AL392" s="2797"/>
      <c r="AM392" s="2797"/>
      <c r="AN392" s="2797"/>
      <c r="AO392" s="2797"/>
      <c r="AP392" s="2797"/>
      <c r="AQ392" s="2799"/>
      <c r="AR392" s="4730"/>
      <c r="AS392" s="4737"/>
      <c r="AT392" s="4737"/>
      <c r="AU392" s="4737"/>
      <c r="AV392" s="4738"/>
      <c r="AW392" s="2758"/>
      <c r="AX392" s="2548" t="s">
        <v>7898</v>
      </c>
      <c r="BA392" s="3438" t="str">
        <f t="shared" si="6"/>
        <v>Please complete all cells in row</v>
      </c>
      <c r="BB392" s="3132">
        <v>3</v>
      </c>
      <c r="BC392" s="3485"/>
    </row>
    <row r="393" spans="2:55" ht="15.75" customHeight="1">
      <c r="B393" s="2790" t="s">
        <v>6639</v>
      </c>
      <c r="C393" s="2792" t="s">
        <v>731</v>
      </c>
      <c r="D393" s="2792">
        <v>3</v>
      </c>
      <c r="E393" s="2801"/>
      <c r="F393" s="2801"/>
      <c r="G393" s="2801"/>
      <c r="H393" s="2801"/>
      <c r="I393" s="2801"/>
      <c r="J393" s="2801"/>
      <c r="K393" s="2802"/>
      <c r="L393" s="2800"/>
      <c r="M393" s="2803"/>
      <c r="N393" s="2801"/>
      <c r="O393" s="2801"/>
      <c r="P393" s="2801"/>
      <c r="Q393" s="2801"/>
      <c r="R393" s="2801"/>
      <c r="S393" s="2802"/>
      <c r="U393" s="2803"/>
      <c r="V393" s="2801"/>
      <c r="W393" s="2801"/>
      <c r="X393" s="2801"/>
      <c r="Y393" s="2801"/>
      <c r="Z393" s="2801"/>
      <c r="AA393" s="2802"/>
      <c r="AB393" s="2785"/>
      <c r="AC393" s="2797"/>
      <c r="AD393" s="2797"/>
      <c r="AE393" s="2797"/>
      <c r="AF393" s="2797"/>
      <c r="AG393" s="2797"/>
      <c r="AH393" s="2797"/>
      <c r="AI393" s="2797"/>
      <c r="AJ393" s="2797"/>
      <c r="AK393" s="2797"/>
      <c r="AL393" s="2797"/>
      <c r="AM393" s="2797"/>
      <c r="AN393" s="2797"/>
      <c r="AO393" s="2797"/>
      <c r="AP393" s="2797"/>
      <c r="AQ393" s="2799"/>
      <c r="AR393" s="4730"/>
      <c r="AS393" s="4737"/>
      <c r="AT393" s="4737"/>
      <c r="AU393" s="4737"/>
      <c r="AV393" s="4738"/>
      <c r="AW393" s="2758"/>
      <c r="AX393" s="2548" t="s">
        <v>7899</v>
      </c>
      <c r="BA393" s="3438" t="str">
        <f t="shared" si="6"/>
        <v>Please complete all cells in row</v>
      </c>
      <c r="BB393" s="3132">
        <v>3</v>
      </c>
      <c r="BC393" s="3485"/>
    </row>
    <row r="394" spans="2:55" ht="15.75" customHeight="1">
      <c r="B394" s="2790" t="s">
        <v>6641</v>
      </c>
      <c r="C394" s="2792" t="s">
        <v>731</v>
      </c>
      <c r="D394" s="2792">
        <v>3</v>
      </c>
      <c r="E394" s="2801"/>
      <c r="F394" s="2801"/>
      <c r="G394" s="2801"/>
      <c r="H394" s="2801"/>
      <c r="I394" s="2801"/>
      <c r="J394" s="2801"/>
      <c r="K394" s="2802"/>
      <c r="L394" s="2800"/>
      <c r="M394" s="2803"/>
      <c r="N394" s="2801"/>
      <c r="O394" s="2801"/>
      <c r="P394" s="2801"/>
      <c r="Q394" s="2801"/>
      <c r="R394" s="2801"/>
      <c r="S394" s="2802"/>
      <c r="U394" s="2803"/>
      <c r="V394" s="2801"/>
      <c r="W394" s="2801"/>
      <c r="X394" s="2801"/>
      <c r="Y394" s="2801"/>
      <c r="Z394" s="2801"/>
      <c r="AA394" s="2802"/>
      <c r="AB394" s="2785"/>
      <c r="AC394" s="2797"/>
      <c r="AD394" s="2797"/>
      <c r="AE394" s="2797"/>
      <c r="AF394" s="2797"/>
      <c r="AG394" s="2797"/>
      <c r="AH394" s="2797"/>
      <c r="AI394" s="2797"/>
      <c r="AJ394" s="2797"/>
      <c r="AK394" s="2797"/>
      <c r="AL394" s="2797"/>
      <c r="AM394" s="2797"/>
      <c r="AN394" s="2797"/>
      <c r="AO394" s="2797"/>
      <c r="AP394" s="2797"/>
      <c r="AQ394" s="2799"/>
      <c r="AR394" s="4730"/>
      <c r="AS394" s="4737"/>
      <c r="AT394" s="4737"/>
      <c r="AU394" s="4737"/>
      <c r="AV394" s="4738"/>
      <c r="AW394" s="2758"/>
      <c r="AX394" s="2548" t="s">
        <v>7900</v>
      </c>
      <c r="BA394" s="3438" t="str">
        <f t="shared" si="6"/>
        <v>Please complete all cells in row</v>
      </c>
      <c r="BB394" s="3132">
        <v>3</v>
      </c>
      <c r="BC394" s="3485"/>
    </row>
    <row r="395" spans="2:55" ht="15.75" customHeight="1">
      <c r="B395" s="2790" t="s">
        <v>6643</v>
      </c>
      <c r="C395" s="2792" t="s">
        <v>731</v>
      </c>
      <c r="D395" s="2792">
        <v>3</v>
      </c>
      <c r="E395" s="2801"/>
      <c r="F395" s="2801"/>
      <c r="G395" s="2801"/>
      <c r="H395" s="2801"/>
      <c r="I395" s="2801"/>
      <c r="J395" s="2801"/>
      <c r="K395" s="2802"/>
      <c r="L395" s="2800"/>
      <c r="M395" s="2803"/>
      <c r="N395" s="2801"/>
      <c r="O395" s="2801"/>
      <c r="P395" s="2801"/>
      <c r="Q395" s="2801"/>
      <c r="R395" s="2801"/>
      <c r="S395" s="2802"/>
      <c r="U395" s="2803"/>
      <c r="V395" s="2801"/>
      <c r="W395" s="2801"/>
      <c r="X395" s="2801"/>
      <c r="Y395" s="2801"/>
      <c r="Z395" s="2801"/>
      <c r="AA395" s="2802"/>
      <c r="AB395" s="2785"/>
      <c r="AC395" s="2797"/>
      <c r="AD395" s="2797"/>
      <c r="AE395" s="2797"/>
      <c r="AF395" s="2797"/>
      <c r="AG395" s="2797"/>
      <c r="AH395" s="2797"/>
      <c r="AI395" s="2797"/>
      <c r="AJ395" s="2797"/>
      <c r="AK395" s="2797"/>
      <c r="AL395" s="2797"/>
      <c r="AM395" s="2797"/>
      <c r="AN395" s="2797"/>
      <c r="AO395" s="2797"/>
      <c r="AP395" s="2797"/>
      <c r="AQ395" s="2799"/>
      <c r="AR395" s="4730"/>
      <c r="AS395" s="4737"/>
      <c r="AT395" s="4737"/>
      <c r="AU395" s="4737"/>
      <c r="AV395" s="4738"/>
      <c r="AW395" s="2758"/>
      <c r="AX395" s="2548" t="s">
        <v>7901</v>
      </c>
      <c r="BA395" s="3438" t="str">
        <f t="shared" si="6"/>
        <v>Please complete all cells in row</v>
      </c>
      <c r="BB395" s="3132">
        <v>3</v>
      </c>
      <c r="BC395" s="3485"/>
    </row>
    <row r="396" spans="2:55" ht="15.75" customHeight="1">
      <c r="B396" s="2790" t="s">
        <v>6645</v>
      </c>
      <c r="C396" s="2792" t="s">
        <v>731</v>
      </c>
      <c r="D396" s="2792">
        <v>3</v>
      </c>
      <c r="E396" s="2801"/>
      <c r="F396" s="2801"/>
      <c r="G396" s="2801"/>
      <c r="H396" s="2801"/>
      <c r="I396" s="2801"/>
      <c r="J396" s="2801"/>
      <c r="K396" s="2802"/>
      <c r="L396" s="2800"/>
      <c r="M396" s="2803"/>
      <c r="N396" s="2801"/>
      <c r="O396" s="2801"/>
      <c r="P396" s="2801"/>
      <c r="Q396" s="2801"/>
      <c r="R396" s="2801"/>
      <c r="S396" s="2802"/>
      <c r="U396" s="2803"/>
      <c r="V396" s="2801"/>
      <c r="W396" s="2801"/>
      <c r="X396" s="2801"/>
      <c r="Y396" s="2801"/>
      <c r="Z396" s="2801"/>
      <c r="AA396" s="2802"/>
      <c r="AB396" s="2785"/>
      <c r="AC396" s="2797"/>
      <c r="AD396" s="2797"/>
      <c r="AE396" s="2797"/>
      <c r="AF396" s="2797"/>
      <c r="AG396" s="2797"/>
      <c r="AH396" s="2797"/>
      <c r="AI396" s="2797"/>
      <c r="AJ396" s="2797"/>
      <c r="AK396" s="2797"/>
      <c r="AL396" s="2797"/>
      <c r="AM396" s="2797"/>
      <c r="AN396" s="2797"/>
      <c r="AO396" s="2797"/>
      <c r="AP396" s="2797"/>
      <c r="AQ396" s="2799"/>
      <c r="AR396" s="4730"/>
      <c r="AS396" s="4737"/>
      <c r="AT396" s="4737"/>
      <c r="AU396" s="4737"/>
      <c r="AV396" s="4738"/>
      <c r="AW396" s="2758"/>
      <c r="AX396" s="2548" t="s">
        <v>7902</v>
      </c>
      <c r="BA396" s="3438" t="str">
        <f t="shared" si="6"/>
        <v>Please complete all cells in row</v>
      </c>
      <c r="BB396" s="3132">
        <v>3</v>
      </c>
      <c r="BC396" s="3485"/>
    </row>
    <row r="397" spans="2:55" ht="15.75" customHeight="1">
      <c r="B397" s="2790" t="s">
        <v>6647</v>
      </c>
      <c r="C397" s="2792" t="s">
        <v>731</v>
      </c>
      <c r="D397" s="2792">
        <v>3</v>
      </c>
      <c r="E397" s="2801"/>
      <c r="F397" s="2801"/>
      <c r="G397" s="2801"/>
      <c r="H397" s="2801"/>
      <c r="I397" s="2801"/>
      <c r="J397" s="2801"/>
      <c r="K397" s="2802"/>
      <c r="L397" s="2800"/>
      <c r="M397" s="2803"/>
      <c r="N397" s="2801"/>
      <c r="O397" s="2801"/>
      <c r="P397" s="2801"/>
      <c r="Q397" s="2801"/>
      <c r="R397" s="2801"/>
      <c r="S397" s="2802"/>
      <c r="U397" s="2803"/>
      <c r="V397" s="2801"/>
      <c r="W397" s="2801"/>
      <c r="X397" s="2801"/>
      <c r="Y397" s="2801"/>
      <c r="Z397" s="2801"/>
      <c r="AA397" s="2802"/>
      <c r="AB397" s="2785"/>
      <c r="AC397" s="2797"/>
      <c r="AD397" s="2797"/>
      <c r="AE397" s="2797"/>
      <c r="AF397" s="2797"/>
      <c r="AG397" s="2797"/>
      <c r="AH397" s="2797"/>
      <c r="AI397" s="2797"/>
      <c r="AJ397" s="2797"/>
      <c r="AK397" s="2797"/>
      <c r="AL397" s="2797"/>
      <c r="AM397" s="2797"/>
      <c r="AN397" s="2797"/>
      <c r="AO397" s="2797"/>
      <c r="AP397" s="2797"/>
      <c r="AQ397" s="2799"/>
      <c r="AR397" s="4730"/>
      <c r="AS397" s="4737"/>
      <c r="AT397" s="4737"/>
      <c r="AU397" s="4737"/>
      <c r="AV397" s="4738"/>
      <c r="AW397" s="2758"/>
      <c r="AX397" s="2548" t="s">
        <v>7903</v>
      </c>
      <c r="BA397" s="3438" t="str">
        <f t="shared" si="6"/>
        <v>Please complete all cells in row</v>
      </c>
      <c r="BB397" s="3132">
        <v>3</v>
      </c>
      <c r="BC397" s="3485"/>
    </row>
    <row r="398" spans="2:55" ht="15.75" customHeight="1">
      <c r="B398" s="2790" t="s">
        <v>6649</v>
      </c>
      <c r="C398" s="2792" t="s">
        <v>731</v>
      </c>
      <c r="D398" s="2792">
        <v>3</v>
      </c>
      <c r="E398" s="2801"/>
      <c r="F398" s="2801"/>
      <c r="G398" s="2801"/>
      <c r="H398" s="2801"/>
      <c r="I398" s="2801"/>
      <c r="J398" s="2801"/>
      <c r="K398" s="2802"/>
      <c r="L398" s="2800"/>
      <c r="M398" s="2803"/>
      <c r="N398" s="2801"/>
      <c r="O398" s="2801"/>
      <c r="P398" s="2801"/>
      <c r="Q398" s="2801"/>
      <c r="R398" s="2801"/>
      <c r="S398" s="2802"/>
      <c r="U398" s="2803"/>
      <c r="V398" s="2801"/>
      <c r="W398" s="2801"/>
      <c r="X398" s="2801"/>
      <c r="Y398" s="2801"/>
      <c r="Z398" s="2801"/>
      <c r="AA398" s="2802"/>
      <c r="AB398" s="2785"/>
      <c r="AC398" s="2797"/>
      <c r="AD398" s="2797"/>
      <c r="AE398" s="2797"/>
      <c r="AF398" s="2797"/>
      <c r="AG398" s="2797"/>
      <c r="AH398" s="2797"/>
      <c r="AI398" s="2797"/>
      <c r="AJ398" s="2797"/>
      <c r="AK398" s="2797"/>
      <c r="AL398" s="2797"/>
      <c r="AM398" s="2797"/>
      <c r="AN398" s="2797"/>
      <c r="AO398" s="2797"/>
      <c r="AP398" s="2797"/>
      <c r="AQ398" s="2799"/>
      <c r="AR398" s="4730"/>
      <c r="AS398" s="4737"/>
      <c r="AT398" s="4737"/>
      <c r="AU398" s="4737"/>
      <c r="AV398" s="4738"/>
      <c r="AW398" s="2758"/>
      <c r="AX398" s="2548" t="s">
        <v>7904</v>
      </c>
      <c r="BA398" s="3438" t="str">
        <f t="shared" si="6"/>
        <v>Please complete all cells in row</v>
      </c>
      <c r="BB398" s="3132">
        <v>3</v>
      </c>
      <c r="BC398" s="3485"/>
    </row>
    <row r="399" spans="2:55" ht="15.75" customHeight="1">
      <c r="B399" s="2790" t="s">
        <v>6651</v>
      </c>
      <c r="C399" s="2792" t="s">
        <v>731</v>
      </c>
      <c r="D399" s="2792">
        <v>3</v>
      </c>
      <c r="E399" s="2801"/>
      <c r="F399" s="2801"/>
      <c r="G399" s="2801"/>
      <c r="H399" s="2801"/>
      <c r="I399" s="2801"/>
      <c r="J399" s="2801"/>
      <c r="K399" s="2802"/>
      <c r="L399" s="2800"/>
      <c r="M399" s="2803"/>
      <c r="N399" s="2801"/>
      <c r="O399" s="2801"/>
      <c r="P399" s="2801"/>
      <c r="Q399" s="2801"/>
      <c r="R399" s="2801"/>
      <c r="S399" s="2802"/>
      <c r="U399" s="2803"/>
      <c r="V399" s="2801"/>
      <c r="W399" s="2801"/>
      <c r="X399" s="2801"/>
      <c r="Y399" s="2801"/>
      <c r="Z399" s="2801"/>
      <c r="AA399" s="2802"/>
      <c r="AB399" s="2785"/>
      <c r="AC399" s="2797"/>
      <c r="AD399" s="2797"/>
      <c r="AE399" s="2797"/>
      <c r="AF399" s="2797"/>
      <c r="AG399" s="2797"/>
      <c r="AH399" s="2797"/>
      <c r="AI399" s="2797"/>
      <c r="AJ399" s="2797"/>
      <c r="AK399" s="2797"/>
      <c r="AL399" s="2797"/>
      <c r="AM399" s="2797"/>
      <c r="AN399" s="2797"/>
      <c r="AO399" s="2797"/>
      <c r="AP399" s="2797"/>
      <c r="AQ399" s="2799"/>
      <c r="AR399" s="4730"/>
      <c r="AS399" s="4737"/>
      <c r="AT399" s="4737"/>
      <c r="AU399" s="4737"/>
      <c r="AV399" s="4738"/>
      <c r="AW399" s="2758"/>
      <c r="AX399" s="2548" t="s">
        <v>7905</v>
      </c>
      <c r="BA399" s="3438" t="str">
        <f t="shared" si="6"/>
        <v>Please complete all cells in row</v>
      </c>
      <c r="BB399" s="3132">
        <v>3</v>
      </c>
      <c r="BC399" s="3485"/>
    </row>
    <row r="400" spans="2:55" ht="15.75" customHeight="1">
      <c r="B400" s="2790" t="s">
        <v>6653</v>
      </c>
      <c r="C400" s="2792" t="s">
        <v>731</v>
      </c>
      <c r="D400" s="2792">
        <v>3</v>
      </c>
      <c r="E400" s="2801"/>
      <c r="F400" s="2801"/>
      <c r="G400" s="2801"/>
      <c r="H400" s="2801"/>
      <c r="I400" s="2801"/>
      <c r="J400" s="2801"/>
      <c r="K400" s="2802"/>
      <c r="L400" s="2800"/>
      <c r="M400" s="2803"/>
      <c r="N400" s="2801"/>
      <c r="O400" s="2801"/>
      <c r="P400" s="2801"/>
      <c r="Q400" s="2801"/>
      <c r="R400" s="2801"/>
      <c r="S400" s="2802"/>
      <c r="U400" s="2803"/>
      <c r="V400" s="2801"/>
      <c r="W400" s="2801"/>
      <c r="X400" s="2801"/>
      <c r="Y400" s="2801"/>
      <c r="Z400" s="2801"/>
      <c r="AA400" s="2802"/>
      <c r="AB400" s="2785"/>
      <c r="AC400" s="2797"/>
      <c r="AD400" s="2797"/>
      <c r="AE400" s="2797"/>
      <c r="AF400" s="2797"/>
      <c r="AG400" s="2797"/>
      <c r="AH400" s="2797"/>
      <c r="AI400" s="2797"/>
      <c r="AJ400" s="2797"/>
      <c r="AK400" s="2797"/>
      <c r="AL400" s="2797"/>
      <c r="AM400" s="2797"/>
      <c r="AN400" s="2797"/>
      <c r="AO400" s="2797"/>
      <c r="AP400" s="2797"/>
      <c r="AQ400" s="2799"/>
      <c r="AR400" s="4730"/>
      <c r="AS400" s="4737"/>
      <c r="AT400" s="4737"/>
      <c r="AU400" s="4737"/>
      <c r="AV400" s="4738"/>
      <c r="AW400" s="2758"/>
      <c r="AX400" s="2548" t="s">
        <v>7906</v>
      </c>
      <c r="BA400" s="3438" t="str">
        <f t="shared" si="6"/>
        <v>Please complete all cells in row</v>
      </c>
      <c r="BB400" s="3132">
        <v>3</v>
      </c>
      <c r="BC400" s="3485"/>
    </row>
    <row r="401" spans="2:55" ht="15.75" customHeight="1">
      <c r="B401" s="2790" t="s">
        <v>6655</v>
      </c>
      <c r="C401" s="2792" t="s">
        <v>731</v>
      </c>
      <c r="D401" s="2792">
        <v>3</v>
      </c>
      <c r="E401" s="2801"/>
      <c r="F401" s="2801"/>
      <c r="G401" s="2801"/>
      <c r="H401" s="2801"/>
      <c r="I401" s="2801"/>
      <c r="J401" s="2801"/>
      <c r="K401" s="2802"/>
      <c r="L401" s="2800"/>
      <c r="M401" s="2803"/>
      <c r="N401" s="2801"/>
      <c r="O401" s="2801"/>
      <c r="P401" s="2801"/>
      <c r="Q401" s="2801"/>
      <c r="R401" s="2801"/>
      <c r="S401" s="2802"/>
      <c r="U401" s="2803"/>
      <c r="V401" s="2801"/>
      <c r="W401" s="2801"/>
      <c r="X401" s="2801"/>
      <c r="Y401" s="2801"/>
      <c r="Z401" s="2801"/>
      <c r="AA401" s="2802"/>
      <c r="AB401" s="2785"/>
      <c r="AC401" s="2797"/>
      <c r="AD401" s="2797"/>
      <c r="AE401" s="2797"/>
      <c r="AF401" s="2797"/>
      <c r="AG401" s="2797"/>
      <c r="AH401" s="2797"/>
      <c r="AI401" s="2797"/>
      <c r="AJ401" s="2797"/>
      <c r="AK401" s="2797"/>
      <c r="AL401" s="2797"/>
      <c r="AM401" s="2797"/>
      <c r="AN401" s="2797"/>
      <c r="AO401" s="2797"/>
      <c r="AP401" s="2797"/>
      <c r="AQ401" s="2799"/>
      <c r="AR401" s="4730"/>
      <c r="AS401" s="4737"/>
      <c r="AT401" s="4737"/>
      <c r="AU401" s="4737"/>
      <c r="AV401" s="4738"/>
      <c r="AW401" s="2758"/>
      <c r="AX401" s="2548" t="s">
        <v>7907</v>
      </c>
      <c r="BA401" s="3438" t="str">
        <f t="shared" si="6"/>
        <v>Please complete all cells in row</v>
      </c>
      <c r="BB401" s="3132">
        <v>3</v>
      </c>
      <c r="BC401" s="3485"/>
    </row>
    <row r="402" spans="2:55" ht="15.75" customHeight="1">
      <c r="B402" s="2790" t="s">
        <v>6657</v>
      </c>
      <c r="C402" s="2792" t="s">
        <v>731</v>
      </c>
      <c r="D402" s="2792">
        <v>3</v>
      </c>
      <c r="E402" s="2801"/>
      <c r="F402" s="2801"/>
      <c r="G402" s="2801"/>
      <c r="H402" s="2801"/>
      <c r="I402" s="2801"/>
      <c r="J402" s="2801"/>
      <c r="K402" s="2802"/>
      <c r="L402" s="2800"/>
      <c r="M402" s="2803"/>
      <c r="N402" s="2801"/>
      <c r="O402" s="2801"/>
      <c r="P402" s="2801"/>
      <c r="Q402" s="2801"/>
      <c r="R402" s="2801"/>
      <c r="S402" s="2802"/>
      <c r="U402" s="2803"/>
      <c r="V402" s="2801"/>
      <c r="W402" s="2801"/>
      <c r="X402" s="2801"/>
      <c r="Y402" s="2801"/>
      <c r="Z402" s="2801"/>
      <c r="AA402" s="2802"/>
      <c r="AB402" s="2785"/>
      <c r="AC402" s="2797"/>
      <c r="AD402" s="2797"/>
      <c r="AE402" s="2797"/>
      <c r="AF402" s="2797"/>
      <c r="AG402" s="2797"/>
      <c r="AH402" s="2797"/>
      <c r="AI402" s="2797"/>
      <c r="AJ402" s="2797"/>
      <c r="AK402" s="2797"/>
      <c r="AL402" s="2797"/>
      <c r="AM402" s="2797"/>
      <c r="AN402" s="2797"/>
      <c r="AO402" s="2797"/>
      <c r="AP402" s="2797"/>
      <c r="AQ402" s="2799"/>
      <c r="AR402" s="4730"/>
      <c r="AS402" s="4737"/>
      <c r="AT402" s="4737"/>
      <c r="AU402" s="4737"/>
      <c r="AV402" s="4738"/>
      <c r="AW402" s="2758"/>
      <c r="AX402" s="2548" t="s">
        <v>7908</v>
      </c>
      <c r="BA402" s="3438" t="str">
        <f t="shared" si="6"/>
        <v>Please complete all cells in row</v>
      </c>
      <c r="BB402" s="3132">
        <v>3</v>
      </c>
      <c r="BC402" s="3485"/>
    </row>
    <row r="403" spans="2:55" ht="15.75" customHeight="1">
      <c r="B403" s="2790" t="s">
        <v>6659</v>
      </c>
      <c r="C403" s="2792" t="s">
        <v>731</v>
      </c>
      <c r="D403" s="2792">
        <v>3</v>
      </c>
      <c r="E403" s="2801"/>
      <c r="F403" s="2801"/>
      <c r="G403" s="2801"/>
      <c r="H403" s="2801"/>
      <c r="I403" s="2801"/>
      <c r="J403" s="2801"/>
      <c r="K403" s="2802"/>
      <c r="L403" s="2800"/>
      <c r="M403" s="2803"/>
      <c r="N403" s="2801"/>
      <c r="O403" s="2801"/>
      <c r="P403" s="2801"/>
      <c r="Q403" s="2801"/>
      <c r="R403" s="2801"/>
      <c r="S403" s="2802"/>
      <c r="U403" s="2803"/>
      <c r="V403" s="2801"/>
      <c r="W403" s="2801"/>
      <c r="X403" s="2801"/>
      <c r="Y403" s="2801"/>
      <c r="Z403" s="2801"/>
      <c r="AA403" s="2802"/>
      <c r="AB403" s="2785"/>
      <c r="AC403" s="2797"/>
      <c r="AD403" s="2797"/>
      <c r="AE403" s="2797"/>
      <c r="AF403" s="2797"/>
      <c r="AG403" s="2797"/>
      <c r="AH403" s="2797"/>
      <c r="AI403" s="2797"/>
      <c r="AJ403" s="2797"/>
      <c r="AK403" s="2797"/>
      <c r="AL403" s="2797"/>
      <c r="AM403" s="2797"/>
      <c r="AN403" s="2797"/>
      <c r="AO403" s="2797"/>
      <c r="AP403" s="2797"/>
      <c r="AQ403" s="2799"/>
      <c r="AR403" s="4730"/>
      <c r="AS403" s="4737"/>
      <c r="AT403" s="4737"/>
      <c r="AU403" s="4737"/>
      <c r="AV403" s="4738"/>
      <c r="AW403" s="2758"/>
      <c r="AX403" s="2548" t="s">
        <v>7909</v>
      </c>
      <c r="BA403" s="3438" t="str">
        <f t="shared" si="6"/>
        <v>Please complete all cells in row</v>
      </c>
      <c r="BB403" s="3132">
        <v>3</v>
      </c>
      <c r="BC403" s="3485"/>
    </row>
    <row r="404" spans="2:55" ht="15.75" customHeight="1">
      <c r="B404" s="2790" t="s">
        <v>6661</v>
      </c>
      <c r="C404" s="2792" t="s">
        <v>731</v>
      </c>
      <c r="D404" s="2792">
        <v>3</v>
      </c>
      <c r="E404" s="2801"/>
      <c r="F404" s="2801"/>
      <c r="G404" s="2801"/>
      <c r="H404" s="2801"/>
      <c r="I404" s="2801"/>
      <c r="J404" s="2801"/>
      <c r="K404" s="2802"/>
      <c r="L404" s="2800"/>
      <c r="M404" s="2803"/>
      <c r="N404" s="2801"/>
      <c r="O404" s="2801"/>
      <c r="P404" s="2801"/>
      <c r="Q404" s="2801"/>
      <c r="R404" s="2801"/>
      <c r="S404" s="2802"/>
      <c r="U404" s="2803"/>
      <c r="V404" s="2801"/>
      <c r="W404" s="2801"/>
      <c r="X404" s="2801"/>
      <c r="Y404" s="2801"/>
      <c r="Z404" s="2801"/>
      <c r="AA404" s="2802"/>
      <c r="AB404" s="2785"/>
      <c r="AC404" s="2797"/>
      <c r="AD404" s="2797"/>
      <c r="AE404" s="2797"/>
      <c r="AF404" s="2797"/>
      <c r="AG404" s="2797"/>
      <c r="AH404" s="2797"/>
      <c r="AI404" s="2797"/>
      <c r="AJ404" s="2797"/>
      <c r="AK404" s="2797"/>
      <c r="AL404" s="2797"/>
      <c r="AM404" s="2797"/>
      <c r="AN404" s="2797"/>
      <c r="AO404" s="2797"/>
      <c r="AP404" s="2797"/>
      <c r="AQ404" s="2799"/>
      <c r="AR404" s="4730"/>
      <c r="AS404" s="4737"/>
      <c r="AT404" s="4737"/>
      <c r="AU404" s="4737"/>
      <c r="AV404" s="4738"/>
      <c r="AW404" s="2758"/>
      <c r="AX404" s="2548" t="s">
        <v>7910</v>
      </c>
      <c r="BA404" s="3438" t="str">
        <f t="shared" si="6"/>
        <v>Please complete all cells in row</v>
      </c>
      <c r="BB404" s="3132">
        <v>3</v>
      </c>
      <c r="BC404" s="3485"/>
    </row>
    <row r="405" spans="2:55" ht="15.75" customHeight="1">
      <c r="B405" s="2790" t="s">
        <v>6663</v>
      </c>
      <c r="C405" s="2792" t="s">
        <v>731</v>
      </c>
      <c r="D405" s="2792">
        <v>3</v>
      </c>
      <c r="E405" s="2801"/>
      <c r="F405" s="2801"/>
      <c r="G405" s="2801"/>
      <c r="H405" s="2801"/>
      <c r="I405" s="2801"/>
      <c r="J405" s="2801"/>
      <c r="K405" s="2802"/>
      <c r="L405" s="2800"/>
      <c r="M405" s="2803"/>
      <c r="N405" s="2801"/>
      <c r="O405" s="2801"/>
      <c r="P405" s="2801"/>
      <c r="Q405" s="2801"/>
      <c r="R405" s="2801"/>
      <c r="S405" s="2802"/>
      <c r="U405" s="2803"/>
      <c r="V405" s="2801"/>
      <c r="W405" s="2801"/>
      <c r="X405" s="2801"/>
      <c r="Y405" s="2801"/>
      <c r="Z405" s="2801"/>
      <c r="AA405" s="2802"/>
      <c r="AB405" s="2785"/>
      <c r="AC405" s="2797"/>
      <c r="AD405" s="2797"/>
      <c r="AE405" s="2797"/>
      <c r="AF405" s="2797"/>
      <c r="AG405" s="2797"/>
      <c r="AH405" s="2797"/>
      <c r="AI405" s="2797"/>
      <c r="AJ405" s="2797"/>
      <c r="AK405" s="2797"/>
      <c r="AL405" s="2797"/>
      <c r="AM405" s="2797"/>
      <c r="AN405" s="2797"/>
      <c r="AO405" s="2797"/>
      <c r="AP405" s="2797"/>
      <c r="AQ405" s="2799"/>
      <c r="AR405" s="4730"/>
      <c r="AS405" s="4737"/>
      <c r="AT405" s="4737"/>
      <c r="AU405" s="4737"/>
      <c r="AV405" s="4738"/>
      <c r="AW405" s="2758"/>
      <c r="AX405" s="2548" t="s">
        <v>7911</v>
      </c>
      <c r="BA405" s="3438" t="str">
        <f t="shared" si="6"/>
        <v>Please complete all cells in row</v>
      </c>
      <c r="BB405" s="3132">
        <v>3</v>
      </c>
      <c r="BC405" s="3485"/>
    </row>
    <row r="406" spans="2:55" ht="15.75" customHeight="1">
      <c r="B406" s="2790" t="s">
        <v>6665</v>
      </c>
      <c r="C406" s="2792" t="s">
        <v>731</v>
      </c>
      <c r="D406" s="2792">
        <v>3</v>
      </c>
      <c r="E406" s="2801"/>
      <c r="F406" s="2801"/>
      <c r="G406" s="2801"/>
      <c r="H406" s="2801"/>
      <c r="I406" s="2801"/>
      <c r="J406" s="2801"/>
      <c r="K406" s="2802"/>
      <c r="L406" s="2800"/>
      <c r="M406" s="2803"/>
      <c r="N406" s="2801"/>
      <c r="O406" s="2801"/>
      <c r="P406" s="2801"/>
      <c r="Q406" s="2801"/>
      <c r="R406" s="2801"/>
      <c r="S406" s="2802"/>
      <c r="U406" s="2803"/>
      <c r="V406" s="2801"/>
      <c r="W406" s="2801"/>
      <c r="X406" s="2801"/>
      <c r="Y406" s="2801"/>
      <c r="Z406" s="2801"/>
      <c r="AA406" s="2802"/>
      <c r="AB406" s="2785"/>
      <c r="AC406" s="2797"/>
      <c r="AD406" s="2797"/>
      <c r="AE406" s="2797"/>
      <c r="AF406" s="2797"/>
      <c r="AG406" s="2797"/>
      <c r="AH406" s="2797"/>
      <c r="AI406" s="2797"/>
      <c r="AJ406" s="2797"/>
      <c r="AK406" s="2797"/>
      <c r="AL406" s="2797"/>
      <c r="AM406" s="2797"/>
      <c r="AN406" s="2797"/>
      <c r="AO406" s="2797"/>
      <c r="AP406" s="2797"/>
      <c r="AQ406" s="2799"/>
      <c r="AR406" s="4730"/>
      <c r="AS406" s="4737"/>
      <c r="AT406" s="4737"/>
      <c r="AU406" s="4737"/>
      <c r="AV406" s="4738"/>
      <c r="AW406" s="2758"/>
      <c r="AX406" s="2548" t="s">
        <v>7912</v>
      </c>
      <c r="BA406" s="3438" t="str">
        <f t="shared" si="6"/>
        <v>Please complete all cells in row</v>
      </c>
      <c r="BB406" s="3132">
        <v>3</v>
      </c>
      <c r="BC406" s="3485"/>
    </row>
    <row r="407" spans="2:55" ht="15.75" customHeight="1">
      <c r="B407" s="2790" t="s">
        <v>6667</v>
      </c>
      <c r="C407" s="2792" t="s">
        <v>731</v>
      </c>
      <c r="D407" s="2792">
        <v>3</v>
      </c>
      <c r="E407" s="2801"/>
      <c r="F407" s="2801"/>
      <c r="G407" s="2801"/>
      <c r="H407" s="2801"/>
      <c r="I407" s="2801"/>
      <c r="J407" s="2801"/>
      <c r="K407" s="2802"/>
      <c r="L407" s="2800"/>
      <c r="M407" s="2803"/>
      <c r="N407" s="2801"/>
      <c r="O407" s="2801"/>
      <c r="P407" s="2801"/>
      <c r="Q407" s="2801"/>
      <c r="R407" s="2801"/>
      <c r="S407" s="2802"/>
      <c r="U407" s="2803"/>
      <c r="V407" s="2801"/>
      <c r="W407" s="2801"/>
      <c r="X407" s="2801"/>
      <c r="Y407" s="2801"/>
      <c r="Z407" s="2801"/>
      <c r="AA407" s="2802"/>
      <c r="AB407" s="2785"/>
      <c r="AC407" s="2797"/>
      <c r="AD407" s="2797"/>
      <c r="AE407" s="2797"/>
      <c r="AF407" s="2797"/>
      <c r="AG407" s="2797"/>
      <c r="AH407" s="2797"/>
      <c r="AI407" s="2797"/>
      <c r="AJ407" s="2797"/>
      <c r="AK407" s="2797"/>
      <c r="AL407" s="2797"/>
      <c r="AM407" s="2797"/>
      <c r="AN407" s="2797"/>
      <c r="AO407" s="2797"/>
      <c r="AP407" s="2797"/>
      <c r="AQ407" s="2799"/>
      <c r="AR407" s="4730"/>
      <c r="AS407" s="4737"/>
      <c r="AT407" s="4737"/>
      <c r="AU407" s="4737"/>
      <c r="AV407" s="4738"/>
      <c r="AW407" s="2758"/>
      <c r="AX407" s="2548" t="s">
        <v>7913</v>
      </c>
      <c r="BA407" s="3438" t="str">
        <f t="shared" si="6"/>
        <v>Please complete all cells in row</v>
      </c>
      <c r="BB407" s="3132">
        <v>3</v>
      </c>
      <c r="BC407" s="3485"/>
    </row>
    <row r="408" spans="2:55" ht="15.6" thickBot="1">
      <c r="B408" s="2804" t="s">
        <v>858</v>
      </c>
      <c r="C408" s="2806" t="s">
        <v>731</v>
      </c>
      <c r="D408" s="2806">
        <v>3</v>
      </c>
      <c r="E408" s="2807">
        <f>IFERROR(SUM(E8:E407),0)</f>
        <v>0</v>
      </c>
      <c r="F408" s="2807">
        <f t="shared" ref="F408:K408" si="7">IFERROR(SUM(F8:F407),0)</f>
        <v>0</v>
      </c>
      <c r="G408" s="2807">
        <f t="shared" si="7"/>
        <v>0</v>
      </c>
      <c r="H408" s="2807">
        <f t="shared" si="7"/>
        <v>0</v>
      </c>
      <c r="I408" s="2807">
        <f t="shared" si="7"/>
        <v>0</v>
      </c>
      <c r="J408" s="2807">
        <f t="shared" si="7"/>
        <v>0</v>
      </c>
      <c r="K408" s="2808">
        <f t="shared" si="7"/>
        <v>0</v>
      </c>
      <c r="L408" s="2809"/>
      <c r="M408" s="2810">
        <f t="shared" ref="M408" si="8">IFERROR(SUM(M8:M407),0)</f>
        <v>0</v>
      </c>
      <c r="N408" s="2807">
        <f t="shared" ref="N408" si="9">IFERROR(SUM(N8:N407),0)</f>
        <v>0</v>
      </c>
      <c r="O408" s="2807">
        <f t="shared" ref="O408" si="10">IFERROR(SUM(O8:O407),0)</f>
        <v>0</v>
      </c>
      <c r="P408" s="2807">
        <f t="shared" ref="P408" si="11">IFERROR(SUM(P8:P407),0)</f>
        <v>0</v>
      </c>
      <c r="Q408" s="2807">
        <f t="shared" ref="Q408" si="12">IFERROR(SUM(Q8:Q407),0)</f>
        <v>0</v>
      </c>
      <c r="R408" s="2807">
        <f t="shared" ref="R408" si="13">IFERROR(SUM(R8:R407),0)</f>
        <v>0</v>
      </c>
      <c r="S408" s="2808">
        <f t="shared" ref="S408" si="14">IFERROR(SUM(S8:S407),0)</f>
        <v>0</v>
      </c>
      <c r="U408" s="2810">
        <f t="shared" ref="U408" si="15">IFERROR(SUM(U8:U407),0)</f>
        <v>0</v>
      </c>
      <c r="V408" s="2807">
        <f t="shared" ref="V408" si="16">IFERROR(SUM(V8:V407),0)</f>
        <v>0</v>
      </c>
      <c r="W408" s="2807">
        <f t="shared" ref="W408" si="17">IFERROR(SUM(W8:W407),0)</f>
        <v>0</v>
      </c>
      <c r="X408" s="2807">
        <f t="shared" ref="X408" si="18">IFERROR(SUM(X8:X407),0)</f>
        <v>0</v>
      </c>
      <c r="Y408" s="2807">
        <f t="shared" ref="Y408" si="19">IFERROR(SUM(Y8:Y407),0)</f>
        <v>0</v>
      </c>
      <c r="Z408" s="2807">
        <f t="shared" ref="Z408" si="20">IFERROR(SUM(Z8:Z407),0)</f>
        <v>0</v>
      </c>
      <c r="AA408" s="2808">
        <f t="shared" ref="AA408" si="21">IFERROR(SUM(AA8:AA407),0)</f>
        <v>0</v>
      </c>
      <c r="AB408" s="2758"/>
      <c r="AC408" s="3246"/>
      <c r="AD408" s="3246"/>
      <c r="AE408" s="3246"/>
      <c r="AF408" s="3246"/>
      <c r="AG408" s="3246"/>
      <c r="AH408" s="3246"/>
      <c r="AI408" s="3246"/>
      <c r="AJ408" s="3246"/>
      <c r="AK408" s="3246"/>
      <c r="AL408" s="3246"/>
      <c r="AM408" s="3246"/>
      <c r="AN408" s="3246"/>
      <c r="AO408" s="3246"/>
      <c r="AP408" s="3246"/>
      <c r="AQ408" s="3247"/>
      <c r="AR408" s="3246"/>
      <c r="AS408" s="4739"/>
      <c r="AT408" s="4739"/>
      <c r="AU408" s="4739"/>
      <c r="AV408" s="4740"/>
      <c r="AW408" s="2758"/>
      <c r="AX408" s="2734" t="s">
        <v>7914</v>
      </c>
      <c r="BA408" s="3438">
        <f t="shared" si="6"/>
        <v>0</v>
      </c>
      <c r="BB408" s="3132">
        <v>23</v>
      </c>
      <c r="BC408" s="3485"/>
    </row>
    <row r="409" spans="2:55" ht="15.6" thickTop="1">
      <c r="B409" s="2811"/>
      <c r="C409" s="2809"/>
      <c r="D409" s="2809"/>
      <c r="E409" s="2812"/>
      <c r="F409" s="2812"/>
      <c r="G409" s="2812"/>
      <c r="H409" s="2812"/>
      <c r="I409" s="2812"/>
      <c r="J409" s="2812"/>
      <c r="K409" s="2813"/>
      <c r="L409" s="2812"/>
      <c r="M409" s="2753"/>
      <c r="N409" s="2753"/>
      <c r="O409" s="2753"/>
      <c r="P409" s="2753"/>
      <c r="Q409" s="2753"/>
      <c r="R409" s="2753"/>
      <c r="S409" s="2753"/>
      <c r="U409" s="2753"/>
      <c r="V409" s="2753"/>
      <c r="W409" s="2753"/>
      <c r="X409" s="2753"/>
      <c r="Y409" s="2753"/>
      <c r="Z409" s="2753"/>
      <c r="AA409" s="2753"/>
      <c r="AB409" s="2753"/>
      <c r="AC409" s="2753"/>
      <c r="AD409" s="2753"/>
      <c r="AE409" s="2753"/>
      <c r="AF409" s="2753"/>
      <c r="AG409" s="2753"/>
      <c r="AH409" s="2753"/>
      <c r="AI409" s="2753"/>
      <c r="AJ409" s="2753"/>
      <c r="AK409" s="2753"/>
      <c r="AL409" s="2753"/>
      <c r="AM409" s="2753"/>
      <c r="AN409" s="2753"/>
      <c r="AO409" s="2753"/>
      <c r="AP409" s="2753"/>
      <c r="AQ409" s="2753"/>
      <c r="AR409" s="2753"/>
      <c r="AS409" s="2753"/>
      <c r="AT409" s="2753"/>
      <c r="AU409" s="2753"/>
      <c r="AV409" s="2753"/>
      <c r="AW409" s="5368"/>
      <c r="AX409" s="5368"/>
      <c r="AY409" s="3130" t="s">
        <v>775</v>
      </c>
      <c r="BC409" s="3480"/>
    </row>
    <row r="410" spans="2:55" ht="15">
      <c r="B410" s="2811"/>
      <c r="AV410" s="4513"/>
    </row>
  </sheetData>
  <sheetProtection formatColumns="0" formatRows="0"/>
  <mergeCells count="8">
    <mergeCell ref="AW409:AX409"/>
    <mergeCell ref="AW1:AX1"/>
    <mergeCell ref="B3:AX3"/>
    <mergeCell ref="AW4:AX4"/>
    <mergeCell ref="E5:K5"/>
    <mergeCell ref="M5:S5"/>
    <mergeCell ref="U5:AA5"/>
    <mergeCell ref="AX5:AX6"/>
  </mergeCells>
  <conditionalFormatting sqref="BA7:BA408">
    <cfRule type="cellIs" dxfId="9" priority="1" operator="equal">
      <formula>0</formula>
    </cfRule>
  </conditionalFormatting>
  <dataValidations count="1">
    <dataValidation allowBlank="1" showInputMessage="1" showErrorMessage="1" sqref="AO8:AO1048576" xr:uid="{D3E0007E-CD51-4B7A-974C-98C22B2175B7}"/>
  </dataValidations>
  <pageMargins left="0.7" right="0.7" top="0.75" bottom="0.75" header="0.3" footer="0.3"/>
  <pageSetup paperSize="9" scale="51" orientation="portrait" r:id="rId1"/>
  <headerFooter differentFirst="1">
    <oddHeader>&amp;CTable: &amp;A</oddHeader>
    <oddFooter>&amp;LPrinted on: &amp;D at &amp;T&amp;CPage &amp;P of &amp;N&amp;ROfwat</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2FA6313B-8CEE-4ABC-9855-873AF777A7D1}">
          <x14:formula1>
            <xm:f>Lists!$AO$5:$AO$12</xm:f>
          </x14:formula1>
          <xm:sqref>AV8:AV407</xm:sqref>
        </x14:dataValidation>
      </x14:dataValidations>
    </ext>
  </extLst>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27038C-FE44-4F8C-A7E6-3571BBA26021}">
  <sheetPr codeName="Sheet155"/>
  <dimension ref="A1:BK62"/>
  <sheetViews>
    <sheetView showGridLines="0" topLeftCell="B1" zoomScaleNormal="100" workbookViewId="0">
      <selection activeCell="B3" sqref="B3:BF3"/>
    </sheetView>
  </sheetViews>
  <sheetFormatPr defaultColWidth="8" defaultRowHeight="13.8"/>
  <cols>
    <col min="1" max="1" width="1.19921875" style="3130" customWidth="1"/>
    <col min="2" max="2" width="38.69921875" style="2546" customWidth="1"/>
    <col min="3" max="3" width="8.59765625" style="2546" customWidth="1"/>
    <col min="4" max="4" width="11.09765625" style="2546" customWidth="1"/>
    <col min="5" max="15" width="7.5" style="2546" customWidth="1"/>
    <col min="16" max="16" width="8.69921875" style="2546" customWidth="1"/>
    <col min="17" max="18" width="9.5" style="2546" customWidth="1"/>
    <col min="19" max="22" width="7.69921875" style="2546" customWidth="1"/>
    <col min="23" max="28" width="8" style="2546" customWidth="1"/>
    <col min="29" max="40" width="7.5" style="2546" customWidth="1"/>
    <col min="41" max="51" width="7" style="2546" bestFit="1" customWidth="1"/>
    <col min="52" max="52" width="7.19921875" style="2546" customWidth="1"/>
    <col min="53" max="53" width="12.59765625" style="2546" customWidth="1"/>
    <col min="54" max="54" width="14.5" style="2546" customWidth="1"/>
    <col min="55" max="55" width="1.5" style="2546" customWidth="1"/>
    <col min="56" max="56" width="25.19921875" style="2546" customWidth="1"/>
    <col min="57" max="57" width="1.19921875" style="2546" customWidth="1"/>
    <col min="58" max="58" width="12.09765625" style="2546" customWidth="1"/>
    <col min="59" max="59" width="2" style="3129" customWidth="1"/>
    <col min="60" max="60" width="2" style="3131" customWidth="1"/>
    <col min="61" max="61" width="20.19921875" style="3129" bestFit="1" customWidth="1"/>
    <col min="62" max="62" width="2" style="3132" customWidth="1"/>
    <col min="63" max="63" width="2" style="3129" customWidth="1"/>
    <col min="64" max="64" width="1.19921875" style="2546" customWidth="1"/>
    <col min="65" max="16384" width="8" style="2546"/>
  </cols>
  <sheetData>
    <row r="1" spans="1:63" ht="22.8">
      <c r="A1" s="3130" t="s">
        <v>713</v>
      </c>
      <c r="B1" s="1210" t="s">
        <v>7915</v>
      </c>
      <c r="C1" s="1210"/>
      <c r="D1" s="1210"/>
      <c r="E1" s="1210"/>
      <c r="F1" s="1210"/>
      <c r="G1" s="2752"/>
      <c r="H1" s="920"/>
      <c r="K1" s="1210"/>
      <c r="L1" s="1210"/>
      <c r="M1" s="2752"/>
      <c r="N1" s="920"/>
      <c r="BB1" s="1210"/>
      <c r="BC1" s="1210"/>
      <c r="BD1" s="920"/>
      <c r="BG1" s="3480"/>
      <c r="BH1" s="3488"/>
    </row>
    <row r="2" spans="1:63" ht="22.8">
      <c r="B2" s="2748" t="str">
        <f>SelectCompany!$B$4</f>
        <v>South Staffordshire Water</v>
      </c>
      <c r="C2" s="2755"/>
      <c r="D2" s="2755"/>
      <c r="E2" s="2755"/>
      <c r="F2" s="2755"/>
      <c r="G2" s="2755"/>
      <c r="H2" s="1072"/>
      <c r="K2" s="2755"/>
      <c r="L2" s="2755"/>
      <c r="M2" s="2755"/>
      <c r="N2" s="1072"/>
      <c r="BB2" s="2755"/>
      <c r="BC2" s="2755"/>
      <c r="BD2" s="1072"/>
      <c r="BG2" s="3480"/>
      <c r="BH2" s="3488"/>
    </row>
    <row r="3" spans="1:63" s="4089" customFormat="1" ht="36.75" customHeight="1">
      <c r="A3" s="4083"/>
      <c r="B3" s="4967" t="s">
        <v>7916</v>
      </c>
      <c r="C3" s="4967"/>
      <c r="D3" s="4967"/>
      <c r="E3" s="4967"/>
      <c r="F3" s="4967"/>
      <c r="G3" s="4967"/>
      <c r="H3" s="4967"/>
      <c r="I3" s="4967"/>
      <c r="J3" s="4967"/>
      <c r="K3" s="4967"/>
      <c r="L3" s="4967"/>
      <c r="M3" s="4967"/>
      <c r="N3" s="4967"/>
      <c r="O3" s="4967"/>
      <c r="P3" s="4967"/>
      <c r="Q3" s="4967"/>
      <c r="R3" s="4967"/>
      <c r="S3" s="4967"/>
      <c r="T3" s="4967"/>
      <c r="U3" s="4967"/>
      <c r="V3" s="4967"/>
      <c r="W3" s="4967"/>
      <c r="X3" s="4967"/>
      <c r="Y3" s="4967"/>
      <c r="Z3" s="4967"/>
      <c r="AA3" s="4967"/>
      <c r="AB3" s="4967"/>
      <c r="AC3" s="4967"/>
      <c r="AD3" s="4967"/>
      <c r="AE3" s="4967"/>
      <c r="AF3" s="4967"/>
      <c r="AG3" s="4967"/>
      <c r="AH3" s="4967"/>
      <c r="AI3" s="4967"/>
      <c r="AJ3" s="4967"/>
      <c r="AK3" s="4967"/>
      <c r="AL3" s="4967"/>
      <c r="AM3" s="4967"/>
      <c r="AN3" s="4967"/>
      <c r="AO3" s="4967"/>
      <c r="AP3" s="4967"/>
      <c r="AQ3" s="4967"/>
      <c r="AR3" s="4967"/>
      <c r="AS3" s="4967"/>
      <c r="AT3" s="4967"/>
      <c r="AU3" s="4967"/>
      <c r="AV3" s="4967"/>
      <c r="AW3" s="4967"/>
      <c r="AX3" s="4967"/>
      <c r="AY3" s="4967"/>
      <c r="AZ3" s="4967"/>
      <c r="BA3" s="4967"/>
      <c r="BB3" s="4967"/>
      <c r="BC3" s="4967"/>
      <c r="BD3" s="4967"/>
      <c r="BE3" s="4967"/>
      <c r="BF3" s="4967"/>
      <c r="BG3" s="4084"/>
      <c r="BH3" s="4085"/>
      <c r="BI3" s="4086" t="s">
        <v>716</v>
      </c>
      <c r="BJ3" s="4087"/>
      <c r="BK3" s="4088"/>
    </row>
    <row r="4" spans="1:63" ht="16.2" thickBot="1">
      <c r="B4" s="2756"/>
      <c r="C4" s="2756"/>
      <c r="D4" s="2756"/>
      <c r="E4" s="2756"/>
      <c r="F4" s="2756"/>
      <c r="G4" s="2756"/>
      <c r="H4" s="2756"/>
      <c r="I4" s="2756"/>
      <c r="J4" s="2756"/>
      <c r="K4" s="2753"/>
      <c r="L4" s="2753"/>
      <c r="M4" s="2753"/>
      <c r="N4" s="2753"/>
      <c r="O4" s="2753"/>
      <c r="P4" s="2753"/>
      <c r="BB4" s="2753"/>
      <c r="BC4" s="2753"/>
      <c r="BD4" s="2753"/>
      <c r="BE4" s="2753"/>
      <c r="BF4" s="2753"/>
      <c r="BG4" s="3480"/>
      <c r="BH4" s="3488"/>
    </row>
    <row r="5" spans="1:63" ht="40.5" customHeight="1" thickTop="1" thickBot="1">
      <c r="B5" s="4398" t="s">
        <v>7917</v>
      </c>
      <c r="C5" s="2757"/>
      <c r="D5" s="2757"/>
      <c r="E5" s="5386" t="s">
        <v>7918</v>
      </c>
      <c r="F5" s="5387"/>
      <c r="G5" s="5387"/>
      <c r="H5" s="5387"/>
      <c r="I5" s="5387"/>
      <c r="J5" s="5387"/>
      <c r="K5" s="5386" t="s">
        <v>7919</v>
      </c>
      <c r="L5" s="5387"/>
      <c r="M5" s="5387"/>
      <c r="N5" s="5387"/>
      <c r="O5" s="5387"/>
      <c r="P5" s="5388"/>
      <c r="Q5" s="4582" t="s">
        <v>7920</v>
      </c>
      <c r="BC5" s="2758"/>
      <c r="BD5" s="5389" t="s">
        <v>7921</v>
      </c>
      <c r="BE5" s="2758"/>
      <c r="BF5" s="5374" t="s">
        <v>723</v>
      </c>
    </row>
    <row r="6" spans="1:63" ht="109.5" customHeight="1" thickTop="1" thickBot="1">
      <c r="A6" s="3130" t="s">
        <v>1278</v>
      </c>
      <c r="B6" s="4398" t="s">
        <v>7922</v>
      </c>
      <c r="C6" s="4397" t="s">
        <v>718</v>
      </c>
      <c r="D6" s="4538" t="s">
        <v>719</v>
      </c>
      <c r="E6" s="4423" t="s">
        <v>1280</v>
      </c>
      <c r="F6" s="4410" t="s">
        <v>1281</v>
      </c>
      <c r="G6" s="4410" t="s">
        <v>1282</v>
      </c>
      <c r="H6" s="4410" t="s">
        <v>1283</v>
      </c>
      <c r="I6" s="4410" t="s">
        <v>1284</v>
      </c>
      <c r="J6" s="4411" t="s">
        <v>1285</v>
      </c>
      <c r="K6" s="4412" t="s">
        <v>1280</v>
      </c>
      <c r="L6" s="4410" t="s">
        <v>1281</v>
      </c>
      <c r="M6" s="4410" t="s">
        <v>1282</v>
      </c>
      <c r="N6" s="4410" t="s">
        <v>1283</v>
      </c>
      <c r="O6" s="4410" t="s">
        <v>1284</v>
      </c>
      <c r="P6" s="4413" t="s">
        <v>1285</v>
      </c>
      <c r="Q6" s="4581" t="s">
        <v>7923</v>
      </c>
      <c r="BC6" s="2758"/>
      <c r="BD6" s="5390"/>
      <c r="BE6" s="2758"/>
      <c r="BF6" s="5391"/>
    </row>
    <row r="7" spans="1:63" ht="24" customHeight="1" thickTop="1" thickBot="1">
      <c r="A7" s="3130" t="s">
        <v>729</v>
      </c>
      <c r="B7" s="4399" t="s">
        <v>7924</v>
      </c>
      <c r="BF7" s="2776"/>
      <c r="BI7" s="3438">
        <f t="shared" ref="BI7:BI38" si="0">IF( COUNTBLANK(E7:BD7) = BJ7, 0, rngIncomplete )</f>
        <v>0</v>
      </c>
      <c r="BJ7" s="994">
        <v>52</v>
      </c>
    </row>
    <row r="8" spans="1:63" ht="15.6" thickTop="1">
      <c r="B8" s="4401" t="s">
        <v>7925</v>
      </c>
      <c r="C8" s="4402" t="s">
        <v>731</v>
      </c>
      <c r="D8" s="4403">
        <v>3</v>
      </c>
      <c r="E8" s="2781"/>
      <c r="F8" s="2781"/>
      <c r="G8" s="2781"/>
      <c r="H8" s="2781"/>
      <c r="I8" s="2781"/>
      <c r="J8" s="2781"/>
      <c r="K8" s="2784"/>
      <c r="L8" s="2781"/>
      <c r="M8" s="2781"/>
      <c r="N8" s="2781"/>
      <c r="O8" s="2786"/>
      <c r="P8" s="4392"/>
      <c r="Q8" s="4566"/>
      <c r="BC8" s="2785"/>
      <c r="BD8" s="2818"/>
      <c r="BE8" s="2758"/>
      <c r="BF8" s="2547" t="s">
        <v>7926</v>
      </c>
      <c r="BI8" s="3438" t="str">
        <f t="shared" si="0"/>
        <v>Please complete all cells in row</v>
      </c>
      <c r="BJ8" s="3132">
        <v>38</v>
      </c>
    </row>
    <row r="9" spans="1:63" ht="15">
      <c r="B9" s="4404" t="s">
        <v>7927</v>
      </c>
      <c r="C9" s="4388" t="s">
        <v>731</v>
      </c>
      <c r="D9" s="4405">
        <v>3</v>
      </c>
      <c r="E9" s="2793"/>
      <c r="F9" s="2793"/>
      <c r="G9" s="2793"/>
      <c r="H9" s="2793"/>
      <c r="I9" s="2793"/>
      <c r="J9" s="2793"/>
      <c r="K9" s="2795"/>
      <c r="L9" s="2793"/>
      <c r="M9" s="2793"/>
      <c r="N9" s="2793"/>
      <c r="O9" s="2796"/>
      <c r="P9" s="4393"/>
      <c r="Q9" s="4567"/>
      <c r="BC9" s="2785"/>
      <c r="BD9" s="2819"/>
      <c r="BE9" s="2758"/>
      <c r="BF9" s="2548" t="s">
        <v>7928</v>
      </c>
      <c r="BI9" s="3438" t="str">
        <f t="shared" si="0"/>
        <v>Please complete all cells in row</v>
      </c>
      <c r="BJ9" s="3132">
        <v>38</v>
      </c>
    </row>
    <row r="10" spans="1:63" ht="15">
      <c r="B10" s="4404" t="s">
        <v>7929</v>
      </c>
      <c r="C10" s="4388" t="s">
        <v>731</v>
      </c>
      <c r="D10" s="4405">
        <v>3</v>
      </c>
      <c r="E10" s="2793"/>
      <c r="F10" s="2793"/>
      <c r="G10" s="2793"/>
      <c r="H10" s="2793"/>
      <c r="I10" s="2793"/>
      <c r="J10" s="2793"/>
      <c r="K10" s="2795"/>
      <c r="L10" s="2793"/>
      <c r="M10" s="2793"/>
      <c r="N10" s="2793"/>
      <c r="O10" s="2796"/>
      <c r="P10" s="4393"/>
      <c r="Q10" s="4567"/>
      <c r="BC10" s="2785"/>
      <c r="BD10" s="2819"/>
      <c r="BE10" s="2758"/>
      <c r="BF10" s="2548" t="s">
        <v>7930</v>
      </c>
      <c r="BI10" s="3438" t="str">
        <f t="shared" si="0"/>
        <v>Please complete all cells in row</v>
      </c>
      <c r="BJ10" s="3132">
        <v>38</v>
      </c>
    </row>
    <row r="11" spans="1:63" ht="15">
      <c r="B11" s="4404" t="s">
        <v>7931</v>
      </c>
      <c r="C11" s="4388" t="s">
        <v>731</v>
      </c>
      <c r="D11" s="4405">
        <v>3</v>
      </c>
      <c r="E11" s="2793"/>
      <c r="F11" s="2793"/>
      <c r="G11" s="2793"/>
      <c r="H11" s="2793"/>
      <c r="I11" s="2793"/>
      <c r="J11" s="2793"/>
      <c r="K11" s="2795"/>
      <c r="L11" s="2793"/>
      <c r="M11" s="2793"/>
      <c r="N11" s="2793"/>
      <c r="O11" s="2796"/>
      <c r="P11" s="4393"/>
      <c r="Q11" s="4567"/>
      <c r="BC11" s="2785"/>
      <c r="BD11" s="2819"/>
      <c r="BE11" s="2758"/>
      <c r="BF11" s="2548" t="s">
        <v>7932</v>
      </c>
      <c r="BI11" s="3438" t="str">
        <f t="shared" si="0"/>
        <v>Please complete all cells in row</v>
      </c>
      <c r="BJ11" s="3132">
        <v>38</v>
      </c>
    </row>
    <row r="12" spans="1:63" ht="15">
      <c r="B12" s="4404" t="s">
        <v>7933</v>
      </c>
      <c r="C12" s="4388" t="s">
        <v>731</v>
      </c>
      <c r="D12" s="4405">
        <v>3</v>
      </c>
      <c r="E12" s="2793"/>
      <c r="F12" s="2793"/>
      <c r="G12" s="2793"/>
      <c r="H12" s="2793"/>
      <c r="I12" s="2793"/>
      <c r="J12" s="2793"/>
      <c r="K12" s="2795"/>
      <c r="L12" s="2793"/>
      <c r="M12" s="2793"/>
      <c r="N12" s="2793"/>
      <c r="O12" s="2796"/>
      <c r="P12" s="4393"/>
      <c r="Q12" s="4567"/>
      <c r="BC12" s="2785"/>
      <c r="BD12" s="2819"/>
      <c r="BE12" s="2758"/>
      <c r="BF12" s="2548" t="s">
        <v>7934</v>
      </c>
      <c r="BI12" s="3438" t="str">
        <f t="shared" si="0"/>
        <v>Please complete all cells in row</v>
      </c>
      <c r="BJ12" s="3132">
        <v>38</v>
      </c>
    </row>
    <row r="13" spans="1:63" ht="15">
      <c r="B13" s="4404" t="s">
        <v>7935</v>
      </c>
      <c r="C13" s="4388" t="s">
        <v>731</v>
      </c>
      <c r="D13" s="4405">
        <v>3</v>
      </c>
      <c r="E13" s="2793"/>
      <c r="F13" s="2793"/>
      <c r="G13" s="2793"/>
      <c r="H13" s="2793"/>
      <c r="I13" s="2793"/>
      <c r="J13" s="2793"/>
      <c r="K13" s="2795"/>
      <c r="L13" s="2793"/>
      <c r="M13" s="2793"/>
      <c r="N13" s="2793"/>
      <c r="O13" s="2796"/>
      <c r="P13" s="4393"/>
      <c r="Q13" s="4567"/>
      <c r="BC13" s="2785"/>
      <c r="BD13" s="2819"/>
      <c r="BE13" s="2758"/>
      <c r="BF13" s="2548" t="s">
        <v>7936</v>
      </c>
      <c r="BI13" s="3438" t="str">
        <f t="shared" si="0"/>
        <v>Please complete all cells in row</v>
      </c>
      <c r="BJ13" s="3132">
        <v>38</v>
      </c>
    </row>
    <row r="14" spans="1:63" ht="15">
      <c r="B14" s="4404" t="s">
        <v>7937</v>
      </c>
      <c r="C14" s="4388" t="s">
        <v>731</v>
      </c>
      <c r="D14" s="4405">
        <v>3</v>
      </c>
      <c r="E14" s="2793"/>
      <c r="F14" s="2793"/>
      <c r="G14" s="2793"/>
      <c r="H14" s="2793"/>
      <c r="I14" s="2793"/>
      <c r="J14" s="2793"/>
      <c r="K14" s="2795"/>
      <c r="L14" s="2793"/>
      <c r="M14" s="2793"/>
      <c r="N14" s="2793"/>
      <c r="O14" s="2796"/>
      <c r="P14" s="4393"/>
      <c r="Q14" s="4567"/>
      <c r="BC14" s="2785"/>
      <c r="BD14" s="2819"/>
      <c r="BE14" s="2758"/>
      <c r="BF14" s="2548" t="s">
        <v>7938</v>
      </c>
      <c r="BI14" s="3438" t="str">
        <f t="shared" si="0"/>
        <v>Please complete all cells in row</v>
      </c>
      <c r="BJ14" s="3132">
        <v>38</v>
      </c>
    </row>
    <row r="15" spans="1:63" ht="15">
      <c r="B15" s="4404" t="s">
        <v>7939</v>
      </c>
      <c r="C15" s="4388" t="s">
        <v>731</v>
      </c>
      <c r="D15" s="4405">
        <v>3</v>
      </c>
      <c r="E15" s="2793"/>
      <c r="F15" s="2793"/>
      <c r="G15" s="2793"/>
      <c r="H15" s="2793"/>
      <c r="I15" s="2793"/>
      <c r="J15" s="2793"/>
      <c r="K15" s="2795"/>
      <c r="L15" s="2793"/>
      <c r="M15" s="2793"/>
      <c r="N15" s="2793"/>
      <c r="O15" s="2796"/>
      <c r="P15" s="4393"/>
      <c r="Q15" s="4567"/>
      <c r="BC15" s="2785"/>
      <c r="BD15" s="2819"/>
      <c r="BE15" s="2758"/>
      <c r="BF15" s="2548" t="s">
        <v>7940</v>
      </c>
      <c r="BI15" s="3438" t="str">
        <f t="shared" si="0"/>
        <v>Please complete all cells in row</v>
      </c>
      <c r="BJ15" s="3132">
        <v>38</v>
      </c>
    </row>
    <row r="16" spans="1:63" ht="15">
      <c r="B16" s="4404" t="s">
        <v>7941</v>
      </c>
      <c r="C16" s="4388" t="s">
        <v>731</v>
      </c>
      <c r="D16" s="4405">
        <v>3</v>
      </c>
      <c r="E16" s="2793"/>
      <c r="F16" s="2793"/>
      <c r="G16" s="2793"/>
      <c r="H16" s="2793"/>
      <c r="I16" s="2793"/>
      <c r="J16" s="2793"/>
      <c r="K16" s="2795"/>
      <c r="L16" s="2793"/>
      <c r="M16" s="2793"/>
      <c r="N16" s="2793"/>
      <c r="O16" s="2796"/>
      <c r="P16" s="4393"/>
      <c r="Q16" s="4567"/>
      <c r="BC16" s="2785"/>
      <c r="BD16" s="2819"/>
      <c r="BE16" s="2758"/>
      <c r="BF16" s="2548" t="s">
        <v>7942</v>
      </c>
      <c r="BI16" s="3438" t="str">
        <f t="shared" si="0"/>
        <v>Please complete all cells in row</v>
      </c>
      <c r="BJ16" s="3132">
        <v>38</v>
      </c>
    </row>
    <row r="17" spans="2:62" ht="15">
      <c r="B17" s="4404" t="s">
        <v>7943</v>
      </c>
      <c r="C17" s="4388" t="s">
        <v>731</v>
      </c>
      <c r="D17" s="4405">
        <v>3</v>
      </c>
      <c r="E17" s="2793"/>
      <c r="F17" s="2793"/>
      <c r="G17" s="2793"/>
      <c r="H17" s="2793"/>
      <c r="I17" s="2793"/>
      <c r="J17" s="2793"/>
      <c r="K17" s="2795"/>
      <c r="L17" s="2793"/>
      <c r="M17" s="2793"/>
      <c r="N17" s="2793"/>
      <c r="O17" s="2796"/>
      <c r="P17" s="4393"/>
      <c r="Q17" s="4567"/>
      <c r="BC17" s="2785"/>
      <c r="BD17" s="2819"/>
      <c r="BE17" s="2758"/>
      <c r="BF17" s="2548" t="s">
        <v>7944</v>
      </c>
      <c r="BI17" s="3438" t="str">
        <f t="shared" si="0"/>
        <v>Please complete all cells in row</v>
      </c>
      <c r="BJ17" s="3132">
        <v>38</v>
      </c>
    </row>
    <row r="18" spans="2:62" ht="15">
      <c r="B18" s="4404" t="s">
        <v>7945</v>
      </c>
      <c r="C18" s="4388" t="s">
        <v>731</v>
      </c>
      <c r="D18" s="4405">
        <v>3</v>
      </c>
      <c r="E18" s="2793"/>
      <c r="F18" s="2793"/>
      <c r="G18" s="2793"/>
      <c r="H18" s="2793"/>
      <c r="I18" s="2793"/>
      <c r="J18" s="2793"/>
      <c r="K18" s="2795"/>
      <c r="L18" s="2793"/>
      <c r="M18" s="2793"/>
      <c r="N18" s="2793"/>
      <c r="O18" s="2796"/>
      <c r="P18" s="4393"/>
      <c r="Q18" s="4567"/>
      <c r="BC18" s="2785"/>
      <c r="BD18" s="2819"/>
      <c r="BE18" s="2758"/>
      <c r="BF18" s="2548" t="s">
        <v>7946</v>
      </c>
      <c r="BI18" s="3438" t="str">
        <f t="shared" si="0"/>
        <v>Please complete all cells in row</v>
      </c>
      <c r="BJ18" s="3132">
        <v>38</v>
      </c>
    </row>
    <row r="19" spans="2:62" ht="15">
      <c r="B19" s="4404" t="s">
        <v>7947</v>
      </c>
      <c r="C19" s="4388" t="s">
        <v>731</v>
      </c>
      <c r="D19" s="4405">
        <v>3</v>
      </c>
      <c r="E19" s="2793"/>
      <c r="F19" s="2793"/>
      <c r="G19" s="2793"/>
      <c r="H19" s="2793"/>
      <c r="I19" s="2793"/>
      <c r="J19" s="2793"/>
      <c r="K19" s="2795"/>
      <c r="L19" s="2793"/>
      <c r="M19" s="2793"/>
      <c r="N19" s="2793"/>
      <c r="O19" s="2796"/>
      <c r="P19" s="4393"/>
      <c r="Q19" s="4567"/>
      <c r="BC19" s="2785"/>
      <c r="BD19" s="2819"/>
      <c r="BE19" s="2758"/>
      <c r="BF19" s="2548" t="s">
        <v>7948</v>
      </c>
      <c r="BI19" s="3438" t="str">
        <f t="shared" si="0"/>
        <v>Please complete all cells in row</v>
      </c>
      <c r="BJ19" s="3132">
        <v>38</v>
      </c>
    </row>
    <row r="20" spans="2:62" ht="15.75" customHeight="1">
      <c r="B20" s="4404" t="s">
        <v>7949</v>
      </c>
      <c r="C20" s="4388" t="s">
        <v>731</v>
      </c>
      <c r="D20" s="4405">
        <v>3</v>
      </c>
      <c r="E20" s="2793"/>
      <c r="F20" s="2793"/>
      <c r="G20" s="2793"/>
      <c r="H20" s="2793"/>
      <c r="I20" s="2793"/>
      <c r="J20" s="2793"/>
      <c r="K20" s="2795"/>
      <c r="L20" s="2793"/>
      <c r="M20" s="2793"/>
      <c r="N20" s="2793"/>
      <c r="O20" s="2796"/>
      <c r="P20" s="4393"/>
      <c r="Q20" s="4567"/>
      <c r="BC20" s="2785"/>
      <c r="BD20" s="2819"/>
      <c r="BE20" s="2758"/>
      <c r="BF20" s="2548" t="s">
        <v>7950</v>
      </c>
      <c r="BI20" s="3438" t="str">
        <f t="shared" si="0"/>
        <v>Please complete all cells in row</v>
      </c>
      <c r="BJ20" s="3132">
        <v>38</v>
      </c>
    </row>
    <row r="21" spans="2:62" ht="15.75" customHeight="1">
      <c r="B21" s="4404" t="s">
        <v>7951</v>
      </c>
      <c r="C21" s="4388" t="s">
        <v>731</v>
      </c>
      <c r="D21" s="4405">
        <v>3</v>
      </c>
      <c r="E21" s="2793"/>
      <c r="F21" s="2793"/>
      <c r="G21" s="2793"/>
      <c r="H21" s="2793"/>
      <c r="I21" s="2793"/>
      <c r="J21" s="2793"/>
      <c r="K21" s="2795"/>
      <c r="L21" s="2793"/>
      <c r="M21" s="2793"/>
      <c r="N21" s="2793"/>
      <c r="O21" s="2796"/>
      <c r="P21" s="4393"/>
      <c r="Q21" s="4567"/>
      <c r="BC21" s="2785"/>
      <c r="BD21" s="2819"/>
      <c r="BE21" s="2758"/>
      <c r="BF21" s="2548" t="s">
        <v>7952</v>
      </c>
      <c r="BI21" s="3438" t="str">
        <f t="shared" si="0"/>
        <v>Please complete all cells in row</v>
      </c>
      <c r="BJ21" s="3132">
        <v>38</v>
      </c>
    </row>
    <row r="22" spans="2:62" ht="15.75" customHeight="1">
      <c r="B22" s="4404" t="s">
        <v>7953</v>
      </c>
      <c r="C22" s="4388" t="s">
        <v>731</v>
      </c>
      <c r="D22" s="4405">
        <v>3</v>
      </c>
      <c r="E22" s="2793"/>
      <c r="F22" s="2793"/>
      <c r="G22" s="2793"/>
      <c r="H22" s="2793"/>
      <c r="I22" s="2793"/>
      <c r="J22" s="2793"/>
      <c r="K22" s="2795"/>
      <c r="L22" s="2793"/>
      <c r="M22" s="2793"/>
      <c r="N22" s="2793"/>
      <c r="O22" s="2796"/>
      <c r="P22" s="4393"/>
      <c r="Q22" s="4567"/>
      <c r="BC22" s="2785"/>
      <c r="BD22" s="2819"/>
      <c r="BE22" s="2758"/>
      <c r="BF22" s="2548" t="s">
        <v>7954</v>
      </c>
      <c r="BI22" s="3438" t="str">
        <f t="shared" si="0"/>
        <v>Please complete all cells in row</v>
      </c>
      <c r="BJ22" s="3132">
        <v>38</v>
      </c>
    </row>
    <row r="23" spans="2:62" ht="15.75" customHeight="1">
      <c r="B23" s="4404" t="s">
        <v>7955</v>
      </c>
      <c r="C23" s="4388" t="s">
        <v>731</v>
      </c>
      <c r="D23" s="4405">
        <v>3</v>
      </c>
      <c r="E23" s="2793"/>
      <c r="F23" s="2793"/>
      <c r="G23" s="2793"/>
      <c r="H23" s="2793"/>
      <c r="I23" s="2793"/>
      <c r="J23" s="2793"/>
      <c r="K23" s="2795"/>
      <c r="L23" s="2793"/>
      <c r="M23" s="2793"/>
      <c r="N23" s="2793"/>
      <c r="O23" s="2796"/>
      <c r="P23" s="4393"/>
      <c r="Q23" s="4567"/>
      <c r="BC23" s="2785"/>
      <c r="BD23" s="2819"/>
      <c r="BE23" s="2758"/>
      <c r="BF23" s="2548" t="s">
        <v>7956</v>
      </c>
      <c r="BI23" s="3438" t="str">
        <f t="shared" si="0"/>
        <v>Please complete all cells in row</v>
      </c>
      <c r="BJ23" s="3132">
        <v>38</v>
      </c>
    </row>
    <row r="24" spans="2:62" ht="15.75" customHeight="1">
      <c r="B24" s="4404" t="s">
        <v>7957</v>
      </c>
      <c r="C24" s="4388" t="s">
        <v>731</v>
      </c>
      <c r="D24" s="4405">
        <v>3</v>
      </c>
      <c r="E24" s="2793"/>
      <c r="F24" s="2793"/>
      <c r="G24" s="2793"/>
      <c r="H24" s="2793"/>
      <c r="I24" s="2793"/>
      <c r="J24" s="2793"/>
      <c r="K24" s="2795"/>
      <c r="L24" s="2793"/>
      <c r="M24" s="2793"/>
      <c r="N24" s="2793"/>
      <c r="O24" s="2796"/>
      <c r="P24" s="4393"/>
      <c r="Q24" s="4567"/>
      <c r="BC24" s="2785"/>
      <c r="BD24" s="2819"/>
      <c r="BE24" s="2758"/>
      <c r="BF24" s="2548" t="s">
        <v>7958</v>
      </c>
      <c r="BI24" s="3438" t="str">
        <f t="shared" si="0"/>
        <v>Please complete all cells in row</v>
      </c>
      <c r="BJ24" s="3132">
        <v>38</v>
      </c>
    </row>
    <row r="25" spans="2:62" ht="15.75" customHeight="1">
      <c r="B25" s="4404" t="s">
        <v>7959</v>
      </c>
      <c r="C25" s="4388" t="s">
        <v>731</v>
      </c>
      <c r="D25" s="4405">
        <v>3</v>
      </c>
      <c r="E25" s="2793"/>
      <c r="F25" s="2793"/>
      <c r="G25" s="2793"/>
      <c r="H25" s="2793"/>
      <c r="I25" s="2793"/>
      <c r="J25" s="2793"/>
      <c r="K25" s="2795"/>
      <c r="L25" s="2793"/>
      <c r="M25" s="2793"/>
      <c r="N25" s="2793"/>
      <c r="O25" s="2796"/>
      <c r="P25" s="4393"/>
      <c r="Q25" s="4567"/>
      <c r="BC25" s="2785"/>
      <c r="BD25" s="2819"/>
      <c r="BE25" s="2758"/>
      <c r="BF25" s="2548" t="s">
        <v>7960</v>
      </c>
      <c r="BI25" s="3438" t="str">
        <f t="shared" si="0"/>
        <v>Please complete all cells in row</v>
      </c>
      <c r="BJ25" s="3132">
        <v>38</v>
      </c>
    </row>
    <row r="26" spans="2:62" ht="15.75" customHeight="1">
      <c r="B26" s="4404" t="s">
        <v>7961</v>
      </c>
      <c r="C26" s="4388" t="s">
        <v>731</v>
      </c>
      <c r="D26" s="4405">
        <v>3</v>
      </c>
      <c r="E26" s="2793"/>
      <c r="F26" s="2793"/>
      <c r="G26" s="2793"/>
      <c r="H26" s="2793"/>
      <c r="I26" s="2793"/>
      <c r="J26" s="2793"/>
      <c r="K26" s="2795"/>
      <c r="L26" s="2793"/>
      <c r="M26" s="2793"/>
      <c r="N26" s="2793"/>
      <c r="O26" s="2796"/>
      <c r="P26" s="4393"/>
      <c r="Q26" s="4567"/>
      <c r="BC26" s="2785"/>
      <c r="BD26" s="2819"/>
      <c r="BE26" s="2758"/>
      <c r="BF26" s="2548" t="s">
        <v>7962</v>
      </c>
      <c r="BI26" s="3438" t="str">
        <f t="shared" si="0"/>
        <v>Please complete all cells in row</v>
      </c>
      <c r="BJ26" s="3132">
        <v>38</v>
      </c>
    </row>
    <row r="27" spans="2:62" ht="15.75" customHeight="1">
      <c r="B27" s="4404" t="s">
        <v>7963</v>
      </c>
      <c r="C27" s="4388" t="s">
        <v>731</v>
      </c>
      <c r="D27" s="4405">
        <v>3</v>
      </c>
      <c r="E27" s="2793"/>
      <c r="F27" s="2793"/>
      <c r="G27" s="2793"/>
      <c r="H27" s="2793"/>
      <c r="I27" s="2793"/>
      <c r="J27" s="2793"/>
      <c r="K27" s="2795"/>
      <c r="L27" s="2793"/>
      <c r="M27" s="2793"/>
      <c r="N27" s="2793"/>
      <c r="O27" s="2796"/>
      <c r="P27" s="4393"/>
      <c r="Q27" s="4567"/>
      <c r="BC27" s="2785"/>
      <c r="BD27" s="2819"/>
      <c r="BE27" s="2758"/>
      <c r="BF27" s="2548" t="s">
        <v>7964</v>
      </c>
      <c r="BI27" s="3438" t="str">
        <f t="shared" si="0"/>
        <v>Please complete all cells in row</v>
      </c>
      <c r="BJ27" s="3132">
        <v>38</v>
      </c>
    </row>
    <row r="28" spans="2:62" ht="15.75" customHeight="1">
      <c r="B28" s="4404" t="s">
        <v>7965</v>
      </c>
      <c r="C28" s="4388" t="s">
        <v>731</v>
      </c>
      <c r="D28" s="4405">
        <v>3</v>
      </c>
      <c r="E28" s="2793"/>
      <c r="F28" s="2793"/>
      <c r="G28" s="2793"/>
      <c r="H28" s="2793"/>
      <c r="I28" s="2793"/>
      <c r="J28" s="2793"/>
      <c r="K28" s="2795"/>
      <c r="L28" s="2793"/>
      <c r="M28" s="2793"/>
      <c r="N28" s="2793"/>
      <c r="O28" s="2796"/>
      <c r="P28" s="4393"/>
      <c r="Q28" s="4567"/>
      <c r="BC28" s="2785"/>
      <c r="BD28" s="2819"/>
      <c r="BE28" s="2758"/>
      <c r="BF28" s="2548" t="s">
        <v>7966</v>
      </c>
      <c r="BI28" s="3438" t="str">
        <f t="shared" si="0"/>
        <v>Please complete all cells in row</v>
      </c>
      <c r="BJ28" s="3132">
        <v>38</v>
      </c>
    </row>
    <row r="29" spans="2:62" ht="15.75" customHeight="1">
      <c r="B29" s="4404" t="s">
        <v>7967</v>
      </c>
      <c r="C29" s="4388" t="s">
        <v>731</v>
      </c>
      <c r="D29" s="4405">
        <v>3</v>
      </c>
      <c r="E29" s="2793"/>
      <c r="F29" s="2793"/>
      <c r="G29" s="2793"/>
      <c r="H29" s="2793"/>
      <c r="I29" s="2793"/>
      <c r="J29" s="2793"/>
      <c r="K29" s="2795"/>
      <c r="L29" s="2793"/>
      <c r="M29" s="2793"/>
      <c r="N29" s="2793"/>
      <c r="O29" s="2796"/>
      <c r="P29" s="4393"/>
      <c r="Q29" s="4567"/>
      <c r="BC29" s="2785"/>
      <c r="BD29" s="2819"/>
      <c r="BE29" s="2758"/>
      <c r="BF29" s="2548" t="s">
        <v>7968</v>
      </c>
      <c r="BI29" s="3438" t="str">
        <f t="shared" si="0"/>
        <v>Please complete all cells in row</v>
      </c>
      <c r="BJ29" s="3132">
        <v>38</v>
      </c>
    </row>
    <row r="30" spans="2:62" ht="15.75" customHeight="1">
      <c r="B30" s="4404" t="s">
        <v>7969</v>
      </c>
      <c r="C30" s="4388" t="s">
        <v>731</v>
      </c>
      <c r="D30" s="4405">
        <v>3</v>
      </c>
      <c r="E30" s="2793"/>
      <c r="F30" s="2793"/>
      <c r="G30" s="2793"/>
      <c r="H30" s="2793"/>
      <c r="I30" s="2793"/>
      <c r="J30" s="2793"/>
      <c r="K30" s="2795"/>
      <c r="L30" s="2793"/>
      <c r="M30" s="2793"/>
      <c r="N30" s="2793"/>
      <c r="O30" s="2796"/>
      <c r="P30" s="4393"/>
      <c r="Q30" s="4567"/>
      <c r="BC30" s="2785"/>
      <c r="BD30" s="2819"/>
      <c r="BE30" s="2758"/>
      <c r="BF30" s="2548" t="s">
        <v>7970</v>
      </c>
      <c r="BI30" s="3438" t="str">
        <f t="shared" si="0"/>
        <v>Please complete all cells in row</v>
      </c>
      <c r="BJ30" s="3132">
        <v>38</v>
      </c>
    </row>
    <row r="31" spans="2:62" ht="15.75" customHeight="1">
      <c r="B31" s="4404" t="s">
        <v>7971</v>
      </c>
      <c r="C31" s="4388" t="s">
        <v>731</v>
      </c>
      <c r="D31" s="4405">
        <v>3</v>
      </c>
      <c r="E31" s="2793"/>
      <c r="F31" s="2793"/>
      <c r="G31" s="2793"/>
      <c r="H31" s="2793"/>
      <c r="I31" s="2793"/>
      <c r="J31" s="2793"/>
      <c r="K31" s="2795"/>
      <c r="L31" s="2793"/>
      <c r="M31" s="2793"/>
      <c r="N31" s="2793"/>
      <c r="O31" s="2796"/>
      <c r="P31" s="4393"/>
      <c r="Q31" s="4567"/>
      <c r="BC31" s="2785"/>
      <c r="BD31" s="2819"/>
      <c r="BE31" s="2758"/>
      <c r="BF31" s="2548" t="s">
        <v>7972</v>
      </c>
      <c r="BI31" s="3438" t="str">
        <f t="shared" si="0"/>
        <v>Please complete all cells in row</v>
      </c>
      <c r="BJ31" s="3132">
        <v>38</v>
      </c>
    </row>
    <row r="32" spans="2:62" ht="15.75" customHeight="1">
      <c r="B32" s="4404" t="s">
        <v>7973</v>
      </c>
      <c r="C32" s="4388" t="s">
        <v>731</v>
      </c>
      <c r="D32" s="4405">
        <v>3</v>
      </c>
      <c r="E32" s="2793"/>
      <c r="F32" s="2793"/>
      <c r="G32" s="2793"/>
      <c r="H32" s="2793"/>
      <c r="I32" s="2793"/>
      <c r="J32" s="2793"/>
      <c r="K32" s="2795"/>
      <c r="L32" s="2793"/>
      <c r="M32" s="2793"/>
      <c r="N32" s="2793"/>
      <c r="O32" s="2796"/>
      <c r="P32" s="4393"/>
      <c r="Q32" s="4567"/>
      <c r="BC32" s="2785"/>
      <c r="BD32" s="2819"/>
      <c r="BE32" s="2758"/>
      <c r="BF32" s="2548" t="s">
        <v>7974</v>
      </c>
      <c r="BI32" s="3438" t="str">
        <f t="shared" si="0"/>
        <v>Please complete all cells in row</v>
      </c>
      <c r="BJ32" s="3132">
        <v>38</v>
      </c>
    </row>
    <row r="33" spans="2:62" ht="15.75" customHeight="1">
      <c r="B33" s="4404" t="s">
        <v>7975</v>
      </c>
      <c r="C33" s="4388" t="s">
        <v>731</v>
      </c>
      <c r="D33" s="4405">
        <v>3</v>
      </c>
      <c r="E33" s="2793"/>
      <c r="F33" s="2793"/>
      <c r="G33" s="2793"/>
      <c r="H33" s="2793"/>
      <c r="I33" s="2793"/>
      <c r="J33" s="2793"/>
      <c r="K33" s="2795"/>
      <c r="L33" s="2793"/>
      <c r="M33" s="2793"/>
      <c r="N33" s="2793"/>
      <c r="O33" s="2796"/>
      <c r="P33" s="4393"/>
      <c r="Q33" s="4567"/>
      <c r="BC33" s="2785"/>
      <c r="BD33" s="2819"/>
      <c r="BE33" s="2758"/>
      <c r="BF33" s="2548" t="s">
        <v>7976</v>
      </c>
      <c r="BI33" s="3438" t="str">
        <f t="shared" si="0"/>
        <v>Please complete all cells in row</v>
      </c>
      <c r="BJ33" s="3132">
        <v>38</v>
      </c>
    </row>
    <row r="34" spans="2:62" ht="15.75" customHeight="1">
      <c r="B34" s="4404" t="s">
        <v>7977</v>
      </c>
      <c r="C34" s="4388" t="s">
        <v>731</v>
      </c>
      <c r="D34" s="4405">
        <v>3</v>
      </c>
      <c r="E34" s="2793"/>
      <c r="F34" s="2793"/>
      <c r="G34" s="2793"/>
      <c r="H34" s="2793"/>
      <c r="I34" s="2793"/>
      <c r="J34" s="2793"/>
      <c r="K34" s="2795"/>
      <c r="L34" s="2793"/>
      <c r="M34" s="2793"/>
      <c r="N34" s="2793"/>
      <c r="O34" s="2796"/>
      <c r="P34" s="4393"/>
      <c r="Q34" s="4568"/>
      <c r="BC34" s="2785"/>
      <c r="BD34" s="2819"/>
      <c r="BE34" s="2758"/>
      <c r="BF34" s="2548" t="s">
        <v>7978</v>
      </c>
      <c r="BI34" s="3438" t="str">
        <f t="shared" si="0"/>
        <v>Please complete all cells in row</v>
      </c>
      <c r="BJ34" s="3132">
        <v>38</v>
      </c>
    </row>
    <row r="35" spans="2:62" ht="15.75" customHeight="1" thickBot="1">
      <c r="B35" s="4406" t="s">
        <v>7979</v>
      </c>
      <c r="C35" s="4407" t="s">
        <v>731</v>
      </c>
      <c r="D35" s="4408">
        <v>3</v>
      </c>
      <c r="E35" s="2801"/>
      <c r="F35" s="2801"/>
      <c r="G35" s="2801"/>
      <c r="H35" s="2801"/>
      <c r="I35" s="2801"/>
      <c r="J35" s="2801"/>
      <c r="K35" s="2803"/>
      <c r="L35" s="2801"/>
      <c r="M35" s="2801"/>
      <c r="N35" s="2801"/>
      <c r="O35" s="4574"/>
      <c r="P35" s="4575"/>
      <c r="Q35" s="4573"/>
      <c r="BC35" s="2785"/>
      <c r="BD35" s="4390"/>
      <c r="BE35" s="2758"/>
      <c r="BF35" s="4572" t="s">
        <v>7980</v>
      </c>
      <c r="BI35" s="3438" t="str">
        <f t="shared" si="0"/>
        <v>Please complete all cells in row</v>
      </c>
      <c r="BJ35" s="3132">
        <v>38</v>
      </c>
    </row>
    <row r="36" spans="2:62" ht="16.2" thickTop="1" thickBot="1">
      <c r="B36" s="4400" t="s">
        <v>858</v>
      </c>
      <c r="C36" s="4396" t="s">
        <v>731</v>
      </c>
      <c r="D36" s="4409">
        <v>3</v>
      </c>
      <c r="E36" s="4576">
        <f t="shared" ref="E36:P36" si="1">IFERROR(SUM(E8:E35),0)</f>
        <v>0</v>
      </c>
      <c r="F36" s="4577">
        <f t="shared" si="1"/>
        <v>0</v>
      </c>
      <c r="G36" s="4577">
        <f t="shared" si="1"/>
        <v>0</v>
      </c>
      <c r="H36" s="4577">
        <f t="shared" si="1"/>
        <v>0</v>
      </c>
      <c r="I36" s="4577">
        <f t="shared" si="1"/>
        <v>0</v>
      </c>
      <c r="J36" s="4577">
        <f t="shared" si="1"/>
        <v>0</v>
      </c>
      <c r="K36" s="4578">
        <f t="shared" si="1"/>
        <v>0</v>
      </c>
      <c r="L36" s="4577">
        <f t="shared" si="1"/>
        <v>0</v>
      </c>
      <c r="M36" s="4577">
        <f t="shared" si="1"/>
        <v>0</v>
      </c>
      <c r="N36" s="4577">
        <f t="shared" si="1"/>
        <v>0</v>
      </c>
      <c r="O36" s="4579">
        <f t="shared" si="1"/>
        <v>0</v>
      </c>
      <c r="P36" s="4580">
        <f t="shared" si="1"/>
        <v>0</v>
      </c>
      <c r="BC36" s="2758"/>
      <c r="BE36" s="2820"/>
      <c r="BF36" s="4571" t="s">
        <v>7981</v>
      </c>
      <c r="BG36" s="3485"/>
      <c r="BH36" s="3489"/>
      <c r="BI36" s="3438">
        <f t="shared" si="0"/>
        <v>0</v>
      </c>
      <c r="BJ36" s="3132">
        <v>40</v>
      </c>
    </row>
    <row r="37" spans="2:62" ht="15.6" thickTop="1">
      <c r="B37" s="2811"/>
      <c r="C37" s="2809"/>
      <c r="D37" s="2809"/>
      <c r="E37" s="2812"/>
      <c r="F37" s="2812"/>
      <c r="G37" s="2812"/>
      <c r="H37" s="2812"/>
      <c r="I37" s="2812"/>
      <c r="J37" s="2812"/>
      <c r="K37" s="2753"/>
      <c r="L37" s="2753"/>
      <c r="M37" s="2753"/>
      <c r="N37" s="2753"/>
      <c r="O37" s="2753"/>
      <c r="P37" s="2753"/>
      <c r="BB37" s="2753"/>
      <c r="BC37" s="2753"/>
      <c r="BD37" s="2753"/>
      <c r="BE37" s="2753"/>
      <c r="BF37" s="2753"/>
      <c r="BH37" s="3488"/>
      <c r="BI37" s="3438">
        <f t="shared" si="0"/>
        <v>0</v>
      </c>
      <c r="BJ37" s="3132">
        <v>52</v>
      </c>
    </row>
    <row r="38" spans="2:62" ht="15">
      <c r="B38" s="2811"/>
      <c r="C38" s="2809"/>
      <c r="D38" s="2809"/>
      <c r="E38" s="2812"/>
      <c r="F38" s="2812"/>
      <c r="G38" s="2812"/>
      <c r="H38" s="2812"/>
      <c r="I38" s="2812"/>
      <c r="J38" s="2812"/>
      <c r="K38" s="2753"/>
      <c r="L38" s="2753"/>
      <c r="M38" s="2753"/>
      <c r="N38" s="2753"/>
      <c r="O38" s="2753"/>
      <c r="P38" s="2753"/>
      <c r="BB38" s="2753"/>
      <c r="BC38" s="2753"/>
      <c r="BD38" s="2753"/>
      <c r="BE38" s="2753"/>
      <c r="BF38" s="2753"/>
      <c r="BG38" s="3130"/>
      <c r="BH38" s="3488"/>
      <c r="BI38" s="3438">
        <f t="shared" si="0"/>
        <v>0</v>
      </c>
      <c r="BJ38" s="3132">
        <v>52</v>
      </c>
    </row>
    <row r="39" spans="2:62" ht="15">
      <c r="B39" s="2811"/>
      <c r="C39" s="2809"/>
      <c r="D39" s="2809"/>
      <c r="E39" s="2812"/>
      <c r="F39" s="2812"/>
      <c r="G39" s="2812"/>
      <c r="H39" s="2812"/>
      <c r="I39" s="2812"/>
      <c r="J39" s="2812"/>
      <c r="K39" s="2753"/>
      <c r="L39" s="2753"/>
      <c r="M39" s="2753"/>
      <c r="N39" s="2753"/>
      <c r="O39" s="2753"/>
      <c r="P39" s="2753"/>
      <c r="BB39" s="2753"/>
      <c r="BC39" s="2753"/>
      <c r="BD39" s="2753"/>
      <c r="BE39" s="2753"/>
      <c r="BF39" s="2753"/>
      <c r="BG39" s="3130"/>
      <c r="BH39" s="3488"/>
      <c r="BI39" s="3438">
        <f t="shared" ref="BI39:BI61" si="2">IF( COUNTBLANK(E39:BD39) = BJ39, 0, rngIncomplete )</f>
        <v>0</v>
      </c>
      <c r="BJ39" s="3132">
        <v>52</v>
      </c>
    </row>
    <row r="40" spans="2:62" ht="15">
      <c r="B40" s="2811"/>
      <c r="C40" s="2809"/>
      <c r="D40" s="2809"/>
      <c r="E40" s="2812"/>
      <c r="F40" s="2812"/>
      <c r="G40" s="2812"/>
      <c r="H40" s="2812"/>
      <c r="I40" s="2812"/>
      <c r="J40" s="2812"/>
      <c r="K40" s="2753"/>
      <c r="L40" s="2753"/>
      <c r="M40" s="2753"/>
      <c r="N40" s="2753"/>
      <c r="O40" s="2753"/>
      <c r="P40" s="2753"/>
      <c r="BB40" s="2753"/>
      <c r="BC40" s="2753"/>
      <c r="BD40" s="2753"/>
      <c r="BE40" s="2753"/>
      <c r="BF40" s="2753"/>
      <c r="BG40" s="3130"/>
      <c r="BH40" s="3488"/>
      <c r="BI40" s="3438">
        <f t="shared" si="2"/>
        <v>0</v>
      </c>
      <c r="BJ40" s="3132">
        <v>52</v>
      </c>
    </row>
    <row r="41" spans="2:62" ht="15.6" thickBot="1">
      <c r="B41" s="2811"/>
      <c r="C41" s="2809"/>
      <c r="D41" s="2809"/>
      <c r="E41" s="2812"/>
      <c r="F41" s="2812"/>
      <c r="G41" s="2812"/>
      <c r="H41" s="2812"/>
      <c r="I41" s="2812"/>
      <c r="J41" s="2812"/>
      <c r="K41" s="2753"/>
      <c r="L41" s="2753"/>
      <c r="M41" s="2753"/>
      <c r="N41" s="2753"/>
      <c r="O41" s="2753"/>
      <c r="P41" s="2753"/>
      <c r="BC41" s="2758"/>
      <c r="BE41" s="2753"/>
      <c r="BF41" s="2753"/>
      <c r="BG41" s="3130"/>
      <c r="BH41" s="3488"/>
      <c r="BI41" s="3438">
        <f t="shared" si="2"/>
        <v>0</v>
      </c>
      <c r="BJ41" s="3132">
        <v>52</v>
      </c>
    </row>
    <row r="42" spans="2:62" ht="52.5" customHeight="1" thickTop="1" thickBot="1">
      <c r="B42" s="4398" t="s">
        <v>7982</v>
      </c>
      <c r="C42" s="2809"/>
      <c r="D42" s="2809"/>
      <c r="E42" s="5382" t="s">
        <v>7983</v>
      </c>
      <c r="F42" s="5383"/>
      <c r="G42" s="5383"/>
      <c r="H42" s="5383"/>
      <c r="I42" s="5383"/>
      <c r="J42" s="5383"/>
      <c r="K42" s="5384" t="s">
        <v>7984</v>
      </c>
      <c r="L42" s="5383"/>
      <c r="M42" s="5383"/>
      <c r="N42" s="5383"/>
      <c r="O42" s="5383"/>
      <c r="P42" s="5385"/>
      <c r="Q42" s="5382" t="s">
        <v>7985</v>
      </c>
      <c r="R42" s="5383"/>
      <c r="S42" s="5383"/>
      <c r="T42" s="5383"/>
      <c r="U42" s="5383"/>
      <c r="V42" s="5383"/>
      <c r="W42" s="5384" t="s">
        <v>7986</v>
      </c>
      <c r="X42" s="5383"/>
      <c r="Y42" s="5383"/>
      <c r="Z42" s="5383"/>
      <c r="AA42" s="5383"/>
      <c r="AB42" s="5385"/>
      <c r="AC42" s="5382" t="s">
        <v>7987</v>
      </c>
      <c r="AD42" s="5383"/>
      <c r="AE42" s="5383"/>
      <c r="AF42" s="5383"/>
      <c r="AG42" s="5383"/>
      <c r="AH42" s="5383"/>
      <c r="AI42" s="5384" t="s">
        <v>7988</v>
      </c>
      <c r="AJ42" s="5383"/>
      <c r="AK42" s="5383"/>
      <c r="AL42" s="5383"/>
      <c r="AM42" s="5383"/>
      <c r="AN42" s="5385"/>
      <c r="AO42" s="5382" t="s">
        <v>7989</v>
      </c>
      <c r="AP42" s="5383"/>
      <c r="AQ42" s="5383"/>
      <c r="AR42" s="5383"/>
      <c r="AS42" s="5383"/>
      <c r="AT42" s="5383"/>
      <c r="AU42" s="5384" t="s">
        <v>7990</v>
      </c>
      <c r="AV42" s="5383"/>
      <c r="AW42" s="5383"/>
      <c r="AX42" s="5383"/>
      <c r="AY42" s="5383"/>
      <c r="AZ42" s="5385"/>
      <c r="BA42" s="4583" t="s">
        <v>7920</v>
      </c>
      <c r="BC42" s="2758"/>
      <c r="BD42" s="5380" t="s">
        <v>7921</v>
      </c>
      <c r="BE42" s="2753"/>
      <c r="BF42" s="2753"/>
      <c r="BG42" s="3130"/>
      <c r="BH42" s="3488"/>
      <c r="BI42" s="3438">
        <f t="shared" si="2"/>
        <v>0</v>
      </c>
      <c r="BJ42" s="3132">
        <v>42</v>
      </c>
    </row>
    <row r="43" spans="2:62" ht="70.5" customHeight="1" thickTop="1" thickBot="1">
      <c r="B43" s="4398" t="s">
        <v>7991</v>
      </c>
      <c r="C43" s="4397" t="s">
        <v>718</v>
      </c>
      <c r="D43" s="4538" t="s">
        <v>719</v>
      </c>
      <c r="E43" s="4531" t="s">
        <v>1280</v>
      </c>
      <c r="F43" s="4532" t="s">
        <v>1281</v>
      </c>
      <c r="G43" s="4532" t="s">
        <v>1282</v>
      </c>
      <c r="H43" s="4532" t="s">
        <v>1283</v>
      </c>
      <c r="I43" s="4532" t="s">
        <v>1284</v>
      </c>
      <c r="J43" s="4533" t="s">
        <v>1285</v>
      </c>
      <c r="K43" s="4534" t="s">
        <v>1280</v>
      </c>
      <c r="L43" s="4532" t="s">
        <v>1281</v>
      </c>
      <c r="M43" s="4532" t="s">
        <v>1282</v>
      </c>
      <c r="N43" s="4532" t="s">
        <v>1283</v>
      </c>
      <c r="O43" s="4532" t="s">
        <v>1284</v>
      </c>
      <c r="P43" s="4535" t="s">
        <v>1285</v>
      </c>
      <c r="Q43" s="4536" t="s">
        <v>1280</v>
      </c>
      <c r="R43" s="4532" t="s">
        <v>1281</v>
      </c>
      <c r="S43" s="4532" t="s">
        <v>1282</v>
      </c>
      <c r="T43" s="4532" t="s">
        <v>1283</v>
      </c>
      <c r="U43" s="4532" t="s">
        <v>1284</v>
      </c>
      <c r="V43" s="4533" t="s">
        <v>1285</v>
      </c>
      <c r="W43" s="4534" t="s">
        <v>1280</v>
      </c>
      <c r="X43" s="4532" t="s">
        <v>1281</v>
      </c>
      <c r="Y43" s="4532" t="s">
        <v>1282</v>
      </c>
      <c r="Z43" s="4532" t="s">
        <v>1283</v>
      </c>
      <c r="AA43" s="4532" t="s">
        <v>1284</v>
      </c>
      <c r="AB43" s="4535" t="s">
        <v>1285</v>
      </c>
      <c r="AC43" s="4536" t="s">
        <v>1280</v>
      </c>
      <c r="AD43" s="4532" t="s">
        <v>1281</v>
      </c>
      <c r="AE43" s="4532" t="s">
        <v>1282</v>
      </c>
      <c r="AF43" s="4532" t="s">
        <v>1283</v>
      </c>
      <c r="AG43" s="4532" t="s">
        <v>1284</v>
      </c>
      <c r="AH43" s="4533" t="s">
        <v>1285</v>
      </c>
      <c r="AI43" s="4534" t="s">
        <v>1280</v>
      </c>
      <c r="AJ43" s="4532" t="s">
        <v>1281</v>
      </c>
      <c r="AK43" s="4532" t="s">
        <v>1282</v>
      </c>
      <c r="AL43" s="4532" t="s">
        <v>1283</v>
      </c>
      <c r="AM43" s="4532" t="s">
        <v>1284</v>
      </c>
      <c r="AN43" s="4537" t="s">
        <v>1285</v>
      </c>
      <c r="AO43" s="4536" t="s">
        <v>1280</v>
      </c>
      <c r="AP43" s="4532" t="s">
        <v>1281</v>
      </c>
      <c r="AQ43" s="4532" t="s">
        <v>1282</v>
      </c>
      <c r="AR43" s="4532" t="s">
        <v>1283</v>
      </c>
      <c r="AS43" s="4532" t="s">
        <v>1284</v>
      </c>
      <c r="AT43" s="4533" t="s">
        <v>1285</v>
      </c>
      <c r="AU43" s="4534" t="s">
        <v>1280</v>
      </c>
      <c r="AV43" s="4532" t="s">
        <v>1281</v>
      </c>
      <c r="AW43" s="4532" t="s">
        <v>1282</v>
      </c>
      <c r="AX43" s="4532" t="s">
        <v>1283</v>
      </c>
      <c r="AY43" s="4532" t="s">
        <v>1284</v>
      </c>
      <c r="AZ43" s="4537" t="s">
        <v>1285</v>
      </c>
      <c r="BA43" s="4581" t="s">
        <v>7923</v>
      </c>
      <c r="BD43" s="5381"/>
      <c r="BI43" s="3438">
        <f t="shared" si="2"/>
        <v>0</v>
      </c>
      <c r="BJ43" s="3132">
        <v>3</v>
      </c>
    </row>
    <row r="44" spans="2:62" ht="16.2" thickTop="1" thickBot="1">
      <c r="B44" s="4529"/>
      <c r="C44" s="4530"/>
      <c r="D44" s="4530"/>
      <c r="E44" s="4528"/>
      <c r="F44" s="4528"/>
      <c r="G44" s="4528"/>
      <c r="H44" s="4528"/>
      <c r="I44" s="4528"/>
      <c r="J44" s="4528"/>
      <c r="K44" s="4528"/>
      <c r="L44" s="4528"/>
      <c r="M44" s="4528"/>
      <c r="N44" s="4528"/>
      <c r="O44" s="4528"/>
      <c r="P44" s="4528"/>
      <c r="Q44" s="4528"/>
      <c r="R44" s="4528"/>
      <c r="S44" s="4528"/>
      <c r="T44" s="4528"/>
      <c r="U44" s="4528"/>
      <c r="V44" s="4528"/>
      <c r="W44" s="4528"/>
      <c r="X44" s="4528"/>
      <c r="Y44" s="4528"/>
      <c r="Z44" s="4528"/>
      <c r="AA44" s="4528"/>
      <c r="AB44" s="4528"/>
      <c r="BI44" s="3438">
        <f t="shared" si="2"/>
        <v>0</v>
      </c>
      <c r="BJ44" s="3132">
        <v>52</v>
      </c>
    </row>
    <row r="45" spans="2:62" ht="20.25" customHeight="1" thickTop="1">
      <c r="B45" s="4539" t="s">
        <v>7992</v>
      </c>
      <c r="C45" s="4540" t="s">
        <v>731</v>
      </c>
      <c r="D45" s="4541">
        <v>3</v>
      </c>
      <c r="E45" s="4552"/>
      <c r="F45" s="4553"/>
      <c r="G45" s="4553"/>
      <c r="H45" s="4553"/>
      <c r="I45" s="4553"/>
      <c r="J45" s="4553"/>
      <c r="K45" s="4554"/>
      <c r="L45" s="4553"/>
      <c r="M45" s="4553"/>
      <c r="N45" s="4553"/>
      <c r="O45" s="4555"/>
      <c r="P45" s="4556"/>
      <c r="Q45" s="4553"/>
      <c r="R45" s="4553"/>
      <c r="S45" s="4553"/>
      <c r="T45" s="4553"/>
      <c r="U45" s="4553"/>
      <c r="V45" s="4553"/>
      <c r="W45" s="4554"/>
      <c r="X45" s="4553"/>
      <c r="Y45" s="4553"/>
      <c r="Z45" s="4553"/>
      <c r="AA45" s="4555"/>
      <c r="AB45" s="4556"/>
      <c r="AC45" s="4553"/>
      <c r="AD45" s="4553"/>
      <c r="AE45" s="4553"/>
      <c r="AF45" s="4553"/>
      <c r="AG45" s="4553"/>
      <c r="AH45" s="4553"/>
      <c r="AI45" s="4554"/>
      <c r="AJ45" s="4553"/>
      <c r="AK45" s="4553"/>
      <c r="AL45" s="4553"/>
      <c r="AM45" s="4555"/>
      <c r="AN45" s="4557"/>
      <c r="AO45" s="4553"/>
      <c r="AP45" s="4553"/>
      <c r="AQ45" s="4553"/>
      <c r="AR45" s="4553"/>
      <c r="AS45" s="4553"/>
      <c r="AT45" s="4553"/>
      <c r="AU45" s="4554"/>
      <c r="AV45" s="4553"/>
      <c r="AW45" s="4553"/>
      <c r="AX45" s="4553"/>
      <c r="AY45" s="4555"/>
      <c r="AZ45" s="4557"/>
      <c r="BA45" s="4566"/>
      <c r="BC45" s="2785"/>
      <c r="BD45" s="4414"/>
      <c r="BE45" s="4418"/>
      <c r="BF45" s="4420" t="s">
        <v>7993</v>
      </c>
      <c r="BI45" s="3438" t="str">
        <f t="shared" si="2"/>
        <v>Please complete all cells in row</v>
      </c>
      <c r="BJ45" s="3132">
        <v>2</v>
      </c>
    </row>
    <row r="46" spans="2:62" ht="20.25" customHeight="1">
      <c r="B46" s="4542" t="s">
        <v>7994</v>
      </c>
      <c r="C46" s="4389" t="s">
        <v>731</v>
      </c>
      <c r="D46" s="4543">
        <v>3</v>
      </c>
      <c r="E46" s="4558"/>
      <c r="F46" s="2793"/>
      <c r="G46" s="2793"/>
      <c r="H46" s="2793"/>
      <c r="I46" s="2793"/>
      <c r="J46" s="2793"/>
      <c r="K46" s="2795"/>
      <c r="L46" s="2793"/>
      <c r="M46" s="2793"/>
      <c r="N46" s="2793"/>
      <c r="O46" s="2796"/>
      <c r="P46" s="4393"/>
      <c r="Q46" s="2793"/>
      <c r="R46" s="2793"/>
      <c r="S46" s="2793"/>
      <c r="T46" s="2793"/>
      <c r="U46" s="2793"/>
      <c r="V46" s="2793"/>
      <c r="W46" s="2795"/>
      <c r="X46" s="2793"/>
      <c r="Y46" s="2793"/>
      <c r="Z46" s="2793"/>
      <c r="AA46" s="2796"/>
      <c r="AB46" s="4393"/>
      <c r="AC46" s="2793"/>
      <c r="AD46" s="2793"/>
      <c r="AE46" s="2793"/>
      <c r="AF46" s="2793"/>
      <c r="AG46" s="2793"/>
      <c r="AH46" s="2793"/>
      <c r="AI46" s="2795"/>
      <c r="AJ46" s="2793"/>
      <c r="AK46" s="2793"/>
      <c r="AL46" s="2793"/>
      <c r="AM46" s="2796"/>
      <c r="AN46" s="4559"/>
      <c r="AO46" s="2793"/>
      <c r="AP46" s="2793"/>
      <c r="AQ46" s="2793"/>
      <c r="AR46" s="2793"/>
      <c r="AS46" s="2793"/>
      <c r="AT46" s="2793"/>
      <c r="AU46" s="2795"/>
      <c r="AV46" s="2793"/>
      <c r="AW46" s="2793"/>
      <c r="AX46" s="2793"/>
      <c r="AY46" s="2796"/>
      <c r="AZ46" s="4559"/>
      <c r="BA46" s="4567"/>
      <c r="BC46" s="2785"/>
      <c r="BD46" s="4415"/>
      <c r="BE46" s="4418"/>
      <c r="BF46" s="4421" t="s">
        <v>7995</v>
      </c>
      <c r="BI46" s="3438" t="str">
        <f t="shared" si="2"/>
        <v>Please complete all cells in row</v>
      </c>
      <c r="BJ46" s="3132">
        <v>2</v>
      </c>
    </row>
    <row r="47" spans="2:62" ht="20.25" customHeight="1">
      <c r="B47" s="4542" t="s">
        <v>7996</v>
      </c>
      <c r="C47" s="4389" t="s">
        <v>731</v>
      </c>
      <c r="D47" s="4543">
        <v>3</v>
      </c>
      <c r="E47" s="4558"/>
      <c r="F47" s="2793"/>
      <c r="G47" s="2793"/>
      <c r="H47" s="2793"/>
      <c r="I47" s="2793"/>
      <c r="J47" s="2793"/>
      <c r="K47" s="2795"/>
      <c r="L47" s="2793"/>
      <c r="M47" s="2793"/>
      <c r="N47" s="2793"/>
      <c r="O47" s="2796"/>
      <c r="P47" s="4393"/>
      <c r="Q47" s="2793"/>
      <c r="R47" s="2793"/>
      <c r="S47" s="2793"/>
      <c r="T47" s="2793"/>
      <c r="U47" s="2793"/>
      <c r="V47" s="2793"/>
      <c r="W47" s="2795"/>
      <c r="X47" s="2793"/>
      <c r="Y47" s="2793"/>
      <c r="Z47" s="2793"/>
      <c r="AA47" s="2796"/>
      <c r="AB47" s="4393"/>
      <c r="AC47" s="2793"/>
      <c r="AD47" s="2793"/>
      <c r="AE47" s="2793"/>
      <c r="AF47" s="2793"/>
      <c r="AG47" s="2793"/>
      <c r="AH47" s="2793"/>
      <c r="AI47" s="2795"/>
      <c r="AJ47" s="2793"/>
      <c r="AK47" s="2793"/>
      <c r="AL47" s="2793"/>
      <c r="AM47" s="2796"/>
      <c r="AN47" s="4559"/>
      <c r="AO47" s="2793"/>
      <c r="AP47" s="2793"/>
      <c r="AQ47" s="2793"/>
      <c r="AR47" s="2793"/>
      <c r="AS47" s="2793"/>
      <c r="AT47" s="2793"/>
      <c r="AU47" s="2795"/>
      <c r="AV47" s="2793"/>
      <c r="AW47" s="2793"/>
      <c r="AX47" s="2793"/>
      <c r="AY47" s="2796"/>
      <c r="AZ47" s="4559"/>
      <c r="BA47" s="4567"/>
      <c r="BC47" s="2785"/>
      <c r="BD47" s="4415"/>
      <c r="BE47" s="4418"/>
      <c r="BF47" s="4421" t="s">
        <v>7997</v>
      </c>
      <c r="BI47" s="3438" t="str">
        <f t="shared" si="2"/>
        <v>Please complete all cells in row</v>
      </c>
      <c r="BJ47" s="3132">
        <v>2</v>
      </c>
    </row>
    <row r="48" spans="2:62" ht="20.25" customHeight="1">
      <c r="B48" s="4542" t="s">
        <v>7998</v>
      </c>
      <c r="C48" s="4389" t="s">
        <v>731</v>
      </c>
      <c r="D48" s="4543">
        <v>3</v>
      </c>
      <c r="E48" s="4558"/>
      <c r="F48" s="2793"/>
      <c r="G48" s="2793"/>
      <c r="H48" s="2793"/>
      <c r="I48" s="2793"/>
      <c r="J48" s="2793"/>
      <c r="K48" s="2795"/>
      <c r="L48" s="2793"/>
      <c r="M48" s="2793"/>
      <c r="N48" s="2793"/>
      <c r="O48" s="2796"/>
      <c r="P48" s="4393"/>
      <c r="Q48" s="2793"/>
      <c r="R48" s="2793"/>
      <c r="S48" s="2793"/>
      <c r="T48" s="2793"/>
      <c r="U48" s="2793"/>
      <c r="V48" s="2793"/>
      <c r="W48" s="2795"/>
      <c r="X48" s="2793"/>
      <c r="Y48" s="2793"/>
      <c r="Z48" s="2793"/>
      <c r="AA48" s="2796"/>
      <c r="AB48" s="4393"/>
      <c r="AC48" s="2793"/>
      <c r="AD48" s="2793"/>
      <c r="AE48" s="2793"/>
      <c r="AF48" s="2793"/>
      <c r="AG48" s="2793"/>
      <c r="AH48" s="2793"/>
      <c r="AI48" s="2795"/>
      <c r="AJ48" s="2793"/>
      <c r="AK48" s="2793"/>
      <c r="AL48" s="2793"/>
      <c r="AM48" s="2796"/>
      <c r="AN48" s="4559"/>
      <c r="AO48" s="2793"/>
      <c r="AP48" s="2793"/>
      <c r="AQ48" s="2793"/>
      <c r="AR48" s="2793"/>
      <c r="AS48" s="2793"/>
      <c r="AT48" s="2793"/>
      <c r="AU48" s="2795"/>
      <c r="AV48" s="2793"/>
      <c r="AW48" s="2793"/>
      <c r="AX48" s="2793"/>
      <c r="AY48" s="2796"/>
      <c r="AZ48" s="4559"/>
      <c r="BA48" s="4567"/>
      <c r="BC48" s="2785"/>
      <c r="BD48" s="4415"/>
      <c r="BE48" s="4418"/>
      <c r="BF48" s="4421" t="s">
        <v>7999</v>
      </c>
      <c r="BI48" s="3438" t="str">
        <f t="shared" si="2"/>
        <v>Please complete all cells in row</v>
      </c>
      <c r="BJ48" s="3132">
        <v>2</v>
      </c>
    </row>
    <row r="49" spans="1:62" ht="20.25" customHeight="1">
      <c r="B49" s="4542" t="s">
        <v>8000</v>
      </c>
      <c r="C49" s="4389" t="s">
        <v>731</v>
      </c>
      <c r="D49" s="4543">
        <v>3</v>
      </c>
      <c r="E49" s="4558"/>
      <c r="F49" s="2793"/>
      <c r="G49" s="2793"/>
      <c r="H49" s="2793"/>
      <c r="I49" s="2793"/>
      <c r="J49" s="2793"/>
      <c r="K49" s="2795"/>
      <c r="L49" s="2793"/>
      <c r="M49" s="2793"/>
      <c r="N49" s="2793"/>
      <c r="O49" s="2796"/>
      <c r="P49" s="4393"/>
      <c r="Q49" s="2793"/>
      <c r="R49" s="2793"/>
      <c r="S49" s="2793"/>
      <c r="T49" s="2793"/>
      <c r="U49" s="2793"/>
      <c r="V49" s="2793"/>
      <c r="W49" s="2795"/>
      <c r="X49" s="2793"/>
      <c r="Y49" s="2793"/>
      <c r="Z49" s="2793"/>
      <c r="AA49" s="2796"/>
      <c r="AB49" s="4393"/>
      <c r="AC49" s="2793"/>
      <c r="AD49" s="2793"/>
      <c r="AE49" s="2793"/>
      <c r="AF49" s="2793"/>
      <c r="AG49" s="2793"/>
      <c r="AH49" s="2793"/>
      <c r="AI49" s="2795"/>
      <c r="AJ49" s="2793"/>
      <c r="AK49" s="2793"/>
      <c r="AL49" s="2793"/>
      <c r="AM49" s="2796"/>
      <c r="AN49" s="4559"/>
      <c r="AO49" s="2793"/>
      <c r="AP49" s="2793"/>
      <c r="AQ49" s="2793"/>
      <c r="AR49" s="2793"/>
      <c r="AS49" s="2793"/>
      <c r="AT49" s="2793"/>
      <c r="AU49" s="2795"/>
      <c r="AV49" s="2793"/>
      <c r="AW49" s="2793"/>
      <c r="AX49" s="2793"/>
      <c r="AY49" s="2796"/>
      <c r="AZ49" s="4559"/>
      <c r="BA49" s="4567"/>
      <c r="BC49" s="2785"/>
      <c r="BD49" s="4415"/>
      <c r="BE49" s="4418"/>
      <c r="BF49" s="4421" t="s">
        <v>8001</v>
      </c>
      <c r="BI49" s="3438" t="str">
        <f t="shared" si="2"/>
        <v>Please complete all cells in row</v>
      </c>
      <c r="BJ49" s="3132">
        <v>2</v>
      </c>
    </row>
    <row r="50" spans="1:62" ht="20.25" customHeight="1">
      <c r="B50" s="4542" t="s">
        <v>8002</v>
      </c>
      <c r="C50" s="4389" t="s">
        <v>731</v>
      </c>
      <c r="D50" s="4543">
        <v>3</v>
      </c>
      <c r="E50" s="4558"/>
      <c r="F50" s="2793"/>
      <c r="G50" s="2793"/>
      <c r="H50" s="2793"/>
      <c r="I50" s="2793"/>
      <c r="J50" s="2793"/>
      <c r="K50" s="2795"/>
      <c r="L50" s="2793"/>
      <c r="M50" s="2793"/>
      <c r="N50" s="2793"/>
      <c r="O50" s="2796"/>
      <c r="P50" s="4393"/>
      <c r="Q50" s="2793"/>
      <c r="R50" s="2793"/>
      <c r="S50" s="2793"/>
      <c r="T50" s="2793"/>
      <c r="U50" s="2793"/>
      <c r="V50" s="2793"/>
      <c r="W50" s="2795"/>
      <c r="X50" s="2793"/>
      <c r="Y50" s="2793"/>
      <c r="Z50" s="2793"/>
      <c r="AA50" s="2796"/>
      <c r="AB50" s="4393"/>
      <c r="AC50" s="2793"/>
      <c r="AD50" s="2793"/>
      <c r="AE50" s="2793"/>
      <c r="AF50" s="2793"/>
      <c r="AG50" s="2793"/>
      <c r="AH50" s="2793"/>
      <c r="AI50" s="2795"/>
      <c r="AJ50" s="2793"/>
      <c r="AK50" s="2793"/>
      <c r="AL50" s="2793"/>
      <c r="AM50" s="2796"/>
      <c r="AN50" s="4559"/>
      <c r="AO50" s="2793"/>
      <c r="AP50" s="2793"/>
      <c r="AQ50" s="2793"/>
      <c r="AR50" s="2793"/>
      <c r="AS50" s="2793"/>
      <c r="AT50" s="2793"/>
      <c r="AU50" s="2795"/>
      <c r="AV50" s="2793"/>
      <c r="AW50" s="2793"/>
      <c r="AX50" s="2793"/>
      <c r="AY50" s="2796"/>
      <c r="AZ50" s="4559"/>
      <c r="BA50" s="4567"/>
      <c r="BC50" s="2785"/>
      <c r="BD50" s="4415"/>
      <c r="BE50" s="4418"/>
      <c r="BF50" s="4421" t="s">
        <v>8003</v>
      </c>
      <c r="BI50" s="3438" t="str">
        <f t="shared" si="2"/>
        <v>Please complete all cells in row</v>
      </c>
      <c r="BJ50" s="3132">
        <v>2</v>
      </c>
    </row>
    <row r="51" spans="1:62" ht="20.25" customHeight="1">
      <c r="B51" s="4542" t="s">
        <v>8004</v>
      </c>
      <c r="C51" s="4389" t="s">
        <v>731</v>
      </c>
      <c r="D51" s="4543">
        <v>3</v>
      </c>
      <c r="E51" s="4558"/>
      <c r="F51" s="2793"/>
      <c r="G51" s="2793"/>
      <c r="H51" s="2793"/>
      <c r="I51" s="2793"/>
      <c r="J51" s="2793"/>
      <c r="K51" s="2795"/>
      <c r="L51" s="2793"/>
      <c r="M51" s="2793"/>
      <c r="N51" s="2793"/>
      <c r="O51" s="2796"/>
      <c r="P51" s="4393"/>
      <c r="Q51" s="2793"/>
      <c r="R51" s="2793"/>
      <c r="S51" s="2793"/>
      <c r="T51" s="2793"/>
      <c r="U51" s="2793"/>
      <c r="V51" s="2793"/>
      <c r="W51" s="2795"/>
      <c r="X51" s="2793"/>
      <c r="Y51" s="2793"/>
      <c r="Z51" s="2793"/>
      <c r="AA51" s="2796"/>
      <c r="AB51" s="4393"/>
      <c r="AC51" s="2793"/>
      <c r="AD51" s="2793"/>
      <c r="AE51" s="2793"/>
      <c r="AF51" s="2793"/>
      <c r="AG51" s="2793"/>
      <c r="AH51" s="2793"/>
      <c r="AI51" s="2795"/>
      <c r="AJ51" s="2793"/>
      <c r="AK51" s="2793"/>
      <c r="AL51" s="2793"/>
      <c r="AM51" s="2796"/>
      <c r="AN51" s="4559"/>
      <c r="AO51" s="2793"/>
      <c r="AP51" s="2793"/>
      <c r="AQ51" s="2793"/>
      <c r="AR51" s="2793"/>
      <c r="AS51" s="2793"/>
      <c r="AT51" s="2793"/>
      <c r="AU51" s="2795"/>
      <c r="AV51" s="2793"/>
      <c r="AW51" s="2793"/>
      <c r="AX51" s="2793"/>
      <c r="AY51" s="2796"/>
      <c r="AZ51" s="4559"/>
      <c r="BA51" s="4567"/>
      <c r="BC51" s="2785"/>
      <c r="BD51" s="4415"/>
      <c r="BE51" s="4418"/>
      <c r="BF51" s="4421" t="s">
        <v>8005</v>
      </c>
      <c r="BI51" s="3438" t="str">
        <f t="shared" si="2"/>
        <v>Please complete all cells in row</v>
      </c>
      <c r="BJ51" s="3132">
        <v>2</v>
      </c>
    </row>
    <row r="52" spans="1:62" ht="20.25" customHeight="1">
      <c r="B52" s="4542" t="s">
        <v>8006</v>
      </c>
      <c r="C52" s="4389" t="s">
        <v>731</v>
      </c>
      <c r="D52" s="4543">
        <v>3</v>
      </c>
      <c r="E52" s="4558"/>
      <c r="F52" s="2793"/>
      <c r="G52" s="2793"/>
      <c r="H52" s="2793"/>
      <c r="I52" s="2793"/>
      <c r="J52" s="2793"/>
      <c r="K52" s="2795"/>
      <c r="L52" s="2793"/>
      <c r="M52" s="2793"/>
      <c r="N52" s="2793"/>
      <c r="O52" s="2796"/>
      <c r="P52" s="4393"/>
      <c r="Q52" s="2793"/>
      <c r="R52" s="2793"/>
      <c r="S52" s="2793"/>
      <c r="T52" s="2793"/>
      <c r="U52" s="2793"/>
      <c r="V52" s="2793"/>
      <c r="W52" s="2795"/>
      <c r="X52" s="2793"/>
      <c r="Y52" s="2793"/>
      <c r="Z52" s="2793"/>
      <c r="AA52" s="2796"/>
      <c r="AB52" s="4393"/>
      <c r="AC52" s="2793"/>
      <c r="AD52" s="2793"/>
      <c r="AE52" s="2793"/>
      <c r="AF52" s="2793"/>
      <c r="AG52" s="2793"/>
      <c r="AH52" s="2793"/>
      <c r="AI52" s="2795"/>
      <c r="AJ52" s="2793"/>
      <c r="AK52" s="2793"/>
      <c r="AL52" s="2793"/>
      <c r="AM52" s="2796"/>
      <c r="AN52" s="4559"/>
      <c r="AO52" s="2793"/>
      <c r="AP52" s="2793"/>
      <c r="AQ52" s="2793"/>
      <c r="AR52" s="2793"/>
      <c r="AS52" s="2793"/>
      <c r="AT52" s="2793"/>
      <c r="AU52" s="2795"/>
      <c r="AV52" s="2793"/>
      <c r="AW52" s="2793"/>
      <c r="AX52" s="2793"/>
      <c r="AY52" s="2796"/>
      <c r="AZ52" s="4559"/>
      <c r="BA52" s="4567"/>
      <c r="BC52" s="2785"/>
      <c r="BD52" s="4415"/>
      <c r="BE52" s="4418"/>
      <c r="BF52" s="4421" t="s">
        <v>8007</v>
      </c>
      <c r="BI52" s="3438" t="str">
        <f t="shared" si="2"/>
        <v>Please complete all cells in row</v>
      </c>
      <c r="BJ52" s="3132">
        <v>2</v>
      </c>
    </row>
    <row r="53" spans="1:62" ht="20.25" customHeight="1">
      <c r="B53" s="4542" t="s">
        <v>8008</v>
      </c>
      <c r="C53" s="4389" t="s">
        <v>731</v>
      </c>
      <c r="D53" s="4543">
        <v>3</v>
      </c>
      <c r="E53" s="4558"/>
      <c r="F53" s="2793"/>
      <c r="G53" s="2793"/>
      <c r="H53" s="2793"/>
      <c r="I53" s="2793"/>
      <c r="J53" s="2793"/>
      <c r="K53" s="2795"/>
      <c r="L53" s="2793"/>
      <c r="M53" s="2793"/>
      <c r="N53" s="2793"/>
      <c r="O53" s="2796"/>
      <c r="P53" s="4393"/>
      <c r="Q53" s="2793"/>
      <c r="R53" s="2793"/>
      <c r="S53" s="2793"/>
      <c r="T53" s="2793"/>
      <c r="U53" s="2793"/>
      <c r="V53" s="2793"/>
      <c r="W53" s="2795"/>
      <c r="X53" s="2793"/>
      <c r="Y53" s="2793"/>
      <c r="Z53" s="2793"/>
      <c r="AA53" s="2796"/>
      <c r="AB53" s="4393"/>
      <c r="AC53" s="2793"/>
      <c r="AD53" s="2793"/>
      <c r="AE53" s="2793"/>
      <c r="AF53" s="2793"/>
      <c r="AG53" s="2793"/>
      <c r="AH53" s="2793"/>
      <c r="AI53" s="2795"/>
      <c r="AJ53" s="2793"/>
      <c r="AK53" s="2793"/>
      <c r="AL53" s="2793"/>
      <c r="AM53" s="2796"/>
      <c r="AN53" s="4559"/>
      <c r="AO53" s="2793"/>
      <c r="AP53" s="2793"/>
      <c r="AQ53" s="2793"/>
      <c r="AR53" s="2793"/>
      <c r="AS53" s="2793"/>
      <c r="AT53" s="2793"/>
      <c r="AU53" s="2795"/>
      <c r="AV53" s="2793"/>
      <c r="AW53" s="2793"/>
      <c r="AX53" s="2793"/>
      <c r="AY53" s="2796"/>
      <c r="AZ53" s="4559"/>
      <c r="BA53" s="4567"/>
      <c r="BC53" s="2785"/>
      <c r="BD53" s="4415"/>
      <c r="BE53" s="4418"/>
      <c r="BF53" s="4421" t="s">
        <v>8009</v>
      </c>
      <c r="BI53" s="3438" t="str">
        <f t="shared" si="2"/>
        <v>Please complete all cells in row</v>
      </c>
      <c r="BJ53" s="3132">
        <v>2</v>
      </c>
    </row>
    <row r="54" spans="1:62" ht="20.25" customHeight="1">
      <c r="B54" s="4542" t="s">
        <v>8010</v>
      </c>
      <c r="C54" s="4389" t="s">
        <v>731</v>
      </c>
      <c r="D54" s="4543">
        <v>3</v>
      </c>
      <c r="E54" s="4558"/>
      <c r="F54" s="2793"/>
      <c r="G54" s="2793"/>
      <c r="H54" s="2793"/>
      <c r="I54" s="2793"/>
      <c r="J54" s="2793"/>
      <c r="K54" s="2795"/>
      <c r="L54" s="2793"/>
      <c r="M54" s="2793"/>
      <c r="N54" s="2793"/>
      <c r="O54" s="2796"/>
      <c r="P54" s="4393"/>
      <c r="Q54" s="2793"/>
      <c r="R54" s="2793"/>
      <c r="S54" s="2793"/>
      <c r="T54" s="2793"/>
      <c r="U54" s="2793"/>
      <c r="V54" s="2793"/>
      <c r="W54" s="2795"/>
      <c r="X54" s="2793"/>
      <c r="Y54" s="2793"/>
      <c r="Z54" s="2793"/>
      <c r="AA54" s="2796"/>
      <c r="AB54" s="4393"/>
      <c r="AC54" s="2793"/>
      <c r="AD54" s="2793"/>
      <c r="AE54" s="2793"/>
      <c r="AF54" s="2793"/>
      <c r="AG54" s="2793"/>
      <c r="AH54" s="2793"/>
      <c r="AI54" s="2795"/>
      <c r="AJ54" s="2793"/>
      <c r="AK54" s="2793"/>
      <c r="AL54" s="2793"/>
      <c r="AM54" s="2796"/>
      <c r="AN54" s="4559"/>
      <c r="AO54" s="2793"/>
      <c r="AP54" s="2793"/>
      <c r="AQ54" s="2793"/>
      <c r="AR54" s="2793"/>
      <c r="AS54" s="2793"/>
      <c r="AT54" s="2793"/>
      <c r="AU54" s="2795"/>
      <c r="AV54" s="2793"/>
      <c r="AW54" s="2793"/>
      <c r="AX54" s="2793"/>
      <c r="AY54" s="2796"/>
      <c r="AZ54" s="4559"/>
      <c r="BA54" s="4567"/>
      <c r="BC54" s="2785"/>
      <c r="BD54" s="4415"/>
      <c r="BE54" s="4418"/>
      <c r="BF54" s="4421" t="s">
        <v>8011</v>
      </c>
      <c r="BI54" s="3438" t="str">
        <f t="shared" si="2"/>
        <v>Please complete all cells in row</v>
      </c>
      <c r="BJ54" s="3132">
        <v>2</v>
      </c>
    </row>
    <row r="55" spans="1:62" ht="20.25" customHeight="1">
      <c r="B55" s="4542" t="s">
        <v>8012</v>
      </c>
      <c r="C55" s="4389" t="s">
        <v>731</v>
      </c>
      <c r="D55" s="4543">
        <v>3</v>
      </c>
      <c r="E55" s="4558"/>
      <c r="F55" s="2793"/>
      <c r="G55" s="2793"/>
      <c r="H55" s="2793"/>
      <c r="I55" s="2793"/>
      <c r="J55" s="2793"/>
      <c r="K55" s="2795"/>
      <c r="L55" s="2793"/>
      <c r="M55" s="2793"/>
      <c r="N55" s="2793"/>
      <c r="O55" s="2796"/>
      <c r="P55" s="4393"/>
      <c r="Q55" s="2793"/>
      <c r="R55" s="2793"/>
      <c r="S55" s="2793"/>
      <c r="T55" s="2793"/>
      <c r="U55" s="2793"/>
      <c r="V55" s="2793"/>
      <c r="W55" s="2795"/>
      <c r="X55" s="2793"/>
      <c r="Y55" s="2793"/>
      <c r="Z55" s="2793"/>
      <c r="AA55" s="2796"/>
      <c r="AB55" s="4393"/>
      <c r="AC55" s="2793"/>
      <c r="AD55" s="2793"/>
      <c r="AE55" s="2793"/>
      <c r="AF55" s="2793"/>
      <c r="AG55" s="2793"/>
      <c r="AH55" s="2793"/>
      <c r="AI55" s="2795"/>
      <c r="AJ55" s="2793"/>
      <c r="AK55" s="2793"/>
      <c r="AL55" s="2793"/>
      <c r="AM55" s="2796"/>
      <c r="AN55" s="4559"/>
      <c r="AO55" s="2793"/>
      <c r="AP55" s="2793"/>
      <c r="AQ55" s="2793"/>
      <c r="AR55" s="2793"/>
      <c r="AS55" s="2793"/>
      <c r="AT55" s="2793"/>
      <c r="AU55" s="2795"/>
      <c r="AV55" s="2793"/>
      <c r="AW55" s="2793"/>
      <c r="AX55" s="2793"/>
      <c r="AY55" s="2796"/>
      <c r="AZ55" s="4559"/>
      <c r="BA55" s="4567"/>
      <c r="BC55" s="2785"/>
      <c r="BD55" s="4415"/>
      <c r="BE55" s="4418"/>
      <c r="BF55" s="4421" t="s">
        <v>8013</v>
      </c>
      <c r="BI55" s="3438" t="str">
        <f t="shared" si="2"/>
        <v>Please complete all cells in row</v>
      </c>
      <c r="BJ55" s="3132">
        <v>2</v>
      </c>
    </row>
    <row r="56" spans="1:62" ht="20.25" customHeight="1">
      <c r="B56" s="4542" t="s">
        <v>8014</v>
      </c>
      <c r="C56" s="4389" t="s">
        <v>731</v>
      </c>
      <c r="D56" s="4543">
        <v>3</v>
      </c>
      <c r="E56" s="4558"/>
      <c r="F56" s="2793"/>
      <c r="G56" s="2793"/>
      <c r="H56" s="2793"/>
      <c r="I56" s="2793"/>
      <c r="J56" s="2793"/>
      <c r="K56" s="2795"/>
      <c r="L56" s="2793"/>
      <c r="M56" s="2793"/>
      <c r="N56" s="2793"/>
      <c r="O56" s="2796"/>
      <c r="P56" s="4393"/>
      <c r="Q56" s="2793"/>
      <c r="R56" s="2793"/>
      <c r="S56" s="2793"/>
      <c r="T56" s="2793"/>
      <c r="U56" s="2793"/>
      <c r="V56" s="2793"/>
      <c r="W56" s="2795"/>
      <c r="X56" s="2793"/>
      <c r="Y56" s="2793"/>
      <c r="Z56" s="2793"/>
      <c r="AA56" s="2796"/>
      <c r="AB56" s="4393"/>
      <c r="AC56" s="2793"/>
      <c r="AD56" s="2793"/>
      <c r="AE56" s="2793"/>
      <c r="AF56" s="2793"/>
      <c r="AG56" s="2793"/>
      <c r="AH56" s="2793"/>
      <c r="AI56" s="2795"/>
      <c r="AJ56" s="2793"/>
      <c r="AK56" s="2793"/>
      <c r="AL56" s="2793"/>
      <c r="AM56" s="2796"/>
      <c r="AN56" s="4559"/>
      <c r="AO56" s="2793"/>
      <c r="AP56" s="2793"/>
      <c r="AQ56" s="2793"/>
      <c r="AR56" s="2793"/>
      <c r="AS56" s="2793"/>
      <c r="AT56" s="2793"/>
      <c r="AU56" s="2795"/>
      <c r="AV56" s="2793"/>
      <c r="AW56" s="2793"/>
      <c r="AX56" s="2793"/>
      <c r="AY56" s="2796"/>
      <c r="AZ56" s="4559"/>
      <c r="BA56" s="4567"/>
      <c r="BC56" s="2785"/>
      <c r="BD56" s="4415"/>
      <c r="BE56" s="4418"/>
      <c r="BF56" s="4421" t="s">
        <v>8015</v>
      </c>
      <c r="BI56" s="3438" t="str">
        <f t="shared" si="2"/>
        <v>Please complete all cells in row</v>
      </c>
      <c r="BJ56" s="3132">
        <v>2</v>
      </c>
    </row>
    <row r="57" spans="1:62" ht="20.25" customHeight="1">
      <c r="B57" s="4542" t="s">
        <v>8016</v>
      </c>
      <c r="C57" s="4389" t="s">
        <v>731</v>
      </c>
      <c r="D57" s="4543">
        <v>3</v>
      </c>
      <c r="E57" s="4558"/>
      <c r="F57" s="2793"/>
      <c r="G57" s="2793"/>
      <c r="H57" s="2793"/>
      <c r="I57" s="2793"/>
      <c r="J57" s="2793"/>
      <c r="K57" s="2795"/>
      <c r="L57" s="2793"/>
      <c r="M57" s="2793"/>
      <c r="N57" s="2793"/>
      <c r="O57" s="2796"/>
      <c r="P57" s="4393"/>
      <c r="Q57" s="2793"/>
      <c r="R57" s="2793"/>
      <c r="S57" s="2793"/>
      <c r="T57" s="2793"/>
      <c r="U57" s="2793"/>
      <c r="V57" s="2793"/>
      <c r="W57" s="2795"/>
      <c r="X57" s="2793"/>
      <c r="Y57" s="2793"/>
      <c r="Z57" s="2793"/>
      <c r="AA57" s="2796"/>
      <c r="AB57" s="4393"/>
      <c r="AC57" s="2793"/>
      <c r="AD57" s="2793"/>
      <c r="AE57" s="2793"/>
      <c r="AF57" s="2793"/>
      <c r="AG57" s="2793"/>
      <c r="AH57" s="2793"/>
      <c r="AI57" s="2795"/>
      <c r="AJ57" s="2793"/>
      <c r="AK57" s="2793"/>
      <c r="AL57" s="2793"/>
      <c r="AM57" s="2796"/>
      <c r="AN57" s="4559"/>
      <c r="AO57" s="2793"/>
      <c r="AP57" s="2793"/>
      <c r="AQ57" s="2793"/>
      <c r="AR57" s="2793"/>
      <c r="AS57" s="2793"/>
      <c r="AT57" s="2793"/>
      <c r="AU57" s="2795"/>
      <c r="AV57" s="2793"/>
      <c r="AW57" s="2793"/>
      <c r="AX57" s="2793"/>
      <c r="AY57" s="2796"/>
      <c r="AZ57" s="4559"/>
      <c r="BA57" s="4567"/>
      <c r="BC57" s="2785"/>
      <c r="BD57" s="4415"/>
      <c r="BE57" s="4418"/>
      <c r="BF57" s="4421" t="s">
        <v>8017</v>
      </c>
      <c r="BI57" s="3438" t="str">
        <f t="shared" si="2"/>
        <v>Please complete all cells in row</v>
      </c>
      <c r="BJ57" s="3132">
        <v>2</v>
      </c>
    </row>
    <row r="58" spans="1:62" ht="20.25" customHeight="1">
      <c r="B58" s="4542" t="s">
        <v>8018</v>
      </c>
      <c r="C58" s="4389" t="s">
        <v>731</v>
      </c>
      <c r="D58" s="4543">
        <v>3</v>
      </c>
      <c r="E58" s="4558"/>
      <c r="F58" s="2793"/>
      <c r="G58" s="2793"/>
      <c r="H58" s="2793"/>
      <c r="I58" s="2793"/>
      <c r="J58" s="2793"/>
      <c r="K58" s="2795"/>
      <c r="L58" s="2793"/>
      <c r="M58" s="2793"/>
      <c r="N58" s="2793"/>
      <c r="O58" s="2796"/>
      <c r="P58" s="4393"/>
      <c r="Q58" s="2793"/>
      <c r="R58" s="2793"/>
      <c r="S58" s="2793"/>
      <c r="T58" s="2793"/>
      <c r="U58" s="2793"/>
      <c r="V58" s="2793"/>
      <c r="W58" s="2795"/>
      <c r="X58" s="2793"/>
      <c r="Y58" s="2793"/>
      <c r="Z58" s="2793"/>
      <c r="AA58" s="2796"/>
      <c r="AB58" s="4393"/>
      <c r="AC58" s="2793"/>
      <c r="AD58" s="2793"/>
      <c r="AE58" s="2793"/>
      <c r="AF58" s="2793"/>
      <c r="AG58" s="2793"/>
      <c r="AH58" s="2793"/>
      <c r="AI58" s="2795"/>
      <c r="AJ58" s="2793"/>
      <c r="AK58" s="2793"/>
      <c r="AL58" s="2793"/>
      <c r="AM58" s="2796"/>
      <c r="AN58" s="4559"/>
      <c r="AO58" s="2793"/>
      <c r="AP58" s="2793"/>
      <c r="AQ58" s="2793"/>
      <c r="AR58" s="2793"/>
      <c r="AS58" s="2793"/>
      <c r="AT58" s="2793"/>
      <c r="AU58" s="2795"/>
      <c r="AV58" s="2793"/>
      <c r="AW58" s="2793"/>
      <c r="AX58" s="2793"/>
      <c r="AY58" s="2796"/>
      <c r="AZ58" s="4559"/>
      <c r="BA58" s="4567"/>
      <c r="BC58" s="2785"/>
      <c r="BD58" s="4415"/>
      <c r="BE58" s="4418"/>
      <c r="BF58" s="4421" t="s">
        <v>8019</v>
      </c>
      <c r="BI58" s="3438" t="str">
        <f t="shared" si="2"/>
        <v>Please complete all cells in row</v>
      </c>
      <c r="BJ58" s="3132">
        <v>2</v>
      </c>
    </row>
    <row r="59" spans="1:62" ht="20.25" customHeight="1">
      <c r="B59" s="4542" t="s">
        <v>8020</v>
      </c>
      <c r="C59" s="4389" t="s">
        <v>731</v>
      </c>
      <c r="D59" s="4543">
        <v>3</v>
      </c>
      <c r="E59" s="4558"/>
      <c r="F59" s="2793"/>
      <c r="G59" s="2793"/>
      <c r="H59" s="2793"/>
      <c r="I59" s="2793"/>
      <c r="J59" s="2793"/>
      <c r="K59" s="2795"/>
      <c r="L59" s="2793"/>
      <c r="M59" s="2793"/>
      <c r="N59" s="2793"/>
      <c r="O59" s="2796"/>
      <c r="P59" s="4393"/>
      <c r="Q59" s="2793"/>
      <c r="R59" s="2793"/>
      <c r="S59" s="2793"/>
      <c r="T59" s="2793"/>
      <c r="U59" s="2793"/>
      <c r="V59" s="2793"/>
      <c r="W59" s="2795"/>
      <c r="X59" s="2793"/>
      <c r="Y59" s="2793"/>
      <c r="Z59" s="2793"/>
      <c r="AA59" s="2796"/>
      <c r="AB59" s="4393"/>
      <c r="AC59" s="2793"/>
      <c r="AD59" s="2793"/>
      <c r="AE59" s="2793"/>
      <c r="AF59" s="2793"/>
      <c r="AG59" s="2793"/>
      <c r="AH59" s="2793"/>
      <c r="AI59" s="2795"/>
      <c r="AJ59" s="2793"/>
      <c r="AK59" s="2793"/>
      <c r="AL59" s="2793"/>
      <c r="AM59" s="2796"/>
      <c r="AN59" s="4559"/>
      <c r="AO59" s="2793"/>
      <c r="AP59" s="2793"/>
      <c r="AQ59" s="2793"/>
      <c r="AR59" s="2793"/>
      <c r="AS59" s="2793"/>
      <c r="AT59" s="2793"/>
      <c r="AU59" s="2795"/>
      <c r="AV59" s="2793"/>
      <c r="AW59" s="2793"/>
      <c r="AX59" s="2793"/>
      <c r="AY59" s="2796"/>
      <c r="AZ59" s="4559"/>
      <c r="BA59" s="4568"/>
      <c r="BC59" s="2785"/>
      <c r="BD59" s="4416"/>
      <c r="BE59" s="4418"/>
      <c r="BF59" s="4421" t="s">
        <v>8021</v>
      </c>
      <c r="BI59" s="3438" t="str">
        <f t="shared" si="2"/>
        <v>Please complete all cells in row</v>
      </c>
      <c r="BJ59" s="3132">
        <v>2</v>
      </c>
    </row>
    <row r="60" spans="1:62" ht="20.25" customHeight="1" thickBot="1">
      <c r="B60" s="4544" t="s">
        <v>8022</v>
      </c>
      <c r="C60" s="4545" t="s">
        <v>731</v>
      </c>
      <c r="D60" s="4546">
        <v>3</v>
      </c>
      <c r="E60" s="4560"/>
      <c r="F60" s="4561"/>
      <c r="G60" s="4561"/>
      <c r="H60" s="4561"/>
      <c r="I60" s="4561"/>
      <c r="J60" s="4561"/>
      <c r="K60" s="4562"/>
      <c r="L60" s="4561"/>
      <c r="M60" s="4561"/>
      <c r="N60" s="4561"/>
      <c r="O60" s="4563"/>
      <c r="P60" s="4564"/>
      <c r="Q60" s="4561"/>
      <c r="R60" s="4561"/>
      <c r="S60" s="4561"/>
      <c r="T60" s="4561"/>
      <c r="U60" s="4561"/>
      <c r="V60" s="4561"/>
      <c r="W60" s="4562"/>
      <c r="X60" s="4561"/>
      <c r="Y60" s="4561"/>
      <c r="Z60" s="4561"/>
      <c r="AA60" s="4563"/>
      <c r="AB60" s="4564"/>
      <c r="AC60" s="4561"/>
      <c r="AD60" s="4561"/>
      <c r="AE60" s="4561"/>
      <c r="AF60" s="4561"/>
      <c r="AG60" s="4561"/>
      <c r="AH60" s="4561"/>
      <c r="AI60" s="4562"/>
      <c r="AJ60" s="4561"/>
      <c r="AK60" s="4561"/>
      <c r="AL60" s="4561"/>
      <c r="AM60" s="4563"/>
      <c r="AN60" s="4565"/>
      <c r="AO60" s="4561"/>
      <c r="AP60" s="4561"/>
      <c r="AQ60" s="4561"/>
      <c r="AR60" s="4561"/>
      <c r="AS60" s="4561"/>
      <c r="AT60" s="4561"/>
      <c r="AU60" s="4562"/>
      <c r="AV60" s="4561"/>
      <c r="AW60" s="4561"/>
      <c r="AX60" s="4561"/>
      <c r="AY60" s="4563"/>
      <c r="AZ60" s="4565"/>
      <c r="BA60" s="4569"/>
      <c r="BC60" s="2785"/>
      <c r="BD60" s="4570"/>
      <c r="BF60" s="4422" t="s">
        <v>8023</v>
      </c>
      <c r="BI60" s="3438" t="str">
        <f t="shared" si="2"/>
        <v>Please complete all cells in row</v>
      </c>
      <c r="BJ60" s="3132">
        <v>2</v>
      </c>
    </row>
    <row r="61" spans="1:62" ht="16.2" thickTop="1" thickBot="1">
      <c r="A61" s="4394"/>
      <c r="B61" s="4395" t="s">
        <v>8024</v>
      </c>
      <c r="C61" s="4396" t="s">
        <v>731</v>
      </c>
      <c r="D61" s="4547">
        <v>3</v>
      </c>
      <c r="E61" s="4548">
        <f t="shared" ref="E61:P61" si="3">IFERROR(SUM(E45:E60),0)</f>
        <v>0</v>
      </c>
      <c r="F61" s="4549">
        <f t="shared" si="3"/>
        <v>0</v>
      </c>
      <c r="G61" s="4549">
        <f t="shared" si="3"/>
        <v>0</v>
      </c>
      <c r="H61" s="4549">
        <f t="shared" si="3"/>
        <v>0</v>
      </c>
      <c r="I61" s="4549">
        <f t="shared" si="3"/>
        <v>0</v>
      </c>
      <c r="J61" s="4549">
        <f t="shared" si="3"/>
        <v>0</v>
      </c>
      <c r="K61" s="4549">
        <f t="shared" si="3"/>
        <v>0</v>
      </c>
      <c r="L61" s="4549">
        <f t="shared" si="3"/>
        <v>0</v>
      </c>
      <c r="M61" s="4549">
        <f t="shared" si="3"/>
        <v>0</v>
      </c>
      <c r="N61" s="4549">
        <f t="shared" si="3"/>
        <v>0</v>
      </c>
      <c r="O61" s="4550">
        <f t="shared" si="3"/>
        <v>0</v>
      </c>
      <c r="P61" s="4551">
        <f t="shared" si="3"/>
        <v>0</v>
      </c>
      <c r="Q61" s="4549">
        <f t="shared" ref="Q61:AM61" si="4">IFERROR(SUM(Q45:Q60),0)</f>
        <v>0</v>
      </c>
      <c r="R61" s="4549">
        <f t="shared" si="4"/>
        <v>0</v>
      </c>
      <c r="S61" s="4549">
        <f t="shared" si="4"/>
        <v>0</v>
      </c>
      <c r="T61" s="4549">
        <f t="shared" si="4"/>
        <v>0</v>
      </c>
      <c r="U61" s="4549">
        <f t="shared" si="4"/>
        <v>0</v>
      </c>
      <c r="V61" s="4549">
        <f t="shared" si="4"/>
        <v>0</v>
      </c>
      <c r="W61" s="4549">
        <f t="shared" si="4"/>
        <v>0</v>
      </c>
      <c r="X61" s="4549">
        <f t="shared" si="4"/>
        <v>0</v>
      </c>
      <c r="Y61" s="4549">
        <f t="shared" si="4"/>
        <v>0</v>
      </c>
      <c r="Z61" s="4549">
        <f t="shared" si="4"/>
        <v>0</v>
      </c>
      <c r="AA61" s="4550">
        <f t="shared" si="4"/>
        <v>0</v>
      </c>
      <c r="AB61" s="4551">
        <f t="shared" si="4"/>
        <v>0</v>
      </c>
      <c r="AC61" s="4549">
        <f t="shared" si="4"/>
        <v>0</v>
      </c>
      <c r="AD61" s="4549">
        <f t="shared" si="4"/>
        <v>0</v>
      </c>
      <c r="AE61" s="4549">
        <f t="shared" si="4"/>
        <v>0</v>
      </c>
      <c r="AF61" s="4549">
        <f t="shared" si="4"/>
        <v>0</v>
      </c>
      <c r="AG61" s="4549">
        <f t="shared" si="4"/>
        <v>0</v>
      </c>
      <c r="AH61" s="4549">
        <f t="shared" si="4"/>
        <v>0</v>
      </c>
      <c r="AI61" s="4549">
        <f t="shared" si="4"/>
        <v>0</v>
      </c>
      <c r="AJ61" s="4549">
        <f t="shared" si="4"/>
        <v>0</v>
      </c>
      <c r="AK61" s="4549">
        <f t="shared" si="4"/>
        <v>0</v>
      </c>
      <c r="AL61" s="4549">
        <f t="shared" si="4"/>
        <v>0</v>
      </c>
      <c r="AM61" s="4550">
        <f t="shared" si="4"/>
        <v>0</v>
      </c>
      <c r="AN61" s="4551">
        <f t="shared" ref="AN61:AZ61" si="5">IFERROR(SUM(AN45:AN60),0)</f>
        <v>0</v>
      </c>
      <c r="AO61" s="4549">
        <f t="shared" si="5"/>
        <v>0</v>
      </c>
      <c r="AP61" s="4549">
        <f t="shared" si="5"/>
        <v>0</v>
      </c>
      <c r="AQ61" s="4549">
        <f t="shared" si="5"/>
        <v>0</v>
      </c>
      <c r="AR61" s="4549">
        <f t="shared" si="5"/>
        <v>0</v>
      </c>
      <c r="AS61" s="4549">
        <f t="shared" si="5"/>
        <v>0</v>
      </c>
      <c r="AT61" s="4549">
        <f t="shared" si="5"/>
        <v>0</v>
      </c>
      <c r="AU61" s="4549">
        <f t="shared" si="5"/>
        <v>0</v>
      </c>
      <c r="AV61" s="4549">
        <f t="shared" si="5"/>
        <v>0</v>
      </c>
      <c r="AW61" s="4549">
        <f t="shared" si="5"/>
        <v>0</v>
      </c>
      <c r="AX61" s="4549">
        <f t="shared" si="5"/>
        <v>0</v>
      </c>
      <c r="AY61" s="4550">
        <f t="shared" si="5"/>
        <v>0</v>
      </c>
      <c r="AZ61" s="4551">
        <f t="shared" si="5"/>
        <v>0</v>
      </c>
      <c r="BB61" s="4391"/>
      <c r="BC61" s="2785"/>
      <c r="BD61" s="4391"/>
      <c r="BF61" s="4419" t="s">
        <v>8025</v>
      </c>
      <c r="BG61" s="4417"/>
      <c r="BI61" s="3438">
        <f t="shared" si="2"/>
        <v>0</v>
      </c>
      <c r="BJ61" s="3132">
        <v>4</v>
      </c>
    </row>
    <row r="62" spans="1:62" ht="14.4" thickTop="1">
      <c r="BG62" s="3130" t="s">
        <v>775</v>
      </c>
    </row>
  </sheetData>
  <sheetProtection formatColumns="0" formatRows="0"/>
  <mergeCells count="14">
    <mergeCell ref="B3:BF3"/>
    <mergeCell ref="E5:J5"/>
    <mergeCell ref="K5:P5"/>
    <mergeCell ref="BD5:BD6"/>
    <mergeCell ref="BF5:BF6"/>
    <mergeCell ref="BD42:BD43"/>
    <mergeCell ref="E42:J42"/>
    <mergeCell ref="K42:P42"/>
    <mergeCell ref="Q42:V42"/>
    <mergeCell ref="W42:AB42"/>
    <mergeCell ref="AC42:AH42"/>
    <mergeCell ref="AI42:AN42"/>
    <mergeCell ref="AO42:AT42"/>
    <mergeCell ref="AU42:AZ42"/>
  </mergeCells>
  <conditionalFormatting sqref="BI7:BI61">
    <cfRule type="cellIs" dxfId="8" priority="1" operator="equal">
      <formula>0</formula>
    </cfRule>
  </conditionalFormatting>
  <pageMargins left="0.7" right="0.7" top="0.75" bottom="0.75" header="0.3" footer="0.3"/>
  <pageSetup paperSize="9" scale="51" orientation="portrait" r:id="rId1"/>
  <headerFooter differentFirst="1">
    <oddHeader>&amp;CTable: &amp;A</oddHeader>
    <oddFooter>&amp;LPrinted on: &amp;D at &amp;T&amp;CPage &amp;P of &amp;N&amp;ROfwat</odd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6B8E89-8F43-42B8-818F-07A0B92E8A3D}">
  <sheetPr codeName="Sheet156"/>
  <dimension ref="A1:AV709"/>
  <sheetViews>
    <sheetView showGridLines="0" topLeftCell="B1" zoomScaleNormal="100" workbookViewId="0">
      <selection activeCell="B3" sqref="B3:AO3"/>
    </sheetView>
  </sheetViews>
  <sheetFormatPr defaultColWidth="8" defaultRowHeight="13.8"/>
  <cols>
    <col min="1" max="1" width="1.19921875" style="3130" customWidth="1"/>
    <col min="2" max="6" width="21.19921875" style="2546" bestFit="1" customWidth="1"/>
    <col min="7" max="8" width="8.59765625" style="2546" customWidth="1"/>
    <col min="9" max="15" width="9.59765625" style="2546" customWidth="1"/>
    <col min="16" max="16" width="1.5" style="2546" customWidth="1"/>
    <col min="17" max="23" width="9.59765625" style="2546" customWidth="1"/>
    <col min="24" max="24" width="1.59765625" style="2546" customWidth="1"/>
    <col min="25" max="25" width="13.59765625" style="2821" customWidth="1"/>
    <col min="26" max="26" width="13.69921875" style="2821" customWidth="1"/>
    <col min="27" max="29" width="14.19921875" style="2821" customWidth="1"/>
    <col min="30" max="32" width="14.09765625" style="2821" customWidth="1"/>
    <col min="33" max="33" width="22.19921875" style="2821" customWidth="1"/>
    <col min="34" max="34" width="35.69921875" style="2821" customWidth="1"/>
    <col min="35" max="35" width="22.19921875" style="2821" customWidth="1"/>
    <col min="36" max="42" width="19.19921875" style="2821" customWidth="1"/>
    <col min="43" max="43" width="8" style="2546"/>
    <col min="44" max="44" width="11.09765625" style="2546" customWidth="1"/>
    <col min="45" max="45" width="1.69921875" style="3129" customWidth="1"/>
    <col min="46" max="46" width="1.69921875" style="3131" customWidth="1"/>
    <col min="47" max="47" width="19.69921875" style="3129" bestFit="1" customWidth="1"/>
    <col min="48" max="48" width="1.69921875" style="3132" customWidth="1"/>
    <col min="49" max="49" width="1.69921875" style="2546" customWidth="1"/>
    <col min="50" max="50" width="1.19921875" style="2546" customWidth="1"/>
    <col min="51" max="16384" width="8" style="2546"/>
  </cols>
  <sheetData>
    <row r="1" spans="1:48" ht="23.25" customHeight="1">
      <c r="A1" s="3130" t="s">
        <v>713</v>
      </c>
      <c r="B1" s="1210" t="s">
        <v>8026</v>
      </c>
      <c r="C1" s="1210"/>
      <c r="D1" s="1210"/>
      <c r="E1" s="1210"/>
      <c r="F1" s="1210"/>
      <c r="G1" s="1210"/>
      <c r="H1" s="1210"/>
      <c r="I1" s="1210"/>
      <c r="J1" s="1210"/>
      <c r="K1" s="2752"/>
      <c r="L1" s="920"/>
      <c r="O1" s="1210"/>
      <c r="P1" s="1210"/>
      <c r="Q1" s="1210"/>
      <c r="R1" s="1210"/>
      <c r="S1" s="2752"/>
      <c r="T1" s="920"/>
      <c r="W1" s="1210"/>
      <c r="Y1" s="1210"/>
      <c r="Z1" s="2752"/>
      <c r="AA1" s="920"/>
      <c r="AB1" s="920"/>
      <c r="AC1" s="920"/>
      <c r="AD1" s="920"/>
      <c r="AE1" s="920"/>
      <c r="AF1" s="920"/>
      <c r="AG1" s="920"/>
      <c r="AH1" s="920"/>
      <c r="AI1" s="920"/>
      <c r="AJ1" s="920"/>
      <c r="AK1" s="920"/>
      <c r="AL1" s="1210"/>
      <c r="AM1" s="920"/>
      <c r="AN1" s="2546"/>
      <c r="AO1" s="2546"/>
      <c r="AP1" s="2546"/>
    </row>
    <row r="2" spans="1:48" ht="23.25" customHeight="1">
      <c r="B2" s="2748" t="str">
        <f xml:space="preserve"> SelectCompany!$B$4</f>
        <v>South Staffordshire Water</v>
      </c>
      <c r="C2" s="2748"/>
      <c r="D2" s="2748"/>
      <c r="E2" s="2748"/>
      <c r="F2" s="2748"/>
      <c r="G2" s="2755"/>
      <c r="H2" s="2755"/>
      <c r="I2" s="2755"/>
      <c r="J2" s="2755"/>
      <c r="K2" s="2755"/>
      <c r="L2" s="1072"/>
      <c r="O2" s="2748"/>
      <c r="P2" s="2755"/>
      <c r="Q2" s="2755"/>
      <c r="R2" s="2755"/>
      <c r="S2" s="2755"/>
      <c r="T2" s="1072"/>
      <c r="W2" s="2748"/>
      <c r="Y2" s="2755"/>
      <c r="Z2" s="2755"/>
      <c r="AA2" s="1072"/>
      <c r="AB2" s="1072"/>
      <c r="AC2" s="1072"/>
      <c r="AD2" s="1072"/>
      <c r="AE2" s="1072"/>
      <c r="AF2" s="1072"/>
      <c r="AG2" s="1072"/>
      <c r="AH2" s="1072"/>
      <c r="AI2" s="1072"/>
      <c r="AJ2" s="1072"/>
      <c r="AK2" s="1072"/>
      <c r="AL2" s="2755"/>
      <c r="AM2" s="1072"/>
      <c r="AN2" s="2546"/>
      <c r="AO2" s="2546"/>
      <c r="AP2" s="2546"/>
    </row>
    <row r="3" spans="1:48" ht="36.75" customHeight="1">
      <c r="B3" s="4967" t="s">
        <v>8027</v>
      </c>
      <c r="C3" s="4967"/>
      <c r="D3" s="4967"/>
      <c r="E3" s="4967"/>
      <c r="F3" s="4967"/>
      <c r="G3" s="4967"/>
      <c r="H3" s="4967"/>
      <c r="I3" s="4967"/>
      <c r="J3" s="4967"/>
      <c r="K3" s="4967"/>
      <c r="L3" s="4967"/>
      <c r="M3" s="4967"/>
      <c r="N3" s="4967"/>
      <c r="O3" s="4967"/>
      <c r="P3" s="4967"/>
      <c r="Q3" s="4967"/>
      <c r="R3" s="4967"/>
      <c r="S3" s="4967"/>
      <c r="T3" s="4967"/>
      <c r="U3" s="4967"/>
      <c r="V3" s="4967"/>
      <c r="W3" s="4967"/>
      <c r="X3" s="4967"/>
      <c r="Y3" s="4967"/>
      <c r="Z3" s="4967"/>
      <c r="AA3" s="4967"/>
      <c r="AB3" s="4967"/>
      <c r="AC3" s="4967"/>
      <c r="AD3" s="4967"/>
      <c r="AE3" s="4967"/>
      <c r="AF3" s="4967"/>
      <c r="AG3" s="4967"/>
      <c r="AH3" s="4967"/>
      <c r="AI3" s="4967"/>
      <c r="AJ3" s="4967"/>
      <c r="AK3" s="4967"/>
      <c r="AL3" s="4967"/>
      <c r="AM3" s="4967"/>
      <c r="AN3" s="4967"/>
      <c r="AO3" s="4967"/>
      <c r="AP3" s="4498"/>
      <c r="AQ3" s="2827"/>
      <c r="AR3" s="2827"/>
      <c r="AU3" s="3495" t="s">
        <v>716</v>
      </c>
    </row>
    <row r="4" spans="1:48" ht="16.2" thickBot="1">
      <c r="B4" s="2756"/>
      <c r="C4" s="2756"/>
      <c r="D4" s="2756"/>
      <c r="E4" s="2756"/>
      <c r="F4" s="2756"/>
      <c r="G4" s="2756"/>
      <c r="H4" s="2756"/>
      <c r="I4" s="2756"/>
      <c r="J4" s="2756"/>
      <c r="K4" s="2756"/>
      <c r="L4" s="2756"/>
      <c r="M4" s="2756"/>
      <c r="N4" s="2756"/>
      <c r="O4" s="2756"/>
      <c r="P4" s="2756"/>
      <c r="Q4" s="2753"/>
      <c r="R4" s="2753"/>
      <c r="S4" s="2753"/>
      <c r="T4" s="2753"/>
      <c r="U4" s="2753"/>
      <c r="V4" s="2753"/>
      <c r="W4" s="2753"/>
      <c r="Y4" s="2826"/>
      <c r="Z4" s="2826"/>
      <c r="AA4" s="2826"/>
      <c r="AB4" s="2826"/>
      <c r="AC4" s="2826"/>
      <c r="AD4" s="2826"/>
      <c r="AE4" s="2826"/>
      <c r="AF4" s="2826"/>
      <c r="AG4" s="2826"/>
      <c r="AH4" s="2826"/>
      <c r="AR4" s="2753"/>
    </row>
    <row r="5" spans="1:48" s="2824" customFormat="1" ht="17.25" customHeight="1" thickTop="1" thickBot="1">
      <c r="A5" s="3130"/>
      <c r="B5" s="2757"/>
      <c r="C5" s="2757"/>
      <c r="D5" s="2757"/>
      <c r="E5" s="2757"/>
      <c r="F5" s="2757"/>
      <c r="G5" s="2757"/>
      <c r="H5" s="2757"/>
      <c r="I5" s="5369" t="s">
        <v>980</v>
      </c>
      <c r="J5" s="5370"/>
      <c r="K5" s="5370"/>
      <c r="L5" s="5370"/>
      <c r="M5" s="5370"/>
      <c r="N5" s="5370"/>
      <c r="O5" s="5371"/>
      <c r="P5" s="2757"/>
      <c r="Q5" s="5369" t="s">
        <v>1071</v>
      </c>
      <c r="R5" s="5370"/>
      <c r="S5" s="5370"/>
      <c r="T5" s="5370"/>
      <c r="U5" s="5370"/>
      <c r="V5" s="5370"/>
      <c r="W5" s="5371"/>
      <c r="Y5" s="2828" t="s">
        <v>5844</v>
      </c>
      <c r="Z5" s="2825" t="s">
        <v>5845</v>
      </c>
      <c r="AA5" s="2825" t="s">
        <v>5846</v>
      </c>
      <c r="AB5" s="2825" t="s">
        <v>5847</v>
      </c>
      <c r="AC5" s="2825" t="s">
        <v>5848</v>
      </c>
      <c r="AD5" s="2825" t="s">
        <v>5849</v>
      </c>
      <c r="AE5" s="2825" t="s">
        <v>5850</v>
      </c>
      <c r="AF5" s="2825" t="s">
        <v>5851</v>
      </c>
      <c r="AG5" s="2825" t="s">
        <v>5852</v>
      </c>
      <c r="AH5" s="2825" t="s">
        <v>5853</v>
      </c>
      <c r="AI5" s="2825" t="s">
        <v>5854</v>
      </c>
      <c r="AJ5" s="2825" t="s">
        <v>6672</v>
      </c>
      <c r="AK5" s="2825" t="s">
        <v>6673</v>
      </c>
      <c r="AL5" s="2825" t="s">
        <v>6674</v>
      </c>
      <c r="AM5" s="2825" t="s">
        <v>6675</v>
      </c>
      <c r="AN5" s="2825" t="s">
        <v>6676</v>
      </c>
      <c r="AO5" s="2832" t="s">
        <v>7491</v>
      </c>
      <c r="AP5" s="2832" t="s">
        <v>7492</v>
      </c>
      <c r="AR5" s="5389" t="s">
        <v>723</v>
      </c>
      <c r="AS5" s="3133"/>
      <c r="AT5" s="3483"/>
      <c r="AU5" s="3133"/>
      <c r="AV5" s="3134"/>
    </row>
    <row r="6" spans="1:48" ht="150" customHeight="1" thickTop="1" thickBot="1">
      <c r="A6" s="3130" t="s">
        <v>1278</v>
      </c>
      <c r="B6" s="2763" t="s">
        <v>8028</v>
      </c>
      <c r="C6" s="2823" t="s">
        <v>8029</v>
      </c>
      <c r="D6" s="2823" t="s">
        <v>8030</v>
      </c>
      <c r="E6" s="2823" t="s">
        <v>2099</v>
      </c>
      <c r="F6" s="2823" t="s">
        <v>8031</v>
      </c>
      <c r="G6" s="2765" t="s">
        <v>718</v>
      </c>
      <c r="H6" s="2765" t="s">
        <v>719</v>
      </c>
      <c r="I6" s="2766" t="s">
        <v>1280</v>
      </c>
      <c r="J6" s="2766" t="s">
        <v>1281</v>
      </c>
      <c r="K6" s="2766" t="s">
        <v>1282</v>
      </c>
      <c r="L6" s="2766" t="s">
        <v>1283</v>
      </c>
      <c r="M6" s="2766" t="s">
        <v>1284</v>
      </c>
      <c r="N6" s="2766" t="s">
        <v>1285</v>
      </c>
      <c r="O6" s="2767" t="s">
        <v>5856</v>
      </c>
      <c r="P6" s="2768"/>
      <c r="Q6" s="2769" t="s">
        <v>1280</v>
      </c>
      <c r="R6" s="2770" t="s">
        <v>1281</v>
      </c>
      <c r="S6" s="2770" t="s">
        <v>1282</v>
      </c>
      <c r="T6" s="2770" t="s">
        <v>1283</v>
      </c>
      <c r="U6" s="2770" t="s">
        <v>1284</v>
      </c>
      <c r="V6" s="2770" t="s">
        <v>1285</v>
      </c>
      <c r="W6" s="2771" t="s">
        <v>5856</v>
      </c>
      <c r="Y6" s="2829" t="s">
        <v>8032</v>
      </c>
      <c r="Z6" s="2822" t="s">
        <v>8033</v>
      </c>
      <c r="AA6" s="2822" t="s">
        <v>8034</v>
      </c>
      <c r="AB6" s="2822" t="s">
        <v>8035</v>
      </c>
      <c r="AC6" s="2822" t="s">
        <v>8036</v>
      </c>
      <c r="AD6" s="2822" t="s">
        <v>8037</v>
      </c>
      <c r="AE6" s="2822" t="s">
        <v>8038</v>
      </c>
      <c r="AF6" s="2822" t="s">
        <v>8039</v>
      </c>
      <c r="AG6" s="2822" t="s">
        <v>8040</v>
      </c>
      <c r="AH6" s="2822" t="s">
        <v>8041</v>
      </c>
      <c r="AI6" s="2822" t="s">
        <v>8042</v>
      </c>
      <c r="AJ6" s="2822" t="s">
        <v>8043</v>
      </c>
      <c r="AK6" s="2822" t="s">
        <v>8044</v>
      </c>
      <c r="AL6" s="2822" t="s">
        <v>8045</v>
      </c>
      <c r="AM6" s="2822" t="s">
        <v>8046</v>
      </c>
      <c r="AN6" s="2822" t="s">
        <v>8047</v>
      </c>
      <c r="AO6" s="2833" t="s">
        <v>8048</v>
      </c>
      <c r="AP6" s="2833" t="s">
        <v>8049</v>
      </c>
      <c r="AR6" s="5392"/>
    </row>
    <row r="7" spans="1:48" ht="15.75" customHeight="1" thickTop="1" thickBot="1">
      <c r="A7" s="3130" t="s">
        <v>729</v>
      </c>
      <c r="Y7" s="2817"/>
      <c r="Z7" s="2817"/>
      <c r="AA7" s="2817"/>
      <c r="AB7" s="2817"/>
      <c r="AC7" s="2817"/>
      <c r="AD7" s="2817"/>
      <c r="AE7" s="2817"/>
      <c r="AF7" s="2817"/>
      <c r="AG7" s="2817"/>
      <c r="AH7" s="2817"/>
      <c r="AI7" s="2817"/>
      <c r="AJ7" s="2817"/>
      <c r="AK7" s="2817"/>
      <c r="AL7" s="2817"/>
      <c r="AM7" s="2817"/>
      <c r="AN7" s="2817"/>
      <c r="AO7" s="2817"/>
      <c r="AP7" s="2817"/>
      <c r="AR7" s="2776"/>
      <c r="AU7" s="425">
        <f t="shared" ref="AU7" si="0">IF( COUNTBLANK(I7:AO7) = AV7, 0, rngIncomplete )</f>
        <v>0</v>
      </c>
      <c r="AV7" s="994">
        <v>33</v>
      </c>
    </row>
    <row r="8" spans="1:48" ht="15.6" thickTop="1">
      <c r="B8" s="3707" t="s">
        <v>5868</v>
      </c>
      <c r="C8" s="2781"/>
      <c r="D8" s="2781"/>
      <c r="E8" s="2781"/>
      <c r="F8" s="2781"/>
      <c r="G8" s="2780" t="s">
        <v>731</v>
      </c>
      <c r="H8" s="2780">
        <v>3</v>
      </c>
      <c r="I8" s="2781"/>
      <c r="J8" s="2781"/>
      <c r="K8" s="2781"/>
      <c r="L8" s="2781"/>
      <c r="M8" s="2781"/>
      <c r="N8" s="2781"/>
      <c r="O8" s="2782"/>
      <c r="P8" s="2783"/>
      <c r="Q8" s="2784"/>
      <c r="R8" s="2781"/>
      <c r="S8" s="2781"/>
      <c r="T8" s="2781"/>
      <c r="U8" s="2781"/>
      <c r="V8" s="2781"/>
      <c r="W8" s="2782"/>
      <c r="Y8" s="2830"/>
      <c r="Z8" s="2831"/>
      <c r="AA8" s="2831"/>
      <c r="AB8" s="2831"/>
      <c r="AC8" s="2831"/>
      <c r="AD8" s="2831"/>
      <c r="AE8" s="2831"/>
      <c r="AF8" s="2831"/>
      <c r="AG8" s="2831"/>
      <c r="AH8" s="2831"/>
      <c r="AI8" s="2831"/>
      <c r="AJ8" s="2831"/>
      <c r="AK8" s="2831"/>
      <c r="AL8" s="2831"/>
      <c r="AM8" s="2831"/>
      <c r="AN8" s="4368"/>
      <c r="AO8" s="3490"/>
      <c r="AP8" s="3490"/>
      <c r="AR8" s="2547" t="s">
        <v>8050</v>
      </c>
      <c r="AU8" s="425" t="str">
        <f t="shared" ref="AU8:AU71" si="1">IF( COUNTBLANK(I8:AP8) = AV8, 0, rngIncomplete )</f>
        <v>Please complete all cells in row</v>
      </c>
      <c r="AV8" s="3132">
        <v>2</v>
      </c>
    </row>
    <row r="9" spans="1:48" ht="15">
      <c r="B9" s="2790" t="s">
        <v>5871</v>
      </c>
      <c r="C9" s="3655"/>
      <c r="D9" s="3655"/>
      <c r="E9" s="3655"/>
      <c r="F9" s="3655"/>
      <c r="G9" s="2792" t="s">
        <v>731</v>
      </c>
      <c r="H9" s="2792">
        <v>3</v>
      </c>
      <c r="I9" s="2793"/>
      <c r="J9" s="2793"/>
      <c r="K9" s="2793"/>
      <c r="L9" s="2793"/>
      <c r="M9" s="2793"/>
      <c r="N9" s="2793"/>
      <c r="O9" s="2794"/>
      <c r="P9" s="2783"/>
      <c r="Q9" s="2795"/>
      <c r="R9" s="2793"/>
      <c r="S9" s="2793"/>
      <c r="T9" s="2793"/>
      <c r="U9" s="2793"/>
      <c r="V9" s="2793"/>
      <c r="W9" s="2794"/>
      <c r="Y9" s="3928"/>
      <c r="Z9" s="3929"/>
      <c r="AA9" s="3929"/>
      <c r="AB9" s="3929"/>
      <c r="AC9" s="3929"/>
      <c r="AD9" s="3929"/>
      <c r="AE9" s="3929"/>
      <c r="AF9" s="3929"/>
      <c r="AG9" s="3929"/>
      <c r="AH9" s="3929"/>
      <c r="AI9" s="3929"/>
      <c r="AJ9" s="3929"/>
      <c r="AK9" s="3929"/>
      <c r="AL9" s="3929"/>
      <c r="AM9" s="3929"/>
      <c r="AN9" s="4369"/>
      <c r="AO9" s="3930"/>
      <c r="AP9" s="3930"/>
      <c r="AR9" s="2548" t="s">
        <v>8051</v>
      </c>
      <c r="AU9" s="425" t="str">
        <f t="shared" si="1"/>
        <v>Please complete all cells in row</v>
      </c>
      <c r="AV9" s="3132">
        <v>2</v>
      </c>
    </row>
    <row r="10" spans="1:48" ht="15">
      <c r="B10" s="2790" t="s">
        <v>5873</v>
      </c>
      <c r="C10" s="3655"/>
      <c r="D10" s="3655"/>
      <c r="E10" s="3655"/>
      <c r="F10" s="3655"/>
      <c r="G10" s="2792" t="s">
        <v>731</v>
      </c>
      <c r="H10" s="2792">
        <v>3</v>
      </c>
      <c r="I10" s="2793"/>
      <c r="J10" s="2793"/>
      <c r="K10" s="2793"/>
      <c r="L10" s="2793"/>
      <c r="M10" s="2793"/>
      <c r="N10" s="2793"/>
      <c r="O10" s="2794"/>
      <c r="P10" s="2783"/>
      <c r="Q10" s="2795"/>
      <c r="R10" s="2793"/>
      <c r="S10" s="2793"/>
      <c r="T10" s="2793"/>
      <c r="U10" s="2793"/>
      <c r="V10" s="2793"/>
      <c r="W10" s="2794"/>
      <c r="Y10" s="3928"/>
      <c r="Z10" s="3929"/>
      <c r="AA10" s="3929"/>
      <c r="AB10" s="3929"/>
      <c r="AC10" s="3929"/>
      <c r="AD10" s="3929"/>
      <c r="AE10" s="3929"/>
      <c r="AF10" s="3929"/>
      <c r="AG10" s="3929"/>
      <c r="AH10" s="3929"/>
      <c r="AI10" s="3929"/>
      <c r="AJ10" s="3929"/>
      <c r="AK10" s="3929"/>
      <c r="AL10" s="3929"/>
      <c r="AM10" s="3929"/>
      <c r="AN10" s="4369"/>
      <c r="AO10" s="3930"/>
      <c r="AP10" s="3930"/>
      <c r="AR10" s="2548" t="s">
        <v>8052</v>
      </c>
      <c r="AU10" s="425" t="str">
        <f t="shared" si="1"/>
        <v>Please complete all cells in row</v>
      </c>
      <c r="AV10" s="3132">
        <v>2</v>
      </c>
    </row>
    <row r="11" spans="1:48" ht="15">
      <c r="B11" s="2790" t="s">
        <v>5875</v>
      </c>
      <c r="C11" s="3655"/>
      <c r="D11" s="3655"/>
      <c r="E11" s="3655"/>
      <c r="F11" s="3655"/>
      <c r="G11" s="2792" t="s">
        <v>731</v>
      </c>
      <c r="H11" s="2792">
        <v>3</v>
      </c>
      <c r="I11" s="2793"/>
      <c r="J11" s="2793"/>
      <c r="K11" s="2793"/>
      <c r="L11" s="2793"/>
      <c r="M11" s="2793"/>
      <c r="N11" s="2793"/>
      <c r="O11" s="2794"/>
      <c r="P11" s="2800"/>
      <c r="Q11" s="2795"/>
      <c r="R11" s="2793"/>
      <c r="S11" s="2793"/>
      <c r="T11" s="2793"/>
      <c r="U11" s="2793"/>
      <c r="V11" s="2793"/>
      <c r="W11" s="2794"/>
      <c r="Y11" s="3928"/>
      <c r="Z11" s="3929"/>
      <c r="AA11" s="3929"/>
      <c r="AB11" s="3929"/>
      <c r="AC11" s="3929"/>
      <c r="AD11" s="3929"/>
      <c r="AE11" s="3929"/>
      <c r="AF11" s="3929"/>
      <c r="AG11" s="3929"/>
      <c r="AH11" s="3929"/>
      <c r="AI11" s="3929"/>
      <c r="AJ11" s="3929"/>
      <c r="AK11" s="3929"/>
      <c r="AL11" s="3929"/>
      <c r="AM11" s="3929"/>
      <c r="AN11" s="4369"/>
      <c r="AO11" s="3930"/>
      <c r="AP11" s="3930"/>
      <c r="AR11" s="2548" t="s">
        <v>8053</v>
      </c>
      <c r="AU11" s="425" t="str">
        <f t="shared" si="1"/>
        <v>Please complete all cells in row</v>
      </c>
      <c r="AV11" s="3132">
        <v>2</v>
      </c>
    </row>
    <row r="12" spans="1:48" ht="15">
      <c r="B12" s="2790" t="s">
        <v>5877</v>
      </c>
      <c r="C12" s="3655"/>
      <c r="D12" s="3655"/>
      <c r="E12" s="3655"/>
      <c r="F12" s="3655"/>
      <c r="G12" s="2792" t="s">
        <v>731</v>
      </c>
      <c r="H12" s="2792">
        <v>3</v>
      </c>
      <c r="I12" s="2793"/>
      <c r="J12" s="2793"/>
      <c r="K12" s="2793"/>
      <c r="L12" s="2793"/>
      <c r="M12" s="2793"/>
      <c r="N12" s="2793"/>
      <c r="O12" s="2794"/>
      <c r="P12" s="2800"/>
      <c r="Q12" s="2795"/>
      <c r="R12" s="2793"/>
      <c r="S12" s="2793"/>
      <c r="T12" s="2793"/>
      <c r="U12" s="2793"/>
      <c r="V12" s="2793"/>
      <c r="W12" s="2794"/>
      <c r="Y12" s="3928"/>
      <c r="Z12" s="3929"/>
      <c r="AA12" s="3929"/>
      <c r="AB12" s="3929"/>
      <c r="AC12" s="3929"/>
      <c r="AD12" s="3929"/>
      <c r="AE12" s="3929"/>
      <c r="AF12" s="3929"/>
      <c r="AG12" s="3929"/>
      <c r="AH12" s="3929"/>
      <c r="AI12" s="3929"/>
      <c r="AJ12" s="3929"/>
      <c r="AK12" s="3929"/>
      <c r="AL12" s="3929"/>
      <c r="AM12" s="3929"/>
      <c r="AN12" s="4369"/>
      <c r="AO12" s="3930"/>
      <c r="AP12" s="3930"/>
      <c r="AR12" s="2548" t="s">
        <v>8054</v>
      </c>
      <c r="AU12" s="425" t="str">
        <f t="shared" si="1"/>
        <v>Please complete all cells in row</v>
      </c>
      <c r="AV12" s="3132">
        <v>2</v>
      </c>
    </row>
    <row r="13" spans="1:48" ht="15">
      <c r="B13" s="2790" t="s">
        <v>5879</v>
      </c>
      <c r="C13" s="3655"/>
      <c r="D13" s="3655"/>
      <c r="E13" s="3655"/>
      <c r="F13" s="3655"/>
      <c r="G13" s="2792" t="s">
        <v>731</v>
      </c>
      <c r="H13" s="2792">
        <v>3</v>
      </c>
      <c r="I13" s="2793"/>
      <c r="J13" s="2793"/>
      <c r="K13" s="2793"/>
      <c r="L13" s="2793"/>
      <c r="M13" s="2793"/>
      <c r="N13" s="2793"/>
      <c r="O13" s="2794"/>
      <c r="P13" s="2800"/>
      <c r="Q13" s="2795"/>
      <c r="R13" s="2793"/>
      <c r="S13" s="2793"/>
      <c r="T13" s="2793"/>
      <c r="U13" s="2793"/>
      <c r="V13" s="2793"/>
      <c r="W13" s="2794"/>
      <c r="Y13" s="3928"/>
      <c r="Z13" s="3929"/>
      <c r="AA13" s="3929"/>
      <c r="AB13" s="3929"/>
      <c r="AC13" s="3929"/>
      <c r="AD13" s="3929"/>
      <c r="AE13" s="3929"/>
      <c r="AF13" s="3929"/>
      <c r="AG13" s="3929"/>
      <c r="AH13" s="3929"/>
      <c r="AI13" s="3929"/>
      <c r="AJ13" s="3929"/>
      <c r="AK13" s="3929"/>
      <c r="AL13" s="3929"/>
      <c r="AM13" s="3929"/>
      <c r="AN13" s="4369"/>
      <c r="AO13" s="3930"/>
      <c r="AP13" s="3930"/>
      <c r="AR13" s="2548" t="s">
        <v>8055</v>
      </c>
      <c r="AU13" s="425" t="str">
        <f t="shared" si="1"/>
        <v>Please complete all cells in row</v>
      </c>
      <c r="AV13" s="3132">
        <v>2</v>
      </c>
    </row>
    <row r="14" spans="1:48" ht="15">
      <c r="B14" s="2790" t="s">
        <v>5881</v>
      </c>
      <c r="C14" s="3655"/>
      <c r="D14" s="3655"/>
      <c r="E14" s="3655"/>
      <c r="F14" s="3655"/>
      <c r="G14" s="2792" t="s">
        <v>731</v>
      </c>
      <c r="H14" s="2792">
        <v>3</v>
      </c>
      <c r="I14" s="2793"/>
      <c r="J14" s="2793"/>
      <c r="K14" s="2793"/>
      <c r="L14" s="2793"/>
      <c r="M14" s="2793"/>
      <c r="N14" s="2793"/>
      <c r="O14" s="2794"/>
      <c r="P14" s="2800"/>
      <c r="Q14" s="2795"/>
      <c r="R14" s="2793"/>
      <c r="S14" s="2793"/>
      <c r="T14" s="2793"/>
      <c r="U14" s="2793"/>
      <c r="V14" s="2793"/>
      <c r="W14" s="2794"/>
      <c r="Y14" s="3928"/>
      <c r="Z14" s="3929"/>
      <c r="AA14" s="3929"/>
      <c r="AB14" s="3929"/>
      <c r="AC14" s="3929"/>
      <c r="AD14" s="3929"/>
      <c r="AE14" s="3929"/>
      <c r="AF14" s="3929"/>
      <c r="AG14" s="3929"/>
      <c r="AH14" s="3929"/>
      <c r="AI14" s="3929"/>
      <c r="AJ14" s="3929"/>
      <c r="AK14" s="3929"/>
      <c r="AL14" s="3929"/>
      <c r="AM14" s="3929"/>
      <c r="AN14" s="4369"/>
      <c r="AO14" s="3930"/>
      <c r="AP14" s="3930"/>
      <c r="AR14" s="2548" t="s">
        <v>8056</v>
      </c>
      <c r="AU14" s="425" t="str">
        <f t="shared" si="1"/>
        <v>Please complete all cells in row</v>
      </c>
      <c r="AV14" s="3132">
        <v>2</v>
      </c>
    </row>
    <row r="15" spans="1:48" ht="15">
      <c r="B15" s="2790" t="s">
        <v>5883</v>
      </c>
      <c r="C15" s="3655"/>
      <c r="D15" s="3655"/>
      <c r="E15" s="3655"/>
      <c r="F15" s="3655"/>
      <c r="G15" s="2792" t="s">
        <v>731</v>
      </c>
      <c r="H15" s="2792">
        <v>3</v>
      </c>
      <c r="I15" s="2793"/>
      <c r="J15" s="2793"/>
      <c r="K15" s="2793"/>
      <c r="L15" s="2793"/>
      <c r="M15" s="2793"/>
      <c r="N15" s="2793"/>
      <c r="O15" s="2794"/>
      <c r="P15" s="2800"/>
      <c r="Q15" s="2795"/>
      <c r="R15" s="2793"/>
      <c r="S15" s="2793"/>
      <c r="T15" s="2793"/>
      <c r="U15" s="2793"/>
      <c r="V15" s="2793"/>
      <c r="W15" s="2794"/>
      <c r="Y15" s="3928"/>
      <c r="Z15" s="3929"/>
      <c r="AA15" s="3929"/>
      <c r="AB15" s="3929"/>
      <c r="AC15" s="3929"/>
      <c r="AD15" s="3929"/>
      <c r="AE15" s="3929"/>
      <c r="AF15" s="3929"/>
      <c r="AG15" s="3929"/>
      <c r="AH15" s="3929"/>
      <c r="AI15" s="3929"/>
      <c r="AJ15" s="3929"/>
      <c r="AK15" s="3929"/>
      <c r="AL15" s="3929"/>
      <c r="AM15" s="3929"/>
      <c r="AN15" s="4369"/>
      <c r="AO15" s="3930"/>
      <c r="AP15" s="3930"/>
      <c r="AR15" s="2548" t="s">
        <v>8057</v>
      </c>
      <c r="AU15" s="425" t="str">
        <f t="shared" si="1"/>
        <v>Please complete all cells in row</v>
      </c>
      <c r="AV15" s="3132">
        <v>2</v>
      </c>
    </row>
    <row r="16" spans="1:48" ht="15">
      <c r="B16" s="2790" t="s">
        <v>5885</v>
      </c>
      <c r="C16" s="3655"/>
      <c r="D16" s="3655"/>
      <c r="E16" s="3655"/>
      <c r="F16" s="3655"/>
      <c r="G16" s="2792" t="s">
        <v>731</v>
      </c>
      <c r="H16" s="2792">
        <v>3</v>
      </c>
      <c r="I16" s="2793"/>
      <c r="J16" s="2793"/>
      <c r="K16" s="2793"/>
      <c r="L16" s="2793"/>
      <c r="M16" s="2793"/>
      <c r="N16" s="2793"/>
      <c r="O16" s="2794"/>
      <c r="P16" s="2800"/>
      <c r="Q16" s="2795"/>
      <c r="R16" s="2793"/>
      <c r="S16" s="2793"/>
      <c r="T16" s="2793"/>
      <c r="U16" s="2793"/>
      <c r="V16" s="2793"/>
      <c r="W16" s="2794"/>
      <c r="Y16" s="3928"/>
      <c r="Z16" s="3929"/>
      <c r="AA16" s="3929"/>
      <c r="AB16" s="3929"/>
      <c r="AC16" s="3929"/>
      <c r="AD16" s="3929"/>
      <c r="AE16" s="3929"/>
      <c r="AF16" s="3929"/>
      <c r="AG16" s="3929"/>
      <c r="AH16" s="3929"/>
      <c r="AI16" s="3929"/>
      <c r="AJ16" s="3929"/>
      <c r="AK16" s="3929"/>
      <c r="AL16" s="3929"/>
      <c r="AM16" s="3929"/>
      <c r="AN16" s="4369"/>
      <c r="AO16" s="3930"/>
      <c r="AP16" s="3930"/>
      <c r="AR16" s="2548" t="s">
        <v>8058</v>
      </c>
      <c r="AU16" s="425" t="str">
        <f t="shared" si="1"/>
        <v>Please complete all cells in row</v>
      </c>
      <c r="AV16" s="3132">
        <v>2</v>
      </c>
    </row>
    <row r="17" spans="2:48" ht="15">
      <c r="B17" s="2790" t="s">
        <v>5887</v>
      </c>
      <c r="C17" s="3655"/>
      <c r="D17" s="3655"/>
      <c r="E17" s="3655"/>
      <c r="F17" s="3655"/>
      <c r="G17" s="2792" t="s">
        <v>731</v>
      </c>
      <c r="H17" s="2792">
        <v>3</v>
      </c>
      <c r="I17" s="2793"/>
      <c r="J17" s="2793"/>
      <c r="K17" s="2793"/>
      <c r="L17" s="2793"/>
      <c r="M17" s="2793"/>
      <c r="N17" s="2793"/>
      <c r="O17" s="2794"/>
      <c r="P17" s="2800"/>
      <c r="Q17" s="2795"/>
      <c r="R17" s="2793"/>
      <c r="S17" s="2793"/>
      <c r="T17" s="2793"/>
      <c r="U17" s="2793"/>
      <c r="V17" s="2793"/>
      <c r="W17" s="2794"/>
      <c r="Y17" s="3928"/>
      <c r="Z17" s="3929"/>
      <c r="AA17" s="3929"/>
      <c r="AB17" s="3929"/>
      <c r="AC17" s="3929"/>
      <c r="AD17" s="3929"/>
      <c r="AE17" s="3929"/>
      <c r="AF17" s="3929"/>
      <c r="AG17" s="3929"/>
      <c r="AH17" s="3929"/>
      <c r="AI17" s="3929"/>
      <c r="AJ17" s="3929"/>
      <c r="AK17" s="3929"/>
      <c r="AL17" s="3929"/>
      <c r="AM17" s="3929"/>
      <c r="AN17" s="4369"/>
      <c r="AO17" s="3930"/>
      <c r="AP17" s="3930"/>
      <c r="AR17" s="2548" t="s">
        <v>8059</v>
      </c>
      <c r="AU17" s="425" t="str">
        <f t="shared" si="1"/>
        <v>Please complete all cells in row</v>
      </c>
      <c r="AV17" s="3132">
        <v>2</v>
      </c>
    </row>
    <row r="18" spans="2:48" ht="15">
      <c r="B18" s="2790" t="s">
        <v>5889</v>
      </c>
      <c r="C18" s="3655"/>
      <c r="D18" s="3655"/>
      <c r="E18" s="3655"/>
      <c r="F18" s="3655"/>
      <c r="G18" s="2792" t="s">
        <v>731</v>
      </c>
      <c r="H18" s="2792">
        <v>3</v>
      </c>
      <c r="I18" s="2793"/>
      <c r="J18" s="2793"/>
      <c r="K18" s="2793"/>
      <c r="L18" s="2793"/>
      <c r="M18" s="2793"/>
      <c r="N18" s="2793"/>
      <c r="O18" s="2794"/>
      <c r="P18" s="2800"/>
      <c r="Q18" s="2795"/>
      <c r="R18" s="2793"/>
      <c r="S18" s="2793"/>
      <c r="T18" s="2793"/>
      <c r="U18" s="2793"/>
      <c r="V18" s="2793"/>
      <c r="W18" s="2794"/>
      <c r="Y18" s="3928"/>
      <c r="Z18" s="3929"/>
      <c r="AA18" s="3929"/>
      <c r="AB18" s="3929"/>
      <c r="AC18" s="3929"/>
      <c r="AD18" s="3929"/>
      <c r="AE18" s="3929"/>
      <c r="AF18" s="3929"/>
      <c r="AG18" s="3929"/>
      <c r="AH18" s="3929"/>
      <c r="AI18" s="3929"/>
      <c r="AJ18" s="3929"/>
      <c r="AK18" s="3929"/>
      <c r="AL18" s="3929"/>
      <c r="AM18" s="3929"/>
      <c r="AN18" s="4369"/>
      <c r="AO18" s="3930"/>
      <c r="AP18" s="3930"/>
      <c r="AR18" s="2548" t="s">
        <v>8060</v>
      </c>
      <c r="AU18" s="425" t="str">
        <f t="shared" si="1"/>
        <v>Please complete all cells in row</v>
      </c>
      <c r="AV18" s="3132">
        <v>2</v>
      </c>
    </row>
    <row r="19" spans="2:48" ht="15">
      <c r="B19" s="2790" t="s">
        <v>5891</v>
      </c>
      <c r="C19" s="3655"/>
      <c r="D19" s="3655"/>
      <c r="E19" s="3655"/>
      <c r="F19" s="3655"/>
      <c r="G19" s="2792" t="s">
        <v>731</v>
      </c>
      <c r="H19" s="2792">
        <v>3</v>
      </c>
      <c r="I19" s="2793"/>
      <c r="J19" s="2793"/>
      <c r="K19" s="2793"/>
      <c r="L19" s="2793"/>
      <c r="M19" s="2793"/>
      <c r="N19" s="2793"/>
      <c r="O19" s="2794"/>
      <c r="P19" s="2800"/>
      <c r="Q19" s="2795"/>
      <c r="R19" s="2793"/>
      <c r="S19" s="2793"/>
      <c r="T19" s="2793"/>
      <c r="U19" s="2793"/>
      <c r="V19" s="2793"/>
      <c r="W19" s="2794"/>
      <c r="Y19" s="3928"/>
      <c r="Z19" s="3929"/>
      <c r="AA19" s="3929"/>
      <c r="AB19" s="3929"/>
      <c r="AC19" s="3929"/>
      <c r="AD19" s="3929"/>
      <c r="AE19" s="3929"/>
      <c r="AF19" s="3929"/>
      <c r="AG19" s="3929"/>
      <c r="AH19" s="3929"/>
      <c r="AI19" s="3929"/>
      <c r="AJ19" s="3929"/>
      <c r="AK19" s="3929"/>
      <c r="AL19" s="3929"/>
      <c r="AM19" s="3929"/>
      <c r="AN19" s="4369"/>
      <c r="AO19" s="3930"/>
      <c r="AP19" s="3930"/>
      <c r="AR19" s="2548" t="s">
        <v>8061</v>
      </c>
      <c r="AU19" s="425" t="str">
        <f t="shared" si="1"/>
        <v>Please complete all cells in row</v>
      </c>
      <c r="AV19" s="3132">
        <v>2</v>
      </c>
    </row>
    <row r="20" spans="2:48" ht="15.75" customHeight="1">
      <c r="B20" s="2790" t="s">
        <v>5893</v>
      </c>
      <c r="C20" s="3655"/>
      <c r="D20" s="3655"/>
      <c r="E20" s="3655"/>
      <c r="F20" s="3655"/>
      <c r="G20" s="2792" t="s">
        <v>731</v>
      </c>
      <c r="H20" s="2792">
        <v>3</v>
      </c>
      <c r="I20" s="2793"/>
      <c r="J20" s="2793"/>
      <c r="K20" s="2793"/>
      <c r="L20" s="2793"/>
      <c r="M20" s="2793"/>
      <c r="N20" s="2793"/>
      <c r="O20" s="2794"/>
      <c r="P20" s="2800"/>
      <c r="Q20" s="2795"/>
      <c r="R20" s="2793"/>
      <c r="S20" s="2793"/>
      <c r="T20" s="2793"/>
      <c r="U20" s="2793"/>
      <c r="V20" s="2793"/>
      <c r="W20" s="2794"/>
      <c r="Y20" s="3928"/>
      <c r="Z20" s="3929"/>
      <c r="AA20" s="3929"/>
      <c r="AB20" s="3929"/>
      <c r="AC20" s="3929"/>
      <c r="AD20" s="3929"/>
      <c r="AE20" s="3929"/>
      <c r="AF20" s="3929"/>
      <c r="AG20" s="3929"/>
      <c r="AH20" s="3929"/>
      <c r="AI20" s="3929"/>
      <c r="AJ20" s="3929"/>
      <c r="AK20" s="3929"/>
      <c r="AL20" s="3929"/>
      <c r="AM20" s="3929"/>
      <c r="AN20" s="4369"/>
      <c r="AO20" s="3930"/>
      <c r="AP20" s="3930"/>
      <c r="AR20" s="2548" t="s">
        <v>8062</v>
      </c>
      <c r="AU20" s="425" t="str">
        <f t="shared" si="1"/>
        <v>Please complete all cells in row</v>
      </c>
      <c r="AV20" s="3132">
        <v>2</v>
      </c>
    </row>
    <row r="21" spans="2:48" ht="15.75" customHeight="1">
      <c r="B21" s="2790" t="s">
        <v>5895</v>
      </c>
      <c r="C21" s="3655"/>
      <c r="D21" s="3655"/>
      <c r="E21" s="3655"/>
      <c r="F21" s="3655"/>
      <c r="G21" s="2792" t="s">
        <v>731</v>
      </c>
      <c r="H21" s="2792">
        <v>3</v>
      </c>
      <c r="I21" s="2793"/>
      <c r="J21" s="2793"/>
      <c r="K21" s="2793"/>
      <c r="L21" s="2793"/>
      <c r="M21" s="2793"/>
      <c r="N21" s="2793"/>
      <c r="O21" s="2794"/>
      <c r="P21" s="2800"/>
      <c r="Q21" s="2795"/>
      <c r="R21" s="2793"/>
      <c r="S21" s="2793"/>
      <c r="T21" s="2793"/>
      <c r="U21" s="2793"/>
      <c r="V21" s="2793"/>
      <c r="W21" s="2794"/>
      <c r="Y21" s="3928"/>
      <c r="Z21" s="3929"/>
      <c r="AA21" s="3929"/>
      <c r="AB21" s="3929"/>
      <c r="AC21" s="3929"/>
      <c r="AD21" s="3929"/>
      <c r="AE21" s="3929"/>
      <c r="AF21" s="3929"/>
      <c r="AG21" s="3929"/>
      <c r="AH21" s="3929"/>
      <c r="AI21" s="3929"/>
      <c r="AJ21" s="3929"/>
      <c r="AK21" s="3929"/>
      <c r="AL21" s="3929"/>
      <c r="AM21" s="3929"/>
      <c r="AN21" s="4369"/>
      <c r="AO21" s="3930"/>
      <c r="AP21" s="3930"/>
      <c r="AR21" s="2548" t="s">
        <v>8063</v>
      </c>
      <c r="AU21" s="425" t="str">
        <f t="shared" si="1"/>
        <v>Please complete all cells in row</v>
      </c>
      <c r="AV21" s="3132">
        <v>2</v>
      </c>
    </row>
    <row r="22" spans="2:48" ht="15.75" customHeight="1">
      <c r="B22" s="2790" t="s">
        <v>5897</v>
      </c>
      <c r="C22" s="3655"/>
      <c r="D22" s="3655"/>
      <c r="E22" s="3655"/>
      <c r="F22" s="3655"/>
      <c r="G22" s="2792" t="s">
        <v>731</v>
      </c>
      <c r="H22" s="2792">
        <v>3</v>
      </c>
      <c r="I22" s="2793"/>
      <c r="J22" s="2793"/>
      <c r="K22" s="2793"/>
      <c r="L22" s="2793"/>
      <c r="M22" s="2793"/>
      <c r="N22" s="2793"/>
      <c r="O22" s="2794"/>
      <c r="P22" s="2800"/>
      <c r="Q22" s="2795"/>
      <c r="R22" s="2793"/>
      <c r="S22" s="2793"/>
      <c r="T22" s="2793"/>
      <c r="U22" s="2793"/>
      <c r="V22" s="2793"/>
      <c r="W22" s="2794"/>
      <c r="Y22" s="3928"/>
      <c r="Z22" s="3929"/>
      <c r="AA22" s="3929"/>
      <c r="AB22" s="3929"/>
      <c r="AC22" s="3929"/>
      <c r="AD22" s="3929"/>
      <c r="AE22" s="3929"/>
      <c r="AF22" s="3929"/>
      <c r="AG22" s="3929"/>
      <c r="AH22" s="3929"/>
      <c r="AI22" s="3929"/>
      <c r="AJ22" s="3929"/>
      <c r="AK22" s="3929"/>
      <c r="AL22" s="3929"/>
      <c r="AM22" s="3929"/>
      <c r="AN22" s="4369"/>
      <c r="AO22" s="3930"/>
      <c r="AP22" s="3930"/>
      <c r="AR22" s="2548" t="s">
        <v>8064</v>
      </c>
      <c r="AU22" s="425" t="str">
        <f t="shared" si="1"/>
        <v>Please complete all cells in row</v>
      </c>
      <c r="AV22" s="3132">
        <v>2</v>
      </c>
    </row>
    <row r="23" spans="2:48" ht="15.75" customHeight="1">
      <c r="B23" s="2790" t="s">
        <v>5899</v>
      </c>
      <c r="C23" s="3655"/>
      <c r="D23" s="3655"/>
      <c r="E23" s="3655"/>
      <c r="F23" s="3655"/>
      <c r="G23" s="2792" t="s">
        <v>731</v>
      </c>
      <c r="H23" s="2792">
        <v>3</v>
      </c>
      <c r="I23" s="2793"/>
      <c r="J23" s="2793"/>
      <c r="K23" s="2793"/>
      <c r="L23" s="2793"/>
      <c r="M23" s="2793"/>
      <c r="N23" s="2793"/>
      <c r="O23" s="2794"/>
      <c r="P23" s="2800"/>
      <c r="Q23" s="2795"/>
      <c r="R23" s="2793"/>
      <c r="S23" s="2793"/>
      <c r="T23" s="2793"/>
      <c r="U23" s="2793"/>
      <c r="V23" s="2793"/>
      <c r="W23" s="2794"/>
      <c r="Y23" s="3928"/>
      <c r="Z23" s="3929"/>
      <c r="AA23" s="3929"/>
      <c r="AB23" s="3929"/>
      <c r="AC23" s="3929"/>
      <c r="AD23" s="3929"/>
      <c r="AE23" s="3929"/>
      <c r="AF23" s="3929"/>
      <c r="AG23" s="3929"/>
      <c r="AH23" s="3929"/>
      <c r="AI23" s="3929"/>
      <c r="AJ23" s="3929"/>
      <c r="AK23" s="3929"/>
      <c r="AL23" s="3929"/>
      <c r="AM23" s="3929"/>
      <c r="AN23" s="4369"/>
      <c r="AO23" s="3930"/>
      <c r="AP23" s="3930"/>
      <c r="AR23" s="2548" t="s">
        <v>8065</v>
      </c>
      <c r="AU23" s="425" t="str">
        <f t="shared" si="1"/>
        <v>Please complete all cells in row</v>
      </c>
      <c r="AV23" s="3132">
        <v>2</v>
      </c>
    </row>
    <row r="24" spans="2:48" ht="15.75" customHeight="1">
      <c r="B24" s="2790" t="s">
        <v>5901</v>
      </c>
      <c r="C24" s="3655"/>
      <c r="D24" s="3655"/>
      <c r="E24" s="3655"/>
      <c r="F24" s="3655"/>
      <c r="G24" s="2792" t="s">
        <v>731</v>
      </c>
      <c r="H24" s="2792">
        <v>3</v>
      </c>
      <c r="I24" s="2793"/>
      <c r="J24" s="2793"/>
      <c r="K24" s="2793"/>
      <c r="L24" s="2793"/>
      <c r="M24" s="2793"/>
      <c r="N24" s="2793"/>
      <c r="O24" s="2794"/>
      <c r="P24" s="2800"/>
      <c r="Q24" s="2795"/>
      <c r="R24" s="2793"/>
      <c r="S24" s="2793"/>
      <c r="T24" s="2793"/>
      <c r="U24" s="2793"/>
      <c r="V24" s="2793"/>
      <c r="W24" s="2794"/>
      <c r="Y24" s="3928"/>
      <c r="Z24" s="3929"/>
      <c r="AA24" s="3929"/>
      <c r="AB24" s="3929"/>
      <c r="AC24" s="3929"/>
      <c r="AD24" s="3929"/>
      <c r="AE24" s="3929"/>
      <c r="AF24" s="3929"/>
      <c r="AG24" s="3929"/>
      <c r="AH24" s="3929"/>
      <c r="AI24" s="3929"/>
      <c r="AJ24" s="3929"/>
      <c r="AK24" s="3929"/>
      <c r="AL24" s="3929"/>
      <c r="AM24" s="3929"/>
      <c r="AN24" s="4369"/>
      <c r="AO24" s="3930"/>
      <c r="AP24" s="3930"/>
      <c r="AR24" s="2548" t="s">
        <v>8066</v>
      </c>
      <c r="AU24" s="425" t="str">
        <f t="shared" si="1"/>
        <v>Please complete all cells in row</v>
      </c>
      <c r="AV24" s="3132">
        <v>2</v>
      </c>
    </row>
    <row r="25" spans="2:48" ht="15.75" customHeight="1">
      <c r="B25" s="2790" t="s">
        <v>5903</v>
      </c>
      <c r="C25" s="3655"/>
      <c r="D25" s="3655"/>
      <c r="E25" s="3655"/>
      <c r="F25" s="3655"/>
      <c r="G25" s="2792" t="s">
        <v>731</v>
      </c>
      <c r="H25" s="2792">
        <v>3</v>
      </c>
      <c r="I25" s="2793"/>
      <c r="J25" s="2793"/>
      <c r="K25" s="2793"/>
      <c r="L25" s="2793"/>
      <c r="M25" s="2793"/>
      <c r="N25" s="2793"/>
      <c r="O25" s="2794"/>
      <c r="P25" s="2800"/>
      <c r="Q25" s="2795"/>
      <c r="R25" s="2793"/>
      <c r="S25" s="2793"/>
      <c r="T25" s="2793"/>
      <c r="U25" s="2793"/>
      <c r="V25" s="2793"/>
      <c r="W25" s="2794"/>
      <c r="Y25" s="3928"/>
      <c r="Z25" s="3929"/>
      <c r="AA25" s="3929"/>
      <c r="AB25" s="3929"/>
      <c r="AC25" s="3929"/>
      <c r="AD25" s="3929"/>
      <c r="AE25" s="3929"/>
      <c r="AF25" s="3929"/>
      <c r="AG25" s="3929"/>
      <c r="AH25" s="3929"/>
      <c r="AI25" s="3929"/>
      <c r="AJ25" s="3929"/>
      <c r="AK25" s="3929"/>
      <c r="AL25" s="3929"/>
      <c r="AM25" s="3929"/>
      <c r="AN25" s="4369"/>
      <c r="AO25" s="3930"/>
      <c r="AP25" s="3930"/>
      <c r="AR25" s="2548" t="s">
        <v>8067</v>
      </c>
      <c r="AU25" s="425" t="str">
        <f t="shared" si="1"/>
        <v>Please complete all cells in row</v>
      </c>
      <c r="AV25" s="3132">
        <v>2</v>
      </c>
    </row>
    <row r="26" spans="2:48" ht="15.75" customHeight="1">
      <c r="B26" s="2790" t="s">
        <v>5905</v>
      </c>
      <c r="C26" s="3655"/>
      <c r="D26" s="3655"/>
      <c r="E26" s="3655"/>
      <c r="F26" s="3655"/>
      <c r="G26" s="2792" t="s">
        <v>731</v>
      </c>
      <c r="H26" s="2792">
        <v>3</v>
      </c>
      <c r="I26" s="2793"/>
      <c r="J26" s="2793"/>
      <c r="K26" s="2793"/>
      <c r="L26" s="2793"/>
      <c r="M26" s="2793"/>
      <c r="N26" s="2793"/>
      <c r="O26" s="2794"/>
      <c r="P26" s="2800"/>
      <c r="Q26" s="2795"/>
      <c r="R26" s="2793"/>
      <c r="S26" s="2793"/>
      <c r="T26" s="2793"/>
      <c r="U26" s="2793"/>
      <c r="V26" s="2793"/>
      <c r="W26" s="2794"/>
      <c r="Y26" s="3928"/>
      <c r="Z26" s="3929"/>
      <c r="AA26" s="3929"/>
      <c r="AB26" s="3929"/>
      <c r="AC26" s="3929"/>
      <c r="AD26" s="3929"/>
      <c r="AE26" s="3929"/>
      <c r="AF26" s="3929"/>
      <c r="AG26" s="3929"/>
      <c r="AH26" s="3929"/>
      <c r="AI26" s="3929"/>
      <c r="AJ26" s="3929"/>
      <c r="AK26" s="3929"/>
      <c r="AL26" s="3929"/>
      <c r="AM26" s="3929"/>
      <c r="AN26" s="4369"/>
      <c r="AO26" s="3930"/>
      <c r="AP26" s="3930"/>
      <c r="AR26" s="2548" t="s">
        <v>8068</v>
      </c>
      <c r="AU26" s="425" t="str">
        <f t="shared" si="1"/>
        <v>Please complete all cells in row</v>
      </c>
      <c r="AV26" s="3132">
        <v>2</v>
      </c>
    </row>
    <row r="27" spans="2:48" ht="15.75" customHeight="1">
      <c r="B27" s="2790" t="s">
        <v>5907</v>
      </c>
      <c r="C27" s="3655"/>
      <c r="D27" s="3655"/>
      <c r="E27" s="3655"/>
      <c r="F27" s="3655"/>
      <c r="G27" s="2792" t="s">
        <v>731</v>
      </c>
      <c r="H27" s="2792">
        <v>3</v>
      </c>
      <c r="I27" s="2793"/>
      <c r="J27" s="2793"/>
      <c r="K27" s="2793"/>
      <c r="L27" s="2793"/>
      <c r="M27" s="2793"/>
      <c r="N27" s="2793"/>
      <c r="O27" s="2794"/>
      <c r="P27" s="2800"/>
      <c r="Q27" s="2795"/>
      <c r="R27" s="2793"/>
      <c r="S27" s="2793"/>
      <c r="T27" s="2793"/>
      <c r="U27" s="2793"/>
      <c r="V27" s="2793"/>
      <c r="W27" s="2794"/>
      <c r="Y27" s="3928"/>
      <c r="Z27" s="3929"/>
      <c r="AA27" s="3929"/>
      <c r="AB27" s="3929"/>
      <c r="AC27" s="3929"/>
      <c r="AD27" s="3929"/>
      <c r="AE27" s="3929"/>
      <c r="AF27" s="3929"/>
      <c r="AG27" s="3929"/>
      <c r="AH27" s="3929"/>
      <c r="AI27" s="3929"/>
      <c r="AJ27" s="3929"/>
      <c r="AK27" s="3929"/>
      <c r="AL27" s="3929"/>
      <c r="AM27" s="3929"/>
      <c r="AN27" s="4369"/>
      <c r="AO27" s="3930"/>
      <c r="AP27" s="3930"/>
      <c r="AR27" s="2548" t="s">
        <v>8069</v>
      </c>
      <c r="AU27" s="425" t="str">
        <f t="shared" si="1"/>
        <v>Please complete all cells in row</v>
      </c>
      <c r="AV27" s="3132">
        <v>2</v>
      </c>
    </row>
    <row r="28" spans="2:48" ht="15.75" customHeight="1">
      <c r="B28" s="2790" t="s">
        <v>5909</v>
      </c>
      <c r="C28" s="3655"/>
      <c r="D28" s="3655"/>
      <c r="E28" s="3655"/>
      <c r="F28" s="3655"/>
      <c r="G28" s="2792" t="s">
        <v>731</v>
      </c>
      <c r="H28" s="2792">
        <v>3</v>
      </c>
      <c r="I28" s="2793"/>
      <c r="J28" s="2793"/>
      <c r="K28" s="2793"/>
      <c r="L28" s="2793"/>
      <c r="M28" s="2793"/>
      <c r="N28" s="2793"/>
      <c r="O28" s="2794"/>
      <c r="P28" s="2800"/>
      <c r="Q28" s="2795"/>
      <c r="R28" s="2793"/>
      <c r="S28" s="2793"/>
      <c r="T28" s="2793"/>
      <c r="U28" s="2793"/>
      <c r="V28" s="2793"/>
      <c r="W28" s="2794"/>
      <c r="Y28" s="3928"/>
      <c r="Z28" s="3929"/>
      <c r="AA28" s="3929"/>
      <c r="AB28" s="3929"/>
      <c r="AC28" s="3929"/>
      <c r="AD28" s="3929"/>
      <c r="AE28" s="3929"/>
      <c r="AF28" s="3929"/>
      <c r="AG28" s="3929"/>
      <c r="AH28" s="3929"/>
      <c r="AI28" s="3929"/>
      <c r="AJ28" s="3929"/>
      <c r="AK28" s="3929"/>
      <c r="AL28" s="3929"/>
      <c r="AM28" s="3929"/>
      <c r="AN28" s="4369"/>
      <c r="AO28" s="3930"/>
      <c r="AP28" s="3930"/>
      <c r="AR28" s="2548" t="s">
        <v>8070</v>
      </c>
      <c r="AU28" s="425" t="str">
        <f t="shared" si="1"/>
        <v>Please complete all cells in row</v>
      </c>
      <c r="AV28" s="3132">
        <v>2</v>
      </c>
    </row>
    <row r="29" spans="2:48" ht="15.75" customHeight="1">
      <c r="B29" s="2790" t="s">
        <v>5911</v>
      </c>
      <c r="C29" s="3655"/>
      <c r="D29" s="3655"/>
      <c r="E29" s="3655"/>
      <c r="F29" s="3655"/>
      <c r="G29" s="2792" t="s">
        <v>731</v>
      </c>
      <c r="H29" s="2792">
        <v>3</v>
      </c>
      <c r="I29" s="2793"/>
      <c r="J29" s="2793"/>
      <c r="K29" s="2793"/>
      <c r="L29" s="2793"/>
      <c r="M29" s="2793"/>
      <c r="N29" s="2793"/>
      <c r="O29" s="2794"/>
      <c r="P29" s="2800"/>
      <c r="Q29" s="2795"/>
      <c r="R29" s="2793"/>
      <c r="S29" s="2793"/>
      <c r="T29" s="2793"/>
      <c r="U29" s="2793"/>
      <c r="V29" s="2793"/>
      <c r="W29" s="2794"/>
      <c r="Y29" s="3928"/>
      <c r="Z29" s="3929"/>
      <c r="AA29" s="3929"/>
      <c r="AB29" s="3929"/>
      <c r="AC29" s="3929"/>
      <c r="AD29" s="3929"/>
      <c r="AE29" s="3929"/>
      <c r="AF29" s="3929"/>
      <c r="AG29" s="3929"/>
      <c r="AH29" s="3929"/>
      <c r="AI29" s="3929"/>
      <c r="AJ29" s="3929"/>
      <c r="AK29" s="3929"/>
      <c r="AL29" s="3929"/>
      <c r="AM29" s="3929"/>
      <c r="AN29" s="4369"/>
      <c r="AO29" s="3930"/>
      <c r="AP29" s="3930"/>
      <c r="AR29" s="2548" t="s">
        <v>8071</v>
      </c>
      <c r="AU29" s="425" t="str">
        <f t="shared" si="1"/>
        <v>Please complete all cells in row</v>
      </c>
      <c r="AV29" s="3132">
        <v>2</v>
      </c>
    </row>
    <row r="30" spans="2:48" ht="15.75" customHeight="1">
      <c r="B30" s="2790" t="s">
        <v>5913</v>
      </c>
      <c r="C30" s="3655"/>
      <c r="D30" s="3655"/>
      <c r="E30" s="3655"/>
      <c r="F30" s="3655"/>
      <c r="G30" s="2792" t="s">
        <v>731</v>
      </c>
      <c r="H30" s="2792">
        <v>3</v>
      </c>
      <c r="I30" s="2793"/>
      <c r="J30" s="2793"/>
      <c r="K30" s="2793"/>
      <c r="L30" s="2793"/>
      <c r="M30" s="2793"/>
      <c r="N30" s="2793"/>
      <c r="O30" s="2794"/>
      <c r="P30" s="2800"/>
      <c r="Q30" s="2795"/>
      <c r="R30" s="2793"/>
      <c r="S30" s="2793"/>
      <c r="T30" s="2793"/>
      <c r="U30" s="2793"/>
      <c r="V30" s="2793"/>
      <c r="W30" s="2794"/>
      <c r="Y30" s="3928"/>
      <c r="Z30" s="3929"/>
      <c r="AA30" s="3929"/>
      <c r="AB30" s="3929"/>
      <c r="AC30" s="3929"/>
      <c r="AD30" s="3929"/>
      <c r="AE30" s="3929"/>
      <c r="AF30" s="3929"/>
      <c r="AG30" s="3929"/>
      <c r="AH30" s="3929"/>
      <c r="AI30" s="3929"/>
      <c r="AJ30" s="3929"/>
      <c r="AK30" s="3929"/>
      <c r="AL30" s="3929"/>
      <c r="AM30" s="3929"/>
      <c r="AN30" s="4369"/>
      <c r="AO30" s="3930"/>
      <c r="AP30" s="3930"/>
      <c r="AR30" s="2548" t="s">
        <v>8072</v>
      </c>
      <c r="AU30" s="425" t="str">
        <f t="shared" si="1"/>
        <v>Please complete all cells in row</v>
      </c>
      <c r="AV30" s="3132">
        <v>2</v>
      </c>
    </row>
    <row r="31" spans="2:48" ht="15.75" customHeight="1">
      <c r="B31" s="2790" t="s">
        <v>5915</v>
      </c>
      <c r="C31" s="3655"/>
      <c r="D31" s="3655"/>
      <c r="E31" s="3655"/>
      <c r="F31" s="3655"/>
      <c r="G31" s="2792" t="s">
        <v>731</v>
      </c>
      <c r="H31" s="2792">
        <v>3</v>
      </c>
      <c r="I31" s="2793"/>
      <c r="J31" s="2793"/>
      <c r="K31" s="2793"/>
      <c r="L31" s="2793"/>
      <c r="M31" s="2793"/>
      <c r="N31" s="2793"/>
      <c r="O31" s="2794"/>
      <c r="P31" s="2800"/>
      <c r="Q31" s="2795"/>
      <c r="R31" s="2793"/>
      <c r="S31" s="2793"/>
      <c r="T31" s="2793"/>
      <c r="U31" s="2793"/>
      <c r="V31" s="2793"/>
      <c r="W31" s="2794"/>
      <c r="Y31" s="3928"/>
      <c r="Z31" s="3929"/>
      <c r="AA31" s="3929"/>
      <c r="AB31" s="3929"/>
      <c r="AC31" s="3929"/>
      <c r="AD31" s="3929"/>
      <c r="AE31" s="3929"/>
      <c r="AF31" s="3929"/>
      <c r="AG31" s="3929"/>
      <c r="AH31" s="3929"/>
      <c r="AI31" s="3929"/>
      <c r="AJ31" s="3929"/>
      <c r="AK31" s="3929"/>
      <c r="AL31" s="3929"/>
      <c r="AM31" s="3929"/>
      <c r="AN31" s="4369"/>
      <c r="AO31" s="3930"/>
      <c r="AP31" s="3930"/>
      <c r="AR31" s="2548" t="s">
        <v>8073</v>
      </c>
      <c r="AU31" s="425" t="str">
        <f t="shared" si="1"/>
        <v>Please complete all cells in row</v>
      </c>
      <c r="AV31" s="3132">
        <v>2</v>
      </c>
    </row>
    <row r="32" spans="2:48" ht="15.75" customHeight="1">
      <c r="B32" s="2790" t="s">
        <v>5917</v>
      </c>
      <c r="C32" s="3655"/>
      <c r="D32" s="3655"/>
      <c r="E32" s="3655"/>
      <c r="F32" s="3655"/>
      <c r="G32" s="2792" t="s">
        <v>731</v>
      </c>
      <c r="H32" s="2792">
        <v>3</v>
      </c>
      <c r="I32" s="2793"/>
      <c r="J32" s="2793"/>
      <c r="K32" s="2793"/>
      <c r="L32" s="2793"/>
      <c r="M32" s="2793"/>
      <c r="N32" s="2793"/>
      <c r="O32" s="2794"/>
      <c r="P32" s="2800"/>
      <c r="Q32" s="2795"/>
      <c r="R32" s="2793"/>
      <c r="S32" s="2793"/>
      <c r="T32" s="2793"/>
      <c r="U32" s="2793"/>
      <c r="V32" s="2793"/>
      <c r="W32" s="2794"/>
      <c r="Y32" s="3928"/>
      <c r="Z32" s="3929"/>
      <c r="AA32" s="3929"/>
      <c r="AB32" s="3929"/>
      <c r="AC32" s="3929"/>
      <c r="AD32" s="3929"/>
      <c r="AE32" s="3929"/>
      <c r="AF32" s="3929"/>
      <c r="AG32" s="3929"/>
      <c r="AH32" s="3929"/>
      <c r="AI32" s="3929"/>
      <c r="AJ32" s="3929"/>
      <c r="AK32" s="3929"/>
      <c r="AL32" s="3929"/>
      <c r="AM32" s="3929"/>
      <c r="AN32" s="4369"/>
      <c r="AO32" s="3930"/>
      <c r="AP32" s="3930"/>
      <c r="AR32" s="2548" t="s">
        <v>8074</v>
      </c>
      <c r="AU32" s="425" t="str">
        <f t="shared" si="1"/>
        <v>Please complete all cells in row</v>
      </c>
      <c r="AV32" s="3132">
        <v>2</v>
      </c>
    </row>
    <row r="33" spans="2:48" ht="15.75" customHeight="1">
      <c r="B33" s="2790" t="s">
        <v>5919</v>
      </c>
      <c r="C33" s="3655"/>
      <c r="D33" s="3655"/>
      <c r="E33" s="3655"/>
      <c r="F33" s="3655"/>
      <c r="G33" s="2792" t="s">
        <v>731</v>
      </c>
      <c r="H33" s="2792">
        <v>3</v>
      </c>
      <c r="I33" s="2793"/>
      <c r="J33" s="2793"/>
      <c r="K33" s="2793"/>
      <c r="L33" s="2793"/>
      <c r="M33" s="2793"/>
      <c r="N33" s="2793"/>
      <c r="O33" s="2794"/>
      <c r="P33" s="2800"/>
      <c r="Q33" s="2795"/>
      <c r="R33" s="2793"/>
      <c r="S33" s="2793"/>
      <c r="T33" s="2793"/>
      <c r="U33" s="2793"/>
      <c r="V33" s="2793"/>
      <c r="W33" s="2794"/>
      <c r="Y33" s="3928"/>
      <c r="Z33" s="3929"/>
      <c r="AA33" s="3929"/>
      <c r="AB33" s="3929"/>
      <c r="AC33" s="3929"/>
      <c r="AD33" s="3929"/>
      <c r="AE33" s="3929"/>
      <c r="AF33" s="3929"/>
      <c r="AG33" s="3929"/>
      <c r="AH33" s="3929"/>
      <c r="AI33" s="3929"/>
      <c r="AJ33" s="3929"/>
      <c r="AK33" s="3929"/>
      <c r="AL33" s="3929"/>
      <c r="AM33" s="3929"/>
      <c r="AN33" s="4369"/>
      <c r="AO33" s="3930"/>
      <c r="AP33" s="3930"/>
      <c r="AR33" s="2548" t="s">
        <v>8075</v>
      </c>
      <c r="AU33" s="425" t="str">
        <f t="shared" si="1"/>
        <v>Please complete all cells in row</v>
      </c>
      <c r="AV33" s="3132">
        <v>2</v>
      </c>
    </row>
    <row r="34" spans="2:48" ht="15.75" customHeight="1">
      <c r="B34" s="2790" t="s">
        <v>5921</v>
      </c>
      <c r="C34" s="3655"/>
      <c r="D34" s="3655"/>
      <c r="E34" s="3655"/>
      <c r="F34" s="3655"/>
      <c r="G34" s="2792" t="s">
        <v>731</v>
      </c>
      <c r="H34" s="2792">
        <v>3</v>
      </c>
      <c r="I34" s="2793"/>
      <c r="J34" s="2793"/>
      <c r="K34" s="2793"/>
      <c r="L34" s="2793"/>
      <c r="M34" s="2793"/>
      <c r="N34" s="2793"/>
      <c r="O34" s="2794"/>
      <c r="P34" s="2800"/>
      <c r="Q34" s="2795"/>
      <c r="R34" s="2793"/>
      <c r="S34" s="2793"/>
      <c r="T34" s="2793"/>
      <c r="U34" s="2793"/>
      <c r="V34" s="2793"/>
      <c r="W34" s="2794"/>
      <c r="Y34" s="3928"/>
      <c r="Z34" s="3929"/>
      <c r="AA34" s="3929"/>
      <c r="AB34" s="3929"/>
      <c r="AC34" s="3929"/>
      <c r="AD34" s="3929"/>
      <c r="AE34" s="3929"/>
      <c r="AF34" s="3929"/>
      <c r="AG34" s="3929"/>
      <c r="AH34" s="3929"/>
      <c r="AI34" s="3929"/>
      <c r="AJ34" s="3929"/>
      <c r="AK34" s="3929"/>
      <c r="AL34" s="3929"/>
      <c r="AM34" s="3929"/>
      <c r="AN34" s="4369"/>
      <c r="AO34" s="3930"/>
      <c r="AP34" s="3930"/>
      <c r="AR34" s="2548" t="s">
        <v>8076</v>
      </c>
      <c r="AU34" s="425" t="str">
        <f t="shared" si="1"/>
        <v>Please complete all cells in row</v>
      </c>
      <c r="AV34" s="3132">
        <v>2</v>
      </c>
    </row>
    <row r="35" spans="2:48" ht="15.75" customHeight="1">
      <c r="B35" s="2790" t="s">
        <v>5923</v>
      </c>
      <c r="C35" s="3655"/>
      <c r="D35" s="3655"/>
      <c r="E35" s="3655"/>
      <c r="F35" s="3655"/>
      <c r="G35" s="2792" t="s">
        <v>731</v>
      </c>
      <c r="H35" s="2792">
        <v>3</v>
      </c>
      <c r="I35" s="2793"/>
      <c r="J35" s="2793"/>
      <c r="K35" s="2793"/>
      <c r="L35" s="2793"/>
      <c r="M35" s="2793"/>
      <c r="N35" s="2793"/>
      <c r="O35" s="2794"/>
      <c r="P35" s="2800"/>
      <c r="Q35" s="2795"/>
      <c r="R35" s="2793"/>
      <c r="S35" s="2793"/>
      <c r="T35" s="2793"/>
      <c r="U35" s="2793"/>
      <c r="V35" s="2793"/>
      <c r="W35" s="2794"/>
      <c r="Y35" s="3928"/>
      <c r="Z35" s="3929"/>
      <c r="AA35" s="3929"/>
      <c r="AB35" s="3929"/>
      <c r="AC35" s="3929"/>
      <c r="AD35" s="3929"/>
      <c r="AE35" s="3929"/>
      <c r="AF35" s="3929"/>
      <c r="AG35" s="3929"/>
      <c r="AH35" s="3929"/>
      <c r="AI35" s="3929"/>
      <c r="AJ35" s="3929"/>
      <c r="AK35" s="3929"/>
      <c r="AL35" s="3929"/>
      <c r="AM35" s="3929"/>
      <c r="AN35" s="4369"/>
      <c r="AO35" s="3930"/>
      <c r="AP35" s="3930"/>
      <c r="AR35" s="2548" t="s">
        <v>8077</v>
      </c>
      <c r="AU35" s="425" t="str">
        <f t="shared" si="1"/>
        <v>Please complete all cells in row</v>
      </c>
      <c r="AV35" s="3132">
        <v>2</v>
      </c>
    </row>
    <row r="36" spans="2:48" ht="15.75" customHeight="1">
      <c r="B36" s="2790" t="s">
        <v>5925</v>
      </c>
      <c r="C36" s="3655"/>
      <c r="D36" s="3655"/>
      <c r="E36" s="3655"/>
      <c r="F36" s="3655"/>
      <c r="G36" s="2792" t="s">
        <v>731</v>
      </c>
      <c r="H36" s="2792">
        <v>3</v>
      </c>
      <c r="I36" s="2793"/>
      <c r="J36" s="2793"/>
      <c r="K36" s="2793"/>
      <c r="L36" s="2793"/>
      <c r="M36" s="2793"/>
      <c r="N36" s="2793"/>
      <c r="O36" s="2794"/>
      <c r="P36" s="2800"/>
      <c r="Q36" s="2795"/>
      <c r="R36" s="2793"/>
      <c r="S36" s="2793"/>
      <c r="T36" s="2793"/>
      <c r="U36" s="2793"/>
      <c r="V36" s="2793"/>
      <c r="W36" s="2794"/>
      <c r="Y36" s="3928"/>
      <c r="Z36" s="3929"/>
      <c r="AA36" s="3929"/>
      <c r="AB36" s="3929"/>
      <c r="AC36" s="3929"/>
      <c r="AD36" s="3929"/>
      <c r="AE36" s="3929"/>
      <c r="AF36" s="3929"/>
      <c r="AG36" s="3929"/>
      <c r="AH36" s="3929"/>
      <c r="AI36" s="3929"/>
      <c r="AJ36" s="3929"/>
      <c r="AK36" s="3929"/>
      <c r="AL36" s="3929"/>
      <c r="AM36" s="3929"/>
      <c r="AN36" s="4369"/>
      <c r="AO36" s="3930"/>
      <c r="AP36" s="3930"/>
      <c r="AR36" s="2548" t="s">
        <v>8078</v>
      </c>
      <c r="AU36" s="425" t="str">
        <f t="shared" si="1"/>
        <v>Please complete all cells in row</v>
      </c>
      <c r="AV36" s="3132">
        <v>2</v>
      </c>
    </row>
    <row r="37" spans="2:48" ht="15.75" customHeight="1">
      <c r="B37" s="2790" t="s">
        <v>5927</v>
      </c>
      <c r="C37" s="3655"/>
      <c r="D37" s="3655"/>
      <c r="E37" s="3655"/>
      <c r="F37" s="3655"/>
      <c r="G37" s="2792" t="s">
        <v>731</v>
      </c>
      <c r="H37" s="2792">
        <v>3</v>
      </c>
      <c r="I37" s="2793"/>
      <c r="J37" s="2793"/>
      <c r="K37" s="2793"/>
      <c r="L37" s="2793"/>
      <c r="M37" s="2793"/>
      <c r="N37" s="2793"/>
      <c r="O37" s="2794"/>
      <c r="P37" s="2800"/>
      <c r="Q37" s="2795"/>
      <c r="R37" s="2793"/>
      <c r="S37" s="2793"/>
      <c r="T37" s="2793"/>
      <c r="U37" s="2793"/>
      <c r="V37" s="2793"/>
      <c r="W37" s="2794"/>
      <c r="Y37" s="3928"/>
      <c r="Z37" s="3929"/>
      <c r="AA37" s="3929"/>
      <c r="AB37" s="3929"/>
      <c r="AC37" s="3929"/>
      <c r="AD37" s="3929"/>
      <c r="AE37" s="3929"/>
      <c r="AF37" s="3929"/>
      <c r="AG37" s="3929"/>
      <c r="AH37" s="3929"/>
      <c r="AI37" s="3929"/>
      <c r="AJ37" s="3929"/>
      <c r="AK37" s="3929"/>
      <c r="AL37" s="3929"/>
      <c r="AM37" s="3929"/>
      <c r="AN37" s="4369"/>
      <c r="AO37" s="3930"/>
      <c r="AP37" s="3930"/>
      <c r="AR37" s="2548" t="s">
        <v>8079</v>
      </c>
      <c r="AU37" s="425" t="str">
        <f t="shared" si="1"/>
        <v>Please complete all cells in row</v>
      </c>
      <c r="AV37" s="3132">
        <v>2</v>
      </c>
    </row>
    <row r="38" spans="2:48" ht="15.75" customHeight="1">
      <c r="B38" s="2790" t="s">
        <v>5929</v>
      </c>
      <c r="C38" s="3655"/>
      <c r="D38" s="3655"/>
      <c r="E38" s="3655"/>
      <c r="F38" s="3655"/>
      <c r="G38" s="2792" t="s">
        <v>731</v>
      </c>
      <c r="H38" s="2792">
        <v>3</v>
      </c>
      <c r="I38" s="2793"/>
      <c r="J38" s="2793"/>
      <c r="K38" s="2793"/>
      <c r="L38" s="2793"/>
      <c r="M38" s="2793"/>
      <c r="N38" s="2793"/>
      <c r="O38" s="2794"/>
      <c r="P38" s="2800"/>
      <c r="Q38" s="2795"/>
      <c r="R38" s="2793"/>
      <c r="S38" s="2793"/>
      <c r="T38" s="2793"/>
      <c r="U38" s="2793"/>
      <c r="V38" s="2793"/>
      <c r="W38" s="2794"/>
      <c r="Y38" s="3928"/>
      <c r="Z38" s="3929"/>
      <c r="AA38" s="3929"/>
      <c r="AB38" s="3929"/>
      <c r="AC38" s="3929"/>
      <c r="AD38" s="3929"/>
      <c r="AE38" s="3929"/>
      <c r="AF38" s="3929"/>
      <c r="AG38" s="3929"/>
      <c r="AH38" s="3929"/>
      <c r="AI38" s="3929"/>
      <c r="AJ38" s="3929"/>
      <c r="AK38" s="3929"/>
      <c r="AL38" s="3929"/>
      <c r="AM38" s="3929"/>
      <c r="AN38" s="4369"/>
      <c r="AO38" s="3930"/>
      <c r="AP38" s="3930"/>
      <c r="AR38" s="2548" t="s">
        <v>8080</v>
      </c>
      <c r="AU38" s="425" t="str">
        <f t="shared" si="1"/>
        <v>Please complete all cells in row</v>
      </c>
      <c r="AV38" s="3132">
        <v>2</v>
      </c>
    </row>
    <row r="39" spans="2:48" ht="15.75" customHeight="1">
      <c r="B39" s="2790" t="s">
        <v>5931</v>
      </c>
      <c r="C39" s="3655"/>
      <c r="D39" s="3655"/>
      <c r="E39" s="3655"/>
      <c r="F39" s="3655"/>
      <c r="G39" s="2792" t="s">
        <v>731</v>
      </c>
      <c r="H39" s="2792">
        <v>3</v>
      </c>
      <c r="I39" s="2793"/>
      <c r="J39" s="2793"/>
      <c r="K39" s="2793"/>
      <c r="L39" s="2793"/>
      <c r="M39" s="2793"/>
      <c r="N39" s="2793"/>
      <c r="O39" s="2794"/>
      <c r="P39" s="2800"/>
      <c r="Q39" s="2795"/>
      <c r="R39" s="2793"/>
      <c r="S39" s="2793"/>
      <c r="T39" s="2793"/>
      <c r="U39" s="2793"/>
      <c r="V39" s="2793"/>
      <c r="W39" s="2794"/>
      <c r="Y39" s="3928"/>
      <c r="Z39" s="3929"/>
      <c r="AA39" s="3929"/>
      <c r="AB39" s="3929"/>
      <c r="AC39" s="3929"/>
      <c r="AD39" s="3929"/>
      <c r="AE39" s="3929"/>
      <c r="AF39" s="3929"/>
      <c r="AG39" s="3929"/>
      <c r="AH39" s="3929"/>
      <c r="AI39" s="3929"/>
      <c r="AJ39" s="3929"/>
      <c r="AK39" s="3929"/>
      <c r="AL39" s="3929"/>
      <c r="AM39" s="3929"/>
      <c r="AN39" s="4369"/>
      <c r="AO39" s="3930"/>
      <c r="AP39" s="3930"/>
      <c r="AR39" s="2548" t="s">
        <v>8081</v>
      </c>
      <c r="AU39" s="425" t="str">
        <f t="shared" si="1"/>
        <v>Please complete all cells in row</v>
      </c>
      <c r="AV39" s="3132">
        <v>2</v>
      </c>
    </row>
    <row r="40" spans="2:48" ht="15.75" customHeight="1">
      <c r="B40" s="2790" t="s">
        <v>5933</v>
      </c>
      <c r="C40" s="3655"/>
      <c r="D40" s="3655"/>
      <c r="E40" s="3655"/>
      <c r="F40" s="3655"/>
      <c r="G40" s="2792" t="s">
        <v>731</v>
      </c>
      <c r="H40" s="2792">
        <v>3</v>
      </c>
      <c r="I40" s="2793"/>
      <c r="J40" s="2793"/>
      <c r="K40" s="2793"/>
      <c r="L40" s="2793"/>
      <c r="M40" s="2793"/>
      <c r="N40" s="2793"/>
      <c r="O40" s="2794"/>
      <c r="P40" s="2800"/>
      <c r="Q40" s="2795"/>
      <c r="R40" s="2793"/>
      <c r="S40" s="2793"/>
      <c r="T40" s="2793"/>
      <c r="U40" s="2793"/>
      <c r="V40" s="2793"/>
      <c r="W40" s="2794"/>
      <c r="Y40" s="3928"/>
      <c r="Z40" s="3929"/>
      <c r="AA40" s="3929"/>
      <c r="AB40" s="3929"/>
      <c r="AC40" s="3929"/>
      <c r="AD40" s="3929"/>
      <c r="AE40" s="3929"/>
      <c r="AF40" s="3929"/>
      <c r="AG40" s="3929"/>
      <c r="AH40" s="3929"/>
      <c r="AI40" s="3929"/>
      <c r="AJ40" s="3929"/>
      <c r="AK40" s="3929"/>
      <c r="AL40" s="3929"/>
      <c r="AM40" s="3929"/>
      <c r="AN40" s="4369"/>
      <c r="AO40" s="3930"/>
      <c r="AP40" s="3930"/>
      <c r="AR40" s="2548" t="s">
        <v>8082</v>
      </c>
      <c r="AU40" s="425" t="str">
        <f t="shared" si="1"/>
        <v>Please complete all cells in row</v>
      </c>
      <c r="AV40" s="3132">
        <v>2</v>
      </c>
    </row>
    <row r="41" spans="2:48" ht="15.75" customHeight="1">
      <c r="B41" s="2790" t="s">
        <v>5935</v>
      </c>
      <c r="C41" s="3655"/>
      <c r="D41" s="3655"/>
      <c r="E41" s="3655"/>
      <c r="F41" s="3655"/>
      <c r="G41" s="2792" t="s">
        <v>731</v>
      </c>
      <c r="H41" s="2792">
        <v>3</v>
      </c>
      <c r="I41" s="2793"/>
      <c r="J41" s="2793"/>
      <c r="K41" s="2793"/>
      <c r="L41" s="2793"/>
      <c r="M41" s="2793"/>
      <c r="N41" s="2793"/>
      <c r="O41" s="2794"/>
      <c r="P41" s="2800"/>
      <c r="Q41" s="2795"/>
      <c r="R41" s="2793"/>
      <c r="S41" s="2793"/>
      <c r="T41" s="2793"/>
      <c r="U41" s="2793"/>
      <c r="V41" s="2793"/>
      <c r="W41" s="2794"/>
      <c r="Y41" s="3928"/>
      <c r="Z41" s="3929"/>
      <c r="AA41" s="3929"/>
      <c r="AB41" s="3929"/>
      <c r="AC41" s="3929"/>
      <c r="AD41" s="3929"/>
      <c r="AE41" s="3929"/>
      <c r="AF41" s="3929"/>
      <c r="AG41" s="3929"/>
      <c r="AH41" s="3929"/>
      <c r="AI41" s="3929"/>
      <c r="AJ41" s="3929"/>
      <c r="AK41" s="3929"/>
      <c r="AL41" s="3929"/>
      <c r="AM41" s="3929"/>
      <c r="AN41" s="4369"/>
      <c r="AO41" s="3930"/>
      <c r="AP41" s="3930"/>
      <c r="AR41" s="2548" t="s">
        <v>8083</v>
      </c>
      <c r="AU41" s="425" t="str">
        <f t="shared" si="1"/>
        <v>Please complete all cells in row</v>
      </c>
      <c r="AV41" s="3132">
        <v>2</v>
      </c>
    </row>
    <row r="42" spans="2:48" ht="15.75" customHeight="1">
      <c r="B42" s="2790" t="s">
        <v>5937</v>
      </c>
      <c r="C42" s="3655"/>
      <c r="D42" s="3655"/>
      <c r="E42" s="3655"/>
      <c r="F42" s="3655"/>
      <c r="G42" s="2792" t="s">
        <v>731</v>
      </c>
      <c r="H42" s="2792">
        <v>3</v>
      </c>
      <c r="I42" s="2793"/>
      <c r="J42" s="2793"/>
      <c r="K42" s="2793"/>
      <c r="L42" s="2793"/>
      <c r="M42" s="2793"/>
      <c r="N42" s="2793"/>
      <c r="O42" s="2794"/>
      <c r="P42" s="2800"/>
      <c r="Q42" s="2795"/>
      <c r="R42" s="2793"/>
      <c r="S42" s="2793"/>
      <c r="T42" s="2793"/>
      <c r="U42" s="2793"/>
      <c r="V42" s="2793"/>
      <c r="W42" s="2794"/>
      <c r="Y42" s="3928"/>
      <c r="Z42" s="3929"/>
      <c r="AA42" s="3929"/>
      <c r="AB42" s="3929"/>
      <c r="AC42" s="3929"/>
      <c r="AD42" s="3929"/>
      <c r="AE42" s="3929"/>
      <c r="AF42" s="3929"/>
      <c r="AG42" s="3929"/>
      <c r="AH42" s="3929"/>
      <c r="AI42" s="3929"/>
      <c r="AJ42" s="3929"/>
      <c r="AK42" s="3929"/>
      <c r="AL42" s="3929"/>
      <c r="AM42" s="3929"/>
      <c r="AN42" s="4369"/>
      <c r="AO42" s="3930"/>
      <c r="AP42" s="3930"/>
      <c r="AR42" s="2548" t="s">
        <v>8084</v>
      </c>
      <c r="AU42" s="425" t="str">
        <f t="shared" si="1"/>
        <v>Please complete all cells in row</v>
      </c>
      <c r="AV42" s="3132">
        <v>2</v>
      </c>
    </row>
    <row r="43" spans="2:48" ht="15.75" customHeight="1">
      <c r="B43" s="2790" t="s">
        <v>5939</v>
      </c>
      <c r="C43" s="3655"/>
      <c r="D43" s="3655"/>
      <c r="E43" s="3655"/>
      <c r="F43" s="3655"/>
      <c r="G43" s="2792" t="s">
        <v>731</v>
      </c>
      <c r="H43" s="2792">
        <v>3</v>
      </c>
      <c r="I43" s="2793"/>
      <c r="J43" s="2793"/>
      <c r="K43" s="2793"/>
      <c r="L43" s="2793"/>
      <c r="M43" s="2793"/>
      <c r="N43" s="2793"/>
      <c r="O43" s="2794"/>
      <c r="P43" s="2800"/>
      <c r="Q43" s="2795"/>
      <c r="R43" s="2793"/>
      <c r="S43" s="2793"/>
      <c r="T43" s="2793"/>
      <c r="U43" s="2793"/>
      <c r="V43" s="2793"/>
      <c r="W43" s="2794"/>
      <c r="Y43" s="3928"/>
      <c r="Z43" s="3929"/>
      <c r="AA43" s="3929"/>
      <c r="AB43" s="3929"/>
      <c r="AC43" s="3929"/>
      <c r="AD43" s="3929"/>
      <c r="AE43" s="3929"/>
      <c r="AF43" s="3929"/>
      <c r="AG43" s="3929"/>
      <c r="AH43" s="3929"/>
      <c r="AI43" s="3929"/>
      <c r="AJ43" s="3929"/>
      <c r="AK43" s="3929"/>
      <c r="AL43" s="3929"/>
      <c r="AM43" s="3929"/>
      <c r="AN43" s="4369"/>
      <c r="AO43" s="3930"/>
      <c r="AP43" s="3930"/>
      <c r="AR43" s="2548" t="s">
        <v>8085</v>
      </c>
      <c r="AU43" s="425" t="str">
        <f t="shared" si="1"/>
        <v>Please complete all cells in row</v>
      </c>
      <c r="AV43" s="3132">
        <v>2</v>
      </c>
    </row>
    <row r="44" spans="2:48" ht="15.75" customHeight="1">
      <c r="B44" s="2790" t="s">
        <v>5941</v>
      </c>
      <c r="C44" s="3655"/>
      <c r="D44" s="3655"/>
      <c r="E44" s="3655"/>
      <c r="F44" s="3655"/>
      <c r="G44" s="2792" t="s">
        <v>731</v>
      </c>
      <c r="H44" s="2792">
        <v>3</v>
      </c>
      <c r="I44" s="2793"/>
      <c r="J44" s="2793"/>
      <c r="K44" s="2793"/>
      <c r="L44" s="2793"/>
      <c r="M44" s="2793"/>
      <c r="N44" s="2793"/>
      <c r="O44" s="2794"/>
      <c r="P44" s="2800"/>
      <c r="Q44" s="2795"/>
      <c r="R44" s="2793"/>
      <c r="S44" s="2793"/>
      <c r="T44" s="2793"/>
      <c r="U44" s="2793"/>
      <c r="V44" s="2793"/>
      <c r="W44" s="2794"/>
      <c r="Y44" s="3928"/>
      <c r="Z44" s="3929"/>
      <c r="AA44" s="3929"/>
      <c r="AB44" s="3929"/>
      <c r="AC44" s="3929"/>
      <c r="AD44" s="3929"/>
      <c r="AE44" s="3929"/>
      <c r="AF44" s="3929"/>
      <c r="AG44" s="3929"/>
      <c r="AH44" s="3929"/>
      <c r="AI44" s="3929"/>
      <c r="AJ44" s="3929"/>
      <c r="AK44" s="3929"/>
      <c r="AL44" s="3929"/>
      <c r="AM44" s="3929"/>
      <c r="AN44" s="4369"/>
      <c r="AO44" s="3930"/>
      <c r="AP44" s="3930"/>
      <c r="AR44" s="2548" t="s">
        <v>8086</v>
      </c>
      <c r="AU44" s="425" t="str">
        <f t="shared" si="1"/>
        <v>Please complete all cells in row</v>
      </c>
      <c r="AV44" s="3132">
        <v>2</v>
      </c>
    </row>
    <row r="45" spans="2:48" ht="15.75" customHeight="1">
      <c r="B45" s="2790" t="s">
        <v>5943</v>
      </c>
      <c r="C45" s="3655"/>
      <c r="D45" s="3655"/>
      <c r="E45" s="3655"/>
      <c r="F45" s="3655"/>
      <c r="G45" s="2792" t="s">
        <v>731</v>
      </c>
      <c r="H45" s="2792">
        <v>3</v>
      </c>
      <c r="I45" s="2793"/>
      <c r="J45" s="2793"/>
      <c r="K45" s="2793"/>
      <c r="L45" s="2793"/>
      <c r="M45" s="2793"/>
      <c r="N45" s="2793"/>
      <c r="O45" s="2794"/>
      <c r="P45" s="2800"/>
      <c r="Q45" s="2795"/>
      <c r="R45" s="2793"/>
      <c r="S45" s="2793"/>
      <c r="T45" s="2793"/>
      <c r="U45" s="2793"/>
      <c r="V45" s="2793"/>
      <c r="W45" s="2794"/>
      <c r="Y45" s="3928"/>
      <c r="Z45" s="3929"/>
      <c r="AA45" s="3929"/>
      <c r="AB45" s="3929"/>
      <c r="AC45" s="3929"/>
      <c r="AD45" s="3929"/>
      <c r="AE45" s="3929"/>
      <c r="AF45" s="3929"/>
      <c r="AG45" s="3929"/>
      <c r="AH45" s="3929"/>
      <c r="AI45" s="3929"/>
      <c r="AJ45" s="3929"/>
      <c r="AK45" s="3929"/>
      <c r="AL45" s="3929"/>
      <c r="AM45" s="3929"/>
      <c r="AN45" s="4369"/>
      <c r="AO45" s="3930"/>
      <c r="AP45" s="3930"/>
      <c r="AR45" s="2548" t="s">
        <v>8087</v>
      </c>
      <c r="AU45" s="425" t="str">
        <f t="shared" si="1"/>
        <v>Please complete all cells in row</v>
      </c>
      <c r="AV45" s="3132">
        <v>2</v>
      </c>
    </row>
    <row r="46" spans="2:48" ht="15.75" customHeight="1">
      <c r="B46" s="2790" t="s">
        <v>5945</v>
      </c>
      <c r="C46" s="3655"/>
      <c r="D46" s="3655"/>
      <c r="E46" s="3655"/>
      <c r="F46" s="3655"/>
      <c r="G46" s="2792" t="s">
        <v>731</v>
      </c>
      <c r="H46" s="2792">
        <v>3</v>
      </c>
      <c r="I46" s="2793"/>
      <c r="J46" s="2793"/>
      <c r="K46" s="2793"/>
      <c r="L46" s="2793"/>
      <c r="M46" s="2793"/>
      <c r="N46" s="2793"/>
      <c r="O46" s="2794"/>
      <c r="P46" s="2800"/>
      <c r="Q46" s="2795"/>
      <c r="R46" s="2793"/>
      <c r="S46" s="2793"/>
      <c r="T46" s="2793"/>
      <c r="U46" s="2793"/>
      <c r="V46" s="2793"/>
      <c r="W46" s="2794"/>
      <c r="Y46" s="3928"/>
      <c r="Z46" s="3929"/>
      <c r="AA46" s="3929"/>
      <c r="AB46" s="3929"/>
      <c r="AC46" s="3929"/>
      <c r="AD46" s="3929"/>
      <c r="AE46" s="3929"/>
      <c r="AF46" s="3929"/>
      <c r="AG46" s="3929"/>
      <c r="AH46" s="3929"/>
      <c r="AI46" s="3929"/>
      <c r="AJ46" s="3929"/>
      <c r="AK46" s="3929"/>
      <c r="AL46" s="3929"/>
      <c r="AM46" s="3929"/>
      <c r="AN46" s="4369"/>
      <c r="AO46" s="3930"/>
      <c r="AP46" s="3930"/>
      <c r="AR46" s="2548" t="s">
        <v>8088</v>
      </c>
      <c r="AU46" s="425" t="str">
        <f t="shared" si="1"/>
        <v>Please complete all cells in row</v>
      </c>
      <c r="AV46" s="3132">
        <v>2</v>
      </c>
    </row>
    <row r="47" spans="2:48" ht="15.75" customHeight="1">
      <c r="B47" s="2790" t="s">
        <v>5947</v>
      </c>
      <c r="C47" s="3655"/>
      <c r="D47" s="3655"/>
      <c r="E47" s="3655"/>
      <c r="F47" s="3655"/>
      <c r="G47" s="2792" t="s">
        <v>731</v>
      </c>
      <c r="H47" s="2792">
        <v>3</v>
      </c>
      <c r="I47" s="2793"/>
      <c r="J47" s="2793"/>
      <c r="K47" s="2793"/>
      <c r="L47" s="2793"/>
      <c r="M47" s="2793"/>
      <c r="N47" s="2793"/>
      <c r="O47" s="2794"/>
      <c r="P47" s="2800"/>
      <c r="Q47" s="2795"/>
      <c r="R47" s="2793"/>
      <c r="S47" s="2793"/>
      <c r="T47" s="2793"/>
      <c r="U47" s="2793"/>
      <c r="V47" s="2793"/>
      <c r="W47" s="2794"/>
      <c r="Y47" s="3928"/>
      <c r="Z47" s="3929"/>
      <c r="AA47" s="3929"/>
      <c r="AB47" s="3929"/>
      <c r="AC47" s="3929"/>
      <c r="AD47" s="3929"/>
      <c r="AE47" s="3929"/>
      <c r="AF47" s="3929"/>
      <c r="AG47" s="3929"/>
      <c r="AH47" s="3929"/>
      <c r="AI47" s="3929"/>
      <c r="AJ47" s="3929"/>
      <c r="AK47" s="3929"/>
      <c r="AL47" s="3929"/>
      <c r="AM47" s="3929"/>
      <c r="AN47" s="4369"/>
      <c r="AO47" s="3930"/>
      <c r="AP47" s="3930"/>
      <c r="AR47" s="2548" t="s">
        <v>8089</v>
      </c>
      <c r="AU47" s="425" t="str">
        <f t="shared" si="1"/>
        <v>Please complete all cells in row</v>
      </c>
      <c r="AV47" s="3132">
        <v>2</v>
      </c>
    </row>
    <row r="48" spans="2:48" ht="15.75" customHeight="1">
      <c r="B48" s="2790" t="s">
        <v>5949</v>
      </c>
      <c r="C48" s="3655"/>
      <c r="D48" s="3655"/>
      <c r="E48" s="3655"/>
      <c r="F48" s="3655"/>
      <c r="G48" s="2792" t="s">
        <v>731</v>
      </c>
      <c r="H48" s="2792">
        <v>3</v>
      </c>
      <c r="I48" s="2793"/>
      <c r="J48" s="2793"/>
      <c r="K48" s="2793"/>
      <c r="L48" s="2793"/>
      <c r="M48" s="2793"/>
      <c r="N48" s="2793"/>
      <c r="O48" s="2794"/>
      <c r="P48" s="2800"/>
      <c r="Q48" s="2795"/>
      <c r="R48" s="2793"/>
      <c r="S48" s="2793"/>
      <c r="T48" s="2793"/>
      <c r="U48" s="2793"/>
      <c r="V48" s="2793"/>
      <c r="W48" s="2794"/>
      <c r="Y48" s="3928"/>
      <c r="Z48" s="3929"/>
      <c r="AA48" s="3929"/>
      <c r="AB48" s="3929"/>
      <c r="AC48" s="3929"/>
      <c r="AD48" s="3929"/>
      <c r="AE48" s="3929"/>
      <c r="AF48" s="3929"/>
      <c r="AG48" s="3929"/>
      <c r="AH48" s="3929"/>
      <c r="AI48" s="3929"/>
      <c r="AJ48" s="3929"/>
      <c r="AK48" s="3929"/>
      <c r="AL48" s="3929"/>
      <c r="AM48" s="3929"/>
      <c r="AN48" s="4369"/>
      <c r="AO48" s="3930"/>
      <c r="AP48" s="3930"/>
      <c r="AR48" s="2548" t="s">
        <v>8090</v>
      </c>
      <c r="AU48" s="425" t="str">
        <f t="shared" si="1"/>
        <v>Please complete all cells in row</v>
      </c>
      <c r="AV48" s="3132">
        <v>2</v>
      </c>
    </row>
    <row r="49" spans="2:48" ht="15.75" customHeight="1">
      <c r="B49" s="2790" t="s">
        <v>5951</v>
      </c>
      <c r="C49" s="3655"/>
      <c r="D49" s="3655"/>
      <c r="E49" s="3655"/>
      <c r="F49" s="3655"/>
      <c r="G49" s="2792" t="s">
        <v>731</v>
      </c>
      <c r="H49" s="2792">
        <v>3</v>
      </c>
      <c r="I49" s="2793"/>
      <c r="J49" s="2793"/>
      <c r="K49" s="2793"/>
      <c r="L49" s="2793"/>
      <c r="M49" s="2793"/>
      <c r="N49" s="2793"/>
      <c r="O49" s="2794"/>
      <c r="P49" s="2800"/>
      <c r="Q49" s="2795"/>
      <c r="R49" s="2793"/>
      <c r="S49" s="2793"/>
      <c r="T49" s="2793"/>
      <c r="U49" s="2793"/>
      <c r="V49" s="2793"/>
      <c r="W49" s="2794"/>
      <c r="Y49" s="3928"/>
      <c r="Z49" s="3929"/>
      <c r="AA49" s="3929"/>
      <c r="AB49" s="3929"/>
      <c r="AC49" s="3929"/>
      <c r="AD49" s="3929"/>
      <c r="AE49" s="3929"/>
      <c r="AF49" s="3929"/>
      <c r="AG49" s="3929"/>
      <c r="AH49" s="3929"/>
      <c r="AI49" s="3929"/>
      <c r="AJ49" s="3929"/>
      <c r="AK49" s="3929"/>
      <c r="AL49" s="3929"/>
      <c r="AM49" s="3929"/>
      <c r="AN49" s="4369"/>
      <c r="AO49" s="3930"/>
      <c r="AP49" s="3930"/>
      <c r="AR49" s="2548" t="s">
        <v>8091</v>
      </c>
      <c r="AU49" s="425" t="str">
        <f t="shared" si="1"/>
        <v>Please complete all cells in row</v>
      </c>
      <c r="AV49" s="3132">
        <v>2</v>
      </c>
    </row>
    <row r="50" spans="2:48" ht="15.75" customHeight="1">
      <c r="B50" s="2790" t="s">
        <v>5953</v>
      </c>
      <c r="C50" s="3655"/>
      <c r="D50" s="3655"/>
      <c r="E50" s="3655"/>
      <c r="F50" s="3655"/>
      <c r="G50" s="2792" t="s">
        <v>731</v>
      </c>
      <c r="H50" s="2792">
        <v>3</v>
      </c>
      <c r="I50" s="2793"/>
      <c r="J50" s="2793"/>
      <c r="K50" s="2793"/>
      <c r="L50" s="2793"/>
      <c r="M50" s="2793"/>
      <c r="N50" s="2793"/>
      <c r="O50" s="2794"/>
      <c r="P50" s="2800"/>
      <c r="Q50" s="2795"/>
      <c r="R50" s="2793"/>
      <c r="S50" s="2793"/>
      <c r="T50" s="2793"/>
      <c r="U50" s="2793"/>
      <c r="V50" s="2793"/>
      <c r="W50" s="2794"/>
      <c r="Y50" s="3928"/>
      <c r="Z50" s="3929"/>
      <c r="AA50" s="3929"/>
      <c r="AB50" s="3929"/>
      <c r="AC50" s="3929"/>
      <c r="AD50" s="3929"/>
      <c r="AE50" s="3929"/>
      <c r="AF50" s="3929"/>
      <c r="AG50" s="3929"/>
      <c r="AH50" s="3929"/>
      <c r="AI50" s="3929"/>
      <c r="AJ50" s="3929"/>
      <c r="AK50" s="3929"/>
      <c r="AL50" s="3929"/>
      <c r="AM50" s="3929"/>
      <c r="AN50" s="4369"/>
      <c r="AO50" s="3930"/>
      <c r="AP50" s="3930"/>
      <c r="AR50" s="2548" t="s">
        <v>8092</v>
      </c>
      <c r="AU50" s="425" t="str">
        <f t="shared" si="1"/>
        <v>Please complete all cells in row</v>
      </c>
      <c r="AV50" s="3132">
        <v>2</v>
      </c>
    </row>
    <row r="51" spans="2:48" ht="15.75" customHeight="1">
      <c r="B51" s="2790" t="s">
        <v>5955</v>
      </c>
      <c r="C51" s="3655"/>
      <c r="D51" s="3655"/>
      <c r="E51" s="3655"/>
      <c r="F51" s="3655"/>
      <c r="G51" s="2792" t="s">
        <v>731</v>
      </c>
      <c r="H51" s="2792">
        <v>3</v>
      </c>
      <c r="I51" s="2793"/>
      <c r="J51" s="2793"/>
      <c r="K51" s="2793"/>
      <c r="L51" s="2793"/>
      <c r="M51" s="2793"/>
      <c r="N51" s="2793"/>
      <c r="O51" s="2794"/>
      <c r="P51" s="2800"/>
      <c r="Q51" s="2795"/>
      <c r="R51" s="2793"/>
      <c r="S51" s="2793"/>
      <c r="T51" s="2793"/>
      <c r="U51" s="2793"/>
      <c r="V51" s="2793"/>
      <c r="W51" s="2794"/>
      <c r="Y51" s="3928"/>
      <c r="Z51" s="3929"/>
      <c r="AA51" s="3929"/>
      <c r="AB51" s="3929"/>
      <c r="AC51" s="3929"/>
      <c r="AD51" s="3929"/>
      <c r="AE51" s="3929"/>
      <c r="AF51" s="3929"/>
      <c r="AG51" s="3929"/>
      <c r="AH51" s="3929"/>
      <c r="AI51" s="3929"/>
      <c r="AJ51" s="3929"/>
      <c r="AK51" s="3929"/>
      <c r="AL51" s="3929"/>
      <c r="AM51" s="3929"/>
      <c r="AN51" s="4369"/>
      <c r="AO51" s="3930"/>
      <c r="AP51" s="3930"/>
      <c r="AR51" s="2548" t="s">
        <v>8093</v>
      </c>
      <c r="AU51" s="425" t="str">
        <f t="shared" si="1"/>
        <v>Please complete all cells in row</v>
      </c>
      <c r="AV51" s="3132">
        <v>2</v>
      </c>
    </row>
    <row r="52" spans="2:48" ht="15.75" customHeight="1">
      <c r="B52" s="2790" t="s">
        <v>5957</v>
      </c>
      <c r="C52" s="3655"/>
      <c r="D52" s="3655"/>
      <c r="E52" s="3655"/>
      <c r="F52" s="3655"/>
      <c r="G52" s="2792" t="s">
        <v>731</v>
      </c>
      <c r="H52" s="2792">
        <v>3</v>
      </c>
      <c r="I52" s="2793"/>
      <c r="J52" s="2793"/>
      <c r="K52" s="2793"/>
      <c r="L52" s="2793"/>
      <c r="M52" s="2793"/>
      <c r="N52" s="2793"/>
      <c r="O52" s="2794"/>
      <c r="P52" s="2800"/>
      <c r="Q52" s="2795"/>
      <c r="R52" s="2793"/>
      <c r="S52" s="2793"/>
      <c r="T52" s="2793"/>
      <c r="U52" s="2793"/>
      <c r="V52" s="2793"/>
      <c r="W52" s="2794"/>
      <c r="Y52" s="3928"/>
      <c r="Z52" s="3929"/>
      <c r="AA52" s="3929"/>
      <c r="AB52" s="3929"/>
      <c r="AC52" s="3929"/>
      <c r="AD52" s="3929"/>
      <c r="AE52" s="3929"/>
      <c r="AF52" s="3929"/>
      <c r="AG52" s="3929"/>
      <c r="AH52" s="3929"/>
      <c r="AI52" s="3929"/>
      <c r="AJ52" s="3929"/>
      <c r="AK52" s="3929"/>
      <c r="AL52" s="3929"/>
      <c r="AM52" s="3929"/>
      <c r="AN52" s="4369"/>
      <c r="AO52" s="3930"/>
      <c r="AP52" s="3930"/>
      <c r="AR52" s="2548" t="s">
        <v>8094</v>
      </c>
      <c r="AU52" s="425" t="str">
        <f t="shared" si="1"/>
        <v>Please complete all cells in row</v>
      </c>
      <c r="AV52" s="3132">
        <v>2</v>
      </c>
    </row>
    <row r="53" spans="2:48" ht="15.75" customHeight="1">
      <c r="B53" s="2790" t="s">
        <v>5959</v>
      </c>
      <c r="C53" s="3655"/>
      <c r="D53" s="3655"/>
      <c r="E53" s="3655"/>
      <c r="F53" s="3655"/>
      <c r="G53" s="2792" t="s">
        <v>731</v>
      </c>
      <c r="H53" s="2792">
        <v>3</v>
      </c>
      <c r="I53" s="2793"/>
      <c r="J53" s="2793"/>
      <c r="K53" s="2793"/>
      <c r="L53" s="2793"/>
      <c r="M53" s="2793"/>
      <c r="N53" s="2793"/>
      <c r="O53" s="2794"/>
      <c r="P53" s="2800"/>
      <c r="Q53" s="2795"/>
      <c r="R53" s="2793"/>
      <c r="S53" s="2793"/>
      <c r="T53" s="2793"/>
      <c r="U53" s="2793"/>
      <c r="V53" s="2793"/>
      <c r="W53" s="2794"/>
      <c r="Y53" s="3928"/>
      <c r="Z53" s="3929"/>
      <c r="AA53" s="3929"/>
      <c r="AB53" s="3929"/>
      <c r="AC53" s="3929"/>
      <c r="AD53" s="3929"/>
      <c r="AE53" s="3929"/>
      <c r="AF53" s="3929"/>
      <c r="AG53" s="3929"/>
      <c r="AH53" s="3929"/>
      <c r="AI53" s="3929"/>
      <c r="AJ53" s="3929"/>
      <c r="AK53" s="3929"/>
      <c r="AL53" s="3929"/>
      <c r="AM53" s="3929"/>
      <c r="AN53" s="4369"/>
      <c r="AO53" s="3930"/>
      <c r="AP53" s="3930"/>
      <c r="AR53" s="2548" t="s">
        <v>8095</v>
      </c>
      <c r="AU53" s="425" t="str">
        <f t="shared" si="1"/>
        <v>Please complete all cells in row</v>
      </c>
      <c r="AV53" s="3132">
        <v>2</v>
      </c>
    </row>
    <row r="54" spans="2:48" ht="15.75" customHeight="1">
      <c r="B54" s="2790" t="s">
        <v>5961</v>
      </c>
      <c r="C54" s="3655"/>
      <c r="D54" s="3655"/>
      <c r="E54" s="3655"/>
      <c r="F54" s="3655"/>
      <c r="G54" s="2792" t="s">
        <v>731</v>
      </c>
      <c r="H54" s="2792">
        <v>3</v>
      </c>
      <c r="I54" s="2793"/>
      <c r="J54" s="2793"/>
      <c r="K54" s="2793"/>
      <c r="L54" s="2793"/>
      <c r="M54" s="2793"/>
      <c r="N54" s="2793"/>
      <c r="O54" s="2794"/>
      <c r="P54" s="2800"/>
      <c r="Q54" s="2795"/>
      <c r="R54" s="2793"/>
      <c r="S54" s="2793"/>
      <c r="T54" s="2793"/>
      <c r="U54" s="2793"/>
      <c r="V54" s="2793"/>
      <c r="W54" s="2794"/>
      <c r="Y54" s="3928"/>
      <c r="Z54" s="3929"/>
      <c r="AA54" s="3929"/>
      <c r="AB54" s="3929"/>
      <c r="AC54" s="3929"/>
      <c r="AD54" s="3929"/>
      <c r="AE54" s="3929"/>
      <c r="AF54" s="3929"/>
      <c r="AG54" s="3929"/>
      <c r="AH54" s="3929"/>
      <c r="AI54" s="3929"/>
      <c r="AJ54" s="3929"/>
      <c r="AK54" s="3929"/>
      <c r="AL54" s="3929"/>
      <c r="AM54" s="3929"/>
      <c r="AN54" s="4369"/>
      <c r="AO54" s="3930"/>
      <c r="AP54" s="3930"/>
      <c r="AR54" s="2548" t="s">
        <v>8096</v>
      </c>
      <c r="AU54" s="425" t="str">
        <f t="shared" si="1"/>
        <v>Please complete all cells in row</v>
      </c>
      <c r="AV54" s="3132">
        <v>2</v>
      </c>
    </row>
    <row r="55" spans="2:48" ht="15.75" customHeight="1">
      <c r="B55" s="2790" t="s">
        <v>5963</v>
      </c>
      <c r="C55" s="3655"/>
      <c r="D55" s="3655"/>
      <c r="E55" s="3655"/>
      <c r="F55" s="3655"/>
      <c r="G55" s="2792" t="s">
        <v>731</v>
      </c>
      <c r="H55" s="2792">
        <v>3</v>
      </c>
      <c r="I55" s="2793"/>
      <c r="J55" s="2793"/>
      <c r="K55" s="2793"/>
      <c r="L55" s="2793"/>
      <c r="M55" s="2793"/>
      <c r="N55" s="2793"/>
      <c r="O55" s="2794"/>
      <c r="P55" s="2800"/>
      <c r="Q55" s="2795"/>
      <c r="R55" s="2793"/>
      <c r="S55" s="2793"/>
      <c r="T55" s="2793"/>
      <c r="U55" s="2793"/>
      <c r="V55" s="2793"/>
      <c r="W55" s="2794"/>
      <c r="Y55" s="3928"/>
      <c r="Z55" s="3929"/>
      <c r="AA55" s="3929"/>
      <c r="AB55" s="3929"/>
      <c r="AC55" s="3929"/>
      <c r="AD55" s="3929"/>
      <c r="AE55" s="3929"/>
      <c r="AF55" s="3929"/>
      <c r="AG55" s="3929"/>
      <c r="AH55" s="3929"/>
      <c r="AI55" s="3929"/>
      <c r="AJ55" s="3929"/>
      <c r="AK55" s="3929"/>
      <c r="AL55" s="3929"/>
      <c r="AM55" s="3929"/>
      <c r="AN55" s="4369"/>
      <c r="AO55" s="3930"/>
      <c r="AP55" s="3930"/>
      <c r="AR55" s="2548" t="s">
        <v>8097</v>
      </c>
      <c r="AU55" s="425" t="str">
        <f t="shared" si="1"/>
        <v>Please complete all cells in row</v>
      </c>
      <c r="AV55" s="3132">
        <v>2</v>
      </c>
    </row>
    <row r="56" spans="2:48" ht="15.75" customHeight="1">
      <c r="B56" s="2790" t="s">
        <v>5965</v>
      </c>
      <c r="C56" s="3655"/>
      <c r="D56" s="3655"/>
      <c r="E56" s="3655"/>
      <c r="F56" s="3655"/>
      <c r="G56" s="2792" t="s">
        <v>731</v>
      </c>
      <c r="H56" s="2792">
        <v>3</v>
      </c>
      <c r="I56" s="2793"/>
      <c r="J56" s="2793"/>
      <c r="K56" s="2793"/>
      <c r="L56" s="2793"/>
      <c r="M56" s="2793"/>
      <c r="N56" s="2793"/>
      <c r="O56" s="2794"/>
      <c r="P56" s="2800"/>
      <c r="Q56" s="2795"/>
      <c r="R56" s="2793"/>
      <c r="S56" s="2793"/>
      <c r="T56" s="2793"/>
      <c r="U56" s="2793"/>
      <c r="V56" s="2793"/>
      <c r="W56" s="2794"/>
      <c r="Y56" s="3928"/>
      <c r="Z56" s="3929"/>
      <c r="AA56" s="3929"/>
      <c r="AB56" s="3929"/>
      <c r="AC56" s="3929"/>
      <c r="AD56" s="3929"/>
      <c r="AE56" s="3929"/>
      <c r="AF56" s="3929"/>
      <c r="AG56" s="3929"/>
      <c r="AH56" s="3929"/>
      <c r="AI56" s="3929"/>
      <c r="AJ56" s="3929"/>
      <c r="AK56" s="3929"/>
      <c r="AL56" s="3929"/>
      <c r="AM56" s="3929"/>
      <c r="AN56" s="4369"/>
      <c r="AO56" s="3930"/>
      <c r="AP56" s="3930"/>
      <c r="AR56" s="2548" t="s">
        <v>8098</v>
      </c>
      <c r="AU56" s="425" t="str">
        <f t="shared" si="1"/>
        <v>Please complete all cells in row</v>
      </c>
      <c r="AV56" s="3132">
        <v>2</v>
      </c>
    </row>
    <row r="57" spans="2:48" ht="15.75" customHeight="1">
      <c r="B57" s="2790" t="s">
        <v>5967</v>
      </c>
      <c r="C57" s="3655"/>
      <c r="D57" s="3655"/>
      <c r="E57" s="3655"/>
      <c r="F57" s="3655"/>
      <c r="G57" s="2792" t="s">
        <v>731</v>
      </c>
      <c r="H57" s="2792">
        <v>3</v>
      </c>
      <c r="I57" s="2793"/>
      <c r="J57" s="2793"/>
      <c r="K57" s="2793"/>
      <c r="L57" s="2793"/>
      <c r="M57" s="2793"/>
      <c r="N57" s="2793"/>
      <c r="O57" s="2794"/>
      <c r="P57" s="2800"/>
      <c r="Q57" s="2795"/>
      <c r="R57" s="2793"/>
      <c r="S57" s="2793"/>
      <c r="T57" s="2793"/>
      <c r="U57" s="2793"/>
      <c r="V57" s="2793"/>
      <c r="W57" s="2794"/>
      <c r="Y57" s="3928"/>
      <c r="Z57" s="3929"/>
      <c r="AA57" s="3929"/>
      <c r="AB57" s="3929"/>
      <c r="AC57" s="3929"/>
      <c r="AD57" s="3929"/>
      <c r="AE57" s="3929"/>
      <c r="AF57" s="3929"/>
      <c r="AG57" s="3929"/>
      <c r="AH57" s="3929"/>
      <c r="AI57" s="3929"/>
      <c r="AJ57" s="3929"/>
      <c r="AK57" s="3929"/>
      <c r="AL57" s="3929"/>
      <c r="AM57" s="3929"/>
      <c r="AN57" s="4369"/>
      <c r="AO57" s="3930"/>
      <c r="AP57" s="3930"/>
      <c r="AR57" s="2548" t="s">
        <v>8099</v>
      </c>
      <c r="AU57" s="425" t="str">
        <f t="shared" si="1"/>
        <v>Please complete all cells in row</v>
      </c>
      <c r="AV57" s="3132">
        <v>2</v>
      </c>
    </row>
    <row r="58" spans="2:48" ht="15.75" customHeight="1">
      <c r="B58" s="2790" t="s">
        <v>5969</v>
      </c>
      <c r="C58" s="3655"/>
      <c r="D58" s="3655"/>
      <c r="E58" s="3655"/>
      <c r="F58" s="3655"/>
      <c r="G58" s="2792" t="s">
        <v>731</v>
      </c>
      <c r="H58" s="2792">
        <v>3</v>
      </c>
      <c r="I58" s="2793"/>
      <c r="J58" s="2793"/>
      <c r="K58" s="2793"/>
      <c r="L58" s="2793"/>
      <c r="M58" s="2793"/>
      <c r="N58" s="2793"/>
      <c r="O58" s="2794"/>
      <c r="P58" s="2800"/>
      <c r="Q58" s="2795"/>
      <c r="R58" s="2793"/>
      <c r="S58" s="2793"/>
      <c r="T58" s="2793"/>
      <c r="U58" s="2793"/>
      <c r="V58" s="2793"/>
      <c r="W58" s="2794"/>
      <c r="Y58" s="3928"/>
      <c r="Z58" s="3929"/>
      <c r="AA58" s="3929"/>
      <c r="AB58" s="3929"/>
      <c r="AC58" s="3929"/>
      <c r="AD58" s="3929"/>
      <c r="AE58" s="3929"/>
      <c r="AF58" s="3929"/>
      <c r="AG58" s="3929"/>
      <c r="AH58" s="3929"/>
      <c r="AI58" s="3929"/>
      <c r="AJ58" s="3929"/>
      <c r="AK58" s="3929"/>
      <c r="AL58" s="3929"/>
      <c r="AM58" s="3929"/>
      <c r="AN58" s="4369"/>
      <c r="AO58" s="3930"/>
      <c r="AP58" s="3930"/>
      <c r="AR58" s="2548" t="s">
        <v>8100</v>
      </c>
      <c r="AU58" s="425" t="str">
        <f t="shared" si="1"/>
        <v>Please complete all cells in row</v>
      </c>
      <c r="AV58" s="3132">
        <v>2</v>
      </c>
    </row>
    <row r="59" spans="2:48" ht="15.75" customHeight="1">
      <c r="B59" s="2790" t="s">
        <v>5971</v>
      </c>
      <c r="C59" s="3655"/>
      <c r="D59" s="3655"/>
      <c r="E59" s="3655"/>
      <c r="F59" s="3655"/>
      <c r="G59" s="2792" t="s">
        <v>731</v>
      </c>
      <c r="H59" s="2792">
        <v>3</v>
      </c>
      <c r="I59" s="2793"/>
      <c r="J59" s="2793"/>
      <c r="K59" s="2793"/>
      <c r="L59" s="2793"/>
      <c r="M59" s="2793"/>
      <c r="N59" s="2793"/>
      <c r="O59" s="2794"/>
      <c r="P59" s="2800"/>
      <c r="Q59" s="2795"/>
      <c r="R59" s="2793"/>
      <c r="S59" s="2793"/>
      <c r="T59" s="2793"/>
      <c r="U59" s="2793"/>
      <c r="V59" s="2793"/>
      <c r="W59" s="2794"/>
      <c r="Y59" s="3928"/>
      <c r="Z59" s="3929"/>
      <c r="AA59" s="3929"/>
      <c r="AB59" s="3929"/>
      <c r="AC59" s="3929"/>
      <c r="AD59" s="3929"/>
      <c r="AE59" s="3929"/>
      <c r="AF59" s="3929"/>
      <c r="AG59" s="3929"/>
      <c r="AH59" s="3929"/>
      <c r="AI59" s="3929"/>
      <c r="AJ59" s="3929"/>
      <c r="AK59" s="3929"/>
      <c r="AL59" s="3929"/>
      <c r="AM59" s="3929"/>
      <c r="AN59" s="4369"/>
      <c r="AO59" s="3930"/>
      <c r="AP59" s="3930"/>
      <c r="AR59" s="2548" t="s">
        <v>8101</v>
      </c>
      <c r="AU59" s="425" t="str">
        <f t="shared" si="1"/>
        <v>Please complete all cells in row</v>
      </c>
      <c r="AV59" s="3132">
        <v>2</v>
      </c>
    </row>
    <row r="60" spans="2:48" ht="15.75" customHeight="1">
      <c r="B60" s="2790" t="s">
        <v>5973</v>
      </c>
      <c r="C60" s="3655"/>
      <c r="D60" s="3655"/>
      <c r="E60" s="3655"/>
      <c r="F60" s="3655"/>
      <c r="G60" s="2792" t="s">
        <v>731</v>
      </c>
      <c r="H60" s="2792">
        <v>3</v>
      </c>
      <c r="I60" s="2793"/>
      <c r="J60" s="2793"/>
      <c r="K60" s="2793"/>
      <c r="L60" s="2793"/>
      <c r="M60" s="2793"/>
      <c r="N60" s="2793"/>
      <c r="O60" s="2794"/>
      <c r="P60" s="2800"/>
      <c r="Q60" s="2795"/>
      <c r="R60" s="2793"/>
      <c r="S60" s="2793"/>
      <c r="T60" s="2793"/>
      <c r="U60" s="2793"/>
      <c r="V60" s="2793"/>
      <c r="W60" s="2794"/>
      <c r="Y60" s="3928"/>
      <c r="Z60" s="3929"/>
      <c r="AA60" s="3929"/>
      <c r="AB60" s="3929"/>
      <c r="AC60" s="3929"/>
      <c r="AD60" s="3929"/>
      <c r="AE60" s="3929"/>
      <c r="AF60" s="3929"/>
      <c r="AG60" s="3929"/>
      <c r="AH60" s="3929"/>
      <c r="AI60" s="3929"/>
      <c r="AJ60" s="3929"/>
      <c r="AK60" s="3929"/>
      <c r="AL60" s="3929"/>
      <c r="AM60" s="3929"/>
      <c r="AN60" s="4369"/>
      <c r="AO60" s="3930"/>
      <c r="AP60" s="3930"/>
      <c r="AR60" s="2548" t="s">
        <v>8102</v>
      </c>
      <c r="AU60" s="425" t="str">
        <f t="shared" si="1"/>
        <v>Please complete all cells in row</v>
      </c>
      <c r="AV60" s="3132">
        <v>2</v>
      </c>
    </row>
    <row r="61" spans="2:48" ht="15.75" customHeight="1">
      <c r="B61" s="2790" t="s">
        <v>5975</v>
      </c>
      <c r="C61" s="3655"/>
      <c r="D61" s="3655"/>
      <c r="E61" s="3655"/>
      <c r="F61" s="3655"/>
      <c r="G61" s="2792" t="s">
        <v>731</v>
      </c>
      <c r="H61" s="2792">
        <v>3</v>
      </c>
      <c r="I61" s="2793"/>
      <c r="J61" s="2793"/>
      <c r="K61" s="2793"/>
      <c r="L61" s="2793"/>
      <c r="M61" s="2793"/>
      <c r="N61" s="2793"/>
      <c r="O61" s="2794"/>
      <c r="P61" s="2800"/>
      <c r="Q61" s="2795"/>
      <c r="R61" s="2793"/>
      <c r="S61" s="2793"/>
      <c r="T61" s="2793"/>
      <c r="U61" s="2793"/>
      <c r="V61" s="2793"/>
      <c r="W61" s="2794"/>
      <c r="Y61" s="3928"/>
      <c r="Z61" s="3929"/>
      <c r="AA61" s="3929"/>
      <c r="AB61" s="3929"/>
      <c r="AC61" s="3929"/>
      <c r="AD61" s="3929"/>
      <c r="AE61" s="3929"/>
      <c r="AF61" s="3929"/>
      <c r="AG61" s="3929"/>
      <c r="AH61" s="3929"/>
      <c r="AI61" s="3929"/>
      <c r="AJ61" s="3929"/>
      <c r="AK61" s="3929"/>
      <c r="AL61" s="3929"/>
      <c r="AM61" s="3929"/>
      <c r="AN61" s="4369"/>
      <c r="AO61" s="3930"/>
      <c r="AP61" s="3930"/>
      <c r="AR61" s="2548" t="s">
        <v>8103</v>
      </c>
      <c r="AU61" s="425" t="str">
        <f t="shared" si="1"/>
        <v>Please complete all cells in row</v>
      </c>
      <c r="AV61" s="3132">
        <v>2</v>
      </c>
    </row>
    <row r="62" spans="2:48" ht="15.75" customHeight="1">
      <c r="B62" s="2790" t="s">
        <v>5977</v>
      </c>
      <c r="C62" s="3655"/>
      <c r="D62" s="3655"/>
      <c r="E62" s="3655"/>
      <c r="F62" s="3655"/>
      <c r="G62" s="2792" t="s">
        <v>731</v>
      </c>
      <c r="H62" s="2792">
        <v>3</v>
      </c>
      <c r="I62" s="2793"/>
      <c r="J62" s="2793"/>
      <c r="K62" s="2793"/>
      <c r="L62" s="2793"/>
      <c r="M62" s="2793"/>
      <c r="N62" s="2793"/>
      <c r="O62" s="2794"/>
      <c r="P62" s="2800"/>
      <c r="Q62" s="2795"/>
      <c r="R62" s="2793"/>
      <c r="S62" s="2793"/>
      <c r="T62" s="2793"/>
      <c r="U62" s="2793"/>
      <c r="V62" s="2793"/>
      <c r="W62" s="2794"/>
      <c r="Y62" s="3928"/>
      <c r="Z62" s="3929"/>
      <c r="AA62" s="3929"/>
      <c r="AB62" s="3929"/>
      <c r="AC62" s="3929"/>
      <c r="AD62" s="3929"/>
      <c r="AE62" s="3929"/>
      <c r="AF62" s="3929"/>
      <c r="AG62" s="3929"/>
      <c r="AH62" s="3929"/>
      <c r="AI62" s="3929"/>
      <c r="AJ62" s="3929"/>
      <c r="AK62" s="3929"/>
      <c r="AL62" s="3929"/>
      <c r="AM62" s="3929"/>
      <c r="AN62" s="4369"/>
      <c r="AO62" s="3930"/>
      <c r="AP62" s="3930"/>
      <c r="AR62" s="2548" t="s">
        <v>8104</v>
      </c>
      <c r="AU62" s="425" t="str">
        <f t="shared" si="1"/>
        <v>Please complete all cells in row</v>
      </c>
      <c r="AV62" s="3132">
        <v>2</v>
      </c>
    </row>
    <row r="63" spans="2:48" ht="15.75" customHeight="1">
      <c r="B63" s="2790" t="s">
        <v>5979</v>
      </c>
      <c r="C63" s="3655"/>
      <c r="D63" s="3655"/>
      <c r="E63" s="3655"/>
      <c r="F63" s="3655"/>
      <c r="G63" s="2792" t="s">
        <v>731</v>
      </c>
      <c r="H63" s="2792">
        <v>3</v>
      </c>
      <c r="I63" s="2793"/>
      <c r="J63" s="2793"/>
      <c r="K63" s="2793"/>
      <c r="L63" s="2793"/>
      <c r="M63" s="2793"/>
      <c r="N63" s="2793"/>
      <c r="O63" s="2794"/>
      <c r="P63" s="2800"/>
      <c r="Q63" s="2795"/>
      <c r="R63" s="2793"/>
      <c r="S63" s="2793"/>
      <c r="T63" s="2793"/>
      <c r="U63" s="2793"/>
      <c r="V63" s="2793"/>
      <c r="W63" s="2794"/>
      <c r="Y63" s="3928"/>
      <c r="Z63" s="3929"/>
      <c r="AA63" s="3929"/>
      <c r="AB63" s="3929"/>
      <c r="AC63" s="3929"/>
      <c r="AD63" s="3929"/>
      <c r="AE63" s="3929"/>
      <c r="AF63" s="3929"/>
      <c r="AG63" s="3929"/>
      <c r="AH63" s="3929"/>
      <c r="AI63" s="3929"/>
      <c r="AJ63" s="3929"/>
      <c r="AK63" s="3929"/>
      <c r="AL63" s="3929"/>
      <c r="AM63" s="3929"/>
      <c r="AN63" s="4369"/>
      <c r="AO63" s="3930"/>
      <c r="AP63" s="3930"/>
      <c r="AR63" s="2548" t="s">
        <v>8105</v>
      </c>
      <c r="AU63" s="425" t="str">
        <f t="shared" si="1"/>
        <v>Please complete all cells in row</v>
      </c>
      <c r="AV63" s="3132">
        <v>2</v>
      </c>
    </row>
    <row r="64" spans="2:48" ht="15.75" customHeight="1">
      <c r="B64" s="2790" t="s">
        <v>5981</v>
      </c>
      <c r="C64" s="3655"/>
      <c r="D64" s="3655"/>
      <c r="E64" s="3655"/>
      <c r="F64" s="3655"/>
      <c r="G64" s="2792" t="s">
        <v>731</v>
      </c>
      <c r="H64" s="2792">
        <v>3</v>
      </c>
      <c r="I64" s="2793"/>
      <c r="J64" s="2793"/>
      <c r="K64" s="2793"/>
      <c r="L64" s="2793"/>
      <c r="M64" s="2793"/>
      <c r="N64" s="2793"/>
      <c r="O64" s="2794"/>
      <c r="P64" s="2800"/>
      <c r="Q64" s="2795"/>
      <c r="R64" s="2793"/>
      <c r="S64" s="2793"/>
      <c r="T64" s="2793"/>
      <c r="U64" s="2793"/>
      <c r="V64" s="2793"/>
      <c r="W64" s="2794"/>
      <c r="Y64" s="3928"/>
      <c r="Z64" s="3929"/>
      <c r="AA64" s="3929"/>
      <c r="AB64" s="3929"/>
      <c r="AC64" s="3929"/>
      <c r="AD64" s="3929"/>
      <c r="AE64" s="3929"/>
      <c r="AF64" s="3929"/>
      <c r="AG64" s="3929"/>
      <c r="AH64" s="3929"/>
      <c r="AI64" s="3929"/>
      <c r="AJ64" s="3929"/>
      <c r="AK64" s="3929"/>
      <c r="AL64" s="3929"/>
      <c r="AM64" s="3929"/>
      <c r="AN64" s="4369"/>
      <c r="AO64" s="3930"/>
      <c r="AP64" s="3930"/>
      <c r="AR64" s="2548" t="s">
        <v>8106</v>
      </c>
      <c r="AU64" s="425" t="str">
        <f t="shared" si="1"/>
        <v>Please complete all cells in row</v>
      </c>
      <c r="AV64" s="3132">
        <v>2</v>
      </c>
    </row>
    <row r="65" spans="2:48" ht="15.75" customHeight="1">
      <c r="B65" s="2790" t="s">
        <v>5983</v>
      </c>
      <c r="C65" s="3655"/>
      <c r="D65" s="3655"/>
      <c r="E65" s="3655"/>
      <c r="F65" s="3655"/>
      <c r="G65" s="2792" t="s">
        <v>731</v>
      </c>
      <c r="H65" s="2792">
        <v>3</v>
      </c>
      <c r="I65" s="2793"/>
      <c r="J65" s="2793"/>
      <c r="K65" s="2793"/>
      <c r="L65" s="2793"/>
      <c r="M65" s="2793"/>
      <c r="N65" s="2793"/>
      <c r="O65" s="2794"/>
      <c r="P65" s="2800"/>
      <c r="Q65" s="2795"/>
      <c r="R65" s="2793"/>
      <c r="S65" s="2793"/>
      <c r="T65" s="2793"/>
      <c r="U65" s="2793"/>
      <c r="V65" s="2793"/>
      <c r="W65" s="2794"/>
      <c r="Y65" s="3928"/>
      <c r="Z65" s="3929"/>
      <c r="AA65" s="3929"/>
      <c r="AB65" s="3929"/>
      <c r="AC65" s="3929"/>
      <c r="AD65" s="3929"/>
      <c r="AE65" s="3929"/>
      <c r="AF65" s="3929"/>
      <c r="AG65" s="3929"/>
      <c r="AH65" s="3929"/>
      <c r="AI65" s="3929"/>
      <c r="AJ65" s="3929"/>
      <c r="AK65" s="3929"/>
      <c r="AL65" s="3929"/>
      <c r="AM65" s="3929"/>
      <c r="AN65" s="4369"/>
      <c r="AO65" s="3930"/>
      <c r="AP65" s="3930"/>
      <c r="AR65" s="2548" t="s">
        <v>8107</v>
      </c>
      <c r="AU65" s="425" t="str">
        <f t="shared" si="1"/>
        <v>Please complete all cells in row</v>
      </c>
      <c r="AV65" s="3132">
        <v>2</v>
      </c>
    </row>
    <row r="66" spans="2:48" ht="15.75" customHeight="1">
      <c r="B66" s="2790" t="s">
        <v>5985</v>
      </c>
      <c r="C66" s="3655"/>
      <c r="D66" s="3655"/>
      <c r="E66" s="3655"/>
      <c r="F66" s="3655"/>
      <c r="G66" s="2792" t="s">
        <v>731</v>
      </c>
      <c r="H66" s="2792">
        <v>3</v>
      </c>
      <c r="I66" s="2793"/>
      <c r="J66" s="2793"/>
      <c r="K66" s="2793"/>
      <c r="L66" s="2793"/>
      <c r="M66" s="2793"/>
      <c r="N66" s="2793"/>
      <c r="O66" s="2794"/>
      <c r="P66" s="2800"/>
      <c r="Q66" s="2795"/>
      <c r="R66" s="2793"/>
      <c r="S66" s="2793"/>
      <c r="T66" s="2793"/>
      <c r="U66" s="2793"/>
      <c r="V66" s="2793"/>
      <c r="W66" s="2794"/>
      <c r="Y66" s="3928"/>
      <c r="Z66" s="3929"/>
      <c r="AA66" s="3929"/>
      <c r="AB66" s="3929"/>
      <c r="AC66" s="3929"/>
      <c r="AD66" s="3929"/>
      <c r="AE66" s="3929"/>
      <c r="AF66" s="3929"/>
      <c r="AG66" s="3929"/>
      <c r="AH66" s="3929"/>
      <c r="AI66" s="3929"/>
      <c r="AJ66" s="3929"/>
      <c r="AK66" s="3929"/>
      <c r="AL66" s="3929"/>
      <c r="AM66" s="3929"/>
      <c r="AN66" s="4369"/>
      <c r="AO66" s="3930"/>
      <c r="AP66" s="3930"/>
      <c r="AR66" s="2548" t="s">
        <v>8108</v>
      </c>
      <c r="AU66" s="425" t="str">
        <f t="shared" si="1"/>
        <v>Please complete all cells in row</v>
      </c>
      <c r="AV66" s="3132">
        <v>2</v>
      </c>
    </row>
    <row r="67" spans="2:48" ht="15.75" customHeight="1">
      <c r="B67" s="2790" t="s">
        <v>5987</v>
      </c>
      <c r="C67" s="3655"/>
      <c r="D67" s="3655"/>
      <c r="E67" s="3655"/>
      <c r="F67" s="3655"/>
      <c r="G67" s="2792" t="s">
        <v>731</v>
      </c>
      <c r="H67" s="2792">
        <v>3</v>
      </c>
      <c r="I67" s="2793"/>
      <c r="J67" s="2793"/>
      <c r="K67" s="2793"/>
      <c r="L67" s="2793"/>
      <c r="M67" s="2793"/>
      <c r="N67" s="2793"/>
      <c r="O67" s="2794"/>
      <c r="P67" s="2800"/>
      <c r="Q67" s="2795"/>
      <c r="R67" s="2793"/>
      <c r="S67" s="2793"/>
      <c r="T67" s="2793"/>
      <c r="U67" s="2793"/>
      <c r="V67" s="2793"/>
      <c r="W67" s="2794"/>
      <c r="Y67" s="3928"/>
      <c r="Z67" s="3929"/>
      <c r="AA67" s="3929"/>
      <c r="AB67" s="3929"/>
      <c r="AC67" s="3929"/>
      <c r="AD67" s="3929"/>
      <c r="AE67" s="3929"/>
      <c r="AF67" s="3929"/>
      <c r="AG67" s="3929"/>
      <c r="AH67" s="3929"/>
      <c r="AI67" s="3929"/>
      <c r="AJ67" s="3929"/>
      <c r="AK67" s="3929"/>
      <c r="AL67" s="3929"/>
      <c r="AM67" s="3929"/>
      <c r="AN67" s="4369"/>
      <c r="AO67" s="3930"/>
      <c r="AP67" s="3930"/>
      <c r="AR67" s="2548" t="s">
        <v>8109</v>
      </c>
      <c r="AU67" s="425" t="str">
        <f t="shared" si="1"/>
        <v>Please complete all cells in row</v>
      </c>
      <c r="AV67" s="3132">
        <v>2</v>
      </c>
    </row>
    <row r="68" spans="2:48" ht="15.75" customHeight="1">
      <c r="B68" s="2790" t="s">
        <v>5989</v>
      </c>
      <c r="C68" s="3655"/>
      <c r="D68" s="3655"/>
      <c r="E68" s="3655"/>
      <c r="F68" s="3655"/>
      <c r="G68" s="2792" t="s">
        <v>731</v>
      </c>
      <c r="H68" s="2792">
        <v>3</v>
      </c>
      <c r="I68" s="2793"/>
      <c r="J68" s="2793"/>
      <c r="K68" s="2793"/>
      <c r="L68" s="2793"/>
      <c r="M68" s="2793"/>
      <c r="N68" s="2793"/>
      <c r="O68" s="2794"/>
      <c r="P68" s="2800"/>
      <c r="Q68" s="2795"/>
      <c r="R68" s="2793"/>
      <c r="S68" s="2793"/>
      <c r="T68" s="2793"/>
      <c r="U68" s="2793"/>
      <c r="V68" s="2793"/>
      <c r="W68" s="2794"/>
      <c r="Y68" s="3928"/>
      <c r="Z68" s="3929"/>
      <c r="AA68" s="3929"/>
      <c r="AB68" s="3929"/>
      <c r="AC68" s="3929"/>
      <c r="AD68" s="3929"/>
      <c r="AE68" s="3929"/>
      <c r="AF68" s="3929"/>
      <c r="AG68" s="3929"/>
      <c r="AH68" s="3929"/>
      <c r="AI68" s="3929"/>
      <c r="AJ68" s="3929"/>
      <c r="AK68" s="3929"/>
      <c r="AL68" s="3929"/>
      <c r="AM68" s="3929"/>
      <c r="AN68" s="4369"/>
      <c r="AO68" s="3930"/>
      <c r="AP68" s="3930"/>
      <c r="AR68" s="2548" t="s">
        <v>8110</v>
      </c>
      <c r="AU68" s="425" t="str">
        <f t="shared" si="1"/>
        <v>Please complete all cells in row</v>
      </c>
      <c r="AV68" s="3132">
        <v>2</v>
      </c>
    </row>
    <row r="69" spans="2:48" ht="15.75" customHeight="1">
      <c r="B69" s="2790" t="s">
        <v>5991</v>
      </c>
      <c r="C69" s="3655"/>
      <c r="D69" s="3655"/>
      <c r="E69" s="3655"/>
      <c r="F69" s="3655"/>
      <c r="G69" s="2792" t="s">
        <v>731</v>
      </c>
      <c r="H69" s="2792">
        <v>3</v>
      </c>
      <c r="I69" s="2793"/>
      <c r="J69" s="2793"/>
      <c r="K69" s="2793"/>
      <c r="L69" s="2793"/>
      <c r="M69" s="2793"/>
      <c r="N69" s="2793"/>
      <c r="O69" s="2794"/>
      <c r="P69" s="2800"/>
      <c r="Q69" s="2795"/>
      <c r="R69" s="2793"/>
      <c r="S69" s="2793"/>
      <c r="T69" s="2793"/>
      <c r="U69" s="2793"/>
      <c r="V69" s="2793"/>
      <c r="W69" s="2794"/>
      <c r="Y69" s="3928"/>
      <c r="Z69" s="3929"/>
      <c r="AA69" s="3929"/>
      <c r="AB69" s="3929"/>
      <c r="AC69" s="3929"/>
      <c r="AD69" s="3929"/>
      <c r="AE69" s="3929"/>
      <c r="AF69" s="3929"/>
      <c r="AG69" s="3929"/>
      <c r="AH69" s="3929"/>
      <c r="AI69" s="3929"/>
      <c r="AJ69" s="3929"/>
      <c r="AK69" s="3929"/>
      <c r="AL69" s="3929"/>
      <c r="AM69" s="3929"/>
      <c r="AN69" s="4369"/>
      <c r="AO69" s="3930"/>
      <c r="AP69" s="3930"/>
      <c r="AR69" s="2548" t="s">
        <v>8111</v>
      </c>
      <c r="AU69" s="425" t="str">
        <f t="shared" si="1"/>
        <v>Please complete all cells in row</v>
      </c>
      <c r="AV69" s="3132">
        <v>2</v>
      </c>
    </row>
    <row r="70" spans="2:48" ht="15.75" customHeight="1">
      <c r="B70" s="2790" t="s">
        <v>5993</v>
      </c>
      <c r="C70" s="3655"/>
      <c r="D70" s="3655"/>
      <c r="E70" s="3655"/>
      <c r="F70" s="3655"/>
      <c r="G70" s="2792" t="s">
        <v>731</v>
      </c>
      <c r="H70" s="2792">
        <v>3</v>
      </c>
      <c r="I70" s="2793"/>
      <c r="J70" s="2793"/>
      <c r="K70" s="2793"/>
      <c r="L70" s="2793"/>
      <c r="M70" s="2793"/>
      <c r="N70" s="2793"/>
      <c r="O70" s="2794"/>
      <c r="P70" s="2800"/>
      <c r="Q70" s="2795"/>
      <c r="R70" s="2793"/>
      <c r="S70" s="2793"/>
      <c r="T70" s="2793"/>
      <c r="U70" s="2793"/>
      <c r="V70" s="2793"/>
      <c r="W70" s="2794"/>
      <c r="Y70" s="3928"/>
      <c r="Z70" s="3929"/>
      <c r="AA70" s="3929"/>
      <c r="AB70" s="3929"/>
      <c r="AC70" s="3929"/>
      <c r="AD70" s="3929"/>
      <c r="AE70" s="3929"/>
      <c r="AF70" s="3929"/>
      <c r="AG70" s="3929"/>
      <c r="AH70" s="3929"/>
      <c r="AI70" s="3929"/>
      <c r="AJ70" s="3929"/>
      <c r="AK70" s="3929"/>
      <c r="AL70" s="3929"/>
      <c r="AM70" s="3929"/>
      <c r="AN70" s="4369"/>
      <c r="AO70" s="3930"/>
      <c r="AP70" s="3930"/>
      <c r="AR70" s="2548" t="s">
        <v>8112</v>
      </c>
      <c r="AU70" s="425" t="str">
        <f t="shared" si="1"/>
        <v>Please complete all cells in row</v>
      </c>
      <c r="AV70" s="3132">
        <v>2</v>
      </c>
    </row>
    <row r="71" spans="2:48" ht="15.75" customHeight="1">
      <c r="B71" s="2790" t="s">
        <v>5995</v>
      </c>
      <c r="C71" s="3655"/>
      <c r="D71" s="3655"/>
      <c r="E71" s="3655"/>
      <c r="F71" s="3655"/>
      <c r="G71" s="2792" t="s">
        <v>731</v>
      </c>
      <c r="H71" s="2792">
        <v>3</v>
      </c>
      <c r="I71" s="2793"/>
      <c r="J71" s="2793"/>
      <c r="K71" s="2793"/>
      <c r="L71" s="2793"/>
      <c r="M71" s="2793"/>
      <c r="N71" s="2793"/>
      <c r="O71" s="2794"/>
      <c r="P71" s="2800"/>
      <c r="Q71" s="2795"/>
      <c r="R71" s="2793"/>
      <c r="S71" s="2793"/>
      <c r="T71" s="2793"/>
      <c r="U71" s="2793"/>
      <c r="V71" s="2793"/>
      <c r="W71" s="2794"/>
      <c r="Y71" s="3928"/>
      <c r="Z71" s="3929"/>
      <c r="AA71" s="3929"/>
      <c r="AB71" s="3929"/>
      <c r="AC71" s="3929"/>
      <c r="AD71" s="3929"/>
      <c r="AE71" s="3929"/>
      <c r="AF71" s="3929"/>
      <c r="AG71" s="3929"/>
      <c r="AH71" s="3929"/>
      <c r="AI71" s="3929"/>
      <c r="AJ71" s="3929"/>
      <c r="AK71" s="3929"/>
      <c r="AL71" s="3929"/>
      <c r="AM71" s="3929"/>
      <c r="AN71" s="4369"/>
      <c r="AO71" s="3930"/>
      <c r="AP71" s="3930"/>
      <c r="AR71" s="2548" t="s">
        <v>8113</v>
      </c>
      <c r="AU71" s="425" t="str">
        <f t="shared" si="1"/>
        <v>Please complete all cells in row</v>
      </c>
      <c r="AV71" s="3132">
        <v>2</v>
      </c>
    </row>
    <row r="72" spans="2:48" ht="15.75" customHeight="1">
      <c r="B72" s="2790" t="s">
        <v>5997</v>
      </c>
      <c r="C72" s="3655"/>
      <c r="D72" s="3655"/>
      <c r="E72" s="3655"/>
      <c r="F72" s="3655"/>
      <c r="G72" s="2792" t="s">
        <v>731</v>
      </c>
      <c r="H72" s="2792">
        <v>3</v>
      </c>
      <c r="I72" s="2793"/>
      <c r="J72" s="2793"/>
      <c r="K72" s="2793"/>
      <c r="L72" s="2793"/>
      <c r="M72" s="2793"/>
      <c r="N72" s="2793"/>
      <c r="O72" s="2794"/>
      <c r="P72" s="2800"/>
      <c r="Q72" s="2795"/>
      <c r="R72" s="2793"/>
      <c r="S72" s="2793"/>
      <c r="T72" s="2793"/>
      <c r="U72" s="2793"/>
      <c r="V72" s="2793"/>
      <c r="W72" s="2794"/>
      <c r="Y72" s="3928"/>
      <c r="Z72" s="3929"/>
      <c r="AA72" s="3929"/>
      <c r="AB72" s="3929"/>
      <c r="AC72" s="3929"/>
      <c r="AD72" s="3929"/>
      <c r="AE72" s="3929"/>
      <c r="AF72" s="3929"/>
      <c r="AG72" s="3929"/>
      <c r="AH72" s="3929"/>
      <c r="AI72" s="3929"/>
      <c r="AJ72" s="3929"/>
      <c r="AK72" s="3929"/>
      <c r="AL72" s="3929"/>
      <c r="AM72" s="3929"/>
      <c r="AN72" s="4369"/>
      <c r="AO72" s="3930"/>
      <c r="AP72" s="3930"/>
      <c r="AR72" s="2548" t="s">
        <v>8114</v>
      </c>
      <c r="AU72" s="425" t="str">
        <f t="shared" ref="AU72:AU135" si="2">IF( COUNTBLANK(I72:AP72) = AV72, 0, rngIncomplete )</f>
        <v>Please complete all cells in row</v>
      </c>
      <c r="AV72" s="3132">
        <v>2</v>
      </c>
    </row>
    <row r="73" spans="2:48" ht="15.75" customHeight="1">
      <c r="B73" s="2790" t="s">
        <v>5999</v>
      </c>
      <c r="C73" s="3655"/>
      <c r="D73" s="3655"/>
      <c r="E73" s="3655"/>
      <c r="F73" s="3655"/>
      <c r="G73" s="2792" t="s">
        <v>731</v>
      </c>
      <c r="H73" s="2792">
        <v>3</v>
      </c>
      <c r="I73" s="2793"/>
      <c r="J73" s="2793"/>
      <c r="K73" s="2793"/>
      <c r="L73" s="2793"/>
      <c r="M73" s="2793"/>
      <c r="N73" s="2793"/>
      <c r="O73" s="2794"/>
      <c r="P73" s="2800"/>
      <c r="Q73" s="2795"/>
      <c r="R73" s="2793"/>
      <c r="S73" s="2793"/>
      <c r="T73" s="2793"/>
      <c r="U73" s="2793"/>
      <c r="V73" s="2793"/>
      <c r="W73" s="2794"/>
      <c r="Y73" s="3928"/>
      <c r="Z73" s="3929"/>
      <c r="AA73" s="3929"/>
      <c r="AB73" s="3929"/>
      <c r="AC73" s="3929"/>
      <c r="AD73" s="3929"/>
      <c r="AE73" s="3929"/>
      <c r="AF73" s="3929"/>
      <c r="AG73" s="3929"/>
      <c r="AH73" s="3929"/>
      <c r="AI73" s="3929"/>
      <c r="AJ73" s="3929"/>
      <c r="AK73" s="3929"/>
      <c r="AL73" s="3929"/>
      <c r="AM73" s="3929"/>
      <c r="AN73" s="4369"/>
      <c r="AO73" s="3930"/>
      <c r="AP73" s="3930"/>
      <c r="AR73" s="2548" t="s">
        <v>8115</v>
      </c>
      <c r="AU73" s="425" t="str">
        <f t="shared" si="2"/>
        <v>Please complete all cells in row</v>
      </c>
      <c r="AV73" s="3132">
        <v>2</v>
      </c>
    </row>
    <row r="74" spans="2:48" ht="15.75" customHeight="1">
      <c r="B74" s="2790" t="s">
        <v>6001</v>
      </c>
      <c r="C74" s="3655"/>
      <c r="D74" s="3655"/>
      <c r="E74" s="3655"/>
      <c r="F74" s="3655"/>
      <c r="G74" s="2792" t="s">
        <v>731</v>
      </c>
      <c r="H74" s="2792">
        <v>3</v>
      </c>
      <c r="I74" s="2793"/>
      <c r="J74" s="2793"/>
      <c r="K74" s="2793"/>
      <c r="L74" s="2793"/>
      <c r="M74" s="2793"/>
      <c r="N74" s="2793"/>
      <c r="O74" s="2794"/>
      <c r="P74" s="2800"/>
      <c r="Q74" s="2795"/>
      <c r="R74" s="2793"/>
      <c r="S74" s="2793"/>
      <c r="T74" s="2793"/>
      <c r="U74" s="2793"/>
      <c r="V74" s="2793"/>
      <c r="W74" s="2794"/>
      <c r="Y74" s="3928"/>
      <c r="Z74" s="3929"/>
      <c r="AA74" s="3929"/>
      <c r="AB74" s="3929"/>
      <c r="AC74" s="3929"/>
      <c r="AD74" s="3929"/>
      <c r="AE74" s="3929"/>
      <c r="AF74" s="3929"/>
      <c r="AG74" s="3929"/>
      <c r="AH74" s="3929"/>
      <c r="AI74" s="3929"/>
      <c r="AJ74" s="3929"/>
      <c r="AK74" s="3929"/>
      <c r="AL74" s="3929"/>
      <c r="AM74" s="3929"/>
      <c r="AN74" s="4369"/>
      <c r="AO74" s="3930"/>
      <c r="AP74" s="3930"/>
      <c r="AR74" s="2548" t="s">
        <v>8116</v>
      </c>
      <c r="AU74" s="425" t="str">
        <f t="shared" si="2"/>
        <v>Please complete all cells in row</v>
      </c>
      <c r="AV74" s="3132">
        <v>2</v>
      </c>
    </row>
    <row r="75" spans="2:48" ht="15.75" customHeight="1">
      <c r="B75" s="2790" t="s">
        <v>6003</v>
      </c>
      <c r="C75" s="3655"/>
      <c r="D75" s="3655"/>
      <c r="E75" s="3655"/>
      <c r="F75" s="3655"/>
      <c r="G75" s="2792" t="s">
        <v>731</v>
      </c>
      <c r="H75" s="2792">
        <v>3</v>
      </c>
      <c r="I75" s="2793"/>
      <c r="J75" s="2793"/>
      <c r="K75" s="2793"/>
      <c r="L75" s="2793"/>
      <c r="M75" s="2793"/>
      <c r="N75" s="2793"/>
      <c r="O75" s="2794"/>
      <c r="P75" s="2800"/>
      <c r="Q75" s="2795"/>
      <c r="R75" s="2793"/>
      <c r="S75" s="2793"/>
      <c r="T75" s="2793"/>
      <c r="U75" s="2793"/>
      <c r="V75" s="2793"/>
      <c r="W75" s="2794"/>
      <c r="Y75" s="3928"/>
      <c r="Z75" s="3929"/>
      <c r="AA75" s="3929"/>
      <c r="AB75" s="3929"/>
      <c r="AC75" s="3929"/>
      <c r="AD75" s="3929"/>
      <c r="AE75" s="3929"/>
      <c r="AF75" s="3929"/>
      <c r="AG75" s="3929"/>
      <c r="AH75" s="3929"/>
      <c r="AI75" s="3929"/>
      <c r="AJ75" s="3929"/>
      <c r="AK75" s="3929"/>
      <c r="AL75" s="3929"/>
      <c r="AM75" s="3929"/>
      <c r="AN75" s="4369"/>
      <c r="AO75" s="3930"/>
      <c r="AP75" s="3930"/>
      <c r="AR75" s="2548" t="s">
        <v>8117</v>
      </c>
      <c r="AU75" s="425" t="str">
        <f t="shared" si="2"/>
        <v>Please complete all cells in row</v>
      </c>
      <c r="AV75" s="3132">
        <v>2</v>
      </c>
    </row>
    <row r="76" spans="2:48" ht="15.75" customHeight="1">
      <c r="B76" s="2790" t="s">
        <v>6005</v>
      </c>
      <c r="C76" s="3655"/>
      <c r="D76" s="3655"/>
      <c r="E76" s="3655"/>
      <c r="F76" s="3655"/>
      <c r="G76" s="2792" t="s">
        <v>731</v>
      </c>
      <c r="H76" s="2792">
        <v>3</v>
      </c>
      <c r="I76" s="2793"/>
      <c r="J76" s="2793"/>
      <c r="K76" s="2793"/>
      <c r="L76" s="2793"/>
      <c r="M76" s="2793"/>
      <c r="N76" s="2793"/>
      <c r="O76" s="2794"/>
      <c r="P76" s="2800"/>
      <c r="Q76" s="2795"/>
      <c r="R76" s="2793"/>
      <c r="S76" s="2793"/>
      <c r="T76" s="2793"/>
      <c r="U76" s="2793"/>
      <c r="V76" s="2793"/>
      <c r="W76" s="2794"/>
      <c r="Y76" s="3928"/>
      <c r="Z76" s="3929"/>
      <c r="AA76" s="3929"/>
      <c r="AB76" s="3929"/>
      <c r="AC76" s="3929"/>
      <c r="AD76" s="3929"/>
      <c r="AE76" s="3929"/>
      <c r="AF76" s="3929"/>
      <c r="AG76" s="3929"/>
      <c r="AH76" s="3929"/>
      <c r="AI76" s="3929"/>
      <c r="AJ76" s="3929"/>
      <c r="AK76" s="3929"/>
      <c r="AL76" s="3929"/>
      <c r="AM76" s="3929"/>
      <c r="AN76" s="4369"/>
      <c r="AO76" s="3930"/>
      <c r="AP76" s="3930"/>
      <c r="AR76" s="2548" t="s">
        <v>8118</v>
      </c>
      <c r="AU76" s="425" t="str">
        <f t="shared" si="2"/>
        <v>Please complete all cells in row</v>
      </c>
      <c r="AV76" s="3132">
        <v>2</v>
      </c>
    </row>
    <row r="77" spans="2:48" ht="15.75" customHeight="1">
      <c r="B77" s="2790" t="s">
        <v>6007</v>
      </c>
      <c r="C77" s="3655"/>
      <c r="D77" s="3655"/>
      <c r="E77" s="3655"/>
      <c r="F77" s="3655"/>
      <c r="G77" s="2792" t="s">
        <v>731</v>
      </c>
      <c r="H77" s="2792">
        <v>3</v>
      </c>
      <c r="I77" s="2793"/>
      <c r="J77" s="2793"/>
      <c r="K77" s="2793"/>
      <c r="L77" s="2793"/>
      <c r="M77" s="2793"/>
      <c r="N77" s="2793"/>
      <c r="O77" s="2794"/>
      <c r="P77" s="2800"/>
      <c r="Q77" s="2795"/>
      <c r="R77" s="2793"/>
      <c r="S77" s="2793"/>
      <c r="T77" s="2793"/>
      <c r="U77" s="2793"/>
      <c r="V77" s="2793"/>
      <c r="W77" s="2794"/>
      <c r="Y77" s="3928"/>
      <c r="Z77" s="3929"/>
      <c r="AA77" s="3929"/>
      <c r="AB77" s="3929"/>
      <c r="AC77" s="3929"/>
      <c r="AD77" s="3929"/>
      <c r="AE77" s="3929"/>
      <c r="AF77" s="3929"/>
      <c r="AG77" s="3929"/>
      <c r="AH77" s="3929"/>
      <c r="AI77" s="3929"/>
      <c r="AJ77" s="3929"/>
      <c r="AK77" s="3929"/>
      <c r="AL77" s="3929"/>
      <c r="AM77" s="3929"/>
      <c r="AN77" s="4369"/>
      <c r="AO77" s="3930"/>
      <c r="AP77" s="3930"/>
      <c r="AR77" s="2548" t="s">
        <v>8119</v>
      </c>
      <c r="AU77" s="425" t="str">
        <f t="shared" si="2"/>
        <v>Please complete all cells in row</v>
      </c>
      <c r="AV77" s="3132">
        <v>2</v>
      </c>
    </row>
    <row r="78" spans="2:48" ht="15.75" customHeight="1">
      <c r="B78" s="2790" t="s">
        <v>6009</v>
      </c>
      <c r="C78" s="3655"/>
      <c r="D78" s="3655"/>
      <c r="E78" s="3655"/>
      <c r="F78" s="3655"/>
      <c r="G78" s="2792" t="s">
        <v>731</v>
      </c>
      <c r="H78" s="2792">
        <v>3</v>
      </c>
      <c r="I78" s="2793"/>
      <c r="J78" s="2793"/>
      <c r="K78" s="2793"/>
      <c r="L78" s="2793"/>
      <c r="M78" s="2793"/>
      <c r="N78" s="2793"/>
      <c r="O78" s="2794"/>
      <c r="P78" s="2800"/>
      <c r="Q78" s="2795"/>
      <c r="R78" s="2793"/>
      <c r="S78" s="2793"/>
      <c r="T78" s="2793"/>
      <c r="U78" s="2793"/>
      <c r="V78" s="2793"/>
      <c r="W78" s="2794"/>
      <c r="Y78" s="3928"/>
      <c r="Z78" s="3929"/>
      <c r="AA78" s="3929"/>
      <c r="AB78" s="3929"/>
      <c r="AC78" s="3929"/>
      <c r="AD78" s="3929"/>
      <c r="AE78" s="3929"/>
      <c r="AF78" s="3929"/>
      <c r="AG78" s="3929"/>
      <c r="AH78" s="3929"/>
      <c r="AI78" s="3929"/>
      <c r="AJ78" s="3929"/>
      <c r="AK78" s="3929"/>
      <c r="AL78" s="3929"/>
      <c r="AM78" s="3929"/>
      <c r="AN78" s="4369"/>
      <c r="AO78" s="3930"/>
      <c r="AP78" s="3930"/>
      <c r="AR78" s="2548" t="s">
        <v>8120</v>
      </c>
      <c r="AU78" s="425" t="str">
        <f t="shared" si="2"/>
        <v>Please complete all cells in row</v>
      </c>
      <c r="AV78" s="3132">
        <v>2</v>
      </c>
    </row>
    <row r="79" spans="2:48" ht="15.75" customHeight="1">
      <c r="B79" s="2790" t="s">
        <v>6011</v>
      </c>
      <c r="C79" s="3655"/>
      <c r="D79" s="3655"/>
      <c r="E79" s="3655"/>
      <c r="F79" s="3655"/>
      <c r="G79" s="2792" t="s">
        <v>731</v>
      </c>
      <c r="H79" s="2792">
        <v>3</v>
      </c>
      <c r="I79" s="2793"/>
      <c r="J79" s="2793"/>
      <c r="K79" s="2793"/>
      <c r="L79" s="2793"/>
      <c r="M79" s="2793"/>
      <c r="N79" s="2793"/>
      <c r="O79" s="2794"/>
      <c r="P79" s="2800"/>
      <c r="Q79" s="2795"/>
      <c r="R79" s="2793"/>
      <c r="S79" s="2793"/>
      <c r="T79" s="2793"/>
      <c r="U79" s="2793"/>
      <c r="V79" s="2793"/>
      <c r="W79" s="2794"/>
      <c r="Y79" s="3928"/>
      <c r="Z79" s="3929"/>
      <c r="AA79" s="3929"/>
      <c r="AB79" s="3929"/>
      <c r="AC79" s="3929"/>
      <c r="AD79" s="3929"/>
      <c r="AE79" s="3929"/>
      <c r="AF79" s="3929"/>
      <c r="AG79" s="3929"/>
      <c r="AH79" s="3929"/>
      <c r="AI79" s="3929"/>
      <c r="AJ79" s="3929"/>
      <c r="AK79" s="3929"/>
      <c r="AL79" s="3929"/>
      <c r="AM79" s="3929"/>
      <c r="AN79" s="4369"/>
      <c r="AO79" s="3930"/>
      <c r="AP79" s="3930"/>
      <c r="AR79" s="2548" t="s">
        <v>8121</v>
      </c>
      <c r="AU79" s="425" t="str">
        <f t="shared" si="2"/>
        <v>Please complete all cells in row</v>
      </c>
      <c r="AV79" s="3132">
        <v>2</v>
      </c>
    </row>
    <row r="80" spans="2:48" ht="15.75" customHeight="1">
      <c r="B80" s="2790" t="s">
        <v>6013</v>
      </c>
      <c r="C80" s="3655"/>
      <c r="D80" s="3655"/>
      <c r="E80" s="3655"/>
      <c r="F80" s="3655"/>
      <c r="G80" s="2792" t="s">
        <v>731</v>
      </c>
      <c r="H80" s="2792">
        <v>3</v>
      </c>
      <c r="I80" s="2793"/>
      <c r="J80" s="2793"/>
      <c r="K80" s="2793"/>
      <c r="L80" s="2793"/>
      <c r="M80" s="2793"/>
      <c r="N80" s="2793"/>
      <c r="O80" s="2794"/>
      <c r="P80" s="2800"/>
      <c r="Q80" s="2795"/>
      <c r="R80" s="2793"/>
      <c r="S80" s="2793"/>
      <c r="T80" s="2793"/>
      <c r="U80" s="2793"/>
      <c r="V80" s="2793"/>
      <c r="W80" s="2794"/>
      <c r="Y80" s="3928"/>
      <c r="Z80" s="3929"/>
      <c r="AA80" s="3929"/>
      <c r="AB80" s="3929"/>
      <c r="AC80" s="3929"/>
      <c r="AD80" s="3929"/>
      <c r="AE80" s="3929"/>
      <c r="AF80" s="3929"/>
      <c r="AG80" s="3929"/>
      <c r="AH80" s="3929"/>
      <c r="AI80" s="3929"/>
      <c r="AJ80" s="3929"/>
      <c r="AK80" s="3929"/>
      <c r="AL80" s="3929"/>
      <c r="AM80" s="3929"/>
      <c r="AN80" s="4369"/>
      <c r="AO80" s="3930"/>
      <c r="AP80" s="3930"/>
      <c r="AR80" s="2548" t="s">
        <v>8122</v>
      </c>
      <c r="AU80" s="425" t="str">
        <f t="shared" si="2"/>
        <v>Please complete all cells in row</v>
      </c>
      <c r="AV80" s="3132">
        <v>2</v>
      </c>
    </row>
    <row r="81" spans="2:48" ht="15.75" customHeight="1">
      <c r="B81" s="2790" t="s">
        <v>6015</v>
      </c>
      <c r="C81" s="3655"/>
      <c r="D81" s="3655"/>
      <c r="E81" s="3655"/>
      <c r="F81" s="3655"/>
      <c r="G81" s="2792" t="s">
        <v>731</v>
      </c>
      <c r="H81" s="2792">
        <v>3</v>
      </c>
      <c r="I81" s="2793"/>
      <c r="J81" s="2793"/>
      <c r="K81" s="2793"/>
      <c r="L81" s="2793"/>
      <c r="M81" s="2793"/>
      <c r="N81" s="2793"/>
      <c r="O81" s="2794"/>
      <c r="P81" s="2800"/>
      <c r="Q81" s="2795"/>
      <c r="R81" s="2793"/>
      <c r="S81" s="2793"/>
      <c r="T81" s="2793"/>
      <c r="U81" s="2793"/>
      <c r="V81" s="2793"/>
      <c r="W81" s="2794"/>
      <c r="Y81" s="3928"/>
      <c r="Z81" s="3929"/>
      <c r="AA81" s="3929"/>
      <c r="AB81" s="3929"/>
      <c r="AC81" s="3929"/>
      <c r="AD81" s="3929"/>
      <c r="AE81" s="3929"/>
      <c r="AF81" s="3929"/>
      <c r="AG81" s="3929"/>
      <c r="AH81" s="3929"/>
      <c r="AI81" s="3929"/>
      <c r="AJ81" s="3929"/>
      <c r="AK81" s="3929"/>
      <c r="AL81" s="3929"/>
      <c r="AM81" s="3929"/>
      <c r="AN81" s="4369"/>
      <c r="AO81" s="3930"/>
      <c r="AP81" s="3930"/>
      <c r="AR81" s="2548" t="s">
        <v>8123</v>
      </c>
      <c r="AU81" s="425" t="str">
        <f t="shared" si="2"/>
        <v>Please complete all cells in row</v>
      </c>
      <c r="AV81" s="3132">
        <v>2</v>
      </c>
    </row>
    <row r="82" spans="2:48" ht="15.75" customHeight="1">
      <c r="B82" s="2790" t="s">
        <v>6017</v>
      </c>
      <c r="C82" s="3655"/>
      <c r="D82" s="3655"/>
      <c r="E82" s="3655"/>
      <c r="F82" s="3655"/>
      <c r="G82" s="2792" t="s">
        <v>731</v>
      </c>
      <c r="H82" s="2792">
        <v>3</v>
      </c>
      <c r="I82" s="2793"/>
      <c r="J82" s="2793"/>
      <c r="K82" s="2793"/>
      <c r="L82" s="2793"/>
      <c r="M82" s="2793"/>
      <c r="N82" s="2793"/>
      <c r="O82" s="2794"/>
      <c r="P82" s="2800"/>
      <c r="Q82" s="2795"/>
      <c r="R82" s="2793"/>
      <c r="S82" s="2793"/>
      <c r="T82" s="2793"/>
      <c r="U82" s="2793"/>
      <c r="V82" s="2793"/>
      <c r="W82" s="2794"/>
      <c r="Y82" s="3928"/>
      <c r="Z82" s="3929"/>
      <c r="AA82" s="3929"/>
      <c r="AB82" s="3929"/>
      <c r="AC82" s="3929"/>
      <c r="AD82" s="3929"/>
      <c r="AE82" s="3929"/>
      <c r="AF82" s="3929"/>
      <c r="AG82" s="3929"/>
      <c r="AH82" s="3929"/>
      <c r="AI82" s="3929"/>
      <c r="AJ82" s="3929"/>
      <c r="AK82" s="3929"/>
      <c r="AL82" s="3929"/>
      <c r="AM82" s="3929"/>
      <c r="AN82" s="4369"/>
      <c r="AO82" s="3930"/>
      <c r="AP82" s="3930"/>
      <c r="AR82" s="2548" t="s">
        <v>8124</v>
      </c>
      <c r="AU82" s="425" t="str">
        <f t="shared" si="2"/>
        <v>Please complete all cells in row</v>
      </c>
      <c r="AV82" s="3132">
        <v>2</v>
      </c>
    </row>
    <row r="83" spans="2:48" ht="15.75" customHeight="1">
      <c r="B83" s="2790" t="s">
        <v>6019</v>
      </c>
      <c r="C83" s="3655"/>
      <c r="D83" s="3655"/>
      <c r="E83" s="3655"/>
      <c r="F83" s="3655"/>
      <c r="G83" s="2792" t="s">
        <v>731</v>
      </c>
      <c r="H83" s="2792">
        <v>3</v>
      </c>
      <c r="I83" s="2793"/>
      <c r="J83" s="2793"/>
      <c r="K83" s="2793"/>
      <c r="L83" s="2793"/>
      <c r="M83" s="2793"/>
      <c r="N83" s="2793"/>
      <c r="O83" s="2794"/>
      <c r="P83" s="2800"/>
      <c r="Q83" s="2795"/>
      <c r="R83" s="2793"/>
      <c r="S83" s="2793"/>
      <c r="T83" s="2793"/>
      <c r="U83" s="2793"/>
      <c r="V83" s="2793"/>
      <c r="W83" s="2794"/>
      <c r="Y83" s="3928"/>
      <c r="Z83" s="3929"/>
      <c r="AA83" s="3929"/>
      <c r="AB83" s="3929"/>
      <c r="AC83" s="3929"/>
      <c r="AD83" s="3929"/>
      <c r="AE83" s="3929"/>
      <c r="AF83" s="3929"/>
      <c r="AG83" s="3929"/>
      <c r="AH83" s="3929"/>
      <c r="AI83" s="3929"/>
      <c r="AJ83" s="3929"/>
      <c r="AK83" s="3929"/>
      <c r="AL83" s="3929"/>
      <c r="AM83" s="3929"/>
      <c r="AN83" s="4369"/>
      <c r="AO83" s="3930"/>
      <c r="AP83" s="3930"/>
      <c r="AR83" s="2548" t="s">
        <v>8125</v>
      </c>
      <c r="AU83" s="425" t="str">
        <f t="shared" si="2"/>
        <v>Please complete all cells in row</v>
      </c>
      <c r="AV83" s="3132">
        <v>2</v>
      </c>
    </row>
    <row r="84" spans="2:48" ht="15.75" customHeight="1">
      <c r="B84" s="2790" t="s">
        <v>6021</v>
      </c>
      <c r="C84" s="3655"/>
      <c r="D84" s="3655"/>
      <c r="E84" s="3655"/>
      <c r="F84" s="3655"/>
      <c r="G84" s="2792" t="s">
        <v>731</v>
      </c>
      <c r="H84" s="2792">
        <v>3</v>
      </c>
      <c r="I84" s="2793"/>
      <c r="J84" s="2793"/>
      <c r="K84" s="2793"/>
      <c r="L84" s="2793"/>
      <c r="M84" s="2793"/>
      <c r="N84" s="2793"/>
      <c r="O84" s="2794"/>
      <c r="P84" s="2800"/>
      <c r="Q84" s="2795"/>
      <c r="R84" s="2793"/>
      <c r="S84" s="2793"/>
      <c r="T84" s="2793"/>
      <c r="U84" s="2793"/>
      <c r="V84" s="2793"/>
      <c r="W84" s="2794"/>
      <c r="Y84" s="3928"/>
      <c r="Z84" s="3929"/>
      <c r="AA84" s="3929"/>
      <c r="AB84" s="3929"/>
      <c r="AC84" s="3929"/>
      <c r="AD84" s="3929"/>
      <c r="AE84" s="3929"/>
      <c r="AF84" s="3929"/>
      <c r="AG84" s="3929"/>
      <c r="AH84" s="3929"/>
      <c r="AI84" s="3929"/>
      <c r="AJ84" s="3929"/>
      <c r="AK84" s="3929"/>
      <c r="AL84" s="3929"/>
      <c r="AM84" s="3929"/>
      <c r="AN84" s="4369"/>
      <c r="AO84" s="3930"/>
      <c r="AP84" s="3930"/>
      <c r="AR84" s="2548" t="s">
        <v>8126</v>
      </c>
      <c r="AU84" s="425" t="str">
        <f t="shared" si="2"/>
        <v>Please complete all cells in row</v>
      </c>
      <c r="AV84" s="3132">
        <v>2</v>
      </c>
    </row>
    <row r="85" spans="2:48" ht="15.75" customHeight="1">
      <c r="B85" s="2790" t="s">
        <v>6023</v>
      </c>
      <c r="C85" s="3655"/>
      <c r="D85" s="3655"/>
      <c r="E85" s="3655"/>
      <c r="F85" s="3655"/>
      <c r="G85" s="2792" t="s">
        <v>731</v>
      </c>
      <c r="H85" s="2792">
        <v>3</v>
      </c>
      <c r="I85" s="2793"/>
      <c r="J85" s="2793"/>
      <c r="K85" s="2793"/>
      <c r="L85" s="2793"/>
      <c r="M85" s="2793"/>
      <c r="N85" s="2793"/>
      <c r="O85" s="2794"/>
      <c r="P85" s="2800"/>
      <c r="Q85" s="2795"/>
      <c r="R85" s="2793"/>
      <c r="S85" s="2793"/>
      <c r="T85" s="2793"/>
      <c r="U85" s="2793"/>
      <c r="V85" s="2793"/>
      <c r="W85" s="2794"/>
      <c r="Y85" s="3928"/>
      <c r="Z85" s="3929"/>
      <c r="AA85" s="3929"/>
      <c r="AB85" s="3929"/>
      <c r="AC85" s="3929"/>
      <c r="AD85" s="3929"/>
      <c r="AE85" s="3929"/>
      <c r="AF85" s="3929"/>
      <c r="AG85" s="3929"/>
      <c r="AH85" s="3929"/>
      <c r="AI85" s="3929"/>
      <c r="AJ85" s="3929"/>
      <c r="AK85" s="3929"/>
      <c r="AL85" s="3929"/>
      <c r="AM85" s="3929"/>
      <c r="AN85" s="4369"/>
      <c r="AO85" s="3930"/>
      <c r="AP85" s="3930"/>
      <c r="AR85" s="2548" t="s">
        <v>8127</v>
      </c>
      <c r="AU85" s="425" t="str">
        <f t="shared" si="2"/>
        <v>Please complete all cells in row</v>
      </c>
      <c r="AV85" s="3132">
        <v>2</v>
      </c>
    </row>
    <row r="86" spans="2:48" ht="15.75" customHeight="1">
      <c r="B86" s="2790" t="s">
        <v>6025</v>
      </c>
      <c r="C86" s="3655"/>
      <c r="D86" s="3655"/>
      <c r="E86" s="3655"/>
      <c r="F86" s="3655"/>
      <c r="G86" s="2792" t="s">
        <v>731</v>
      </c>
      <c r="H86" s="2792">
        <v>3</v>
      </c>
      <c r="I86" s="2793"/>
      <c r="J86" s="2793"/>
      <c r="K86" s="2793"/>
      <c r="L86" s="2793"/>
      <c r="M86" s="2793"/>
      <c r="N86" s="2793"/>
      <c r="O86" s="2794"/>
      <c r="P86" s="2800"/>
      <c r="Q86" s="2795"/>
      <c r="R86" s="2793"/>
      <c r="S86" s="2793"/>
      <c r="T86" s="2793"/>
      <c r="U86" s="2793"/>
      <c r="V86" s="2793"/>
      <c r="W86" s="2794"/>
      <c r="Y86" s="3928"/>
      <c r="Z86" s="3929"/>
      <c r="AA86" s="3929"/>
      <c r="AB86" s="3929"/>
      <c r="AC86" s="3929"/>
      <c r="AD86" s="3929"/>
      <c r="AE86" s="3929"/>
      <c r="AF86" s="3929"/>
      <c r="AG86" s="3929"/>
      <c r="AH86" s="3929"/>
      <c r="AI86" s="3929"/>
      <c r="AJ86" s="3929"/>
      <c r="AK86" s="3929"/>
      <c r="AL86" s="3929"/>
      <c r="AM86" s="3929"/>
      <c r="AN86" s="4369"/>
      <c r="AO86" s="3930"/>
      <c r="AP86" s="3930"/>
      <c r="AR86" s="2548" t="s">
        <v>8128</v>
      </c>
      <c r="AU86" s="425" t="str">
        <f t="shared" si="2"/>
        <v>Please complete all cells in row</v>
      </c>
      <c r="AV86" s="3132">
        <v>2</v>
      </c>
    </row>
    <row r="87" spans="2:48" ht="15.75" customHeight="1">
      <c r="B87" s="2790" t="s">
        <v>6027</v>
      </c>
      <c r="C87" s="3655"/>
      <c r="D87" s="3655"/>
      <c r="E87" s="3655"/>
      <c r="F87" s="3655"/>
      <c r="G87" s="2792" t="s">
        <v>731</v>
      </c>
      <c r="H87" s="2792">
        <v>3</v>
      </c>
      <c r="I87" s="2793"/>
      <c r="J87" s="2793"/>
      <c r="K87" s="2793"/>
      <c r="L87" s="2793"/>
      <c r="M87" s="2793"/>
      <c r="N87" s="2793"/>
      <c r="O87" s="2794"/>
      <c r="P87" s="2800"/>
      <c r="Q87" s="2795"/>
      <c r="R87" s="2793"/>
      <c r="S87" s="2793"/>
      <c r="T87" s="2793"/>
      <c r="U87" s="2793"/>
      <c r="V87" s="2793"/>
      <c r="W87" s="2794"/>
      <c r="Y87" s="3928"/>
      <c r="Z87" s="3929"/>
      <c r="AA87" s="3929"/>
      <c r="AB87" s="3929"/>
      <c r="AC87" s="3929"/>
      <c r="AD87" s="3929"/>
      <c r="AE87" s="3929"/>
      <c r="AF87" s="3929"/>
      <c r="AG87" s="3929"/>
      <c r="AH87" s="3929"/>
      <c r="AI87" s="3929"/>
      <c r="AJ87" s="3929"/>
      <c r="AK87" s="3929"/>
      <c r="AL87" s="3929"/>
      <c r="AM87" s="3929"/>
      <c r="AN87" s="4369"/>
      <c r="AO87" s="3930"/>
      <c r="AP87" s="3930"/>
      <c r="AR87" s="2548" t="s">
        <v>8129</v>
      </c>
      <c r="AU87" s="425" t="str">
        <f t="shared" si="2"/>
        <v>Please complete all cells in row</v>
      </c>
      <c r="AV87" s="3132">
        <v>2</v>
      </c>
    </row>
    <row r="88" spans="2:48" ht="15.75" customHeight="1">
      <c r="B88" s="2790" t="s">
        <v>6029</v>
      </c>
      <c r="C88" s="3655"/>
      <c r="D88" s="3655"/>
      <c r="E88" s="3655"/>
      <c r="F88" s="3655"/>
      <c r="G88" s="2792" t="s">
        <v>731</v>
      </c>
      <c r="H88" s="2792">
        <v>3</v>
      </c>
      <c r="I88" s="2793"/>
      <c r="J88" s="2793"/>
      <c r="K88" s="2793"/>
      <c r="L88" s="2793"/>
      <c r="M88" s="2793"/>
      <c r="N88" s="2793"/>
      <c r="O88" s="2794"/>
      <c r="P88" s="2800"/>
      <c r="Q88" s="2795"/>
      <c r="R88" s="2793"/>
      <c r="S88" s="2793"/>
      <c r="T88" s="2793"/>
      <c r="U88" s="2793"/>
      <c r="V88" s="2793"/>
      <c r="W88" s="2794"/>
      <c r="Y88" s="3928"/>
      <c r="Z88" s="3929"/>
      <c r="AA88" s="3929"/>
      <c r="AB88" s="3929"/>
      <c r="AC88" s="3929"/>
      <c r="AD88" s="3929"/>
      <c r="AE88" s="3929"/>
      <c r="AF88" s="3929"/>
      <c r="AG88" s="3929"/>
      <c r="AH88" s="3929"/>
      <c r="AI88" s="3929"/>
      <c r="AJ88" s="3929"/>
      <c r="AK88" s="3929"/>
      <c r="AL88" s="3929"/>
      <c r="AM88" s="3929"/>
      <c r="AN88" s="4369"/>
      <c r="AO88" s="3930"/>
      <c r="AP88" s="3930"/>
      <c r="AR88" s="2548" t="s">
        <v>8130</v>
      </c>
      <c r="AU88" s="425" t="str">
        <f t="shared" si="2"/>
        <v>Please complete all cells in row</v>
      </c>
      <c r="AV88" s="3132">
        <v>2</v>
      </c>
    </row>
    <row r="89" spans="2:48" ht="15.75" customHeight="1">
      <c r="B89" s="2790" t="s">
        <v>6031</v>
      </c>
      <c r="C89" s="3655"/>
      <c r="D89" s="3655"/>
      <c r="E89" s="3655"/>
      <c r="F89" s="3655"/>
      <c r="G89" s="2792" t="s">
        <v>731</v>
      </c>
      <c r="H89" s="2792">
        <v>3</v>
      </c>
      <c r="I89" s="2793"/>
      <c r="J89" s="2793"/>
      <c r="K89" s="2793"/>
      <c r="L89" s="2793"/>
      <c r="M89" s="2793"/>
      <c r="N89" s="2793"/>
      <c r="O89" s="2794"/>
      <c r="P89" s="2800"/>
      <c r="Q89" s="2795"/>
      <c r="R89" s="2793"/>
      <c r="S89" s="2793"/>
      <c r="T89" s="2793"/>
      <c r="U89" s="2793"/>
      <c r="V89" s="2793"/>
      <c r="W89" s="2794"/>
      <c r="Y89" s="3928"/>
      <c r="Z89" s="3929"/>
      <c r="AA89" s="3929"/>
      <c r="AB89" s="3929"/>
      <c r="AC89" s="3929"/>
      <c r="AD89" s="3929"/>
      <c r="AE89" s="3929"/>
      <c r="AF89" s="3929"/>
      <c r="AG89" s="3929"/>
      <c r="AH89" s="3929"/>
      <c r="AI89" s="3929"/>
      <c r="AJ89" s="3929"/>
      <c r="AK89" s="3929"/>
      <c r="AL89" s="3929"/>
      <c r="AM89" s="3929"/>
      <c r="AN89" s="4369"/>
      <c r="AO89" s="3930"/>
      <c r="AP89" s="3930"/>
      <c r="AR89" s="2548" t="s">
        <v>8131</v>
      </c>
      <c r="AU89" s="425" t="str">
        <f t="shared" si="2"/>
        <v>Please complete all cells in row</v>
      </c>
      <c r="AV89" s="3132">
        <v>2</v>
      </c>
    </row>
    <row r="90" spans="2:48" ht="15.75" customHeight="1">
      <c r="B90" s="2790" t="s">
        <v>6033</v>
      </c>
      <c r="C90" s="3655"/>
      <c r="D90" s="3655"/>
      <c r="E90" s="3655"/>
      <c r="F90" s="3655"/>
      <c r="G90" s="2792" t="s">
        <v>731</v>
      </c>
      <c r="H90" s="2792">
        <v>3</v>
      </c>
      <c r="I90" s="2793"/>
      <c r="J90" s="2793"/>
      <c r="K90" s="2793"/>
      <c r="L90" s="2793"/>
      <c r="M90" s="2793"/>
      <c r="N90" s="2793"/>
      <c r="O90" s="2794"/>
      <c r="P90" s="2800"/>
      <c r="Q90" s="2795"/>
      <c r="R90" s="2793"/>
      <c r="S90" s="2793"/>
      <c r="T90" s="2793"/>
      <c r="U90" s="2793"/>
      <c r="V90" s="2793"/>
      <c r="W90" s="2794"/>
      <c r="Y90" s="3928"/>
      <c r="Z90" s="3929"/>
      <c r="AA90" s="3929"/>
      <c r="AB90" s="3929"/>
      <c r="AC90" s="3929"/>
      <c r="AD90" s="3929"/>
      <c r="AE90" s="3929"/>
      <c r="AF90" s="3929"/>
      <c r="AG90" s="3929"/>
      <c r="AH90" s="3929"/>
      <c r="AI90" s="3929"/>
      <c r="AJ90" s="3929"/>
      <c r="AK90" s="3929"/>
      <c r="AL90" s="3929"/>
      <c r="AM90" s="3929"/>
      <c r="AN90" s="4369"/>
      <c r="AO90" s="3930"/>
      <c r="AP90" s="3930"/>
      <c r="AR90" s="2548" t="s">
        <v>8132</v>
      </c>
      <c r="AU90" s="425" t="str">
        <f t="shared" si="2"/>
        <v>Please complete all cells in row</v>
      </c>
      <c r="AV90" s="3132">
        <v>2</v>
      </c>
    </row>
    <row r="91" spans="2:48" ht="15.75" customHeight="1">
      <c r="B91" s="2790" t="s">
        <v>6035</v>
      </c>
      <c r="C91" s="3655"/>
      <c r="D91" s="3655"/>
      <c r="E91" s="3655"/>
      <c r="F91" s="3655"/>
      <c r="G91" s="2792" t="s">
        <v>731</v>
      </c>
      <c r="H91" s="2792">
        <v>3</v>
      </c>
      <c r="I91" s="2793"/>
      <c r="J91" s="2793"/>
      <c r="K91" s="2793"/>
      <c r="L91" s="2793"/>
      <c r="M91" s="2793"/>
      <c r="N91" s="2793"/>
      <c r="O91" s="2794"/>
      <c r="P91" s="2800"/>
      <c r="Q91" s="2795"/>
      <c r="R91" s="2793"/>
      <c r="S91" s="2793"/>
      <c r="T91" s="2793"/>
      <c r="U91" s="2793"/>
      <c r="V91" s="2793"/>
      <c r="W91" s="2794"/>
      <c r="Y91" s="3928"/>
      <c r="Z91" s="3929"/>
      <c r="AA91" s="3929"/>
      <c r="AB91" s="3929"/>
      <c r="AC91" s="3929"/>
      <c r="AD91" s="3929"/>
      <c r="AE91" s="3929"/>
      <c r="AF91" s="3929"/>
      <c r="AG91" s="3929"/>
      <c r="AH91" s="3929"/>
      <c r="AI91" s="3929"/>
      <c r="AJ91" s="3929"/>
      <c r="AK91" s="3929"/>
      <c r="AL91" s="3929"/>
      <c r="AM91" s="3929"/>
      <c r="AN91" s="4369"/>
      <c r="AO91" s="3930"/>
      <c r="AP91" s="3930"/>
      <c r="AR91" s="2548" t="s">
        <v>8133</v>
      </c>
      <c r="AU91" s="425" t="str">
        <f t="shared" si="2"/>
        <v>Please complete all cells in row</v>
      </c>
      <c r="AV91" s="3132">
        <v>2</v>
      </c>
    </row>
    <row r="92" spans="2:48" ht="15.75" customHeight="1">
      <c r="B92" s="2790" t="s">
        <v>6037</v>
      </c>
      <c r="C92" s="3655"/>
      <c r="D92" s="3655"/>
      <c r="E92" s="3655"/>
      <c r="F92" s="3655"/>
      <c r="G92" s="2792" t="s">
        <v>731</v>
      </c>
      <c r="H92" s="2792">
        <v>3</v>
      </c>
      <c r="I92" s="2793"/>
      <c r="J92" s="2793"/>
      <c r="K92" s="2793"/>
      <c r="L92" s="2793"/>
      <c r="M92" s="2793"/>
      <c r="N92" s="2793"/>
      <c r="O92" s="2794"/>
      <c r="P92" s="2800"/>
      <c r="Q92" s="2795"/>
      <c r="R92" s="2793"/>
      <c r="S92" s="2793"/>
      <c r="T92" s="2793"/>
      <c r="U92" s="2793"/>
      <c r="V92" s="2793"/>
      <c r="W92" s="2794"/>
      <c r="Y92" s="3928"/>
      <c r="Z92" s="3929"/>
      <c r="AA92" s="3929"/>
      <c r="AB92" s="3929"/>
      <c r="AC92" s="3929"/>
      <c r="AD92" s="3929"/>
      <c r="AE92" s="3929"/>
      <c r="AF92" s="3929"/>
      <c r="AG92" s="3929"/>
      <c r="AH92" s="3929"/>
      <c r="AI92" s="3929"/>
      <c r="AJ92" s="3929"/>
      <c r="AK92" s="3929"/>
      <c r="AL92" s="3929"/>
      <c r="AM92" s="3929"/>
      <c r="AN92" s="4369"/>
      <c r="AO92" s="3930"/>
      <c r="AP92" s="3930"/>
      <c r="AR92" s="2548" t="s">
        <v>8134</v>
      </c>
      <c r="AU92" s="425" t="str">
        <f t="shared" si="2"/>
        <v>Please complete all cells in row</v>
      </c>
      <c r="AV92" s="3132">
        <v>2</v>
      </c>
    </row>
    <row r="93" spans="2:48" ht="15.75" customHeight="1">
      <c r="B93" s="2790" t="s">
        <v>6039</v>
      </c>
      <c r="C93" s="3655"/>
      <c r="D93" s="3655"/>
      <c r="E93" s="3655"/>
      <c r="F93" s="3655"/>
      <c r="G93" s="2792" t="s">
        <v>731</v>
      </c>
      <c r="H93" s="2792">
        <v>3</v>
      </c>
      <c r="I93" s="2793"/>
      <c r="J93" s="2793"/>
      <c r="K93" s="2793"/>
      <c r="L93" s="2793"/>
      <c r="M93" s="2793"/>
      <c r="N93" s="2793"/>
      <c r="O93" s="2794"/>
      <c r="P93" s="2800"/>
      <c r="Q93" s="2795"/>
      <c r="R93" s="2793"/>
      <c r="S93" s="2793"/>
      <c r="T93" s="2793"/>
      <c r="U93" s="2793"/>
      <c r="V93" s="2793"/>
      <c r="W93" s="2794"/>
      <c r="Y93" s="3928"/>
      <c r="Z93" s="3929"/>
      <c r="AA93" s="3929"/>
      <c r="AB93" s="3929"/>
      <c r="AC93" s="3929"/>
      <c r="AD93" s="3929"/>
      <c r="AE93" s="3929"/>
      <c r="AF93" s="3929"/>
      <c r="AG93" s="3929"/>
      <c r="AH93" s="3929"/>
      <c r="AI93" s="3929"/>
      <c r="AJ93" s="3929"/>
      <c r="AK93" s="3929"/>
      <c r="AL93" s="3929"/>
      <c r="AM93" s="3929"/>
      <c r="AN93" s="4369"/>
      <c r="AO93" s="3930"/>
      <c r="AP93" s="3930"/>
      <c r="AR93" s="2548" t="s">
        <v>8135</v>
      </c>
      <c r="AU93" s="425" t="str">
        <f t="shared" si="2"/>
        <v>Please complete all cells in row</v>
      </c>
      <c r="AV93" s="3132">
        <v>2</v>
      </c>
    </row>
    <row r="94" spans="2:48" ht="15.75" customHeight="1">
      <c r="B94" s="2790" t="s">
        <v>6041</v>
      </c>
      <c r="C94" s="3655"/>
      <c r="D94" s="3655"/>
      <c r="E94" s="3655"/>
      <c r="F94" s="3655"/>
      <c r="G94" s="2792" t="s">
        <v>731</v>
      </c>
      <c r="H94" s="2792">
        <v>3</v>
      </c>
      <c r="I94" s="2793"/>
      <c r="J94" s="2793"/>
      <c r="K94" s="2793"/>
      <c r="L94" s="2793"/>
      <c r="M94" s="2793"/>
      <c r="N94" s="2793"/>
      <c r="O94" s="2794"/>
      <c r="P94" s="2800"/>
      <c r="Q94" s="2795"/>
      <c r="R94" s="2793"/>
      <c r="S94" s="2793"/>
      <c r="T94" s="2793"/>
      <c r="U94" s="2793"/>
      <c r="V94" s="2793"/>
      <c r="W94" s="2794"/>
      <c r="Y94" s="3928"/>
      <c r="Z94" s="3929"/>
      <c r="AA94" s="3929"/>
      <c r="AB94" s="3929"/>
      <c r="AC94" s="3929"/>
      <c r="AD94" s="3929"/>
      <c r="AE94" s="3929"/>
      <c r="AF94" s="3929"/>
      <c r="AG94" s="3929"/>
      <c r="AH94" s="3929"/>
      <c r="AI94" s="3929"/>
      <c r="AJ94" s="3929"/>
      <c r="AK94" s="3929"/>
      <c r="AL94" s="3929"/>
      <c r="AM94" s="3929"/>
      <c r="AN94" s="4369"/>
      <c r="AO94" s="3930"/>
      <c r="AP94" s="3930"/>
      <c r="AR94" s="2548" t="s">
        <v>8136</v>
      </c>
      <c r="AU94" s="425" t="str">
        <f t="shared" si="2"/>
        <v>Please complete all cells in row</v>
      </c>
      <c r="AV94" s="3132">
        <v>2</v>
      </c>
    </row>
    <row r="95" spans="2:48" ht="15.75" customHeight="1">
      <c r="B95" s="2790" t="s">
        <v>6043</v>
      </c>
      <c r="C95" s="3655"/>
      <c r="D95" s="3655"/>
      <c r="E95" s="3655"/>
      <c r="F95" s="3655"/>
      <c r="G95" s="2792" t="s">
        <v>731</v>
      </c>
      <c r="H95" s="2792">
        <v>3</v>
      </c>
      <c r="I95" s="2793"/>
      <c r="J95" s="2793"/>
      <c r="K95" s="2793"/>
      <c r="L95" s="2793"/>
      <c r="M95" s="2793"/>
      <c r="N95" s="2793"/>
      <c r="O95" s="2794"/>
      <c r="P95" s="2800"/>
      <c r="Q95" s="2795"/>
      <c r="R95" s="2793"/>
      <c r="S95" s="2793"/>
      <c r="T95" s="2793"/>
      <c r="U95" s="2793"/>
      <c r="V95" s="2793"/>
      <c r="W95" s="2794"/>
      <c r="Y95" s="3928"/>
      <c r="Z95" s="3929"/>
      <c r="AA95" s="3929"/>
      <c r="AB95" s="3929"/>
      <c r="AC95" s="3929"/>
      <c r="AD95" s="3929"/>
      <c r="AE95" s="3929"/>
      <c r="AF95" s="3929"/>
      <c r="AG95" s="3929"/>
      <c r="AH95" s="3929"/>
      <c r="AI95" s="3929"/>
      <c r="AJ95" s="3929"/>
      <c r="AK95" s="3929"/>
      <c r="AL95" s="3929"/>
      <c r="AM95" s="3929"/>
      <c r="AN95" s="4369"/>
      <c r="AO95" s="3930"/>
      <c r="AP95" s="3930"/>
      <c r="AR95" s="2548" t="s">
        <v>8137</v>
      </c>
      <c r="AU95" s="425" t="str">
        <f t="shared" si="2"/>
        <v>Please complete all cells in row</v>
      </c>
      <c r="AV95" s="3132">
        <v>2</v>
      </c>
    </row>
    <row r="96" spans="2:48" ht="15.75" customHeight="1">
      <c r="B96" s="2790" t="s">
        <v>6045</v>
      </c>
      <c r="C96" s="3655"/>
      <c r="D96" s="3655"/>
      <c r="E96" s="3655"/>
      <c r="F96" s="3655"/>
      <c r="G96" s="2792" t="s">
        <v>731</v>
      </c>
      <c r="H96" s="2792">
        <v>3</v>
      </c>
      <c r="I96" s="2793"/>
      <c r="J96" s="2793"/>
      <c r="K96" s="2793"/>
      <c r="L96" s="2793"/>
      <c r="M96" s="2793"/>
      <c r="N96" s="2793"/>
      <c r="O96" s="2794"/>
      <c r="P96" s="2800"/>
      <c r="Q96" s="2795"/>
      <c r="R96" s="2793"/>
      <c r="S96" s="2793"/>
      <c r="T96" s="2793"/>
      <c r="U96" s="2793"/>
      <c r="V96" s="2793"/>
      <c r="W96" s="2794"/>
      <c r="Y96" s="3928"/>
      <c r="Z96" s="3929"/>
      <c r="AA96" s="3929"/>
      <c r="AB96" s="3929"/>
      <c r="AC96" s="3929"/>
      <c r="AD96" s="3929"/>
      <c r="AE96" s="3929"/>
      <c r="AF96" s="3929"/>
      <c r="AG96" s="3929"/>
      <c r="AH96" s="3929"/>
      <c r="AI96" s="3929"/>
      <c r="AJ96" s="3929"/>
      <c r="AK96" s="3929"/>
      <c r="AL96" s="3929"/>
      <c r="AM96" s="3929"/>
      <c r="AN96" s="4369"/>
      <c r="AO96" s="3930"/>
      <c r="AP96" s="3930"/>
      <c r="AR96" s="2548" t="s">
        <v>8138</v>
      </c>
      <c r="AU96" s="425" t="str">
        <f t="shared" si="2"/>
        <v>Please complete all cells in row</v>
      </c>
      <c r="AV96" s="3132">
        <v>2</v>
      </c>
    </row>
    <row r="97" spans="2:48" ht="15.75" customHeight="1">
      <c r="B97" s="2790" t="s">
        <v>6047</v>
      </c>
      <c r="C97" s="3655"/>
      <c r="D97" s="3655"/>
      <c r="E97" s="3655"/>
      <c r="F97" s="3655"/>
      <c r="G97" s="2792" t="s">
        <v>731</v>
      </c>
      <c r="H97" s="2792">
        <v>3</v>
      </c>
      <c r="I97" s="2793"/>
      <c r="J97" s="2793"/>
      <c r="K97" s="2793"/>
      <c r="L97" s="2793"/>
      <c r="M97" s="2793"/>
      <c r="N97" s="2793"/>
      <c r="O97" s="2794"/>
      <c r="P97" s="2800"/>
      <c r="Q97" s="2795"/>
      <c r="R97" s="2793"/>
      <c r="S97" s="2793"/>
      <c r="T97" s="2793"/>
      <c r="U97" s="2793"/>
      <c r="V97" s="2793"/>
      <c r="W97" s="2794"/>
      <c r="Y97" s="3928"/>
      <c r="Z97" s="3929"/>
      <c r="AA97" s="3929"/>
      <c r="AB97" s="3929"/>
      <c r="AC97" s="3929"/>
      <c r="AD97" s="3929"/>
      <c r="AE97" s="3929"/>
      <c r="AF97" s="3929"/>
      <c r="AG97" s="3929"/>
      <c r="AH97" s="3929"/>
      <c r="AI97" s="3929"/>
      <c r="AJ97" s="3929"/>
      <c r="AK97" s="3929"/>
      <c r="AL97" s="3929"/>
      <c r="AM97" s="3929"/>
      <c r="AN97" s="4369"/>
      <c r="AO97" s="3930"/>
      <c r="AP97" s="3930"/>
      <c r="AR97" s="2548" t="s">
        <v>8139</v>
      </c>
      <c r="AU97" s="425" t="str">
        <f t="shared" si="2"/>
        <v>Please complete all cells in row</v>
      </c>
      <c r="AV97" s="3132">
        <v>2</v>
      </c>
    </row>
    <row r="98" spans="2:48" ht="15.75" customHeight="1">
      <c r="B98" s="2790" t="s">
        <v>6049</v>
      </c>
      <c r="C98" s="3655"/>
      <c r="D98" s="3655"/>
      <c r="E98" s="3655"/>
      <c r="F98" s="3655"/>
      <c r="G98" s="2792" t="s">
        <v>731</v>
      </c>
      <c r="H98" s="2792">
        <v>3</v>
      </c>
      <c r="I98" s="2793"/>
      <c r="J98" s="2793"/>
      <c r="K98" s="2793"/>
      <c r="L98" s="2793"/>
      <c r="M98" s="2793"/>
      <c r="N98" s="2793"/>
      <c r="O98" s="2794"/>
      <c r="P98" s="2800"/>
      <c r="Q98" s="2795"/>
      <c r="R98" s="2793"/>
      <c r="S98" s="2793"/>
      <c r="T98" s="2793"/>
      <c r="U98" s="2793"/>
      <c r="V98" s="2793"/>
      <c r="W98" s="2794"/>
      <c r="Y98" s="3928"/>
      <c r="Z98" s="3929"/>
      <c r="AA98" s="3929"/>
      <c r="AB98" s="3929"/>
      <c r="AC98" s="3929"/>
      <c r="AD98" s="3929"/>
      <c r="AE98" s="3929"/>
      <c r="AF98" s="3929"/>
      <c r="AG98" s="3929"/>
      <c r="AH98" s="3929"/>
      <c r="AI98" s="3929"/>
      <c r="AJ98" s="3929"/>
      <c r="AK98" s="3929"/>
      <c r="AL98" s="3929"/>
      <c r="AM98" s="3929"/>
      <c r="AN98" s="4369"/>
      <c r="AO98" s="3930"/>
      <c r="AP98" s="3930"/>
      <c r="AR98" s="2548" t="s">
        <v>8140</v>
      </c>
      <c r="AU98" s="425" t="str">
        <f t="shared" si="2"/>
        <v>Please complete all cells in row</v>
      </c>
      <c r="AV98" s="3132">
        <v>2</v>
      </c>
    </row>
    <row r="99" spans="2:48" ht="15.75" customHeight="1">
      <c r="B99" s="2790" t="s">
        <v>6051</v>
      </c>
      <c r="C99" s="3655"/>
      <c r="D99" s="3655"/>
      <c r="E99" s="3655"/>
      <c r="F99" s="3655"/>
      <c r="G99" s="2792" t="s">
        <v>731</v>
      </c>
      <c r="H99" s="2792">
        <v>3</v>
      </c>
      <c r="I99" s="2793"/>
      <c r="J99" s="2793"/>
      <c r="K99" s="2793"/>
      <c r="L99" s="2793"/>
      <c r="M99" s="2793"/>
      <c r="N99" s="2793"/>
      <c r="O99" s="2794"/>
      <c r="P99" s="2800"/>
      <c r="Q99" s="2795"/>
      <c r="R99" s="2793"/>
      <c r="S99" s="2793"/>
      <c r="T99" s="2793"/>
      <c r="U99" s="2793"/>
      <c r="V99" s="2793"/>
      <c r="W99" s="2794"/>
      <c r="Y99" s="3928"/>
      <c r="Z99" s="3929"/>
      <c r="AA99" s="3929"/>
      <c r="AB99" s="3929"/>
      <c r="AC99" s="3929"/>
      <c r="AD99" s="3929"/>
      <c r="AE99" s="3929"/>
      <c r="AF99" s="3929"/>
      <c r="AG99" s="3929"/>
      <c r="AH99" s="3929"/>
      <c r="AI99" s="3929"/>
      <c r="AJ99" s="3929"/>
      <c r="AK99" s="3929"/>
      <c r="AL99" s="3929"/>
      <c r="AM99" s="3929"/>
      <c r="AN99" s="4369"/>
      <c r="AO99" s="3930"/>
      <c r="AP99" s="3930"/>
      <c r="AR99" s="2548" t="s">
        <v>8141</v>
      </c>
      <c r="AU99" s="425" t="str">
        <f t="shared" si="2"/>
        <v>Please complete all cells in row</v>
      </c>
      <c r="AV99" s="3132">
        <v>2</v>
      </c>
    </row>
    <row r="100" spans="2:48" ht="15.75" customHeight="1">
      <c r="B100" s="2790" t="s">
        <v>6053</v>
      </c>
      <c r="C100" s="3655"/>
      <c r="D100" s="3655"/>
      <c r="E100" s="3655"/>
      <c r="F100" s="3655"/>
      <c r="G100" s="2792" t="s">
        <v>731</v>
      </c>
      <c r="H100" s="2792">
        <v>3</v>
      </c>
      <c r="I100" s="2793"/>
      <c r="J100" s="2793"/>
      <c r="K100" s="2793"/>
      <c r="L100" s="2793"/>
      <c r="M100" s="2793"/>
      <c r="N100" s="2793"/>
      <c r="O100" s="2794"/>
      <c r="P100" s="2800"/>
      <c r="Q100" s="2795"/>
      <c r="R100" s="2793"/>
      <c r="S100" s="2793"/>
      <c r="T100" s="2793"/>
      <c r="U100" s="2793"/>
      <c r="V100" s="2793"/>
      <c r="W100" s="2794"/>
      <c r="Y100" s="3928"/>
      <c r="Z100" s="3929"/>
      <c r="AA100" s="3929"/>
      <c r="AB100" s="3929"/>
      <c r="AC100" s="3929"/>
      <c r="AD100" s="3929"/>
      <c r="AE100" s="3929"/>
      <c r="AF100" s="3929"/>
      <c r="AG100" s="3929"/>
      <c r="AH100" s="3929"/>
      <c r="AI100" s="3929"/>
      <c r="AJ100" s="3929"/>
      <c r="AK100" s="3929"/>
      <c r="AL100" s="3929"/>
      <c r="AM100" s="3929"/>
      <c r="AN100" s="4369"/>
      <c r="AO100" s="3930"/>
      <c r="AP100" s="3930"/>
      <c r="AR100" s="2548" t="s">
        <v>8142</v>
      </c>
      <c r="AU100" s="425" t="str">
        <f t="shared" si="2"/>
        <v>Please complete all cells in row</v>
      </c>
      <c r="AV100" s="3132">
        <v>2</v>
      </c>
    </row>
    <row r="101" spans="2:48" ht="15.75" customHeight="1">
      <c r="B101" s="2790" t="s">
        <v>6055</v>
      </c>
      <c r="C101" s="3655"/>
      <c r="D101" s="3655"/>
      <c r="E101" s="3655"/>
      <c r="F101" s="3655"/>
      <c r="G101" s="2792" t="s">
        <v>731</v>
      </c>
      <c r="H101" s="2792">
        <v>3</v>
      </c>
      <c r="I101" s="2793"/>
      <c r="J101" s="2793"/>
      <c r="K101" s="2793"/>
      <c r="L101" s="2793"/>
      <c r="M101" s="2793"/>
      <c r="N101" s="2793"/>
      <c r="O101" s="2794"/>
      <c r="P101" s="2800"/>
      <c r="Q101" s="2795"/>
      <c r="R101" s="2793"/>
      <c r="S101" s="2793"/>
      <c r="T101" s="2793"/>
      <c r="U101" s="2793"/>
      <c r="V101" s="2793"/>
      <c r="W101" s="2794"/>
      <c r="Y101" s="3928"/>
      <c r="Z101" s="3929"/>
      <c r="AA101" s="3929"/>
      <c r="AB101" s="3929"/>
      <c r="AC101" s="3929"/>
      <c r="AD101" s="3929"/>
      <c r="AE101" s="3929"/>
      <c r="AF101" s="3929"/>
      <c r="AG101" s="3929"/>
      <c r="AH101" s="3929"/>
      <c r="AI101" s="3929"/>
      <c r="AJ101" s="3929"/>
      <c r="AK101" s="3929"/>
      <c r="AL101" s="3929"/>
      <c r="AM101" s="3929"/>
      <c r="AN101" s="4369"/>
      <c r="AO101" s="3930"/>
      <c r="AP101" s="3930"/>
      <c r="AR101" s="2548" t="s">
        <v>8143</v>
      </c>
      <c r="AU101" s="425" t="str">
        <f t="shared" si="2"/>
        <v>Please complete all cells in row</v>
      </c>
      <c r="AV101" s="3132">
        <v>2</v>
      </c>
    </row>
    <row r="102" spans="2:48" ht="15.75" customHeight="1">
      <c r="B102" s="2790" t="s">
        <v>6057</v>
      </c>
      <c r="C102" s="3655"/>
      <c r="D102" s="3655"/>
      <c r="E102" s="3655"/>
      <c r="F102" s="3655"/>
      <c r="G102" s="2792" t="s">
        <v>731</v>
      </c>
      <c r="H102" s="2792">
        <v>3</v>
      </c>
      <c r="I102" s="2793"/>
      <c r="J102" s="2793"/>
      <c r="K102" s="2793"/>
      <c r="L102" s="2793"/>
      <c r="M102" s="2793"/>
      <c r="N102" s="2793"/>
      <c r="O102" s="2794"/>
      <c r="P102" s="2800"/>
      <c r="Q102" s="2795"/>
      <c r="R102" s="2793"/>
      <c r="S102" s="2793"/>
      <c r="T102" s="2793"/>
      <c r="U102" s="2793"/>
      <c r="V102" s="2793"/>
      <c r="W102" s="2794"/>
      <c r="Y102" s="3928"/>
      <c r="Z102" s="3929"/>
      <c r="AA102" s="3929"/>
      <c r="AB102" s="3929"/>
      <c r="AC102" s="3929"/>
      <c r="AD102" s="3929"/>
      <c r="AE102" s="3929"/>
      <c r="AF102" s="3929"/>
      <c r="AG102" s="3929"/>
      <c r="AH102" s="3929"/>
      <c r="AI102" s="3929"/>
      <c r="AJ102" s="3929"/>
      <c r="AK102" s="3929"/>
      <c r="AL102" s="3929"/>
      <c r="AM102" s="3929"/>
      <c r="AN102" s="4369"/>
      <c r="AO102" s="3930"/>
      <c r="AP102" s="3930"/>
      <c r="AR102" s="2548" t="s">
        <v>8144</v>
      </c>
      <c r="AU102" s="425" t="str">
        <f t="shared" si="2"/>
        <v>Please complete all cells in row</v>
      </c>
      <c r="AV102" s="3132">
        <v>2</v>
      </c>
    </row>
    <row r="103" spans="2:48" ht="15.75" customHeight="1">
      <c r="B103" s="2790" t="s">
        <v>6059</v>
      </c>
      <c r="C103" s="3655"/>
      <c r="D103" s="3655"/>
      <c r="E103" s="3655"/>
      <c r="F103" s="3655"/>
      <c r="G103" s="2792" t="s">
        <v>731</v>
      </c>
      <c r="H103" s="2792">
        <v>3</v>
      </c>
      <c r="I103" s="2793"/>
      <c r="J103" s="2793"/>
      <c r="K103" s="2793"/>
      <c r="L103" s="2793"/>
      <c r="M103" s="2793"/>
      <c r="N103" s="2793"/>
      <c r="O103" s="2794"/>
      <c r="P103" s="2800"/>
      <c r="Q103" s="2795"/>
      <c r="R103" s="2793"/>
      <c r="S103" s="2793"/>
      <c r="T103" s="2793"/>
      <c r="U103" s="2793"/>
      <c r="V103" s="2793"/>
      <c r="W103" s="2794"/>
      <c r="Y103" s="3928"/>
      <c r="Z103" s="3929"/>
      <c r="AA103" s="3929"/>
      <c r="AB103" s="3929"/>
      <c r="AC103" s="3929"/>
      <c r="AD103" s="3929"/>
      <c r="AE103" s="3929"/>
      <c r="AF103" s="3929"/>
      <c r="AG103" s="3929"/>
      <c r="AH103" s="3929"/>
      <c r="AI103" s="3929"/>
      <c r="AJ103" s="3929"/>
      <c r="AK103" s="3929"/>
      <c r="AL103" s="3929"/>
      <c r="AM103" s="3929"/>
      <c r="AN103" s="4369"/>
      <c r="AO103" s="3930"/>
      <c r="AP103" s="3930"/>
      <c r="AR103" s="2548" t="s">
        <v>8145</v>
      </c>
      <c r="AU103" s="425" t="str">
        <f t="shared" si="2"/>
        <v>Please complete all cells in row</v>
      </c>
      <c r="AV103" s="3132">
        <v>2</v>
      </c>
    </row>
    <row r="104" spans="2:48" ht="15.75" customHeight="1">
      <c r="B104" s="2790" t="s">
        <v>6061</v>
      </c>
      <c r="C104" s="3655"/>
      <c r="D104" s="3655"/>
      <c r="E104" s="3655"/>
      <c r="F104" s="3655"/>
      <c r="G104" s="2792" t="s">
        <v>731</v>
      </c>
      <c r="H104" s="2792">
        <v>3</v>
      </c>
      <c r="I104" s="2793"/>
      <c r="J104" s="2793"/>
      <c r="K104" s="2793"/>
      <c r="L104" s="2793"/>
      <c r="M104" s="2793"/>
      <c r="N104" s="2793"/>
      <c r="O104" s="2794"/>
      <c r="P104" s="2800"/>
      <c r="Q104" s="2795"/>
      <c r="R104" s="2793"/>
      <c r="S104" s="2793"/>
      <c r="T104" s="2793"/>
      <c r="U104" s="2793"/>
      <c r="V104" s="2793"/>
      <c r="W104" s="2794"/>
      <c r="Y104" s="3928"/>
      <c r="Z104" s="3929"/>
      <c r="AA104" s="3929"/>
      <c r="AB104" s="3929"/>
      <c r="AC104" s="3929"/>
      <c r="AD104" s="3929"/>
      <c r="AE104" s="3929"/>
      <c r="AF104" s="3929"/>
      <c r="AG104" s="3929"/>
      <c r="AH104" s="3929"/>
      <c r="AI104" s="3929"/>
      <c r="AJ104" s="3929"/>
      <c r="AK104" s="3929"/>
      <c r="AL104" s="3929"/>
      <c r="AM104" s="3929"/>
      <c r="AN104" s="4369"/>
      <c r="AO104" s="3930"/>
      <c r="AP104" s="3930"/>
      <c r="AR104" s="2548" t="s">
        <v>8146</v>
      </c>
      <c r="AU104" s="425" t="str">
        <f t="shared" si="2"/>
        <v>Please complete all cells in row</v>
      </c>
      <c r="AV104" s="3132">
        <v>2</v>
      </c>
    </row>
    <row r="105" spans="2:48" ht="15.75" customHeight="1">
      <c r="B105" s="2790" t="s">
        <v>6063</v>
      </c>
      <c r="C105" s="3655"/>
      <c r="D105" s="3655"/>
      <c r="E105" s="3655"/>
      <c r="F105" s="3655"/>
      <c r="G105" s="2792" t="s">
        <v>731</v>
      </c>
      <c r="H105" s="2792">
        <v>3</v>
      </c>
      <c r="I105" s="2793"/>
      <c r="J105" s="2793"/>
      <c r="K105" s="2793"/>
      <c r="L105" s="2793"/>
      <c r="M105" s="2793"/>
      <c r="N105" s="2793"/>
      <c r="O105" s="2794"/>
      <c r="P105" s="2800"/>
      <c r="Q105" s="2795"/>
      <c r="R105" s="2793"/>
      <c r="S105" s="2793"/>
      <c r="T105" s="2793"/>
      <c r="U105" s="2793"/>
      <c r="V105" s="2793"/>
      <c r="W105" s="2794"/>
      <c r="Y105" s="3928"/>
      <c r="Z105" s="3929"/>
      <c r="AA105" s="3929"/>
      <c r="AB105" s="3929"/>
      <c r="AC105" s="3929"/>
      <c r="AD105" s="3929"/>
      <c r="AE105" s="3929"/>
      <c r="AF105" s="3929"/>
      <c r="AG105" s="3929"/>
      <c r="AH105" s="3929"/>
      <c r="AI105" s="3929"/>
      <c r="AJ105" s="3929"/>
      <c r="AK105" s="3929"/>
      <c r="AL105" s="3929"/>
      <c r="AM105" s="3929"/>
      <c r="AN105" s="4369"/>
      <c r="AO105" s="3930"/>
      <c r="AP105" s="3930"/>
      <c r="AR105" s="2548" t="s">
        <v>8147</v>
      </c>
      <c r="AU105" s="425" t="str">
        <f t="shared" si="2"/>
        <v>Please complete all cells in row</v>
      </c>
      <c r="AV105" s="3132">
        <v>2</v>
      </c>
    </row>
    <row r="106" spans="2:48" ht="15.75" customHeight="1">
      <c r="B106" s="2790" t="s">
        <v>6065</v>
      </c>
      <c r="C106" s="3655"/>
      <c r="D106" s="3655"/>
      <c r="E106" s="3655"/>
      <c r="F106" s="3655"/>
      <c r="G106" s="2792" t="s">
        <v>731</v>
      </c>
      <c r="H106" s="2792">
        <v>3</v>
      </c>
      <c r="I106" s="2793"/>
      <c r="J106" s="2793"/>
      <c r="K106" s="2793"/>
      <c r="L106" s="2793"/>
      <c r="M106" s="2793"/>
      <c r="N106" s="2793"/>
      <c r="O106" s="2794"/>
      <c r="P106" s="2800"/>
      <c r="Q106" s="2795"/>
      <c r="R106" s="2793"/>
      <c r="S106" s="2793"/>
      <c r="T106" s="2793"/>
      <c r="U106" s="2793"/>
      <c r="V106" s="2793"/>
      <c r="W106" s="2794"/>
      <c r="Y106" s="3928"/>
      <c r="Z106" s="3929"/>
      <c r="AA106" s="3929"/>
      <c r="AB106" s="3929"/>
      <c r="AC106" s="3929"/>
      <c r="AD106" s="3929"/>
      <c r="AE106" s="3929"/>
      <c r="AF106" s="3929"/>
      <c r="AG106" s="3929"/>
      <c r="AH106" s="3929"/>
      <c r="AI106" s="3929"/>
      <c r="AJ106" s="3929"/>
      <c r="AK106" s="3929"/>
      <c r="AL106" s="3929"/>
      <c r="AM106" s="3929"/>
      <c r="AN106" s="4369"/>
      <c r="AO106" s="3930"/>
      <c r="AP106" s="3930"/>
      <c r="AR106" s="2548" t="s">
        <v>8148</v>
      </c>
      <c r="AU106" s="425" t="str">
        <f t="shared" si="2"/>
        <v>Please complete all cells in row</v>
      </c>
      <c r="AV106" s="3132">
        <v>2</v>
      </c>
    </row>
    <row r="107" spans="2:48" ht="15.75" customHeight="1">
      <c r="B107" s="2790" t="s">
        <v>6067</v>
      </c>
      <c r="C107" s="3655"/>
      <c r="D107" s="3655"/>
      <c r="E107" s="3655"/>
      <c r="F107" s="3655"/>
      <c r="G107" s="2792" t="s">
        <v>731</v>
      </c>
      <c r="H107" s="2792">
        <v>3</v>
      </c>
      <c r="I107" s="2793"/>
      <c r="J107" s="2793"/>
      <c r="K107" s="2793"/>
      <c r="L107" s="2793"/>
      <c r="M107" s="2793"/>
      <c r="N107" s="2793"/>
      <c r="O107" s="2794"/>
      <c r="P107" s="2800"/>
      <c r="Q107" s="2795"/>
      <c r="R107" s="2793"/>
      <c r="S107" s="2793"/>
      <c r="T107" s="2793"/>
      <c r="U107" s="2793"/>
      <c r="V107" s="2793"/>
      <c r="W107" s="2794"/>
      <c r="Y107" s="3928"/>
      <c r="Z107" s="3929"/>
      <c r="AA107" s="3929"/>
      <c r="AB107" s="3929"/>
      <c r="AC107" s="3929"/>
      <c r="AD107" s="3929"/>
      <c r="AE107" s="3929"/>
      <c r="AF107" s="3929"/>
      <c r="AG107" s="3929"/>
      <c r="AH107" s="3929"/>
      <c r="AI107" s="3929"/>
      <c r="AJ107" s="3929"/>
      <c r="AK107" s="3929"/>
      <c r="AL107" s="3929"/>
      <c r="AM107" s="3929"/>
      <c r="AN107" s="4369"/>
      <c r="AO107" s="3930"/>
      <c r="AP107" s="3930"/>
      <c r="AR107" s="2548" t="s">
        <v>8149</v>
      </c>
      <c r="AU107" s="425" t="str">
        <f t="shared" si="2"/>
        <v>Please complete all cells in row</v>
      </c>
      <c r="AV107" s="3132">
        <v>2</v>
      </c>
    </row>
    <row r="108" spans="2:48" ht="15.75" customHeight="1">
      <c r="B108" s="2790" t="s">
        <v>6069</v>
      </c>
      <c r="C108" s="3655"/>
      <c r="D108" s="3655"/>
      <c r="E108" s="3655"/>
      <c r="F108" s="3655"/>
      <c r="G108" s="2792" t="s">
        <v>731</v>
      </c>
      <c r="H108" s="2792">
        <v>3</v>
      </c>
      <c r="I108" s="2793"/>
      <c r="J108" s="2793"/>
      <c r="K108" s="2793"/>
      <c r="L108" s="2793"/>
      <c r="M108" s="2793"/>
      <c r="N108" s="2793"/>
      <c r="O108" s="2794"/>
      <c r="P108" s="2800"/>
      <c r="Q108" s="2795"/>
      <c r="R108" s="2793"/>
      <c r="S108" s="2793"/>
      <c r="T108" s="2793"/>
      <c r="U108" s="2793"/>
      <c r="V108" s="2793"/>
      <c r="W108" s="2794"/>
      <c r="Y108" s="3928"/>
      <c r="Z108" s="3929"/>
      <c r="AA108" s="3929"/>
      <c r="AB108" s="3929"/>
      <c r="AC108" s="3929"/>
      <c r="AD108" s="3929"/>
      <c r="AE108" s="3929"/>
      <c r="AF108" s="3929"/>
      <c r="AG108" s="3929"/>
      <c r="AH108" s="3929"/>
      <c r="AI108" s="3929"/>
      <c r="AJ108" s="3929"/>
      <c r="AK108" s="3929"/>
      <c r="AL108" s="3929"/>
      <c r="AM108" s="3929"/>
      <c r="AN108" s="4369"/>
      <c r="AO108" s="3930"/>
      <c r="AP108" s="3930"/>
      <c r="AR108" s="2548" t="s">
        <v>8150</v>
      </c>
      <c r="AU108" s="425" t="str">
        <f t="shared" si="2"/>
        <v>Please complete all cells in row</v>
      </c>
      <c r="AV108" s="3132">
        <v>2</v>
      </c>
    </row>
    <row r="109" spans="2:48" ht="15.75" customHeight="1">
      <c r="B109" s="2790" t="s">
        <v>6071</v>
      </c>
      <c r="C109" s="3655"/>
      <c r="D109" s="3655"/>
      <c r="E109" s="3655"/>
      <c r="F109" s="3655"/>
      <c r="G109" s="2792" t="s">
        <v>731</v>
      </c>
      <c r="H109" s="2792">
        <v>3</v>
      </c>
      <c r="I109" s="2793"/>
      <c r="J109" s="2793"/>
      <c r="K109" s="2793"/>
      <c r="L109" s="2793"/>
      <c r="M109" s="2793"/>
      <c r="N109" s="2793"/>
      <c r="O109" s="2794"/>
      <c r="P109" s="2800"/>
      <c r="Q109" s="2795"/>
      <c r="R109" s="2793"/>
      <c r="S109" s="2793"/>
      <c r="T109" s="2793"/>
      <c r="U109" s="2793"/>
      <c r="V109" s="2793"/>
      <c r="W109" s="2794"/>
      <c r="Y109" s="3928"/>
      <c r="Z109" s="3929"/>
      <c r="AA109" s="3929"/>
      <c r="AB109" s="3929"/>
      <c r="AC109" s="3929"/>
      <c r="AD109" s="3929"/>
      <c r="AE109" s="3929"/>
      <c r="AF109" s="3929"/>
      <c r="AG109" s="3929"/>
      <c r="AH109" s="3929"/>
      <c r="AI109" s="3929"/>
      <c r="AJ109" s="3929"/>
      <c r="AK109" s="3929"/>
      <c r="AL109" s="3929"/>
      <c r="AM109" s="3929"/>
      <c r="AN109" s="4369"/>
      <c r="AO109" s="3930"/>
      <c r="AP109" s="3930"/>
      <c r="AR109" s="2548" t="s">
        <v>8151</v>
      </c>
      <c r="AU109" s="425" t="str">
        <f t="shared" si="2"/>
        <v>Please complete all cells in row</v>
      </c>
      <c r="AV109" s="3132">
        <v>2</v>
      </c>
    </row>
    <row r="110" spans="2:48" ht="15.75" customHeight="1">
      <c r="B110" s="2790" t="s">
        <v>6073</v>
      </c>
      <c r="C110" s="3655"/>
      <c r="D110" s="3655"/>
      <c r="E110" s="3655"/>
      <c r="F110" s="3655"/>
      <c r="G110" s="2792" t="s">
        <v>731</v>
      </c>
      <c r="H110" s="2792">
        <v>3</v>
      </c>
      <c r="I110" s="2793"/>
      <c r="J110" s="2793"/>
      <c r="K110" s="2793"/>
      <c r="L110" s="2793"/>
      <c r="M110" s="2793"/>
      <c r="N110" s="2793"/>
      <c r="O110" s="2794"/>
      <c r="P110" s="2800"/>
      <c r="Q110" s="2795"/>
      <c r="R110" s="2793"/>
      <c r="S110" s="2793"/>
      <c r="T110" s="2793"/>
      <c r="U110" s="2793"/>
      <c r="V110" s="2793"/>
      <c r="W110" s="2794"/>
      <c r="Y110" s="3928"/>
      <c r="Z110" s="3929"/>
      <c r="AA110" s="3929"/>
      <c r="AB110" s="3929"/>
      <c r="AC110" s="3929"/>
      <c r="AD110" s="3929"/>
      <c r="AE110" s="3929"/>
      <c r="AF110" s="3929"/>
      <c r="AG110" s="3929"/>
      <c r="AH110" s="3929"/>
      <c r="AI110" s="3929"/>
      <c r="AJ110" s="3929"/>
      <c r="AK110" s="3929"/>
      <c r="AL110" s="3929"/>
      <c r="AM110" s="3929"/>
      <c r="AN110" s="4369"/>
      <c r="AO110" s="3930"/>
      <c r="AP110" s="3930"/>
      <c r="AR110" s="2548" t="s">
        <v>8152</v>
      </c>
      <c r="AU110" s="425" t="str">
        <f t="shared" si="2"/>
        <v>Please complete all cells in row</v>
      </c>
      <c r="AV110" s="3132">
        <v>2</v>
      </c>
    </row>
    <row r="111" spans="2:48" ht="15.75" customHeight="1">
      <c r="B111" s="2790" t="s">
        <v>6075</v>
      </c>
      <c r="C111" s="3655"/>
      <c r="D111" s="3655"/>
      <c r="E111" s="3655"/>
      <c r="F111" s="3655"/>
      <c r="G111" s="2792" t="s">
        <v>731</v>
      </c>
      <c r="H111" s="2792">
        <v>3</v>
      </c>
      <c r="I111" s="2793"/>
      <c r="J111" s="2793"/>
      <c r="K111" s="2793"/>
      <c r="L111" s="2793"/>
      <c r="M111" s="2793"/>
      <c r="N111" s="2793"/>
      <c r="O111" s="2794"/>
      <c r="P111" s="2800"/>
      <c r="Q111" s="2795"/>
      <c r="R111" s="2793"/>
      <c r="S111" s="2793"/>
      <c r="T111" s="2793"/>
      <c r="U111" s="2793"/>
      <c r="V111" s="2793"/>
      <c r="W111" s="2794"/>
      <c r="Y111" s="3928"/>
      <c r="Z111" s="3929"/>
      <c r="AA111" s="3929"/>
      <c r="AB111" s="3929"/>
      <c r="AC111" s="3929"/>
      <c r="AD111" s="3929"/>
      <c r="AE111" s="3929"/>
      <c r="AF111" s="3929"/>
      <c r="AG111" s="3929"/>
      <c r="AH111" s="3929"/>
      <c r="AI111" s="3929"/>
      <c r="AJ111" s="3929"/>
      <c r="AK111" s="3929"/>
      <c r="AL111" s="3929"/>
      <c r="AM111" s="3929"/>
      <c r="AN111" s="4369"/>
      <c r="AO111" s="3930"/>
      <c r="AP111" s="3930"/>
      <c r="AR111" s="2548" t="s">
        <v>8153</v>
      </c>
      <c r="AU111" s="425" t="str">
        <f t="shared" si="2"/>
        <v>Please complete all cells in row</v>
      </c>
      <c r="AV111" s="3132">
        <v>2</v>
      </c>
    </row>
    <row r="112" spans="2:48" ht="15.75" customHeight="1">
      <c r="B112" s="2790" t="s">
        <v>6077</v>
      </c>
      <c r="C112" s="3655"/>
      <c r="D112" s="3655"/>
      <c r="E112" s="3655"/>
      <c r="F112" s="3655"/>
      <c r="G112" s="2792" t="s">
        <v>731</v>
      </c>
      <c r="H112" s="2792">
        <v>3</v>
      </c>
      <c r="I112" s="2793"/>
      <c r="J112" s="2793"/>
      <c r="K112" s="2793"/>
      <c r="L112" s="2793"/>
      <c r="M112" s="2793"/>
      <c r="N112" s="2793"/>
      <c r="O112" s="2794"/>
      <c r="P112" s="2800"/>
      <c r="Q112" s="2795"/>
      <c r="R112" s="2793"/>
      <c r="S112" s="2793"/>
      <c r="T112" s="2793"/>
      <c r="U112" s="2793"/>
      <c r="V112" s="2793"/>
      <c r="W112" s="2794"/>
      <c r="Y112" s="3928"/>
      <c r="Z112" s="3929"/>
      <c r="AA112" s="3929"/>
      <c r="AB112" s="3929"/>
      <c r="AC112" s="3929"/>
      <c r="AD112" s="3929"/>
      <c r="AE112" s="3929"/>
      <c r="AF112" s="3929"/>
      <c r="AG112" s="3929"/>
      <c r="AH112" s="3929"/>
      <c r="AI112" s="3929"/>
      <c r="AJ112" s="3929"/>
      <c r="AK112" s="3929"/>
      <c r="AL112" s="3929"/>
      <c r="AM112" s="3929"/>
      <c r="AN112" s="4369"/>
      <c r="AO112" s="3930"/>
      <c r="AP112" s="3930"/>
      <c r="AR112" s="2548" t="s">
        <v>8154</v>
      </c>
      <c r="AU112" s="425" t="str">
        <f t="shared" si="2"/>
        <v>Please complete all cells in row</v>
      </c>
      <c r="AV112" s="3132">
        <v>2</v>
      </c>
    </row>
    <row r="113" spans="2:48" ht="15.75" customHeight="1">
      <c r="B113" s="2790" t="s">
        <v>6079</v>
      </c>
      <c r="C113" s="3655"/>
      <c r="D113" s="3655"/>
      <c r="E113" s="3655"/>
      <c r="F113" s="3655"/>
      <c r="G113" s="2792" t="s">
        <v>731</v>
      </c>
      <c r="H113" s="2792">
        <v>3</v>
      </c>
      <c r="I113" s="2793"/>
      <c r="J113" s="2793"/>
      <c r="K113" s="2793"/>
      <c r="L113" s="2793"/>
      <c r="M113" s="2793"/>
      <c r="N113" s="2793"/>
      <c r="O113" s="2794"/>
      <c r="P113" s="2800"/>
      <c r="Q113" s="2795"/>
      <c r="R113" s="2793"/>
      <c r="S113" s="2793"/>
      <c r="T113" s="2793"/>
      <c r="U113" s="2793"/>
      <c r="V113" s="2793"/>
      <c r="W113" s="2794"/>
      <c r="Y113" s="3928"/>
      <c r="Z113" s="3929"/>
      <c r="AA113" s="3929"/>
      <c r="AB113" s="3929"/>
      <c r="AC113" s="3929"/>
      <c r="AD113" s="3929"/>
      <c r="AE113" s="3929"/>
      <c r="AF113" s="3929"/>
      <c r="AG113" s="3929"/>
      <c r="AH113" s="3929"/>
      <c r="AI113" s="3929"/>
      <c r="AJ113" s="3929"/>
      <c r="AK113" s="3929"/>
      <c r="AL113" s="3929"/>
      <c r="AM113" s="3929"/>
      <c r="AN113" s="4369"/>
      <c r="AO113" s="3930"/>
      <c r="AP113" s="3930"/>
      <c r="AR113" s="2548" t="s">
        <v>8155</v>
      </c>
      <c r="AU113" s="425" t="str">
        <f t="shared" si="2"/>
        <v>Please complete all cells in row</v>
      </c>
      <c r="AV113" s="3132">
        <v>2</v>
      </c>
    </row>
    <row r="114" spans="2:48" ht="15.75" customHeight="1">
      <c r="B114" s="2790" t="s">
        <v>6081</v>
      </c>
      <c r="C114" s="3655"/>
      <c r="D114" s="3655"/>
      <c r="E114" s="3655"/>
      <c r="F114" s="3655"/>
      <c r="G114" s="2792" t="s">
        <v>731</v>
      </c>
      <c r="H114" s="2792">
        <v>3</v>
      </c>
      <c r="I114" s="2793"/>
      <c r="J114" s="2793"/>
      <c r="K114" s="2793"/>
      <c r="L114" s="2793"/>
      <c r="M114" s="2793"/>
      <c r="N114" s="2793"/>
      <c r="O114" s="2794"/>
      <c r="P114" s="2800"/>
      <c r="Q114" s="2795"/>
      <c r="R114" s="2793"/>
      <c r="S114" s="2793"/>
      <c r="T114" s="2793"/>
      <c r="U114" s="2793"/>
      <c r="V114" s="2793"/>
      <c r="W114" s="2794"/>
      <c r="Y114" s="3928"/>
      <c r="Z114" s="3929"/>
      <c r="AA114" s="3929"/>
      <c r="AB114" s="3929"/>
      <c r="AC114" s="3929"/>
      <c r="AD114" s="3929"/>
      <c r="AE114" s="3929"/>
      <c r="AF114" s="3929"/>
      <c r="AG114" s="3929"/>
      <c r="AH114" s="3929"/>
      <c r="AI114" s="3929"/>
      <c r="AJ114" s="3929"/>
      <c r="AK114" s="3929"/>
      <c r="AL114" s="3929"/>
      <c r="AM114" s="3929"/>
      <c r="AN114" s="4369"/>
      <c r="AO114" s="3930"/>
      <c r="AP114" s="3930"/>
      <c r="AR114" s="2548" t="s">
        <v>8156</v>
      </c>
      <c r="AU114" s="425" t="str">
        <f t="shared" si="2"/>
        <v>Please complete all cells in row</v>
      </c>
      <c r="AV114" s="3132">
        <v>2</v>
      </c>
    </row>
    <row r="115" spans="2:48" ht="15.75" customHeight="1">
      <c r="B115" s="2790" t="s">
        <v>6083</v>
      </c>
      <c r="C115" s="3655"/>
      <c r="D115" s="3655"/>
      <c r="E115" s="3655"/>
      <c r="F115" s="3655"/>
      <c r="G115" s="2792" t="s">
        <v>731</v>
      </c>
      <c r="H115" s="2792">
        <v>3</v>
      </c>
      <c r="I115" s="2793"/>
      <c r="J115" s="2793"/>
      <c r="K115" s="2793"/>
      <c r="L115" s="2793"/>
      <c r="M115" s="2793"/>
      <c r="N115" s="2793"/>
      <c r="O115" s="2794"/>
      <c r="P115" s="2800"/>
      <c r="Q115" s="2795"/>
      <c r="R115" s="2793"/>
      <c r="S115" s="2793"/>
      <c r="T115" s="2793"/>
      <c r="U115" s="2793"/>
      <c r="V115" s="2793"/>
      <c r="W115" s="2794"/>
      <c r="Y115" s="3928"/>
      <c r="Z115" s="3929"/>
      <c r="AA115" s="3929"/>
      <c r="AB115" s="3929"/>
      <c r="AC115" s="3929"/>
      <c r="AD115" s="3929"/>
      <c r="AE115" s="3929"/>
      <c r="AF115" s="3929"/>
      <c r="AG115" s="3929"/>
      <c r="AH115" s="3929"/>
      <c r="AI115" s="3929"/>
      <c r="AJ115" s="3929"/>
      <c r="AK115" s="3929"/>
      <c r="AL115" s="3929"/>
      <c r="AM115" s="3929"/>
      <c r="AN115" s="4369"/>
      <c r="AO115" s="3930"/>
      <c r="AP115" s="3930"/>
      <c r="AR115" s="2548" t="s">
        <v>8157</v>
      </c>
      <c r="AU115" s="425" t="str">
        <f t="shared" si="2"/>
        <v>Please complete all cells in row</v>
      </c>
      <c r="AV115" s="3132">
        <v>2</v>
      </c>
    </row>
    <row r="116" spans="2:48" ht="15.75" customHeight="1">
      <c r="B116" s="2790" t="s">
        <v>6085</v>
      </c>
      <c r="C116" s="3655"/>
      <c r="D116" s="3655"/>
      <c r="E116" s="3655"/>
      <c r="F116" s="3655"/>
      <c r="G116" s="2792" t="s">
        <v>731</v>
      </c>
      <c r="H116" s="2792">
        <v>3</v>
      </c>
      <c r="I116" s="2793"/>
      <c r="J116" s="2793"/>
      <c r="K116" s="2793"/>
      <c r="L116" s="2793"/>
      <c r="M116" s="2793"/>
      <c r="N116" s="2793"/>
      <c r="O116" s="2794"/>
      <c r="P116" s="2800"/>
      <c r="Q116" s="2795"/>
      <c r="R116" s="2793"/>
      <c r="S116" s="2793"/>
      <c r="T116" s="2793"/>
      <c r="U116" s="2793"/>
      <c r="V116" s="2793"/>
      <c r="W116" s="2794"/>
      <c r="Y116" s="3928"/>
      <c r="Z116" s="3929"/>
      <c r="AA116" s="3929"/>
      <c r="AB116" s="3929"/>
      <c r="AC116" s="3929"/>
      <c r="AD116" s="3929"/>
      <c r="AE116" s="3929"/>
      <c r="AF116" s="3929"/>
      <c r="AG116" s="3929"/>
      <c r="AH116" s="3929"/>
      <c r="AI116" s="3929"/>
      <c r="AJ116" s="3929"/>
      <c r="AK116" s="3929"/>
      <c r="AL116" s="3929"/>
      <c r="AM116" s="3929"/>
      <c r="AN116" s="4369"/>
      <c r="AO116" s="3930"/>
      <c r="AP116" s="3930"/>
      <c r="AR116" s="2548" t="s">
        <v>8158</v>
      </c>
      <c r="AU116" s="425" t="str">
        <f t="shared" si="2"/>
        <v>Please complete all cells in row</v>
      </c>
      <c r="AV116" s="3132">
        <v>2</v>
      </c>
    </row>
    <row r="117" spans="2:48" ht="15.75" customHeight="1">
      <c r="B117" s="2790" t="s">
        <v>6087</v>
      </c>
      <c r="C117" s="3655"/>
      <c r="D117" s="3655"/>
      <c r="E117" s="3655"/>
      <c r="F117" s="3655"/>
      <c r="G117" s="2792" t="s">
        <v>731</v>
      </c>
      <c r="H117" s="2792">
        <v>3</v>
      </c>
      <c r="I117" s="2793"/>
      <c r="J117" s="2793"/>
      <c r="K117" s="2793"/>
      <c r="L117" s="2793"/>
      <c r="M117" s="2793"/>
      <c r="N117" s="2793"/>
      <c r="O117" s="2794"/>
      <c r="P117" s="2800"/>
      <c r="Q117" s="2795"/>
      <c r="R117" s="2793"/>
      <c r="S117" s="2793"/>
      <c r="T117" s="2793"/>
      <c r="U117" s="2793"/>
      <c r="V117" s="2793"/>
      <c r="W117" s="2794"/>
      <c r="Y117" s="3928"/>
      <c r="Z117" s="3929"/>
      <c r="AA117" s="3929"/>
      <c r="AB117" s="3929"/>
      <c r="AC117" s="3929"/>
      <c r="AD117" s="3929"/>
      <c r="AE117" s="3929"/>
      <c r="AF117" s="3929"/>
      <c r="AG117" s="3929"/>
      <c r="AH117" s="3929"/>
      <c r="AI117" s="3929"/>
      <c r="AJ117" s="3929"/>
      <c r="AK117" s="3929"/>
      <c r="AL117" s="3929"/>
      <c r="AM117" s="3929"/>
      <c r="AN117" s="4369"/>
      <c r="AO117" s="3930"/>
      <c r="AP117" s="3930"/>
      <c r="AR117" s="2548" t="s">
        <v>8159</v>
      </c>
      <c r="AU117" s="425" t="str">
        <f t="shared" si="2"/>
        <v>Please complete all cells in row</v>
      </c>
      <c r="AV117" s="3132">
        <v>2</v>
      </c>
    </row>
    <row r="118" spans="2:48" ht="15.75" customHeight="1">
      <c r="B118" s="2790" t="s">
        <v>6089</v>
      </c>
      <c r="C118" s="3655"/>
      <c r="D118" s="3655"/>
      <c r="E118" s="3655"/>
      <c r="F118" s="3655"/>
      <c r="G118" s="2792" t="s">
        <v>731</v>
      </c>
      <c r="H118" s="2792">
        <v>3</v>
      </c>
      <c r="I118" s="2793"/>
      <c r="J118" s="2793"/>
      <c r="K118" s="2793"/>
      <c r="L118" s="2793"/>
      <c r="M118" s="2793"/>
      <c r="N118" s="2793"/>
      <c r="O118" s="2794"/>
      <c r="P118" s="2800"/>
      <c r="Q118" s="2795"/>
      <c r="R118" s="2793"/>
      <c r="S118" s="2793"/>
      <c r="T118" s="2793"/>
      <c r="U118" s="2793"/>
      <c r="V118" s="2793"/>
      <c r="W118" s="2794"/>
      <c r="Y118" s="3928"/>
      <c r="Z118" s="3929"/>
      <c r="AA118" s="3929"/>
      <c r="AB118" s="3929"/>
      <c r="AC118" s="3929"/>
      <c r="AD118" s="3929"/>
      <c r="AE118" s="3929"/>
      <c r="AF118" s="3929"/>
      <c r="AG118" s="3929"/>
      <c r="AH118" s="3929"/>
      <c r="AI118" s="3929"/>
      <c r="AJ118" s="3929"/>
      <c r="AK118" s="3929"/>
      <c r="AL118" s="3929"/>
      <c r="AM118" s="3929"/>
      <c r="AN118" s="4369"/>
      <c r="AO118" s="3930"/>
      <c r="AP118" s="3930"/>
      <c r="AR118" s="2548" t="s">
        <v>8160</v>
      </c>
      <c r="AU118" s="425" t="str">
        <f t="shared" si="2"/>
        <v>Please complete all cells in row</v>
      </c>
      <c r="AV118" s="3132">
        <v>2</v>
      </c>
    </row>
    <row r="119" spans="2:48" ht="15.75" customHeight="1">
      <c r="B119" s="2790" t="s">
        <v>6091</v>
      </c>
      <c r="C119" s="3655"/>
      <c r="D119" s="3655"/>
      <c r="E119" s="3655"/>
      <c r="F119" s="3655"/>
      <c r="G119" s="2792" t="s">
        <v>731</v>
      </c>
      <c r="H119" s="2792">
        <v>3</v>
      </c>
      <c r="I119" s="2793"/>
      <c r="J119" s="2793"/>
      <c r="K119" s="2793"/>
      <c r="L119" s="2793"/>
      <c r="M119" s="2793"/>
      <c r="N119" s="2793"/>
      <c r="O119" s="2794"/>
      <c r="P119" s="2800"/>
      <c r="Q119" s="2795"/>
      <c r="R119" s="2793"/>
      <c r="S119" s="2793"/>
      <c r="T119" s="2793"/>
      <c r="U119" s="2793"/>
      <c r="V119" s="2793"/>
      <c r="W119" s="2794"/>
      <c r="Y119" s="3928"/>
      <c r="Z119" s="3929"/>
      <c r="AA119" s="3929"/>
      <c r="AB119" s="3929"/>
      <c r="AC119" s="3929"/>
      <c r="AD119" s="3929"/>
      <c r="AE119" s="3929"/>
      <c r="AF119" s="3929"/>
      <c r="AG119" s="3929"/>
      <c r="AH119" s="3929"/>
      <c r="AI119" s="3929"/>
      <c r="AJ119" s="3929"/>
      <c r="AK119" s="3929"/>
      <c r="AL119" s="3929"/>
      <c r="AM119" s="3929"/>
      <c r="AN119" s="4369"/>
      <c r="AO119" s="3930"/>
      <c r="AP119" s="3930"/>
      <c r="AR119" s="2548" t="s">
        <v>8161</v>
      </c>
      <c r="AU119" s="425" t="str">
        <f t="shared" si="2"/>
        <v>Please complete all cells in row</v>
      </c>
      <c r="AV119" s="3132">
        <v>2</v>
      </c>
    </row>
    <row r="120" spans="2:48" ht="15.75" customHeight="1">
      <c r="B120" s="2790" t="s">
        <v>6093</v>
      </c>
      <c r="C120" s="3655"/>
      <c r="D120" s="3655"/>
      <c r="E120" s="3655"/>
      <c r="F120" s="3655"/>
      <c r="G120" s="2792" t="s">
        <v>731</v>
      </c>
      <c r="H120" s="2792">
        <v>3</v>
      </c>
      <c r="I120" s="2793"/>
      <c r="J120" s="2793"/>
      <c r="K120" s="2793"/>
      <c r="L120" s="2793"/>
      <c r="M120" s="2793"/>
      <c r="N120" s="2793"/>
      <c r="O120" s="2794"/>
      <c r="P120" s="2800"/>
      <c r="Q120" s="2795"/>
      <c r="R120" s="2793"/>
      <c r="S120" s="2793"/>
      <c r="T120" s="2793"/>
      <c r="U120" s="2793"/>
      <c r="V120" s="2793"/>
      <c r="W120" s="2794"/>
      <c r="Y120" s="3928"/>
      <c r="Z120" s="3929"/>
      <c r="AA120" s="3929"/>
      <c r="AB120" s="3929"/>
      <c r="AC120" s="3929"/>
      <c r="AD120" s="3929"/>
      <c r="AE120" s="3929"/>
      <c r="AF120" s="3929"/>
      <c r="AG120" s="3929"/>
      <c r="AH120" s="3929"/>
      <c r="AI120" s="3929"/>
      <c r="AJ120" s="3929"/>
      <c r="AK120" s="3929"/>
      <c r="AL120" s="3929"/>
      <c r="AM120" s="3929"/>
      <c r="AN120" s="4369"/>
      <c r="AO120" s="3930"/>
      <c r="AP120" s="3930"/>
      <c r="AR120" s="2548" t="s">
        <v>8162</v>
      </c>
      <c r="AU120" s="425" t="str">
        <f t="shared" si="2"/>
        <v>Please complete all cells in row</v>
      </c>
      <c r="AV120" s="3132">
        <v>2</v>
      </c>
    </row>
    <row r="121" spans="2:48" ht="15.75" customHeight="1">
      <c r="B121" s="2790" t="s">
        <v>6095</v>
      </c>
      <c r="C121" s="3655"/>
      <c r="D121" s="3655"/>
      <c r="E121" s="3655"/>
      <c r="F121" s="3655"/>
      <c r="G121" s="2792" t="s">
        <v>731</v>
      </c>
      <c r="H121" s="2792">
        <v>3</v>
      </c>
      <c r="I121" s="2793"/>
      <c r="J121" s="2793"/>
      <c r="K121" s="2793"/>
      <c r="L121" s="2793"/>
      <c r="M121" s="2793"/>
      <c r="N121" s="2793"/>
      <c r="O121" s="2794"/>
      <c r="P121" s="2800"/>
      <c r="Q121" s="2795"/>
      <c r="R121" s="2793"/>
      <c r="S121" s="2793"/>
      <c r="T121" s="2793"/>
      <c r="U121" s="2793"/>
      <c r="V121" s="2793"/>
      <c r="W121" s="2794"/>
      <c r="Y121" s="3928"/>
      <c r="Z121" s="3929"/>
      <c r="AA121" s="3929"/>
      <c r="AB121" s="3929"/>
      <c r="AC121" s="3929"/>
      <c r="AD121" s="3929"/>
      <c r="AE121" s="3929"/>
      <c r="AF121" s="3929"/>
      <c r="AG121" s="3929"/>
      <c r="AH121" s="3929"/>
      <c r="AI121" s="3929"/>
      <c r="AJ121" s="3929"/>
      <c r="AK121" s="3929"/>
      <c r="AL121" s="3929"/>
      <c r="AM121" s="3929"/>
      <c r="AN121" s="4369"/>
      <c r="AO121" s="3930"/>
      <c r="AP121" s="3930"/>
      <c r="AR121" s="2548" t="s">
        <v>8163</v>
      </c>
      <c r="AU121" s="425" t="str">
        <f t="shared" si="2"/>
        <v>Please complete all cells in row</v>
      </c>
      <c r="AV121" s="3132">
        <v>2</v>
      </c>
    </row>
    <row r="122" spans="2:48" ht="15.75" customHeight="1">
      <c r="B122" s="2790" t="s">
        <v>6097</v>
      </c>
      <c r="C122" s="3655"/>
      <c r="D122" s="3655"/>
      <c r="E122" s="3655"/>
      <c r="F122" s="3655"/>
      <c r="G122" s="2792" t="s">
        <v>731</v>
      </c>
      <c r="H122" s="2792">
        <v>3</v>
      </c>
      <c r="I122" s="2793"/>
      <c r="J122" s="2793"/>
      <c r="K122" s="2793"/>
      <c r="L122" s="2793"/>
      <c r="M122" s="2793"/>
      <c r="N122" s="2793"/>
      <c r="O122" s="2794"/>
      <c r="P122" s="2800"/>
      <c r="Q122" s="2795"/>
      <c r="R122" s="2793"/>
      <c r="S122" s="2793"/>
      <c r="T122" s="2793"/>
      <c r="U122" s="2793"/>
      <c r="V122" s="2793"/>
      <c r="W122" s="2794"/>
      <c r="Y122" s="3928"/>
      <c r="Z122" s="3929"/>
      <c r="AA122" s="3929"/>
      <c r="AB122" s="3929"/>
      <c r="AC122" s="3929"/>
      <c r="AD122" s="3929"/>
      <c r="AE122" s="3929"/>
      <c r="AF122" s="3929"/>
      <c r="AG122" s="3929"/>
      <c r="AH122" s="3929"/>
      <c r="AI122" s="3929"/>
      <c r="AJ122" s="3929"/>
      <c r="AK122" s="3929"/>
      <c r="AL122" s="3929"/>
      <c r="AM122" s="3929"/>
      <c r="AN122" s="4369"/>
      <c r="AO122" s="3930"/>
      <c r="AP122" s="3930"/>
      <c r="AR122" s="2548" t="s">
        <v>8164</v>
      </c>
      <c r="AU122" s="425" t="str">
        <f t="shared" si="2"/>
        <v>Please complete all cells in row</v>
      </c>
      <c r="AV122" s="3132">
        <v>2</v>
      </c>
    </row>
    <row r="123" spans="2:48" ht="15.75" customHeight="1">
      <c r="B123" s="2790" t="s">
        <v>6099</v>
      </c>
      <c r="C123" s="3655"/>
      <c r="D123" s="3655"/>
      <c r="E123" s="3655"/>
      <c r="F123" s="3655"/>
      <c r="G123" s="2792" t="s">
        <v>731</v>
      </c>
      <c r="H123" s="2792">
        <v>3</v>
      </c>
      <c r="I123" s="2793"/>
      <c r="J123" s="2793"/>
      <c r="K123" s="2793"/>
      <c r="L123" s="2793"/>
      <c r="M123" s="2793"/>
      <c r="N123" s="2793"/>
      <c r="O123" s="2794"/>
      <c r="P123" s="2800"/>
      <c r="Q123" s="2795"/>
      <c r="R123" s="2793"/>
      <c r="S123" s="2793"/>
      <c r="T123" s="2793"/>
      <c r="U123" s="2793"/>
      <c r="V123" s="2793"/>
      <c r="W123" s="2794"/>
      <c r="Y123" s="3928"/>
      <c r="Z123" s="3929"/>
      <c r="AA123" s="3929"/>
      <c r="AB123" s="3929"/>
      <c r="AC123" s="3929"/>
      <c r="AD123" s="3929"/>
      <c r="AE123" s="3929"/>
      <c r="AF123" s="3929"/>
      <c r="AG123" s="3929"/>
      <c r="AH123" s="3929"/>
      <c r="AI123" s="3929"/>
      <c r="AJ123" s="3929"/>
      <c r="AK123" s="3929"/>
      <c r="AL123" s="3929"/>
      <c r="AM123" s="3929"/>
      <c r="AN123" s="4369"/>
      <c r="AO123" s="3930"/>
      <c r="AP123" s="3930"/>
      <c r="AR123" s="2548" t="s">
        <v>8165</v>
      </c>
      <c r="AU123" s="425" t="str">
        <f t="shared" si="2"/>
        <v>Please complete all cells in row</v>
      </c>
      <c r="AV123" s="3132">
        <v>2</v>
      </c>
    </row>
    <row r="124" spans="2:48" ht="15.75" customHeight="1">
      <c r="B124" s="2790" t="s">
        <v>6101</v>
      </c>
      <c r="C124" s="3655"/>
      <c r="D124" s="3655"/>
      <c r="E124" s="3655"/>
      <c r="F124" s="3655"/>
      <c r="G124" s="2792" t="s">
        <v>731</v>
      </c>
      <c r="H124" s="2792">
        <v>3</v>
      </c>
      <c r="I124" s="2793"/>
      <c r="J124" s="2793"/>
      <c r="K124" s="2793"/>
      <c r="L124" s="2793"/>
      <c r="M124" s="2793"/>
      <c r="N124" s="2793"/>
      <c r="O124" s="2794"/>
      <c r="P124" s="2800"/>
      <c r="Q124" s="2795"/>
      <c r="R124" s="2793"/>
      <c r="S124" s="2793"/>
      <c r="T124" s="2793"/>
      <c r="U124" s="2793"/>
      <c r="V124" s="2793"/>
      <c r="W124" s="2794"/>
      <c r="Y124" s="3928"/>
      <c r="Z124" s="3929"/>
      <c r="AA124" s="3929"/>
      <c r="AB124" s="3929"/>
      <c r="AC124" s="3929"/>
      <c r="AD124" s="3929"/>
      <c r="AE124" s="3929"/>
      <c r="AF124" s="3929"/>
      <c r="AG124" s="3929"/>
      <c r="AH124" s="3929"/>
      <c r="AI124" s="3929"/>
      <c r="AJ124" s="3929"/>
      <c r="AK124" s="3929"/>
      <c r="AL124" s="3929"/>
      <c r="AM124" s="3929"/>
      <c r="AN124" s="4369"/>
      <c r="AO124" s="3930"/>
      <c r="AP124" s="3930"/>
      <c r="AR124" s="2548" t="s">
        <v>8166</v>
      </c>
      <c r="AU124" s="425" t="str">
        <f t="shared" si="2"/>
        <v>Please complete all cells in row</v>
      </c>
      <c r="AV124" s="3132">
        <v>2</v>
      </c>
    </row>
    <row r="125" spans="2:48" ht="15.75" customHeight="1">
      <c r="B125" s="2790" t="s">
        <v>6103</v>
      </c>
      <c r="C125" s="3655"/>
      <c r="D125" s="3655"/>
      <c r="E125" s="3655"/>
      <c r="F125" s="3655"/>
      <c r="G125" s="2792" t="s">
        <v>731</v>
      </c>
      <c r="H125" s="2792">
        <v>3</v>
      </c>
      <c r="I125" s="2793"/>
      <c r="J125" s="2793"/>
      <c r="K125" s="2793"/>
      <c r="L125" s="2793"/>
      <c r="M125" s="2793"/>
      <c r="N125" s="2793"/>
      <c r="O125" s="2794"/>
      <c r="P125" s="2800"/>
      <c r="Q125" s="2795"/>
      <c r="R125" s="2793"/>
      <c r="S125" s="2793"/>
      <c r="T125" s="2793"/>
      <c r="U125" s="2793"/>
      <c r="V125" s="2793"/>
      <c r="W125" s="2794"/>
      <c r="Y125" s="3928"/>
      <c r="Z125" s="3929"/>
      <c r="AA125" s="3929"/>
      <c r="AB125" s="3929"/>
      <c r="AC125" s="3929"/>
      <c r="AD125" s="3929"/>
      <c r="AE125" s="3929"/>
      <c r="AF125" s="3929"/>
      <c r="AG125" s="3929"/>
      <c r="AH125" s="3929"/>
      <c r="AI125" s="3929"/>
      <c r="AJ125" s="3929"/>
      <c r="AK125" s="3929"/>
      <c r="AL125" s="3929"/>
      <c r="AM125" s="3929"/>
      <c r="AN125" s="4369"/>
      <c r="AO125" s="3930"/>
      <c r="AP125" s="3930"/>
      <c r="AR125" s="2548" t="s">
        <v>8167</v>
      </c>
      <c r="AU125" s="425" t="str">
        <f t="shared" si="2"/>
        <v>Please complete all cells in row</v>
      </c>
      <c r="AV125" s="3132">
        <v>2</v>
      </c>
    </row>
    <row r="126" spans="2:48" ht="15.75" customHeight="1">
      <c r="B126" s="2790" t="s">
        <v>6105</v>
      </c>
      <c r="C126" s="3655"/>
      <c r="D126" s="3655"/>
      <c r="E126" s="3655"/>
      <c r="F126" s="3655"/>
      <c r="G126" s="2792" t="s">
        <v>731</v>
      </c>
      <c r="H126" s="2792">
        <v>3</v>
      </c>
      <c r="I126" s="2793"/>
      <c r="J126" s="2793"/>
      <c r="K126" s="2793"/>
      <c r="L126" s="2793"/>
      <c r="M126" s="2793"/>
      <c r="N126" s="2793"/>
      <c r="O126" s="2794"/>
      <c r="P126" s="2800"/>
      <c r="Q126" s="2795"/>
      <c r="R126" s="2793"/>
      <c r="S126" s="2793"/>
      <c r="T126" s="2793"/>
      <c r="U126" s="2793"/>
      <c r="V126" s="2793"/>
      <c r="W126" s="2794"/>
      <c r="Y126" s="3928"/>
      <c r="Z126" s="3929"/>
      <c r="AA126" s="3929"/>
      <c r="AB126" s="3929"/>
      <c r="AC126" s="3929"/>
      <c r="AD126" s="3929"/>
      <c r="AE126" s="3929"/>
      <c r="AF126" s="3929"/>
      <c r="AG126" s="3929"/>
      <c r="AH126" s="3929"/>
      <c r="AI126" s="3929"/>
      <c r="AJ126" s="3929"/>
      <c r="AK126" s="3929"/>
      <c r="AL126" s="3929"/>
      <c r="AM126" s="3929"/>
      <c r="AN126" s="4369"/>
      <c r="AO126" s="3930"/>
      <c r="AP126" s="3930"/>
      <c r="AR126" s="2548" t="s">
        <v>8168</v>
      </c>
      <c r="AU126" s="425" t="str">
        <f t="shared" si="2"/>
        <v>Please complete all cells in row</v>
      </c>
      <c r="AV126" s="3132">
        <v>2</v>
      </c>
    </row>
    <row r="127" spans="2:48" ht="15.75" customHeight="1">
      <c r="B127" s="2790" t="s">
        <v>6107</v>
      </c>
      <c r="C127" s="3655"/>
      <c r="D127" s="3655"/>
      <c r="E127" s="3655"/>
      <c r="F127" s="3655"/>
      <c r="G127" s="2792" t="s">
        <v>731</v>
      </c>
      <c r="H127" s="2792">
        <v>3</v>
      </c>
      <c r="I127" s="2793"/>
      <c r="J127" s="2793"/>
      <c r="K127" s="2793"/>
      <c r="L127" s="2793"/>
      <c r="M127" s="2793"/>
      <c r="N127" s="2793"/>
      <c r="O127" s="2794"/>
      <c r="P127" s="2800"/>
      <c r="Q127" s="2795"/>
      <c r="R127" s="2793"/>
      <c r="S127" s="2793"/>
      <c r="T127" s="2793"/>
      <c r="U127" s="2793"/>
      <c r="V127" s="2793"/>
      <c r="W127" s="2794"/>
      <c r="Y127" s="3928"/>
      <c r="Z127" s="3929"/>
      <c r="AA127" s="3929"/>
      <c r="AB127" s="3929"/>
      <c r="AC127" s="3929"/>
      <c r="AD127" s="3929"/>
      <c r="AE127" s="3929"/>
      <c r="AF127" s="3929"/>
      <c r="AG127" s="3929"/>
      <c r="AH127" s="3929"/>
      <c r="AI127" s="3929"/>
      <c r="AJ127" s="3929"/>
      <c r="AK127" s="3929"/>
      <c r="AL127" s="3929"/>
      <c r="AM127" s="3929"/>
      <c r="AN127" s="4369"/>
      <c r="AO127" s="3930"/>
      <c r="AP127" s="3930"/>
      <c r="AR127" s="2548" t="s">
        <v>8169</v>
      </c>
      <c r="AU127" s="425" t="str">
        <f t="shared" si="2"/>
        <v>Please complete all cells in row</v>
      </c>
      <c r="AV127" s="3132">
        <v>2</v>
      </c>
    </row>
    <row r="128" spans="2:48" ht="15.75" customHeight="1">
      <c r="B128" s="2790" t="s">
        <v>6109</v>
      </c>
      <c r="C128" s="3655"/>
      <c r="D128" s="3655"/>
      <c r="E128" s="3655"/>
      <c r="F128" s="3655"/>
      <c r="G128" s="2792" t="s">
        <v>731</v>
      </c>
      <c r="H128" s="2792">
        <v>3</v>
      </c>
      <c r="I128" s="2793"/>
      <c r="J128" s="2793"/>
      <c r="K128" s="2793"/>
      <c r="L128" s="2793"/>
      <c r="M128" s="2793"/>
      <c r="N128" s="2793"/>
      <c r="O128" s="2794"/>
      <c r="P128" s="2800"/>
      <c r="Q128" s="2795"/>
      <c r="R128" s="2793"/>
      <c r="S128" s="2793"/>
      <c r="T128" s="2793"/>
      <c r="U128" s="2793"/>
      <c r="V128" s="2793"/>
      <c r="W128" s="2794"/>
      <c r="Y128" s="3928"/>
      <c r="Z128" s="3929"/>
      <c r="AA128" s="3929"/>
      <c r="AB128" s="3929"/>
      <c r="AC128" s="3929"/>
      <c r="AD128" s="3929"/>
      <c r="AE128" s="3929"/>
      <c r="AF128" s="3929"/>
      <c r="AG128" s="3929"/>
      <c r="AH128" s="3929"/>
      <c r="AI128" s="3929"/>
      <c r="AJ128" s="3929"/>
      <c r="AK128" s="3929"/>
      <c r="AL128" s="3929"/>
      <c r="AM128" s="3929"/>
      <c r="AN128" s="4369"/>
      <c r="AO128" s="3930"/>
      <c r="AP128" s="3930"/>
      <c r="AR128" s="2548" t="s">
        <v>8170</v>
      </c>
      <c r="AU128" s="425" t="str">
        <f t="shared" si="2"/>
        <v>Please complete all cells in row</v>
      </c>
      <c r="AV128" s="3132">
        <v>2</v>
      </c>
    </row>
    <row r="129" spans="2:48" ht="15.75" customHeight="1">
      <c r="B129" s="2790" t="s">
        <v>6111</v>
      </c>
      <c r="C129" s="3655"/>
      <c r="D129" s="3655"/>
      <c r="E129" s="3655"/>
      <c r="F129" s="3655"/>
      <c r="G129" s="2792" t="s">
        <v>731</v>
      </c>
      <c r="H129" s="2792">
        <v>3</v>
      </c>
      <c r="I129" s="2793"/>
      <c r="J129" s="2793"/>
      <c r="K129" s="2793"/>
      <c r="L129" s="2793"/>
      <c r="M129" s="2793"/>
      <c r="N129" s="2793"/>
      <c r="O129" s="2794"/>
      <c r="P129" s="2800"/>
      <c r="Q129" s="2795"/>
      <c r="R129" s="2793"/>
      <c r="S129" s="2793"/>
      <c r="T129" s="2793"/>
      <c r="U129" s="2793"/>
      <c r="V129" s="2793"/>
      <c r="W129" s="2794"/>
      <c r="Y129" s="3928"/>
      <c r="Z129" s="3929"/>
      <c r="AA129" s="3929"/>
      <c r="AB129" s="3929"/>
      <c r="AC129" s="3929"/>
      <c r="AD129" s="3929"/>
      <c r="AE129" s="3929"/>
      <c r="AF129" s="3929"/>
      <c r="AG129" s="3929"/>
      <c r="AH129" s="3929"/>
      <c r="AI129" s="3929"/>
      <c r="AJ129" s="3929"/>
      <c r="AK129" s="3929"/>
      <c r="AL129" s="3929"/>
      <c r="AM129" s="3929"/>
      <c r="AN129" s="4369"/>
      <c r="AO129" s="3930"/>
      <c r="AP129" s="3930"/>
      <c r="AR129" s="2548" t="s">
        <v>8171</v>
      </c>
      <c r="AU129" s="425" t="str">
        <f t="shared" si="2"/>
        <v>Please complete all cells in row</v>
      </c>
      <c r="AV129" s="3132">
        <v>2</v>
      </c>
    </row>
    <row r="130" spans="2:48" ht="15.75" customHeight="1">
      <c r="B130" s="2790" t="s">
        <v>6113</v>
      </c>
      <c r="C130" s="3655"/>
      <c r="D130" s="3655"/>
      <c r="E130" s="3655"/>
      <c r="F130" s="3655"/>
      <c r="G130" s="2792" t="s">
        <v>731</v>
      </c>
      <c r="H130" s="2792">
        <v>3</v>
      </c>
      <c r="I130" s="2793"/>
      <c r="J130" s="2793"/>
      <c r="K130" s="2793"/>
      <c r="L130" s="2793"/>
      <c r="M130" s="2793"/>
      <c r="N130" s="2793"/>
      <c r="O130" s="2794"/>
      <c r="P130" s="2800"/>
      <c r="Q130" s="2795"/>
      <c r="R130" s="2793"/>
      <c r="S130" s="2793"/>
      <c r="T130" s="2793"/>
      <c r="U130" s="2793"/>
      <c r="V130" s="2793"/>
      <c r="W130" s="2794"/>
      <c r="Y130" s="3928"/>
      <c r="Z130" s="3929"/>
      <c r="AA130" s="3929"/>
      <c r="AB130" s="3929"/>
      <c r="AC130" s="3929"/>
      <c r="AD130" s="3929"/>
      <c r="AE130" s="3929"/>
      <c r="AF130" s="3929"/>
      <c r="AG130" s="3929"/>
      <c r="AH130" s="3929"/>
      <c r="AI130" s="3929"/>
      <c r="AJ130" s="3929"/>
      <c r="AK130" s="3929"/>
      <c r="AL130" s="3929"/>
      <c r="AM130" s="3929"/>
      <c r="AN130" s="4369"/>
      <c r="AO130" s="3930"/>
      <c r="AP130" s="3930"/>
      <c r="AR130" s="2548" t="s">
        <v>8172</v>
      </c>
      <c r="AU130" s="425" t="str">
        <f t="shared" si="2"/>
        <v>Please complete all cells in row</v>
      </c>
      <c r="AV130" s="3132">
        <v>2</v>
      </c>
    </row>
    <row r="131" spans="2:48" ht="15.75" customHeight="1">
      <c r="B131" s="2790" t="s">
        <v>6115</v>
      </c>
      <c r="C131" s="3655"/>
      <c r="D131" s="3655"/>
      <c r="E131" s="3655"/>
      <c r="F131" s="3655"/>
      <c r="G131" s="2792" t="s">
        <v>731</v>
      </c>
      <c r="H131" s="2792">
        <v>3</v>
      </c>
      <c r="I131" s="2793"/>
      <c r="J131" s="2793"/>
      <c r="K131" s="2793"/>
      <c r="L131" s="2793"/>
      <c r="M131" s="2793"/>
      <c r="N131" s="2793"/>
      <c r="O131" s="2794"/>
      <c r="P131" s="2800"/>
      <c r="Q131" s="2795"/>
      <c r="R131" s="2793"/>
      <c r="S131" s="2793"/>
      <c r="T131" s="2793"/>
      <c r="U131" s="2793"/>
      <c r="V131" s="2793"/>
      <c r="W131" s="2794"/>
      <c r="Y131" s="3928"/>
      <c r="Z131" s="3929"/>
      <c r="AA131" s="3929"/>
      <c r="AB131" s="3929"/>
      <c r="AC131" s="3929"/>
      <c r="AD131" s="3929"/>
      <c r="AE131" s="3929"/>
      <c r="AF131" s="3929"/>
      <c r="AG131" s="3929"/>
      <c r="AH131" s="3929"/>
      <c r="AI131" s="3929"/>
      <c r="AJ131" s="3929"/>
      <c r="AK131" s="3929"/>
      <c r="AL131" s="3929"/>
      <c r="AM131" s="3929"/>
      <c r="AN131" s="4369"/>
      <c r="AO131" s="3930"/>
      <c r="AP131" s="3930"/>
      <c r="AR131" s="2548" t="s">
        <v>8173</v>
      </c>
      <c r="AU131" s="425" t="str">
        <f t="shared" si="2"/>
        <v>Please complete all cells in row</v>
      </c>
      <c r="AV131" s="3132">
        <v>2</v>
      </c>
    </row>
    <row r="132" spans="2:48" ht="15.75" customHeight="1">
      <c r="B132" s="2790" t="s">
        <v>6117</v>
      </c>
      <c r="C132" s="3655"/>
      <c r="D132" s="3655"/>
      <c r="E132" s="3655"/>
      <c r="F132" s="3655"/>
      <c r="G132" s="2792" t="s">
        <v>731</v>
      </c>
      <c r="H132" s="2792">
        <v>3</v>
      </c>
      <c r="I132" s="2793"/>
      <c r="J132" s="2793"/>
      <c r="K132" s="2793"/>
      <c r="L132" s="2793"/>
      <c r="M132" s="2793"/>
      <c r="N132" s="2793"/>
      <c r="O132" s="2794"/>
      <c r="P132" s="2800"/>
      <c r="Q132" s="2795"/>
      <c r="R132" s="2793"/>
      <c r="S132" s="2793"/>
      <c r="T132" s="2793"/>
      <c r="U132" s="2793"/>
      <c r="V132" s="2793"/>
      <c r="W132" s="2794"/>
      <c r="Y132" s="3928"/>
      <c r="Z132" s="3929"/>
      <c r="AA132" s="3929"/>
      <c r="AB132" s="3929"/>
      <c r="AC132" s="3929"/>
      <c r="AD132" s="3929"/>
      <c r="AE132" s="3929"/>
      <c r="AF132" s="3929"/>
      <c r="AG132" s="3929"/>
      <c r="AH132" s="3929"/>
      <c r="AI132" s="3929"/>
      <c r="AJ132" s="3929"/>
      <c r="AK132" s="3929"/>
      <c r="AL132" s="3929"/>
      <c r="AM132" s="3929"/>
      <c r="AN132" s="4369"/>
      <c r="AO132" s="3930"/>
      <c r="AP132" s="3930"/>
      <c r="AR132" s="2548" t="s">
        <v>8174</v>
      </c>
      <c r="AU132" s="425" t="str">
        <f t="shared" si="2"/>
        <v>Please complete all cells in row</v>
      </c>
      <c r="AV132" s="3132">
        <v>2</v>
      </c>
    </row>
    <row r="133" spans="2:48" ht="15.75" customHeight="1">
      <c r="B133" s="2790" t="s">
        <v>6119</v>
      </c>
      <c r="C133" s="3655"/>
      <c r="D133" s="3655"/>
      <c r="E133" s="3655"/>
      <c r="F133" s="3655"/>
      <c r="G133" s="2792" t="s">
        <v>731</v>
      </c>
      <c r="H133" s="2792">
        <v>3</v>
      </c>
      <c r="I133" s="2793"/>
      <c r="J133" s="2793"/>
      <c r="K133" s="2793"/>
      <c r="L133" s="2793"/>
      <c r="M133" s="2793"/>
      <c r="N133" s="2793"/>
      <c r="O133" s="2794"/>
      <c r="P133" s="2800"/>
      <c r="Q133" s="2795"/>
      <c r="R133" s="2793"/>
      <c r="S133" s="2793"/>
      <c r="T133" s="2793"/>
      <c r="U133" s="2793"/>
      <c r="V133" s="2793"/>
      <c r="W133" s="2794"/>
      <c r="Y133" s="3928"/>
      <c r="Z133" s="3929"/>
      <c r="AA133" s="3929"/>
      <c r="AB133" s="3929"/>
      <c r="AC133" s="3929"/>
      <c r="AD133" s="3929"/>
      <c r="AE133" s="3929"/>
      <c r="AF133" s="3929"/>
      <c r="AG133" s="3929"/>
      <c r="AH133" s="3929"/>
      <c r="AI133" s="3929"/>
      <c r="AJ133" s="3929"/>
      <c r="AK133" s="3929"/>
      <c r="AL133" s="3929"/>
      <c r="AM133" s="3929"/>
      <c r="AN133" s="4369"/>
      <c r="AO133" s="3930"/>
      <c r="AP133" s="3930"/>
      <c r="AR133" s="2548" t="s">
        <v>8175</v>
      </c>
      <c r="AU133" s="425" t="str">
        <f t="shared" si="2"/>
        <v>Please complete all cells in row</v>
      </c>
      <c r="AV133" s="3132">
        <v>2</v>
      </c>
    </row>
    <row r="134" spans="2:48" ht="15.75" customHeight="1">
      <c r="B134" s="2790" t="s">
        <v>6121</v>
      </c>
      <c r="C134" s="3655"/>
      <c r="D134" s="3655"/>
      <c r="E134" s="3655"/>
      <c r="F134" s="3655"/>
      <c r="G134" s="2792" t="s">
        <v>731</v>
      </c>
      <c r="H134" s="2792">
        <v>3</v>
      </c>
      <c r="I134" s="2793"/>
      <c r="J134" s="2793"/>
      <c r="K134" s="2793"/>
      <c r="L134" s="2793"/>
      <c r="M134" s="2793"/>
      <c r="N134" s="2793"/>
      <c r="O134" s="2794"/>
      <c r="P134" s="2800"/>
      <c r="Q134" s="2795"/>
      <c r="R134" s="2793"/>
      <c r="S134" s="2793"/>
      <c r="T134" s="2793"/>
      <c r="U134" s="2793"/>
      <c r="V134" s="2793"/>
      <c r="W134" s="2794"/>
      <c r="Y134" s="3928"/>
      <c r="Z134" s="3929"/>
      <c r="AA134" s="3929"/>
      <c r="AB134" s="3929"/>
      <c r="AC134" s="3929"/>
      <c r="AD134" s="3929"/>
      <c r="AE134" s="3929"/>
      <c r="AF134" s="3929"/>
      <c r="AG134" s="3929"/>
      <c r="AH134" s="3929"/>
      <c r="AI134" s="3929"/>
      <c r="AJ134" s="3929"/>
      <c r="AK134" s="3929"/>
      <c r="AL134" s="3929"/>
      <c r="AM134" s="3929"/>
      <c r="AN134" s="4369"/>
      <c r="AO134" s="3930"/>
      <c r="AP134" s="3930"/>
      <c r="AR134" s="2548" t="s">
        <v>8176</v>
      </c>
      <c r="AU134" s="425" t="str">
        <f t="shared" si="2"/>
        <v>Please complete all cells in row</v>
      </c>
      <c r="AV134" s="3132">
        <v>2</v>
      </c>
    </row>
    <row r="135" spans="2:48" ht="15.75" customHeight="1">
      <c r="B135" s="2790" t="s">
        <v>6123</v>
      </c>
      <c r="C135" s="3655"/>
      <c r="D135" s="3655"/>
      <c r="E135" s="3655"/>
      <c r="F135" s="3655"/>
      <c r="G135" s="2792" t="s">
        <v>731</v>
      </c>
      <c r="H135" s="2792">
        <v>3</v>
      </c>
      <c r="I135" s="2793"/>
      <c r="J135" s="2793"/>
      <c r="K135" s="2793"/>
      <c r="L135" s="2793"/>
      <c r="M135" s="2793"/>
      <c r="N135" s="2793"/>
      <c r="O135" s="2794"/>
      <c r="P135" s="2800"/>
      <c r="Q135" s="2795"/>
      <c r="R135" s="2793"/>
      <c r="S135" s="2793"/>
      <c r="T135" s="2793"/>
      <c r="U135" s="2793"/>
      <c r="V135" s="2793"/>
      <c r="W135" s="2794"/>
      <c r="Y135" s="3928"/>
      <c r="Z135" s="3929"/>
      <c r="AA135" s="3929"/>
      <c r="AB135" s="3929"/>
      <c r="AC135" s="3929"/>
      <c r="AD135" s="3929"/>
      <c r="AE135" s="3929"/>
      <c r="AF135" s="3929"/>
      <c r="AG135" s="3929"/>
      <c r="AH135" s="3929"/>
      <c r="AI135" s="3929"/>
      <c r="AJ135" s="3929"/>
      <c r="AK135" s="3929"/>
      <c r="AL135" s="3929"/>
      <c r="AM135" s="3929"/>
      <c r="AN135" s="4369"/>
      <c r="AO135" s="3930"/>
      <c r="AP135" s="3930"/>
      <c r="AR135" s="2548" t="s">
        <v>8177</v>
      </c>
      <c r="AU135" s="425" t="str">
        <f t="shared" si="2"/>
        <v>Please complete all cells in row</v>
      </c>
      <c r="AV135" s="3132">
        <v>2</v>
      </c>
    </row>
    <row r="136" spans="2:48" ht="15.75" customHeight="1">
      <c r="B136" s="2790" t="s">
        <v>6125</v>
      </c>
      <c r="C136" s="3655"/>
      <c r="D136" s="3655"/>
      <c r="E136" s="3655"/>
      <c r="F136" s="3655"/>
      <c r="G136" s="2792" t="s">
        <v>731</v>
      </c>
      <c r="H136" s="2792">
        <v>3</v>
      </c>
      <c r="I136" s="2793"/>
      <c r="J136" s="2793"/>
      <c r="K136" s="2793"/>
      <c r="L136" s="2793"/>
      <c r="M136" s="2793"/>
      <c r="N136" s="2793"/>
      <c r="O136" s="2794"/>
      <c r="P136" s="2800"/>
      <c r="Q136" s="2795"/>
      <c r="R136" s="2793"/>
      <c r="S136" s="2793"/>
      <c r="T136" s="2793"/>
      <c r="U136" s="2793"/>
      <c r="V136" s="2793"/>
      <c r="W136" s="2794"/>
      <c r="Y136" s="3928"/>
      <c r="Z136" s="3929"/>
      <c r="AA136" s="3929"/>
      <c r="AB136" s="3929"/>
      <c r="AC136" s="3929"/>
      <c r="AD136" s="3929"/>
      <c r="AE136" s="3929"/>
      <c r="AF136" s="3929"/>
      <c r="AG136" s="3929"/>
      <c r="AH136" s="3929"/>
      <c r="AI136" s="3929"/>
      <c r="AJ136" s="3929"/>
      <c r="AK136" s="3929"/>
      <c r="AL136" s="3929"/>
      <c r="AM136" s="3929"/>
      <c r="AN136" s="4369"/>
      <c r="AO136" s="3930"/>
      <c r="AP136" s="3930"/>
      <c r="AR136" s="2548" t="s">
        <v>8178</v>
      </c>
      <c r="AU136" s="425" t="str">
        <f t="shared" ref="AU136:AU199" si="3">IF( COUNTBLANK(I136:AP136) = AV136, 0, rngIncomplete )</f>
        <v>Please complete all cells in row</v>
      </c>
      <c r="AV136" s="3132">
        <v>2</v>
      </c>
    </row>
    <row r="137" spans="2:48" ht="15.75" customHeight="1">
      <c r="B137" s="2790" t="s">
        <v>6127</v>
      </c>
      <c r="C137" s="3655"/>
      <c r="D137" s="3655"/>
      <c r="E137" s="3655"/>
      <c r="F137" s="3655"/>
      <c r="G137" s="2792" t="s">
        <v>731</v>
      </c>
      <c r="H137" s="2792">
        <v>3</v>
      </c>
      <c r="I137" s="2793"/>
      <c r="J137" s="2793"/>
      <c r="K137" s="2793"/>
      <c r="L137" s="2793"/>
      <c r="M137" s="2793"/>
      <c r="N137" s="2793"/>
      <c r="O137" s="2794"/>
      <c r="P137" s="2800"/>
      <c r="Q137" s="2795"/>
      <c r="R137" s="2793"/>
      <c r="S137" s="2793"/>
      <c r="T137" s="2793"/>
      <c r="U137" s="2793"/>
      <c r="V137" s="2793"/>
      <c r="W137" s="2794"/>
      <c r="Y137" s="3928"/>
      <c r="Z137" s="3929"/>
      <c r="AA137" s="3929"/>
      <c r="AB137" s="3929"/>
      <c r="AC137" s="3929"/>
      <c r="AD137" s="3929"/>
      <c r="AE137" s="3929"/>
      <c r="AF137" s="3929"/>
      <c r="AG137" s="3929"/>
      <c r="AH137" s="3929"/>
      <c r="AI137" s="3929"/>
      <c r="AJ137" s="3929"/>
      <c r="AK137" s="3929"/>
      <c r="AL137" s="3929"/>
      <c r="AM137" s="3929"/>
      <c r="AN137" s="4369"/>
      <c r="AO137" s="3930"/>
      <c r="AP137" s="3930"/>
      <c r="AR137" s="2548" t="s">
        <v>8179</v>
      </c>
      <c r="AU137" s="425" t="str">
        <f t="shared" si="3"/>
        <v>Please complete all cells in row</v>
      </c>
      <c r="AV137" s="3132">
        <v>2</v>
      </c>
    </row>
    <row r="138" spans="2:48" ht="15.75" customHeight="1">
      <c r="B138" s="2790" t="s">
        <v>6129</v>
      </c>
      <c r="C138" s="3655"/>
      <c r="D138" s="3655"/>
      <c r="E138" s="3655"/>
      <c r="F138" s="3655"/>
      <c r="G138" s="2792" t="s">
        <v>731</v>
      </c>
      <c r="H138" s="2792">
        <v>3</v>
      </c>
      <c r="I138" s="2793"/>
      <c r="J138" s="2793"/>
      <c r="K138" s="2793"/>
      <c r="L138" s="2793"/>
      <c r="M138" s="2793"/>
      <c r="N138" s="2793"/>
      <c r="O138" s="2794"/>
      <c r="P138" s="2800"/>
      <c r="Q138" s="2795"/>
      <c r="R138" s="2793"/>
      <c r="S138" s="2793"/>
      <c r="T138" s="2793"/>
      <c r="U138" s="2793"/>
      <c r="V138" s="2793"/>
      <c r="W138" s="2794"/>
      <c r="Y138" s="3928"/>
      <c r="Z138" s="3929"/>
      <c r="AA138" s="3929"/>
      <c r="AB138" s="3929"/>
      <c r="AC138" s="3929"/>
      <c r="AD138" s="3929"/>
      <c r="AE138" s="3929"/>
      <c r="AF138" s="3929"/>
      <c r="AG138" s="3929"/>
      <c r="AH138" s="3929"/>
      <c r="AI138" s="3929"/>
      <c r="AJ138" s="3929"/>
      <c r="AK138" s="3929"/>
      <c r="AL138" s="3929"/>
      <c r="AM138" s="3929"/>
      <c r="AN138" s="4369"/>
      <c r="AO138" s="3930"/>
      <c r="AP138" s="3930"/>
      <c r="AR138" s="2548" t="s">
        <v>8180</v>
      </c>
      <c r="AU138" s="425" t="str">
        <f t="shared" si="3"/>
        <v>Please complete all cells in row</v>
      </c>
      <c r="AV138" s="3132">
        <v>2</v>
      </c>
    </row>
    <row r="139" spans="2:48" ht="15.75" customHeight="1">
      <c r="B139" s="2790" t="s">
        <v>6131</v>
      </c>
      <c r="C139" s="3655"/>
      <c r="D139" s="3655"/>
      <c r="E139" s="3655"/>
      <c r="F139" s="3655"/>
      <c r="G139" s="2792" t="s">
        <v>731</v>
      </c>
      <c r="H139" s="2792">
        <v>3</v>
      </c>
      <c r="I139" s="2793"/>
      <c r="J139" s="2793"/>
      <c r="K139" s="2793"/>
      <c r="L139" s="2793"/>
      <c r="M139" s="2793"/>
      <c r="N139" s="2793"/>
      <c r="O139" s="2794"/>
      <c r="P139" s="2800"/>
      <c r="Q139" s="2795"/>
      <c r="R139" s="2793"/>
      <c r="S139" s="2793"/>
      <c r="T139" s="2793"/>
      <c r="U139" s="2793"/>
      <c r="V139" s="2793"/>
      <c r="W139" s="2794"/>
      <c r="Y139" s="3928"/>
      <c r="Z139" s="3929"/>
      <c r="AA139" s="3929"/>
      <c r="AB139" s="3929"/>
      <c r="AC139" s="3929"/>
      <c r="AD139" s="3929"/>
      <c r="AE139" s="3929"/>
      <c r="AF139" s="3929"/>
      <c r="AG139" s="3929"/>
      <c r="AH139" s="3929"/>
      <c r="AI139" s="3929"/>
      <c r="AJ139" s="3929"/>
      <c r="AK139" s="3929"/>
      <c r="AL139" s="3929"/>
      <c r="AM139" s="3929"/>
      <c r="AN139" s="4369"/>
      <c r="AO139" s="3930"/>
      <c r="AP139" s="3930"/>
      <c r="AR139" s="2548" t="s">
        <v>8181</v>
      </c>
      <c r="AU139" s="425" t="str">
        <f t="shared" si="3"/>
        <v>Please complete all cells in row</v>
      </c>
      <c r="AV139" s="3132">
        <v>2</v>
      </c>
    </row>
    <row r="140" spans="2:48" ht="15.75" customHeight="1">
      <c r="B140" s="2790" t="s">
        <v>6133</v>
      </c>
      <c r="C140" s="3655"/>
      <c r="D140" s="3655"/>
      <c r="E140" s="3655"/>
      <c r="F140" s="3655"/>
      <c r="G140" s="2792" t="s">
        <v>731</v>
      </c>
      <c r="H140" s="2792">
        <v>3</v>
      </c>
      <c r="I140" s="2793"/>
      <c r="J140" s="2793"/>
      <c r="K140" s="2793"/>
      <c r="L140" s="2793"/>
      <c r="M140" s="2793"/>
      <c r="N140" s="2793"/>
      <c r="O140" s="2794"/>
      <c r="P140" s="2800"/>
      <c r="Q140" s="2795"/>
      <c r="R140" s="2793"/>
      <c r="S140" s="2793"/>
      <c r="T140" s="2793"/>
      <c r="U140" s="2793"/>
      <c r="V140" s="2793"/>
      <c r="W140" s="2794"/>
      <c r="Y140" s="3928"/>
      <c r="Z140" s="3929"/>
      <c r="AA140" s="3929"/>
      <c r="AB140" s="3929"/>
      <c r="AC140" s="3929"/>
      <c r="AD140" s="3929"/>
      <c r="AE140" s="3929"/>
      <c r="AF140" s="3929"/>
      <c r="AG140" s="3929"/>
      <c r="AH140" s="3929"/>
      <c r="AI140" s="3929"/>
      <c r="AJ140" s="3929"/>
      <c r="AK140" s="3929"/>
      <c r="AL140" s="3929"/>
      <c r="AM140" s="3929"/>
      <c r="AN140" s="4369"/>
      <c r="AO140" s="3930"/>
      <c r="AP140" s="3930"/>
      <c r="AR140" s="2548" t="s">
        <v>8182</v>
      </c>
      <c r="AU140" s="425" t="str">
        <f t="shared" si="3"/>
        <v>Please complete all cells in row</v>
      </c>
      <c r="AV140" s="3132">
        <v>2</v>
      </c>
    </row>
    <row r="141" spans="2:48" ht="15.75" customHeight="1">
      <c r="B141" s="2790" t="s">
        <v>6135</v>
      </c>
      <c r="C141" s="3655"/>
      <c r="D141" s="3655"/>
      <c r="E141" s="3655"/>
      <c r="F141" s="3655"/>
      <c r="G141" s="2792" t="s">
        <v>731</v>
      </c>
      <c r="H141" s="2792">
        <v>3</v>
      </c>
      <c r="I141" s="2793"/>
      <c r="J141" s="2793"/>
      <c r="K141" s="2793"/>
      <c r="L141" s="2793"/>
      <c r="M141" s="2793"/>
      <c r="N141" s="2793"/>
      <c r="O141" s="2794"/>
      <c r="P141" s="2800"/>
      <c r="Q141" s="2795"/>
      <c r="R141" s="2793"/>
      <c r="S141" s="2793"/>
      <c r="T141" s="2793"/>
      <c r="U141" s="2793"/>
      <c r="V141" s="2793"/>
      <c r="W141" s="2794"/>
      <c r="Y141" s="3928"/>
      <c r="Z141" s="3929"/>
      <c r="AA141" s="3929"/>
      <c r="AB141" s="3929"/>
      <c r="AC141" s="3929"/>
      <c r="AD141" s="3929"/>
      <c r="AE141" s="3929"/>
      <c r="AF141" s="3929"/>
      <c r="AG141" s="3929"/>
      <c r="AH141" s="3929"/>
      <c r="AI141" s="3929"/>
      <c r="AJ141" s="3929"/>
      <c r="AK141" s="3929"/>
      <c r="AL141" s="3929"/>
      <c r="AM141" s="3929"/>
      <c r="AN141" s="4369"/>
      <c r="AO141" s="3930"/>
      <c r="AP141" s="3930"/>
      <c r="AR141" s="2548" t="s">
        <v>8183</v>
      </c>
      <c r="AU141" s="425" t="str">
        <f t="shared" si="3"/>
        <v>Please complete all cells in row</v>
      </c>
      <c r="AV141" s="3132">
        <v>2</v>
      </c>
    </row>
    <row r="142" spans="2:48" ht="15.75" customHeight="1">
      <c r="B142" s="2790" t="s">
        <v>6137</v>
      </c>
      <c r="C142" s="3655"/>
      <c r="D142" s="3655"/>
      <c r="E142" s="3655"/>
      <c r="F142" s="3655"/>
      <c r="G142" s="2792" t="s">
        <v>731</v>
      </c>
      <c r="H142" s="2792">
        <v>3</v>
      </c>
      <c r="I142" s="2793"/>
      <c r="J142" s="2793"/>
      <c r="K142" s="2793"/>
      <c r="L142" s="2793"/>
      <c r="M142" s="2793"/>
      <c r="N142" s="2793"/>
      <c r="O142" s="2794"/>
      <c r="P142" s="2800"/>
      <c r="Q142" s="2795"/>
      <c r="R142" s="2793"/>
      <c r="S142" s="2793"/>
      <c r="T142" s="2793"/>
      <c r="U142" s="2793"/>
      <c r="V142" s="2793"/>
      <c r="W142" s="2794"/>
      <c r="Y142" s="3928"/>
      <c r="Z142" s="3929"/>
      <c r="AA142" s="3929"/>
      <c r="AB142" s="3929"/>
      <c r="AC142" s="3929"/>
      <c r="AD142" s="3929"/>
      <c r="AE142" s="3929"/>
      <c r="AF142" s="3929"/>
      <c r="AG142" s="3929"/>
      <c r="AH142" s="3929"/>
      <c r="AI142" s="3929"/>
      <c r="AJ142" s="3929"/>
      <c r="AK142" s="3929"/>
      <c r="AL142" s="3929"/>
      <c r="AM142" s="3929"/>
      <c r="AN142" s="4369"/>
      <c r="AO142" s="3930"/>
      <c r="AP142" s="3930"/>
      <c r="AR142" s="2548" t="s">
        <v>8184</v>
      </c>
      <c r="AU142" s="425" t="str">
        <f t="shared" si="3"/>
        <v>Please complete all cells in row</v>
      </c>
      <c r="AV142" s="3132">
        <v>2</v>
      </c>
    </row>
    <row r="143" spans="2:48" ht="15.75" customHeight="1">
      <c r="B143" s="2790" t="s">
        <v>6139</v>
      </c>
      <c r="C143" s="3655"/>
      <c r="D143" s="3655"/>
      <c r="E143" s="3655"/>
      <c r="F143" s="3655"/>
      <c r="G143" s="2792" t="s">
        <v>731</v>
      </c>
      <c r="H143" s="2792">
        <v>3</v>
      </c>
      <c r="I143" s="2793"/>
      <c r="J143" s="2793"/>
      <c r="K143" s="2793"/>
      <c r="L143" s="2793"/>
      <c r="M143" s="2793"/>
      <c r="N143" s="2793"/>
      <c r="O143" s="2794"/>
      <c r="P143" s="2800"/>
      <c r="Q143" s="2795"/>
      <c r="R143" s="2793"/>
      <c r="S143" s="2793"/>
      <c r="T143" s="2793"/>
      <c r="U143" s="2793"/>
      <c r="V143" s="2793"/>
      <c r="W143" s="2794"/>
      <c r="Y143" s="3928"/>
      <c r="Z143" s="3929"/>
      <c r="AA143" s="3929"/>
      <c r="AB143" s="3929"/>
      <c r="AC143" s="3929"/>
      <c r="AD143" s="3929"/>
      <c r="AE143" s="3929"/>
      <c r="AF143" s="3929"/>
      <c r="AG143" s="3929"/>
      <c r="AH143" s="3929"/>
      <c r="AI143" s="3929"/>
      <c r="AJ143" s="3929"/>
      <c r="AK143" s="3929"/>
      <c r="AL143" s="3929"/>
      <c r="AM143" s="3929"/>
      <c r="AN143" s="4369"/>
      <c r="AO143" s="3930"/>
      <c r="AP143" s="3930"/>
      <c r="AR143" s="2548" t="s">
        <v>8185</v>
      </c>
      <c r="AU143" s="425" t="str">
        <f t="shared" si="3"/>
        <v>Please complete all cells in row</v>
      </c>
      <c r="AV143" s="3132">
        <v>2</v>
      </c>
    </row>
    <row r="144" spans="2:48" ht="15.75" customHeight="1">
      <c r="B144" s="2790" t="s">
        <v>6141</v>
      </c>
      <c r="C144" s="3655"/>
      <c r="D144" s="3655"/>
      <c r="E144" s="3655"/>
      <c r="F144" s="3655"/>
      <c r="G144" s="2792" t="s">
        <v>731</v>
      </c>
      <c r="H144" s="2792">
        <v>3</v>
      </c>
      <c r="I144" s="2793"/>
      <c r="J144" s="2793"/>
      <c r="K144" s="2793"/>
      <c r="L144" s="2793"/>
      <c r="M144" s="2793"/>
      <c r="N144" s="2793"/>
      <c r="O144" s="2794"/>
      <c r="P144" s="2800"/>
      <c r="Q144" s="2795"/>
      <c r="R144" s="2793"/>
      <c r="S144" s="2793"/>
      <c r="T144" s="2793"/>
      <c r="U144" s="2793"/>
      <c r="V144" s="2793"/>
      <c r="W144" s="2794"/>
      <c r="Y144" s="3928"/>
      <c r="Z144" s="3929"/>
      <c r="AA144" s="3929"/>
      <c r="AB144" s="3929"/>
      <c r="AC144" s="3929"/>
      <c r="AD144" s="3929"/>
      <c r="AE144" s="3929"/>
      <c r="AF144" s="3929"/>
      <c r="AG144" s="3929"/>
      <c r="AH144" s="3929"/>
      <c r="AI144" s="3929"/>
      <c r="AJ144" s="3929"/>
      <c r="AK144" s="3929"/>
      <c r="AL144" s="3929"/>
      <c r="AM144" s="3929"/>
      <c r="AN144" s="4369"/>
      <c r="AO144" s="3930"/>
      <c r="AP144" s="3930"/>
      <c r="AR144" s="2548" t="s">
        <v>8186</v>
      </c>
      <c r="AU144" s="425" t="str">
        <f t="shared" si="3"/>
        <v>Please complete all cells in row</v>
      </c>
      <c r="AV144" s="3132">
        <v>2</v>
      </c>
    </row>
    <row r="145" spans="2:48" ht="15.75" customHeight="1">
      <c r="B145" s="2790" t="s">
        <v>6143</v>
      </c>
      <c r="C145" s="3655"/>
      <c r="D145" s="3655"/>
      <c r="E145" s="3655"/>
      <c r="F145" s="3655"/>
      <c r="G145" s="2792" t="s">
        <v>731</v>
      </c>
      <c r="H145" s="2792">
        <v>3</v>
      </c>
      <c r="I145" s="2793"/>
      <c r="J145" s="2793"/>
      <c r="K145" s="2793"/>
      <c r="L145" s="2793"/>
      <c r="M145" s="2793"/>
      <c r="N145" s="2793"/>
      <c r="O145" s="2794"/>
      <c r="P145" s="2800"/>
      <c r="Q145" s="2795"/>
      <c r="R145" s="2793"/>
      <c r="S145" s="2793"/>
      <c r="T145" s="2793"/>
      <c r="U145" s="2793"/>
      <c r="V145" s="2793"/>
      <c r="W145" s="2794"/>
      <c r="Y145" s="3928"/>
      <c r="Z145" s="3929"/>
      <c r="AA145" s="3929"/>
      <c r="AB145" s="3929"/>
      <c r="AC145" s="3929"/>
      <c r="AD145" s="3929"/>
      <c r="AE145" s="3929"/>
      <c r="AF145" s="3929"/>
      <c r="AG145" s="3929"/>
      <c r="AH145" s="3929"/>
      <c r="AI145" s="3929"/>
      <c r="AJ145" s="3929"/>
      <c r="AK145" s="3929"/>
      <c r="AL145" s="3929"/>
      <c r="AM145" s="3929"/>
      <c r="AN145" s="4369"/>
      <c r="AO145" s="3930"/>
      <c r="AP145" s="3930"/>
      <c r="AR145" s="2548" t="s">
        <v>8187</v>
      </c>
      <c r="AU145" s="425" t="str">
        <f t="shared" si="3"/>
        <v>Please complete all cells in row</v>
      </c>
      <c r="AV145" s="3132">
        <v>2</v>
      </c>
    </row>
    <row r="146" spans="2:48" ht="15.75" customHeight="1">
      <c r="B146" s="2790" t="s">
        <v>6145</v>
      </c>
      <c r="C146" s="3655"/>
      <c r="D146" s="3655"/>
      <c r="E146" s="3655"/>
      <c r="F146" s="3655"/>
      <c r="G146" s="2792" t="s">
        <v>731</v>
      </c>
      <c r="H146" s="2792">
        <v>3</v>
      </c>
      <c r="I146" s="2793"/>
      <c r="J146" s="2793"/>
      <c r="K146" s="2793"/>
      <c r="L146" s="2793"/>
      <c r="M146" s="2793"/>
      <c r="N146" s="2793"/>
      <c r="O146" s="2794"/>
      <c r="P146" s="2800"/>
      <c r="Q146" s="2795"/>
      <c r="R146" s="2793"/>
      <c r="S146" s="2793"/>
      <c r="T146" s="2793"/>
      <c r="U146" s="2793"/>
      <c r="V146" s="2793"/>
      <c r="W146" s="2794"/>
      <c r="Y146" s="3928"/>
      <c r="Z146" s="3929"/>
      <c r="AA146" s="3929"/>
      <c r="AB146" s="3929"/>
      <c r="AC146" s="3929"/>
      <c r="AD146" s="3929"/>
      <c r="AE146" s="3929"/>
      <c r="AF146" s="3929"/>
      <c r="AG146" s="3929"/>
      <c r="AH146" s="3929"/>
      <c r="AI146" s="3929"/>
      <c r="AJ146" s="3929"/>
      <c r="AK146" s="3929"/>
      <c r="AL146" s="3929"/>
      <c r="AM146" s="3929"/>
      <c r="AN146" s="4369"/>
      <c r="AO146" s="3930"/>
      <c r="AP146" s="3930"/>
      <c r="AR146" s="2548" t="s">
        <v>8188</v>
      </c>
      <c r="AU146" s="425" t="str">
        <f t="shared" si="3"/>
        <v>Please complete all cells in row</v>
      </c>
      <c r="AV146" s="3132">
        <v>2</v>
      </c>
    </row>
    <row r="147" spans="2:48" ht="15.75" customHeight="1">
      <c r="B147" s="2790" t="s">
        <v>6147</v>
      </c>
      <c r="C147" s="3655"/>
      <c r="D147" s="3655"/>
      <c r="E147" s="3655"/>
      <c r="F147" s="3655"/>
      <c r="G147" s="2792" t="s">
        <v>731</v>
      </c>
      <c r="H147" s="2792">
        <v>3</v>
      </c>
      <c r="I147" s="2793"/>
      <c r="J147" s="2793"/>
      <c r="K147" s="2793"/>
      <c r="L147" s="2793"/>
      <c r="M147" s="2793"/>
      <c r="N147" s="2793"/>
      <c r="O147" s="2794"/>
      <c r="P147" s="2800"/>
      <c r="Q147" s="2795"/>
      <c r="R147" s="2793"/>
      <c r="S147" s="2793"/>
      <c r="T147" s="2793"/>
      <c r="U147" s="2793"/>
      <c r="V147" s="2793"/>
      <c r="W147" s="2794"/>
      <c r="Y147" s="3928"/>
      <c r="Z147" s="3929"/>
      <c r="AA147" s="3929"/>
      <c r="AB147" s="3929"/>
      <c r="AC147" s="3929"/>
      <c r="AD147" s="3929"/>
      <c r="AE147" s="3929"/>
      <c r="AF147" s="3929"/>
      <c r="AG147" s="3929"/>
      <c r="AH147" s="3929"/>
      <c r="AI147" s="3929"/>
      <c r="AJ147" s="3929"/>
      <c r="AK147" s="3929"/>
      <c r="AL147" s="3929"/>
      <c r="AM147" s="3929"/>
      <c r="AN147" s="4369"/>
      <c r="AO147" s="3930"/>
      <c r="AP147" s="3930"/>
      <c r="AR147" s="2548" t="s">
        <v>8189</v>
      </c>
      <c r="AU147" s="425" t="str">
        <f t="shared" si="3"/>
        <v>Please complete all cells in row</v>
      </c>
      <c r="AV147" s="3132">
        <v>2</v>
      </c>
    </row>
    <row r="148" spans="2:48" ht="15.75" customHeight="1">
      <c r="B148" s="2790" t="s">
        <v>6149</v>
      </c>
      <c r="C148" s="3655"/>
      <c r="D148" s="3655"/>
      <c r="E148" s="3655"/>
      <c r="F148" s="3655"/>
      <c r="G148" s="2792" t="s">
        <v>731</v>
      </c>
      <c r="H148" s="2792">
        <v>3</v>
      </c>
      <c r="I148" s="2793"/>
      <c r="J148" s="2793"/>
      <c r="K148" s="2793"/>
      <c r="L148" s="2793"/>
      <c r="M148" s="2793"/>
      <c r="N148" s="2793"/>
      <c r="O148" s="2794"/>
      <c r="P148" s="2800"/>
      <c r="Q148" s="2795"/>
      <c r="R148" s="2793"/>
      <c r="S148" s="2793"/>
      <c r="T148" s="2793"/>
      <c r="U148" s="2793"/>
      <c r="V148" s="2793"/>
      <c r="W148" s="2794"/>
      <c r="Y148" s="3928"/>
      <c r="Z148" s="3929"/>
      <c r="AA148" s="3929"/>
      <c r="AB148" s="3929"/>
      <c r="AC148" s="3929"/>
      <c r="AD148" s="3929"/>
      <c r="AE148" s="3929"/>
      <c r="AF148" s="3929"/>
      <c r="AG148" s="3929"/>
      <c r="AH148" s="3929"/>
      <c r="AI148" s="3929"/>
      <c r="AJ148" s="3929"/>
      <c r="AK148" s="3929"/>
      <c r="AL148" s="3929"/>
      <c r="AM148" s="3929"/>
      <c r="AN148" s="4369"/>
      <c r="AO148" s="3930"/>
      <c r="AP148" s="3930"/>
      <c r="AR148" s="2548" t="s">
        <v>8190</v>
      </c>
      <c r="AU148" s="425" t="str">
        <f t="shared" si="3"/>
        <v>Please complete all cells in row</v>
      </c>
      <c r="AV148" s="3132">
        <v>2</v>
      </c>
    </row>
    <row r="149" spans="2:48" ht="15.75" customHeight="1">
      <c r="B149" s="2790" t="s">
        <v>6151</v>
      </c>
      <c r="C149" s="3655"/>
      <c r="D149" s="3655"/>
      <c r="E149" s="3655"/>
      <c r="F149" s="3655"/>
      <c r="G149" s="2792" t="s">
        <v>731</v>
      </c>
      <c r="H149" s="2792">
        <v>3</v>
      </c>
      <c r="I149" s="2793"/>
      <c r="J149" s="2793"/>
      <c r="K149" s="2793"/>
      <c r="L149" s="2793"/>
      <c r="M149" s="2793"/>
      <c r="N149" s="2793"/>
      <c r="O149" s="2794"/>
      <c r="P149" s="2800"/>
      <c r="Q149" s="2795"/>
      <c r="R149" s="2793"/>
      <c r="S149" s="2793"/>
      <c r="T149" s="2793"/>
      <c r="U149" s="2793"/>
      <c r="V149" s="2793"/>
      <c r="W149" s="2794"/>
      <c r="Y149" s="3928"/>
      <c r="Z149" s="3929"/>
      <c r="AA149" s="3929"/>
      <c r="AB149" s="3929"/>
      <c r="AC149" s="3929"/>
      <c r="AD149" s="3929"/>
      <c r="AE149" s="3929"/>
      <c r="AF149" s="3929"/>
      <c r="AG149" s="3929"/>
      <c r="AH149" s="3929"/>
      <c r="AI149" s="3929"/>
      <c r="AJ149" s="3929"/>
      <c r="AK149" s="3929"/>
      <c r="AL149" s="3929"/>
      <c r="AM149" s="3929"/>
      <c r="AN149" s="4369"/>
      <c r="AO149" s="3930"/>
      <c r="AP149" s="3930"/>
      <c r="AR149" s="2548" t="s">
        <v>8191</v>
      </c>
      <c r="AU149" s="425" t="str">
        <f t="shared" si="3"/>
        <v>Please complete all cells in row</v>
      </c>
      <c r="AV149" s="3132">
        <v>2</v>
      </c>
    </row>
    <row r="150" spans="2:48" ht="15.75" customHeight="1">
      <c r="B150" s="2790" t="s">
        <v>6153</v>
      </c>
      <c r="C150" s="3655"/>
      <c r="D150" s="3655"/>
      <c r="E150" s="3655"/>
      <c r="F150" s="3655"/>
      <c r="G150" s="2792" t="s">
        <v>731</v>
      </c>
      <c r="H150" s="2792">
        <v>3</v>
      </c>
      <c r="I150" s="2793"/>
      <c r="J150" s="2793"/>
      <c r="K150" s="2793"/>
      <c r="L150" s="2793"/>
      <c r="M150" s="2793"/>
      <c r="N150" s="2793"/>
      <c r="O150" s="2794"/>
      <c r="P150" s="2800"/>
      <c r="Q150" s="2795"/>
      <c r="R150" s="2793"/>
      <c r="S150" s="2793"/>
      <c r="T150" s="2793"/>
      <c r="U150" s="2793"/>
      <c r="V150" s="2793"/>
      <c r="W150" s="2794"/>
      <c r="Y150" s="3928"/>
      <c r="Z150" s="3929"/>
      <c r="AA150" s="3929"/>
      <c r="AB150" s="3929"/>
      <c r="AC150" s="3929"/>
      <c r="AD150" s="3929"/>
      <c r="AE150" s="3929"/>
      <c r="AF150" s="3929"/>
      <c r="AG150" s="3929"/>
      <c r="AH150" s="3929"/>
      <c r="AI150" s="3929"/>
      <c r="AJ150" s="3929"/>
      <c r="AK150" s="3929"/>
      <c r="AL150" s="3929"/>
      <c r="AM150" s="3929"/>
      <c r="AN150" s="4369"/>
      <c r="AO150" s="3930"/>
      <c r="AP150" s="3930"/>
      <c r="AR150" s="2548" t="s">
        <v>8192</v>
      </c>
      <c r="AU150" s="425" t="str">
        <f t="shared" si="3"/>
        <v>Please complete all cells in row</v>
      </c>
      <c r="AV150" s="3132">
        <v>2</v>
      </c>
    </row>
    <row r="151" spans="2:48" ht="15.75" customHeight="1">
      <c r="B151" s="2790" t="s">
        <v>6155</v>
      </c>
      <c r="C151" s="3655"/>
      <c r="D151" s="3655"/>
      <c r="E151" s="3655"/>
      <c r="F151" s="3655"/>
      <c r="G151" s="2792" t="s">
        <v>731</v>
      </c>
      <c r="H151" s="2792">
        <v>3</v>
      </c>
      <c r="I151" s="2793"/>
      <c r="J151" s="2793"/>
      <c r="K151" s="2793"/>
      <c r="L151" s="2793"/>
      <c r="M151" s="2793"/>
      <c r="N151" s="2793"/>
      <c r="O151" s="2794"/>
      <c r="P151" s="2800"/>
      <c r="Q151" s="2795"/>
      <c r="R151" s="2793"/>
      <c r="S151" s="2793"/>
      <c r="T151" s="2793"/>
      <c r="U151" s="2793"/>
      <c r="V151" s="2793"/>
      <c r="W151" s="2794"/>
      <c r="Y151" s="3928"/>
      <c r="Z151" s="3929"/>
      <c r="AA151" s="3929"/>
      <c r="AB151" s="3929"/>
      <c r="AC151" s="3929"/>
      <c r="AD151" s="3929"/>
      <c r="AE151" s="3929"/>
      <c r="AF151" s="3929"/>
      <c r="AG151" s="3929"/>
      <c r="AH151" s="3929"/>
      <c r="AI151" s="3929"/>
      <c r="AJ151" s="3929"/>
      <c r="AK151" s="3929"/>
      <c r="AL151" s="3929"/>
      <c r="AM151" s="3929"/>
      <c r="AN151" s="4369"/>
      <c r="AO151" s="3930"/>
      <c r="AP151" s="3930"/>
      <c r="AR151" s="2548" t="s">
        <v>8193</v>
      </c>
      <c r="AU151" s="425" t="str">
        <f t="shared" si="3"/>
        <v>Please complete all cells in row</v>
      </c>
      <c r="AV151" s="3132">
        <v>2</v>
      </c>
    </row>
    <row r="152" spans="2:48" ht="15.75" customHeight="1">
      <c r="B152" s="2790" t="s">
        <v>6157</v>
      </c>
      <c r="C152" s="3655"/>
      <c r="D152" s="3655"/>
      <c r="E152" s="3655"/>
      <c r="F152" s="3655"/>
      <c r="G152" s="2792" t="s">
        <v>731</v>
      </c>
      <c r="H152" s="2792">
        <v>3</v>
      </c>
      <c r="I152" s="2793"/>
      <c r="J152" s="2793"/>
      <c r="K152" s="2793"/>
      <c r="L152" s="2793"/>
      <c r="M152" s="2793"/>
      <c r="N152" s="2793"/>
      <c r="O152" s="2794"/>
      <c r="P152" s="2800"/>
      <c r="Q152" s="2795"/>
      <c r="R152" s="2793"/>
      <c r="S152" s="2793"/>
      <c r="T152" s="2793"/>
      <c r="U152" s="2793"/>
      <c r="V152" s="2793"/>
      <c r="W152" s="2794"/>
      <c r="Y152" s="3928"/>
      <c r="Z152" s="3929"/>
      <c r="AA152" s="3929"/>
      <c r="AB152" s="3929"/>
      <c r="AC152" s="3929"/>
      <c r="AD152" s="3929"/>
      <c r="AE152" s="3929"/>
      <c r="AF152" s="3929"/>
      <c r="AG152" s="3929"/>
      <c r="AH152" s="3929"/>
      <c r="AI152" s="3929"/>
      <c r="AJ152" s="3929"/>
      <c r="AK152" s="3929"/>
      <c r="AL152" s="3929"/>
      <c r="AM152" s="3929"/>
      <c r="AN152" s="4369"/>
      <c r="AO152" s="3930"/>
      <c r="AP152" s="3930"/>
      <c r="AR152" s="2548" t="s">
        <v>8194</v>
      </c>
      <c r="AU152" s="425" t="str">
        <f t="shared" si="3"/>
        <v>Please complete all cells in row</v>
      </c>
      <c r="AV152" s="3132">
        <v>2</v>
      </c>
    </row>
    <row r="153" spans="2:48" ht="15.75" customHeight="1">
      <c r="B153" s="2790" t="s">
        <v>6159</v>
      </c>
      <c r="C153" s="3655"/>
      <c r="D153" s="3655"/>
      <c r="E153" s="3655"/>
      <c r="F153" s="3655"/>
      <c r="G153" s="2792" t="s">
        <v>731</v>
      </c>
      <c r="H153" s="2792">
        <v>3</v>
      </c>
      <c r="I153" s="2793"/>
      <c r="J153" s="2793"/>
      <c r="K153" s="2793"/>
      <c r="L153" s="2793"/>
      <c r="M153" s="2793"/>
      <c r="N153" s="2793"/>
      <c r="O153" s="2794"/>
      <c r="P153" s="2800"/>
      <c r="Q153" s="2795"/>
      <c r="R153" s="2793"/>
      <c r="S153" s="2793"/>
      <c r="T153" s="2793"/>
      <c r="U153" s="2793"/>
      <c r="V153" s="2793"/>
      <c r="W153" s="2794"/>
      <c r="Y153" s="3928"/>
      <c r="Z153" s="3929"/>
      <c r="AA153" s="3929"/>
      <c r="AB153" s="3929"/>
      <c r="AC153" s="3929"/>
      <c r="AD153" s="3929"/>
      <c r="AE153" s="3929"/>
      <c r="AF153" s="3929"/>
      <c r="AG153" s="3929"/>
      <c r="AH153" s="3929"/>
      <c r="AI153" s="3929"/>
      <c r="AJ153" s="3929"/>
      <c r="AK153" s="3929"/>
      <c r="AL153" s="3929"/>
      <c r="AM153" s="3929"/>
      <c r="AN153" s="4369"/>
      <c r="AO153" s="3930"/>
      <c r="AP153" s="3930"/>
      <c r="AR153" s="2548" t="s">
        <v>8195</v>
      </c>
      <c r="AU153" s="425" t="str">
        <f t="shared" si="3"/>
        <v>Please complete all cells in row</v>
      </c>
      <c r="AV153" s="3132">
        <v>2</v>
      </c>
    </row>
    <row r="154" spans="2:48" ht="15.75" customHeight="1">
      <c r="B154" s="2790" t="s">
        <v>6161</v>
      </c>
      <c r="C154" s="3655"/>
      <c r="D154" s="3655"/>
      <c r="E154" s="3655"/>
      <c r="F154" s="3655"/>
      <c r="G154" s="2792" t="s">
        <v>731</v>
      </c>
      <c r="H154" s="2792">
        <v>3</v>
      </c>
      <c r="I154" s="2793"/>
      <c r="J154" s="2793"/>
      <c r="K154" s="2793"/>
      <c r="L154" s="2793"/>
      <c r="M154" s="2793"/>
      <c r="N154" s="2793"/>
      <c r="O154" s="2794"/>
      <c r="P154" s="2800"/>
      <c r="Q154" s="2795"/>
      <c r="R154" s="2793"/>
      <c r="S154" s="2793"/>
      <c r="T154" s="2793"/>
      <c r="U154" s="2793"/>
      <c r="V154" s="2793"/>
      <c r="W154" s="2794"/>
      <c r="Y154" s="3928"/>
      <c r="Z154" s="3929"/>
      <c r="AA154" s="3929"/>
      <c r="AB154" s="3929"/>
      <c r="AC154" s="3929"/>
      <c r="AD154" s="3929"/>
      <c r="AE154" s="3929"/>
      <c r="AF154" s="3929"/>
      <c r="AG154" s="3929"/>
      <c r="AH154" s="3929"/>
      <c r="AI154" s="3929"/>
      <c r="AJ154" s="3929"/>
      <c r="AK154" s="3929"/>
      <c r="AL154" s="3929"/>
      <c r="AM154" s="3929"/>
      <c r="AN154" s="4369"/>
      <c r="AO154" s="3930"/>
      <c r="AP154" s="3930"/>
      <c r="AR154" s="2548" t="s">
        <v>8196</v>
      </c>
      <c r="AU154" s="425" t="str">
        <f t="shared" si="3"/>
        <v>Please complete all cells in row</v>
      </c>
      <c r="AV154" s="3132">
        <v>2</v>
      </c>
    </row>
    <row r="155" spans="2:48" ht="15.75" customHeight="1">
      <c r="B155" s="2790" t="s">
        <v>6163</v>
      </c>
      <c r="C155" s="3655"/>
      <c r="D155" s="3655"/>
      <c r="E155" s="3655"/>
      <c r="F155" s="3655"/>
      <c r="G155" s="2792" t="s">
        <v>731</v>
      </c>
      <c r="H155" s="2792">
        <v>3</v>
      </c>
      <c r="I155" s="2793"/>
      <c r="J155" s="2793"/>
      <c r="K155" s="2793"/>
      <c r="L155" s="2793"/>
      <c r="M155" s="2793"/>
      <c r="N155" s="2793"/>
      <c r="O155" s="2794"/>
      <c r="P155" s="2800"/>
      <c r="Q155" s="2795"/>
      <c r="R155" s="2793"/>
      <c r="S155" s="2793"/>
      <c r="T155" s="2793"/>
      <c r="U155" s="2793"/>
      <c r="V155" s="2793"/>
      <c r="W155" s="2794"/>
      <c r="Y155" s="3928"/>
      <c r="Z155" s="3929"/>
      <c r="AA155" s="3929"/>
      <c r="AB155" s="3929"/>
      <c r="AC155" s="3929"/>
      <c r="AD155" s="3929"/>
      <c r="AE155" s="3929"/>
      <c r="AF155" s="3929"/>
      <c r="AG155" s="3929"/>
      <c r="AH155" s="3929"/>
      <c r="AI155" s="3929"/>
      <c r="AJ155" s="3929"/>
      <c r="AK155" s="3929"/>
      <c r="AL155" s="3929"/>
      <c r="AM155" s="3929"/>
      <c r="AN155" s="4369"/>
      <c r="AO155" s="3930"/>
      <c r="AP155" s="3930"/>
      <c r="AR155" s="2548" t="s">
        <v>8197</v>
      </c>
      <c r="AU155" s="425" t="str">
        <f t="shared" si="3"/>
        <v>Please complete all cells in row</v>
      </c>
      <c r="AV155" s="3132">
        <v>2</v>
      </c>
    </row>
    <row r="156" spans="2:48" ht="15.75" customHeight="1">
      <c r="B156" s="2790" t="s">
        <v>6165</v>
      </c>
      <c r="C156" s="3655"/>
      <c r="D156" s="3655"/>
      <c r="E156" s="3655"/>
      <c r="F156" s="3655"/>
      <c r="G156" s="2792" t="s">
        <v>731</v>
      </c>
      <c r="H156" s="2792">
        <v>3</v>
      </c>
      <c r="I156" s="2793"/>
      <c r="J156" s="2793"/>
      <c r="K156" s="2793"/>
      <c r="L156" s="2793"/>
      <c r="M156" s="2793"/>
      <c r="N156" s="2793"/>
      <c r="O156" s="2794"/>
      <c r="P156" s="2800"/>
      <c r="Q156" s="2795"/>
      <c r="R156" s="2793"/>
      <c r="S156" s="2793"/>
      <c r="T156" s="2793"/>
      <c r="U156" s="2793"/>
      <c r="V156" s="2793"/>
      <c r="W156" s="2794"/>
      <c r="Y156" s="3928"/>
      <c r="Z156" s="3929"/>
      <c r="AA156" s="3929"/>
      <c r="AB156" s="3929"/>
      <c r="AC156" s="3929"/>
      <c r="AD156" s="3929"/>
      <c r="AE156" s="3929"/>
      <c r="AF156" s="3929"/>
      <c r="AG156" s="3929"/>
      <c r="AH156" s="3929"/>
      <c r="AI156" s="3929"/>
      <c r="AJ156" s="3929"/>
      <c r="AK156" s="3929"/>
      <c r="AL156" s="3929"/>
      <c r="AM156" s="3929"/>
      <c r="AN156" s="4369"/>
      <c r="AO156" s="3930"/>
      <c r="AP156" s="3930"/>
      <c r="AR156" s="2548" t="s">
        <v>8198</v>
      </c>
      <c r="AU156" s="425" t="str">
        <f t="shared" si="3"/>
        <v>Please complete all cells in row</v>
      </c>
      <c r="AV156" s="3132">
        <v>2</v>
      </c>
    </row>
    <row r="157" spans="2:48" ht="15.75" customHeight="1">
      <c r="B157" s="2790" t="s">
        <v>6167</v>
      </c>
      <c r="C157" s="3655"/>
      <c r="D157" s="3655"/>
      <c r="E157" s="3655"/>
      <c r="F157" s="3655"/>
      <c r="G157" s="2792" t="s">
        <v>731</v>
      </c>
      <c r="H157" s="2792">
        <v>3</v>
      </c>
      <c r="I157" s="2793"/>
      <c r="J157" s="2793"/>
      <c r="K157" s="2793"/>
      <c r="L157" s="2793"/>
      <c r="M157" s="2793"/>
      <c r="N157" s="2793"/>
      <c r="O157" s="2794"/>
      <c r="P157" s="2800"/>
      <c r="Q157" s="2795"/>
      <c r="R157" s="2793"/>
      <c r="S157" s="2793"/>
      <c r="T157" s="2793"/>
      <c r="U157" s="2793"/>
      <c r="V157" s="2793"/>
      <c r="W157" s="2794"/>
      <c r="Y157" s="3928"/>
      <c r="Z157" s="3929"/>
      <c r="AA157" s="3929"/>
      <c r="AB157" s="3929"/>
      <c r="AC157" s="3929"/>
      <c r="AD157" s="3929"/>
      <c r="AE157" s="3929"/>
      <c r="AF157" s="3929"/>
      <c r="AG157" s="3929"/>
      <c r="AH157" s="3929"/>
      <c r="AI157" s="3929"/>
      <c r="AJ157" s="3929"/>
      <c r="AK157" s="3929"/>
      <c r="AL157" s="3929"/>
      <c r="AM157" s="3929"/>
      <c r="AN157" s="4369"/>
      <c r="AO157" s="3930"/>
      <c r="AP157" s="3930"/>
      <c r="AR157" s="2548" t="s">
        <v>8199</v>
      </c>
      <c r="AU157" s="425" t="str">
        <f t="shared" si="3"/>
        <v>Please complete all cells in row</v>
      </c>
      <c r="AV157" s="3132">
        <v>2</v>
      </c>
    </row>
    <row r="158" spans="2:48" ht="15.75" customHeight="1">
      <c r="B158" s="2790" t="s">
        <v>6169</v>
      </c>
      <c r="C158" s="3655"/>
      <c r="D158" s="3655"/>
      <c r="E158" s="3655"/>
      <c r="F158" s="3655"/>
      <c r="G158" s="2792" t="s">
        <v>731</v>
      </c>
      <c r="H158" s="2792">
        <v>3</v>
      </c>
      <c r="I158" s="2793"/>
      <c r="J158" s="2793"/>
      <c r="K158" s="2793"/>
      <c r="L158" s="2793"/>
      <c r="M158" s="2793"/>
      <c r="N158" s="2793"/>
      <c r="O158" s="2794"/>
      <c r="P158" s="2800"/>
      <c r="Q158" s="2795"/>
      <c r="R158" s="2793"/>
      <c r="S158" s="2793"/>
      <c r="T158" s="2793"/>
      <c r="U158" s="2793"/>
      <c r="V158" s="2793"/>
      <c r="W158" s="2794"/>
      <c r="Y158" s="3928"/>
      <c r="Z158" s="3929"/>
      <c r="AA158" s="3929"/>
      <c r="AB158" s="3929"/>
      <c r="AC158" s="3929"/>
      <c r="AD158" s="3929"/>
      <c r="AE158" s="3929"/>
      <c r="AF158" s="3929"/>
      <c r="AG158" s="3929"/>
      <c r="AH158" s="3929"/>
      <c r="AI158" s="3929"/>
      <c r="AJ158" s="3929"/>
      <c r="AK158" s="3929"/>
      <c r="AL158" s="3929"/>
      <c r="AM158" s="3929"/>
      <c r="AN158" s="4369"/>
      <c r="AO158" s="3930"/>
      <c r="AP158" s="3930"/>
      <c r="AR158" s="2548" t="s">
        <v>8200</v>
      </c>
      <c r="AU158" s="425" t="str">
        <f t="shared" si="3"/>
        <v>Please complete all cells in row</v>
      </c>
      <c r="AV158" s="3132">
        <v>2</v>
      </c>
    </row>
    <row r="159" spans="2:48" ht="15.75" customHeight="1">
      <c r="B159" s="2790" t="s">
        <v>6171</v>
      </c>
      <c r="C159" s="3655"/>
      <c r="D159" s="3655"/>
      <c r="E159" s="3655"/>
      <c r="F159" s="3655"/>
      <c r="G159" s="2792" t="s">
        <v>731</v>
      </c>
      <c r="H159" s="2792">
        <v>3</v>
      </c>
      <c r="I159" s="2793"/>
      <c r="J159" s="2793"/>
      <c r="K159" s="2793"/>
      <c r="L159" s="2793"/>
      <c r="M159" s="2793"/>
      <c r="N159" s="2793"/>
      <c r="O159" s="2794"/>
      <c r="P159" s="2800"/>
      <c r="Q159" s="2795"/>
      <c r="R159" s="2793"/>
      <c r="S159" s="2793"/>
      <c r="T159" s="2793"/>
      <c r="U159" s="2793"/>
      <c r="V159" s="2793"/>
      <c r="W159" s="2794"/>
      <c r="Y159" s="3928"/>
      <c r="Z159" s="3929"/>
      <c r="AA159" s="3929"/>
      <c r="AB159" s="3929"/>
      <c r="AC159" s="3929"/>
      <c r="AD159" s="3929"/>
      <c r="AE159" s="3929"/>
      <c r="AF159" s="3929"/>
      <c r="AG159" s="3929"/>
      <c r="AH159" s="3929"/>
      <c r="AI159" s="3929"/>
      <c r="AJ159" s="3929"/>
      <c r="AK159" s="3929"/>
      <c r="AL159" s="3929"/>
      <c r="AM159" s="3929"/>
      <c r="AN159" s="4369"/>
      <c r="AO159" s="3930"/>
      <c r="AP159" s="3930"/>
      <c r="AR159" s="2548" t="s">
        <v>8201</v>
      </c>
      <c r="AU159" s="425" t="str">
        <f t="shared" si="3"/>
        <v>Please complete all cells in row</v>
      </c>
      <c r="AV159" s="3132">
        <v>2</v>
      </c>
    </row>
    <row r="160" spans="2:48" ht="15.75" customHeight="1">
      <c r="B160" s="2790" t="s">
        <v>6173</v>
      </c>
      <c r="C160" s="3655"/>
      <c r="D160" s="3655"/>
      <c r="E160" s="3655"/>
      <c r="F160" s="3655"/>
      <c r="G160" s="2792" t="s">
        <v>731</v>
      </c>
      <c r="H160" s="2792">
        <v>3</v>
      </c>
      <c r="I160" s="2793"/>
      <c r="J160" s="2793"/>
      <c r="K160" s="2793"/>
      <c r="L160" s="2793"/>
      <c r="M160" s="2793"/>
      <c r="N160" s="2793"/>
      <c r="O160" s="2794"/>
      <c r="P160" s="2800"/>
      <c r="Q160" s="2795"/>
      <c r="R160" s="2793"/>
      <c r="S160" s="2793"/>
      <c r="T160" s="2793"/>
      <c r="U160" s="2793"/>
      <c r="V160" s="2793"/>
      <c r="W160" s="2794"/>
      <c r="Y160" s="3928"/>
      <c r="Z160" s="3929"/>
      <c r="AA160" s="3929"/>
      <c r="AB160" s="3929"/>
      <c r="AC160" s="3929"/>
      <c r="AD160" s="3929"/>
      <c r="AE160" s="3929"/>
      <c r="AF160" s="3929"/>
      <c r="AG160" s="3929"/>
      <c r="AH160" s="3929"/>
      <c r="AI160" s="3929"/>
      <c r="AJ160" s="3929"/>
      <c r="AK160" s="3929"/>
      <c r="AL160" s="3929"/>
      <c r="AM160" s="3929"/>
      <c r="AN160" s="4369"/>
      <c r="AO160" s="3930"/>
      <c r="AP160" s="3930"/>
      <c r="AR160" s="2548" t="s">
        <v>8202</v>
      </c>
      <c r="AU160" s="425" t="str">
        <f t="shared" si="3"/>
        <v>Please complete all cells in row</v>
      </c>
      <c r="AV160" s="3132">
        <v>2</v>
      </c>
    </row>
    <row r="161" spans="2:48" ht="15.75" customHeight="1">
      <c r="B161" s="2790" t="s">
        <v>6175</v>
      </c>
      <c r="C161" s="3655"/>
      <c r="D161" s="3655"/>
      <c r="E161" s="3655"/>
      <c r="F161" s="3655"/>
      <c r="G161" s="2792" t="s">
        <v>731</v>
      </c>
      <c r="H161" s="2792">
        <v>3</v>
      </c>
      <c r="I161" s="2793"/>
      <c r="J161" s="2793"/>
      <c r="K161" s="2793"/>
      <c r="L161" s="2793"/>
      <c r="M161" s="2793"/>
      <c r="N161" s="2793"/>
      <c r="O161" s="2794"/>
      <c r="P161" s="2800"/>
      <c r="Q161" s="2795"/>
      <c r="R161" s="2793"/>
      <c r="S161" s="2793"/>
      <c r="T161" s="2793"/>
      <c r="U161" s="2793"/>
      <c r="V161" s="2793"/>
      <c r="W161" s="2794"/>
      <c r="Y161" s="3928"/>
      <c r="Z161" s="3929"/>
      <c r="AA161" s="3929"/>
      <c r="AB161" s="3929"/>
      <c r="AC161" s="3929"/>
      <c r="AD161" s="3929"/>
      <c r="AE161" s="3929"/>
      <c r="AF161" s="3929"/>
      <c r="AG161" s="3929"/>
      <c r="AH161" s="3929"/>
      <c r="AI161" s="3929"/>
      <c r="AJ161" s="3929"/>
      <c r="AK161" s="3929"/>
      <c r="AL161" s="3929"/>
      <c r="AM161" s="3929"/>
      <c r="AN161" s="4369"/>
      <c r="AO161" s="3930"/>
      <c r="AP161" s="3930"/>
      <c r="AR161" s="2548" t="s">
        <v>8203</v>
      </c>
      <c r="AU161" s="425" t="str">
        <f t="shared" si="3"/>
        <v>Please complete all cells in row</v>
      </c>
      <c r="AV161" s="3132">
        <v>2</v>
      </c>
    </row>
    <row r="162" spans="2:48" ht="15.75" customHeight="1">
      <c r="B162" s="2790" t="s">
        <v>6177</v>
      </c>
      <c r="C162" s="3655"/>
      <c r="D162" s="3655"/>
      <c r="E162" s="3655"/>
      <c r="F162" s="3655"/>
      <c r="G162" s="2792" t="s">
        <v>731</v>
      </c>
      <c r="H162" s="2792">
        <v>3</v>
      </c>
      <c r="I162" s="2793"/>
      <c r="J162" s="2793"/>
      <c r="K162" s="2793"/>
      <c r="L162" s="2793"/>
      <c r="M162" s="2793"/>
      <c r="N162" s="2793"/>
      <c r="O162" s="2794"/>
      <c r="P162" s="2800"/>
      <c r="Q162" s="2795"/>
      <c r="R162" s="2793"/>
      <c r="S162" s="2793"/>
      <c r="T162" s="2793"/>
      <c r="U162" s="2793"/>
      <c r="V162" s="2793"/>
      <c r="W162" s="2794"/>
      <c r="Y162" s="3928"/>
      <c r="Z162" s="3929"/>
      <c r="AA162" s="3929"/>
      <c r="AB162" s="3929"/>
      <c r="AC162" s="3929"/>
      <c r="AD162" s="3929"/>
      <c r="AE162" s="3929"/>
      <c r="AF162" s="3929"/>
      <c r="AG162" s="3929"/>
      <c r="AH162" s="3929"/>
      <c r="AI162" s="3929"/>
      <c r="AJ162" s="3929"/>
      <c r="AK162" s="3929"/>
      <c r="AL162" s="3929"/>
      <c r="AM162" s="3929"/>
      <c r="AN162" s="4369"/>
      <c r="AO162" s="3930"/>
      <c r="AP162" s="3930"/>
      <c r="AR162" s="2548" t="s">
        <v>8204</v>
      </c>
      <c r="AU162" s="425" t="str">
        <f t="shared" si="3"/>
        <v>Please complete all cells in row</v>
      </c>
      <c r="AV162" s="3132">
        <v>2</v>
      </c>
    </row>
    <row r="163" spans="2:48" ht="15.75" customHeight="1">
      <c r="B163" s="2790" t="s">
        <v>6179</v>
      </c>
      <c r="C163" s="3655"/>
      <c r="D163" s="3655"/>
      <c r="E163" s="3655"/>
      <c r="F163" s="3655"/>
      <c r="G163" s="2792" t="s">
        <v>731</v>
      </c>
      <c r="H163" s="2792">
        <v>3</v>
      </c>
      <c r="I163" s="2793"/>
      <c r="J163" s="2793"/>
      <c r="K163" s="2793"/>
      <c r="L163" s="2793"/>
      <c r="M163" s="2793"/>
      <c r="N163" s="2793"/>
      <c r="O163" s="2794"/>
      <c r="P163" s="2800"/>
      <c r="Q163" s="2795"/>
      <c r="R163" s="2793"/>
      <c r="S163" s="2793"/>
      <c r="T163" s="2793"/>
      <c r="U163" s="2793"/>
      <c r="V163" s="2793"/>
      <c r="W163" s="2794"/>
      <c r="Y163" s="3928"/>
      <c r="Z163" s="3929"/>
      <c r="AA163" s="3929"/>
      <c r="AB163" s="3929"/>
      <c r="AC163" s="3929"/>
      <c r="AD163" s="3929"/>
      <c r="AE163" s="3929"/>
      <c r="AF163" s="3929"/>
      <c r="AG163" s="3929"/>
      <c r="AH163" s="3929"/>
      <c r="AI163" s="3929"/>
      <c r="AJ163" s="3929"/>
      <c r="AK163" s="3929"/>
      <c r="AL163" s="3929"/>
      <c r="AM163" s="3929"/>
      <c r="AN163" s="4369"/>
      <c r="AO163" s="3930"/>
      <c r="AP163" s="3930"/>
      <c r="AR163" s="2548" t="s">
        <v>8205</v>
      </c>
      <c r="AU163" s="425" t="str">
        <f t="shared" si="3"/>
        <v>Please complete all cells in row</v>
      </c>
      <c r="AV163" s="3132">
        <v>2</v>
      </c>
    </row>
    <row r="164" spans="2:48" ht="15.75" customHeight="1">
      <c r="B164" s="2790" t="s">
        <v>6181</v>
      </c>
      <c r="C164" s="3655"/>
      <c r="D164" s="3655"/>
      <c r="E164" s="3655"/>
      <c r="F164" s="3655"/>
      <c r="G164" s="2792" t="s">
        <v>731</v>
      </c>
      <c r="H164" s="2792">
        <v>3</v>
      </c>
      <c r="I164" s="2793"/>
      <c r="J164" s="2793"/>
      <c r="K164" s="2793"/>
      <c r="L164" s="2793"/>
      <c r="M164" s="2793"/>
      <c r="N164" s="2793"/>
      <c r="O164" s="2794"/>
      <c r="P164" s="2800"/>
      <c r="Q164" s="2795"/>
      <c r="R164" s="2793"/>
      <c r="S164" s="2793"/>
      <c r="T164" s="2793"/>
      <c r="U164" s="2793"/>
      <c r="V164" s="2793"/>
      <c r="W164" s="2794"/>
      <c r="Y164" s="3928"/>
      <c r="Z164" s="3929"/>
      <c r="AA164" s="3929"/>
      <c r="AB164" s="3929"/>
      <c r="AC164" s="3929"/>
      <c r="AD164" s="3929"/>
      <c r="AE164" s="3929"/>
      <c r="AF164" s="3929"/>
      <c r="AG164" s="3929"/>
      <c r="AH164" s="3929"/>
      <c r="AI164" s="3929"/>
      <c r="AJ164" s="3929"/>
      <c r="AK164" s="3929"/>
      <c r="AL164" s="3929"/>
      <c r="AM164" s="3929"/>
      <c r="AN164" s="4369"/>
      <c r="AO164" s="3930"/>
      <c r="AP164" s="3930"/>
      <c r="AR164" s="2548" t="s">
        <v>8206</v>
      </c>
      <c r="AU164" s="425" t="str">
        <f t="shared" si="3"/>
        <v>Please complete all cells in row</v>
      </c>
      <c r="AV164" s="3132">
        <v>2</v>
      </c>
    </row>
    <row r="165" spans="2:48" ht="15.75" customHeight="1">
      <c r="B165" s="2790" t="s">
        <v>6183</v>
      </c>
      <c r="C165" s="3655"/>
      <c r="D165" s="3655"/>
      <c r="E165" s="3655"/>
      <c r="F165" s="3655"/>
      <c r="G165" s="2792" t="s">
        <v>731</v>
      </c>
      <c r="H165" s="2792">
        <v>3</v>
      </c>
      <c r="I165" s="2793"/>
      <c r="J165" s="2793"/>
      <c r="K165" s="2793"/>
      <c r="L165" s="2793"/>
      <c r="M165" s="2793"/>
      <c r="N165" s="2793"/>
      <c r="O165" s="2794"/>
      <c r="P165" s="2800"/>
      <c r="Q165" s="2795"/>
      <c r="R165" s="2793"/>
      <c r="S165" s="2793"/>
      <c r="T165" s="2793"/>
      <c r="U165" s="2793"/>
      <c r="V165" s="2793"/>
      <c r="W165" s="2794"/>
      <c r="Y165" s="3928"/>
      <c r="Z165" s="3929"/>
      <c r="AA165" s="3929"/>
      <c r="AB165" s="3929"/>
      <c r="AC165" s="3929"/>
      <c r="AD165" s="3929"/>
      <c r="AE165" s="3929"/>
      <c r="AF165" s="3929"/>
      <c r="AG165" s="3929"/>
      <c r="AH165" s="3929"/>
      <c r="AI165" s="3929"/>
      <c r="AJ165" s="3929"/>
      <c r="AK165" s="3929"/>
      <c r="AL165" s="3929"/>
      <c r="AM165" s="3929"/>
      <c r="AN165" s="4369"/>
      <c r="AO165" s="3930"/>
      <c r="AP165" s="3930"/>
      <c r="AR165" s="2548" t="s">
        <v>8207</v>
      </c>
      <c r="AU165" s="425" t="str">
        <f t="shared" si="3"/>
        <v>Please complete all cells in row</v>
      </c>
      <c r="AV165" s="3132">
        <v>2</v>
      </c>
    </row>
    <row r="166" spans="2:48" ht="15.75" customHeight="1">
      <c r="B166" s="2790" t="s">
        <v>6185</v>
      </c>
      <c r="C166" s="3655"/>
      <c r="D166" s="3655"/>
      <c r="E166" s="3655"/>
      <c r="F166" s="3655"/>
      <c r="G166" s="2792" t="s">
        <v>731</v>
      </c>
      <c r="H166" s="2792">
        <v>3</v>
      </c>
      <c r="I166" s="2793"/>
      <c r="J166" s="2793"/>
      <c r="K166" s="2793"/>
      <c r="L166" s="2793"/>
      <c r="M166" s="2793"/>
      <c r="N166" s="2793"/>
      <c r="O166" s="2794"/>
      <c r="P166" s="2800"/>
      <c r="Q166" s="2795"/>
      <c r="R166" s="2793"/>
      <c r="S166" s="2793"/>
      <c r="T166" s="2793"/>
      <c r="U166" s="2793"/>
      <c r="V166" s="2793"/>
      <c r="W166" s="2794"/>
      <c r="Y166" s="3928"/>
      <c r="Z166" s="3929"/>
      <c r="AA166" s="3929"/>
      <c r="AB166" s="3929"/>
      <c r="AC166" s="3929"/>
      <c r="AD166" s="3929"/>
      <c r="AE166" s="3929"/>
      <c r="AF166" s="3929"/>
      <c r="AG166" s="3929"/>
      <c r="AH166" s="3929"/>
      <c r="AI166" s="3929"/>
      <c r="AJ166" s="3929"/>
      <c r="AK166" s="3929"/>
      <c r="AL166" s="3929"/>
      <c r="AM166" s="3929"/>
      <c r="AN166" s="4369"/>
      <c r="AO166" s="3930"/>
      <c r="AP166" s="3930"/>
      <c r="AR166" s="2548" t="s">
        <v>8208</v>
      </c>
      <c r="AU166" s="425" t="str">
        <f t="shared" si="3"/>
        <v>Please complete all cells in row</v>
      </c>
      <c r="AV166" s="3132">
        <v>2</v>
      </c>
    </row>
    <row r="167" spans="2:48" ht="15.75" customHeight="1">
      <c r="B167" s="2790" t="s">
        <v>6187</v>
      </c>
      <c r="C167" s="3655"/>
      <c r="D167" s="3655"/>
      <c r="E167" s="3655"/>
      <c r="F167" s="3655"/>
      <c r="G167" s="2792" t="s">
        <v>731</v>
      </c>
      <c r="H167" s="2792">
        <v>3</v>
      </c>
      <c r="I167" s="2793"/>
      <c r="J167" s="2793"/>
      <c r="K167" s="2793"/>
      <c r="L167" s="2793"/>
      <c r="M167" s="2793"/>
      <c r="N167" s="2793"/>
      <c r="O167" s="2794"/>
      <c r="P167" s="2800"/>
      <c r="Q167" s="2795"/>
      <c r="R167" s="2793"/>
      <c r="S167" s="2793"/>
      <c r="T167" s="2793"/>
      <c r="U167" s="2793"/>
      <c r="V167" s="2793"/>
      <c r="W167" s="2794"/>
      <c r="Y167" s="3928"/>
      <c r="Z167" s="3929"/>
      <c r="AA167" s="3929"/>
      <c r="AB167" s="3929"/>
      <c r="AC167" s="3929"/>
      <c r="AD167" s="3929"/>
      <c r="AE167" s="3929"/>
      <c r="AF167" s="3929"/>
      <c r="AG167" s="3929"/>
      <c r="AH167" s="3929"/>
      <c r="AI167" s="3929"/>
      <c r="AJ167" s="3929"/>
      <c r="AK167" s="3929"/>
      <c r="AL167" s="3929"/>
      <c r="AM167" s="3929"/>
      <c r="AN167" s="4369"/>
      <c r="AO167" s="3930"/>
      <c r="AP167" s="3930"/>
      <c r="AR167" s="2548" t="s">
        <v>8209</v>
      </c>
      <c r="AU167" s="425" t="str">
        <f t="shared" si="3"/>
        <v>Please complete all cells in row</v>
      </c>
      <c r="AV167" s="3132">
        <v>2</v>
      </c>
    </row>
    <row r="168" spans="2:48" ht="15.75" customHeight="1">
      <c r="B168" s="2790" t="s">
        <v>6189</v>
      </c>
      <c r="C168" s="3655"/>
      <c r="D168" s="3655"/>
      <c r="E168" s="3655"/>
      <c r="F168" s="3655"/>
      <c r="G168" s="2792" t="s">
        <v>731</v>
      </c>
      <c r="H168" s="2792">
        <v>3</v>
      </c>
      <c r="I168" s="2793"/>
      <c r="J168" s="2793"/>
      <c r="K168" s="2793"/>
      <c r="L168" s="2793"/>
      <c r="M168" s="2793"/>
      <c r="N168" s="2793"/>
      <c r="O168" s="2794"/>
      <c r="P168" s="2800"/>
      <c r="Q168" s="2795"/>
      <c r="R168" s="2793"/>
      <c r="S168" s="2793"/>
      <c r="T168" s="2793"/>
      <c r="U168" s="2793"/>
      <c r="V168" s="2793"/>
      <c r="W168" s="2794"/>
      <c r="Y168" s="3928"/>
      <c r="Z168" s="3929"/>
      <c r="AA168" s="3929"/>
      <c r="AB168" s="3929"/>
      <c r="AC168" s="3929"/>
      <c r="AD168" s="3929"/>
      <c r="AE168" s="3929"/>
      <c r="AF168" s="3929"/>
      <c r="AG168" s="3929"/>
      <c r="AH168" s="3929"/>
      <c r="AI168" s="3929"/>
      <c r="AJ168" s="3929"/>
      <c r="AK168" s="3929"/>
      <c r="AL168" s="3929"/>
      <c r="AM168" s="3929"/>
      <c r="AN168" s="4369"/>
      <c r="AO168" s="3930"/>
      <c r="AP168" s="3930"/>
      <c r="AR168" s="2548" t="s">
        <v>8210</v>
      </c>
      <c r="AU168" s="425" t="str">
        <f t="shared" si="3"/>
        <v>Please complete all cells in row</v>
      </c>
      <c r="AV168" s="3132">
        <v>2</v>
      </c>
    </row>
    <row r="169" spans="2:48" ht="15.75" customHeight="1">
      <c r="B169" s="2790" t="s">
        <v>6191</v>
      </c>
      <c r="C169" s="3655"/>
      <c r="D169" s="3655"/>
      <c r="E169" s="3655"/>
      <c r="F169" s="3655"/>
      <c r="G169" s="2792" t="s">
        <v>731</v>
      </c>
      <c r="H169" s="2792">
        <v>3</v>
      </c>
      <c r="I169" s="2793"/>
      <c r="J169" s="2793"/>
      <c r="K169" s="2793"/>
      <c r="L169" s="2793"/>
      <c r="M169" s="2793"/>
      <c r="N169" s="2793"/>
      <c r="O169" s="2794"/>
      <c r="P169" s="2800"/>
      <c r="Q169" s="2795"/>
      <c r="R169" s="2793"/>
      <c r="S169" s="2793"/>
      <c r="T169" s="2793"/>
      <c r="U169" s="2793"/>
      <c r="V169" s="2793"/>
      <c r="W169" s="2794"/>
      <c r="Y169" s="3928"/>
      <c r="Z169" s="3929"/>
      <c r="AA169" s="3929"/>
      <c r="AB169" s="3929"/>
      <c r="AC169" s="3929"/>
      <c r="AD169" s="3929"/>
      <c r="AE169" s="3929"/>
      <c r="AF169" s="3929"/>
      <c r="AG169" s="3929"/>
      <c r="AH169" s="3929"/>
      <c r="AI169" s="3929"/>
      <c r="AJ169" s="3929"/>
      <c r="AK169" s="3929"/>
      <c r="AL169" s="3929"/>
      <c r="AM169" s="3929"/>
      <c r="AN169" s="4369"/>
      <c r="AO169" s="3930"/>
      <c r="AP169" s="3930"/>
      <c r="AR169" s="2548" t="s">
        <v>8211</v>
      </c>
      <c r="AU169" s="425" t="str">
        <f t="shared" si="3"/>
        <v>Please complete all cells in row</v>
      </c>
      <c r="AV169" s="3132">
        <v>2</v>
      </c>
    </row>
    <row r="170" spans="2:48" ht="15.75" customHeight="1">
      <c r="B170" s="2790" t="s">
        <v>6193</v>
      </c>
      <c r="C170" s="3655"/>
      <c r="D170" s="3655"/>
      <c r="E170" s="3655"/>
      <c r="F170" s="3655"/>
      <c r="G170" s="2792" t="s">
        <v>731</v>
      </c>
      <c r="H170" s="2792">
        <v>3</v>
      </c>
      <c r="I170" s="2793"/>
      <c r="J170" s="2793"/>
      <c r="K170" s="2793"/>
      <c r="L170" s="2793"/>
      <c r="M170" s="2793"/>
      <c r="N170" s="2793"/>
      <c r="O170" s="2794"/>
      <c r="P170" s="2800"/>
      <c r="Q170" s="2795"/>
      <c r="R170" s="2793"/>
      <c r="S170" s="2793"/>
      <c r="T170" s="2793"/>
      <c r="U170" s="2793"/>
      <c r="V170" s="2793"/>
      <c r="W170" s="2794"/>
      <c r="Y170" s="3928"/>
      <c r="Z170" s="3929"/>
      <c r="AA170" s="3929"/>
      <c r="AB170" s="3929"/>
      <c r="AC170" s="3929"/>
      <c r="AD170" s="3929"/>
      <c r="AE170" s="3929"/>
      <c r="AF170" s="3929"/>
      <c r="AG170" s="3929"/>
      <c r="AH170" s="3929"/>
      <c r="AI170" s="3929"/>
      <c r="AJ170" s="3929"/>
      <c r="AK170" s="3929"/>
      <c r="AL170" s="3929"/>
      <c r="AM170" s="3929"/>
      <c r="AN170" s="4369"/>
      <c r="AO170" s="3930"/>
      <c r="AP170" s="3930"/>
      <c r="AR170" s="2548" t="s">
        <v>8212</v>
      </c>
      <c r="AU170" s="425" t="str">
        <f t="shared" si="3"/>
        <v>Please complete all cells in row</v>
      </c>
      <c r="AV170" s="3132">
        <v>2</v>
      </c>
    </row>
    <row r="171" spans="2:48" ht="15.75" customHeight="1">
      <c r="B171" s="2790" t="s">
        <v>6195</v>
      </c>
      <c r="C171" s="3655"/>
      <c r="D171" s="3655"/>
      <c r="E171" s="3655"/>
      <c r="F171" s="3655"/>
      <c r="G171" s="2792" t="s">
        <v>731</v>
      </c>
      <c r="H171" s="2792">
        <v>3</v>
      </c>
      <c r="I171" s="2793"/>
      <c r="J171" s="2793"/>
      <c r="K171" s="2793"/>
      <c r="L171" s="2793"/>
      <c r="M171" s="2793"/>
      <c r="N171" s="2793"/>
      <c r="O171" s="2794"/>
      <c r="P171" s="2800"/>
      <c r="Q171" s="2795"/>
      <c r="R171" s="2793"/>
      <c r="S171" s="2793"/>
      <c r="T171" s="2793"/>
      <c r="U171" s="2793"/>
      <c r="V171" s="2793"/>
      <c r="W171" s="2794"/>
      <c r="Y171" s="3928"/>
      <c r="Z171" s="3929"/>
      <c r="AA171" s="3929"/>
      <c r="AB171" s="3929"/>
      <c r="AC171" s="3929"/>
      <c r="AD171" s="3929"/>
      <c r="AE171" s="3929"/>
      <c r="AF171" s="3929"/>
      <c r="AG171" s="3929"/>
      <c r="AH171" s="3929"/>
      <c r="AI171" s="3929"/>
      <c r="AJ171" s="3929"/>
      <c r="AK171" s="3929"/>
      <c r="AL171" s="3929"/>
      <c r="AM171" s="3929"/>
      <c r="AN171" s="4369"/>
      <c r="AO171" s="3930"/>
      <c r="AP171" s="3930"/>
      <c r="AR171" s="2548" t="s">
        <v>8213</v>
      </c>
      <c r="AU171" s="425" t="str">
        <f t="shared" si="3"/>
        <v>Please complete all cells in row</v>
      </c>
      <c r="AV171" s="3132">
        <v>2</v>
      </c>
    </row>
    <row r="172" spans="2:48" ht="15.75" customHeight="1">
      <c r="B172" s="2790" t="s">
        <v>6197</v>
      </c>
      <c r="C172" s="3655"/>
      <c r="D172" s="3655"/>
      <c r="E172" s="3655"/>
      <c r="F172" s="3655"/>
      <c r="G172" s="2792" t="s">
        <v>731</v>
      </c>
      <c r="H172" s="2792">
        <v>3</v>
      </c>
      <c r="I172" s="2793"/>
      <c r="J172" s="2793"/>
      <c r="K172" s="2793"/>
      <c r="L172" s="2793"/>
      <c r="M172" s="2793"/>
      <c r="N172" s="2793"/>
      <c r="O172" s="2794"/>
      <c r="P172" s="2800"/>
      <c r="Q172" s="2795"/>
      <c r="R172" s="2793"/>
      <c r="S172" s="2793"/>
      <c r="T172" s="2793"/>
      <c r="U172" s="2793"/>
      <c r="V172" s="2793"/>
      <c r="W172" s="2794"/>
      <c r="Y172" s="3928"/>
      <c r="Z172" s="3929"/>
      <c r="AA172" s="3929"/>
      <c r="AB172" s="3929"/>
      <c r="AC172" s="3929"/>
      <c r="AD172" s="3929"/>
      <c r="AE172" s="3929"/>
      <c r="AF172" s="3929"/>
      <c r="AG172" s="3929"/>
      <c r="AH172" s="3929"/>
      <c r="AI172" s="3929"/>
      <c r="AJ172" s="3929"/>
      <c r="AK172" s="3929"/>
      <c r="AL172" s="3929"/>
      <c r="AM172" s="3929"/>
      <c r="AN172" s="4369"/>
      <c r="AO172" s="3930"/>
      <c r="AP172" s="3930"/>
      <c r="AR172" s="2548" t="s">
        <v>8214</v>
      </c>
      <c r="AU172" s="425" t="str">
        <f t="shared" si="3"/>
        <v>Please complete all cells in row</v>
      </c>
      <c r="AV172" s="3132">
        <v>2</v>
      </c>
    </row>
    <row r="173" spans="2:48" ht="15.75" customHeight="1">
      <c r="B173" s="2790" t="s">
        <v>6199</v>
      </c>
      <c r="C173" s="3655"/>
      <c r="D173" s="3655"/>
      <c r="E173" s="3655"/>
      <c r="F173" s="3655"/>
      <c r="G173" s="2792" t="s">
        <v>731</v>
      </c>
      <c r="H173" s="2792">
        <v>3</v>
      </c>
      <c r="I173" s="2793"/>
      <c r="J173" s="2793"/>
      <c r="K173" s="2793"/>
      <c r="L173" s="2793"/>
      <c r="M173" s="2793"/>
      <c r="N173" s="2793"/>
      <c r="O173" s="2794"/>
      <c r="P173" s="2800"/>
      <c r="Q173" s="2795"/>
      <c r="R173" s="2793"/>
      <c r="S173" s="2793"/>
      <c r="T173" s="2793"/>
      <c r="U173" s="2793"/>
      <c r="V173" s="2793"/>
      <c r="W173" s="2794"/>
      <c r="Y173" s="3928"/>
      <c r="Z173" s="3929"/>
      <c r="AA173" s="3929"/>
      <c r="AB173" s="3929"/>
      <c r="AC173" s="3929"/>
      <c r="AD173" s="3929"/>
      <c r="AE173" s="3929"/>
      <c r="AF173" s="3929"/>
      <c r="AG173" s="3929"/>
      <c r="AH173" s="3929"/>
      <c r="AI173" s="3929"/>
      <c r="AJ173" s="3929"/>
      <c r="AK173" s="3929"/>
      <c r="AL173" s="3929"/>
      <c r="AM173" s="3929"/>
      <c r="AN173" s="4369"/>
      <c r="AO173" s="3930"/>
      <c r="AP173" s="3930"/>
      <c r="AR173" s="2548" t="s">
        <v>8215</v>
      </c>
      <c r="AU173" s="425" t="str">
        <f t="shared" si="3"/>
        <v>Please complete all cells in row</v>
      </c>
      <c r="AV173" s="3132">
        <v>2</v>
      </c>
    </row>
    <row r="174" spans="2:48" ht="15.75" customHeight="1">
      <c r="B174" s="2790" t="s">
        <v>6201</v>
      </c>
      <c r="C174" s="3655"/>
      <c r="D174" s="3655"/>
      <c r="E174" s="3655"/>
      <c r="F174" s="3655"/>
      <c r="G174" s="2792" t="s">
        <v>731</v>
      </c>
      <c r="H174" s="2792">
        <v>3</v>
      </c>
      <c r="I174" s="2793"/>
      <c r="J174" s="2793"/>
      <c r="K174" s="2793"/>
      <c r="L174" s="2793"/>
      <c r="M174" s="2793"/>
      <c r="N174" s="2793"/>
      <c r="O174" s="2794"/>
      <c r="P174" s="2800"/>
      <c r="Q174" s="2795"/>
      <c r="R174" s="2793"/>
      <c r="S174" s="2793"/>
      <c r="T174" s="2793"/>
      <c r="U174" s="2793"/>
      <c r="V174" s="2793"/>
      <c r="W174" s="2794"/>
      <c r="Y174" s="3928"/>
      <c r="Z174" s="3929"/>
      <c r="AA174" s="3929"/>
      <c r="AB174" s="3929"/>
      <c r="AC174" s="3929"/>
      <c r="AD174" s="3929"/>
      <c r="AE174" s="3929"/>
      <c r="AF174" s="3929"/>
      <c r="AG174" s="3929"/>
      <c r="AH174" s="3929"/>
      <c r="AI174" s="3929"/>
      <c r="AJ174" s="3929"/>
      <c r="AK174" s="3929"/>
      <c r="AL174" s="3929"/>
      <c r="AM174" s="3929"/>
      <c r="AN174" s="4369"/>
      <c r="AO174" s="3930"/>
      <c r="AP174" s="3930"/>
      <c r="AR174" s="2548" t="s">
        <v>8216</v>
      </c>
      <c r="AU174" s="425" t="str">
        <f t="shared" si="3"/>
        <v>Please complete all cells in row</v>
      </c>
      <c r="AV174" s="3132">
        <v>2</v>
      </c>
    </row>
    <row r="175" spans="2:48" ht="15.75" customHeight="1">
      <c r="B175" s="2790" t="s">
        <v>6203</v>
      </c>
      <c r="C175" s="3655"/>
      <c r="D175" s="3655"/>
      <c r="E175" s="3655"/>
      <c r="F175" s="3655"/>
      <c r="G175" s="2792" t="s">
        <v>731</v>
      </c>
      <c r="H175" s="2792">
        <v>3</v>
      </c>
      <c r="I175" s="2793"/>
      <c r="J175" s="2793"/>
      <c r="K175" s="2793"/>
      <c r="L175" s="2793"/>
      <c r="M175" s="2793"/>
      <c r="N175" s="2793"/>
      <c r="O175" s="2794"/>
      <c r="P175" s="2800"/>
      <c r="Q175" s="2795"/>
      <c r="R175" s="2793"/>
      <c r="S175" s="2793"/>
      <c r="T175" s="2793"/>
      <c r="U175" s="2793"/>
      <c r="V175" s="2793"/>
      <c r="W175" s="2794"/>
      <c r="Y175" s="3928"/>
      <c r="Z175" s="3929"/>
      <c r="AA175" s="3929"/>
      <c r="AB175" s="3929"/>
      <c r="AC175" s="3929"/>
      <c r="AD175" s="3929"/>
      <c r="AE175" s="3929"/>
      <c r="AF175" s="3929"/>
      <c r="AG175" s="3929"/>
      <c r="AH175" s="3929"/>
      <c r="AI175" s="3929"/>
      <c r="AJ175" s="3929"/>
      <c r="AK175" s="3929"/>
      <c r="AL175" s="3929"/>
      <c r="AM175" s="3929"/>
      <c r="AN175" s="4369"/>
      <c r="AO175" s="3930"/>
      <c r="AP175" s="3930"/>
      <c r="AR175" s="2548" t="s">
        <v>8217</v>
      </c>
      <c r="AU175" s="425" t="str">
        <f t="shared" si="3"/>
        <v>Please complete all cells in row</v>
      </c>
      <c r="AV175" s="3132">
        <v>2</v>
      </c>
    </row>
    <row r="176" spans="2:48" ht="15.75" customHeight="1">
      <c r="B176" s="2790" t="s">
        <v>6205</v>
      </c>
      <c r="C176" s="3655"/>
      <c r="D176" s="3655"/>
      <c r="E176" s="3655"/>
      <c r="F176" s="3655"/>
      <c r="G176" s="2792" t="s">
        <v>731</v>
      </c>
      <c r="H176" s="2792">
        <v>3</v>
      </c>
      <c r="I176" s="2793"/>
      <c r="J176" s="2793"/>
      <c r="K176" s="2793"/>
      <c r="L176" s="2793"/>
      <c r="M176" s="2793"/>
      <c r="N176" s="2793"/>
      <c r="O176" s="2794"/>
      <c r="P176" s="2800"/>
      <c r="Q176" s="2795"/>
      <c r="R176" s="2793"/>
      <c r="S176" s="2793"/>
      <c r="T176" s="2793"/>
      <c r="U176" s="2793"/>
      <c r="V176" s="2793"/>
      <c r="W176" s="2794"/>
      <c r="Y176" s="3928"/>
      <c r="Z176" s="3929"/>
      <c r="AA176" s="3929"/>
      <c r="AB176" s="3929"/>
      <c r="AC176" s="3929"/>
      <c r="AD176" s="3929"/>
      <c r="AE176" s="3929"/>
      <c r="AF176" s="3929"/>
      <c r="AG176" s="3929"/>
      <c r="AH176" s="3929"/>
      <c r="AI176" s="3929"/>
      <c r="AJ176" s="3929"/>
      <c r="AK176" s="3929"/>
      <c r="AL176" s="3929"/>
      <c r="AM176" s="3929"/>
      <c r="AN176" s="4369"/>
      <c r="AO176" s="3930"/>
      <c r="AP176" s="3930"/>
      <c r="AR176" s="2548" t="s">
        <v>8218</v>
      </c>
      <c r="AU176" s="425" t="str">
        <f t="shared" si="3"/>
        <v>Please complete all cells in row</v>
      </c>
      <c r="AV176" s="3132">
        <v>2</v>
      </c>
    </row>
    <row r="177" spans="2:48" ht="15.75" customHeight="1">
      <c r="B177" s="2790" t="s">
        <v>6207</v>
      </c>
      <c r="C177" s="3655"/>
      <c r="D177" s="3655"/>
      <c r="E177" s="3655"/>
      <c r="F177" s="3655"/>
      <c r="G177" s="2792" t="s">
        <v>731</v>
      </c>
      <c r="H177" s="2792">
        <v>3</v>
      </c>
      <c r="I177" s="2793"/>
      <c r="J177" s="2793"/>
      <c r="K177" s="2793"/>
      <c r="L177" s="2793"/>
      <c r="M177" s="2793"/>
      <c r="N177" s="2793"/>
      <c r="O177" s="2794"/>
      <c r="P177" s="2800"/>
      <c r="Q177" s="2795"/>
      <c r="R177" s="2793"/>
      <c r="S177" s="2793"/>
      <c r="T177" s="2793"/>
      <c r="U177" s="2793"/>
      <c r="V177" s="2793"/>
      <c r="W177" s="2794"/>
      <c r="Y177" s="3928"/>
      <c r="Z177" s="3929"/>
      <c r="AA177" s="3929"/>
      <c r="AB177" s="3929"/>
      <c r="AC177" s="3929"/>
      <c r="AD177" s="3929"/>
      <c r="AE177" s="3929"/>
      <c r="AF177" s="3929"/>
      <c r="AG177" s="3929"/>
      <c r="AH177" s="3929"/>
      <c r="AI177" s="3929"/>
      <c r="AJ177" s="3929"/>
      <c r="AK177" s="3929"/>
      <c r="AL177" s="3929"/>
      <c r="AM177" s="3929"/>
      <c r="AN177" s="4369"/>
      <c r="AO177" s="3930"/>
      <c r="AP177" s="3930"/>
      <c r="AR177" s="2548" t="s">
        <v>8219</v>
      </c>
      <c r="AU177" s="425" t="str">
        <f t="shared" si="3"/>
        <v>Please complete all cells in row</v>
      </c>
      <c r="AV177" s="3132">
        <v>2</v>
      </c>
    </row>
    <row r="178" spans="2:48" ht="15.75" customHeight="1">
      <c r="B178" s="2790" t="s">
        <v>6209</v>
      </c>
      <c r="C178" s="3655"/>
      <c r="D178" s="3655"/>
      <c r="E178" s="3655"/>
      <c r="F178" s="3655"/>
      <c r="G178" s="2792" t="s">
        <v>731</v>
      </c>
      <c r="H178" s="2792">
        <v>3</v>
      </c>
      <c r="I178" s="2793"/>
      <c r="J178" s="2793"/>
      <c r="K178" s="2793"/>
      <c r="L178" s="2793"/>
      <c r="M178" s="2793"/>
      <c r="N178" s="2793"/>
      <c r="O178" s="2794"/>
      <c r="P178" s="2800"/>
      <c r="Q178" s="2795"/>
      <c r="R178" s="2793"/>
      <c r="S178" s="2793"/>
      <c r="T178" s="2793"/>
      <c r="U178" s="2793"/>
      <c r="V178" s="2793"/>
      <c r="W178" s="2794"/>
      <c r="Y178" s="3928"/>
      <c r="Z178" s="3929"/>
      <c r="AA178" s="3929"/>
      <c r="AB178" s="3929"/>
      <c r="AC178" s="3929"/>
      <c r="AD178" s="3929"/>
      <c r="AE178" s="3929"/>
      <c r="AF178" s="3929"/>
      <c r="AG178" s="3929"/>
      <c r="AH178" s="3929"/>
      <c r="AI178" s="3929"/>
      <c r="AJ178" s="3929"/>
      <c r="AK178" s="3929"/>
      <c r="AL178" s="3929"/>
      <c r="AM178" s="3929"/>
      <c r="AN178" s="4369"/>
      <c r="AO178" s="3930"/>
      <c r="AP178" s="3930"/>
      <c r="AR178" s="2548" t="s">
        <v>8220</v>
      </c>
      <c r="AU178" s="425" t="str">
        <f t="shared" si="3"/>
        <v>Please complete all cells in row</v>
      </c>
      <c r="AV178" s="3132">
        <v>2</v>
      </c>
    </row>
    <row r="179" spans="2:48" ht="15.75" customHeight="1">
      <c r="B179" s="2790" t="s">
        <v>6211</v>
      </c>
      <c r="C179" s="3655"/>
      <c r="D179" s="3655"/>
      <c r="E179" s="3655"/>
      <c r="F179" s="3655"/>
      <c r="G179" s="2792" t="s">
        <v>731</v>
      </c>
      <c r="H179" s="2792">
        <v>3</v>
      </c>
      <c r="I179" s="2793"/>
      <c r="J179" s="2793"/>
      <c r="K179" s="2793"/>
      <c r="L179" s="2793"/>
      <c r="M179" s="2793"/>
      <c r="N179" s="2793"/>
      <c r="O179" s="2794"/>
      <c r="P179" s="2800"/>
      <c r="Q179" s="2795"/>
      <c r="R179" s="2793"/>
      <c r="S179" s="2793"/>
      <c r="T179" s="2793"/>
      <c r="U179" s="2793"/>
      <c r="V179" s="2793"/>
      <c r="W179" s="2794"/>
      <c r="Y179" s="3928"/>
      <c r="Z179" s="3929"/>
      <c r="AA179" s="3929"/>
      <c r="AB179" s="3929"/>
      <c r="AC179" s="3929"/>
      <c r="AD179" s="3929"/>
      <c r="AE179" s="3929"/>
      <c r="AF179" s="3929"/>
      <c r="AG179" s="3929"/>
      <c r="AH179" s="3929"/>
      <c r="AI179" s="3929"/>
      <c r="AJ179" s="3929"/>
      <c r="AK179" s="3929"/>
      <c r="AL179" s="3929"/>
      <c r="AM179" s="3929"/>
      <c r="AN179" s="4369"/>
      <c r="AO179" s="3930"/>
      <c r="AP179" s="3930"/>
      <c r="AR179" s="2548" t="s">
        <v>8221</v>
      </c>
      <c r="AU179" s="425" t="str">
        <f t="shared" si="3"/>
        <v>Please complete all cells in row</v>
      </c>
      <c r="AV179" s="3132">
        <v>2</v>
      </c>
    </row>
    <row r="180" spans="2:48" ht="15.75" customHeight="1">
      <c r="B180" s="2790" t="s">
        <v>6213</v>
      </c>
      <c r="C180" s="3655"/>
      <c r="D180" s="3655"/>
      <c r="E180" s="3655"/>
      <c r="F180" s="3655"/>
      <c r="G180" s="2792" t="s">
        <v>731</v>
      </c>
      <c r="H180" s="2792">
        <v>3</v>
      </c>
      <c r="I180" s="2793"/>
      <c r="J180" s="2793"/>
      <c r="K180" s="2793"/>
      <c r="L180" s="2793"/>
      <c r="M180" s="2793"/>
      <c r="N180" s="2793"/>
      <c r="O180" s="2794"/>
      <c r="P180" s="2800"/>
      <c r="Q180" s="2795"/>
      <c r="R180" s="2793"/>
      <c r="S180" s="2793"/>
      <c r="T180" s="2793"/>
      <c r="U180" s="2793"/>
      <c r="V180" s="2793"/>
      <c r="W180" s="2794"/>
      <c r="Y180" s="3928"/>
      <c r="Z180" s="3929"/>
      <c r="AA180" s="3929"/>
      <c r="AB180" s="3929"/>
      <c r="AC180" s="3929"/>
      <c r="AD180" s="3929"/>
      <c r="AE180" s="3929"/>
      <c r="AF180" s="3929"/>
      <c r="AG180" s="3929"/>
      <c r="AH180" s="3929"/>
      <c r="AI180" s="3929"/>
      <c r="AJ180" s="3929"/>
      <c r="AK180" s="3929"/>
      <c r="AL180" s="3929"/>
      <c r="AM180" s="3929"/>
      <c r="AN180" s="4369"/>
      <c r="AO180" s="3930"/>
      <c r="AP180" s="3930"/>
      <c r="AR180" s="2548" t="s">
        <v>8222</v>
      </c>
      <c r="AU180" s="425" t="str">
        <f t="shared" si="3"/>
        <v>Please complete all cells in row</v>
      </c>
      <c r="AV180" s="3132">
        <v>2</v>
      </c>
    </row>
    <row r="181" spans="2:48" ht="15.75" customHeight="1">
      <c r="B181" s="2790" t="s">
        <v>6215</v>
      </c>
      <c r="C181" s="3655"/>
      <c r="D181" s="3655"/>
      <c r="E181" s="3655"/>
      <c r="F181" s="3655"/>
      <c r="G181" s="2792" t="s">
        <v>731</v>
      </c>
      <c r="H181" s="2792">
        <v>3</v>
      </c>
      <c r="I181" s="2793"/>
      <c r="J181" s="2793"/>
      <c r="K181" s="2793"/>
      <c r="L181" s="2793"/>
      <c r="M181" s="2793"/>
      <c r="N181" s="2793"/>
      <c r="O181" s="2794"/>
      <c r="P181" s="2800"/>
      <c r="Q181" s="2795"/>
      <c r="R181" s="2793"/>
      <c r="S181" s="2793"/>
      <c r="T181" s="2793"/>
      <c r="U181" s="2793"/>
      <c r="V181" s="2793"/>
      <c r="W181" s="2794"/>
      <c r="Y181" s="3928"/>
      <c r="Z181" s="3929"/>
      <c r="AA181" s="3929"/>
      <c r="AB181" s="3929"/>
      <c r="AC181" s="3929"/>
      <c r="AD181" s="3929"/>
      <c r="AE181" s="3929"/>
      <c r="AF181" s="3929"/>
      <c r="AG181" s="3929"/>
      <c r="AH181" s="3929"/>
      <c r="AI181" s="3929"/>
      <c r="AJ181" s="3929"/>
      <c r="AK181" s="3929"/>
      <c r="AL181" s="3929"/>
      <c r="AM181" s="3929"/>
      <c r="AN181" s="4369"/>
      <c r="AO181" s="3930"/>
      <c r="AP181" s="3930"/>
      <c r="AR181" s="2548" t="s">
        <v>8223</v>
      </c>
      <c r="AU181" s="425" t="str">
        <f t="shared" si="3"/>
        <v>Please complete all cells in row</v>
      </c>
      <c r="AV181" s="3132">
        <v>2</v>
      </c>
    </row>
    <row r="182" spans="2:48" ht="15.75" customHeight="1">
      <c r="B182" s="2790" t="s">
        <v>6217</v>
      </c>
      <c r="C182" s="3655"/>
      <c r="D182" s="3655"/>
      <c r="E182" s="3655"/>
      <c r="F182" s="3655"/>
      <c r="G182" s="2792" t="s">
        <v>731</v>
      </c>
      <c r="H182" s="2792">
        <v>3</v>
      </c>
      <c r="I182" s="2793"/>
      <c r="J182" s="2793"/>
      <c r="K182" s="2793"/>
      <c r="L182" s="2793"/>
      <c r="M182" s="2793"/>
      <c r="N182" s="2793"/>
      <c r="O182" s="2794"/>
      <c r="P182" s="2800"/>
      <c r="Q182" s="2795"/>
      <c r="R182" s="2793"/>
      <c r="S182" s="2793"/>
      <c r="T182" s="2793"/>
      <c r="U182" s="2793"/>
      <c r="V182" s="2793"/>
      <c r="W182" s="2794"/>
      <c r="Y182" s="3928"/>
      <c r="Z182" s="3929"/>
      <c r="AA182" s="3929"/>
      <c r="AB182" s="3929"/>
      <c r="AC182" s="3929"/>
      <c r="AD182" s="3929"/>
      <c r="AE182" s="3929"/>
      <c r="AF182" s="3929"/>
      <c r="AG182" s="3929"/>
      <c r="AH182" s="3929"/>
      <c r="AI182" s="3929"/>
      <c r="AJ182" s="3929"/>
      <c r="AK182" s="3929"/>
      <c r="AL182" s="3929"/>
      <c r="AM182" s="3929"/>
      <c r="AN182" s="4369"/>
      <c r="AO182" s="3930"/>
      <c r="AP182" s="3930"/>
      <c r="AR182" s="2548" t="s">
        <v>8224</v>
      </c>
      <c r="AU182" s="425" t="str">
        <f t="shared" si="3"/>
        <v>Please complete all cells in row</v>
      </c>
      <c r="AV182" s="3132">
        <v>2</v>
      </c>
    </row>
    <row r="183" spans="2:48" ht="15.75" customHeight="1">
      <c r="B183" s="2790" t="s">
        <v>6219</v>
      </c>
      <c r="C183" s="3655"/>
      <c r="D183" s="3655"/>
      <c r="E183" s="3655"/>
      <c r="F183" s="3655"/>
      <c r="G183" s="2792" t="s">
        <v>731</v>
      </c>
      <c r="H183" s="2792">
        <v>3</v>
      </c>
      <c r="I183" s="2793"/>
      <c r="J183" s="2793"/>
      <c r="K183" s="2793"/>
      <c r="L183" s="2793"/>
      <c r="M183" s="2793"/>
      <c r="N183" s="2793"/>
      <c r="O183" s="2794"/>
      <c r="P183" s="2800"/>
      <c r="Q183" s="2795"/>
      <c r="R183" s="2793"/>
      <c r="S183" s="2793"/>
      <c r="T183" s="2793"/>
      <c r="U183" s="2793"/>
      <c r="V183" s="2793"/>
      <c r="W183" s="2794"/>
      <c r="Y183" s="3928"/>
      <c r="Z183" s="3929"/>
      <c r="AA183" s="3929"/>
      <c r="AB183" s="3929"/>
      <c r="AC183" s="3929"/>
      <c r="AD183" s="3929"/>
      <c r="AE183" s="3929"/>
      <c r="AF183" s="3929"/>
      <c r="AG183" s="3929"/>
      <c r="AH183" s="3929"/>
      <c r="AI183" s="3929"/>
      <c r="AJ183" s="3929"/>
      <c r="AK183" s="3929"/>
      <c r="AL183" s="3929"/>
      <c r="AM183" s="3929"/>
      <c r="AN183" s="4369"/>
      <c r="AO183" s="3930"/>
      <c r="AP183" s="3930"/>
      <c r="AR183" s="2548" t="s">
        <v>8225</v>
      </c>
      <c r="AU183" s="425" t="str">
        <f t="shared" si="3"/>
        <v>Please complete all cells in row</v>
      </c>
      <c r="AV183" s="3132">
        <v>2</v>
      </c>
    </row>
    <row r="184" spans="2:48" ht="15.75" customHeight="1">
      <c r="B184" s="2790" t="s">
        <v>6221</v>
      </c>
      <c r="C184" s="3655"/>
      <c r="D184" s="3655"/>
      <c r="E184" s="3655"/>
      <c r="F184" s="3655"/>
      <c r="G184" s="2792" t="s">
        <v>731</v>
      </c>
      <c r="H184" s="2792">
        <v>3</v>
      </c>
      <c r="I184" s="2793"/>
      <c r="J184" s="2793"/>
      <c r="K184" s="2793"/>
      <c r="L184" s="2793"/>
      <c r="M184" s="2793"/>
      <c r="N184" s="2793"/>
      <c r="O184" s="2794"/>
      <c r="P184" s="2800"/>
      <c r="Q184" s="2795"/>
      <c r="R184" s="2793"/>
      <c r="S184" s="2793"/>
      <c r="T184" s="2793"/>
      <c r="U184" s="2793"/>
      <c r="V184" s="2793"/>
      <c r="W184" s="2794"/>
      <c r="Y184" s="3928"/>
      <c r="Z184" s="3929"/>
      <c r="AA184" s="3929"/>
      <c r="AB184" s="3929"/>
      <c r="AC184" s="3929"/>
      <c r="AD184" s="3929"/>
      <c r="AE184" s="3929"/>
      <c r="AF184" s="3929"/>
      <c r="AG184" s="3929"/>
      <c r="AH184" s="3929"/>
      <c r="AI184" s="3929"/>
      <c r="AJ184" s="3929"/>
      <c r="AK184" s="3929"/>
      <c r="AL184" s="3929"/>
      <c r="AM184" s="3929"/>
      <c r="AN184" s="4369"/>
      <c r="AO184" s="3930"/>
      <c r="AP184" s="3930"/>
      <c r="AR184" s="2548" t="s">
        <v>8226</v>
      </c>
      <c r="AU184" s="425" t="str">
        <f t="shared" si="3"/>
        <v>Please complete all cells in row</v>
      </c>
      <c r="AV184" s="3132">
        <v>2</v>
      </c>
    </row>
    <row r="185" spans="2:48" ht="15.75" customHeight="1">
      <c r="B185" s="2790" t="s">
        <v>6223</v>
      </c>
      <c r="C185" s="3655"/>
      <c r="D185" s="3655"/>
      <c r="E185" s="3655"/>
      <c r="F185" s="3655"/>
      <c r="G185" s="2792" t="s">
        <v>731</v>
      </c>
      <c r="H185" s="2792">
        <v>3</v>
      </c>
      <c r="I185" s="2793"/>
      <c r="J185" s="2793"/>
      <c r="K185" s="2793"/>
      <c r="L185" s="2793"/>
      <c r="M185" s="2793"/>
      <c r="N185" s="2793"/>
      <c r="O185" s="2794"/>
      <c r="P185" s="2800"/>
      <c r="Q185" s="2795"/>
      <c r="R185" s="2793"/>
      <c r="S185" s="2793"/>
      <c r="T185" s="2793"/>
      <c r="U185" s="2793"/>
      <c r="V185" s="2793"/>
      <c r="W185" s="2794"/>
      <c r="Y185" s="3928"/>
      <c r="Z185" s="3929"/>
      <c r="AA185" s="3929"/>
      <c r="AB185" s="3929"/>
      <c r="AC185" s="3929"/>
      <c r="AD185" s="3929"/>
      <c r="AE185" s="3929"/>
      <c r="AF185" s="3929"/>
      <c r="AG185" s="3929"/>
      <c r="AH185" s="3929"/>
      <c r="AI185" s="3929"/>
      <c r="AJ185" s="3929"/>
      <c r="AK185" s="3929"/>
      <c r="AL185" s="3929"/>
      <c r="AM185" s="3929"/>
      <c r="AN185" s="4369"/>
      <c r="AO185" s="3930"/>
      <c r="AP185" s="3930"/>
      <c r="AR185" s="2548" t="s">
        <v>8227</v>
      </c>
      <c r="AU185" s="425" t="str">
        <f t="shared" si="3"/>
        <v>Please complete all cells in row</v>
      </c>
      <c r="AV185" s="3132">
        <v>2</v>
      </c>
    </row>
    <row r="186" spans="2:48" ht="15.75" customHeight="1">
      <c r="B186" s="2790" t="s">
        <v>6225</v>
      </c>
      <c r="C186" s="3655"/>
      <c r="D186" s="3655"/>
      <c r="E186" s="3655"/>
      <c r="F186" s="3655"/>
      <c r="G186" s="2792" t="s">
        <v>731</v>
      </c>
      <c r="H186" s="2792">
        <v>3</v>
      </c>
      <c r="I186" s="2793"/>
      <c r="J186" s="2793"/>
      <c r="K186" s="2793"/>
      <c r="L186" s="2793"/>
      <c r="M186" s="2793"/>
      <c r="N186" s="2793"/>
      <c r="O186" s="2794"/>
      <c r="P186" s="2800"/>
      <c r="Q186" s="2795"/>
      <c r="R186" s="2793"/>
      <c r="S186" s="2793"/>
      <c r="T186" s="2793"/>
      <c r="U186" s="2793"/>
      <c r="V186" s="2793"/>
      <c r="W186" s="2794"/>
      <c r="Y186" s="3928"/>
      <c r="Z186" s="3929"/>
      <c r="AA186" s="3929"/>
      <c r="AB186" s="3929"/>
      <c r="AC186" s="3929"/>
      <c r="AD186" s="3929"/>
      <c r="AE186" s="3929"/>
      <c r="AF186" s="3929"/>
      <c r="AG186" s="3929"/>
      <c r="AH186" s="3929"/>
      <c r="AI186" s="3929"/>
      <c r="AJ186" s="3929"/>
      <c r="AK186" s="3929"/>
      <c r="AL186" s="3929"/>
      <c r="AM186" s="3929"/>
      <c r="AN186" s="4369"/>
      <c r="AO186" s="3930"/>
      <c r="AP186" s="3930"/>
      <c r="AR186" s="2548" t="s">
        <v>8228</v>
      </c>
      <c r="AU186" s="425" t="str">
        <f t="shared" si="3"/>
        <v>Please complete all cells in row</v>
      </c>
      <c r="AV186" s="3132">
        <v>2</v>
      </c>
    </row>
    <row r="187" spans="2:48" ht="15.75" customHeight="1">
      <c r="B187" s="2790" t="s">
        <v>6227</v>
      </c>
      <c r="C187" s="3655"/>
      <c r="D187" s="3655"/>
      <c r="E187" s="3655"/>
      <c r="F187" s="3655"/>
      <c r="G187" s="2792" t="s">
        <v>731</v>
      </c>
      <c r="H187" s="2792">
        <v>3</v>
      </c>
      <c r="I187" s="2793"/>
      <c r="J187" s="2793"/>
      <c r="K187" s="2793"/>
      <c r="L187" s="2793"/>
      <c r="M187" s="2793"/>
      <c r="N187" s="2793"/>
      <c r="O187" s="2794"/>
      <c r="P187" s="2800"/>
      <c r="Q187" s="2795"/>
      <c r="R187" s="2793"/>
      <c r="S187" s="2793"/>
      <c r="T187" s="2793"/>
      <c r="U187" s="2793"/>
      <c r="V187" s="2793"/>
      <c r="W187" s="2794"/>
      <c r="Y187" s="3928"/>
      <c r="Z187" s="3929"/>
      <c r="AA187" s="3929"/>
      <c r="AB187" s="3929"/>
      <c r="AC187" s="3929"/>
      <c r="AD187" s="3929"/>
      <c r="AE187" s="3929"/>
      <c r="AF187" s="3929"/>
      <c r="AG187" s="3929"/>
      <c r="AH187" s="3929"/>
      <c r="AI187" s="3929"/>
      <c r="AJ187" s="3929"/>
      <c r="AK187" s="3929"/>
      <c r="AL187" s="3929"/>
      <c r="AM187" s="3929"/>
      <c r="AN187" s="4369"/>
      <c r="AO187" s="3930"/>
      <c r="AP187" s="3930"/>
      <c r="AR187" s="2548" t="s">
        <v>8229</v>
      </c>
      <c r="AU187" s="425" t="str">
        <f t="shared" si="3"/>
        <v>Please complete all cells in row</v>
      </c>
      <c r="AV187" s="3132">
        <v>2</v>
      </c>
    </row>
    <row r="188" spans="2:48" ht="15.75" customHeight="1">
      <c r="B188" s="2790" t="s">
        <v>6229</v>
      </c>
      <c r="C188" s="3655"/>
      <c r="D188" s="3655"/>
      <c r="E188" s="3655"/>
      <c r="F188" s="3655"/>
      <c r="G188" s="2792" t="s">
        <v>731</v>
      </c>
      <c r="H188" s="2792">
        <v>3</v>
      </c>
      <c r="I188" s="2793"/>
      <c r="J188" s="2793"/>
      <c r="K188" s="2793"/>
      <c r="L188" s="2793"/>
      <c r="M188" s="2793"/>
      <c r="N188" s="2793"/>
      <c r="O188" s="2794"/>
      <c r="P188" s="2800"/>
      <c r="Q188" s="2795"/>
      <c r="R188" s="2793"/>
      <c r="S188" s="2793"/>
      <c r="T188" s="2793"/>
      <c r="U188" s="2793"/>
      <c r="V188" s="2793"/>
      <c r="W188" s="2794"/>
      <c r="Y188" s="3928"/>
      <c r="Z188" s="3929"/>
      <c r="AA188" s="3929"/>
      <c r="AB188" s="3929"/>
      <c r="AC188" s="3929"/>
      <c r="AD188" s="3929"/>
      <c r="AE188" s="3929"/>
      <c r="AF188" s="3929"/>
      <c r="AG188" s="3929"/>
      <c r="AH188" s="3929"/>
      <c r="AI188" s="3929"/>
      <c r="AJ188" s="3929"/>
      <c r="AK188" s="3929"/>
      <c r="AL188" s="3929"/>
      <c r="AM188" s="3929"/>
      <c r="AN188" s="4369"/>
      <c r="AO188" s="3930"/>
      <c r="AP188" s="3930"/>
      <c r="AR188" s="2548" t="s">
        <v>8230</v>
      </c>
      <c r="AU188" s="425" t="str">
        <f t="shared" si="3"/>
        <v>Please complete all cells in row</v>
      </c>
      <c r="AV188" s="3132">
        <v>2</v>
      </c>
    </row>
    <row r="189" spans="2:48" ht="15.75" customHeight="1">
      <c r="B189" s="2790" t="s">
        <v>6231</v>
      </c>
      <c r="C189" s="3655"/>
      <c r="D189" s="3655"/>
      <c r="E189" s="3655"/>
      <c r="F189" s="3655"/>
      <c r="G189" s="2792" t="s">
        <v>731</v>
      </c>
      <c r="H189" s="2792">
        <v>3</v>
      </c>
      <c r="I189" s="2793"/>
      <c r="J189" s="2793"/>
      <c r="K189" s="2793"/>
      <c r="L189" s="2793"/>
      <c r="M189" s="2793"/>
      <c r="N189" s="2793"/>
      <c r="O189" s="2794"/>
      <c r="P189" s="2800"/>
      <c r="Q189" s="2795"/>
      <c r="R189" s="2793"/>
      <c r="S189" s="2793"/>
      <c r="T189" s="2793"/>
      <c r="U189" s="2793"/>
      <c r="V189" s="2793"/>
      <c r="W189" s="2794"/>
      <c r="Y189" s="3928"/>
      <c r="Z189" s="3929"/>
      <c r="AA189" s="3929"/>
      <c r="AB189" s="3929"/>
      <c r="AC189" s="3929"/>
      <c r="AD189" s="3929"/>
      <c r="AE189" s="3929"/>
      <c r="AF189" s="3929"/>
      <c r="AG189" s="3929"/>
      <c r="AH189" s="3929"/>
      <c r="AI189" s="3929"/>
      <c r="AJ189" s="3929"/>
      <c r="AK189" s="3929"/>
      <c r="AL189" s="3929"/>
      <c r="AM189" s="3929"/>
      <c r="AN189" s="4369"/>
      <c r="AO189" s="3930"/>
      <c r="AP189" s="3930"/>
      <c r="AR189" s="2548" t="s">
        <v>8231</v>
      </c>
      <c r="AU189" s="425" t="str">
        <f t="shared" si="3"/>
        <v>Please complete all cells in row</v>
      </c>
      <c r="AV189" s="3132">
        <v>2</v>
      </c>
    </row>
    <row r="190" spans="2:48" ht="15.75" customHeight="1">
      <c r="B190" s="2790" t="s">
        <v>6233</v>
      </c>
      <c r="C190" s="3655"/>
      <c r="D190" s="3655"/>
      <c r="E190" s="3655"/>
      <c r="F190" s="3655"/>
      <c r="G190" s="2792" t="s">
        <v>731</v>
      </c>
      <c r="H190" s="2792">
        <v>3</v>
      </c>
      <c r="I190" s="2793"/>
      <c r="J190" s="2793"/>
      <c r="K190" s="2793"/>
      <c r="L190" s="2793"/>
      <c r="M190" s="2793"/>
      <c r="N190" s="2793"/>
      <c r="O190" s="2794"/>
      <c r="P190" s="2800"/>
      <c r="Q190" s="2795"/>
      <c r="R190" s="2793"/>
      <c r="S190" s="2793"/>
      <c r="T190" s="2793"/>
      <c r="U190" s="2793"/>
      <c r="V190" s="2793"/>
      <c r="W190" s="2794"/>
      <c r="Y190" s="3928"/>
      <c r="Z190" s="3929"/>
      <c r="AA190" s="3929"/>
      <c r="AB190" s="3929"/>
      <c r="AC190" s="3929"/>
      <c r="AD190" s="3929"/>
      <c r="AE190" s="3929"/>
      <c r="AF190" s="3929"/>
      <c r="AG190" s="3929"/>
      <c r="AH190" s="3929"/>
      <c r="AI190" s="3929"/>
      <c r="AJ190" s="3929"/>
      <c r="AK190" s="3929"/>
      <c r="AL190" s="3929"/>
      <c r="AM190" s="3929"/>
      <c r="AN190" s="4369"/>
      <c r="AO190" s="3930"/>
      <c r="AP190" s="3930"/>
      <c r="AR190" s="2548" t="s">
        <v>8232</v>
      </c>
      <c r="AU190" s="425" t="str">
        <f t="shared" si="3"/>
        <v>Please complete all cells in row</v>
      </c>
      <c r="AV190" s="3132">
        <v>2</v>
      </c>
    </row>
    <row r="191" spans="2:48" ht="15.75" customHeight="1">
      <c r="B191" s="2790" t="s">
        <v>6235</v>
      </c>
      <c r="C191" s="3655"/>
      <c r="D191" s="3655"/>
      <c r="E191" s="3655"/>
      <c r="F191" s="3655"/>
      <c r="G191" s="2792" t="s">
        <v>731</v>
      </c>
      <c r="H191" s="2792">
        <v>3</v>
      </c>
      <c r="I191" s="2793"/>
      <c r="J191" s="2793"/>
      <c r="K191" s="2793"/>
      <c r="L191" s="2793"/>
      <c r="M191" s="2793"/>
      <c r="N191" s="2793"/>
      <c r="O191" s="2794"/>
      <c r="P191" s="2800"/>
      <c r="Q191" s="2795"/>
      <c r="R191" s="2793"/>
      <c r="S191" s="2793"/>
      <c r="T191" s="2793"/>
      <c r="U191" s="2793"/>
      <c r="V191" s="2793"/>
      <c r="W191" s="2794"/>
      <c r="Y191" s="3928"/>
      <c r="Z191" s="3929"/>
      <c r="AA191" s="3929"/>
      <c r="AB191" s="3929"/>
      <c r="AC191" s="3929"/>
      <c r="AD191" s="3929"/>
      <c r="AE191" s="3929"/>
      <c r="AF191" s="3929"/>
      <c r="AG191" s="3929"/>
      <c r="AH191" s="3929"/>
      <c r="AI191" s="3929"/>
      <c r="AJ191" s="3929"/>
      <c r="AK191" s="3929"/>
      <c r="AL191" s="3929"/>
      <c r="AM191" s="3929"/>
      <c r="AN191" s="4369"/>
      <c r="AO191" s="3930"/>
      <c r="AP191" s="3930"/>
      <c r="AR191" s="2548" t="s">
        <v>8233</v>
      </c>
      <c r="AU191" s="425" t="str">
        <f t="shared" si="3"/>
        <v>Please complete all cells in row</v>
      </c>
      <c r="AV191" s="3132">
        <v>2</v>
      </c>
    </row>
    <row r="192" spans="2:48" ht="15.75" customHeight="1">
      <c r="B192" s="2790" t="s">
        <v>6237</v>
      </c>
      <c r="C192" s="3655"/>
      <c r="D192" s="3655"/>
      <c r="E192" s="3655"/>
      <c r="F192" s="3655"/>
      <c r="G192" s="2792" t="s">
        <v>731</v>
      </c>
      <c r="H192" s="2792">
        <v>3</v>
      </c>
      <c r="I192" s="2793"/>
      <c r="J192" s="2793"/>
      <c r="K192" s="2793"/>
      <c r="L192" s="2793"/>
      <c r="M192" s="2793"/>
      <c r="N192" s="2793"/>
      <c r="O192" s="2794"/>
      <c r="P192" s="2800"/>
      <c r="Q192" s="2795"/>
      <c r="R192" s="2793"/>
      <c r="S192" s="2793"/>
      <c r="T192" s="2793"/>
      <c r="U192" s="2793"/>
      <c r="V192" s="2793"/>
      <c r="W192" s="2794"/>
      <c r="Y192" s="3928"/>
      <c r="Z192" s="3929"/>
      <c r="AA192" s="3929"/>
      <c r="AB192" s="3929"/>
      <c r="AC192" s="3929"/>
      <c r="AD192" s="3929"/>
      <c r="AE192" s="3929"/>
      <c r="AF192" s="3929"/>
      <c r="AG192" s="3929"/>
      <c r="AH192" s="3929"/>
      <c r="AI192" s="3929"/>
      <c r="AJ192" s="3929"/>
      <c r="AK192" s="3929"/>
      <c r="AL192" s="3929"/>
      <c r="AM192" s="3929"/>
      <c r="AN192" s="4369"/>
      <c r="AO192" s="3930"/>
      <c r="AP192" s="3930"/>
      <c r="AR192" s="2548" t="s">
        <v>8234</v>
      </c>
      <c r="AU192" s="425" t="str">
        <f t="shared" si="3"/>
        <v>Please complete all cells in row</v>
      </c>
      <c r="AV192" s="3132">
        <v>2</v>
      </c>
    </row>
    <row r="193" spans="2:48" ht="15.75" customHeight="1">
      <c r="B193" s="2790" t="s">
        <v>6239</v>
      </c>
      <c r="C193" s="3655"/>
      <c r="D193" s="3655"/>
      <c r="E193" s="3655"/>
      <c r="F193" s="3655"/>
      <c r="G193" s="2792" t="s">
        <v>731</v>
      </c>
      <c r="H193" s="2792">
        <v>3</v>
      </c>
      <c r="I193" s="2793"/>
      <c r="J193" s="2793"/>
      <c r="K193" s="2793"/>
      <c r="L193" s="2793"/>
      <c r="M193" s="2793"/>
      <c r="N193" s="2793"/>
      <c r="O193" s="2794"/>
      <c r="P193" s="2800"/>
      <c r="Q193" s="2795"/>
      <c r="R193" s="2793"/>
      <c r="S193" s="2793"/>
      <c r="T193" s="2793"/>
      <c r="U193" s="2793"/>
      <c r="V193" s="2793"/>
      <c r="W193" s="2794"/>
      <c r="Y193" s="3928"/>
      <c r="Z193" s="3929"/>
      <c r="AA193" s="3929"/>
      <c r="AB193" s="3929"/>
      <c r="AC193" s="3929"/>
      <c r="AD193" s="3929"/>
      <c r="AE193" s="3929"/>
      <c r="AF193" s="3929"/>
      <c r="AG193" s="3929"/>
      <c r="AH193" s="3929"/>
      <c r="AI193" s="3929"/>
      <c r="AJ193" s="3929"/>
      <c r="AK193" s="3929"/>
      <c r="AL193" s="3931"/>
      <c r="AM193" s="3929"/>
      <c r="AN193" s="4369"/>
      <c r="AO193" s="3930"/>
      <c r="AP193" s="3930"/>
      <c r="AR193" s="2548" t="s">
        <v>8235</v>
      </c>
      <c r="AU193" s="425" t="str">
        <f t="shared" si="3"/>
        <v>Please complete all cells in row</v>
      </c>
      <c r="AV193" s="3132">
        <v>2</v>
      </c>
    </row>
    <row r="194" spans="2:48" ht="15.75" customHeight="1">
      <c r="B194" s="2790" t="s">
        <v>6241</v>
      </c>
      <c r="C194" s="3655"/>
      <c r="D194" s="3655"/>
      <c r="E194" s="3655"/>
      <c r="F194" s="3655"/>
      <c r="G194" s="2792" t="s">
        <v>731</v>
      </c>
      <c r="H194" s="2792">
        <v>3</v>
      </c>
      <c r="I194" s="2793"/>
      <c r="J194" s="2793"/>
      <c r="K194" s="2793"/>
      <c r="L194" s="2793"/>
      <c r="M194" s="2793"/>
      <c r="N194" s="2793"/>
      <c r="O194" s="2794"/>
      <c r="P194" s="2800"/>
      <c r="Q194" s="2795"/>
      <c r="R194" s="2793"/>
      <c r="S194" s="2793"/>
      <c r="T194" s="2793"/>
      <c r="U194" s="2793"/>
      <c r="V194" s="2793"/>
      <c r="W194" s="2794"/>
      <c r="Y194" s="3928"/>
      <c r="Z194" s="3929"/>
      <c r="AA194" s="3929"/>
      <c r="AB194" s="3929"/>
      <c r="AC194" s="3929"/>
      <c r="AD194" s="3929"/>
      <c r="AE194" s="3929"/>
      <c r="AF194" s="3929"/>
      <c r="AG194" s="3929"/>
      <c r="AH194" s="3929"/>
      <c r="AI194" s="3929"/>
      <c r="AJ194" s="3929"/>
      <c r="AK194" s="3929"/>
      <c r="AL194" s="3929"/>
      <c r="AM194" s="3929"/>
      <c r="AN194" s="4369"/>
      <c r="AO194" s="3930"/>
      <c r="AP194" s="3930"/>
      <c r="AR194" s="2548" t="s">
        <v>8236</v>
      </c>
      <c r="AU194" s="425" t="str">
        <f t="shared" si="3"/>
        <v>Please complete all cells in row</v>
      </c>
      <c r="AV194" s="3132">
        <v>2</v>
      </c>
    </row>
    <row r="195" spans="2:48" ht="15.75" customHeight="1">
      <c r="B195" s="2790" t="s">
        <v>6243</v>
      </c>
      <c r="C195" s="3655"/>
      <c r="D195" s="3655"/>
      <c r="E195" s="3655"/>
      <c r="F195" s="3655"/>
      <c r="G195" s="2792" t="s">
        <v>731</v>
      </c>
      <c r="H195" s="2792">
        <v>3</v>
      </c>
      <c r="I195" s="2793"/>
      <c r="J195" s="2793"/>
      <c r="K195" s="2793"/>
      <c r="L195" s="2793"/>
      <c r="M195" s="2793"/>
      <c r="N195" s="2793"/>
      <c r="O195" s="2794"/>
      <c r="P195" s="2800"/>
      <c r="Q195" s="2795"/>
      <c r="R195" s="2793"/>
      <c r="S195" s="2793"/>
      <c r="T195" s="2793"/>
      <c r="U195" s="2793"/>
      <c r="V195" s="2793"/>
      <c r="W195" s="2794"/>
      <c r="Y195" s="3928"/>
      <c r="Z195" s="3929"/>
      <c r="AA195" s="3929"/>
      <c r="AB195" s="3929"/>
      <c r="AC195" s="3929"/>
      <c r="AD195" s="3929"/>
      <c r="AE195" s="3929"/>
      <c r="AF195" s="3929"/>
      <c r="AG195" s="3929"/>
      <c r="AH195" s="3929"/>
      <c r="AI195" s="3929"/>
      <c r="AJ195" s="3929"/>
      <c r="AK195" s="3929"/>
      <c r="AL195" s="3929"/>
      <c r="AM195" s="3929"/>
      <c r="AN195" s="4369"/>
      <c r="AO195" s="3930"/>
      <c r="AP195" s="3930"/>
      <c r="AR195" s="2548" t="s">
        <v>8237</v>
      </c>
      <c r="AU195" s="425" t="str">
        <f t="shared" si="3"/>
        <v>Please complete all cells in row</v>
      </c>
      <c r="AV195" s="3132">
        <v>2</v>
      </c>
    </row>
    <row r="196" spans="2:48" ht="15.75" customHeight="1">
      <c r="B196" s="2790" t="s">
        <v>6245</v>
      </c>
      <c r="C196" s="3655"/>
      <c r="D196" s="3655"/>
      <c r="E196" s="3655"/>
      <c r="F196" s="3655"/>
      <c r="G196" s="2792" t="s">
        <v>731</v>
      </c>
      <c r="H196" s="2792">
        <v>3</v>
      </c>
      <c r="I196" s="2793"/>
      <c r="J196" s="2793"/>
      <c r="K196" s="2793"/>
      <c r="L196" s="2793"/>
      <c r="M196" s="2793"/>
      <c r="N196" s="2793"/>
      <c r="O196" s="2794"/>
      <c r="P196" s="2800"/>
      <c r="Q196" s="2795"/>
      <c r="R196" s="2793"/>
      <c r="S196" s="2793"/>
      <c r="T196" s="2793"/>
      <c r="U196" s="2793"/>
      <c r="V196" s="2793"/>
      <c r="W196" s="2794"/>
      <c r="Y196" s="3928"/>
      <c r="Z196" s="3929"/>
      <c r="AA196" s="3929"/>
      <c r="AB196" s="3929"/>
      <c r="AC196" s="3929"/>
      <c r="AD196" s="3929"/>
      <c r="AE196" s="3929"/>
      <c r="AF196" s="3929"/>
      <c r="AG196" s="3929"/>
      <c r="AH196" s="3929"/>
      <c r="AI196" s="3929"/>
      <c r="AJ196" s="3929"/>
      <c r="AK196" s="3929"/>
      <c r="AL196" s="3929"/>
      <c r="AM196" s="3929"/>
      <c r="AN196" s="4369"/>
      <c r="AO196" s="3930"/>
      <c r="AP196" s="3930"/>
      <c r="AR196" s="2548" t="s">
        <v>8238</v>
      </c>
      <c r="AU196" s="425" t="str">
        <f t="shared" si="3"/>
        <v>Please complete all cells in row</v>
      </c>
      <c r="AV196" s="3132">
        <v>2</v>
      </c>
    </row>
    <row r="197" spans="2:48" ht="15.75" customHeight="1">
      <c r="B197" s="2790" t="s">
        <v>6247</v>
      </c>
      <c r="C197" s="3655"/>
      <c r="D197" s="3655"/>
      <c r="E197" s="3655"/>
      <c r="F197" s="3655"/>
      <c r="G197" s="2792" t="s">
        <v>731</v>
      </c>
      <c r="H197" s="2792">
        <v>3</v>
      </c>
      <c r="I197" s="2793"/>
      <c r="J197" s="2793"/>
      <c r="K197" s="2793"/>
      <c r="L197" s="2793"/>
      <c r="M197" s="2793"/>
      <c r="N197" s="2793"/>
      <c r="O197" s="2794"/>
      <c r="P197" s="2800"/>
      <c r="Q197" s="2795"/>
      <c r="R197" s="2793"/>
      <c r="S197" s="2793"/>
      <c r="T197" s="2793"/>
      <c r="U197" s="2793"/>
      <c r="V197" s="2793"/>
      <c r="W197" s="2794"/>
      <c r="Y197" s="3928"/>
      <c r="Z197" s="3929"/>
      <c r="AA197" s="3929"/>
      <c r="AB197" s="3929"/>
      <c r="AC197" s="3929"/>
      <c r="AD197" s="3929"/>
      <c r="AE197" s="3929"/>
      <c r="AF197" s="3929"/>
      <c r="AG197" s="3929"/>
      <c r="AH197" s="3929"/>
      <c r="AI197" s="3929"/>
      <c r="AJ197" s="3929"/>
      <c r="AK197" s="3929"/>
      <c r="AL197" s="3929"/>
      <c r="AM197" s="3929"/>
      <c r="AN197" s="4369"/>
      <c r="AO197" s="3930"/>
      <c r="AP197" s="3930"/>
      <c r="AR197" s="2548" t="s">
        <v>8239</v>
      </c>
      <c r="AU197" s="425" t="str">
        <f t="shared" si="3"/>
        <v>Please complete all cells in row</v>
      </c>
      <c r="AV197" s="3132">
        <v>2</v>
      </c>
    </row>
    <row r="198" spans="2:48" ht="15.75" customHeight="1">
      <c r="B198" s="2790" t="s">
        <v>6249</v>
      </c>
      <c r="C198" s="3655"/>
      <c r="D198" s="3655"/>
      <c r="E198" s="3655"/>
      <c r="F198" s="3655"/>
      <c r="G198" s="2792" t="s">
        <v>731</v>
      </c>
      <c r="H198" s="2792">
        <v>3</v>
      </c>
      <c r="I198" s="2793"/>
      <c r="J198" s="2793"/>
      <c r="K198" s="2793"/>
      <c r="L198" s="2793"/>
      <c r="M198" s="2793"/>
      <c r="N198" s="2793"/>
      <c r="O198" s="2794"/>
      <c r="P198" s="2800"/>
      <c r="Q198" s="2795"/>
      <c r="R198" s="2793"/>
      <c r="S198" s="2793"/>
      <c r="T198" s="2793"/>
      <c r="U198" s="2793"/>
      <c r="V198" s="2793"/>
      <c r="W198" s="2794"/>
      <c r="Y198" s="3928"/>
      <c r="Z198" s="3929"/>
      <c r="AA198" s="3929"/>
      <c r="AB198" s="3929"/>
      <c r="AC198" s="3929"/>
      <c r="AD198" s="3929"/>
      <c r="AE198" s="3929"/>
      <c r="AF198" s="3929"/>
      <c r="AG198" s="3929"/>
      <c r="AH198" s="3929"/>
      <c r="AI198" s="3929"/>
      <c r="AJ198" s="3929"/>
      <c r="AK198" s="3929"/>
      <c r="AL198" s="3929"/>
      <c r="AM198" s="3929"/>
      <c r="AN198" s="4369"/>
      <c r="AO198" s="3930"/>
      <c r="AP198" s="3930"/>
      <c r="AR198" s="2548" t="s">
        <v>8240</v>
      </c>
      <c r="AU198" s="425" t="str">
        <f t="shared" si="3"/>
        <v>Please complete all cells in row</v>
      </c>
      <c r="AV198" s="3132">
        <v>2</v>
      </c>
    </row>
    <row r="199" spans="2:48" ht="15.75" customHeight="1">
      <c r="B199" s="2790" t="s">
        <v>6251</v>
      </c>
      <c r="C199" s="3655"/>
      <c r="D199" s="3655"/>
      <c r="E199" s="3655"/>
      <c r="F199" s="3655"/>
      <c r="G199" s="2792" t="s">
        <v>731</v>
      </c>
      <c r="H199" s="2792">
        <v>3</v>
      </c>
      <c r="I199" s="2793"/>
      <c r="J199" s="2793"/>
      <c r="K199" s="2793"/>
      <c r="L199" s="2793"/>
      <c r="M199" s="2793"/>
      <c r="N199" s="2793"/>
      <c r="O199" s="2794"/>
      <c r="P199" s="2800"/>
      <c r="Q199" s="2795"/>
      <c r="R199" s="2793"/>
      <c r="S199" s="2793"/>
      <c r="T199" s="2793"/>
      <c r="U199" s="2793"/>
      <c r="V199" s="2793"/>
      <c r="W199" s="2794"/>
      <c r="Y199" s="3928"/>
      <c r="Z199" s="3929"/>
      <c r="AA199" s="3929"/>
      <c r="AB199" s="3929"/>
      <c r="AC199" s="3929"/>
      <c r="AD199" s="3929"/>
      <c r="AE199" s="3929"/>
      <c r="AF199" s="3929"/>
      <c r="AG199" s="3929"/>
      <c r="AH199" s="3929"/>
      <c r="AI199" s="3929"/>
      <c r="AJ199" s="3929"/>
      <c r="AK199" s="3929"/>
      <c r="AL199" s="3929"/>
      <c r="AM199" s="3929"/>
      <c r="AN199" s="4369"/>
      <c r="AO199" s="3930"/>
      <c r="AP199" s="3930"/>
      <c r="AR199" s="2548" t="s">
        <v>8241</v>
      </c>
      <c r="AU199" s="425" t="str">
        <f t="shared" si="3"/>
        <v>Please complete all cells in row</v>
      </c>
      <c r="AV199" s="3132">
        <v>2</v>
      </c>
    </row>
    <row r="200" spans="2:48" ht="15.75" customHeight="1">
      <c r="B200" s="2790" t="s">
        <v>6253</v>
      </c>
      <c r="C200" s="3655"/>
      <c r="D200" s="3655"/>
      <c r="E200" s="3655"/>
      <c r="F200" s="3655"/>
      <c r="G200" s="2792" t="s">
        <v>731</v>
      </c>
      <c r="H200" s="2792">
        <v>3</v>
      </c>
      <c r="I200" s="2793"/>
      <c r="J200" s="2793"/>
      <c r="K200" s="2793"/>
      <c r="L200" s="2793"/>
      <c r="M200" s="2793"/>
      <c r="N200" s="2793"/>
      <c r="O200" s="2794"/>
      <c r="P200" s="2800"/>
      <c r="Q200" s="2795"/>
      <c r="R200" s="2793"/>
      <c r="S200" s="2793"/>
      <c r="T200" s="2793"/>
      <c r="U200" s="2793"/>
      <c r="V200" s="2793"/>
      <c r="W200" s="2794"/>
      <c r="Y200" s="3928"/>
      <c r="Z200" s="3929"/>
      <c r="AA200" s="3929"/>
      <c r="AB200" s="3929"/>
      <c r="AC200" s="3929"/>
      <c r="AD200" s="3929"/>
      <c r="AE200" s="3929"/>
      <c r="AF200" s="3929"/>
      <c r="AG200" s="3929"/>
      <c r="AH200" s="3929"/>
      <c r="AI200" s="3929"/>
      <c r="AJ200" s="3929"/>
      <c r="AK200" s="3929"/>
      <c r="AL200" s="3929"/>
      <c r="AM200" s="3929"/>
      <c r="AN200" s="4369"/>
      <c r="AO200" s="3930"/>
      <c r="AP200" s="3930"/>
      <c r="AR200" s="2548" t="s">
        <v>8242</v>
      </c>
      <c r="AU200" s="425" t="str">
        <f t="shared" ref="AU200:AU263" si="4">IF( COUNTBLANK(I200:AP200) = AV200, 0, rngIncomplete )</f>
        <v>Please complete all cells in row</v>
      </c>
      <c r="AV200" s="3132">
        <v>2</v>
      </c>
    </row>
    <row r="201" spans="2:48" ht="15.75" customHeight="1">
      <c r="B201" s="2790" t="s">
        <v>6255</v>
      </c>
      <c r="C201" s="3655"/>
      <c r="D201" s="3655"/>
      <c r="E201" s="3655"/>
      <c r="F201" s="3655"/>
      <c r="G201" s="2792" t="s">
        <v>731</v>
      </c>
      <c r="H201" s="2792">
        <v>3</v>
      </c>
      <c r="I201" s="2793"/>
      <c r="J201" s="2793"/>
      <c r="K201" s="2793"/>
      <c r="L201" s="2793"/>
      <c r="M201" s="2793"/>
      <c r="N201" s="2793"/>
      <c r="O201" s="2794"/>
      <c r="P201" s="2800"/>
      <c r="Q201" s="2795"/>
      <c r="R201" s="2793"/>
      <c r="S201" s="2793"/>
      <c r="T201" s="2793"/>
      <c r="U201" s="2793"/>
      <c r="V201" s="2793"/>
      <c r="W201" s="2794"/>
      <c r="Y201" s="3928"/>
      <c r="Z201" s="3929"/>
      <c r="AA201" s="3929"/>
      <c r="AB201" s="3929"/>
      <c r="AC201" s="3929"/>
      <c r="AD201" s="3929"/>
      <c r="AE201" s="3929"/>
      <c r="AF201" s="3929"/>
      <c r="AG201" s="3929"/>
      <c r="AH201" s="3929"/>
      <c r="AI201" s="3929"/>
      <c r="AJ201" s="3929"/>
      <c r="AK201" s="3929"/>
      <c r="AL201" s="3929"/>
      <c r="AM201" s="3929"/>
      <c r="AN201" s="4369"/>
      <c r="AO201" s="3930"/>
      <c r="AP201" s="3930"/>
      <c r="AR201" s="2548" t="s">
        <v>8243</v>
      </c>
      <c r="AU201" s="425" t="str">
        <f t="shared" si="4"/>
        <v>Please complete all cells in row</v>
      </c>
      <c r="AV201" s="3132">
        <v>2</v>
      </c>
    </row>
    <row r="202" spans="2:48" ht="15.75" customHeight="1">
      <c r="B202" s="2790" t="s">
        <v>6257</v>
      </c>
      <c r="C202" s="3655"/>
      <c r="D202" s="3655"/>
      <c r="E202" s="3655"/>
      <c r="F202" s="3655"/>
      <c r="G202" s="2792" t="s">
        <v>731</v>
      </c>
      <c r="H202" s="2792">
        <v>3</v>
      </c>
      <c r="I202" s="2793"/>
      <c r="J202" s="2793"/>
      <c r="K202" s="2793"/>
      <c r="L202" s="2793"/>
      <c r="M202" s="2793"/>
      <c r="N202" s="2793"/>
      <c r="O202" s="2794"/>
      <c r="P202" s="2800"/>
      <c r="Q202" s="2795"/>
      <c r="R202" s="2793"/>
      <c r="S202" s="2793"/>
      <c r="T202" s="2793"/>
      <c r="U202" s="2793"/>
      <c r="V202" s="2793"/>
      <c r="W202" s="2794"/>
      <c r="Y202" s="3928"/>
      <c r="Z202" s="3929"/>
      <c r="AA202" s="3929"/>
      <c r="AB202" s="3929"/>
      <c r="AC202" s="3929"/>
      <c r="AD202" s="3929"/>
      <c r="AE202" s="3929"/>
      <c r="AF202" s="3929"/>
      <c r="AG202" s="3929"/>
      <c r="AH202" s="3929"/>
      <c r="AI202" s="3929"/>
      <c r="AJ202" s="3929"/>
      <c r="AK202" s="3929"/>
      <c r="AL202" s="3929"/>
      <c r="AM202" s="3929"/>
      <c r="AN202" s="4369"/>
      <c r="AO202" s="3930"/>
      <c r="AP202" s="3930"/>
      <c r="AR202" s="2548" t="s">
        <v>8244</v>
      </c>
      <c r="AU202" s="425" t="str">
        <f t="shared" si="4"/>
        <v>Please complete all cells in row</v>
      </c>
      <c r="AV202" s="3132">
        <v>2</v>
      </c>
    </row>
    <row r="203" spans="2:48" ht="15.75" customHeight="1">
      <c r="B203" s="2790" t="s">
        <v>6259</v>
      </c>
      <c r="C203" s="3655"/>
      <c r="D203" s="3655"/>
      <c r="E203" s="3655"/>
      <c r="F203" s="3655"/>
      <c r="G203" s="2792" t="s">
        <v>731</v>
      </c>
      <c r="H203" s="2792">
        <v>3</v>
      </c>
      <c r="I203" s="2793"/>
      <c r="J203" s="2793"/>
      <c r="K203" s="2793"/>
      <c r="L203" s="2793"/>
      <c r="M203" s="2793"/>
      <c r="N203" s="2793"/>
      <c r="O203" s="2794"/>
      <c r="P203" s="2800"/>
      <c r="Q203" s="2795"/>
      <c r="R203" s="2793"/>
      <c r="S203" s="2793"/>
      <c r="T203" s="2793"/>
      <c r="U203" s="2793"/>
      <c r="V203" s="2793"/>
      <c r="W203" s="2794"/>
      <c r="Y203" s="3928"/>
      <c r="Z203" s="3929"/>
      <c r="AA203" s="3929"/>
      <c r="AB203" s="3929"/>
      <c r="AC203" s="3929"/>
      <c r="AD203" s="3929"/>
      <c r="AE203" s="3929"/>
      <c r="AF203" s="3929"/>
      <c r="AG203" s="3929"/>
      <c r="AH203" s="3929"/>
      <c r="AI203" s="3929"/>
      <c r="AJ203" s="3929"/>
      <c r="AK203" s="3929"/>
      <c r="AL203" s="3929"/>
      <c r="AM203" s="3929"/>
      <c r="AN203" s="4369"/>
      <c r="AO203" s="3930"/>
      <c r="AP203" s="3930"/>
      <c r="AR203" s="2548" t="s">
        <v>8245</v>
      </c>
      <c r="AU203" s="425" t="str">
        <f t="shared" si="4"/>
        <v>Please complete all cells in row</v>
      </c>
      <c r="AV203" s="3132">
        <v>2</v>
      </c>
    </row>
    <row r="204" spans="2:48" ht="15.75" customHeight="1">
      <c r="B204" s="2790" t="s">
        <v>6261</v>
      </c>
      <c r="C204" s="3655"/>
      <c r="D204" s="3655"/>
      <c r="E204" s="3655"/>
      <c r="F204" s="3655"/>
      <c r="G204" s="2792" t="s">
        <v>731</v>
      </c>
      <c r="H204" s="2792">
        <v>3</v>
      </c>
      <c r="I204" s="2793"/>
      <c r="J204" s="2793"/>
      <c r="K204" s="2793"/>
      <c r="L204" s="2793"/>
      <c r="M204" s="2793"/>
      <c r="N204" s="2793"/>
      <c r="O204" s="2794"/>
      <c r="P204" s="2800"/>
      <c r="Q204" s="2795"/>
      <c r="R204" s="2793"/>
      <c r="S204" s="2793"/>
      <c r="T204" s="2793"/>
      <c r="U204" s="2793"/>
      <c r="V204" s="2793"/>
      <c r="W204" s="2794"/>
      <c r="Y204" s="3928"/>
      <c r="Z204" s="3929"/>
      <c r="AA204" s="3929"/>
      <c r="AB204" s="3929"/>
      <c r="AC204" s="3929"/>
      <c r="AD204" s="3929"/>
      <c r="AE204" s="3929"/>
      <c r="AF204" s="3929"/>
      <c r="AG204" s="3929"/>
      <c r="AH204" s="3929"/>
      <c r="AI204" s="3929"/>
      <c r="AJ204" s="3929"/>
      <c r="AK204" s="3929"/>
      <c r="AL204" s="3929"/>
      <c r="AM204" s="3929"/>
      <c r="AN204" s="4369"/>
      <c r="AO204" s="3930"/>
      <c r="AP204" s="3930"/>
      <c r="AR204" s="2548" t="s">
        <v>8246</v>
      </c>
      <c r="AU204" s="425" t="str">
        <f t="shared" si="4"/>
        <v>Please complete all cells in row</v>
      </c>
      <c r="AV204" s="3132">
        <v>2</v>
      </c>
    </row>
    <row r="205" spans="2:48" ht="15.75" customHeight="1">
      <c r="B205" s="2790" t="s">
        <v>6263</v>
      </c>
      <c r="C205" s="3655"/>
      <c r="D205" s="3655"/>
      <c r="E205" s="3655"/>
      <c r="F205" s="3655"/>
      <c r="G205" s="2792" t="s">
        <v>731</v>
      </c>
      <c r="H205" s="2792">
        <v>3</v>
      </c>
      <c r="I205" s="2793"/>
      <c r="J205" s="2793"/>
      <c r="K205" s="2793"/>
      <c r="L205" s="2793"/>
      <c r="M205" s="2793"/>
      <c r="N205" s="2793"/>
      <c r="O205" s="2794"/>
      <c r="P205" s="2800"/>
      <c r="Q205" s="2795"/>
      <c r="R205" s="2793"/>
      <c r="S205" s="2793"/>
      <c r="T205" s="2793"/>
      <c r="U205" s="2793"/>
      <c r="V205" s="2793"/>
      <c r="W205" s="2794"/>
      <c r="Y205" s="3928"/>
      <c r="Z205" s="3929"/>
      <c r="AA205" s="3929"/>
      <c r="AB205" s="3929"/>
      <c r="AC205" s="3929"/>
      <c r="AD205" s="3929"/>
      <c r="AE205" s="3929"/>
      <c r="AF205" s="3929"/>
      <c r="AG205" s="3929"/>
      <c r="AH205" s="3929"/>
      <c r="AI205" s="3929"/>
      <c r="AJ205" s="3929"/>
      <c r="AK205" s="3929"/>
      <c r="AL205" s="3929"/>
      <c r="AM205" s="3929"/>
      <c r="AN205" s="4369"/>
      <c r="AO205" s="3930"/>
      <c r="AP205" s="3930"/>
      <c r="AR205" s="2548" t="s">
        <v>8247</v>
      </c>
      <c r="AU205" s="425" t="str">
        <f t="shared" si="4"/>
        <v>Please complete all cells in row</v>
      </c>
      <c r="AV205" s="3132">
        <v>2</v>
      </c>
    </row>
    <row r="206" spans="2:48" ht="15.75" customHeight="1">
      <c r="B206" s="2790" t="s">
        <v>6265</v>
      </c>
      <c r="C206" s="3655"/>
      <c r="D206" s="3655"/>
      <c r="E206" s="3655"/>
      <c r="F206" s="3655"/>
      <c r="G206" s="2792" t="s">
        <v>731</v>
      </c>
      <c r="H206" s="2792">
        <v>3</v>
      </c>
      <c r="I206" s="2793"/>
      <c r="J206" s="2793"/>
      <c r="K206" s="2793"/>
      <c r="L206" s="2793"/>
      <c r="M206" s="2793"/>
      <c r="N206" s="2793"/>
      <c r="O206" s="2794"/>
      <c r="P206" s="2800"/>
      <c r="Q206" s="2795"/>
      <c r="R206" s="2793"/>
      <c r="S206" s="2793"/>
      <c r="T206" s="2793"/>
      <c r="U206" s="2793"/>
      <c r="V206" s="2793"/>
      <c r="W206" s="2794"/>
      <c r="Y206" s="3928"/>
      <c r="Z206" s="3929"/>
      <c r="AA206" s="3929"/>
      <c r="AB206" s="3929"/>
      <c r="AC206" s="3929"/>
      <c r="AD206" s="3929"/>
      <c r="AE206" s="3929"/>
      <c r="AF206" s="3929"/>
      <c r="AG206" s="3929"/>
      <c r="AH206" s="3929"/>
      <c r="AI206" s="3929"/>
      <c r="AJ206" s="3929"/>
      <c r="AK206" s="3929"/>
      <c r="AL206" s="3929"/>
      <c r="AM206" s="3929"/>
      <c r="AN206" s="4369"/>
      <c r="AO206" s="3930"/>
      <c r="AP206" s="3930"/>
      <c r="AR206" s="2548" t="s">
        <v>8248</v>
      </c>
      <c r="AU206" s="425" t="str">
        <f t="shared" si="4"/>
        <v>Please complete all cells in row</v>
      </c>
      <c r="AV206" s="3132">
        <v>2</v>
      </c>
    </row>
    <row r="207" spans="2:48" ht="15.75" customHeight="1">
      <c r="B207" s="2790" t="s">
        <v>6267</v>
      </c>
      <c r="C207" s="3655"/>
      <c r="D207" s="3655"/>
      <c r="E207" s="3655"/>
      <c r="F207" s="3655"/>
      <c r="G207" s="2792" t="s">
        <v>731</v>
      </c>
      <c r="H207" s="2792">
        <v>3</v>
      </c>
      <c r="I207" s="2793"/>
      <c r="J207" s="2793"/>
      <c r="K207" s="2793"/>
      <c r="L207" s="2793"/>
      <c r="M207" s="2793"/>
      <c r="N207" s="2793"/>
      <c r="O207" s="2794"/>
      <c r="P207" s="2800"/>
      <c r="Q207" s="2795"/>
      <c r="R207" s="2793"/>
      <c r="S207" s="2793"/>
      <c r="T207" s="2793"/>
      <c r="U207" s="2793"/>
      <c r="V207" s="2793"/>
      <c r="W207" s="2794"/>
      <c r="Y207" s="3928"/>
      <c r="Z207" s="3929"/>
      <c r="AA207" s="3929"/>
      <c r="AB207" s="3929"/>
      <c r="AC207" s="3929"/>
      <c r="AD207" s="3929"/>
      <c r="AE207" s="3929"/>
      <c r="AF207" s="3929"/>
      <c r="AG207" s="3929"/>
      <c r="AH207" s="3929"/>
      <c r="AI207" s="3929"/>
      <c r="AJ207" s="3929"/>
      <c r="AK207" s="3929"/>
      <c r="AL207" s="3929"/>
      <c r="AM207" s="3929"/>
      <c r="AN207" s="4369"/>
      <c r="AO207" s="3930"/>
      <c r="AP207" s="3930"/>
      <c r="AR207" s="2548" t="s">
        <v>8249</v>
      </c>
      <c r="AU207" s="425" t="str">
        <f t="shared" si="4"/>
        <v>Please complete all cells in row</v>
      </c>
      <c r="AV207" s="3132">
        <v>2</v>
      </c>
    </row>
    <row r="208" spans="2:48" ht="15.75" customHeight="1">
      <c r="B208" s="2790" t="s">
        <v>6269</v>
      </c>
      <c r="C208" s="3655"/>
      <c r="D208" s="3655"/>
      <c r="E208" s="3655"/>
      <c r="F208" s="3655"/>
      <c r="G208" s="2792" t="s">
        <v>731</v>
      </c>
      <c r="H208" s="2792">
        <v>3</v>
      </c>
      <c r="I208" s="2801"/>
      <c r="J208" s="2801"/>
      <c r="K208" s="2801"/>
      <c r="L208" s="2801"/>
      <c r="M208" s="2801"/>
      <c r="N208" s="2801"/>
      <c r="O208" s="2802"/>
      <c r="P208" s="2800"/>
      <c r="Q208" s="2803"/>
      <c r="R208" s="2801"/>
      <c r="S208" s="2801"/>
      <c r="T208" s="2801"/>
      <c r="U208" s="2801"/>
      <c r="V208" s="2801"/>
      <c r="W208" s="2802"/>
      <c r="Y208" s="3928"/>
      <c r="Z208" s="3929"/>
      <c r="AA208" s="3929"/>
      <c r="AB208" s="3929"/>
      <c r="AC208" s="3929"/>
      <c r="AD208" s="3929"/>
      <c r="AE208" s="3929"/>
      <c r="AF208" s="3929"/>
      <c r="AG208" s="3929"/>
      <c r="AH208" s="3929"/>
      <c r="AI208" s="3929"/>
      <c r="AJ208" s="3929"/>
      <c r="AK208" s="3929"/>
      <c r="AL208" s="3929"/>
      <c r="AM208" s="3929"/>
      <c r="AN208" s="4369"/>
      <c r="AO208" s="3930"/>
      <c r="AP208" s="3930"/>
      <c r="AR208" s="2548" t="s">
        <v>8250</v>
      </c>
      <c r="AU208" s="425" t="str">
        <f t="shared" si="4"/>
        <v>Please complete all cells in row</v>
      </c>
      <c r="AV208" s="3132">
        <v>2</v>
      </c>
    </row>
    <row r="209" spans="2:48" ht="15.75" customHeight="1">
      <c r="B209" s="2790" t="s">
        <v>6271</v>
      </c>
      <c r="C209" s="3655"/>
      <c r="D209" s="3655"/>
      <c r="E209" s="3655"/>
      <c r="F209" s="3655"/>
      <c r="G209" s="2792" t="s">
        <v>731</v>
      </c>
      <c r="H209" s="2792">
        <v>3</v>
      </c>
      <c r="I209" s="2801"/>
      <c r="J209" s="2801"/>
      <c r="K209" s="2801"/>
      <c r="L209" s="2801"/>
      <c r="M209" s="2801"/>
      <c r="N209" s="2801"/>
      <c r="O209" s="2802"/>
      <c r="P209" s="2800"/>
      <c r="Q209" s="2803"/>
      <c r="R209" s="2801"/>
      <c r="S209" s="2801"/>
      <c r="T209" s="2801"/>
      <c r="U209" s="2801"/>
      <c r="V209" s="2801"/>
      <c r="W209" s="2802"/>
      <c r="Y209" s="3928"/>
      <c r="Z209" s="3929"/>
      <c r="AA209" s="3929"/>
      <c r="AB209" s="3929"/>
      <c r="AC209" s="3929"/>
      <c r="AD209" s="3929"/>
      <c r="AE209" s="3929"/>
      <c r="AF209" s="3929"/>
      <c r="AG209" s="3929"/>
      <c r="AH209" s="3929"/>
      <c r="AI209" s="3929"/>
      <c r="AJ209" s="3929"/>
      <c r="AK209" s="3929"/>
      <c r="AL209" s="3929"/>
      <c r="AM209" s="3929"/>
      <c r="AN209" s="4369"/>
      <c r="AO209" s="3930"/>
      <c r="AP209" s="3930"/>
      <c r="AR209" s="2548" t="s">
        <v>8251</v>
      </c>
      <c r="AU209" s="425" t="str">
        <f t="shared" si="4"/>
        <v>Please complete all cells in row</v>
      </c>
      <c r="AV209" s="3132">
        <v>2</v>
      </c>
    </row>
    <row r="210" spans="2:48" ht="15.75" customHeight="1">
      <c r="B210" s="2790" t="s">
        <v>6273</v>
      </c>
      <c r="C210" s="3655"/>
      <c r="D210" s="3655"/>
      <c r="E210" s="3655"/>
      <c r="F210" s="3655"/>
      <c r="G210" s="2792" t="s">
        <v>731</v>
      </c>
      <c r="H210" s="2792">
        <v>3</v>
      </c>
      <c r="I210" s="2801"/>
      <c r="J210" s="2801"/>
      <c r="K210" s="2801"/>
      <c r="L210" s="2801"/>
      <c r="M210" s="2801"/>
      <c r="N210" s="2801"/>
      <c r="O210" s="2802"/>
      <c r="P210" s="2800"/>
      <c r="Q210" s="2803"/>
      <c r="R210" s="2801"/>
      <c r="S210" s="2801"/>
      <c r="T210" s="2801"/>
      <c r="U210" s="2801"/>
      <c r="V210" s="2801"/>
      <c r="W210" s="2802"/>
      <c r="Y210" s="3928"/>
      <c r="Z210" s="3929"/>
      <c r="AA210" s="3929"/>
      <c r="AB210" s="3929"/>
      <c r="AC210" s="3929"/>
      <c r="AD210" s="3929"/>
      <c r="AE210" s="3929"/>
      <c r="AF210" s="3929"/>
      <c r="AG210" s="3929"/>
      <c r="AH210" s="3929"/>
      <c r="AI210" s="3929"/>
      <c r="AJ210" s="3929"/>
      <c r="AK210" s="3929"/>
      <c r="AL210" s="3929"/>
      <c r="AM210" s="3929"/>
      <c r="AN210" s="4369"/>
      <c r="AO210" s="3930"/>
      <c r="AP210" s="3930"/>
      <c r="AR210" s="2548" t="s">
        <v>8252</v>
      </c>
      <c r="AU210" s="425" t="str">
        <f t="shared" si="4"/>
        <v>Please complete all cells in row</v>
      </c>
      <c r="AV210" s="3132">
        <v>2</v>
      </c>
    </row>
    <row r="211" spans="2:48" ht="15.75" customHeight="1">
      <c r="B211" s="2790" t="s">
        <v>6275</v>
      </c>
      <c r="C211" s="3655"/>
      <c r="D211" s="3655"/>
      <c r="E211" s="3655"/>
      <c r="F211" s="3655"/>
      <c r="G211" s="2792" t="s">
        <v>731</v>
      </c>
      <c r="H211" s="2792">
        <v>3</v>
      </c>
      <c r="I211" s="2801"/>
      <c r="J211" s="2801"/>
      <c r="K211" s="2801"/>
      <c r="L211" s="2801"/>
      <c r="M211" s="2801"/>
      <c r="N211" s="2801"/>
      <c r="O211" s="2802"/>
      <c r="P211" s="2800"/>
      <c r="Q211" s="2803"/>
      <c r="R211" s="2801"/>
      <c r="S211" s="2801"/>
      <c r="T211" s="2801"/>
      <c r="U211" s="2801"/>
      <c r="V211" s="2801"/>
      <c r="W211" s="2802"/>
      <c r="Y211" s="3928"/>
      <c r="Z211" s="3929"/>
      <c r="AA211" s="3929"/>
      <c r="AB211" s="3929"/>
      <c r="AC211" s="3929"/>
      <c r="AD211" s="3929"/>
      <c r="AE211" s="3929"/>
      <c r="AF211" s="3929"/>
      <c r="AG211" s="3929"/>
      <c r="AH211" s="3929"/>
      <c r="AI211" s="3929"/>
      <c r="AJ211" s="3929"/>
      <c r="AK211" s="3929"/>
      <c r="AL211" s="3929"/>
      <c r="AM211" s="3929"/>
      <c r="AN211" s="4369"/>
      <c r="AO211" s="3930"/>
      <c r="AP211" s="3930"/>
      <c r="AR211" s="2548" t="s">
        <v>8253</v>
      </c>
      <c r="AU211" s="425" t="str">
        <f t="shared" si="4"/>
        <v>Please complete all cells in row</v>
      </c>
      <c r="AV211" s="3132">
        <v>2</v>
      </c>
    </row>
    <row r="212" spans="2:48" ht="15.75" customHeight="1">
      <c r="B212" s="2790" t="s">
        <v>6277</v>
      </c>
      <c r="C212" s="3655"/>
      <c r="D212" s="3655"/>
      <c r="E212" s="3655"/>
      <c r="F212" s="3655"/>
      <c r="G212" s="2792" t="s">
        <v>731</v>
      </c>
      <c r="H212" s="2792">
        <v>3</v>
      </c>
      <c r="I212" s="2801"/>
      <c r="J212" s="2801"/>
      <c r="K212" s="2801"/>
      <c r="L212" s="2801"/>
      <c r="M212" s="2801"/>
      <c r="N212" s="2801"/>
      <c r="O212" s="2802"/>
      <c r="P212" s="2800"/>
      <c r="Q212" s="2803"/>
      <c r="R212" s="2801"/>
      <c r="S212" s="2801"/>
      <c r="T212" s="2801"/>
      <c r="U212" s="2801"/>
      <c r="V212" s="2801"/>
      <c r="W212" s="2802"/>
      <c r="Y212" s="3928"/>
      <c r="Z212" s="3929"/>
      <c r="AA212" s="3929"/>
      <c r="AB212" s="3929"/>
      <c r="AC212" s="3929"/>
      <c r="AD212" s="3929"/>
      <c r="AE212" s="3929"/>
      <c r="AF212" s="3929"/>
      <c r="AG212" s="3929"/>
      <c r="AH212" s="3929"/>
      <c r="AI212" s="3929"/>
      <c r="AJ212" s="3929"/>
      <c r="AK212" s="3929"/>
      <c r="AL212" s="3929"/>
      <c r="AM212" s="3929"/>
      <c r="AN212" s="4369"/>
      <c r="AO212" s="3930"/>
      <c r="AP212" s="3930"/>
      <c r="AR212" s="2548" t="s">
        <v>8254</v>
      </c>
      <c r="AU212" s="425" t="str">
        <f t="shared" si="4"/>
        <v>Please complete all cells in row</v>
      </c>
      <c r="AV212" s="3132">
        <v>2</v>
      </c>
    </row>
    <row r="213" spans="2:48" ht="15.75" customHeight="1">
      <c r="B213" s="2790" t="s">
        <v>6279</v>
      </c>
      <c r="C213" s="3655"/>
      <c r="D213" s="3655"/>
      <c r="E213" s="3655"/>
      <c r="F213" s="3655"/>
      <c r="G213" s="2792" t="s">
        <v>731</v>
      </c>
      <c r="H213" s="2792">
        <v>3</v>
      </c>
      <c r="I213" s="2801"/>
      <c r="J213" s="2801"/>
      <c r="K213" s="2801"/>
      <c r="L213" s="2801"/>
      <c r="M213" s="2801"/>
      <c r="N213" s="2801"/>
      <c r="O213" s="2802"/>
      <c r="P213" s="2800"/>
      <c r="Q213" s="2803"/>
      <c r="R213" s="2801"/>
      <c r="S213" s="2801"/>
      <c r="T213" s="2801"/>
      <c r="U213" s="2801"/>
      <c r="V213" s="2801"/>
      <c r="W213" s="2802"/>
      <c r="Y213" s="3928"/>
      <c r="Z213" s="3929"/>
      <c r="AA213" s="3929"/>
      <c r="AB213" s="3929"/>
      <c r="AC213" s="3929"/>
      <c r="AD213" s="3929"/>
      <c r="AE213" s="3929"/>
      <c r="AF213" s="3929"/>
      <c r="AG213" s="3929"/>
      <c r="AH213" s="3929"/>
      <c r="AI213" s="3929"/>
      <c r="AJ213" s="3929"/>
      <c r="AK213" s="3929"/>
      <c r="AL213" s="3929"/>
      <c r="AM213" s="3929"/>
      <c r="AN213" s="4369"/>
      <c r="AO213" s="3930"/>
      <c r="AP213" s="3930"/>
      <c r="AR213" s="2548" t="s">
        <v>8255</v>
      </c>
      <c r="AU213" s="425" t="str">
        <f t="shared" si="4"/>
        <v>Please complete all cells in row</v>
      </c>
      <c r="AV213" s="3132">
        <v>2</v>
      </c>
    </row>
    <row r="214" spans="2:48" ht="15.75" customHeight="1">
      <c r="B214" s="2790" t="s">
        <v>6281</v>
      </c>
      <c r="C214" s="3655"/>
      <c r="D214" s="3655"/>
      <c r="E214" s="3655"/>
      <c r="F214" s="3655"/>
      <c r="G214" s="2792" t="s">
        <v>731</v>
      </c>
      <c r="H214" s="2792">
        <v>3</v>
      </c>
      <c r="I214" s="2801"/>
      <c r="J214" s="2801"/>
      <c r="K214" s="2801"/>
      <c r="L214" s="2801"/>
      <c r="M214" s="2801"/>
      <c r="N214" s="2801"/>
      <c r="O214" s="2802"/>
      <c r="P214" s="2800"/>
      <c r="Q214" s="2803"/>
      <c r="R214" s="2801"/>
      <c r="S214" s="2801"/>
      <c r="T214" s="2801"/>
      <c r="U214" s="2801"/>
      <c r="V214" s="2801"/>
      <c r="W214" s="2802"/>
      <c r="Y214" s="3928"/>
      <c r="Z214" s="3929"/>
      <c r="AA214" s="3929"/>
      <c r="AB214" s="3929"/>
      <c r="AC214" s="3929"/>
      <c r="AD214" s="3929"/>
      <c r="AE214" s="3929"/>
      <c r="AF214" s="3929"/>
      <c r="AG214" s="3929"/>
      <c r="AH214" s="3929"/>
      <c r="AI214" s="3929"/>
      <c r="AJ214" s="3929"/>
      <c r="AK214" s="3929"/>
      <c r="AL214" s="3929"/>
      <c r="AM214" s="3929"/>
      <c r="AN214" s="4369"/>
      <c r="AO214" s="3930"/>
      <c r="AP214" s="3930"/>
      <c r="AR214" s="2548" t="s">
        <v>8256</v>
      </c>
      <c r="AU214" s="425" t="str">
        <f t="shared" si="4"/>
        <v>Please complete all cells in row</v>
      </c>
      <c r="AV214" s="3132">
        <v>2</v>
      </c>
    </row>
    <row r="215" spans="2:48" ht="15.75" customHeight="1">
      <c r="B215" s="2790" t="s">
        <v>6283</v>
      </c>
      <c r="C215" s="3655"/>
      <c r="D215" s="3655"/>
      <c r="E215" s="3655"/>
      <c r="F215" s="3655"/>
      <c r="G215" s="2792" t="s">
        <v>731</v>
      </c>
      <c r="H215" s="2792">
        <v>3</v>
      </c>
      <c r="I215" s="2801"/>
      <c r="J215" s="2801"/>
      <c r="K215" s="2801"/>
      <c r="L215" s="2801"/>
      <c r="M215" s="2801"/>
      <c r="N215" s="2801"/>
      <c r="O215" s="2802"/>
      <c r="P215" s="2800"/>
      <c r="Q215" s="2803"/>
      <c r="R215" s="2801"/>
      <c r="S215" s="2801"/>
      <c r="T215" s="2801"/>
      <c r="U215" s="2801"/>
      <c r="V215" s="2801"/>
      <c r="W215" s="2802"/>
      <c r="Y215" s="3928"/>
      <c r="Z215" s="3929"/>
      <c r="AA215" s="3929"/>
      <c r="AB215" s="3929"/>
      <c r="AC215" s="3929"/>
      <c r="AD215" s="3929"/>
      <c r="AE215" s="3929"/>
      <c r="AF215" s="3929"/>
      <c r="AG215" s="3929"/>
      <c r="AH215" s="3929"/>
      <c r="AI215" s="3929"/>
      <c r="AJ215" s="3929"/>
      <c r="AK215" s="3929"/>
      <c r="AL215" s="3929"/>
      <c r="AM215" s="3929"/>
      <c r="AN215" s="4369"/>
      <c r="AO215" s="3930"/>
      <c r="AP215" s="3930"/>
      <c r="AR215" s="2548" t="s">
        <v>8257</v>
      </c>
      <c r="AU215" s="425" t="str">
        <f t="shared" si="4"/>
        <v>Please complete all cells in row</v>
      </c>
      <c r="AV215" s="3132">
        <v>2</v>
      </c>
    </row>
    <row r="216" spans="2:48" ht="15.75" customHeight="1">
      <c r="B216" s="2790" t="s">
        <v>6285</v>
      </c>
      <c r="C216" s="3655"/>
      <c r="D216" s="3655"/>
      <c r="E216" s="3655"/>
      <c r="F216" s="3655"/>
      <c r="G216" s="2792" t="s">
        <v>731</v>
      </c>
      <c r="H216" s="2792">
        <v>3</v>
      </c>
      <c r="I216" s="2801"/>
      <c r="J216" s="2801"/>
      <c r="K216" s="2801"/>
      <c r="L216" s="2801"/>
      <c r="M216" s="2801"/>
      <c r="N216" s="2801"/>
      <c r="O216" s="2802"/>
      <c r="P216" s="2800"/>
      <c r="Q216" s="2803"/>
      <c r="R216" s="2801"/>
      <c r="S216" s="2801"/>
      <c r="T216" s="2801"/>
      <c r="U216" s="2801"/>
      <c r="V216" s="2801"/>
      <c r="W216" s="2802"/>
      <c r="Y216" s="3928"/>
      <c r="Z216" s="3929"/>
      <c r="AA216" s="3929"/>
      <c r="AB216" s="3929"/>
      <c r="AC216" s="3929"/>
      <c r="AD216" s="3929"/>
      <c r="AE216" s="3929"/>
      <c r="AF216" s="3929"/>
      <c r="AG216" s="3929"/>
      <c r="AH216" s="3929"/>
      <c r="AI216" s="3929"/>
      <c r="AJ216" s="3929"/>
      <c r="AK216" s="3929"/>
      <c r="AL216" s="3929"/>
      <c r="AM216" s="3929"/>
      <c r="AN216" s="4369"/>
      <c r="AO216" s="3930"/>
      <c r="AP216" s="3930"/>
      <c r="AR216" s="2548" t="s">
        <v>8258</v>
      </c>
      <c r="AU216" s="425" t="str">
        <f t="shared" si="4"/>
        <v>Please complete all cells in row</v>
      </c>
      <c r="AV216" s="3132">
        <v>2</v>
      </c>
    </row>
    <row r="217" spans="2:48" ht="15.75" customHeight="1">
      <c r="B217" s="2790" t="s">
        <v>6287</v>
      </c>
      <c r="C217" s="3655"/>
      <c r="D217" s="3655"/>
      <c r="E217" s="3655"/>
      <c r="F217" s="3655"/>
      <c r="G217" s="2792" t="s">
        <v>731</v>
      </c>
      <c r="H217" s="2792">
        <v>3</v>
      </c>
      <c r="I217" s="2801"/>
      <c r="J217" s="2801"/>
      <c r="K217" s="2801"/>
      <c r="L217" s="2801"/>
      <c r="M217" s="2801"/>
      <c r="N217" s="2801"/>
      <c r="O217" s="2802"/>
      <c r="P217" s="2800"/>
      <c r="Q217" s="2803"/>
      <c r="R217" s="2801"/>
      <c r="S217" s="2801"/>
      <c r="T217" s="2801"/>
      <c r="U217" s="2801"/>
      <c r="V217" s="2801"/>
      <c r="W217" s="2802"/>
      <c r="Y217" s="3928"/>
      <c r="Z217" s="3929"/>
      <c r="AA217" s="3929"/>
      <c r="AB217" s="3929"/>
      <c r="AC217" s="3929"/>
      <c r="AD217" s="3929"/>
      <c r="AE217" s="3929"/>
      <c r="AF217" s="3929"/>
      <c r="AG217" s="3929"/>
      <c r="AH217" s="3929"/>
      <c r="AI217" s="3929"/>
      <c r="AJ217" s="3929"/>
      <c r="AK217" s="3929"/>
      <c r="AL217" s="3929"/>
      <c r="AM217" s="3929"/>
      <c r="AN217" s="4369"/>
      <c r="AO217" s="3930"/>
      <c r="AP217" s="3930"/>
      <c r="AR217" s="2548" t="s">
        <v>8259</v>
      </c>
      <c r="AU217" s="425" t="str">
        <f t="shared" si="4"/>
        <v>Please complete all cells in row</v>
      </c>
      <c r="AV217" s="3132">
        <v>2</v>
      </c>
    </row>
    <row r="218" spans="2:48" ht="15.75" customHeight="1">
      <c r="B218" s="2790" t="s">
        <v>6289</v>
      </c>
      <c r="C218" s="3655"/>
      <c r="D218" s="3655"/>
      <c r="E218" s="3655"/>
      <c r="F218" s="3655"/>
      <c r="G218" s="2792" t="s">
        <v>731</v>
      </c>
      <c r="H218" s="2792">
        <v>3</v>
      </c>
      <c r="I218" s="2801"/>
      <c r="J218" s="2801"/>
      <c r="K218" s="2801"/>
      <c r="L218" s="2801"/>
      <c r="M218" s="2801"/>
      <c r="N218" s="2801"/>
      <c r="O218" s="2802"/>
      <c r="P218" s="2800"/>
      <c r="Q218" s="2803"/>
      <c r="R218" s="2801"/>
      <c r="S218" s="2801"/>
      <c r="T218" s="2801"/>
      <c r="U218" s="2801"/>
      <c r="V218" s="2801"/>
      <c r="W218" s="2802"/>
      <c r="Y218" s="3928"/>
      <c r="Z218" s="3929"/>
      <c r="AA218" s="3929"/>
      <c r="AB218" s="3929"/>
      <c r="AC218" s="3929"/>
      <c r="AD218" s="3929"/>
      <c r="AE218" s="3929"/>
      <c r="AF218" s="3929"/>
      <c r="AG218" s="3929"/>
      <c r="AH218" s="3929"/>
      <c r="AI218" s="3929"/>
      <c r="AJ218" s="3929"/>
      <c r="AK218" s="3929"/>
      <c r="AL218" s="3929"/>
      <c r="AM218" s="3929"/>
      <c r="AN218" s="4369"/>
      <c r="AO218" s="3930"/>
      <c r="AP218" s="3930"/>
      <c r="AR218" s="2548" t="s">
        <v>8260</v>
      </c>
      <c r="AU218" s="425" t="str">
        <f t="shared" si="4"/>
        <v>Please complete all cells in row</v>
      </c>
      <c r="AV218" s="3132">
        <v>2</v>
      </c>
    </row>
    <row r="219" spans="2:48" ht="15.75" customHeight="1">
      <c r="B219" s="2790" t="s">
        <v>6291</v>
      </c>
      <c r="C219" s="3655"/>
      <c r="D219" s="3655"/>
      <c r="E219" s="3655"/>
      <c r="F219" s="3655"/>
      <c r="G219" s="2792" t="s">
        <v>731</v>
      </c>
      <c r="H219" s="2792">
        <v>3</v>
      </c>
      <c r="I219" s="2801"/>
      <c r="J219" s="2801"/>
      <c r="K219" s="2801"/>
      <c r="L219" s="2801"/>
      <c r="M219" s="2801"/>
      <c r="N219" s="2801"/>
      <c r="O219" s="2802"/>
      <c r="P219" s="2800"/>
      <c r="Q219" s="2803"/>
      <c r="R219" s="2801"/>
      <c r="S219" s="2801"/>
      <c r="T219" s="2801"/>
      <c r="U219" s="2801"/>
      <c r="V219" s="2801"/>
      <c r="W219" s="2802"/>
      <c r="Y219" s="3928"/>
      <c r="Z219" s="3929"/>
      <c r="AA219" s="3929"/>
      <c r="AB219" s="3929"/>
      <c r="AC219" s="3929"/>
      <c r="AD219" s="3929"/>
      <c r="AE219" s="3929"/>
      <c r="AF219" s="3929"/>
      <c r="AG219" s="3929"/>
      <c r="AH219" s="3929"/>
      <c r="AI219" s="3929"/>
      <c r="AJ219" s="3929"/>
      <c r="AK219" s="3929"/>
      <c r="AL219" s="3929"/>
      <c r="AM219" s="3929"/>
      <c r="AN219" s="4369"/>
      <c r="AO219" s="3930"/>
      <c r="AP219" s="3930"/>
      <c r="AR219" s="2548" t="s">
        <v>8261</v>
      </c>
      <c r="AU219" s="425" t="str">
        <f t="shared" si="4"/>
        <v>Please complete all cells in row</v>
      </c>
      <c r="AV219" s="3132">
        <v>2</v>
      </c>
    </row>
    <row r="220" spans="2:48" ht="15.75" customHeight="1">
      <c r="B220" s="2790" t="s">
        <v>6293</v>
      </c>
      <c r="C220" s="3655"/>
      <c r="D220" s="3655"/>
      <c r="E220" s="3655"/>
      <c r="F220" s="3655"/>
      <c r="G220" s="2792" t="s">
        <v>731</v>
      </c>
      <c r="H220" s="2792">
        <v>3</v>
      </c>
      <c r="I220" s="2801"/>
      <c r="J220" s="2801"/>
      <c r="K220" s="2801"/>
      <c r="L220" s="2801"/>
      <c r="M220" s="2801"/>
      <c r="N220" s="2801"/>
      <c r="O220" s="2802"/>
      <c r="P220" s="2800"/>
      <c r="Q220" s="2803"/>
      <c r="R220" s="2801"/>
      <c r="S220" s="2801"/>
      <c r="T220" s="2801"/>
      <c r="U220" s="2801"/>
      <c r="V220" s="2801"/>
      <c r="W220" s="2802"/>
      <c r="Y220" s="3928"/>
      <c r="Z220" s="3929"/>
      <c r="AA220" s="3929"/>
      <c r="AB220" s="3929"/>
      <c r="AC220" s="3929"/>
      <c r="AD220" s="3929"/>
      <c r="AE220" s="3929"/>
      <c r="AF220" s="3929"/>
      <c r="AG220" s="3929"/>
      <c r="AH220" s="3929"/>
      <c r="AI220" s="3929"/>
      <c r="AJ220" s="3929"/>
      <c r="AK220" s="3929"/>
      <c r="AL220" s="3929"/>
      <c r="AM220" s="3929"/>
      <c r="AN220" s="4369"/>
      <c r="AO220" s="3930"/>
      <c r="AP220" s="3930"/>
      <c r="AR220" s="2548" t="s">
        <v>8262</v>
      </c>
      <c r="AU220" s="425" t="str">
        <f t="shared" si="4"/>
        <v>Please complete all cells in row</v>
      </c>
      <c r="AV220" s="3132">
        <v>2</v>
      </c>
    </row>
    <row r="221" spans="2:48" ht="15.75" customHeight="1">
      <c r="B221" s="2790" t="s">
        <v>6295</v>
      </c>
      <c r="C221" s="3655"/>
      <c r="D221" s="3655"/>
      <c r="E221" s="3655"/>
      <c r="F221" s="3655"/>
      <c r="G221" s="2792" t="s">
        <v>731</v>
      </c>
      <c r="H221" s="2792">
        <v>3</v>
      </c>
      <c r="I221" s="2801"/>
      <c r="J221" s="2801"/>
      <c r="K221" s="2801"/>
      <c r="L221" s="2801"/>
      <c r="M221" s="2801"/>
      <c r="N221" s="2801"/>
      <c r="O221" s="2802"/>
      <c r="P221" s="2800"/>
      <c r="Q221" s="2803"/>
      <c r="R221" s="2801"/>
      <c r="S221" s="2801"/>
      <c r="T221" s="2801"/>
      <c r="U221" s="2801"/>
      <c r="V221" s="2801"/>
      <c r="W221" s="2802"/>
      <c r="Y221" s="3928"/>
      <c r="Z221" s="3929"/>
      <c r="AA221" s="3929"/>
      <c r="AB221" s="3929"/>
      <c r="AC221" s="3929"/>
      <c r="AD221" s="3929"/>
      <c r="AE221" s="3929"/>
      <c r="AF221" s="3929"/>
      <c r="AG221" s="3929"/>
      <c r="AH221" s="3929"/>
      <c r="AI221" s="3929"/>
      <c r="AJ221" s="3929"/>
      <c r="AK221" s="3929"/>
      <c r="AL221" s="3929"/>
      <c r="AM221" s="3929"/>
      <c r="AN221" s="4369"/>
      <c r="AO221" s="3930"/>
      <c r="AP221" s="3930"/>
      <c r="AR221" s="2548" t="s">
        <v>8263</v>
      </c>
      <c r="AU221" s="425" t="str">
        <f t="shared" si="4"/>
        <v>Please complete all cells in row</v>
      </c>
      <c r="AV221" s="3132">
        <v>2</v>
      </c>
    </row>
    <row r="222" spans="2:48" ht="15.75" customHeight="1">
      <c r="B222" s="2790" t="s">
        <v>6297</v>
      </c>
      <c r="C222" s="3655"/>
      <c r="D222" s="3655"/>
      <c r="E222" s="3655"/>
      <c r="F222" s="3655"/>
      <c r="G222" s="2792" t="s">
        <v>731</v>
      </c>
      <c r="H222" s="2792">
        <v>3</v>
      </c>
      <c r="I222" s="2801"/>
      <c r="J222" s="2801"/>
      <c r="K222" s="2801"/>
      <c r="L222" s="2801"/>
      <c r="M222" s="2801"/>
      <c r="N222" s="2801"/>
      <c r="O222" s="2802"/>
      <c r="P222" s="2800"/>
      <c r="Q222" s="2803"/>
      <c r="R222" s="2801"/>
      <c r="S222" s="2801"/>
      <c r="T222" s="2801"/>
      <c r="U222" s="2801"/>
      <c r="V222" s="2801"/>
      <c r="W222" s="2802"/>
      <c r="Y222" s="3928"/>
      <c r="Z222" s="3929"/>
      <c r="AA222" s="3929"/>
      <c r="AB222" s="3929"/>
      <c r="AC222" s="3929"/>
      <c r="AD222" s="3929"/>
      <c r="AE222" s="3929"/>
      <c r="AF222" s="3929"/>
      <c r="AG222" s="3929"/>
      <c r="AH222" s="3929"/>
      <c r="AI222" s="3929"/>
      <c r="AJ222" s="3929"/>
      <c r="AK222" s="3929"/>
      <c r="AL222" s="3929"/>
      <c r="AM222" s="3929"/>
      <c r="AN222" s="4369"/>
      <c r="AO222" s="3930"/>
      <c r="AP222" s="3930"/>
      <c r="AR222" s="2548" t="s">
        <v>8264</v>
      </c>
      <c r="AU222" s="425" t="str">
        <f t="shared" si="4"/>
        <v>Please complete all cells in row</v>
      </c>
      <c r="AV222" s="3132">
        <v>2</v>
      </c>
    </row>
    <row r="223" spans="2:48" ht="15.75" customHeight="1">
      <c r="B223" s="2790" t="s">
        <v>6299</v>
      </c>
      <c r="C223" s="3655"/>
      <c r="D223" s="3655"/>
      <c r="E223" s="3655"/>
      <c r="F223" s="3655"/>
      <c r="G223" s="2792" t="s">
        <v>731</v>
      </c>
      <c r="H223" s="2792">
        <v>3</v>
      </c>
      <c r="I223" s="2801"/>
      <c r="J223" s="2801"/>
      <c r="K223" s="2801"/>
      <c r="L223" s="2801"/>
      <c r="M223" s="2801"/>
      <c r="N223" s="2801"/>
      <c r="O223" s="2802"/>
      <c r="P223" s="2800"/>
      <c r="Q223" s="2803"/>
      <c r="R223" s="2801"/>
      <c r="S223" s="2801"/>
      <c r="T223" s="2801"/>
      <c r="U223" s="2801"/>
      <c r="V223" s="2801"/>
      <c r="W223" s="2802"/>
      <c r="Y223" s="3928"/>
      <c r="Z223" s="3929"/>
      <c r="AA223" s="3929"/>
      <c r="AB223" s="3929"/>
      <c r="AC223" s="3929"/>
      <c r="AD223" s="3929"/>
      <c r="AE223" s="3929"/>
      <c r="AF223" s="3929"/>
      <c r="AG223" s="3929"/>
      <c r="AH223" s="3929"/>
      <c r="AI223" s="3929"/>
      <c r="AJ223" s="3929"/>
      <c r="AK223" s="3929"/>
      <c r="AL223" s="3929"/>
      <c r="AM223" s="3929"/>
      <c r="AN223" s="4369"/>
      <c r="AO223" s="3930"/>
      <c r="AP223" s="3930"/>
      <c r="AR223" s="2548" t="s">
        <v>8265</v>
      </c>
      <c r="AU223" s="425" t="str">
        <f t="shared" si="4"/>
        <v>Please complete all cells in row</v>
      </c>
      <c r="AV223" s="3132">
        <v>2</v>
      </c>
    </row>
    <row r="224" spans="2:48" ht="15.75" customHeight="1">
      <c r="B224" s="2790" t="s">
        <v>6301</v>
      </c>
      <c r="C224" s="3655"/>
      <c r="D224" s="3655"/>
      <c r="E224" s="3655"/>
      <c r="F224" s="3655"/>
      <c r="G224" s="2792" t="s">
        <v>731</v>
      </c>
      <c r="H224" s="2792">
        <v>3</v>
      </c>
      <c r="I224" s="2801"/>
      <c r="J224" s="2801"/>
      <c r="K224" s="2801"/>
      <c r="L224" s="2801"/>
      <c r="M224" s="2801"/>
      <c r="N224" s="2801"/>
      <c r="O224" s="2802"/>
      <c r="P224" s="2800"/>
      <c r="Q224" s="2803"/>
      <c r="R224" s="2801"/>
      <c r="S224" s="2801"/>
      <c r="T224" s="2801"/>
      <c r="U224" s="2801"/>
      <c r="V224" s="2801"/>
      <c r="W224" s="2802"/>
      <c r="Y224" s="3928"/>
      <c r="Z224" s="3929"/>
      <c r="AA224" s="3929"/>
      <c r="AB224" s="3929"/>
      <c r="AC224" s="3929"/>
      <c r="AD224" s="3929"/>
      <c r="AE224" s="3929"/>
      <c r="AF224" s="3929"/>
      <c r="AG224" s="3929"/>
      <c r="AH224" s="3929"/>
      <c r="AI224" s="3929"/>
      <c r="AJ224" s="3929"/>
      <c r="AK224" s="3929"/>
      <c r="AL224" s="3929"/>
      <c r="AM224" s="3929"/>
      <c r="AN224" s="4369"/>
      <c r="AO224" s="3930"/>
      <c r="AP224" s="3930"/>
      <c r="AR224" s="2548" t="s">
        <v>8266</v>
      </c>
      <c r="AU224" s="425" t="str">
        <f t="shared" si="4"/>
        <v>Please complete all cells in row</v>
      </c>
      <c r="AV224" s="3132">
        <v>2</v>
      </c>
    </row>
    <row r="225" spans="2:48" ht="15.75" customHeight="1">
      <c r="B225" s="2790" t="s">
        <v>6303</v>
      </c>
      <c r="C225" s="3655"/>
      <c r="D225" s="3655"/>
      <c r="E225" s="3655"/>
      <c r="F225" s="3655"/>
      <c r="G225" s="2792" t="s">
        <v>731</v>
      </c>
      <c r="H225" s="2792">
        <v>3</v>
      </c>
      <c r="I225" s="2801"/>
      <c r="J225" s="2801"/>
      <c r="K225" s="2801"/>
      <c r="L225" s="2801"/>
      <c r="M225" s="2801"/>
      <c r="N225" s="2801"/>
      <c r="O225" s="2802"/>
      <c r="P225" s="2800"/>
      <c r="Q225" s="2803"/>
      <c r="R225" s="2801"/>
      <c r="S225" s="2801"/>
      <c r="T225" s="2801"/>
      <c r="U225" s="2801"/>
      <c r="V225" s="2801"/>
      <c r="W225" s="2802"/>
      <c r="Y225" s="3928"/>
      <c r="Z225" s="3929"/>
      <c r="AA225" s="3929"/>
      <c r="AB225" s="3929"/>
      <c r="AC225" s="3929"/>
      <c r="AD225" s="3929"/>
      <c r="AE225" s="3929"/>
      <c r="AF225" s="3929"/>
      <c r="AG225" s="3929"/>
      <c r="AH225" s="3929"/>
      <c r="AI225" s="3929"/>
      <c r="AJ225" s="3929"/>
      <c r="AK225" s="3929"/>
      <c r="AL225" s="3929"/>
      <c r="AM225" s="3929"/>
      <c r="AN225" s="4369"/>
      <c r="AO225" s="3930"/>
      <c r="AP225" s="3930"/>
      <c r="AR225" s="2548" t="s">
        <v>8267</v>
      </c>
      <c r="AU225" s="425" t="str">
        <f t="shared" si="4"/>
        <v>Please complete all cells in row</v>
      </c>
      <c r="AV225" s="3132">
        <v>2</v>
      </c>
    </row>
    <row r="226" spans="2:48" ht="15.75" customHeight="1">
      <c r="B226" s="2790" t="s">
        <v>6305</v>
      </c>
      <c r="C226" s="3655"/>
      <c r="D226" s="3655"/>
      <c r="E226" s="3655"/>
      <c r="F226" s="3655"/>
      <c r="G226" s="2792" t="s">
        <v>731</v>
      </c>
      <c r="H226" s="2792">
        <v>3</v>
      </c>
      <c r="I226" s="2801"/>
      <c r="J226" s="2801"/>
      <c r="K226" s="2801"/>
      <c r="L226" s="2801"/>
      <c r="M226" s="2801"/>
      <c r="N226" s="2801"/>
      <c r="O226" s="2802"/>
      <c r="P226" s="2800"/>
      <c r="Q226" s="2803"/>
      <c r="R226" s="2801"/>
      <c r="S226" s="2801"/>
      <c r="T226" s="2801"/>
      <c r="U226" s="2801"/>
      <c r="V226" s="2801"/>
      <c r="W226" s="2802"/>
      <c r="Y226" s="3928"/>
      <c r="Z226" s="3929"/>
      <c r="AA226" s="3929"/>
      <c r="AB226" s="3929"/>
      <c r="AC226" s="3929"/>
      <c r="AD226" s="3929"/>
      <c r="AE226" s="3929"/>
      <c r="AF226" s="3929"/>
      <c r="AG226" s="3929"/>
      <c r="AH226" s="3929"/>
      <c r="AI226" s="3929"/>
      <c r="AJ226" s="3929"/>
      <c r="AK226" s="3929"/>
      <c r="AL226" s="3929"/>
      <c r="AM226" s="3929"/>
      <c r="AN226" s="4369"/>
      <c r="AO226" s="3930"/>
      <c r="AP226" s="3930"/>
      <c r="AR226" s="2548" t="s">
        <v>8268</v>
      </c>
      <c r="AU226" s="425" t="str">
        <f t="shared" si="4"/>
        <v>Please complete all cells in row</v>
      </c>
      <c r="AV226" s="3132">
        <v>2</v>
      </c>
    </row>
    <row r="227" spans="2:48" ht="15.75" customHeight="1">
      <c r="B227" s="2790" t="s">
        <v>6307</v>
      </c>
      <c r="C227" s="3655"/>
      <c r="D227" s="3655"/>
      <c r="E227" s="3655"/>
      <c r="F227" s="3655"/>
      <c r="G227" s="2792" t="s">
        <v>731</v>
      </c>
      <c r="H227" s="2792">
        <v>3</v>
      </c>
      <c r="I227" s="2801"/>
      <c r="J227" s="2801"/>
      <c r="K227" s="2801"/>
      <c r="L227" s="2801"/>
      <c r="M227" s="2801"/>
      <c r="N227" s="2801"/>
      <c r="O227" s="2802"/>
      <c r="P227" s="2800"/>
      <c r="Q227" s="2803"/>
      <c r="R227" s="2801"/>
      <c r="S227" s="2801"/>
      <c r="T227" s="2801"/>
      <c r="U227" s="2801"/>
      <c r="V227" s="2801"/>
      <c r="W227" s="2802"/>
      <c r="Y227" s="3928"/>
      <c r="Z227" s="3929"/>
      <c r="AA227" s="3929"/>
      <c r="AB227" s="3929"/>
      <c r="AC227" s="3929"/>
      <c r="AD227" s="3929"/>
      <c r="AE227" s="3929"/>
      <c r="AF227" s="3929"/>
      <c r="AG227" s="3929"/>
      <c r="AH227" s="3929"/>
      <c r="AI227" s="3929"/>
      <c r="AJ227" s="3929"/>
      <c r="AK227" s="3929"/>
      <c r="AL227" s="3929"/>
      <c r="AM227" s="3929"/>
      <c r="AN227" s="4369"/>
      <c r="AO227" s="3930"/>
      <c r="AP227" s="3930"/>
      <c r="AR227" s="2548" t="s">
        <v>8269</v>
      </c>
      <c r="AU227" s="425" t="str">
        <f t="shared" si="4"/>
        <v>Please complete all cells in row</v>
      </c>
      <c r="AV227" s="3132">
        <v>2</v>
      </c>
    </row>
    <row r="228" spans="2:48" ht="15.75" customHeight="1">
      <c r="B228" s="2790" t="s">
        <v>6309</v>
      </c>
      <c r="C228" s="3655"/>
      <c r="D228" s="3655"/>
      <c r="E228" s="3655"/>
      <c r="F228" s="3655"/>
      <c r="G228" s="2792" t="s">
        <v>731</v>
      </c>
      <c r="H228" s="2792">
        <v>3</v>
      </c>
      <c r="I228" s="2801"/>
      <c r="J228" s="2801"/>
      <c r="K228" s="2801"/>
      <c r="L228" s="2801"/>
      <c r="M228" s="2801"/>
      <c r="N228" s="2801"/>
      <c r="O228" s="2802"/>
      <c r="P228" s="2800"/>
      <c r="Q228" s="2803"/>
      <c r="R228" s="2801"/>
      <c r="S228" s="2801"/>
      <c r="T228" s="2801"/>
      <c r="U228" s="2801"/>
      <c r="V228" s="2801"/>
      <c r="W228" s="2802"/>
      <c r="Y228" s="3928"/>
      <c r="Z228" s="3929"/>
      <c r="AA228" s="3929"/>
      <c r="AB228" s="3929"/>
      <c r="AC228" s="3929"/>
      <c r="AD228" s="3929"/>
      <c r="AE228" s="3929"/>
      <c r="AF228" s="3929"/>
      <c r="AG228" s="3929"/>
      <c r="AH228" s="3929"/>
      <c r="AI228" s="3929"/>
      <c r="AJ228" s="3929"/>
      <c r="AK228" s="3929"/>
      <c r="AL228" s="3929"/>
      <c r="AM228" s="3929"/>
      <c r="AN228" s="4369"/>
      <c r="AO228" s="3930"/>
      <c r="AP228" s="3930"/>
      <c r="AR228" s="2548" t="s">
        <v>8270</v>
      </c>
      <c r="AU228" s="425" t="str">
        <f t="shared" si="4"/>
        <v>Please complete all cells in row</v>
      </c>
      <c r="AV228" s="3132">
        <v>2</v>
      </c>
    </row>
    <row r="229" spans="2:48" ht="15.75" customHeight="1">
      <c r="B229" s="2790" t="s">
        <v>6311</v>
      </c>
      <c r="C229" s="3655"/>
      <c r="D229" s="3655"/>
      <c r="E229" s="3655"/>
      <c r="F229" s="3655"/>
      <c r="G229" s="2792" t="s">
        <v>731</v>
      </c>
      <c r="H229" s="2792">
        <v>3</v>
      </c>
      <c r="I229" s="2801"/>
      <c r="J229" s="2801"/>
      <c r="K229" s="2801"/>
      <c r="L229" s="2801"/>
      <c r="M229" s="2801"/>
      <c r="N229" s="2801"/>
      <c r="O229" s="2802"/>
      <c r="P229" s="2800"/>
      <c r="Q229" s="2803"/>
      <c r="R229" s="2801"/>
      <c r="S229" s="2801"/>
      <c r="T229" s="2801"/>
      <c r="U229" s="2801"/>
      <c r="V229" s="2801"/>
      <c r="W229" s="2802"/>
      <c r="Y229" s="3928"/>
      <c r="Z229" s="3929"/>
      <c r="AA229" s="3929"/>
      <c r="AB229" s="3929"/>
      <c r="AC229" s="3929"/>
      <c r="AD229" s="3929"/>
      <c r="AE229" s="3929"/>
      <c r="AF229" s="3929"/>
      <c r="AG229" s="3929"/>
      <c r="AH229" s="3929"/>
      <c r="AI229" s="3929"/>
      <c r="AJ229" s="3929"/>
      <c r="AK229" s="3929"/>
      <c r="AL229" s="3929"/>
      <c r="AM229" s="3929"/>
      <c r="AN229" s="4369"/>
      <c r="AO229" s="3930"/>
      <c r="AP229" s="3930"/>
      <c r="AR229" s="2548" t="s">
        <v>8271</v>
      </c>
      <c r="AU229" s="425" t="str">
        <f t="shared" si="4"/>
        <v>Please complete all cells in row</v>
      </c>
      <c r="AV229" s="3132">
        <v>2</v>
      </c>
    </row>
    <row r="230" spans="2:48" ht="15.75" customHeight="1">
      <c r="B230" s="2790" t="s">
        <v>6313</v>
      </c>
      <c r="C230" s="3655"/>
      <c r="D230" s="3655"/>
      <c r="E230" s="3655"/>
      <c r="F230" s="3655"/>
      <c r="G230" s="2792" t="s">
        <v>731</v>
      </c>
      <c r="H230" s="2792">
        <v>3</v>
      </c>
      <c r="I230" s="2801"/>
      <c r="J230" s="2801"/>
      <c r="K230" s="2801"/>
      <c r="L230" s="2801"/>
      <c r="M230" s="2801"/>
      <c r="N230" s="2801"/>
      <c r="O230" s="2802"/>
      <c r="P230" s="2800"/>
      <c r="Q230" s="2803"/>
      <c r="R230" s="2801"/>
      <c r="S230" s="2801"/>
      <c r="T230" s="2801"/>
      <c r="U230" s="2801"/>
      <c r="V230" s="2801"/>
      <c r="W230" s="2802"/>
      <c r="Y230" s="3928"/>
      <c r="Z230" s="3929"/>
      <c r="AA230" s="3929"/>
      <c r="AB230" s="3929"/>
      <c r="AC230" s="3929"/>
      <c r="AD230" s="3929"/>
      <c r="AE230" s="3929"/>
      <c r="AF230" s="3929"/>
      <c r="AG230" s="3929"/>
      <c r="AH230" s="3929"/>
      <c r="AI230" s="3929"/>
      <c r="AJ230" s="3929"/>
      <c r="AK230" s="3929"/>
      <c r="AL230" s="3929"/>
      <c r="AM230" s="3929"/>
      <c r="AN230" s="4369"/>
      <c r="AO230" s="3930"/>
      <c r="AP230" s="3930"/>
      <c r="AR230" s="2548" t="s">
        <v>8272</v>
      </c>
      <c r="AU230" s="425" t="str">
        <f t="shared" si="4"/>
        <v>Please complete all cells in row</v>
      </c>
      <c r="AV230" s="3132">
        <v>2</v>
      </c>
    </row>
    <row r="231" spans="2:48" ht="15.75" customHeight="1">
      <c r="B231" s="2790" t="s">
        <v>6315</v>
      </c>
      <c r="C231" s="3655"/>
      <c r="D231" s="3655"/>
      <c r="E231" s="3655"/>
      <c r="F231" s="3655"/>
      <c r="G231" s="2792" t="s">
        <v>731</v>
      </c>
      <c r="H231" s="2792">
        <v>3</v>
      </c>
      <c r="I231" s="2801"/>
      <c r="J231" s="2801"/>
      <c r="K231" s="2801"/>
      <c r="L231" s="2801"/>
      <c r="M231" s="2801"/>
      <c r="N231" s="2801"/>
      <c r="O231" s="2802"/>
      <c r="P231" s="2800"/>
      <c r="Q231" s="2803"/>
      <c r="R231" s="2801"/>
      <c r="S231" s="2801"/>
      <c r="T231" s="2801"/>
      <c r="U231" s="2801"/>
      <c r="V231" s="2801"/>
      <c r="W231" s="2802"/>
      <c r="Y231" s="3928"/>
      <c r="Z231" s="3929"/>
      <c r="AA231" s="3929"/>
      <c r="AB231" s="3929"/>
      <c r="AC231" s="3929"/>
      <c r="AD231" s="3929"/>
      <c r="AE231" s="3929"/>
      <c r="AF231" s="3929"/>
      <c r="AG231" s="3929"/>
      <c r="AH231" s="3929"/>
      <c r="AI231" s="3929"/>
      <c r="AJ231" s="3929"/>
      <c r="AK231" s="3929"/>
      <c r="AL231" s="3929"/>
      <c r="AM231" s="3929"/>
      <c r="AN231" s="4369"/>
      <c r="AO231" s="3930"/>
      <c r="AP231" s="3930"/>
      <c r="AR231" s="2548" t="s">
        <v>8273</v>
      </c>
      <c r="AU231" s="425" t="str">
        <f t="shared" si="4"/>
        <v>Please complete all cells in row</v>
      </c>
      <c r="AV231" s="3132">
        <v>2</v>
      </c>
    </row>
    <row r="232" spans="2:48" ht="15.75" customHeight="1">
      <c r="B232" s="2790" t="s">
        <v>6317</v>
      </c>
      <c r="C232" s="3655"/>
      <c r="D232" s="3655"/>
      <c r="E232" s="3655"/>
      <c r="F232" s="3655"/>
      <c r="G232" s="2792" t="s">
        <v>731</v>
      </c>
      <c r="H232" s="2792">
        <v>3</v>
      </c>
      <c r="I232" s="2801"/>
      <c r="J232" s="2801"/>
      <c r="K232" s="2801"/>
      <c r="L232" s="2801"/>
      <c r="M232" s="2801"/>
      <c r="N232" s="2801"/>
      <c r="O232" s="2802"/>
      <c r="P232" s="2800"/>
      <c r="Q232" s="2803"/>
      <c r="R232" s="2801"/>
      <c r="S232" s="2801"/>
      <c r="T232" s="2801"/>
      <c r="U232" s="2801"/>
      <c r="V232" s="2801"/>
      <c r="W232" s="2802"/>
      <c r="Y232" s="3928"/>
      <c r="Z232" s="3929"/>
      <c r="AA232" s="3929"/>
      <c r="AB232" s="3929"/>
      <c r="AC232" s="3929"/>
      <c r="AD232" s="3929"/>
      <c r="AE232" s="3929"/>
      <c r="AF232" s="3929"/>
      <c r="AG232" s="3929"/>
      <c r="AH232" s="3929"/>
      <c r="AI232" s="3929"/>
      <c r="AJ232" s="3929"/>
      <c r="AK232" s="3929"/>
      <c r="AL232" s="3929"/>
      <c r="AM232" s="3929"/>
      <c r="AN232" s="4369"/>
      <c r="AO232" s="3930"/>
      <c r="AP232" s="3930"/>
      <c r="AR232" s="2548" t="s">
        <v>8274</v>
      </c>
      <c r="AU232" s="425" t="str">
        <f t="shared" si="4"/>
        <v>Please complete all cells in row</v>
      </c>
      <c r="AV232" s="3132">
        <v>2</v>
      </c>
    </row>
    <row r="233" spans="2:48" ht="15.75" customHeight="1">
      <c r="B233" s="2790" t="s">
        <v>6319</v>
      </c>
      <c r="C233" s="3655"/>
      <c r="D233" s="3655"/>
      <c r="E233" s="3655"/>
      <c r="F233" s="3655"/>
      <c r="G233" s="2792" t="s">
        <v>731</v>
      </c>
      <c r="H233" s="2792">
        <v>3</v>
      </c>
      <c r="I233" s="2801"/>
      <c r="J233" s="2801"/>
      <c r="K233" s="2801"/>
      <c r="L233" s="2801"/>
      <c r="M233" s="2801"/>
      <c r="N233" s="2801"/>
      <c r="O233" s="2802"/>
      <c r="P233" s="2800"/>
      <c r="Q233" s="2803"/>
      <c r="R233" s="2801"/>
      <c r="S233" s="2801"/>
      <c r="T233" s="2801"/>
      <c r="U233" s="2801"/>
      <c r="V233" s="2801"/>
      <c r="W233" s="2802"/>
      <c r="Y233" s="3928"/>
      <c r="Z233" s="3929"/>
      <c r="AA233" s="3929"/>
      <c r="AB233" s="3929"/>
      <c r="AC233" s="3929"/>
      <c r="AD233" s="3929"/>
      <c r="AE233" s="3929"/>
      <c r="AF233" s="3929"/>
      <c r="AG233" s="3929"/>
      <c r="AH233" s="3929"/>
      <c r="AI233" s="3929"/>
      <c r="AJ233" s="3929"/>
      <c r="AK233" s="3929"/>
      <c r="AL233" s="3929"/>
      <c r="AM233" s="3929"/>
      <c r="AN233" s="4369"/>
      <c r="AO233" s="3930"/>
      <c r="AP233" s="3930"/>
      <c r="AR233" s="2548" t="s">
        <v>8275</v>
      </c>
      <c r="AU233" s="425" t="str">
        <f t="shared" si="4"/>
        <v>Please complete all cells in row</v>
      </c>
      <c r="AV233" s="3132">
        <v>2</v>
      </c>
    </row>
    <row r="234" spans="2:48" ht="15.75" customHeight="1">
      <c r="B234" s="2790" t="s">
        <v>6321</v>
      </c>
      <c r="C234" s="3655"/>
      <c r="D234" s="3655"/>
      <c r="E234" s="3655"/>
      <c r="F234" s="3655"/>
      <c r="G234" s="2792" t="s">
        <v>731</v>
      </c>
      <c r="H234" s="2792">
        <v>3</v>
      </c>
      <c r="I234" s="2801"/>
      <c r="J234" s="2801"/>
      <c r="K234" s="2801"/>
      <c r="L234" s="2801"/>
      <c r="M234" s="2801"/>
      <c r="N234" s="2801"/>
      <c r="O234" s="2802"/>
      <c r="P234" s="2800"/>
      <c r="Q234" s="2803"/>
      <c r="R234" s="2801"/>
      <c r="S234" s="2801"/>
      <c r="T234" s="2801"/>
      <c r="U234" s="2801"/>
      <c r="V234" s="2801"/>
      <c r="W234" s="2802"/>
      <c r="Y234" s="3928"/>
      <c r="Z234" s="3929"/>
      <c r="AA234" s="3929"/>
      <c r="AB234" s="3929"/>
      <c r="AC234" s="3929"/>
      <c r="AD234" s="3929"/>
      <c r="AE234" s="3929"/>
      <c r="AF234" s="3929"/>
      <c r="AG234" s="3929"/>
      <c r="AH234" s="3929"/>
      <c r="AI234" s="3929"/>
      <c r="AJ234" s="3929"/>
      <c r="AK234" s="3929"/>
      <c r="AL234" s="3929"/>
      <c r="AM234" s="3929"/>
      <c r="AN234" s="4369"/>
      <c r="AO234" s="3930"/>
      <c r="AP234" s="3930"/>
      <c r="AR234" s="2548" t="s">
        <v>8276</v>
      </c>
      <c r="AU234" s="425" t="str">
        <f t="shared" si="4"/>
        <v>Please complete all cells in row</v>
      </c>
      <c r="AV234" s="3132">
        <v>2</v>
      </c>
    </row>
    <row r="235" spans="2:48" ht="15.75" customHeight="1">
      <c r="B235" s="2790" t="s">
        <v>6323</v>
      </c>
      <c r="C235" s="3655"/>
      <c r="D235" s="3655"/>
      <c r="E235" s="3655"/>
      <c r="F235" s="3655"/>
      <c r="G235" s="2792" t="s">
        <v>731</v>
      </c>
      <c r="H235" s="2792">
        <v>3</v>
      </c>
      <c r="I235" s="2801"/>
      <c r="J235" s="2801"/>
      <c r="K235" s="2801"/>
      <c r="L235" s="2801"/>
      <c r="M235" s="2801"/>
      <c r="N235" s="2801"/>
      <c r="O235" s="2802"/>
      <c r="P235" s="2800"/>
      <c r="Q235" s="2803"/>
      <c r="R235" s="2801"/>
      <c r="S235" s="2801"/>
      <c r="T235" s="2801"/>
      <c r="U235" s="2801"/>
      <c r="V235" s="2801"/>
      <c r="W235" s="2802"/>
      <c r="Y235" s="3928"/>
      <c r="Z235" s="3929"/>
      <c r="AA235" s="3929"/>
      <c r="AB235" s="3929"/>
      <c r="AC235" s="3929"/>
      <c r="AD235" s="3929"/>
      <c r="AE235" s="3929"/>
      <c r="AF235" s="3929"/>
      <c r="AG235" s="3929"/>
      <c r="AH235" s="3929"/>
      <c r="AI235" s="3929"/>
      <c r="AJ235" s="3929"/>
      <c r="AK235" s="3929"/>
      <c r="AL235" s="3929"/>
      <c r="AM235" s="3929"/>
      <c r="AN235" s="4369"/>
      <c r="AO235" s="3930"/>
      <c r="AP235" s="3930"/>
      <c r="AR235" s="2548" t="s">
        <v>8277</v>
      </c>
      <c r="AU235" s="425" t="str">
        <f t="shared" si="4"/>
        <v>Please complete all cells in row</v>
      </c>
      <c r="AV235" s="3132">
        <v>2</v>
      </c>
    </row>
    <row r="236" spans="2:48" ht="15.75" customHeight="1">
      <c r="B236" s="2790" t="s">
        <v>6325</v>
      </c>
      <c r="C236" s="3655"/>
      <c r="D236" s="3655"/>
      <c r="E236" s="3655"/>
      <c r="F236" s="3655"/>
      <c r="G236" s="2792" t="s">
        <v>731</v>
      </c>
      <c r="H236" s="2792">
        <v>3</v>
      </c>
      <c r="I236" s="2801"/>
      <c r="J236" s="2801"/>
      <c r="K236" s="2801"/>
      <c r="L236" s="2801"/>
      <c r="M236" s="2801"/>
      <c r="N236" s="2801"/>
      <c r="O236" s="2802"/>
      <c r="P236" s="2800"/>
      <c r="Q236" s="2803"/>
      <c r="R236" s="2801"/>
      <c r="S236" s="2801"/>
      <c r="T236" s="2801"/>
      <c r="U236" s="2801"/>
      <c r="V236" s="2801"/>
      <c r="W236" s="2802"/>
      <c r="Y236" s="3928"/>
      <c r="Z236" s="3929"/>
      <c r="AA236" s="3929"/>
      <c r="AB236" s="3929"/>
      <c r="AC236" s="3929"/>
      <c r="AD236" s="3929"/>
      <c r="AE236" s="3929"/>
      <c r="AF236" s="3929"/>
      <c r="AG236" s="3929"/>
      <c r="AH236" s="3929"/>
      <c r="AI236" s="3929"/>
      <c r="AJ236" s="3929"/>
      <c r="AK236" s="3929"/>
      <c r="AL236" s="3929"/>
      <c r="AM236" s="3929"/>
      <c r="AN236" s="4369"/>
      <c r="AO236" s="3930"/>
      <c r="AP236" s="3930"/>
      <c r="AR236" s="2548" t="s">
        <v>8278</v>
      </c>
      <c r="AU236" s="425" t="str">
        <f t="shared" si="4"/>
        <v>Please complete all cells in row</v>
      </c>
      <c r="AV236" s="3132">
        <v>2</v>
      </c>
    </row>
    <row r="237" spans="2:48" ht="15.75" customHeight="1">
      <c r="B237" s="2790" t="s">
        <v>6327</v>
      </c>
      <c r="C237" s="3655"/>
      <c r="D237" s="3655"/>
      <c r="E237" s="3655"/>
      <c r="F237" s="3655"/>
      <c r="G237" s="2792" t="s">
        <v>731</v>
      </c>
      <c r="H237" s="2792">
        <v>3</v>
      </c>
      <c r="I237" s="2801"/>
      <c r="J237" s="2801"/>
      <c r="K237" s="2801"/>
      <c r="L237" s="2801"/>
      <c r="M237" s="2801"/>
      <c r="N237" s="2801"/>
      <c r="O237" s="2802"/>
      <c r="P237" s="2800"/>
      <c r="Q237" s="2803"/>
      <c r="R237" s="2801"/>
      <c r="S237" s="2801"/>
      <c r="T237" s="2801"/>
      <c r="U237" s="2801"/>
      <c r="V237" s="2801"/>
      <c r="W237" s="2802"/>
      <c r="Y237" s="3928"/>
      <c r="Z237" s="3929"/>
      <c r="AA237" s="3929"/>
      <c r="AB237" s="3929"/>
      <c r="AC237" s="3929"/>
      <c r="AD237" s="3929"/>
      <c r="AE237" s="3929"/>
      <c r="AF237" s="3929"/>
      <c r="AG237" s="3929"/>
      <c r="AH237" s="3929"/>
      <c r="AI237" s="3929"/>
      <c r="AJ237" s="3929"/>
      <c r="AK237" s="3929"/>
      <c r="AL237" s="3929"/>
      <c r="AM237" s="3929"/>
      <c r="AN237" s="4369"/>
      <c r="AO237" s="3930"/>
      <c r="AP237" s="3930"/>
      <c r="AR237" s="2548" t="s">
        <v>8279</v>
      </c>
      <c r="AU237" s="425" t="str">
        <f t="shared" si="4"/>
        <v>Please complete all cells in row</v>
      </c>
      <c r="AV237" s="3132">
        <v>2</v>
      </c>
    </row>
    <row r="238" spans="2:48" ht="15.75" customHeight="1">
      <c r="B238" s="2790" t="s">
        <v>6329</v>
      </c>
      <c r="C238" s="3655"/>
      <c r="D238" s="3655"/>
      <c r="E238" s="3655"/>
      <c r="F238" s="3655"/>
      <c r="G238" s="2792" t="s">
        <v>731</v>
      </c>
      <c r="H238" s="2792">
        <v>3</v>
      </c>
      <c r="I238" s="2801"/>
      <c r="J238" s="2801"/>
      <c r="K238" s="2801"/>
      <c r="L238" s="2801"/>
      <c r="M238" s="2801"/>
      <c r="N238" s="2801"/>
      <c r="O238" s="2802"/>
      <c r="P238" s="2800"/>
      <c r="Q238" s="2803"/>
      <c r="R238" s="2801"/>
      <c r="S238" s="2801"/>
      <c r="T238" s="2801"/>
      <c r="U238" s="2801"/>
      <c r="V238" s="2801"/>
      <c r="W238" s="2802"/>
      <c r="Y238" s="3928"/>
      <c r="Z238" s="3929"/>
      <c r="AA238" s="3929"/>
      <c r="AB238" s="3929"/>
      <c r="AC238" s="3929"/>
      <c r="AD238" s="3929"/>
      <c r="AE238" s="3929"/>
      <c r="AF238" s="3929"/>
      <c r="AG238" s="3929"/>
      <c r="AH238" s="3929"/>
      <c r="AI238" s="3929"/>
      <c r="AJ238" s="3929"/>
      <c r="AK238" s="3929"/>
      <c r="AL238" s="3929"/>
      <c r="AM238" s="3929"/>
      <c r="AN238" s="4369"/>
      <c r="AO238" s="3930"/>
      <c r="AP238" s="3930"/>
      <c r="AR238" s="2548" t="s">
        <v>8280</v>
      </c>
      <c r="AU238" s="425" t="str">
        <f t="shared" si="4"/>
        <v>Please complete all cells in row</v>
      </c>
      <c r="AV238" s="3132">
        <v>2</v>
      </c>
    </row>
    <row r="239" spans="2:48" ht="15.75" customHeight="1">
      <c r="B239" s="2790" t="s">
        <v>6331</v>
      </c>
      <c r="C239" s="3655"/>
      <c r="D239" s="3655"/>
      <c r="E239" s="3655"/>
      <c r="F239" s="3655"/>
      <c r="G239" s="2792" t="s">
        <v>731</v>
      </c>
      <c r="H239" s="2792">
        <v>3</v>
      </c>
      <c r="I239" s="2801"/>
      <c r="J239" s="2801"/>
      <c r="K239" s="2801"/>
      <c r="L239" s="2801"/>
      <c r="M239" s="2801"/>
      <c r="N239" s="2801"/>
      <c r="O239" s="2802"/>
      <c r="P239" s="2800"/>
      <c r="Q239" s="2803"/>
      <c r="R239" s="2801"/>
      <c r="S239" s="2801"/>
      <c r="T239" s="2801"/>
      <c r="U239" s="2801"/>
      <c r="V239" s="2801"/>
      <c r="W239" s="2802"/>
      <c r="Y239" s="3928"/>
      <c r="Z239" s="3929"/>
      <c r="AA239" s="3929"/>
      <c r="AB239" s="3929"/>
      <c r="AC239" s="3929"/>
      <c r="AD239" s="3929"/>
      <c r="AE239" s="3929"/>
      <c r="AF239" s="3929"/>
      <c r="AG239" s="3929"/>
      <c r="AH239" s="3929"/>
      <c r="AI239" s="3929"/>
      <c r="AJ239" s="3929"/>
      <c r="AK239" s="3929"/>
      <c r="AL239" s="3929"/>
      <c r="AM239" s="3929"/>
      <c r="AN239" s="4369"/>
      <c r="AO239" s="3930"/>
      <c r="AP239" s="3930"/>
      <c r="AR239" s="2548" t="s">
        <v>8281</v>
      </c>
      <c r="AU239" s="425" t="str">
        <f t="shared" si="4"/>
        <v>Please complete all cells in row</v>
      </c>
      <c r="AV239" s="3132">
        <v>2</v>
      </c>
    </row>
    <row r="240" spans="2:48" ht="15.75" customHeight="1">
      <c r="B240" s="2790" t="s">
        <v>6333</v>
      </c>
      <c r="C240" s="3655"/>
      <c r="D240" s="3655"/>
      <c r="E240" s="3655"/>
      <c r="F240" s="3655"/>
      <c r="G240" s="2792" t="s">
        <v>731</v>
      </c>
      <c r="H240" s="2792">
        <v>3</v>
      </c>
      <c r="I240" s="2801"/>
      <c r="J240" s="2801"/>
      <c r="K240" s="2801"/>
      <c r="L240" s="2801"/>
      <c r="M240" s="2801"/>
      <c r="N240" s="2801"/>
      <c r="O240" s="2802"/>
      <c r="P240" s="2800"/>
      <c r="Q240" s="2803"/>
      <c r="R240" s="2801"/>
      <c r="S240" s="2801"/>
      <c r="T240" s="2801"/>
      <c r="U240" s="2801"/>
      <c r="V240" s="2801"/>
      <c r="W240" s="2802"/>
      <c r="Y240" s="3928"/>
      <c r="Z240" s="3929"/>
      <c r="AA240" s="3929"/>
      <c r="AB240" s="3929"/>
      <c r="AC240" s="3929"/>
      <c r="AD240" s="3929"/>
      <c r="AE240" s="3929"/>
      <c r="AF240" s="3929"/>
      <c r="AG240" s="3929"/>
      <c r="AH240" s="3929"/>
      <c r="AI240" s="3929"/>
      <c r="AJ240" s="3929"/>
      <c r="AK240" s="3929"/>
      <c r="AL240" s="3929"/>
      <c r="AM240" s="3929"/>
      <c r="AN240" s="4369"/>
      <c r="AO240" s="3930"/>
      <c r="AP240" s="3930"/>
      <c r="AR240" s="2548" t="s">
        <v>8282</v>
      </c>
      <c r="AU240" s="425" t="str">
        <f t="shared" si="4"/>
        <v>Please complete all cells in row</v>
      </c>
      <c r="AV240" s="3132">
        <v>2</v>
      </c>
    </row>
    <row r="241" spans="2:48" ht="15.75" customHeight="1">
      <c r="B241" s="2790" t="s">
        <v>6335</v>
      </c>
      <c r="C241" s="3655"/>
      <c r="D241" s="3655"/>
      <c r="E241" s="3655"/>
      <c r="F241" s="3655"/>
      <c r="G241" s="2792" t="s">
        <v>731</v>
      </c>
      <c r="H241" s="2792">
        <v>3</v>
      </c>
      <c r="I241" s="2801"/>
      <c r="J241" s="2801"/>
      <c r="K241" s="2801"/>
      <c r="L241" s="2801"/>
      <c r="M241" s="2801"/>
      <c r="N241" s="2801"/>
      <c r="O241" s="2802"/>
      <c r="P241" s="2800"/>
      <c r="Q241" s="2803"/>
      <c r="R241" s="2801"/>
      <c r="S241" s="2801"/>
      <c r="T241" s="2801"/>
      <c r="U241" s="2801"/>
      <c r="V241" s="2801"/>
      <c r="W241" s="2802"/>
      <c r="Y241" s="3928"/>
      <c r="Z241" s="3929"/>
      <c r="AA241" s="3929"/>
      <c r="AB241" s="3929"/>
      <c r="AC241" s="3929"/>
      <c r="AD241" s="3929"/>
      <c r="AE241" s="3929"/>
      <c r="AF241" s="3929"/>
      <c r="AG241" s="3929"/>
      <c r="AH241" s="3929"/>
      <c r="AI241" s="3929"/>
      <c r="AJ241" s="3929"/>
      <c r="AK241" s="3929"/>
      <c r="AL241" s="3929"/>
      <c r="AM241" s="3929"/>
      <c r="AN241" s="4369"/>
      <c r="AO241" s="3930"/>
      <c r="AP241" s="3930"/>
      <c r="AR241" s="2548" t="s">
        <v>8283</v>
      </c>
      <c r="AU241" s="425" t="str">
        <f t="shared" si="4"/>
        <v>Please complete all cells in row</v>
      </c>
      <c r="AV241" s="3132">
        <v>2</v>
      </c>
    </row>
    <row r="242" spans="2:48" ht="15.75" customHeight="1">
      <c r="B242" s="2790" t="s">
        <v>6337</v>
      </c>
      <c r="C242" s="3655"/>
      <c r="D242" s="3655"/>
      <c r="E242" s="3655"/>
      <c r="F242" s="3655"/>
      <c r="G242" s="2792" t="s">
        <v>731</v>
      </c>
      <c r="H242" s="2792">
        <v>3</v>
      </c>
      <c r="I242" s="2801"/>
      <c r="J242" s="2801"/>
      <c r="K242" s="2801"/>
      <c r="L242" s="2801"/>
      <c r="M242" s="2801"/>
      <c r="N242" s="2801"/>
      <c r="O242" s="2802"/>
      <c r="P242" s="2800"/>
      <c r="Q242" s="2803"/>
      <c r="R242" s="2801"/>
      <c r="S242" s="2801"/>
      <c r="T242" s="2801"/>
      <c r="U242" s="2801"/>
      <c r="V242" s="2801"/>
      <c r="W242" s="2802"/>
      <c r="Y242" s="3928"/>
      <c r="Z242" s="3929"/>
      <c r="AA242" s="3929"/>
      <c r="AB242" s="3929"/>
      <c r="AC242" s="3929"/>
      <c r="AD242" s="3929"/>
      <c r="AE242" s="3929"/>
      <c r="AF242" s="3929"/>
      <c r="AG242" s="3929"/>
      <c r="AH242" s="3929"/>
      <c r="AI242" s="3929"/>
      <c r="AJ242" s="3929"/>
      <c r="AK242" s="3929"/>
      <c r="AL242" s="3929"/>
      <c r="AM242" s="3929"/>
      <c r="AN242" s="4369"/>
      <c r="AO242" s="3930"/>
      <c r="AP242" s="3930"/>
      <c r="AR242" s="2548" t="s">
        <v>8284</v>
      </c>
      <c r="AU242" s="425" t="str">
        <f t="shared" si="4"/>
        <v>Please complete all cells in row</v>
      </c>
      <c r="AV242" s="3132">
        <v>2</v>
      </c>
    </row>
    <row r="243" spans="2:48" ht="15.75" customHeight="1">
      <c r="B243" s="2790" t="s">
        <v>6339</v>
      </c>
      <c r="C243" s="3655"/>
      <c r="D243" s="3655"/>
      <c r="E243" s="3655"/>
      <c r="F243" s="3655"/>
      <c r="G243" s="2792" t="s">
        <v>731</v>
      </c>
      <c r="H243" s="2792">
        <v>3</v>
      </c>
      <c r="I243" s="2801"/>
      <c r="J243" s="2801"/>
      <c r="K243" s="2801"/>
      <c r="L243" s="2801"/>
      <c r="M243" s="2801"/>
      <c r="N243" s="2801"/>
      <c r="O243" s="2802"/>
      <c r="P243" s="2800"/>
      <c r="Q243" s="2803"/>
      <c r="R243" s="2801"/>
      <c r="S243" s="2801"/>
      <c r="T243" s="2801"/>
      <c r="U243" s="2801"/>
      <c r="V243" s="2801"/>
      <c r="W243" s="2802"/>
      <c r="Y243" s="3928"/>
      <c r="Z243" s="3929"/>
      <c r="AA243" s="3929"/>
      <c r="AB243" s="3929"/>
      <c r="AC243" s="3929"/>
      <c r="AD243" s="3929"/>
      <c r="AE243" s="3929"/>
      <c r="AF243" s="3929"/>
      <c r="AG243" s="3929"/>
      <c r="AH243" s="3929"/>
      <c r="AI243" s="3929"/>
      <c r="AJ243" s="3929"/>
      <c r="AK243" s="3929"/>
      <c r="AL243" s="3929"/>
      <c r="AM243" s="3929"/>
      <c r="AN243" s="4369"/>
      <c r="AO243" s="3930"/>
      <c r="AP243" s="3930"/>
      <c r="AR243" s="2548" t="s">
        <v>8285</v>
      </c>
      <c r="AU243" s="425" t="str">
        <f t="shared" si="4"/>
        <v>Please complete all cells in row</v>
      </c>
      <c r="AV243" s="3132">
        <v>2</v>
      </c>
    </row>
    <row r="244" spans="2:48" ht="15.75" customHeight="1">
      <c r="B244" s="2790" t="s">
        <v>6341</v>
      </c>
      <c r="C244" s="3655"/>
      <c r="D244" s="3655"/>
      <c r="E244" s="3655"/>
      <c r="F244" s="3655"/>
      <c r="G244" s="2792" t="s">
        <v>731</v>
      </c>
      <c r="H244" s="2792">
        <v>3</v>
      </c>
      <c r="I244" s="2801"/>
      <c r="J244" s="2801"/>
      <c r="K244" s="2801"/>
      <c r="L244" s="2801"/>
      <c r="M244" s="2801"/>
      <c r="N244" s="2801"/>
      <c r="O244" s="2802"/>
      <c r="P244" s="2800"/>
      <c r="Q244" s="2803"/>
      <c r="R244" s="2801"/>
      <c r="S244" s="2801"/>
      <c r="T244" s="2801"/>
      <c r="U244" s="2801"/>
      <c r="V244" s="2801"/>
      <c r="W244" s="2802"/>
      <c r="Y244" s="3928"/>
      <c r="Z244" s="3929"/>
      <c r="AA244" s="3929"/>
      <c r="AB244" s="3929"/>
      <c r="AC244" s="3929"/>
      <c r="AD244" s="3929"/>
      <c r="AE244" s="3929"/>
      <c r="AF244" s="3929"/>
      <c r="AG244" s="3929"/>
      <c r="AH244" s="3929"/>
      <c r="AI244" s="3929"/>
      <c r="AJ244" s="3929"/>
      <c r="AK244" s="3929"/>
      <c r="AL244" s="3929"/>
      <c r="AM244" s="3929"/>
      <c r="AN244" s="4369"/>
      <c r="AO244" s="3930"/>
      <c r="AP244" s="3930"/>
      <c r="AR244" s="2548" t="s">
        <v>8286</v>
      </c>
      <c r="AU244" s="425" t="str">
        <f t="shared" si="4"/>
        <v>Please complete all cells in row</v>
      </c>
      <c r="AV244" s="3132">
        <v>2</v>
      </c>
    </row>
    <row r="245" spans="2:48" ht="15.75" customHeight="1">
      <c r="B245" s="2790" t="s">
        <v>6343</v>
      </c>
      <c r="C245" s="3655"/>
      <c r="D245" s="3655"/>
      <c r="E245" s="3655"/>
      <c r="F245" s="3655"/>
      <c r="G245" s="2792" t="s">
        <v>731</v>
      </c>
      <c r="H245" s="2792">
        <v>3</v>
      </c>
      <c r="I245" s="2801"/>
      <c r="J245" s="2801"/>
      <c r="K245" s="2801"/>
      <c r="L245" s="2801"/>
      <c r="M245" s="2801"/>
      <c r="N245" s="2801"/>
      <c r="O245" s="2802"/>
      <c r="P245" s="2800"/>
      <c r="Q245" s="2803"/>
      <c r="R245" s="2801"/>
      <c r="S245" s="2801"/>
      <c r="T245" s="2801"/>
      <c r="U245" s="2801"/>
      <c r="V245" s="2801"/>
      <c r="W245" s="2802"/>
      <c r="Y245" s="3928"/>
      <c r="Z245" s="3929"/>
      <c r="AA245" s="3929"/>
      <c r="AB245" s="3929"/>
      <c r="AC245" s="3929"/>
      <c r="AD245" s="3929"/>
      <c r="AE245" s="3929"/>
      <c r="AF245" s="3929"/>
      <c r="AG245" s="3929"/>
      <c r="AH245" s="3929"/>
      <c r="AI245" s="3929"/>
      <c r="AJ245" s="3929"/>
      <c r="AK245" s="3929"/>
      <c r="AL245" s="3929"/>
      <c r="AM245" s="3929"/>
      <c r="AN245" s="4369"/>
      <c r="AO245" s="3930"/>
      <c r="AP245" s="3930"/>
      <c r="AR245" s="2548" t="s">
        <v>8287</v>
      </c>
      <c r="AU245" s="425" t="str">
        <f t="shared" si="4"/>
        <v>Please complete all cells in row</v>
      </c>
      <c r="AV245" s="3132">
        <v>2</v>
      </c>
    </row>
    <row r="246" spans="2:48" ht="15.75" customHeight="1">
      <c r="B246" s="2790" t="s">
        <v>6345</v>
      </c>
      <c r="C246" s="3655"/>
      <c r="D246" s="3655"/>
      <c r="E246" s="3655"/>
      <c r="F246" s="3655"/>
      <c r="G246" s="2792" t="s">
        <v>731</v>
      </c>
      <c r="H246" s="2792">
        <v>3</v>
      </c>
      <c r="I246" s="2801"/>
      <c r="J246" s="2801"/>
      <c r="K246" s="2801"/>
      <c r="L246" s="2801"/>
      <c r="M246" s="2801"/>
      <c r="N246" s="2801"/>
      <c r="O246" s="2802"/>
      <c r="P246" s="2800"/>
      <c r="Q246" s="2803"/>
      <c r="R246" s="2801"/>
      <c r="S246" s="2801"/>
      <c r="T246" s="2801"/>
      <c r="U246" s="2801"/>
      <c r="V246" s="2801"/>
      <c r="W246" s="2802"/>
      <c r="Y246" s="3928"/>
      <c r="Z246" s="3929"/>
      <c r="AA246" s="3929"/>
      <c r="AB246" s="3929"/>
      <c r="AC246" s="3929"/>
      <c r="AD246" s="3929"/>
      <c r="AE246" s="3929"/>
      <c r="AF246" s="3929"/>
      <c r="AG246" s="3929"/>
      <c r="AH246" s="3929"/>
      <c r="AI246" s="3929"/>
      <c r="AJ246" s="3929"/>
      <c r="AK246" s="3929"/>
      <c r="AL246" s="3929"/>
      <c r="AM246" s="3929"/>
      <c r="AN246" s="4369"/>
      <c r="AO246" s="3930"/>
      <c r="AP246" s="3930"/>
      <c r="AR246" s="2548" t="s">
        <v>8288</v>
      </c>
      <c r="AU246" s="425" t="str">
        <f t="shared" si="4"/>
        <v>Please complete all cells in row</v>
      </c>
      <c r="AV246" s="3132">
        <v>2</v>
      </c>
    </row>
    <row r="247" spans="2:48" ht="15.75" customHeight="1">
      <c r="B247" s="2790" t="s">
        <v>6347</v>
      </c>
      <c r="C247" s="3655"/>
      <c r="D247" s="3655"/>
      <c r="E247" s="3655"/>
      <c r="F247" s="3655"/>
      <c r="G247" s="2792" t="s">
        <v>731</v>
      </c>
      <c r="H247" s="2792">
        <v>3</v>
      </c>
      <c r="I247" s="2801"/>
      <c r="J247" s="2801"/>
      <c r="K247" s="2801"/>
      <c r="L247" s="2801"/>
      <c r="M247" s="2801"/>
      <c r="N247" s="2801"/>
      <c r="O247" s="2802"/>
      <c r="P247" s="2800"/>
      <c r="Q247" s="2803"/>
      <c r="R247" s="2801"/>
      <c r="S247" s="2801"/>
      <c r="T247" s="2801"/>
      <c r="U247" s="2801"/>
      <c r="V247" s="2801"/>
      <c r="W247" s="2802"/>
      <c r="Y247" s="3928"/>
      <c r="Z247" s="3929"/>
      <c r="AA247" s="3929"/>
      <c r="AB247" s="3929"/>
      <c r="AC247" s="3929"/>
      <c r="AD247" s="3929"/>
      <c r="AE247" s="3929"/>
      <c r="AF247" s="3929"/>
      <c r="AG247" s="3929"/>
      <c r="AH247" s="3929"/>
      <c r="AI247" s="3929"/>
      <c r="AJ247" s="3929"/>
      <c r="AK247" s="3929"/>
      <c r="AL247" s="3929"/>
      <c r="AM247" s="3929"/>
      <c r="AN247" s="4369"/>
      <c r="AO247" s="3930"/>
      <c r="AP247" s="3930"/>
      <c r="AR247" s="2548" t="s">
        <v>8289</v>
      </c>
      <c r="AU247" s="425" t="str">
        <f t="shared" si="4"/>
        <v>Please complete all cells in row</v>
      </c>
      <c r="AV247" s="3132">
        <v>2</v>
      </c>
    </row>
    <row r="248" spans="2:48" ht="15.75" customHeight="1">
      <c r="B248" s="2790" t="s">
        <v>6349</v>
      </c>
      <c r="C248" s="3655"/>
      <c r="D248" s="3655"/>
      <c r="E248" s="3655"/>
      <c r="F248" s="3655"/>
      <c r="G248" s="2792" t="s">
        <v>731</v>
      </c>
      <c r="H248" s="2792">
        <v>3</v>
      </c>
      <c r="I248" s="2801"/>
      <c r="J248" s="2801"/>
      <c r="K248" s="2801"/>
      <c r="L248" s="2801"/>
      <c r="M248" s="2801"/>
      <c r="N248" s="2801"/>
      <c r="O248" s="2802"/>
      <c r="P248" s="2800"/>
      <c r="Q248" s="2803"/>
      <c r="R248" s="2801"/>
      <c r="S248" s="2801"/>
      <c r="T248" s="2801"/>
      <c r="U248" s="2801"/>
      <c r="V248" s="2801"/>
      <c r="W248" s="2802"/>
      <c r="Y248" s="3928"/>
      <c r="Z248" s="3929"/>
      <c r="AA248" s="3929"/>
      <c r="AB248" s="3929"/>
      <c r="AC248" s="3929"/>
      <c r="AD248" s="3929"/>
      <c r="AE248" s="3929"/>
      <c r="AF248" s="3929"/>
      <c r="AG248" s="3929"/>
      <c r="AH248" s="3929"/>
      <c r="AI248" s="3929"/>
      <c r="AJ248" s="3929"/>
      <c r="AK248" s="3929"/>
      <c r="AL248" s="3929"/>
      <c r="AM248" s="3929"/>
      <c r="AN248" s="4369"/>
      <c r="AO248" s="3930"/>
      <c r="AP248" s="3930"/>
      <c r="AR248" s="2548" t="s">
        <v>8290</v>
      </c>
      <c r="AU248" s="425" t="str">
        <f t="shared" si="4"/>
        <v>Please complete all cells in row</v>
      </c>
      <c r="AV248" s="3132">
        <v>2</v>
      </c>
    </row>
    <row r="249" spans="2:48" ht="15.75" customHeight="1">
      <c r="B249" s="2790" t="s">
        <v>6351</v>
      </c>
      <c r="C249" s="3655"/>
      <c r="D249" s="3655"/>
      <c r="E249" s="3655"/>
      <c r="F249" s="3655"/>
      <c r="G249" s="2792" t="s">
        <v>731</v>
      </c>
      <c r="H249" s="2792">
        <v>3</v>
      </c>
      <c r="I249" s="2801"/>
      <c r="J249" s="2801"/>
      <c r="K249" s="2801"/>
      <c r="L249" s="2801"/>
      <c r="M249" s="2801"/>
      <c r="N249" s="2801"/>
      <c r="O249" s="2802"/>
      <c r="P249" s="2800"/>
      <c r="Q249" s="2803"/>
      <c r="R249" s="2801"/>
      <c r="S249" s="2801"/>
      <c r="T249" s="2801"/>
      <c r="U249" s="2801"/>
      <c r="V249" s="2801"/>
      <c r="W249" s="2802"/>
      <c r="Y249" s="3928"/>
      <c r="Z249" s="3929"/>
      <c r="AA249" s="3929"/>
      <c r="AB249" s="3929"/>
      <c r="AC249" s="3929"/>
      <c r="AD249" s="3929"/>
      <c r="AE249" s="3929"/>
      <c r="AF249" s="3929"/>
      <c r="AG249" s="3929"/>
      <c r="AH249" s="3929"/>
      <c r="AI249" s="3929"/>
      <c r="AJ249" s="3929"/>
      <c r="AK249" s="3929"/>
      <c r="AL249" s="3929"/>
      <c r="AM249" s="3929"/>
      <c r="AN249" s="4369"/>
      <c r="AO249" s="3930"/>
      <c r="AP249" s="3930"/>
      <c r="AR249" s="2548" t="s">
        <v>8291</v>
      </c>
      <c r="AU249" s="425" t="str">
        <f t="shared" si="4"/>
        <v>Please complete all cells in row</v>
      </c>
      <c r="AV249" s="3132">
        <v>2</v>
      </c>
    </row>
    <row r="250" spans="2:48" ht="15.75" customHeight="1">
      <c r="B250" s="2790" t="s">
        <v>6353</v>
      </c>
      <c r="C250" s="3655"/>
      <c r="D250" s="3655"/>
      <c r="E250" s="3655"/>
      <c r="F250" s="3655"/>
      <c r="G250" s="2792" t="s">
        <v>731</v>
      </c>
      <c r="H250" s="2792">
        <v>3</v>
      </c>
      <c r="I250" s="2801"/>
      <c r="J250" s="2801"/>
      <c r="K250" s="2801"/>
      <c r="L250" s="2801"/>
      <c r="M250" s="2801"/>
      <c r="N250" s="2801"/>
      <c r="O250" s="2802"/>
      <c r="P250" s="2800"/>
      <c r="Q250" s="2803"/>
      <c r="R250" s="2801"/>
      <c r="S250" s="2801"/>
      <c r="T250" s="2801"/>
      <c r="U250" s="2801"/>
      <c r="V250" s="2801"/>
      <c r="W250" s="2802"/>
      <c r="Y250" s="3928"/>
      <c r="Z250" s="3929"/>
      <c r="AA250" s="3929"/>
      <c r="AB250" s="3929"/>
      <c r="AC250" s="3929"/>
      <c r="AD250" s="3929"/>
      <c r="AE250" s="3929"/>
      <c r="AF250" s="3929"/>
      <c r="AG250" s="3929"/>
      <c r="AH250" s="3929"/>
      <c r="AI250" s="3929"/>
      <c r="AJ250" s="3929"/>
      <c r="AK250" s="3929"/>
      <c r="AL250" s="3929"/>
      <c r="AM250" s="3929"/>
      <c r="AN250" s="4369"/>
      <c r="AO250" s="3930"/>
      <c r="AP250" s="3930"/>
      <c r="AR250" s="2548" t="s">
        <v>8292</v>
      </c>
      <c r="AU250" s="425" t="str">
        <f t="shared" si="4"/>
        <v>Please complete all cells in row</v>
      </c>
      <c r="AV250" s="3132">
        <v>2</v>
      </c>
    </row>
    <row r="251" spans="2:48" ht="15.75" customHeight="1">
      <c r="B251" s="2790" t="s">
        <v>6355</v>
      </c>
      <c r="C251" s="3655"/>
      <c r="D251" s="3655"/>
      <c r="E251" s="3655"/>
      <c r="F251" s="3655"/>
      <c r="G251" s="2792" t="s">
        <v>731</v>
      </c>
      <c r="H251" s="2792">
        <v>3</v>
      </c>
      <c r="I251" s="2801"/>
      <c r="J251" s="2801"/>
      <c r="K251" s="2801"/>
      <c r="L251" s="2801"/>
      <c r="M251" s="2801"/>
      <c r="N251" s="2801"/>
      <c r="O251" s="2802"/>
      <c r="P251" s="2800"/>
      <c r="Q251" s="2803"/>
      <c r="R251" s="2801"/>
      <c r="S251" s="2801"/>
      <c r="T251" s="2801"/>
      <c r="U251" s="2801"/>
      <c r="V251" s="2801"/>
      <c r="W251" s="2802"/>
      <c r="Y251" s="3928"/>
      <c r="Z251" s="3929"/>
      <c r="AA251" s="3929"/>
      <c r="AB251" s="3929"/>
      <c r="AC251" s="3929"/>
      <c r="AD251" s="3929"/>
      <c r="AE251" s="3929"/>
      <c r="AF251" s="3929"/>
      <c r="AG251" s="3929"/>
      <c r="AH251" s="3929"/>
      <c r="AI251" s="3929"/>
      <c r="AJ251" s="3929"/>
      <c r="AK251" s="3929"/>
      <c r="AL251" s="3929"/>
      <c r="AM251" s="3929"/>
      <c r="AN251" s="4369"/>
      <c r="AO251" s="3930"/>
      <c r="AP251" s="3930"/>
      <c r="AR251" s="2548" t="s">
        <v>8293</v>
      </c>
      <c r="AU251" s="425" t="str">
        <f t="shared" si="4"/>
        <v>Please complete all cells in row</v>
      </c>
      <c r="AV251" s="3132">
        <v>2</v>
      </c>
    </row>
    <row r="252" spans="2:48" ht="15.75" customHeight="1">
      <c r="B252" s="2790" t="s">
        <v>6357</v>
      </c>
      <c r="C252" s="3655"/>
      <c r="D252" s="3655"/>
      <c r="E252" s="3655"/>
      <c r="F252" s="3655"/>
      <c r="G252" s="2792" t="s">
        <v>731</v>
      </c>
      <c r="H252" s="2792">
        <v>3</v>
      </c>
      <c r="I252" s="2801"/>
      <c r="J252" s="2801"/>
      <c r="K252" s="2801"/>
      <c r="L252" s="2801"/>
      <c r="M252" s="2801"/>
      <c r="N252" s="2801"/>
      <c r="O252" s="2802"/>
      <c r="P252" s="2800"/>
      <c r="Q252" s="2803"/>
      <c r="R252" s="2801"/>
      <c r="S252" s="2801"/>
      <c r="T252" s="2801"/>
      <c r="U252" s="2801"/>
      <c r="V252" s="2801"/>
      <c r="W252" s="2802"/>
      <c r="Y252" s="3928"/>
      <c r="Z252" s="3929"/>
      <c r="AA252" s="3929"/>
      <c r="AB252" s="3929"/>
      <c r="AC252" s="3929"/>
      <c r="AD252" s="3929"/>
      <c r="AE252" s="3929"/>
      <c r="AF252" s="3929"/>
      <c r="AG252" s="3929"/>
      <c r="AH252" s="3929"/>
      <c r="AI252" s="3929"/>
      <c r="AJ252" s="3929"/>
      <c r="AK252" s="3929"/>
      <c r="AL252" s="3929"/>
      <c r="AM252" s="3929"/>
      <c r="AN252" s="4369"/>
      <c r="AO252" s="3930"/>
      <c r="AP252" s="3930"/>
      <c r="AR252" s="2548" t="s">
        <v>8294</v>
      </c>
      <c r="AU252" s="425" t="str">
        <f t="shared" si="4"/>
        <v>Please complete all cells in row</v>
      </c>
      <c r="AV252" s="3132">
        <v>2</v>
      </c>
    </row>
    <row r="253" spans="2:48" ht="15.75" customHeight="1">
      <c r="B253" s="2790" t="s">
        <v>6359</v>
      </c>
      <c r="C253" s="3655"/>
      <c r="D253" s="3655"/>
      <c r="E253" s="3655"/>
      <c r="F253" s="3655"/>
      <c r="G253" s="2792" t="s">
        <v>731</v>
      </c>
      <c r="H253" s="2792">
        <v>3</v>
      </c>
      <c r="I253" s="2801"/>
      <c r="J253" s="2801"/>
      <c r="K253" s="2801"/>
      <c r="L253" s="2801"/>
      <c r="M253" s="2801"/>
      <c r="N253" s="2801"/>
      <c r="O253" s="2802"/>
      <c r="P253" s="2800"/>
      <c r="Q253" s="2803"/>
      <c r="R253" s="2801"/>
      <c r="S253" s="2801"/>
      <c r="T253" s="2801"/>
      <c r="U253" s="2801"/>
      <c r="V253" s="2801"/>
      <c r="W253" s="2802"/>
      <c r="Y253" s="3928"/>
      <c r="Z253" s="3929"/>
      <c r="AA253" s="3929"/>
      <c r="AB253" s="3929"/>
      <c r="AC253" s="3929"/>
      <c r="AD253" s="3929"/>
      <c r="AE253" s="3929"/>
      <c r="AF253" s="3929"/>
      <c r="AG253" s="3929"/>
      <c r="AH253" s="3929"/>
      <c r="AI253" s="3929"/>
      <c r="AJ253" s="3929"/>
      <c r="AK253" s="3929"/>
      <c r="AL253" s="3929"/>
      <c r="AM253" s="3929"/>
      <c r="AN253" s="4369"/>
      <c r="AO253" s="3930"/>
      <c r="AP253" s="3930"/>
      <c r="AR253" s="2548" t="s">
        <v>8295</v>
      </c>
      <c r="AU253" s="425" t="str">
        <f t="shared" si="4"/>
        <v>Please complete all cells in row</v>
      </c>
      <c r="AV253" s="3132">
        <v>2</v>
      </c>
    </row>
    <row r="254" spans="2:48" ht="15.75" customHeight="1">
      <c r="B254" s="2790" t="s">
        <v>6361</v>
      </c>
      <c r="C254" s="3655"/>
      <c r="D254" s="3655"/>
      <c r="E254" s="3655"/>
      <c r="F254" s="3655"/>
      <c r="G254" s="2792" t="s">
        <v>731</v>
      </c>
      <c r="H254" s="2792">
        <v>3</v>
      </c>
      <c r="I254" s="2801"/>
      <c r="J254" s="2801"/>
      <c r="K254" s="2801"/>
      <c r="L254" s="2801"/>
      <c r="M254" s="2801"/>
      <c r="N254" s="2801"/>
      <c r="O254" s="2802"/>
      <c r="P254" s="2800"/>
      <c r="Q254" s="2803"/>
      <c r="R254" s="2801"/>
      <c r="S254" s="2801"/>
      <c r="T254" s="2801"/>
      <c r="U254" s="2801"/>
      <c r="V254" s="2801"/>
      <c r="W254" s="2802"/>
      <c r="Y254" s="3928"/>
      <c r="Z254" s="3929"/>
      <c r="AA254" s="3929"/>
      <c r="AB254" s="3929"/>
      <c r="AC254" s="3929"/>
      <c r="AD254" s="3929"/>
      <c r="AE254" s="3929"/>
      <c r="AF254" s="3929"/>
      <c r="AG254" s="3929"/>
      <c r="AH254" s="3929"/>
      <c r="AI254" s="3929"/>
      <c r="AJ254" s="3929"/>
      <c r="AK254" s="3929"/>
      <c r="AL254" s="3929"/>
      <c r="AM254" s="3929"/>
      <c r="AN254" s="4369"/>
      <c r="AO254" s="3930"/>
      <c r="AP254" s="3930"/>
      <c r="AR254" s="2548" t="s">
        <v>8296</v>
      </c>
      <c r="AU254" s="425" t="str">
        <f t="shared" si="4"/>
        <v>Please complete all cells in row</v>
      </c>
      <c r="AV254" s="3132">
        <v>2</v>
      </c>
    </row>
    <row r="255" spans="2:48" ht="15.75" customHeight="1">
      <c r="B255" s="2790" t="s">
        <v>6363</v>
      </c>
      <c r="C255" s="3655"/>
      <c r="D255" s="3655"/>
      <c r="E255" s="3655"/>
      <c r="F255" s="3655"/>
      <c r="G255" s="2792" t="s">
        <v>731</v>
      </c>
      <c r="H255" s="2792">
        <v>3</v>
      </c>
      <c r="I255" s="2801"/>
      <c r="J255" s="2801"/>
      <c r="K255" s="2801"/>
      <c r="L255" s="2801"/>
      <c r="M255" s="2801"/>
      <c r="N255" s="2801"/>
      <c r="O255" s="2802"/>
      <c r="P255" s="2800"/>
      <c r="Q255" s="2803"/>
      <c r="R255" s="2801"/>
      <c r="S255" s="2801"/>
      <c r="T255" s="2801"/>
      <c r="U255" s="2801"/>
      <c r="V255" s="2801"/>
      <c r="W255" s="2802"/>
      <c r="Y255" s="3928"/>
      <c r="Z255" s="3929"/>
      <c r="AA255" s="3929"/>
      <c r="AB255" s="3929"/>
      <c r="AC255" s="3929"/>
      <c r="AD255" s="3929"/>
      <c r="AE255" s="3929"/>
      <c r="AF255" s="3929"/>
      <c r="AG255" s="3929"/>
      <c r="AH255" s="3929"/>
      <c r="AI255" s="3929"/>
      <c r="AJ255" s="3929"/>
      <c r="AK255" s="3929"/>
      <c r="AL255" s="3929"/>
      <c r="AM255" s="3929"/>
      <c r="AN255" s="4369"/>
      <c r="AO255" s="3930"/>
      <c r="AP255" s="3930"/>
      <c r="AR255" s="2548" t="s">
        <v>8297</v>
      </c>
      <c r="AU255" s="425" t="str">
        <f t="shared" si="4"/>
        <v>Please complete all cells in row</v>
      </c>
      <c r="AV255" s="3132">
        <v>2</v>
      </c>
    </row>
    <row r="256" spans="2:48" ht="15.75" customHeight="1">
      <c r="B256" s="2790" t="s">
        <v>6365</v>
      </c>
      <c r="C256" s="3655"/>
      <c r="D256" s="3655"/>
      <c r="E256" s="3655"/>
      <c r="F256" s="3655"/>
      <c r="G256" s="2792" t="s">
        <v>731</v>
      </c>
      <c r="H256" s="2792">
        <v>3</v>
      </c>
      <c r="I256" s="2801"/>
      <c r="J256" s="2801"/>
      <c r="K256" s="2801"/>
      <c r="L256" s="2801"/>
      <c r="M256" s="2801"/>
      <c r="N256" s="2801"/>
      <c r="O256" s="2802"/>
      <c r="P256" s="2800"/>
      <c r="Q256" s="2803"/>
      <c r="R256" s="2801"/>
      <c r="S256" s="2801"/>
      <c r="T256" s="2801"/>
      <c r="U256" s="2801"/>
      <c r="V256" s="2801"/>
      <c r="W256" s="2802"/>
      <c r="Y256" s="3928"/>
      <c r="Z256" s="3929"/>
      <c r="AA256" s="3929"/>
      <c r="AB256" s="3929"/>
      <c r="AC256" s="3929"/>
      <c r="AD256" s="3929"/>
      <c r="AE256" s="3929"/>
      <c r="AF256" s="3929"/>
      <c r="AG256" s="3929"/>
      <c r="AH256" s="3929"/>
      <c r="AI256" s="3929"/>
      <c r="AJ256" s="3929"/>
      <c r="AK256" s="3929"/>
      <c r="AL256" s="3929"/>
      <c r="AM256" s="3929"/>
      <c r="AN256" s="4369"/>
      <c r="AO256" s="3930"/>
      <c r="AP256" s="3930"/>
      <c r="AR256" s="2548" t="s">
        <v>8298</v>
      </c>
      <c r="AU256" s="425" t="str">
        <f t="shared" si="4"/>
        <v>Please complete all cells in row</v>
      </c>
      <c r="AV256" s="3132">
        <v>2</v>
      </c>
    </row>
    <row r="257" spans="2:48" ht="15.75" customHeight="1">
      <c r="B257" s="2790" t="s">
        <v>6367</v>
      </c>
      <c r="C257" s="3655"/>
      <c r="D257" s="3655"/>
      <c r="E257" s="3655"/>
      <c r="F257" s="3655"/>
      <c r="G257" s="2792" t="s">
        <v>731</v>
      </c>
      <c r="H257" s="2792">
        <v>3</v>
      </c>
      <c r="I257" s="2801"/>
      <c r="J257" s="2801"/>
      <c r="K257" s="2801"/>
      <c r="L257" s="2801"/>
      <c r="M257" s="2801"/>
      <c r="N257" s="2801"/>
      <c r="O257" s="2802"/>
      <c r="P257" s="2800"/>
      <c r="Q257" s="2803"/>
      <c r="R257" s="2801"/>
      <c r="S257" s="2801"/>
      <c r="T257" s="2801"/>
      <c r="U257" s="2801"/>
      <c r="V257" s="2801"/>
      <c r="W257" s="2802"/>
      <c r="Y257" s="3928"/>
      <c r="Z257" s="3929"/>
      <c r="AA257" s="3929"/>
      <c r="AB257" s="3929"/>
      <c r="AC257" s="3929"/>
      <c r="AD257" s="3929"/>
      <c r="AE257" s="3929"/>
      <c r="AF257" s="3929"/>
      <c r="AG257" s="3929"/>
      <c r="AH257" s="3929"/>
      <c r="AI257" s="3929"/>
      <c r="AJ257" s="3929"/>
      <c r="AK257" s="3929"/>
      <c r="AL257" s="3929"/>
      <c r="AM257" s="3929"/>
      <c r="AN257" s="4369"/>
      <c r="AO257" s="3930"/>
      <c r="AP257" s="3930"/>
      <c r="AR257" s="2548" t="s">
        <v>8299</v>
      </c>
      <c r="AU257" s="425" t="str">
        <f t="shared" si="4"/>
        <v>Please complete all cells in row</v>
      </c>
      <c r="AV257" s="3132">
        <v>2</v>
      </c>
    </row>
    <row r="258" spans="2:48" ht="15.75" customHeight="1">
      <c r="B258" s="2790" t="s">
        <v>6369</v>
      </c>
      <c r="C258" s="3655"/>
      <c r="D258" s="3655"/>
      <c r="E258" s="3655"/>
      <c r="F258" s="3655"/>
      <c r="G258" s="2792" t="s">
        <v>731</v>
      </c>
      <c r="H258" s="2792">
        <v>3</v>
      </c>
      <c r="I258" s="2801"/>
      <c r="J258" s="2801"/>
      <c r="K258" s="2801"/>
      <c r="L258" s="2801"/>
      <c r="M258" s="2801"/>
      <c r="N258" s="2801"/>
      <c r="O258" s="2802"/>
      <c r="P258" s="2800"/>
      <c r="Q258" s="2803"/>
      <c r="R258" s="2801"/>
      <c r="S258" s="2801"/>
      <c r="T258" s="2801"/>
      <c r="U258" s="2801"/>
      <c r="V258" s="2801"/>
      <c r="W258" s="2802"/>
      <c r="Y258" s="3928"/>
      <c r="Z258" s="3929"/>
      <c r="AA258" s="3929"/>
      <c r="AB258" s="3929"/>
      <c r="AC258" s="3929"/>
      <c r="AD258" s="3929"/>
      <c r="AE258" s="3929"/>
      <c r="AF258" s="3929"/>
      <c r="AG258" s="3929"/>
      <c r="AH258" s="3929"/>
      <c r="AI258" s="3929"/>
      <c r="AJ258" s="3929"/>
      <c r="AK258" s="3929"/>
      <c r="AL258" s="3929"/>
      <c r="AM258" s="3929"/>
      <c r="AN258" s="4369"/>
      <c r="AO258" s="3930"/>
      <c r="AP258" s="3930"/>
      <c r="AR258" s="2548" t="s">
        <v>8300</v>
      </c>
      <c r="AU258" s="425" t="str">
        <f t="shared" si="4"/>
        <v>Please complete all cells in row</v>
      </c>
      <c r="AV258" s="3132">
        <v>2</v>
      </c>
    </row>
    <row r="259" spans="2:48" ht="15.75" customHeight="1">
      <c r="B259" s="2790" t="s">
        <v>6371</v>
      </c>
      <c r="C259" s="3655"/>
      <c r="D259" s="3655"/>
      <c r="E259" s="3655"/>
      <c r="F259" s="3655"/>
      <c r="G259" s="2792" t="s">
        <v>731</v>
      </c>
      <c r="H259" s="2792">
        <v>3</v>
      </c>
      <c r="I259" s="2801"/>
      <c r="J259" s="2801"/>
      <c r="K259" s="2801"/>
      <c r="L259" s="2801"/>
      <c r="M259" s="2801"/>
      <c r="N259" s="2801"/>
      <c r="O259" s="2802"/>
      <c r="P259" s="2800"/>
      <c r="Q259" s="2803"/>
      <c r="R259" s="2801"/>
      <c r="S259" s="2801"/>
      <c r="T259" s="2801"/>
      <c r="U259" s="2801"/>
      <c r="V259" s="2801"/>
      <c r="W259" s="2802"/>
      <c r="Y259" s="3928"/>
      <c r="Z259" s="3929"/>
      <c r="AA259" s="3929"/>
      <c r="AB259" s="3929"/>
      <c r="AC259" s="3929"/>
      <c r="AD259" s="3929"/>
      <c r="AE259" s="3929"/>
      <c r="AF259" s="3929"/>
      <c r="AG259" s="3929"/>
      <c r="AH259" s="3929"/>
      <c r="AI259" s="3929"/>
      <c r="AJ259" s="3929"/>
      <c r="AK259" s="3929"/>
      <c r="AL259" s="3929"/>
      <c r="AM259" s="3929"/>
      <c r="AN259" s="4369"/>
      <c r="AO259" s="3930"/>
      <c r="AP259" s="3930"/>
      <c r="AR259" s="2548" t="s">
        <v>8301</v>
      </c>
      <c r="AU259" s="425" t="str">
        <f t="shared" si="4"/>
        <v>Please complete all cells in row</v>
      </c>
      <c r="AV259" s="3132">
        <v>2</v>
      </c>
    </row>
    <row r="260" spans="2:48" ht="15.75" customHeight="1">
      <c r="B260" s="2790" t="s">
        <v>6373</v>
      </c>
      <c r="C260" s="3655"/>
      <c r="D260" s="3655"/>
      <c r="E260" s="3655"/>
      <c r="F260" s="3655"/>
      <c r="G260" s="2792" t="s">
        <v>731</v>
      </c>
      <c r="H260" s="2792">
        <v>3</v>
      </c>
      <c r="I260" s="2801"/>
      <c r="J260" s="2801"/>
      <c r="K260" s="2801"/>
      <c r="L260" s="2801"/>
      <c r="M260" s="2801"/>
      <c r="N260" s="2801"/>
      <c r="O260" s="2802"/>
      <c r="P260" s="2800"/>
      <c r="Q260" s="2803"/>
      <c r="R260" s="2801"/>
      <c r="S260" s="2801"/>
      <c r="T260" s="2801"/>
      <c r="U260" s="2801"/>
      <c r="V260" s="2801"/>
      <c r="W260" s="2802"/>
      <c r="Y260" s="3928"/>
      <c r="Z260" s="3929"/>
      <c r="AA260" s="3929"/>
      <c r="AB260" s="3929"/>
      <c r="AC260" s="3929"/>
      <c r="AD260" s="3929"/>
      <c r="AE260" s="3929"/>
      <c r="AF260" s="3929"/>
      <c r="AG260" s="3929"/>
      <c r="AH260" s="3929"/>
      <c r="AI260" s="3929"/>
      <c r="AJ260" s="3929"/>
      <c r="AK260" s="3929"/>
      <c r="AL260" s="3929"/>
      <c r="AM260" s="3929"/>
      <c r="AN260" s="4369"/>
      <c r="AO260" s="3930"/>
      <c r="AP260" s="3930"/>
      <c r="AR260" s="2548" t="s">
        <v>8302</v>
      </c>
      <c r="AU260" s="425" t="str">
        <f t="shared" si="4"/>
        <v>Please complete all cells in row</v>
      </c>
      <c r="AV260" s="3132">
        <v>2</v>
      </c>
    </row>
    <row r="261" spans="2:48" ht="15.75" customHeight="1">
      <c r="B261" s="2790" t="s">
        <v>6375</v>
      </c>
      <c r="C261" s="3655"/>
      <c r="D261" s="3655"/>
      <c r="E261" s="3655"/>
      <c r="F261" s="3655"/>
      <c r="G261" s="2792" t="s">
        <v>731</v>
      </c>
      <c r="H261" s="2792">
        <v>3</v>
      </c>
      <c r="I261" s="2801"/>
      <c r="J261" s="2801"/>
      <c r="K261" s="2801"/>
      <c r="L261" s="2801"/>
      <c r="M261" s="2801"/>
      <c r="N261" s="2801"/>
      <c r="O261" s="2802"/>
      <c r="P261" s="2800"/>
      <c r="Q261" s="2803"/>
      <c r="R261" s="2801"/>
      <c r="S261" s="2801"/>
      <c r="T261" s="2801"/>
      <c r="U261" s="2801"/>
      <c r="V261" s="2801"/>
      <c r="W261" s="2802"/>
      <c r="Y261" s="3928"/>
      <c r="Z261" s="3929"/>
      <c r="AA261" s="3929"/>
      <c r="AB261" s="3929"/>
      <c r="AC261" s="3929"/>
      <c r="AD261" s="3929"/>
      <c r="AE261" s="3929"/>
      <c r="AF261" s="3929"/>
      <c r="AG261" s="3929"/>
      <c r="AH261" s="3929"/>
      <c r="AI261" s="3929"/>
      <c r="AJ261" s="3929"/>
      <c r="AK261" s="3929"/>
      <c r="AL261" s="3929"/>
      <c r="AM261" s="3929"/>
      <c r="AN261" s="4369"/>
      <c r="AO261" s="3930"/>
      <c r="AP261" s="3930"/>
      <c r="AR261" s="2548" t="s">
        <v>8303</v>
      </c>
      <c r="AU261" s="425" t="str">
        <f t="shared" si="4"/>
        <v>Please complete all cells in row</v>
      </c>
      <c r="AV261" s="3132">
        <v>2</v>
      </c>
    </row>
    <row r="262" spans="2:48" ht="15.75" customHeight="1">
      <c r="B262" s="2790" t="s">
        <v>6377</v>
      </c>
      <c r="C262" s="3655"/>
      <c r="D262" s="3655"/>
      <c r="E262" s="3655"/>
      <c r="F262" s="3655"/>
      <c r="G262" s="2792" t="s">
        <v>731</v>
      </c>
      <c r="H262" s="2792">
        <v>3</v>
      </c>
      <c r="I262" s="2801"/>
      <c r="J262" s="2801"/>
      <c r="K262" s="2801"/>
      <c r="L262" s="2801"/>
      <c r="M262" s="2801"/>
      <c r="N262" s="2801"/>
      <c r="O262" s="2802"/>
      <c r="P262" s="2800"/>
      <c r="Q262" s="2803"/>
      <c r="R262" s="2801"/>
      <c r="S262" s="2801"/>
      <c r="T262" s="2801"/>
      <c r="U262" s="2801"/>
      <c r="V262" s="2801"/>
      <c r="W262" s="2802"/>
      <c r="Y262" s="3928"/>
      <c r="Z262" s="3929"/>
      <c r="AA262" s="3929"/>
      <c r="AB262" s="3929"/>
      <c r="AC262" s="3929"/>
      <c r="AD262" s="3929"/>
      <c r="AE262" s="3929"/>
      <c r="AF262" s="3929"/>
      <c r="AG262" s="3929"/>
      <c r="AH262" s="3929"/>
      <c r="AI262" s="3929"/>
      <c r="AJ262" s="3929"/>
      <c r="AK262" s="3929"/>
      <c r="AL262" s="3929"/>
      <c r="AM262" s="3929"/>
      <c r="AN262" s="4369"/>
      <c r="AO262" s="3930"/>
      <c r="AP262" s="3930"/>
      <c r="AR262" s="2548" t="s">
        <v>8304</v>
      </c>
      <c r="AU262" s="425" t="str">
        <f t="shared" si="4"/>
        <v>Please complete all cells in row</v>
      </c>
      <c r="AV262" s="3132">
        <v>2</v>
      </c>
    </row>
    <row r="263" spans="2:48" ht="15.75" customHeight="1">
      <c r="B263" s="2790" t="s">
        <v>6379</v>
      </c>
      <c r="C263" s="3655"/>
      <c r="D263" s="3655"/>
      <c r="E263" s="3655"/>
      <c r="F263" s="3655"/>
      <c r="G263" s="2792" t="s">
        <v>731</v>
      </c>
      <c r="H263" s="2792">
        <v>3</v>
      </c>
      <c r="I263" s="2801"/>
      <c r="J263" s="2801"/>
      <c r="K263" s="2801"/>
      <c r="L263" s="2801"/>
      <c r="M263" s="2801"/>
      <c r="N263" s="2801"/>
      <c r="O263" s="2802"/>
      <c r="P263" s="2800"/>
      <c r="Q263" s="2803"/>
      <c r="R263" s="2801"/>
      <c r="S263" s="2801"/>
      <c r="T263" s="2801"/>
      <c r="U263" s="2801"/>
      <c r="V263" s="2801"/>
      <c r="W263" s="2802"/>
      <c r="Y263" s="3928"/>
      <c r="Z263" s="3929"/>
      <c r="AA263" s="3929"/>
      <c r="AB263" s="3929"/>
      <c r="AC263" s="3929"/>
      <c r="AD263" s="3929"/>
      <c r="AE263" s="3929"/>
      <c r="AF263" s="3929"/>
      <c r="AG263" s="3929"/>
      <c r="AH263" s="3929"/>
      <c r="AI263" s="3929"/>
      <c r="AJ263" s="3929"/>
      <c r="AK263" s="3929"/>
      <c r="AL263" s="3929"/>
      <c r="AM263" s="3929"/>
      <c r="AN263" s="4369"/>
      <c r="AO263" s="3930"/>
      <c r="AP263" s="3930"/>
      <c r="AR263" s="2548" t="s">
        <v>8305</v>
      </c>
      <c r="AU263" s="425" t="str">
        <f t="shared" si="4"/>
        <v>Please complete all cells in row</v>
      </c>
      <c r="AV263" s="3132">
        <v>2</v>
      </c>
    </row>
    <row r="264" spans="2:48" ht="15.75" customHeight="1">
      <c r="B264" s="2790" t="s">
        <v>6381</v>
      </c>
      <c r="C264" s="3655"/>
      <c r="D264" s="3655"/>
      <c r="E264" s="3655"/>
      <c r="F264" s="3655"/>
      <c r="G264" s="2792" t="s">
        <v>731</v>
      </c>
      <c r="H264" s="2792">
        <v>3</v>
      </c>
      <c r="I264" s="2801"/>
      <c r="J264" s="2801"/>
      <c r="K264" s="2801"/>
      <c r="L264" s="2801"/>
      <c r="M264" s="2801"/>
      <c r="N264" s="2801"/>
      <c r="O264" s="2802"/>
      <c r="P264" s="2800"/>
      <c r="Q264" s="2803"/>
      <c r="R264" s="2801"/>
      <c r="S264" s="2801"/>
      <c r="T264" s="2801"/>
      <c r="U264" s="2801"/>
      <c r="V264" s="2801"/>
      <c r="W264" s="2802"/>
      <c r="Y264" s="3928"/>
      <c r="Z264" s="3929"/>
      <c r="AA264" s="3929"/>
      <c r="AB264" s="3929"/>
      <c r="AC264" s="3929"/>
      <c r="AD264" s="3929"/>
      <c r="AE264" s="3929"/>
      <c r="AF264" s="3929"/>
      <c r="AG264" s="3929"/>
      <c r="AH264" s="3929"/>
      <c r="AI264" s="3929"/>
      <c r="AJ264" s="3929"/>
      <c r="AK264" s="3929"/>
      <c r="AL264" s="3929"/>
      <c r="AM264" s="3929"/>
      <c r="AN264" s="4369"/>
      <c r="AO264" s="3930"/>
      <c r="AP264" s="3930"/>
      <c r="AR264" s="2548" t="s">
        <v>8306</v>
      </c>
      <c r="AU264" s="425" t="str">
        <f t="shared" ref="AU264:AU327" si="5">IF( COUNTBLANK(I264:AP264) = AV264, 0, rngIncomplete )</f>
        <v>Please complete all cells in row</v>
      </c>
      <c r="AV264" s="3132">
        <v>2</v>
      </c>
    </row>
    <row r="265" spans="2:48" ht="15.75" customHeight="1">
      <c r="B265" s="2790" t="s">
        <v>6383</v>
      </c>
      <c r="C265" s="3655"/>
      <c r="D265" s="3655"/>
      <c r="E265" s="3655"/>
      <c r="F265" s="3655"/>
      <c r="G265" s="2792" t="s">
        <v>731</v>
      </c>
      <c r="H265" s="2792">
        <v>3</v>
      </c>
      <c r="I265" s="2801"/>
      <c r="J265" s="2801"/>
      <c r="K265" s="2801"/>
      <c r="L265" s="2801"/>
      <c r="M265" s="2801"/>
      <c r="N265" s="2801"/>
      <c r="O265" s="2802"/>
      <c r="P265" s="2800"/>
      <c r="Q265" s="2803"/>
      <c r="R265" s="2801"/>
      <c r="S265" s="2801"/>
      <c r="T265" s="2801"/>
      <c r="U265" s="2801"/>
      <c r="V265" s="2801"/>
      <c r="W265" s="2802"/>
      <c r="Y265" s="3928"/>
      <c r="Z265" s="3929"/>
      <c r="AA265" s="3929"/>
      <c r="AB265" s="3929"/>
      <c r="AC265" s="3929"/>
      <c r="AD265" s="3929"/>
      <c r="AE265" s="3929"/>
      <c r="AF265" s="3929"/>
      <c r="AG265" s="3929"/>
      <c r="AH265" s="3929"/>
      <c r="AI265" s="3929"/>
      <c r="AJ265" s="3929"/>
      <c r="AK265" s="3929"/>
      <c r="AL265" s="3929"/>
      <c r="AM265" s="3929"/>
      <c r="AN265" s="4369"/>
      <c r="AO265" s="3930"/>
      <c r="AP265" s="3930"/>
      <c r="AR265" s="2548" t="s">
        <v>8307</v>
      </c>
      <c r="AU265" s="425" t="str">
        <f t="shared" si="5"/>
        <v>Please complete all cells in row</v>
      </c>
      <c r="AV265" s="3132">
        <v>2</v>
      </c>
    </row>
    <row r="266" spans="2:48" ht="15.75" customHeight="1">
      <c r="B266" s="2790" t="s">
        <v>6385</v>
      </c>
      <c r="C266" s="3655"/>
      <c r="D266" s="3655"/>
      <c r="E266" s="3655"/>
      <c r="F266" s="3655"/>
      <c r="G266" s="2792" t="s">
        <v>731</v>
      </c>
      <c r="H266" s="2792">
        <v>3</v>
      </c>
      <c r="I266" s="2801"/>
      <c r="J266" s="2801"/>
      <c r="K266" s="2801"/>
      <c r="L266" s="2801"/>
      <c r="M266" s="2801"/>
      <c r="N266" s="2801"/>
      <c r="O266" s="2802"/>
      <c r="P266" s="2800"/>
      <c r="Q266" s="2803"/>
      <c r="R266" s="2801"/>
      <c r="S266" s="2801"/>
      <c r="T266" s="2801"/>
      <c r="U266" s="2801"/>
      <c r="V266" s="2801"/>
      <c r="W266" s="2802"/>
      <c r="Y266" s="3928"/>
      <c r="Z266" s="3929"/>
      <c r="AA266" s="3929"/>
      <c r="AB266" s="3929"/>
      <c r="AC266" s="3929"/>
      <c r="AD266" s="3929"/>
      <c r="AE266" s="3929"/>
      <c r="AF266" s="3929"/>
      <c r="AG266" s="3929"/>
      <c r="AH266" s="3929"/>
      <c r="AI266" s="3929"/>
      <c r="AJ266" s="3929"/>
      <c r="AK266" s="3929"/>
      <c r="AL266" s="3929"/>
      <c r="AM266" s="3929"/>
      <c r="AN266" s="4369"/>
      <c r="AO266" s="3930"/>
      <c r="AP266" s="3930"/>
      <c r="AR266" s="2548" t="s">
        <v>8308</v>
      </c>
      <c r="AU266" s="425" t="str">
        <f t="shared" si="5"/>
        <v>Please complete all cells in row</v>
      </c>
      <c r="AV266" s="3132">
        <v>2</v>
      </c>
    </row>
    <row r="267" spans="2:48" ht="15.75" customHeight="1">
      <c r="B267" s="2790" t="s">
        <v>6387</v>
      </c>
      <c r="C267" s="3655"/>
      <c r="D267" s="3655"/>
      <c r="E267" s="3655"/>
      <c r="F267" s="3655"/>
      <c r="G267" s="2792" t="s">
        <v>731</v>
      </c>
      <c r="H267" s="2792">
        <v>3</v>
      </c>
      <c r="I267" s="2801"/>
      <c r="J267" s="2801"/>
      <c r="K267" s="2801"/>
      <c r="L267" s="2801"/>
      <c r="M267" s="2801"/>
      <c r="N267" s="2801"/>
      <c r="O267" s="2802"/>
      <c r="P267" s="2800"/>
      <c r="Q267" s="2803"/>
      <c r="R267" s="2801"/>
      <c r="S267" s="2801"/>
      <c r="T267" s="2801"/>
      <c r="U267" s="2801"/>
      <c r="V267" s="2801"/>
      <c r="W267" s="2802"/>
      <c r="Y267" s="3928"/>
      <c r="Z267" s="3929"/>
      <c r="AA267" s="3929"/>
      <c r="AB267" s="3929"/>
      <c r="AC267" s="3929"/>
      <c r="AD267" s="3929"/>
      <c r="AE267" s="3929"/>
      <c r="AF267" s="3929"/>
      <c r="AG267" s="3929"/>
      <c r="AH267" s="3929"/>
      <c r="AI267" s="3929"/>
      <c r="AJ267" s="3929"/>
      <c r="AK267" s="3929"/>
      <c r="AL267" s="3929"/>
      <c r="AM267" s="3929"/>
      <c r="AN267" s="4369"/>
      <c r="AO267" s="3930"/>
      <c r="AP267" s="3930"/>
      <c r="AR267" s="2548" t="s">
        <v>8309</v>
      </c>
      <c r="AU267" s="425" t="str">
        <f t="shared" si="5"/>
        <v>Please complete all cells in row</v>
      </c>
      <c r="AV267" s="3132">
        <v>2</v>
      </c>
    </row>
    <row r="268" spans="2:48" ht="15.75" customHeight="1">
      <c r="B268" s="2790" t="s">
        <v>6389</v>
      </c>
      <c r="C268" s="3655"/>
      <c r="D268" s="3655"/>
      <c r="E268" s="3655"/>
      <c r="F268" s="3655"/>
      <c r="G268" s="2792" t="s">
        <v>731</v>
      </c>
      <c r="H268" s="2792">
        <v>3</v>
      </c>
      <c r="I268" s="2801"/>
      <c r="J268" s="2801"/>
      <c r="K268" s="2801"/>
      <c r="L268" s="2801"/>
      <c r="M268" s="2801"/>
      <c r="N268" s="2801"/>
      <c r="O268" s="2802"/>
      <c r="P268" s="2800"/>
      <c r="Q268" s="2803"/>
      <c r="R268" s="2801"/>
      <c r="S268" s="2801"/>
      <c r="T268" s="2801"/>
      <c r="U268" s="2801"/>
      <c r="V268" s="2801"/>
      <c r="W268" s="2802"/>
      <c r="Y268" s="3928"/>
      <c r="Z268" s="3929"/>
      <c r="AA268" s="3929"/>
      <c r="AB268" s="3929"/>
      <c r="AC268" s="3929"/>
      <c r="AD268" s="3929"/>
      <c r="AE268" s="3929"/>
      <c r="AF268" s="3929"/>
      <c r="AG268" s="3929"/>
      <c r="AH268" s="3929"/>
      <c r="AI268" s="3929"/>
      <c r="AJ268" s="3929"/>
      <c r="AK268" s="3929"/>
      <c r="AL268" s="3929"/>
      <c r="AM268" s="3929"/>
      <c r="AN268" s="4369"/>
      <c r="AO268" s="3930"/>
      <c r="AP268" s="3930"/>
      <c r="AR268" s="2548" t="s">
        <v>8310</v>
      </c>
      <c r="AU268" s="425" t="str">
        <f t="shared" si="5"/>
        <v>Please complete all cells in row</v>
      </c>
      <c r="AV268" s="3132">
        <v>2</v>
      </c>
    </row>
    <row r="269" spans="2:48" ht="15.75" customHeight="1">
      <c r="B269" s="2790" t="s">
        <v>6391</v>
      </c>
      <c r="C269" s="3655"/>
      <c r="D269" s="3655"/>
      <c r="E269" s="3655"/>
      <c r="F269" s="3655"/>
      <c r="G269" s="2792" t="s">
        <v>731</v>
      </c>
      <c r="H269" s="2792">
        <v>3</v>
      </c>
      <c r="I269" s="2801"/>
      <c r="J269" s="2801"/>
      <c r="K269" s="2801"/>
      <c r="L269" s="2801"/>
      <c r="M269" s="2801"/>
      <c r="N269" s="2801"/>
      <c r="O269" s="2802"/>
      <c r="P269" s="2800"/>
      <c r="Q269" s="2803"/>
      <c r="R269" s="2801"/>
      <c r="S269" s="2801"/>
      <c r="T269" s="2801"/>
      <c r="U269" s="2801"/>
      <c r="V269" s="2801"/>
      <c r="W269" s="2802"/>
      <c r="Y269" s="3928"/>
      <c r="Z269" s="3929"/>
      <c r="AA269" s="3929"/>
      <c r="AB269" s="3929"/>
      <c r="AC269" s="3929"/>
      <c r="AD269" s="3929"/>
      <c r="AE269" s="3929"/>
      <c r="AF269" s="3929"/>
      <c r="AG269" s="3929"/>
      <c r="AH269" s="3929"/>
      <c r="AI269" s="3929"/>
      <c r="AJ269" s="3929"/>
      <c r="AK269" s="3929"/>
      <c r="AL269" s="3929"/>
      <c r="AM269" s="3929"/>
      <c r="AN269" s="4369"/>
      <c r="AO269" s="3930"/>
      <c r="AP269" s="3930"/>
      <c r="AR269" s="2548" t="s">
        <v>8311</v>
      </c>
      <c r="AU269" s="425" t="str">
        <f t="shared" si="5"/>
        <v>Please complete all cells in row</v>
      </c>
      <c r="AV269" s="3132">
        <v>2</v>
      </c>
    </row>
    <row r="270" spans="2:48" ht="15.75" customHeight="1">
      <c r="B270" s="2790" t="s">
        <v>6393</v>
      </c>
      <c r="C270" s="3655"/>
      <c r="D270" s="3655"/>
      <c r="E270" s="3655"/>
      <c r="F270" s="3655"/>
      <c r="G270" s="2792" t="s">
        <v>731</v>
      </c>
      <c r="H270" s="2792">
        <v>3</v>
      </c>
      <c r="I270" s="2801"/>
      <c r="J270" s="2801"/>
      <c r="K270" s="2801"/>
      <c r="L270" s="2801"/>
      <c r="M270" s="2801"/>
      <c r="N270" s="2801"/>
      <c r="O270" s="2802"/>
      <c r="P270" s="2800"/>
      <c r="Q270" s="2803"/>
      <c r="R270" s="2801"/>
      <c r="S270" s="2801"/>
      <c r="T270" s="2801"/>
      <c r="U270" s="2801"/>
      <c r="V270" s="2801"/>
      <c r="W270" s="2802"/>
      <c r="Y270" s="3928"/>
      <c r="Z270" s="3929"/>
      <c r="AA270" s="3929"/>
      <c r="AB270" s="3929"/>
      <c r="AC270" s="3929"/>
      <c r="AD270" s="3929"/>
      <c r="AE270" s="3929"/>
      <c r="AF270" s="3929"/>
      <c r="AG270" s="3929"/>
      <c r="AH270" s="3929"/>
      <c r="AI270" s="3929"/>
      <c r="AJ270" s="3929"/>
      <c r="AK270" s="3929"/>
      <c r="AL270" s="3929"/>
      <c r="AM270" s="3929"/>
      <c r="AN270" s="4369"/>
      <c r="AO270" s="3930"/>
      <c r="AP270" s="3930"/>
      <c r="AR270" s="2548" t="s">
        <v>8312</v>
      </c>
      <c r="AU270" s="425" t="str">
        <f t="shared" si="5"/>
        <v>Please complete all cells in row</v>
      </c>
      <c r="AV270" s="3132">
        <v>2</v>
      </c>
    </row>
    <row r="271" spans="2:48" ht="15.75" customHeight="1">
      <c r="B271" s="2790" t="s">
        <v>6395</v>
      </c>
      <c r="C271" s="3655"/>
      <c r="D271" s="3655"/>
      <c r="E271" s="3655"/>
      <c r="F271" s="3655"/>
      <c r="G271" s="2792" t="s">
        <v>731</v>
      </c>
      <c r="H271" s="2792">
        <v>3</v>
      </c>
      <c r="I271" s="2801"/>
      <c r="J271" s="2801"/>
      <c r="K271" s="2801"/>
      <c r="L271" s="2801"/>
      <c r="M271" s="2801"/>
      <c r="N271" s="2801"/>
      <c r="O271" s="2802"/>
      <c r="P271" s="2800"/>
      <c r="Q271" s="2803"/>
      <c r="R271" s="2801"/>
      <c r="S271" s="2801"/>
      <c r="T271" s="2801"/>
      <c r="U271" s="2801"/>
      <c r="V271" s="2801"/>
      <c r="W271" s="2802"/>
      <c r="Y271" s="3928"/>
      <c r="Z271" s="3929"/>
      <c r="AA271" s="3929"/>
      <c r="AB271" s="3929"/>
      <c r="AC271" s="3929"/>
      <c r="AD271" s="3929"/>
      <c r="AE271" s="3929"/>
      <c r="AF271" s="3929"/>
      <c r="AG271" s="3929"/>
      <c r="AH271" s="3929"/>
      <c r="AI271" s="3929"/>
      <c r="AJ271" s="3929"/>
      <c r="AK271" s="3929"/>
      <c r="AL271" s="3929"/>
      <c r="AM271" s="3929"/>
      <c r="AN271" s="4369"/>
      <c r="AO271" s="3930"/>
      <c r="AP271" s="3930"/>
      <c r="AR271" s="2548" t="s">
        <v>8313</v>
      </c>
      <c r="AU271" s="425" t="str">
        <f t="shared" si="5"/>
        <v>Please complete all cells in row</v>
      </c>
      <c r="AV271" s="3132">
        <v>2</v>
      </c>
    </row>
    <row r="272" spans="2:48" ht="15.75" customHeight="1">
      <c r="B272" s="2790" t="s">
        <v>6397</v>
      </c>
      <c r="C272" s="3655"/>
      <c r="D272" s="3655"/>
      <c r="E272" s="3655"/>
      <c r="F272" s="3655"/>
      <c r="G272" s="2792" t="s">
        <v>731</v>
      </c>
      <c r="H272" s="2792">
        <v>3</v>
      </c>
      <c r="I272" s="2801"/>
      <c r="J272" s="2801"/>
      <c r="K272" s="2801"/>
      <c r="L272" s="2801"/>
      <c r="M272" s="2801"/>
      <c r="N272" s="2801"/>
      <c r="O272" s="2802"/>
      <c r="P272" s="2800"/>
      <c r="Q272" s="2803"/>
      <c r="R272" s="2801"/>
      <c r="S272" s="2801"/>
      <c r="T272" s="2801"/>
      <c r="U272" s="2801"/>
      <c r="V272" s="2801"/>
      <c r="W272" s="2802"/>
      <c r="Y272" s="3928"/>
      <c r="Z272" s="3929"/>
      <c r="AA272" s="3929"/>
      <c r="AB272" s="3929"/>
      <c r="AC272" s="3929"/>
      <c r="AD272" s="3929"/>
      <c r="AE272" s="3929"/>
      <c r="AF272" s="3929"/>
      <c r="AG272" s="3929"/>
      <c r="AH272" s="3929"/>
      <c r="AI272" s="3929"/>
      <c r="AJ272" s="3929"/>
      <c r="AK272" s="3929"/>
      <c r="AL272" s="3929"/>
      <c r="AM272" s="3929"/>
      <c r="AN272" s="4369"/>
      <c r="AO272" s="3930"/>
      <c r="AP272" s="3930"/>
      <c r="AR272" s="2548" t="s">
        <v>8314</v>
      </c>
      <c r="AU272" s="425" t="str">
        <f t="shared" si="5"/>
        <v>Please complete all cells in row</v>
      </c>
      <c r="AV272" s="3132">
        <v>2</v>
      </c>
    </row>
    <row r="273" spans="2:48" ht="15.75" customHeight="1">
      <c r="B273" s="2790" t="s">
        <v>6399</v>
      </c>
      <c r="C273" s="3655"/>
      <c r="D273" s="3655"/>
      <c r="E273" s="3655"/>
      <c r="F273" s="3655"/>
      <c r="G273" s="2792" t="s">
        <v>731</v>
      </c>
      <c r="H273" s="2792">
        <v>3</v>
      </c>
      <c r="I273" s="2801"/>
      <c r="J273" s="2801"/>
      <c r="K273" s="2801"/>
      <c r="L273" s="2801"/>
      <c r="M273" s="2801"/>
      <c r="N273" s="2801"/>
      <c r="O273" s="2802"/>
      <c r="P273" s="2800"/>
      <c r="Q273" s="2803"/>
      <c r="R273" s="2801"/>
      <c r="S273" s="2801"/>
      <c r="T273" s="2801"/>
      <c r="U273" s="2801"/>
      <c r="V273" s="2801"/>
      <c r="W273" s="2802"/>
      <c r="Y273" s="3928"/>
      <c r="Z273" s="3929"/>
      <c r="AA273" s="3929"/>
      <c r="AB273" s="3929"/>
      <c r="AC273" s="3929"/>
      <c r="AD273" s="3929"/>
      <c r="AE273" s="3929"/>
      <c r="AF273" s="3929"/>
      <c r="AG273" s="3929"/>
      <c r="AH273" s="3929"/>
      <c r="AI273" s="3929"/>
      <c r="AJ273" s="3929"/>
      <c r="AK273" s="3929"/>
      <c r="AL273" s="3929"/>
      <c r="AM273" s="3929"/>
      <c r="AN273" s="4369"/>
      <c r="AO273" s="3930"/>
      <c r="AP273" s="3930"/>
      <c r="AR273" s="2548" t="s">
        <v>8315</v>
      </c>
      <c r="AU273" s="425" t="str">
        <f t="shared" si="5"/>
        <v>Please complete all cells in row</v>
      </c>
      <c r="AV273" s="3132">
        <v>2</v>
      </c>
    </row>
    <row r="274" spans="2:48" ht="15.75" customHeight="1">
      <c r="B274" s="2790" t="s">
        <v>6401</v>
      </c>
      <c r="C274" s="3655"/>
      <c r="D274" s="3655"/>
      <c r="E274" s="3655"/>
      <c r="F274" s="3655"/>
      <c r="G274" s="2792" t="s">
        <v>731</v>
      </c>
      <c r="H274" s="2792">
        <v>3</v>
      </c>
      <c r="I274" s="2801"/>
      <c r="J274" s="2801"/>
      <c r="K274" s="2801"/>
      <c r="L274" s="2801"/>
      <c r="M274" s="2801"/>
      <c r="N274" s="2801"/>
      <c r="O274" s="2802"/>
      <c r="P274" s="2800"/>
      <c r="Q274" s="2803"/>
      <c r="R274" s="2801"/>
      <c r="S274" s="2801"/>
      <c r="T274" s="2801"/>
      <c r="U274" s="2801"/>
      <c r="V274" s="2801"/>
      <c r="W274" s="2802"/>
      <c r="Y274" s="3928"/>
      <c r="Z274" s="3929"/>
      <c r="AA274" s="3929"/>
      <c r="AB274" s="3929"/>
      <c r="AC274" s="3929"/>
      <c r="AD274" s="3929"/>
      <c r="AE274" s="3929"/>
      <c r="AF274" s="3929"/>
      <c r="AG274" s="3929"/>
      <c r="AH274" s="3929"/>
      <c r="AI274" s="3929"/>
      <c r="AJ274" s="3929"/>
      <c r="AK274" s="3929"/>
      <c r="AL274" s="3929"/>
      <c r="AM274" s="3929"/>
      <c r="AN274" s="4369"/>
      <c r="AO274" s="3930"/>
      <c r="AP274" s="3930"/>
      <c r="AR274" s="2548" t="s">
        <v>8316</v>
      </c>
      <c r="AU274" s="425" t="str">
        <f t="shared" si="5"/>
        <v>Please complete all cells in row</v>
      </c>
      <c r="AV274" s="3132">
        <v>2</v>
      </c>
    </row>
    <row r="275" spans="2:48" ht="15.75" customHeight="1">
      <c r="B275" s="2790" t="s">
        <v>6403</v>
      </c>
      <c r="C275" s="3655"/>
      <c r="D275" s="3655"/>
      <c r="E275" s="3655"/>
      <c r="F275" s="3655"/>
      <c r="G275" s="2792" t="s">
        <v>731</v>
      </c>
      <c r="H275" s="2792">
        <v>3</v>
      </c>
      <c r="I275" s="2801"/>
      <c r="J275" s="2801"/>
      <c r="K275" s="2801"/>
      <c r="L275" s="2801"/>
      <c r="M275" s="2801"/>
      <c r="N275" s="2801"/>
      <c r="O275" s="2802"/>
      <c r="P275" s="2800"/>
      <c r="Q275" s="2803"/>
      <c r="R275" s="2801"/>
      <c r="S275" s="2801"/>
      <c r="T275" s="2801"/>
      <c r="U275" s="2801"/>
      <c r="V275" s="2801"/>
      <c r="W275" s="2802"/>
      <c r="Y275" s="3928"/>
      <c r="Z275" s="3929"/>
      <c r="AA275" s="3929"/>
      <c r="AB275" s="3929"/>
      <c r="AC275" s="3929"/>
      <c r="AD275" s="3929"/>
      <c r="AE275" s="3929"/>
      <c r="AF275" s="3929"/>
      <c r="AG275" s="3929"/>
      <c r="AH275" s="3929"/>
      <c r="AI275" s="3929"/>
      <c r="AJ275" s="3929"/>
      <c r="AK275" s="3929"/>
      <c r="AL275" s="3929"/>
      <c r="AM275" s="3929"/>
      <c r="AN275" s="4369"/>
      <c r="AO275" s="3930"/>
      <c r="AP275" s="3930"/>
      <c r="AR275" s="2548" t="s">
        <v>8317</v>
      </c>
      <c r="AU275" s="425" t="str">
        <f t="shared" si="5"/>
        <v>Please complete all cells in row</v>
      </c>
      <c r="AV275" s="3132">
        <v>2</v>
      </c>
    </row>
    <row r="276" spans="2:48" ht="15.75" customHeight="1">
      <c r="B276" s="2790" t="s">
        <v>6405</v>
      </c>
      <c r="C276" s="3655"/>
      <c r="D276" s="3655"/>
      <c r="E276" s="3655"/>
      <c r="F276" s="3655"/>
      <c r="G276" s="2792" t="s">
        <v>731</v>
      </c>
      <c r="H276" s="2792">
        <v>3</v>
      </c>
      <c r="I276" s="2801"/>
      <c r="J276" s="2801"/>
      <c r="K276" s="2801"/>
      <c r="L276" s="2801"/>
      <c r="M276" s="2801"/>
      <c r="N276" s="2801"/>
      <c r="O276" s="2802"/>
      <c r="P276" s="2800"/>
      <c r="Q276" s="2803"/>
      <c r="R276" s="2801"/>
      <c r="S276" s="2801"/>
      <c r="T276" s="2801"/>
      <c r="U276" s="2801"/>
      <c r="V276" s="2801"/>
      <c r="W276" s="2802"/>
      <c r="Y276" s="3928"/>
      <c r="Z276" s="3929"/>
      <c r="AA276" s="3929"/>
      <c r="AB276" s="3929"/>
      <c r="AC276" s="3929"/>
      <c r="AD276" s="3929"/>
      <c r="AE276" s="3929"/>
      <c r="AF276" s="3929"/>
      <c r="AG276" s="3929"/>
      <c r="AH276" s="3929"/>
      <c r="AI276" s="3929"/>
      <c r="AJ276" s="3929"/>
      <c r="AK276" s="3929"/>
      <c r="AL276" s="3929"/>
      <c r="AM276" s="3929"/>
      <c r="AN276" s="4369"/>
      <c r="AO276" s="3930"/>
      <c r="AP276" s="3930"/>
      <c r="AR276" s="2548" t="s">
        <v>8318</v>
      </c>
      <c r="AU276" s="425" t="str">
        <f t="shared" si="5"/>
        <v>Please complete all cells in row</v>
      </c>
      <c r="AV276" s="3132">
        <v>2</v>
      </c>
    </row>
    <row r="277" spans="2:48" ht="15.75" customHeight="1">
      <c r="B277" s="2790" t="s">
        <v>6407</v>
      </c>
      <c r="C277" s="3655"/>
      <c r="D277" s="3655"/>
      <c r="E277" s="3655"/>
      <c r="F277" s="3655"/>
      <c r="G277" s="2792" t="s">
        <v>731</v>
      </c>
      <c r="H277" s="2792">
        <v>3</v>
      </c>
      <c r="I277" s="2801"/>
      <c r="J277" s="2801"/>
      <c r="K277" s="2801"/>
      <c r="L277" s="2801"/>
      <c r="M277" s="2801"/>
      <c r="N277" s="2801"/>
      <c r="O277" s="2802"/>
      <c r="P277" s="2800"/>
      <c r="Q277" s="2803"/>
      <c r="R277" s="2801"/>
      <c r="S277" s="2801"/>
      <c r="T277" s="2801"/>
      <c r="U277" s="2801"/>
      <c r="V277" s="2801"/>
      <c r="W277" s="2802"/>
      <c r="Y277" s="3928"/>
      <c r="Z277" s="3929"/>
      <c r="AA277" s="3929"/>
      <c r="AB277" s="3929"/>
      <c r="AC277" s="3929"/>
      <c r="AD277" s="3929"/>
      <c r="AE277" s="3929"/>
      <c r="AF277" s="3929"/>
      <c r="AG277" s="3929"/>
      <c r="AH277" s="3929"/>
      <c r="AI277" s="3929"/>
      <c r="AJ277" s="3929"/>
      <c r="AK277" s="3929"/>
      <c r="AL277" s="3931"/>
      <c r="AM277" s="3929"/>
      <c r="AN277" s="4369"/>
      <c r="AO277" s="3930"/>
      <c r="AP277" s="3930"/>
      <c r="AR277" s="2548" t="s">
        <v>8319</v>
      </c>
      <c r="AU277" s="425" t="str">
        <f t="shared" si="5"/>
        <v>Please complete all cells in row</v>
      </c>
      <c r="AV277" s="3132">
        <v>2</v>
      </c>
    </row>
    <row r="278" spans="2:48" ht="15.75" customHeight="1">
      <c r="B278" s="2790" t="s">
        <v>6409</v>
      </c>
      <c r="C278" s="3655"/>
      <c r="D278" s="3655"/>
      <c r="E278" s="3655"/>
      <c r="F278" s="3655"/>
      <c r="G278" s="2792" t="s">
        <v>731</v>
      </c>
      <c r="H278" s="2792">
        <v>3</v>
      </c>
      <c r="I278" s="2801"/>
      <c r="J278" s="2801"/>
      <c r="K278" s="2801"/>
      <c r="L278" s="2801"/>
      <c r="M278" s="2801"/>
      <c r="N278" s="2801"/>
      <c r="O278" s="2802"/>
      <c r="P278" s="2800"/>
      <c r="Q278" s="2803"/>
      <c r="R278" s="2801"/>
      <c r="S278" s="2801"/>
      <c r="T278" s="2801"/>
      <c r="U278" s="2801"/>
      <c r="V278" s="2801"/>
      <c r="W278" s="2802"/>
      <c r="Y278" s="3928"/>
      <c r="Z278" s="3929"/>
      <c r="AA278" s="3929"/>
      <c r="AB278" s="3929"/>
      <c r="AC278" s="3929"/>
      <c r="AD278" s="3929"/>
      <c r="AE278" s="3929"/>
      <c r="AF278" s="3929"/>
      <c r="AG278" s="3929"/>
      <c r="AH278" s="3929"/>
      <c r="AI278" s="3929"/>
      <c r="AJ278" s="3929"/>
      <c r="AK278" s="3929"/>
      <c r="AL278" s="3929"/>
      <c r="AM278" s="3929"/>
      <c r="AN278" s="4369"/>
      <c r="AO278" s="3930"/>
      <c r="AP278" s="3930"/>
      <c r="AR278" s="2548" t="s">
        <v>8320</v>
      </c>
      <c r="AU278" s="425" t="str">
        <f t="shared" si="5"/>
        <v>Please complete all cells in row</v>
      </c>
      <c r="AV278" s="3132">
        <v>2</v>
      </c>
    </row>
    <row r="279" spans="2:48" ht="15.75" customHeight="1">
      <c r="B279" s="2790" t="s">
        <v>6411</v>
      </c>
      <c r="C279" s="3655"/>
      <c r="D279" s="3655"/>
      <c r="E279" s="3655"/>
      <c r="F279" s="3655"/>
      <c r="G279" s="2792" t="s">
        <v>731</v>
      </c>
      <c r="H279" s="2792">
        <v>3</v>
      </c>
      <c r="I279" s="2801"/>
      <c r="J279" s="2801"/>
      <c r="K279" s="2801"/>
      <c r="L279" s="2801"/>
      <c r="M279" s="2801"/>
      <c r="N279" s="2801"/>
      <c r="O279" s="2802"/>
      <c r="P279" s="2800"/>
      <c r="Q279" s="2803"/>
      <c r="R279" s="2801"/>
      <c r="S279" s="2801"/>
      <c r="T279" s="2801"/>
      <c r="U279" s="2801"/>
      <c r="V279" s="2801"/>
      <c r="W279" s="2802"/>
      <c r="Y279" s="3928"/>
      <c r="Z279" s="3929"/>
      <c r="AA279" s="3929"/>
      <c r="AB279" s="3929"/>
      <c r="AC279" s="3929"/>
      <c r="AD279" s="3929"/>
      <c r="AE279" s="3929"/>
      <c r="AF279" s="3929"/>
      <c r="AG279" s="3929"/>
      <c r="AH279" s="3929"/>
      <c r="AI279" s="3929"/>
      <c r="AJ279" s="3929"/>
      <c r="AK279" s="3929"/>
      <c r="AL279" s="3929"/>
      <c r="AM279" s="3929"/>
      <c r="AN279" s="4369"/>
      <c r="AO279" s="3930"/>
      <c r="AP279" s="3930"/>
      <c r="AR279" s="2548" t="s">
        <v>8321</v>
      </c>
      <c r="AU279" s="425" t="str">
        <f t="shared" si="5"/>
        <v>Please complete all cells in row</v>
      </c>
      <c r="AV279" s="3132">
        <v>2</v>
      </c>
    </row>
    <row r="280" spans="2:48" ht="15.75" customHeight="1">
      <c r="B280" s="2790" t="s">
        <v>6413</v>
      </c>
      <c r="C280" s="3655"/>
      <c r="D280" s="3655"/>
      <c r="E280" s="3655"/>
      <c r="F280" s="3655"/>
      <c r="G280" s="2792" t="s">
        <v>731</v>
      </c>
      <c r="H280" s="2792">
        <v>3</v>
      </c>
      <c r="I280" s="2801"/>
      <c r="J280" s="2801"/>
      <c r="K280" s="2801"/>
      <c r="L280" s="2801"/>
      <c r="M280" s="2801"/>
      <c r="N280" s="2801"/>
      <c r="O280" s="2802"/>
      <c r="P280" s="2800"/>
      <c r="Q280" s="2803"/>
      <c r="R280" s="2801"/>
      <c r="S280" s="2801"/>
      <c r="T280" s="2801"/>
      <c r="U280" s="2801"/>
      <c r="V280" s="2801"/>
      <c r="W280" s="2802"/>
      <c r="Y280" s="3928"/>
      <c r="Z280" s="3929"/>
      <c r="AA280" s="3929"/>
      <c r="AB280" s="3929"/>
      <c r="AC280" s="3929"/>
      <c r="AD280" s="3929"/>
      <c r="AE280" s="3929"/>
      <c r="AF280" s="3929"/>
      <c r="AG280" s="3929"/>
      <c r="AH280" s="3929"/>
      <c r="AI280" s="3929"/>
      <c r="AJ280" s="3929"/>
      <c r="AK280" s="3929"/>
      <c r="AL280" s="3929"/>
      <c r="AM280" s="3929"/>
      <c r="AN280" s="4369"/>
      <c r="AO280" s="3930"/>
      <c r="AP280" s="3930"/>
      <c r="AR280" s="2548" t="s">
        <v>8322</v>
      </c>
      <c r="AU280" s="425" t="str">
        <f t="shared" si="5"/>
        <v>Please complete all cells in row</v>
      </c>
      <c r="AV280" s="3132">
        <v>2</v>
      </c>
    </row>
    <row r="281" spans="2:48" ht="15.75" customHeight="1">
      <c r="B281" s="2790" t="s">
        <v>6415</v>
      </c>
      <c r="C281" s="3655"/>
      <c r="D281" s="3655"/>
      <c r="E281" s="3655"/>
      <c r="F281" s="3655"/>
      <c r="G281" s="2792" t="s">
        <v>731</v>
      </c>
      <c r="H281" s="2792">
        <v>3</v>
      </c>
      <c r="I281" s="2801"/>
      <c r="J281" s="2801"/>
      <c r="K281" s="2801"/>
      <c r="L281" s="2801"/>
      <c r="M281" s="2801"/>
      <c r="N281" s="2801"/>
      <c r="O281" s="2802"/>
      <c r="P281" s="2800"/>
      <c r="Q281" s="2803"/>
      <c r="R281" s="2801"/>
      <c r="S281" s="2801"/>
      <c r="T281" s="2801"/>
      <c r="U281" s="2801"/>
      <c r="V281" s="2801"/>
      <c r="W281" s="2802"/>
      <c r="Y281" s="3928"/>
      <c r="Z281" s="3929"/>
      <c r="AA281" s="3929"/>
      <c r="AB281" s="3929"/>
      <c r="AC281" s="3929"/>
      <c r="AD281" s="3929"/>
      <c r="AE281" s="3929"/>
      <c r="AF281" s="3929"/>
      <c r="AG281" s="3929"/>
      <c r="AH281" s="3929"/>
      <c r="AI281" s="3929"/>
      <c r="AJ281" s="3929"/>
      <c r="AK281" s="3929"/>
      <c r="AL281" s="3929"/>
      <c r="AM281" s="3929"/>
      <c r="AN281" s="4369"/>
      <c r="AO281" s="3930"/>
      <c r="AP281" s="3930"/>
      <c r="AR281" s="2548" t="s">
        <v>8323</v>
      </c>
      <c r="AU281" s="425" t="str">
        <f t="shared" si="5"/>
        <v>Please complete all cells in row</v>
      </c>
      <c r="AV281" s="3132">
        <v>2</v>
      </c>
    </row>
    <row r="282" spans="2:48" ht="15.75" customHeight="1">
      <c r="B282" s="2790" t="s">
        <v>6417</v>
      </c>
      <c r="C282" s="3655"/>
      <c r="D282" s="3655"/>
      <c r="E282" s="3655"/>
      <c r="F282" s="3655"/>
      <c r="G282" s="2792" t="s">
        <v>731</v>
      </c>
      <c r="H282" s="2792">
        <v>3</v>
      </c>
      <c r="I282" s="2801"/>
      <c r="J282" s="2801"/>
      <c r="K282" s="2801"/>
      <c r="L282" s="2801"/>
      <c r="M282" s="2801"/>
      <c r="N282" s="2801"/>
      <c r="O282" s="2802"/>
      <c r="P282" s="2800"/>
      <c r="Q282" s="2803"/>
      <c r="R282" s="2801"/>
      <c r="S282" s="2801"/>
      <c r="T282" s="2801"/>
      <c r="U282" s="2801"/>
      <c r="V282" s="2801"/>
      <c r="W282" s="2802"/>
      <c r="Y282" s="3928"/>
      <c r="Z282" s="3929"/>
      <c r="AA282" s="3929"/>
      <c r="AB282" s="3929"/>
      <c r="AC282" s="3929"/>
      <c r="AD282" s="3929"/>
      <c r="AE282" s="3929"/>
      <c r="AF282" s="3929"/>
      <c r="AG282" s="3929"/>
      <c r="AH282" s="3929"/>
      <c r="AI282" s="3929"/>
      <c r="AJ282" s="3929"/>
      <c r="AK282" s="3929"/>
      <c r="AL282" s="3929"/>
      <c r="AM282" s="3929"/>
      <c r="AN282" s="4369"/>
      <c r="AO282" s="3930"/>
      <c r="AP282" s="3930"/>
      <c r="AR282" s="2548" t="s">
        <v>8324</v>
      </c>
      <c r="AU282" s="425" t="str">
        <f t="shared" si="5"/>
        <v>Please complete all cells in row</v>
      </c>
      <c r="AV282" s="3132">
        <v>2</v>
      </c>
    </row>
    <row r="283" spans="2:48" ht="15.75" customHeight="1">
      <c r="B283" s="2790" t="s">
        <v>6419</v>
      </c>
      <c r="C283" s="3655"/>
      <c r="D283" s="3655"/>
      <c r="E283" s="3655"/>
      <c r="F283" s="3655"/>
      <c r="G283" s="2792" t="s">
        <v>731</v>
      </c>
      <c r="H283" s="2792">
        <v>3</v>
      </c>
      <c r="I283" s="2801"/>
      <c r="J283" s="2801"/>
      <c r="K283" s="2801"/>
      <c r="L283" s="2801"/>
      <c r="M283" s="2801"/>
      <c r="N283" s="2801"/>
      <c r="O283" s="2802"/>
      <c r="P283" s="2800"/>
      <c r="Q283" s="2803"/>
      <c r="R283" s="2801"/>
      <c r="S283" s="2801"/>
      <c r="T283" s="2801"/>
      <c r="U283" s="2801"/>
      <c r="V283" s="2801"/>
      <c r="W283" s="2802"/>
      <c r="Y283" s="3928"/>
      <c r="Z283" s="3929"/>
      <c r="AA283" s="3929"/>
      <c r="AB283" s="3929"/>
      <c r="AC283" s="3929"/>
      <c r="AD283" s="3929"/>
      <c r="AE283" s="3929"/>
      <c r="AF283" s="3929"/>
      <c r="AG283" s="3929"/>
      <c r="AH283" s="3929"/>
      <c r="AI283" s="3929"/>
      <c r="AJ283" s="3929"/>
      <c r="AK283" s="3929"/>
      <c r="AL283" s="3929"/>
      <c r="AM283" s="3929"/>
      <c r="AN283" s="4369"/>
      <c r="AO283" s="3930"/>
      <c r="AP283" s="3930"/>
      <c r="AR283" s="2548" t="s">
        <v>8325</v>
      </c>
      <c r="AU283" s="425" t="str">
        <f t="shared" si="5"/>
        <v>Please complete all cells in row</v>
      </c>
      <c r="AV283" s="3132">
        <v>2</v>
      </c>
    </row>
    <row r="284" spans="2:48" ht="15.75" customHeight="1">
      <c r="B284" s="2790" t="s">
        <v>6421</v>
      </c>
      <c r="C284" s="3655"/>
      <c r="D284" s="3655"/>
      <c r="E284" s="3655"/>
      <c r="F284" s="3655"/>
      <c r="G284" s="2792" t="s">
        <v>731</v>
      </c>
      <c r="H284" s="2792">
        <v>3</v>
      </c>
      <c r="I284" s="2801"/>
      <c r="J284" s="2801"/>
      <c r="K284" s="2801"/>
      <c r="L284" s="2801"/>
      <c r="M284" s="2801"/>
      <c r="N284" s="2801"/>
      <c r="O284" s="2802"/>
      <c r="P284" s="2800"/>
      <c r="Q284" s="2803"/>
      <c r="R284" s="2801"/>
      <c r="S284" s="2801"/>
      <c r="T284" s="2801"/>
      <c r="U284" s="2801"/>
      <c r="V284" s="2801"/>
      <c r="W284" s="2802"/>
      <c r="Y284" s="3928"/>
      <c r="Z284" s="3929"/>
      <c r="AA284" s="3929"/>
      <c r="AB284" s="3929"/>
      <c r="AC284" s="3929"/>
      <c r="AD284" s="3929"/>
      <c r="AE284" s="3929"/>
      <c r="AF284" s="3929"/>
      <c r="AG284" s="3929"/>
      <c r="AH284" s="3929"/>
      <c r="AI284" s="3929"/>
      <c r="AJ284" s="3929"/>
      <c r="AK284" s="3929"/>
      <c r="AL284" s="3929"/>
      <c r="AM284" s="3929"/>
      <c r="AN284" s="4369"/>
      <c r="AO284" s="3930"/>
      <c r="AP284" s="3930"/>
      <c r="AR284" s="2548" t="s">
        <v>8326</v>
      </c>
      <c r="AU284" s="425" t="str">
        <f t="shared" si="5"/>
        <v>Please complete all cells in row</v>
      </c>
      <c r="AV284" s="3132">
        <v>2</v>
      </c>
    </row>
    <row r="285" spans="2:48" ht="15.75" customHeight="1">
      <c r="B285" s="2790" t="s">
        <v>6423</v>
      </c>
      <c r="C285" s="3655"/>
      <c r="D285" s="3655"/>
      <c r="E285" s="3655"/>
      <c r="F285" s="3655"/>
      <c r="G285" s="2792" t="s">
        <v>731</v>
      </c>
      <c r="H285" s="2792">
        <v>3</v>
      </c>
      <c r="I285" s="2801"/>
      <c r="J285" s="2801"/>
      <c r="K285" s="2801"/>
      <c r="L285" s="2801"/>
      <c r="M285" s="2801"/>
      <c r="N285" s="2801"/>
      <c r="O285" s="2802"/>
      <c r="P285" s="2800"/>
      <c r="Q285" s="2803"/>
      <c r="R285" s="2801"/>
      <c r="S285" s="2801"/>
      <c r="T285" s="2801"/>
      <c r="U285" s="2801"/>
      <c r="V285" s="2801"/>
      <c r="W285" s="2802"/>
      <c r="Y285" s="3928"/>
      <c r="Z285" s="3929"/>
      <c r="AA285" s="3929"/>
      <c r="AB285" s="3929"/>
      <c r="AC285" s="3929"/>
      <c r="AD285" s="3929"/>
      <c r="AE285" s="3929"/>
      <c r="AF285" s="3929"/>
      <c r="AG285" s="3929"/>
      <c r="AH285" s="3929"/>
      <c r="AI285" s="3929"/>
      <c r="AJ285" s="3929"/>
      <c r="AK285" s="3929"/>
      <c r="AL285" s="3929"/>
      <c r="AM285" s="3929"/>
      <c r="AN285" s="4369"/>
      <c r="AO285" s="3930"/>
      <c r="AP285" s="3930"/>
      <c r="AR285" s="2548" t="s">
        <v>8327</v>
      </c>
      <c r="AU285" s="425" t="str">
        <f t="shared" si="5"/>
        <v>Please complete all cells in row</v>
      </c>
      <c r="AV285" s="3132">
        <v>2</v>
      </c>
    </row>
    <row r="286" spans="2:48" ht="15.75" customHeight="1">
      <c r="B286" s="2790" t="s">
        <v>6425</v>
      </c>
      <c r="C286" s="3655"/>
      <c r="D286" s="3655"/>
      <c r="E286" s="3655"/>
      <c r="F286" s="3655"/>
      <c r="G286" s="2792" t="s">
        <v>731</v>
      </c>
      <c r="H286" s="2792">
        <v>3</v>
      </c>
      <c r="I286" s="2801"/>
      <c r="J286" s="2801"/>
      <c r="K286" s="2801"/>
      <c r="L286" s="2801"/>
      <c r="M286" s="2801"/>
      <c r="N286" s="2801"/>
      <c r="O286" s="2802"/>
      <c r="P286" s="2800"/>
      <c r="Q286" s="2803"/>
      <c r="R286" s="2801"/>
      <c r="S286" s="2801"/>
      <c r="T286" s="2801"/>
      <c r="U286" s="2801"/>
      <c r="V286" s="2801"/>
      <c r="W286" s="2802"/>
      <c r="Y286" s="3928"/>
      <c r="Z286" s="3929"/>
      <c r="AA286" s="3929"/>
      <c r="AB286" s="3929"/>
      <c r="AC286" s="3929"/>
      <c r="AD286" s="3929"/>
      <c r="AE286" s="3929"/>
      <c r="AF286" s="3929"/>
      <c r="AG286" s="3929"/>
      <c r="AH286" s="3929"/>
      <c r="AI286" s="3929"/>
      <c r="AJ286" s="3929"/>
      <c r="AK286" s="3929"/>
      <c r="AL286" s="3931"/>
      <c r="AM286" s="3929"/>
      <c r="AN286" s="4369"/>
      <c r="AO286" s="3930"/>
      <c r="AP286" s="3930"/>
      <c r="AR286" s="2548" t="s">
        <v>8328</v>
      </c>
      <c r="AU286" s="425" t="str">
        <f t="shared" si="5"/>
        <v>Please complete all cells in row</v>
      </c>
      <c r="AV286" s="3132">
        <v>2</v>
      </c>
    </row>
    <row r="287" spans="2:48" ht="15.75" customHeight="1">
      <c r="B287" s="2790" t="s">
        <v>6427</v>
      </c>
      <c r="C287" s="3655"/>
      <c r="D287" s="3655"/>
      <c r="E287" s="3655"/>
      <c r="F287" s="3655"/>
      <c r="G287" s="2792" t="s">
        <v>731</v>
      </c>
      <c r="H287" s="2792">
        <v>3</v>
      </c>
      <c r="I287" s="2801"/>
      <c r="J287" s="2801"/>
      <c r="K287" s="2801"/>
      <c r="L287" s="2801"/>
      <c r="M287" s="2801"/>
      <c r="N287" s="2801"/>
      <c r="O287" s="2802"/>
      <c r="P287" s="2800"/>
      <c r="Q287" s="2803"/>
      <c r="R287" s="2801"/>
      <c r="S287" s="2801"/>
      <c r="T287" s="2801"/>
      <c r="U287" s="2801"/>
      <c r="V287" s="2801"/>
      <c r="W287" s="2802"/>
      <c r="Y287" s="3928"/>
      <c r="Z287" s="3929"/>
      <c r="AA287" s="3929"/>
      <c r="AB287" s="3929"/>
      <c r="AC287" s="3929"/>
      <c r="AD287" s="3929"/>
      <c r="AE287" s="3929"/>
      <c r="AF287" s="3929"/>
      <c r="AG287" s="3929"/>
      <c r="AH287" s="3929"/>
      <c r="AI287" s="3929"/>
      <c r="AJ287" s="3929"/>
      <c r="AK287" s="3929"/>
      <c r="AL287" s="3929"/>
      <c r="AM287" s="3929"/>
      <c r="AN287" s="4369"/>
      <c r="AO287" s="3930"/>
      <c r="AP287" s="3930"/>
      <c r="AR287" s="2548" t="s">
        <v>8329</v>
      </c>
      <c r="AU287" s="425" t="str">
        <f t="shared" si="5"/>
        <v>Please complete all cells in row</v>
      </c>
      <c r="AV287" s="3132">
        <v>2</v>
      </c>
    </row>
    <row r="288" spans="2:48" ht="15.75" customHeight="1">
      <c r="B288" s="2790" t="s">
        <v>6429</v>
      </c>
      <c r="C288" s="3655"/>
      <c r="D288" s="3655"/>
      <c r="E288" s="3655"/>
      <c r="F288" s="3655"/>
      <c r="G288" s="2792" t="s">
        <v>731</v>
      </c>
      <c r="H288" s="2792">
        <v>3</v>
      </c>
      <c r="I288" s="2801"/>
      <c r="J288" s="2801"/>
      <c r="K288" s="2801"/>
      <c r="L288" s="2801"/>
      <c r="M288" s="2801"/>
      <c r="N288" s="2801"/>
      <c r="O288" s="2802"/>
      <c r="P288" s="2800"/>
      <c r="Q288" s="2803"/>
      <c r="R288" s="2801"/>
      <c r="S288" s="2801"/>
      <c r="T288" s="2801"/>
      <c r="U288" s="2801"/>
      <c r="V288" s="2801"/>
      <c r="W288" s="2802"/>
      <c r="Y288" s="3928"/>
      <c r="Z288" s="3929"/>
      <c r="AA288" s="3929"/>
      <c r="AB288" s="3929"/>
      <c r="AC288" s="3929"/>
      <c r="AD288" s="3929"/>
      <c r="AE288" s="3929"/>
      <c r="AF288" s="3929"/>
      <c r="AG288" s="3929"/>
      <c r="AH288" s="3929"/>
      <c r="AI288" s="3929"/>
      <c r="AJ288" s="3929"/>
      <c r="AK288" s="3929"/>
      <c r="AL288" s="3929"/>
      <c r="AM288" s="3929"/>
      <c r="AN288" s="4369"/>
      <c r="AO288" s="3930"/>
      <c r="AP288" s="3930"/>
      <c r="AR288" s="2548" t="s">
        <v>8330</v>
      </c>
      <c r="AU288" s="425" t="str">
        <f t="shared" si="5"/>
        <v>Please complete all cells in row</v>
      </c>
      <c r="AV288" s="3132">
        <v>2</v>
      </c>
    </row>
    <row r="289" spans="2:48" ht="15.75" customHeight="1">
      <c r="B289" s="2790" t="s">
        <v>6431</v>
      </c>
      <c r="C289" s="3655"/>
      <c r="D289" s="3655"/>
      <c r="E289" s="3655"/>
      <c r="F289" s="3655"/>
      <c r="G289" s="2792" t="s">
        <v>731</v>
      </c>
      <c r="H289" s="2792">
        <v>3</v>
      </c>
      <c r="I289" s="2801"/>
      <c r="J289" s="2801"/>
      <c r="K289" s="2801"/>
      <c r="L289" s="2801"/>
      <c r="M289" s="2801"/>
      <c r="N289" s="2801"/>
      <c r="O289" s="2802"/>
      <c r="P289" s="2800"/>
      <c r="Q289" s="2803"/>
      <c r="R289" s="2801"/>
      <c r="S289" s="2801"/>
      <c r="T289" s="2801"/>
      <c r="U289" s="2801"/>
      <c r="V289" s="2801"/>
      <c r="W289" s="2802"/>
      <c r="Y289" s="3928"/>
      <c r="Z289" s="3929"/>
      <c r="AA289" s="3929"/>
      <c r="AB289" s="3929"/>
      <c r="AC289" s="3929"/>
      <c r="AD289" s="3929"/>
      <c r="AE289" s="3929"/>
      <c r="AF289" s="3929"/>
      <c r="AG289" s="3929"/>
      <c r="AH289" s="3929"/>
      <c r="AI289" s="3929"/>
      <c r="AJ289" s="3929"/>
      <c r="AK289" s="3929"/>
      <c r="AL289" s="3929"/>
      <c r="AM289" s="3929"/>
      <c r="AN289" s="4369"/>
      <c r="AO289" s="3930"/>
      <c r="AP289" s="3930"/>
      <c r="AR289" s="2548" t="s">
        <v>8331</v>
      </c>
      <c r="AU289" s="425" t="str">
        <f t="shared" si="5"/>
        <v>Please complete all cells in row</v>
      </c>
      <c r="AV289" s="3132">
        <v>2</v>
      </c>
    </row>
    <row r="290" spans="2:48" ht="15.75" customHeight="1">
      <c r="B290" s="2790" t="s">
        <v>6433</v>
      </c>
      <c r="C290" s="3655"/>
      <c r="D290" s="3655"/>
      <c r="E290" s="3655"/>
      <c r="F290" s="3655"/>
      <c r="G290" s="2792" t="s">
        <v>731</v>
      </c>
      <c r="H290" s="2792">
        <v>3</v>
      </c>
      <c r="I290" s="2801"/>
      <c r="J290" s="2801"/>
      <c r="K290" s="2801"/>
      <c r="L290" s="2801"/>
      <c r="M290" s="2801"/>
      <c r="N290" s="2801"/>
      <c r="O290" s="2802"/>
      <c r="P290" s="2800"/>
      <c r="Q290" s="2803"/>
      <c r="R290" s="2801"/>
      <c r="S290" s="2801"/>
      <c r="T290" s="2801"/>
      <c r="U290" s="2801"/>
      <c r="V290" s="2801"/>
      <c r="W290" s="2802"/>
      <c r="Y290" s="3928"/>
      <c r="Z290" s="3929"/>
      <c r="AA290" s="3929"/>
      <c r="AB290" s="3929"/>
      <c r="AC290" s="3929"/>
      <c r="AD290" s="3929"/>
      <c r="AE290" s="3929"/>
      <c r="AF290" s="3929"/>
      <c r="AG290" s="3929"/>
      <c r="AH290" s="3929"/>
      <c r="AI290" s="3929"/>
      <c r="AJ290" s="3929"/>
      <c r="AK290" s="3929"/>
      <c r="AL290" s="3929"/>
      <c r="AM290" s="3929"/>
      <c r="AN290" s="4369"/>
      <c r="AO290" s="3930"/>
      <c r="AP290" s="3930"/>
      <c r="AR290" s="2548" t="s">
        <v>8332</v>
      </c>
      <c r="AU290" s="425" t="str">
        <f t="shared" si="5"/>
        <v>Please complete all cells in row</v>
      </c>
      <c r="AV290" s="3132">
        <v>2</v>
      </c>
    </row>
    <row r="291" spans="2:48" ht="15.75" customHeight="1">
      <c r="B291" s="2790" t="s">
        <v>6435</v>
      </c>
      <c r="C291" s="3655"/>
      <c r="D291" s="3655"/>
      <c r="E291" s="3655"/>
      <c r="F291" s="3655"/>
      <c r="G291" s="2792" t="s">
        <v>731</v>
      </c>
      <c r="H291" s="2792">
        <v>3</v>
      </c>
      <c r="I291" s="2801"/>
      <c r="J291" s="2801"/>
      <c r="K291" s="2801"/>
      <c r="L291" s="2801"/>
      <c r="M291" s="2801"/>
      <c r="N291" s="2801"/>
      <c r="O291" s="2802"/>
      <c r="P291" s="2800"/>
      <c r="Q291" s="2803"/>
      <c r="R291" s="2801"/>
      <c r="S291" s="2801"/>
      <c r="T291" s="2801"/>
      <c r="U291" s="2801"/>
      <c r="V291" s="2801"/>
      <c r="W291" s="2802"/>
      <c r="Y291" s="3928"/>
      <c r="Z291" s="3929"/>
      <c r="AA291" s="3929"/>
      <c r="AB291" s="3929"/>
      <c r="AC291" s="3929"/>
      <c r="AD291" s="3929"/>
      <c r="AE291" s="3929"/>
      <c r="AF291" s="3929"/>
      <c r="AG291" s="3929"/>
      <c r="AH291" s="3929"/>
      <c r="AI291" s="3929"/>
      <c r="AJ291" s="3929"/>
      <c r="AK291" s="3929"/>
      <c r="AL291" s="3929"/>
      <c r="AM291" s="3929"/>
      <c r="AN291" s="4369"/>
      <c r="AO291" s="3930"/>
      <c r="AP291" s="3930"/>
      <c r="AR291" s="2548" t="s">
        <v>8333</v>
      </c>
      <c r="AU291" s="425" t="str">
        <f t="shared" si="5"/>
        <v>Please complete all cells in row</v>
      </c>
      <c r="AV291" s="3132">
        <v>2</v>
      </c>
    </row>
    <row r="292" spans="2:48" ht="15.75" customHeight="1">
      <c r="B292" s="2790" t="s">
        <v>6437</v>
      </c>
      <c r="C292" s="3655"/>
      <c r="D292" s="3655"/>
      <c r="E292" s="3655"/>
      <c r="F292" s="3655"/>
      <c r="G292" s="2792" t="s">
        <v>731</v>
      </c>
      <c r="H292" s="2792">
        <v>3</v>
      </c>
      <c r="I292" s="2801"/>
      <c r="J292" s="2801"/>
      <c r="K292" s="2801"/>
      <c r="L292" s="2801"/>
      <c r="M292" s="2801"/>
      <c r="N292" s="2801"/>
      <c r="O292" s="2802"/>
      <c r="P292" s="2800"/>
      <c r="Q292" s="2803"/>
      <c r="R292" s="2801"/>
      <c r="S292" s="2801"/>
      <c r="T292" s="2801"/>
      <c r="U292" s="2801"/>
      <c r="V292" s="2801"/>
      <c r="W292" s="2802"/>
      <c r="Y292" s="3928"/>
      <c r="Z292" s="3929"/>
      <c r="AA292" s="3929"/>
      <c r="AB292" s="3929"/>
      <c r="AC292" s="3929"/>
      <c r="AD292" s="3929"/>
      <c r="AE292" s="3929"/>
      <c r="AF292" s="3929"/>
      <c r="AG292" s="3929"/>
      <c r="AH292" s="3929"/>
      <c r="AI292" s="3929"/>
      <c r="AJ292" s="3929"/>
      <c r="AK292" s="3929"/>
      <c r="AL292" s="3929"/>
      <c r="AM292" s="3929"/>
      <c r="AN292" s="4369"/>
      <c r="AO292" s="3930"/>
      <c r="AP292" s="3930"/>
      <c r="AR292" s="2548" t="s">
        <v>8334</v>
      </c>
      <c r="AU292" s="425" t="str">
        <f t="shared" si="5"/>
        <v>Please complete all cells in row</v>
      </c>
      <c r="AV292" s="3132">
        <v>2</v>
      </c>
    </row>
    <row r="293" spans="2:48" ht="15.75" customHeight="1">
      <c r="B293" s="2790" t="s">
        <v>6439</v>
      </c>
      <c r="C293" s="3655"/>
      <c r="D293" s="3655"/>
      <c r="E293" s="3655"/>
      <c r="F293" s="3655"/>
      <c r="G293" s="2792" t="s">
        <v>731</v>
      </c>
      <c r="H293" s="2792">
        <v>3</v>
      </c>
      <c r="I293" s="2801"/>
      <c r="J293" s="2801"/>
      <c r="K293" s="2801"/>
      <c r="L293" s="2801"/>
      <c r="M293" s="2801"/>
      <c r="N293" s="2801"/>
      <c r="O293" s="2802"/>
      <c r="P293" s="2800"/>
      <c r="Q293" s="2803"/>
      <c r="R293" s="2801"/>
      <c r="S293" s="2801"/>
      <c r="T293" s="2801"/>
      <c r="U293" s="2801"/>
      <c r="V293" s="2801"/>
      <c r="W293" s="2802"/>
      <c r="Y293" s="3928"/>
      <c r="Z293" s="3929"/>
      <c r="AA293" s="3929"/>
      <c r="AB293" s="3929"/>
      <c r="AC293" s="3929"/>
      <c r="AD293" s="3929"/>
      <c r="AE293" s="3929"/>
      <c r="AF293" s="3929"/>
      <c r="AG293" s="3929"/>
      <c r="AH293" s="3929"/>
      <c r="AI293" s="3929"/>
      <c r="AJ293" s="3929"/>
      <c r="AK293" s="3929"/>
      <c r="AL293" s="3931"/>
      <c r="AM293" s="3929"/>
      <c r="AN293" s="4369"/>
      <c r="AO293" s="3930"/>
      <c r="AP293" s="3930"/>
      <c r="AR293" s="2548" t="s">
        <v>8335</v>
      </c>
      <c r="AU293" s="425" t="str">
        <f t="shared" si="5"/>
        <v>Please complete all cells in row</v>
      </c>
      <c r="AV293" s="3132">
        <v>2</v>
      </c>
    </row>
    <row r="294" spans="2:48" ht="15.75" customHeight="1">
      <c r="B294" s="2790" t="s">
        <v>6441</v>
      </c>
      <c r="C294" s="3655"/>
      <c r="D294" s="3655"/>
      <c r="E294" s="3655"/>
      <c r="F294" s="3655"/>
      <c r="G294" s="2792" t="s">
        <v>731</v>
      </c>
      <c r="H294" s="2792">
        <v>3</v>
      </c>
      <c r="I294" s="2801"/>
      <c r="J294" s="2801"/>
      <c r="K294" s="2801"/>
      <c r="L294" s="2801"/>
      <c r="M294" s="2801"/>
      <c r="N294" s="2801"/>
      <c r="O294" s="2802"/>
      <c r="P294" s="2800"/>
      <c r="Q294" s="2803"/>
      <c r="R294" s="2801"/>
      <c r="S294" s="2801"/>
      <c r="T294" s="2801"/>
      <c r="U294" s="2801"/>
      <c r="V294" s="2801"/>
      <c r="W294" s="2802"/>
      <c r="Y294" s="3928"/>
      <c r="Z294" s="3929"/>
      <c r="AA294" s="3929"/>
      <c r="AB294" s="3929"/>
      <c r="AC294" s="3929"/>
      <c r="AD294" s="3929"/>
      <c r="AE294" s="3929"/>
      <c r="AF294" s="3929"/>
      <c r="AG294" s="3929"/>
      <c r="AH294" s="3929"/>
      <c r="AI294" s="3929"/>
      <c r="AJ294" s="3929"/>
      <c r="AK294" s="3929"/>
      <c r="AL294" s="3929"/>
      <c r="AM294" s="3929"/>
      <c r="AN294" s="4369"/>
      <c r="AO294" s="3930"/>
      <c r="AP294" s="3930"/>
      <c r="AR294" s="2548" t="s">
        <v>8336</v>
      </c>
      <c r="AU294" s="425" t="str">
        <f t="shared" si="5"/>
        <v>Please complete all cells in row</v>
      </c>
      <c r="AV294" s="3132">
        <v>2</v>
      </c>
    </row>
    <row r="295" spans="2:48" ht="15.75" customHeight="1">
      <c r="B295" s="2790" t="s">
        <v>6443</v>
      </c>
      <c r="C295" s="3655"/>
      <c r="D295" s="3655"/>
      <c r="E295" s="3655"/>
      <c r="F295" s="3655"/>
      <c r="G295" s="2792" t="s">
        <v>731</v>
      </c>
      <c r="H295" s="2792">
        <v>3</v>
      </c>
      <c r="I295" s="2801"/>
      <c r="J295" s="2801"/>
      <c r="K295" s="2801"/>
      <c r="L295" s="2801"/>
      <c r="M295" s="2801"/>
      <c r="N295" s="2801"/>
      <c r="O295" s="2802"/>
      <c r="P295" s="2800"/>
      <c r="Q295" s="2803"/>
      <c r="R295" s="2801"/>
      <c r="S295" s="2801"/>
      <c r="T295" s="2801"/>
      <c r="U295" s="2801"/>
      <c r="V295" s="2801"/>
      <c r="W295" s="2802"/>
      <c r="Y295" s="3928"/>
      <c r="Z295" s="3929"/>
      <c r="AA295" s="3929"/>
      <c r="AB295" s="3929"/>
      <c r="AC295" s="3929"/>
      <c r="AD295" s="3929"/>
      <c r="AE295" s="3929"/>
      <c r="AF295" s="3929"/>
      <c r="AG295" s="3929"/>
      <c r="AH295" s="3929"/>
      <c r="AI295" s="3929"/>
      <c r="AJ295" s="3929"/>
      <c r="AK295" s="3929"/>
      <c r="AL295" s="3929"/>
      <c r="AM295" s="3929"/>
      <c r="AN295" s="4369"/>
      <c r="AO295" s="3930"/>
      <c r="AP295" s="3930"/>
      <c r="AR295" s="2548" t="s">
        <v>8337</v>
      </c>
      <c r="AU295" s="425" t="str">
        <f t="shared" si="5"/>
        <v>Please complete all cells in row</v>
      </c>
      <c r="AV295" s="3132">
        <v>2</v>
      </c>
    </row>
    <row r="296" spans="2:48" ht="15.75" customHeight="1">
      <c r="B296" s="2790" t="s">
        <v>6445</v>
      </c>
      <c r="C296" s="3655"/>
      <c r="D296" s="3655"/>
      <c r="E296" s="3655"/>
      <c r="F296" s="3655"/>
      <c r="G296" s="2792" t="s">
        <v>731</v>
      </c>
      <c r="H296" s="2792">
        <v>3</v>
      </c>
      <c r="I296" s="2801"/>
      <c r="J296" s="2801"/>
      <c r="K296" s="2801"/>
      <c r="L296" s="2801"/>
      <c r="M296" s="2801"/>
      <c r="N296" s="2801"/>
      <c r="O296" s="2802"/>
      <c r="P296" s="2800"/>
      <c r="Q296" s="2803"/>
      <c r="R296" s="2801"/>
      <c r="S296" s="2801"/>
      <c r="T296" s="2801"/>
      <c r="U296" s="2801"/>
      <c r="V296" s="2801"/>
      <c r="W296" s="2802"/>
      <c r="Y296" s="3928"/>
      <c r="Z296" s="3929"/>
      <c r="AA296" s="3929"/>
      <c r="AB296" s="3929"/>
      <c r="AC296" s="3929"/>
      <c r="AD296" s="3929"/>
      <c r="AE296" s="3929"/>
      <c r="AF296" s="3929"/>
      <c r="AG296" s="3929"/>
      <c r="AH296" s="3929"/>
      <c r="AI296" s="3929"/>
      <c r="AJ296" s="3929"/>
      <c r="AK296" s="3929"/>
      <c r="AL296" s="3931"/>
      <c r="AM296" s="3929"/>
      <c r="AN296" s="4369"/>
      <c r="AO296" s="3932"/>
      <c r="AP296" s="3932"/>
      <c r="AR296" s="2548" t="s">
        <v>8338</v>
      </c>
      <c r="AU296" s="425" t="str">
        <f t="shared" si="5"/>
        <v>Please complete all cells in row</v>
      </c>
      <c r="AV296" s="3132">
        <v>2</v>
      </c>
    </row>
    <row r="297" spans="2:48" ht="15.75" customHeight="1">
      <c r="B297" s="2790" t="s">
        <v>6447</v>
      </c>
      <c r="C297" s="3655"/>
      <c r="D297" s="3655"/>
      <c r="E297" s="3655"/>
      <c r="F297" s="3655"/>
      <c r="G297" s="2792" t="s">
        <v>731</v>
      </c>
      <c r="H297" s="2792">
        <v>3</v>
      </c>
      <c r="I297" s="2801"/>
      <c r="J297" s="2801"/>
      <c r="K297" s="2801"/>
      <c r="L297" s="2801"/>
      <c r="M297" s="2801"/>
      <c r="N297" s="2801"/>
      <c r="O297" s="2802"/>
      <c r="P297" s="2800"/>
      <c r="Q297" s="2803"/>
      <c r="R297" s="2801"/>
      <c r="S297" s="2801"/>
      <c r="T297" s="2801"/>
      <c r="U297" s="2801"/>
      <c r="V297" s="2801"/>
      <c r="W297" s="2802"/>
      <c r="Y297" s="3928"/>
      <c r="Z297" s="3929"/>
      <c r="AA297" s="3929"/>
      <c r="AB297" s="3929"/>
      <c r="AC297" s="3929"/>
      <c r="AD297" s="3929"/>
      <c r="AE297" s="3929"/>
      <c r="AF297" s="3929"/>
      <c r="AG297" s="3929"/>
      <c r="AH297" s="3929"/>
      <c r="AI297" s="3929"/>
      <c r="AJ297" s="3929"/>
      <c r="AK297" s="3929"/>
      <c r="AL297" s="3931"/>
      <c r="AM297" s="3929"/>
      <c r="AN297" s="4369"/>
      <c r="AO297" s="3930"/>
      <c r="AP297" s="3930"/>
      <c r="AR297" s="2548" t="s">
        <v>8339</v>
      </c>
      <c r="AU297" s="425" t="str">
        <f t="shared" si="5"/>
        <v>Please complete all cells in row</v>
      </c>
      <c r="AV297" s="3132">
        <v>2</v>
      </c>
    </row>
    <row r="298" spans="2:48" ht="15.75" customHeight="1">
      <c r="B298" s="2790" t="s">
        <v>6449</v>
      </c>
      <c r="C298" s="3655"/>
      <c r="D298" s="3655"/>
      <c r="E298" s="3655"/>
      <c r="F298" s="3655"/>
      <c r="G298" s="2792" t="s">
        <v>731</v>
      </c>
      <c r="H298" s="2792">
        <v>3</v>
      </c>
      <c r="I298" s="2801"/>
      <c r="J298" s="2801"/>
      <c r="K298" s="2801"/>
      <c r="L298" s="2801"/>
      <c r="M298" s="2801"/>
      <c r="N298" s="2801"/>
      <c r="O298" s="2802"/>
      <c r="P298" s="2800"/>
      <c r="Q298" s="2803"/>
      <c r="R298" s="2801"/>
      <c r="S298" s="2801"/>
      <c r="T298" s="2801"/>
      <c r="U298" s="2801"/>
      <c r="V298" s="2801"/>
      <c r="W298" s="2802"/>
      <c r="Y298" s="3928"/>
      <c r="Z298" s="3929"/>
      <c r="AA298" s="3929"/>
      <c r="AB298" s="3929"/>
      <c r="AC298" s="3929"/>
      <c r="AD298" s="3929"/>
      <c r="AE298" s="3929"/>
      <c r="AF298" s="3929"/>
      <c r="AG298" s="3929"/>
      <c r="AH298" s="3929"/>
      <c r="AI298" s="3929"/>
      <c r="AJ298" s="3929"/>
      <c r="AK298" s="3929"/>
      <c r="AL298" s="3929"/>
      <c r="AM298" s="3929"/>
      <c r="AN298" s="4369"/>
      <c r="AO298" s="3930"/>
      <c r="AP298" s="3930"/>
      <c r="AR298" s="2548" t="s">
        <v>8340</v>
      </c>
      <c r="AU298" s="425" t="str">
        <f t="shared" si="5"/>
        <v>Please complete all cells in row</v>
      </c>
      <c r="AV298" s="3132">
        <v>2</v>
      </c>
    </row>
    <row r="299" spans="2:48" ht="15.75" customHeight="1">
      <c r="B299" s="2790" t="s">
        <v>6451</v>
      </c>
      <c r="C299" s="3655"/>
      <c r="D299" s="3655"/>
      <c r="E299" s="3655"/>
      <c r="F299" s="3655"/>
      <c r="G299" s="2792" t="s">
        <v>731</v>
      </c>
      <c r="H299" s="2792">
        <v>3</v>
      </c>
      <c r="I299" s="2801"/>
      <c r="J299" s="2801"/>
      <c r="K299" s="2801"/>
      <c r="L299" s="2801"/>
      <c r="M299" s="2801"/>
      <c r="N299" s="2801"/>
      <c r="O299" s="2802"/>
      <c r="P299" s="2800"/>
      <c r="Q299" s="2803"/>
      <c r="R299" s="2801"/>
      <c r="S299" s="2801"/>
      <c r="T299" s="2801"/>
      <c r="U299" s="2801"/>
      <c r="V299" s="2801"/>
      <c r="W299" s="2802"/>
      <c r="Y299" s="3928"/>
      <c r="Z299" s="3929"/>
      <c r="AA299" s="3929"/>
      <c r="AB299" s="3929"/>
      <c r="AC299" s="3929"/>
      <c r="AD299" s="3929"/>
      <c r="AE299" s="3929"/>
      <c r="AF299" s="3929"/>
      <c r="AG299" s="3929"/>
      <c r="AH299" s="3929"/>
      <c r="AI299" s="3929"/>
      <c r="AJ299" s="3929"/>
      <c r="AK299" s="3929"/>
      <c r="AL299" s="3929"/>
      <c r="AM299" s="3929"/>
      <c r="AN299" s="4369"/>
      <c r="AO299" s="3930"/>
      <c r="AP299" s="3930"/>
      <c r="AR299" s="2548" t="s">
        <v>8341</v>
      </c>
      <c r="AU299" s="425" t="str">
        <f t="shared" si="5"/>
        <v>Please complete all cells in row</v>
      </c>
      <c r="AV299" s="3132">
        <v>2</v>
      </c>
    </row>
    <row r="300" spans="2:48" ht="15.75" customHeight="1">
      <c r="B300" s="2790" t="s">
        <v>6453</v>
      </c>
      <c r="C300" s="3655"/>
      <c r="D300" s="3655"/>
      <c r="E300" s="3655"/>
      <c r="F300" s="3655"/>
      <c r="G300" s="2792" t="s">
        <v>731</v>
      </c>
      <c r="H300" s="2792">
        <v>3</v>
      </c>
      <c r="I300" s="2801"/>
      <c r="J300" s="2801"/>
      <c r="K300" s="2801"/>
      <c r="L300" s="2801"/>
      <c r="M300" s="2801"/>
      <c r="N300" s="2801"/>
      <c r="O300" s="2802"/>
      <c r="P300" s="2800"/>
      <c r="Q300" s="2803"/>
      <c r="R300" s="2801"/>
      <c r="S300" s="2801"/>
      <c r="T300" s="2801"/>
      <c r="U300" s="2801"/>
      <c r="V300" s="2801"/>
      <c r="W300" s="2802"/>
      <c r="Y300" s="3928"/>
      <c r="Z300" s="3929"/>
      <c r="AA300" s="3929"/>
      <c r="AB300" s="3929"/>
      <c r="AC300" s="3929"/>
      <c r="AD300" s="3929"/>
      <c r="AE300" s="3929"/>
      <c r="AF300" s="3929"/>
      <c r="AG300" s="3929"/>
      <c r="AH300" s="3929"/>
      <c r="AI300" s="3929"/>
      <c r="AJ300" s="3929"/>
      <c r="AK300" s="3929"/>
      <c r="AL300" s="3929"/>
      <c r="AM300" s="3929"/>
      <c r="AN300" s="4369"/>
      <c r="AO300" s="3930"/>
      <c r="AP300" s="3930"/>
      <c r="AR300" s="2548" t="s">
        <v>8342</v>
      </c>
      <c r="AU300" s="425" t="str">
        <f t="shared" si="5"/>
        <v>Please complete all cells in row</v>
      </c>
      <c r="AV300" s="3132">
        <v>2</v>
      </c>
    </row>
    <row r="301" spans="2:48" ht="15.75" customHeight="1">
      <c r="B301" s="2790" t="s">
        <v>6455</v>
      </c>
      <c r="C301" s="3655"/>
      <c r="D301" s="3655"/>
      <c r="E301" s="3655"/>
      <c r="F301" s="3655"/>
      <c r="G301" s="2792" t="s">
        <v>731</v>
      </c>
      <c r="H301" s="2792">
        <v>3</v>
      </c>
      <c r="I301" s="2801"/>
      <c r="J301" s="2801"/>
      <c r="K301" s="2801"/>
      <c r="L301" s="2801"/>
      <c r="M301" s="2801"/>
      <c r="N301" s="2801"/>
      <c r="O301" s="2802"/>
      <c r="P301" s="2800"/>
      <c r="Q301" s="2803"/>
      <c r="R301" s="2801"/>
      <c r="S301" s="2801"/>
      <c r="T301" s="2801"/>
      <c r="U301" s="2801"/>
      <c r="V301" s="2801"/>
      <c r="W301" s="2802"/>
      <c r="Y301" s="3928"/>
      <c r="Z301" s="3929"/>
      <c r="AA301" s="3929"/>
      <c r="AB301" s="3929"/>
      <c r="AC301" s="3929"/>
      <c r="AD301" s="3929"/>
      <c r="AE301" s="3929"/>
      <c r="AF301" s="3929"/>
      <c r="AG301" s="3929"/>
      <c r="AH301" s="3929"/>
      <c r="AI301" s="3929"/>
      <c r="AJ301" s="3929"/>
      <c r="AK301" s="3929"/>
      <c r="AL301" s="3929"/>
      <c r="AM301" s="3929"/>
      <c r="AN301" s="4369"/>
      <c r="AO301" s="3930"/>
      <c r="AP301" s="3930"/>
      <c r="AR301" s="2548" t="s">
        <v>8343</v>
      </c>
      <c r="AU301" s="425" t="str">
        <f t="shared" si="5"/>
        <v>Please complete all cells in row</v>
      </c>
      <c r="AV301" s="3132">
        <v>2</v>
      </c>
    </row>
    <row r="302" spans="2:48" ht="15.75" customHeight="1">
      <c r="B302" s="2790" t="s">
        <v>6457</v>
      </c>
      <c r="C302" s="3655"/>
      <c r="D302" s="3655"/>
      <c r="E302" s="3655"/>
      <c r="F302" s="3655"/>
      <c r="G302" s="2792" t="s">
        <v>731</v>
      </c>
      <c r="H302" s="2792">
        <v>3</v>
      </c>
      <c r="I302" s="2801"/>
      <c r="J302" s="2801"/>
      <c r="K302" s="2801"/>
      <c r="L302" s="2801"/>
      <c r="M302" s="2801"/>
      <c r="N302" s="2801"/>
      <c r="O302" s="2802"/>
      <c r="P302" s="2800"/>
      <c r="Q302" s="2803"/>
      <c r="R302" s="2801"/>
      <c r="S302" s="2801"/>
      <c r="T302" s="2801"/>
      <c r="U302" s="2801"/>
      <c r="V302" s="2801"/>
      <c r="W302" s="2802"/>
      <c r="Y302" s="3928"/>
      <c r="Z302" s="3929"/>
      <c r="AA302" s="3929"/>
      <c r="AB302" s="3929"/>
      <c r="AC302" s="3929"/>
      <c r="AD302" s="3929"/>
      <c r="AE302" s="3929"/>
      <c r="AF302" s="3929"/>
      <c r="AG302" s="3929"/>
      <c r="AH302" s="3929"/>
      <c r="AI302" s="3929"/>
      <c r="AJ302" s="3929"/>
      <c r="AK302" s="3929"/>
      <c r="AL302" s="3929"/>
      <c r="AM302" s="3929"/>
      <c r="AN302" s="4369"/>
      <c r="AO302" s="3930"/>
      <c r="AP302" s="3930"/>
      <c r="AR302" s="2548" t="s">
        <v>8344</v>
      </c>
      <c r="AU302" s="425" t="str">
        <f t="shared" si="5"/>
        <v>Please complete all cells in row</v>
      </c>
      <c r="AV302" s="3132">
        <v>2</v>
      </c>
    </row>
    <row r="303" spans="2:48" ht="15.75" customHeight="1">
      <c r="B303" s="2790" t="s">
        <v>6459</v>
      </c>
      <c r="C303" s="3655"/>
      <c r="D303" s="3655"/>
      <c r="E303" s="3655"/>
      <c r="F303" s="3655"/>
      <c r="G303" s="2792" t="s">
        <v>731</v>
      </c>
      <c r="H303" s="2792">
        <v>3</v>
      </c>
      <c r="I303" s="2801"/>
      <c r="J303" s="2801"/>
      <c r="K303" s="2801"/>
      <c r="L303" s="2801"/>
      <c r="M303" s="2801"/>
      <c r="N303" s="2801"/>
      <c r="O303" s="2802"/>
      <c r="P303" s="2800"/>
      <c r="Q303" s="2803"/>
      <c r="R303" s="2801"/>
      <c r="S303" s="2801"/>
      <c r="T303" s="2801"/>
      <c r="U303" s="2801"/>
      <c r="V303" s="2801"/>
      <c r="W303" s="2802"/>
      <c r="Y303" s="3928"/>
      <c r="Z303" s="3929"/>
      <c r="AA303" s="3929"/>
      <c r="AB303" s="3929"/>
      <c r="AC303" s="3929"/>
      <c r="AD303" s="3929"/>
      <c r="AE303" s="3929"/>
      <c r="AF303" s="3929"/>
      <c r="AG303" s="3929"/>
      <c r="AH303" s="3929"/>
      <c r="AI303" s="3929"/>
      <c r="AJ303" s="3929"/>
      <c r="AK303" s="3929"/>
      <c r="AL303" s="3929"/>
      <c r="AM303" s="3929"/>
      <c r="AN303" s="4369"/>
      <c r="AO303" s="3930"/>
      <c r="AP303" s="3930"/>
      <c r="AR303" s="2548" t="s">
        <v>8345</v>
      </c>
      <c r="AU303" s="425" t="str">
        <f t="shared" si="5"/>
        <v>Please complete all cells in row</v>
      </c>
      <c r="AV303" s="3132">
        <v>2</v>
      </c>
    </row>
    <row r="304" spans="2:48" ht="15.75" customHeight="1">
      <c r="B304" s="2790" t="s">
        <v>6461</v>
      </c>
      <c r="C304" s="3655"/>
      <c r="D304" s="3655"/>
      <c r="E304" s="3655"/>
      <c r="F304" s="3655"/>
      <c r="G304" s="2792" t="s">
        <v>731</v>
      </c>
      <c r="H304" s="2792">
        <v>3</v>
      </c>
      <c r="I304" s="2801"/>
      <c r="J304" s="2801"/>
      <c r="K304" s="2801"/>
      <c r="L304" s="2801"/>
      <c r="M304" s="2801"/>
      <c r="N304" s="2801"/>
      <c r="O304" s="2802"/>
      <c r="P304" s="2800"/>
      <c r="Q304" s="2803"/>
      <c r="R304" s="2801"/>
      <c r="S304" s="2801"/>
      <c r="T304" s="2801"/>
      <c r="U304" s="2801"/>
      <c r="V304" s="2801"/>
      <c r="W304" s="2802"/>
      <c r="Y304" s="3928"/>
      <c r="Z304" s="3929"/>
      <c r="AA304" s="3929"/>
      <c r="AB304" s="3929"/>
      <c r="AC304" s="3929"/>
      <c r="AD304" s="3929"/>
      <c r="AE304" s="3929"/>
      <c r="AF304" s="3929"/>
      <c r="AG304" s="3929"/>
      <c r="AH304" s="3929"/>
      <c r="AI304" s="3929"/>
      <c r="AJ304" s="3929"/>
      <c r="AK304" s="3929"/>
      <c r="AL304" s="3929"/>
      <c r="AM304" s="3929"/>
      <c r="AN304" s="4369"/>
      <c r="AO304" s="3930"/>
      <c r="AP304" s="3930"/>
      <c r="AR304" s="2548" t="s">
        <v>8346</v>
      </c>
      <c r="AU304" s="425" t="str">
        <f t="shared" si="5"/>
        <v>Please complete all cells in row</v>
      </c>
      <c r="AV304" s="3132">
        <v>2</v>
      </c>
    </row>
    <row r="305" spans="2:48" ht="15.75" customHeight="1">
      <c r="B305" s="2790" t="s">
        <v>6463</v>
      </c>
      <c r="C305" s="3655"/>
      <c r="D305" s="3655"/>
      <c r="E305" s="3655"/>
      <c r="F305" s="3655"/>
      <c r="G305" s="2792" t="s">
        <v>731</v>
      </c>
      <c r="H305" s="2792">
        <v>3</v>
      </c>
      <c r="I305" s="2801"/>
      <c r="J305" s="2801"/>
      <c r="K305" s="2801"/>
      <c r="L305" s="2801"/>
      <c r="M305" s="2801"/>
      <c r="N305" s="2801"/>
      <c r="O305" s="2802"/>
      <c r="P305" s="2800"/>
      <c r="Q305" s="2803"/>
      <c r="R305" s="2801"/>
      <c r="S305" s="2801"/>
      <c r="T305" s="2801"/>
      <c r="U305" s="2801"/>
      <c r="V305" s="2801"/>
      <c r="W305" s="2802"/>
      <c r="Y305" s="3928"/>
      <c r="Z305" s="3929"/>
      <c r="AA305" s="3929"/>
      <c r="AB305" s="3929"/>
      <c r="AC305" s="3929"/>
      <c r="AD305" s="3929"/>
      <c r="AE305" s="3929"/>
      <c r="AF305" s="3929"/>
      <c r="AG305" s="3929"/>
      <c r="AH305" s="3929"/>
      <c r="AI305" s="3929"/>
      <c r="AJ305" s="3929"/>
      <c r="AK305" s="3929"/>
      <c r="AL305" s="3931"/>
      <c r="AM305" s="3929"/>
      <c r="AN305" s="4369"/>
      <c r="AO305" s="3930"/>
      <c r="AP305" s="3930"/>
      <c r="AR305" s="2548" t="s">
        <v>8347</v>
      </c>
      <c r="AU305" s="425" t="str">
        <f t="shared" si="5"/>
        <v>Please complete all cells in row</v>
      </c>
      <c r="AV305" s="3132">
        <v>2</v>
      </c>
    </row>
    <row r="306" spans="2:48" ht="15.75" customHeight="1">
      <c r="B306" s="2790" t="s">
        <v>6465</v>
      </c>
      <c r="C306" s="3655"/>
      <c r="D306" s="3655"/>
      <c r="E306" s="3655"/>
      <c r="F306" s="3655"/>
      <c r="G306" s="2792" t="s">
        <v>731</v>
      </c>
      <c r="H306" s="2792">
        <v>3</v>
      </c>
      <c r="I306" s="2801"/>
      <c r="J306" s="2801"/>
      <c r="K306" s="2801"/>
      <c r="L306" s="2801"/>
      <c r="M306" s="2801"/>
      <c r="N306" s="2801"/>
      <c r="O306" s="2802"/>
      <c r="P306" s="2800"/>
      <c r="Q306" s="2803"/>
      <c r="R306" s="2801"/>
      <c r="S306" s="2801"/>
      <c r="T306" s="2801"/>
      <c r="U306" s="2801"/>
      <c r="V306" s="2801"/>
      <c r="W306" s="2802"/>
      <c r="Y306" s="3928"/>
      <c r="Z306" s="3929"/>
      <c r="AA306" s="3929"/>
      <c r="AB306" s="3929"/>
      <c r="AC306" s="3929"/>
      <c r="AD306" s="3929"/>
      <c r="AE306" s="3929"/>
      <c r="AF306" s="3929"/>
      <c r="AG306" s="3929"/>
      <c r="AH306" s="3929"/>
      <c r="AI306" s="3929"/>
      <c r="AJ306" s="3929"/>
      <c r="AK306" s="3929"/>
      <c r="AL306" s="3929"/>
      <c r="AM306" s="3929"/>
      <c r="AN306" s="4369"/>
      <c r="AO306" s="3930"/>
      <c r="AP306" s="3930"/>
      <c r="AR306" s="2548" t="s">
        <v>8348</v>
      </c>
      <c r="AU306" s="425" t="str">
        <f t="shared" si="5"/>
        <v>Please complete all cells in row</v>
      </c>
      <c r="AV306" s="3132">
        <v>2</v>
      </c>
    </row>
    <row r="307" spans="2:48" ht="15.75" customHeight="1">
      <c r="B307" s="2790" t="s">
        <v>6467</v>
      </c>
      <c r="C307" s="3655"/>
      <c r="D307" s="3655"/>
      <c r="E307" s="3655"/>
      <c r="F307" s="3655"/>
      <c r="G307" s="2792" t="s">
        <v>731</v>
      </c>
      <c r="H307" s="2792">
        <v>3</v>
      </c>
      <c r="I307" s="2801"/>
      <c r="J307" s="2801"/>
      <c r="K307" s="2801"/>
      <c r="L307" s="2801"/>
      <c r="M307" s="2801"/>
      <c r="N307" s="2801"/>
      <c r="O307" s="2802"/>
      <c r="P307" s="2800"/>
      <c r="Q307" s="2803"/>
      <c r="R307" s="2801"/>
      <c r="S307" s="2801"/>
      <c r="T307" s="2801"/>
      <c r="U307" s="2801"/>
      <c r="V307" s="2801"/>
      <c r="W307" s="2802"/>
      <c r="Y307" s="3928"/>
      <c r="Z307" s="3929"/>
      <c r="AA307" s="3929"/>
      <c r="AB307" s="3929"/>
      <c r="AC307" s="3929"/>
      <c r="AD307" s="3929"/>
      <c r="AE307" s="3929"/>
      <c r="AF307" s="3929"/>
      <c r="AG307" s="3929"/>
      <c r="AH307" s="3929"/>
      <c r="AI307" s="3929"/>
      <c r="AJ307" s="3929"/>
      <c r="AK307" s="3929"/>
      <c r="AL307" s="3929"/>
      <c r="AM307" s="3929"/>
      <c r="AN307" s="4369"/>
      <c r="AO307" s="3930"/>
      <c r="AP307" s="3930"/>
      <c r="AR307" s="2548" t="s">
        <v>8349</v>
      </c>
      <c r="AU307" s="425" t="str">
        <f t="shared" si="5"/>
        <v>Please complete all cells in row</v>
      </c>
      <c r="AV307" s="3132">
        <v>2</v>
      </c>
    </row>
    <row r="308" spans="2:48" ht="15.75" customHeight="1">
      <c r="B308" s="2790" t="s">
        <v>6469</v>
      </c>
      <c r="C308" s="3655"/>
      <c r="D308" s="3655"/>
      <c r="E308" s="3655"/>
      <c r="F308" s="3655"/>
      <c r="G308" s="2792" t="s">
        <v>731</v>
      </c>
      <c r="H308" s="2792">
        <v>3</v>
      </c>
      <c r="I308" s="2801"/>
      <c r="J308" s="2801"/>
      <c r="K308" s="2801"/>
      <c r="L308" s="2801"/>
      <c r="M308" s="2801"/>
      <c r="N308" s="2801"/>
      <c r="O308" s="2802"/>
      <c r="P308" s="2800"/>
      <c r="Q308" s="2803"/>
      <c r="R308" s="2801"/>
      <c r="S308" s="2801"/>
      <c r="T308" s="2801"/>
      <c r="U308" s="2801"/>
      <c r="V308" s="2801"/>
      <c r="W308" s="2802"/>
      <c r="Y308" s="3928"/>
      <c r="Z308" s="3929"/>
      <c r="AA308" s="3929"/>
      <c r="AB308" s="3929"/>
      <c r="AC308" s="3929"/>
      <c r="AD308" s="3929"/>
      <c r="AE308" s="3929"/>
      <c r="AF308" s="3929"/>
      <c r="AG308" s="3929"/>
      <c r="AH308" s="3929"/>
      <c r="AI308" s="3929"/>
      <c r="AJ308" s="3929"/>
      <c r="AK308" s="3929"/>
      <c r="AL308" s="3929"/>
      <c r="AM308" s="3929"/>
      <c r="AN308" s="4369"/>
      <c r="AO308" s="3930"/>
      <c r="AP308" s="3930"/>
      <c r="AR308" s="2548" t="s">
        <v>8350</v>
      </c>
      <c r="AU308" s="425" t="str">
        <f t="shared" si="5"/>
        <v>Please complete all cells in row</v>
      </c>
      <c r="AV308" s="3132">
        <v>2</v>
      </c>
    </row>
    <row r="309" spans="2:48" ht="15.75" customHeight="1">
      <c r="B309" s="2790" t="s">
        <v>6471</v>
      </c>
      <c r="C309" s="3655"/>
      <c r="D309" s="3655"/>
      <c r="E309" s="3655"/>
      <c r="F309" s="3655"/>
      <c r="G309" s="2792" t="s">
        <v>731</v>
      </c>
      <c r="H309" s="2792">
        <v>3</v>
      </c>
      <c r="I309" s="2801"/>
      <c r="J309" s="2801"/>
      <c r="K309" s="2801"/>
      <c r="L309" s="2801"/>
      <c r="M309" s="2801"/>
      <c r="N309" s="2801"/>
      <c r="O309" s="2802"/>
      <c r="P309" s="2800"/>
      <c r="Q309" s="2803"/>
      <c r="R309" s="2801"/>
      <c r="S309" s="2801"/>
      <c r="T309" s="2801"/>
      <c r="U309" s="2801"/>
      <c r="V309" s="2801"/>
      <c r="W309" s="2802"/>
      <c r="Y309" s="3928"/>
      <c r="Z309" s="3929"/>
      <c r="AA309" s="3929"/>
      <c r="AB309" s="3929"/>
      <c r="AC309" s="3929"/>
      <c r="AD309" s="3929"/>
      <c r="AE309" s="3929"/>
      <c r="AF309" s="3929"/>
      <c r="AG309" s="3929"/>
      <c r="AH309" s="3929"/>
      <c r="AI309" s="3929"/>
      <c r="AJ309" s="3929"/>
      <c r="AK309" s="3929"/>
      <c r="AL309" s="3929"/>
      <c r="AM309" s="3929"/>
      <c r="AN309" s="4369"/>
      <c r="AO309" s="3930"/>
      <c r="AP309" s="3930"/>
      <c r="AR309" s="2548" t="s">
        <v>8351</v>
      </c>
      <c r="AU309" s="425" t="str">
        <f t="shared" si="5"/>
        <v>Please complete all cells in row</v>
      </c>
      <c r="AV309" s="3132">
        <v>2</v>
      </c>
    </row>
    <row r="310" spans="2:48" ht="15.75" customHeight="1">
      <c r="B310" s="2790" t="s">
        <v>6473</v>
      </c>
      <c r="C310" s="3655"/>
      <c r="D310" s="3655"/>
      <c r="E310" s="3655"/>
      <c r="F310" s="3655"/>
      <c r="G310" s="2792" t="s">
        <v>731</v>
      </c>
      <c r="H310" s="2792">
        <v>3</v>
      </c>
      <c r="I310" s="2801"/>
      <c r="J310" s="2801"/>
      <c r="K310" s="2801"/>
      <c r="L310" s="2801"/>
      <c r="M310" s="2801"/>
      <c r="N310" s="2801"/>
      <c r="O310" s="2802"/>
      <c r="P310" s="2800"/>
      <c r="Q310" s="2803"/>
      <c r="R310" s="2801"/>
      <c r="S310" s="2801"/>
      <c r="T310" s="2801"/>
      <c r="U310" s="2801"/>
      <c r="V310" s="2801"/>
      <c r="W310" s="2802"/>
      <c r="Y310" s="3928"/>
      <c r="Z310" s="3929"/>
      <c r="AA310" s="3929"/>
      <c r="AB310" s="3929"/>
      <c r="AC310" s="3929"/>
      <c r="AD310" s="3929"/>
      <c r="AE310" s="3929"/>
      <c r="AF310" s="3929"/>
      <c r="AG310" s="3929"/>
      <c r="AH310" s="3929"/>
      <c r="AI310" s="3929"/>
      <c r="AJ310" s="3929"/>
      <c r="AK310" s="3929"/>
      <c r="AL310" s="3929"/>
      <c r="AM310" s="3929"/>
      <c r="AN310" s="4369"/>
      <c r="AO310" s="3930"/>
      <c r="AP310" s="3930"/>
      <c r="AR310" s="2548" t="s">
        <v>8352</v>
      </c>
      <c r="AU310" s="425" t="str">
        <f t="shared" si="5"/>
        <v>Please complete all cells in row</v>
      </c>
      <c r="AV310" s="3132">
        <v>2</v>
      </c>
    </row>
    <row r="311" spans="2:48" ht="15.75" customHeight="1">
      <c r="B311" s="2790" t="s">
        <v>6475</v>
      </c>
      <c r="C311" s="3655"/>
      <c r="D311" s="3655"/>
      <c r="E311" s="3655"/>
      <c r="F311" s="3655"/>
      <c r="G311" s="2792" t="s">
        <v>731</v>
      </c>
      <c r="H311" s="2792">
        <v>3</v>
      </c>
      <c r="I311" s="2801"/>
      <c r="J311" s="2801"/>
      <c r="K311" s="2801"/>
      <c r="L311" s="2801"/>
      <c r="M311" s="2801"/>
      <c r="N311" s="2801"/>
      <c r="O311" s="2802"/>
      <c r="P311" s="2800"/>
      <c r="Q311" s="2803"/>
      <c r="R311" s="2801"/>
      <c r="S311" s="2801"/>
      <c r="T311" s="2801"/>
      <c r="U311" s="2801"/>
      <c r="V311" s="2801"/>
      <c r="W311" s="2802"/>
      <c r="Y311" s="3928"/>
      <c r="Z311" s="3929"/>
      <c r="AA311" s="3929"/>
      <c r="AB311" s="3929"/>
      <c r="AC311" s="3929"/>
      <c r="AD311" s="3929"/>
      <c r="AE311" s="3929"/>
      <c r="AF311" s="3929"/>
      <c r="AG311" s="3929"/>
      <c r="AH311" s="3929"/>
      <c r="AI311" s="3929"/>
      <c r="AJ311" s="3929"/>
      <c r="AK311" s="3929"/>
      <c r="AL311" s="3931"/>
      <c r="AM311" s="3929"/>
      <c r="AN311" s="4369"/>
      <c r="AO311" s="3930"/>
      <c r="AP311" s="3930"/>
      <c r="AR311" s="2548" t="s">
        <v>8353</v>
      </c>
      <c r="AU311" s="425" t="str">
        <f t="shared" si="5"/>
        <v>Please complete all cells in row</v>
      </c>
      <c r="AV311" s="3132">
        <v>2</v>
      </c>
    </row>
    <row r="312" spans="2:48" ht="15.75" customHeight="1">
      <c r="B312" s="2790" t="s">
        <v>6477</v>
      </c>
      <c r="C312" s="3655"/>
      <c r="D312" s="3655"/>
      <c r="E312" s="3655"/>
      <c r="F312" s="3655"/>
      <c r="G312" s="2792" t="s">
        <v>731</v>
      </c>
      <c r="H312" s="2792">
        <v>3</v>
      </c>
      <c r="I312" s="2801"/>
      <c r="J312" s="2801"/>
      <c r="K312" s="2801"/>
      <c r="L312" s="2801"/>
      <c r="M312" s="2801"/>
      <c r="N312" s="2801"/>
      <c r="O312" s="2802"/>
      <c r="P312" s="2800"/>
      <c r="Q312" s="2803"/>
      <c r="R312" s="2801"/>
      <c r="S312" s="2801"/>
      <c r="T312" s="2801"/>
      <c r="U312" s="2801"/>
      <c r="V312" s="2801"/>
      <c r="W312" s="2802"/>
      <c r="Y312" s="3928"/>
      <c r="Z312" s="3929"/>
      <c r="AA312" s="3929"/>
      <c r="AB312" s="3929"/>
      <c r="AC312" s="3929"/>
      <c r="AD312" s="3929"/>
      <c r="AE312" s="3929"/>
      <c r="AF312" s="3929"/>
      <c r="AG312" s="3929"/>
      <c r="AH312" s="3929"/>
      <c r="AI312" s="3929"/>
      <c r="AJ312" s="3929"/>
      <c r="AK312" s="3929"/>
      <c r="AL312" s="3929"/>
      <c r="AM312" s="3929"/>
      <c r="AN312" s="4369"/>
      <c r="AO312" s="3930"/>
      <c r="AP312" s="3930"/>
      <c r="AR312" s="2548" t="s">
        <v>8354</v>
      </c>
      <c r="AU312" s="425" t="str">
        <f t="shared" si="5"/>
        <v>Please complete all cells in row</v>
      </c>
      <c r="AV312" s="3132">
        <v>2</v>
      </c>
    </row>
    <row r="313" spans="2:48" ht="15.75" customHeight="1">
      <c r="B313" s="2790" t="s">
        <v>6479</v>
      </c>
      <c r="C313" s="3655"/>
      <c r="D313" s="3655"/>
      <c r="E313" s="3655"/>
      <c r="F313" s="3655"/>
      <c r="G313" s="2792" t="s">
        <v>731</v>
      </c>
      <c r="H313" s="2792">
        <v>3</v>
      </c>
      <c r="I313" s="2801"/>
      <c r="J313" s="2801"/>
      <c r="K313" s="2801"/>
      <c r="L313" s="2801"/>
      <c r="M313" s="2801"/>
      <c r="N313" s="2801"/>
      <c r="O313" s="2802"/>
      <c r="P313" s="2800"/>
      <c r="Q313" s="2803"/>
      <c r="R313" s="2801"/>
      <c r="S313" s="2801"/>
      <c r="T313" s="2801"/>
      <c r="U313" s="2801"/>
      <c r="V313" s="2801"/>
      <c r="W313" s="2802"/>
      <c r="Y313" s="3928"/>
      <c r="Z313" s="3929"/>
      <c r="AA313" s="3929"/>
      <c r="AB313" s="3929"/>
      <c r="AC313" s="3929"/>
      <c r="AD313" s="3929"/>
      <c r="AE313" s="3929"/>
      <c r="AF313" s="3929"/>
      <c r="AG313" s="3929"/>
      <c r="AH313" s="3929"/>
      <c r="AI313" s="3929"/>
      <c r="AJ313" s="3929"/>
      <c r="AK313" s="3929"/>
      <c r="AL313" s="3929"/>
      <c r="AM313" s="3929"/>
      <c r="AN313" s="4369"/>
      <c r="AO313" s="3930"/>
      <c r="AP313" s="3930"/>
      <c r="AR313" s="2548" t="s">
        <v>8355</v>
      </c>
      <c r="AU313" s="425" t="str">
        <f t="shared" si="5"/>
        <v>Please complete all cells in row</v>
      </c>
      <c r="AV313" s="3132">
        <v>2</v>
      </c>
    </row>
    <row r="314" spans="2:48" ht="15.75" customHeight="1">
      <c r="B314" s="2790" t="s">
        <v>6481</v>
      </c>
      <c r="C314" s="3655"/>
      <c r="D314" s="3655"/>
      <c r="E314" s="3655"/>
      <c r="F314" s="3655"/>
      <c r="G314" s="2792" t="s">
        <v>731</v>
      </c>
      <c r="H314" s="2792">
        <v>3</v>
      </c>
      <c r="I314" s="2801"/>
      <c r="J314" s="2801"/>
      <c r="K314" s="2801"/>
      <c r="L314" s="2801"/>
      <c r="M314" s="2801"/>
      <c r="N314" s="2801"/>
      <c r="O314" s="2802"/>
      <c r="P314" s="2800"/>
      <c r="Q314" s="2803"/>
      <c r="R314" s="2801"/>
      <c r="S314" s="2801"/>
      <c r="T314" s="2801"/>
      <c r="U314" s="2801"/>
      <c r="V314" s="2801"/>
      <c r="W314" s="2802"/>
      <c r="Y314" s="3928"/>
      <c r="Z314" s="3929"/>
      <c r="AA314" s="3929"/>
      <c r="AB314" s="3929"/>
      <c r="AC314" s="3929"/>
      <c r="AD314" s="3929"/>
      <c r="AE314" s="3929"/>
      <c r="AF314" s="3929"/>
      <c r="AG314" s="3929"/>
      <c r="AH314" s="3929"/>
      <c r="AI314" s="3929"/>
      <c r="AJ314" s="3929"/>
      <c r="AK314" s="3929"/>
      <c r="AL314" s="3929"/>
      <c r="AM314" s="3929"/>
      <c r="AN314" s="4369"/>
      <c r="AO314" s="3930"/>
      <c r="AP314" s="3930"/>
      <c r="AR314" s="2548" t="s">
        <v>8356</v>
      </c>
      <c r="AU314" s="425" t="str">
        <f t="shared" si="5"/>
        <v>Please complete all cells in row</v>
      </c>
      <c r="AV314" s="3132">
        <v>2</v>
      </c>
    </row>
    <row r="315" spans="2:48" ht="15.75" customHeight="1">
      <c r="B315" s="2790" t="s">
        <v>6483</v>
      </c>
      <c r="C315" s="3655"/>
      <c r="D315" s="3655"/>
      <c r="E315" s="3655"/>
      <c r="F315" s="3655"/>
      <c r="G315" s="2792" t="s">
        <v>731</v>
      </c>
      <c r="H315" s="2792">
        <v>3</v>
      </c>
      <c r="I315" s="2801"/>
      <c r="J315" s="2801"/>
      <c r="K315" s="2801"/>
      <c r="L315" s="2801"/>
      <c r="M315" s="2801"/>
      <c r="N315" s="2801"/>
      <c r="O315" s="2802"/>
      <c r="P315" s="2800"/>
      <c r="Q315" s="2803"/>
      <c r="R315" s="2801"/>
      <c r="S315" s="2801"/>
      <c r="T315" s="2801"/>
      <c r="U315" s="2801"/>
      <c r="V315" s="2801"/>
      <c r="W315" s="2802"/>
      <c r="Y315" s="3928"/>
      <c r="Z315" s="3929"/>
      <c r="AA315" s="3929"/>
      <c r="AB315" s="3929"/>
      <c r="AC315" s="3929"/>
      <c r="AD315" s="3929"/>
      <c r="AE315" s="3929"/>
      <c r="AF315" s="3929"/>
      <c r="AG315" s="3929"/>
      <c r="AH315" s="3929"/>
      <c r="AI315" s="3929"/>
      <c r="AJ315" s="3929"/>
      <c r="AK315" s="3929"/>
      <c r="AL315" s="3929"/>
      <c r="AM315" s="3929"/>
      <c r="AN315" s="4369"/>
      <c r="AO315" s="3930"/>
      <c r="AP315" s="3930"/>
      <c r="AR315" s="2548" t="s">
        <v>8357</v>
      </c>
      <c r="AU315" s="425" t="str">
        <f t="shared" si="5"/>
        <v>Please complete all cells in row</v>
      </c>
      <c r="AV315" s="3132">
        <v>2</v>
      </c>
    </row>
    <row r="316" spans="2:48" ht="15.75" customHeight="1">
      <c r="B316" s="2790" t="s">
        <v>6485</v>
      </c>
      <c r="C316" s="3655"/>
      <c r="D316" s="3655"/>
      <c r="E316" s="3655"/>
      <c r="F316" s="3655"/>
      <c r="G316" s="2792" t="s">
        <v>731</v>
      </c>
      <c r="H316" s="2792">
        <v>3</v>
      </c>
      <c r="I316" s="2801"/>
      <c r="J316" s="2801"/>
      <c r="K316" s="2801"/>
      <c r="L316" s="2801"/>
      <c r="M316" s="2801"/>
      <c r="N316" s="2801"/>
      <c r="O316" s="2802"/>
      <c r="P316" s="2800"/>
      <c r="Q316" s="2803"/>
      <c r="R316" s="2801"/>
      <c r="S316" s="2801"/>
      <c r="T316" s="2801"/>
      <c r="U316" s="2801"/>
      <c r="V316" s="2801"/>
      <c r="W316" s="2802"/>
      <c r="Y316" s="3928"/>
      <c r="Z316" s="3929"/>
      <c r="AA316" s="3929"/>
      <c r="AB316" s="3929"/>
      <c r="AC316" s="3929"/>
      <c r="AD316" s="3929"/>
      <c r="AE316" s="3929"/>
      <c r="AF316" s="3929"/>
      <c r="AG316" s="3929"/>
      <c r="AH316" s="3929"/>
      <c r="AI316" s="3929"/>
      <c r="AJ316" s="3929"/>
      <c r="AK316" s="3929"/>
      <c r="AL316" s="3929"/>
      <c r="AM316" s="3929"/>
      <c r="AN316" s="4369"/>
      <c r="AO316" s="3930"/>
      <c r="AP316" s="3930"/>
      <c r="AR316" s="2548" t="s">
        <v>8358</v>
      </c>
      <c r="AU316" s="425" t="str">
        <f t="shared" si="5"/>
        <v>Please complete all cells in row</v>
      </c>
      <c r="AV316" s="3132">
        <v>2</v>
      </c>
    </row>
    <row r="317" spans="2:48" ht="15.75" customHeight="1">
      <c r="B317" s="2790" t="s">
        <v>6487</v>
      </c>
      <c r="C317" s="3655"/>
      <c r="D317" s="3655"/>
      <c r="E317" s="3655"/>
      <c r="F317" s="3655"/>
      <c r="G317" s="2792" t="s">
        <v>731</v>
      </c>
      <c r="H317" s="2792">
        <v>3</v>
      </c>
      <c r="I317" s="2801"/>
      <c r="J317" s="2801"/>
      <c r="K317" s="2801"/>
      <c r="L317" s="2801"/>
      <c r="M317" s="2801"/>
      <c r="N317" s="2801"/>
      <c r="O317" s="2802"/>
      <c r="P317" s="2800"/>
      <c r="Q317" s="2803"/>
      <c r="R317" s="2801"/>
      <c r="S317" s="2801"/>
      <c r="T317" s="2801"/>
      <c r="U317" s="2801"/>
      <c r="V317" s="2801"/>
      <c r="W317" s="2802"/>
      <c r="Y317" s="3928"/>
      <c r="Z317" s="3929"/>
      <c r="AA317" s="3929"/>
      <c r="AB317" s="3929"/>
      <c r="AC317" s="3929"/>
      <c r="AD317" s="3929"/>
      <c r="AE317" s="3929"/>
      <c r="AF317" s="3929"/>
      <c r="AG317" s="3929"/>
      <c r="AH317" s="3929"/>
      <c r="AI317" s="3929"/>
      <c r="AJ317" s="3929"/>
      <c r="AK317" s="3929"/>
      <c r="AL317" s="3929"/>
      <c r="AM317" s="3929"/>
      <c r="AN317" s="4369"/>
      <c r="AO317" s="3930"/>
      <c r="AP317" s="3930"/>
      <c r="AR317" s="2548" t="s">
        <v>8359</v>
      </c>
      <c r="AU317" s="425" t="str">
        <f t="shared" si="5"/>
        <v>Please complete all cells in row</v>
      </c>
      <c r="AV317" s="3132">
        <v>2</v>
      </c>
    </row>
    <row r="318" spans="2:48" ht="15.75" customHeight="1">
      <c r="B318" s="2790" t="s">
        <v>6489</v>
      </c>
      <c r="C318" s="3655"/>
      <c r="D318" s="3655"/>
      <c r="E318" s="3655"/>
      <c r="F318" s="3655"/>
      <c r="G318" s="2792" t="s">
        <v>731</v>
      </c>
      <c r="H318" s="2792">
        <v>3</v>
      </c>
      <c r="I318" s="2801"/>
      <c r="J318" s="2801"/>
      <c r="K318" s="2801"/>
      <c r="L318" s="2801"/>
      <c r="M318" s="2801"/>
      <c r="N318" s="2801"/>
      <c r="O318" s="2802"/>
      <c r="P318" s="2800"/>
      <c r="Q318" s="2803"/>
      <c r="R318" s="2801"/>
      <c r="S318" s="2801"/>
      <c r="T318" s="2801"/>
      <c r="U318" s="2801"/>
      <c r="V318" s="2801"/>
      <c r="W318" s="2802"/>
      <c r="Y318" s="3928"/>
      <c r="Z318" s="3929"/>
      <c r="AA318" s="3929"/>
      <c r="AB318" s="3929"/>
      <c r="AC318" s="3929"/>
      <c r="AD318" s="3929"/>
      <c r="AE318" s="3929"/>
      <c r="AF318" s="3929"/>
      <c r="AG318" s="3929"/>
      <c r="AH318" s="3929"/>
      <c r="AI318" s="3929"/>
      <c r="AJ318" s="3929"/>
      <c r="AK318" s="3929"/>
      <c r="AL318" s="3929"/>
      <c r="AM318" s="3929"/>
      <c r="AN318" s="4369"/>
      <c r="AO318" s="3930"/>
      <c r="AP318" s="3930"/>
      <c r="AR318" s="2548" t="s">
        <v>8360</v>
      </c>
      <c r="AU318" s="425" t="str">
        <f t="shared" si="5"/>
        <v>Please complete all cells in row</v>
      </c>
      <c r="AV318" s="3132">
        <v>2</v>
      </c>
    </row>
    <row r="319" spans="2:48" ht="15.75" customHeight="1">
      <c r="B319" s="2790" t="s">
        <v>6491</v>
      </c>
      <c r="C319" s="3655"/>
      <c r="D319" s="3655"/>
      <c r="E319" s="3655"/>
      <c r="F319" s="3655"/>
      <c r="G319" s="2792" t="s">
        <v>731</v>
      </c>
      <c r="H319" s="2792">
        <v>3</v>
      </c>
      <c r="I319" s="2801"/>
      <c r="J319" s="2801"/>
      <c r="K319" s="2801"/>
      <c r="L319" s="2801"/>
      <c r="M319" s="2801"/>
      <c r="N319" s="2801"/>
      <c r="O319" s="2802"/>
      <c r="P319" s="2800"/>
      <c r="Q319" s="2803"/>
      <c r="R319" s="2801"/>
      <c r="S319" s="2801"/>
      <c r="T319" s="2801"/>
      <c r="U319" s="2801"/>
      <c r="V319" s="2801"/>
      <c r="W319" s="2802"/>
      <c r="Y319" s="3928"/>
      <c r="Z319" s="3929"/>
      <c r="AA319" s="3929"/>
      <c r="AB319" s="3929"/>
      <c r="AC319" s="3929"/>
      <c r="AD319" s="3929"/>
      <c r="AE319" s="3929"/>
      <c r="AF319" s="3929"/>
      <c r="AG319" s="3929"/>
      <c r="AH319" s="3929"/>
      <c r="AI319" s="3929"/>
      <c r="AJ319" s="3929"/>
      <c r="AK319" s="3929"/>
      <c r="AL319" s="3929"/>
      <c r="AM319" s="3929"/>
      <c r="AN319" s="4369"/>
      <c r="AO319" s="3930"/>
      <c r="AP319" s="3930"/>
      <c r="AR319" s="2548" t="s">
        <v>8361</v>
      </c>
      <c r="AU319" s="425" t="str">
        <f t="shared" si="5"/>
        <v>Please complete all cells in row</v>
      </c>
      <c r="AV319" s="3132">
        <v>2</v>
      </c>
    </row>
    <row r="320" spans="2:48" ht="15.75" customHeight="1">
      <c r="B320" s="2790" t="s">
        <v>6493</v>
      </c>
      <c r="C320" s="3655"/>
      <c r="D320" s="3655"/>
      <c r="E320" s="3655"/>
      <c r="F320" s="3655"/>
      <c r="G320" s="2792" t="s">
        <v>731</v>
      </c>
      <c r="H320" s="2792">
        <v>3</v>
      </c>
      <c r="I320" s="2801"/>
      <c r="J320" s="2801"/>
      <c r="K320" s="2801"/>
      <c r="L320" s="2801"/>
      <c r="M320" s="2801"/>
      <c r="N320" s="2801"/>
      <c r="O320" s="2802"/>
      <c r="P320" s="2800"/>
      <c r="Q320" s="2803"/>
      <c r="R320" s="2801"/>
      <c r="S320" s="2801"/>
      <c r="T320" s="2801"/>
      <c r="U320" s="2801"/>
      <c r="V320" s="2801"/>
      <c r="W320" s="2802"/>
      <c r="Y320" s="3928"/>
      <c r="Z320" s="3929"/>
      <c r="AA320" s="3929"/>
      <c r="AB320" s="3929"/>
      <c r="AC320" s="3929"/>
      <c r="AD320" s="3929"/>
      <c r="AE320" s="3929"/>
      <c r="AF320" s="3929"/>
      <c r="AG320" s="3929"/>
      <c r="AH320" s="3929"/>
      <c r="AI320" s="3929"/>
      <c r="AJ320" s="3929"/>
      <c r="AK320" s="3929"/>
      <c r="AL320" s="3929"/>
      <c r="AM320" s="3929"/>
      <c r="AN320" s="4369"/>
      <c r="AO320" s="3930"/>
      <c r="AP320" s="3930"/>
      <c r="AR320" s="2548" t="s">
        <v>8362</v>
      </c>
      <c r="AU320" s="425" t="str">
        <f t="shared" si="5"/>
        <v>Please complete all cells in row</v>
      </c>
      <c r="AV320" s="3132">
        <v>2</v>
      </c>
    </row>
    <row r="321" spans="2:48" ht="15.75" customHeight="1">
      <c r="B321" s="2790" t="s">
        <v>6495</v>
      </c>
      <c r="C321" s="3655"/>
      <c r="D321" s="3655"/>
      <c r="E321" s="3655"/>
      <c r="F321" s="3655"/>
      <c r="G321" s="2792" t="s">
        <v>731</v>
      </c>
      <c r="H321" s="2792">
        <v>3</v>
      </c>
      <c r="I321" s="2801"/>
      <c r="J321" s="2801"/>
      <c r="K321" s="2801"/>
      <c r="L321" s="2801"/>
      <c r="M321" s="2801"/>
      <c r="N321" s="2801"/>
      <c r="O321" s="2802"/>
      <c r="P321" s="2800"/>
      <c r="Q321" s="2803"/>
      <c r="R321" s="2801"/>
      <c r="S321" s="2801"/>
      <c r="T321" s="2801"/>
      <c r="U321" s="2801"/>
      <c r="V321" s="2801"/>
      <c r="W321" s="2802"/>
      <c r="Y321" s="3928"/>
      <c r="Z321" s="3929"/>
      <c r="AA321" s="3929"/>
      <c r="AB321" s="3929"/>
      <c r="AC321" s="3929"/>
      <c r="AD321" s="3929"/>
      <c r="AE321" s="3929"/>
      <c r="AF321" s="3929"/>
      <c r="AG321" s="3929"/>
      <c r="AH321" s="3929"/>
      <c r="AI321" s="3929"/>
      <c r="AJ321" s="3929"/>
      <c r="AK321" s="3929"/>
      <c r="AL321" s="3929"/>
      <c r="AM321" s="3929"/>
      <c r="AN321" s="4369"/>
      <c r="AO321" s="3930"/>
      <c r="AP321" s="3930"/>
      <c r="AR321" s="2548" t="s">
        <v>8363</v>
      </c>
      <c r="AU321" s="425" t="str">
        <f t="shared" si="5"/>
        <v>Please complete all cells in row</v>
      </c>
      <c r="AV321" s="3132">
        <v>2</v>
      </c>
    </row>
    <row r="322" spans="2:48" ht="15.75" customHeight="1">
      <c r="B322" s="2790" t="s">
        <v>6497</v>
      </c>
      <c r="C322" s="3655"/>
      <c r="D322" s="3655"/>
      <c r="E322" s="3655"/>
      <c r="F322" s="3655"/>
      <c r="G322" s="2792" t="s">
        <v>731</v>
      </c>
      <c r="H322" s="2792">
        <v>3</v>
      </c>
      <c r="I322" s="2801"/>
      <c r="J322" s="2801"/>
      <c r="K322" s="2801"/>
      <c r="L322" s="2801"/>
      <c r="M322" s="2801"/>
      <c r="N322" s="2801"/>
      <c r="O322" s="2802"/>
      <c r="P322" s="2800"/>
      <c r="Q322" s="2803"/>
      <c r="R322" s="2801"/>
      <c r="S322" s="2801"/>
      <c r="T322" s="2801"/>
      <c r="U322" s="2801"/>
      <c r="V322" s="2801"/>
      <c r="W322" s="2802"/>
      <c r="Y322" s="3928"/>
      <c r="Z322" s="3929"/>
      <c r="AA322" s="3929"/>
      <c r="AB322" s="3929"/>
      <c r="AC322" s="3929"/>
      <c r="AD322" s="3929"/>
      <c r="AE322" s="3929"/>
      <c r="AF322" s="3929"/>
      <c r="AG322" s="3929"/>
      <c r="AH322" s="3929"/>
      <c r="AI322" s="3929"/>
      <c r="AJ322" s="3929"/>
      <c r="AK322" s="3929"/>
      <c r="AL322" s="3929"/>
      <c r="AM322" s="3929"/>
      <c r="AN322" s="4369"/>
      <c r="AO322" s="3930"/>
      <c r="AP322" s="3930"/>
      <c r="AR322" s="2548" t="s">
        <v>8364</v>
      </c>
      <c r="AU322" s="425" t="str">
        <f t="shared" si="5"/>
        <v>Please complete all cells in row</v>
      </c>
      <c r="AV322" s="3132">
        <v>2</v>
      </c>
    </row>
    <row r="323" spans="2:48" ht="15.75" customHeight="1">
      <c r="B323" s="2790" t="s">
        <v>6499</v>
      </c>
      <c r="C323" s="3655"/>
      <c r="D323" s="3655"/>
      <c r="E323" s="3655"/>
      <c r="F323" s="3655"/>
      <c r="G323" s="2792" t="s">
        <v>731</v>
      </c>
      <c r="H323" s="2792">
        <v>3</v>
      </c>
      <c r="I323" s="2801"/>
      <c r="J323" s="2801"/>
      <c r="K323" s="2801"/>
      <c r="L323" s="2801"/>
      <c r="M323" s="2801"/>
      <c r="N323" s="2801"/>
      <c r="O323" s="2802"/>
      <c r="P323" s="2800"/>
      <c r="Q323" s="2803"/>
      <c r="R323" s="2801"/>
      <c r="S323" s="2801"/>
      <c r="T323" s="2801"/>
      <c r="U323" s="2801"/>
      <c r="V323" s="2801"/>
      <c r="W323" s="2802"/>
      <c r="Y323" s="3928"/>
      <c r="Z323" s="3929"/>
      <c r="AA323" s="3929"/>
      <c r="AB323" s="3929"/>
      <c r="AC323" s="3929"/>
      <c r="AD323" s="3929"/>
      <c r="AE323" s="3929"/>
      <c r="AF323" s="3929"/>
      <c r="AG323" s="3929"/>
      <c r="AH323" s="3929"/>
      <c r="AI323" s="3929"/>
      <c r="AJ323" s="3929"/>
      <c r="AK323" s="3929"/>
      <c r="AL323" s="3929"/>
      <c r="AM323" s="3929"/>
      <c r="AN323" s="4369"/>
      <c r="AO323" s="3930"/>
      <c r="AP323" s="3930"/>
      <c r="AR323" s="2548" t="s">
        <v>8365</v>
      </c>
      <c r="AU323" s="425" t="str">
        <f t="shared" si="5"/>
        <v>Please complete all cells in row</v>
      </c>
      <c r="AV323" s="3132">
        <v>2</v>
      </c>
    </row>
    <row r="324" spans="2:48" ht="15.75" customHeight="1">
      <c r="B324" s="2790" t="s">
        <v>6501</v>
      </c>
      <c r="C324" s="3655"/>
      <c r="D324" s="3655"/>
      <c r="E324" s="3655"/>
      <c r="F324" s="3655"/>
      <c r="G324" s="2792" t="s">
        <v>731</v>
      </c>
      <c r="H324" s="2792">
        <v>3</v>
      </c>
      <c r="I324" s="2801"/>
      <c r="J324" s="2801"/>
      <c r="K324" s="2801"/>
      <c r="L324" s="2801"/>
      <c r="M324" s="2801"/>
      <c r="N324" s="2801"/>
      <c r="O324" s="2802"/>
      <c r="P324" s="2800"/>
      <c r="Q324" s="2803"/>
      <c r="R324" s="2801"/>
      <c r="S324" s="2801"/>
      <c r="T324" s="2801"/>
      <c r="U324" s="2801"/>
      <c r="V324" s="2801"/>
      <c r="W324" s="2802"/>
      <c r="Y324" s="3928"/>
      <c r="Z324" s="3929"/>
      <c r="AA324" s="3929"/>
      <c r="AB324" s="3929"/>
      <c r="AC324" s="3929"/>
      <c r="AD324" s="3929"/>
      <c r="AE324" s="3929"/>
      <c r="AF324" s="3929"/>
      <c r="AG324" s="3929"/>
      <c r="AH324" s="3929"/>
      <c r="AI324" s="3929"/>
      <c r="AJ324" s="3929"/>
      <c r="AK324" s="3929"/>
      <c r="AL324" s="3929"/>
      <c r="AM324" s="3929"/>
      <c r="AN324" s="4369"/>
      <c r="AO324" s="3930"/>
      <c r="AP324" s="3930"/>
      <c r="AR324" s="2548" t="s">
        <v>8366</v>
      </c>
      <c r="AU324" s="425" t="str">
        <f t="shared" si="5"/>
        <v>Please complete all cells in row</v>
      </c>
      <c r="AV324" s="3132">
        <v>2</v>
      </c>
    </row>
    <row r="325" spans="2:48" ht="15.75" customHeight="1">
      <c r="B325" s="2790" t="s">
        <v>6503</v>
      </c>
      <c r="C325" s="3655"/>
      <c r="D325" s="3655"/>
      <c r="E325" s="3655"/>
      <c r="F325" s="3655"/>
      <c r="G325" s="2792" t="s">
        <v>731</v>
      </c>
      <c r="H325" s="2792">
        <v>3</v>
      </c>
      <c r="I325" s="2801"/>
      <c r="J325" s="2801"/>
      <c r="K325" s="2801"/>
      <c r="L325" s="2801"/>
      <c r="M325" s="2801"/>
      <c r="N325" s="2801"/>
      <c r="O325" s="2802"/>
      <c r="P325" s="2800"/>
      <c r="Q325" s="2803"/>
      <c r="R325" s="2801"/>
      <c r="S325" s="2801"/>
      <c r="T325" s="2801"/>
      <c r="U325" s="2801"/>
      <c r="V325" s="2801"/>
      <c r="W325" s="2802"/>
      <c r="Y325" s="3928"/>
      <c r="Z325" s="3929"/>
      <c r="AA325" s="3929"/>
      <c r="AB325" s="3929"/>
      <c r="AC325" s="3929"/>
      <c r="AD325" s="3929"/>
      <c r="AE325" s="3929"/>
      <c r="AF325" s="3929"/>
      <c r="AG325" s="3929"/>
      <c r="AH325" s="3929"/>
      <c r="AI325" s="3929"/>
      <c r="AJ325" s="3929"/>
      <c r="AK325" s="3929"/>
      <c r="AL325" s="3929"/>
      <c r="AM325" s="3929"/>
      <c r="AN325" s="4369"/>
      <c r="AO325" s="3930"/>
      <c r="AP325" s="3930"/>
      <c r="AR325" s="2548" t="s">
        <v>8367</v>
      </c>
      <c r="AU325" s="425" t="str">
        <f t="shared" si="5"/>
        <v>Please complete all cells in row</v>
      </c>
      <c r="AV325" s="3132">
        <v>2</v>
      </c>
    </row>
    <row r="326" spans="2:48" ht="15.75" customHeight="1">
      <c r="B326" s="2790" t="s">
        <v>6505</v>
      </c>
      <c r="C326" s="3655"/>
      <c r="D326" s="3655"/>
      <c r="E326" s="3655"/>
      <c r="F326" s="3655"/>
      <c r="G326" s="2792" t="s">
        <v>731</v>
      </c>
      <c r="H326" s="2792">
        <v>3</v>
      </c>
      <c r="I326" s="2801"/>
      <c r="J326" s="2801"/>
      <c r="K326" s="2801"/>
      <c r="L326" s="2801"/>
      <c r="M326" s="2801"/>
      <c r="N326" s="2801"/>
      <c r="O326" s="2802"/>
      <c r="P326" s="2800"/>
      <c r="Q326" s="2803"/>
      <c r="R326" s="2801"/>
      <c r="S326" s="2801"/>
      <c r="T326" s="2801"/>
      <c r="U326" s="2801"/>
      <c r="V326" s="2801"/>
      <c r="W326" s="2802"/>
      <c r="Y326" s="3928"/>
      <c r="Z326" s="3929"/>
      <c r="AA326" s="3929"/>
      <c r="AB326" s="3929"/>
      <c r="AC326" s="3929"/>
      <c r="AD326" s="3929"/>
      <c r="AE326" s="3929"/>
      <c r="AF326" s="3929"/>
      <c r="AG326" s="3929"/>
      <c r="AH326" s="3929"/>
      <c r="AI326" s="3929"/>
      <c r="AJ326" s="3929"/>
      <c r="AK326" s="3929"/>
      <c r="AL326" s="3929"/>
      <c r="AM326" s="3929"/>
      <c r="AN326" s="4369"/>
      <c r="AO326" s="3930"/>
      <c r="AP326" s="3930"/>
      <c r="AR326" s="2548" t="s">
        <v>8368</v>
      </c>
      <c r="AU326" s="425" t="str">
        <f t="shared" si="5"/>
        <v>Please complete all cells in row</v>
      </c>
      <c r="AV326" s="3132">
        <v>2</v>
      </c>
    </row>
    <row r="327" spans="2:48" ht="15.75" customHeight="1">
      <c r="B327" s="2790" t="s">
        <v>6507</v>
      </c>
      <c r="C327" s="3655"/>
      <c r="D327" s="3655"/>
      <c r="E327" s="3655"/>
      <c r="F327" s="3655"/>
      <c r="G327" s="2792" t="s">
        <v>731</v>
      </c>
      <c r="H327" s="2792">
        <v>3</v>
      </c>
      <c r="I327" s="2801"/>
      <c r="J327" s="2801"/>
      <c r="K327" s="2801"/>
      <c r="L327" s="2801"/>
      <c r="M327" s="2801"/>
      <c r="N327" s="2801"/>
      <c r="O327" s="2802"/>
      <c r="P327" s="2800"/>
      <c r="Q327" s="2803"/>
      <c r="R327" s="2801"/>
      <c r="S327" s="2801"/>
      <c r="T327" s="2801"/>
      <c r="U327" s="2801"/>
      <c r="V327" s="2801"/>
      <c r="W327" s="2802"/>
      <c r="Y327" s="3928"/>
      <c r="Z327" s="3929"/>
      <c r="AA327" s="3929"/>
      <c r="AB327" s="3929"/>
      <c r="AC327" s="3929"/>
      <c r="AD327" s="3929"/>
      <c r="AE327" s="3929"/>
      <c r="AF327" s="3929"/>
      <c r="AG327" s="3929"/>
      <c r="AH327" s="3929"/>
      <c r="AI327" s="3929"/>
      <c r="AJ327" s="3929"/>
      <c r="AK327" s="3929"/>
      <c r="AL327" s="3929"/>
      <c r="AM327" s="3929"/>
      <c r="AN327" s="4369"/>
      <c r="AO327" s="3930"/>
      <c r="AP327" s="3930"/>
      <c r="AR327" s="2548" t="s">
        <v>8369</v>
      </c>
      <c r="AU327" s="425" t="str">
        <f t="shared" si="5"/>
        <v>Please complete all cells in row</v>
      </c>
      <c r="AV327" s="3132">
        <v>2</v>
      </c>
    </row>
    <row r="328" spans="2:48" ht="15.75" customHeight="1">
      <c r="B328" s="2790" t="s">
        <v>6509</v>
      </c>
      <c r="C328" s="3655"/>
      <c r="D328" s="3655"/>
      <c r="E328" s="3655"/>
      <c r="F328" s="3655"/>
      <c r="G328" s="2792" t="s">
        <v>731</v>
      </c>
      <c r="H328" s="2792">
        <v>3</v>
      </c>
      <c r="I328" s="2801"/>
      <c r="J328" s="2801"/>
      <c r="K328" s="2801"/>
      <c r="L328" s="2801"/>
      <c r="M328" s="2801"/>
      <c r="N328" s="2801"/>
      <c r="O328" s="2802"/>
      <c r="P328" s="2800"/>
      <c r="Q328" s="2803"/>
      <c r="R328" s="2801"/>
      <c r="S328" s="2801"/>
      <c r="T328" s="2801"/>
      <c r="U328" s="2801"/>
      <c r="V328" s="2801"/>
      <c r="W328" s="2802"/>
      <c r="Y328" s="3928"/>
      <c r="Z328" s="3929"/>
      <c r="AA328" s="3929"/>
      <c r="AB328" s="3929"/>
      <c r="AC328" s="3929"/>
      <c r="AD328" s="3929"/>
      <c r="AE328" s="3929"/>
      <c r="AF328" s="3929"/>
      <c r="AG328" s="3929"/>
      <c r="AH328" s="3929"/>
      <c r="AI328" s="3929"/>
      <c r="AJ328" s="3929"/>
      <c r="AK328" s="3929"/>
      <c r="AL328" s="3929"/>
      <c r="AM328" s="3929"/>
      <c r="AN328" s="4369"/>
      <c r="AO328" s="3930"/>
      <c r="AP328" s="3930"/>
      <c r="AR328" s="2548" t="s">
        <v>8370</v>
      </c>
      <c r="AU328" s="425" t="str">
        <f t="shared" ref="AU328:AU391" si="6">IF( COUNTBLANK(I328:AP328) = AV328, 0, rngIncomplete )</f>
        <v>Please complete all cells in row</v>
      </c>
      <c r="AV328" s="3132">
        <v>2</v>
      </c>
    </row>
    <row r="329" spans="2:48" ht="15.75" customHeight="1">
      <c r="B329" s="2790" t="s">
        <v>6511</v>
      </c>
      <c r="C329" s="3655"/>
      <c r="D329" s="3655"/>
      <c r="E329" s="3655"/>
      <c r="F329" s="3655"/>
      <c r="G329" s="2792" t="s">
        <v>731</v>
      </c>
      <c r="H329" s="2792">
        <v>3</v>
      </c>
      <c r="I329" s="2801"/>
      <c r="J329" s="2801"/>
      <c r="K329" s="2801"/>
      <c r="L329" s="2801"/>
      <c r="M329" s="2801"/>
      <c r="N329" s="2801"/>
      <c r="O329" s="2802"/>
      <c r="P329" s="2800"/>
      <c r="Q329" s="2803"/>
      <c r="R329" s="2801"/>
      <c r="S329" s="2801"/>
      <c r="T329" s="2801"/>
      <c r="U329" s="2801"/>
      <c r="V329" s="2801"/>
      <c r="W329" s="2802"/>
      <c r="Y329" s="3928"/>
      <c r="Z329" s="3929"/>
      <c r="AA329" s="3929"/>
      <c r="AB329" s="3929"/>
      <c r="AC329" s="3929"/>
      <c r="AD329" s="3929"/>
      <c r="AE329" s="3929"/>
      <c r="AF329" s="3929"/>
      <c r="AG329" s="3929"/>
      <c r="AH329" s="3929"/>
      <c r="AI329" s="3929"/>
      <c r="AJ329" s="3929"/>
      <c r="AK329" s="3929"/>
      <c r="AL329" s="3931"/>
      <c r="AM329" s="3929"/>
      <c r="AN329" s="4369"/>
      <c r="AO329" s="3930"/>
      <c r="AP329" s="3930"/>
      <c r="AR329" s="2548" t="s">
        <v>8371</v>
      </c>
      <c r="AU329" s="425" t="str">
        <f t="shared" si="6"/>
        <v>Please complete all cells in row</v>
      </c>
      <c r="AV329" s="3132">
        <v>2</v>
      </c>
    </row>
    <row r="330" spans="2:48" ht="15.75" customHeight="1">
      <c r="B330" s="2790" t="s">
        <v>6513</v>
      </c>
      <c r="C330" s="3655"/>
      <c r="D330" s="3655"/>
      <c r="E330" s="3655"/>
      <c r="F330" s="3655"/>
      <c r="G330" s="2792" t="s">
        <v>731</v>
      </c>
      <c r="H330" s="2792">
        <v>3</v>
      </c>
      <c r="I330" s="2801"/>
      <c r="J330" s="2801"/>
      <c r="K330" s="2801"/>
      <c r="L330" s="2801"/>
      <c r="M330" s="2801"/>
      <c r="N330" s="2801"/>
      <c r="O330" s="2802"/>
      <c r="P330" s="2800"/>
      <c r="Q330" s="2803"/>
      <c r="R330" s="2801"/>
      <c r="S330" s="2801"/>
      <c r="T330" s="2801"/>
      <c r="U330" s="2801"/>
      <c r="V330" s="2801"/>
      <c r="W330" s="2802"/>
      <c r="Y330" s="3928"/>
      <c r="Z330" s="3929"/>
      <c r="AA330" s="3929"/>
      <c r="AB330" s="3929"/>
      <c r="AC330" s="3929"/>
      <c r="AD330" s="3929"/>
      <c r="AE330" s="3929"/>
      <c r="AF330" s="3929"/>
      <c r="AG330" s="3929"/>
      <c r="AH330" s="3929"/>
      <c r="AI330" s="3929"/>
      <c r="AJ330" s="3929"/>
      <c r="AK330" s="3929"/>
      <c r="AL330" s="3929"/>
      <c r="AM330" s="3929"/>
      <c r="AN330" s="4369"/>
      <c r="AO330" s="3930"/>
      <c r="AP330" s="3930"/>
      <c r="AR330" s="2548" t="s">
        <v>8372</v>
      </c>
      <c r="AU330" s="425" t="str">
        <f t="shared" si="6"/>
        <v>Please complete all cells in row</v>
      </c>
      <c r="AV330" s="3132">
        <v>2</v>
      </c>
    </row>
    <row r="331" spans="2:48" ht="15.75" customHeight="1">
      <c r="B331" s="2790" t="s">
        <v>6515</v>
      </c>
      <c r="C331" s="3655"/>
      <c r="D331" s="3655"/>
      <c r="E331" s="3655"/>
      <c r="F331" s="3655"/>
      <c r="G331" s="2792" t="s">
        <v>731</v>
      </c>
      <c r="H331" s="2792">
        <v>3</v>
      </c>
      <c r="I331" s="2801"/>
      <c r="J331" s="2801"/>
      <c r="K331" s="2801"/>
      <c r="L331" s="2801"/>
      <c r="M331" s="2801"/>
      <c r="N331" s="2801"/>
      <c r="O331" s="2802"/>
      <c r="P331" s="2800"/>
      <c r="Q331" s="2803"/>
      <c r="R331" s="2801"/>
      <c r="S331" s="2801"/>
      <c r="T331" s="2801"/>
      <c r="U331" s="2801"/>
      <c r="V331" s="2801"/>
      <c r="W331" s="2802"/>
      <c r="Y331" s="3928"/>
      <c r="Z331" s="3929"/>
      <c r="AA331" s="3929"/>
      <c r="AB331" s="3929"/>
      <c r="AC331" s="3929"/>
      <c r="AD331" s="3929"/>
      <c r="AE331" s="3929"/>
      <c r="AF331" s="3929"/>
      <c r="AG331" s="3929"/>
      <c r="AH331" s="3929"/>
      <c r="AI331" s="3929"/>
      <c r="AJ331" s="3929"/>
      <c r="AK331" s="3929"/>
      <c r="AL331" s="3929"/>
      <c r="AM331" s="3929"/>
      <c r="AN331" s="4369"/>
      <c r="AO331" s="3930"/>
      <c r="AP331" s="3930"/>
      <c r="AR331" s="2548" t="s">
        <v>8373</v>
      </c>
      <c r="AU331" s="425" t="str">
        <f t="shared" si="6"/>
        <v>Please complete all cells in row</v>
      </c>
      <c r="AV331" s="3132">
        <v>2</v>
      </c>
    </row>
    <row r="332" spans="2:48" ht="15.75" customHeight="1">
      <c r="B332" s="2790" t="s">
        <v>6517</v>
      </c>
      <c r="C332" s="3655"/>
      <c r="D332" s="3655"/>
      <c r="E332" s="3655"/>
      <c r="F332" s="3655"/>
      <c r="G332" s="2792" t="s">
        <v>731</v>
      </c>
      <c r="H332" s="2792">
        <v>3</v>
      </c>
      <c r="I332" s="2801"/>
      <c r="J332" s="2801"/>
      <c r="K332" s="2801"/>
      <c r="L332" s="2801"/>
      <c r="M332" s="2801"/>
      <c r="N332" s="2801"/>
      <c r="O332" s="2802"/>
      <c r="P332" s="2800"/>
      <c r="Q332" s="2803"/>
      <c r="R332" s="2801"/>
      <c r="S332" s="2801"/>
      <c r="T332" s="2801"/>
      <c r="U332" s="2801"/>
      <c r="V332" s="2801"/>
      <c r="W332" s="2802"/>
      <c r="Y332" s="3928"/>
      <c r="Z332" s="3929"/>
      <c r="AA332" s="3929"/>
      <c r="AB332" s="3929"/>
      <c r="AC332" s="3929"/>
      <c r="AD332" s="3929"/>
      <c r="AE332" s="3929"/>
      <c r="AF332" s="3929"/>
      <c r="AG332" s="3929"/>
      <c r="AH332" s="3929"/>
      <c r="AI332" s="3929"/>
      <c r="AJ332" s="3929"/>
      <c r="AK332" s="3929"/>
      <c r="AL332" s="3929"/>
      <c r="AM332" s="3929"/>
      <c r="AN332" s="4369"/>
      <c r="AO332" s="3930"/>
      <c r="AP332" s="3930"/>
      <c r="AR332" s="2548" t="s">
        <v>8374</v>
      </c>
      <c r="AU332" s="425" t="str">
        <f t="shared" si="6"/>
        <v>Please complete all cells in row</v>
      </c>
      <c r="AV332" s="3132">
        <v>2</v>
      </c>
    </row>
    <row r="333" spans="2:48" ht="15.75" customHeight="1">
      <c r="B333" s="2790" t="s">
        <v>6519</v>
      </c>
      <c r="C333" s="3655"/>
      <c r="D333" s="3655"/>
      <c r="E333" s="3655"/>
      <c r="F333" s="3655"/>
      <c r="G333" s="2792" t="s">
        <v>731</v>
      </c>
      <c r="H333" s="2792">
        <v>3</v>
      </c>
      <c r="I333" s="2801"/>
      <c r="J333" s="2801"/>
      <c r="K333" s="2801"/>
      <c r="L333" s="2801"/>
      <c r="M333" s="2801"/>
      <c r="N333" s="2801"/>
      <c r="O333" s="2802"/>
      <c r="P333" s="2800"/>
      <c r="Q333" s="2803"/>
      <c r="R333" s="2801"/>
      <c r="S333" s="2801"/>
      <c r="T333" s="2801"/>
      <c r="U333" s="2801"/>
      <c r="V333" s="2801"/>
      <c r="W333" s="2802"/>
      <c r="Y333" s="3928"/>
      <c r="Z333" s="3929"/>
      <c r="AA333" s="3929"/>
      <c r="AB333" s="3929"/>
      <c r="AC333" s="3929"/>
      <c r="AD333" s="3929"/>
      <c r="AE333" s="3929"/>
      <c r="AF333" s="3929"/>
      <c r="AG333" s="3929"/>
      <c r="AH333" s="3929"/>
      <c r="AI333" s="3929"/>
      <c r="AJ333" s="3929"/>
      <c r="AK333" s="3929"/>
      <c r="AL333" s="3929"/>
      <c r="AM333" s="3929"/>
      <c r="AN333" s="4369"/>
      <c r="AO333" s="3930"/>
      <c r="AP333" s="3930"/>
      <c r="AR333" s="2548" t="s">
        <v>8375</v>
      </c>
      <c r="AU333" s="425" t="str">
        <f t="shared" si="6"/>
        <v>Please complete all cells in row</v>
      </c>
      <c r="AV333" s="3132">
        <v>2</v>
      </c>
    </row>
    <row r="334" spans="2:48" ht="15.75" customHeight="1">
      <c r="B334" s="2790" t="s">
        <v>6521</v>
      </c>
      <c r="C334" s="3655"/>
      <c r="D334" s="3655"/>
      <c r="E334" s="3655"/>
      <c r="F334" s="3655"/>
      <c r="G334" s="2792" t="s">
        <v>731</v>
      </c>
      <c r="H334" s="2792">
        <v>3</v>
      </c>
      <c r="I334" s="2801"/>
      <c r="J334" s="2801"/>
      <c r="K334" s="2801"/>
      <c r="L334" s="2801"/>
      <c r="M334" s="2801"/>
      <c r="N334" s="2801"/>
      <c r="O334" s="2802"/>
      <c r="P334" s="2800"/>
      <c r="Q334" s="2803"/>
      <c r="R334" s="2801"/>
      <c r="S334" s="2801"/>
      <c r="T334" s="2801"/>
      <c r="U334" s="2801"/>
      <c r="V334" s="2801"/>
      <c r="W334" s="2802"/>
      <c r="Y334" s="3928"/>
      <c r="Z334" s="3929"/>
      <c r="AA334" s="3929"/>
      <c r="AB334" s="3929"/>
      <c r="AC334" s="3929"/>
      <c r="AD334" s="3929"/>
      <c r="AE334" s="3929"/>
      <c r="AF334" s="3929"/>
      <c r="AG334" s="3929"/>
      <c r="AH334" s="3929"/>
      <c r="AI334" s="3929"/>
      <c r="AJ334" s="3929"/>
      <c r="AK334" s="3929"/>
      <c r="AL334" s="3929"/>
      <c r="AM334" s="3929"/>
      <c r="AN334" s="4369"/>
      <c r="AO334" s="3930"/>
      <c r="AP334" s="3930"/>
      <c r="AR334" s="2548" t="s">
        <v>8376</v>
      </c>
      <c r="AU334" s="425" t="str">
        <f t="shared" si="6"/>
        <v>Please complete all cells in row</v>
      </c>
      <c r="AV334" s="3132">
        <v>2</v>
      </c>
    </row>
    <row r="335" spans="2:48" ht="15.75" customHeight="1">
      <c r="B335" s="2790" t="s">
        <v>6523</v>
      </c>
      <c r="C335" s="3655"/>
      <c r="D335" s="3655"/>
      <c r="E335" s="3655"/>
      <c r="F335" s="3655"/>
      <c r="G335" s="2792" t="s">
        <v>731</v>
      </c>
      <c r="H335" s="2792">
        <v>3</v>
      </c>
      <c r="I335" s="2801"/>
      <c r="J335" s="2801"/>
      <c r="K335" s="2801"/>
      <c r="L335" s="2801"/>
      <c r="M335" s="2801"/>
      <c r="N335" s="2801"/>
      <c r="O335" s="2802"/>
      <c r="P335" s="2800"/>
      <c r="Q335" s="2803"/>
      <c r="R335" s="2801"/>
      <c r="S335" s="2801"/>
      <c r="T335" s="2801"/>
      <c r="U335" s="2801"/>
      <c r="V335" s="2801"/>
      <c r="W335" s="2802"/>
      <c r="Y335" s="3928"/>
      <c r="Z335" s="3929"/>
      <c r="AA335" s="3929"/>
      <c r="AB335" s="3929"/>
      <c r="AC335" s="3929"/>
      <c r="AD335" s="3929"/>
      <c r="AE335" s="3929"/>
      <c r="AF335" s="3929"/>
      <c r="AG335" s="3929"/>
      <c r="AH335" s="3929"/>
      <c r="AI335" s="3929"/>
      <c r="AJ335" s="3929"/>
      <c r="AK335" s="3929"/>
      <c r="AL335" s="3929"/>
      <c r="AM335" s="3929"/>
      <c r="AN335" s="4369"/>
      <c r="AO335" s="3930"/>
      <c r="AP335" s="3930"/>
      <c r="AR335" s="2548" t="s">
        <v>8377</v>
      </c>
      <c r="AU335" s="425" t="str">
        <f t="shared" si="6"/>
        <v>Please complete all cells in row</v>
      </c>
      <c r="AV335" s="3132">
        <v>2</v>
      </c>
    </row>
    <row r="336" spans="2:48" ht="15.75" customHeight="1">
      <c r="B336" s="2790" t="s">
        <v>6525</v>
      </c>
      <c r="C336" s="3655"/>
      <c r="D336" s="3655"/>
      <c r="E336" s="3655"/>
      <c r="F336" s="3655"/>
      <c r="G336" s="2792" t="s">
        <v>731</v>
      </c>
      <c r="H336" s="2792">
        <v>3</v>
      </c>
      <c r="I336" s="2801"/>
      <c r="J336" s="2801"/>
      <c r="K336" s="2801"/>
      <c r="L336" s="2801"/>
      <c r="M336" s="2801"/>
      <c r="N336" s="2801"/>
      <c r="O336" s="2802"/>
      <c r="P336" s="2800"/>
      <c r="Q336" s="2803"/>
      <c r="R336" s="2801"/>
      <c r="S336" s="2801"/>
      <c r="T336" s="2801"/>
      <c r="U336" s="2801"/>
      <c r="V336" s="2801"/>
      <c r="W336" s="2802"/>
      <c r="Y336" s="3928"/>
      <c r="Z336" s="3929"/>
      <c r="AA336" s="3929"/>
      <c r="AB336" s="3929"/>
      <c r="AC336" s="3929"/>
      <c r="AD336" s="3929"/>
      <c r="AE336" s="3929"/>
      <c r="AF336" s="3929"/>
      <c r="AG336" s="3929"/>
      <c r="AH336" s="3929"/>
      <c r="AI336" s="3929"/>
      <c r="AJ336" s="3929"/>
      <c r="AK336" s="3929"/>
      <c r="AL336" s="3929"/>
      <c r="AM336" s="3929"/>
      <c r="AN336" s="4369"/>
      <c r="AO336" s="3930"/>
      <c r="AP336" s="3930"/>
      <c r="AR336" s="2548" t="s">
        <v>8378</v>
      </c>
      <c r="AU336" s="425" t="str">
        <f t="shared" si="6"/>
        <v>Please complete all cells in row</v>
      </c>
      <c r="AV336" s="3132">
        <v>2</v>
      </c>
    </row>
    <row r="337" spans="2:48" ht="15.75" customHeight="1">
      <c r="B337" s="2790" t="s">
        <v>6527</v>
      </c>
      <c r="C337" s="3655"/>
      <c r="D337" s="3655"/>
      <c r="E337" s="3655"/>
      <c r="F337" s="3655"/>
      <c r="G337" s="2792" t="s">
        <v>731</v>
      </c>
      <c r="H337" s="2792">
        <v>3</v>
      </c>
      <c r="I337" s="2801"/>
      <c r="J337" s="2801"/>
      <c r="K337" s="2801"/>
      <c r="L337" s="2801"/>
      <c r="M337" s="2801"/>
      <c r="N337" s="2801"/>
      <c r="O337" s="2802"/>
      <c r="P337" s="2800"/>
      <c r="Q337" s="2803"/>
      <c r="R337" s="2801"/>
      <c r="S337" s="2801"/>
      <c r="T337" s="2801"/>
      <c r="U337" s="2801"/>
      <c r="V337" s="2801"/>
      <c r="W337" s="2802"/>
      <c r="Y337" s="3928"/>
      <c r="Z337" s="3929"/>
      <c r="AA337" s="3929"/>
      <c r="AB337" s="3929"/>
      <c r="AC337" s="3929"/>
      <c r="AD337" s="3929"/>
      <c r="AE337" s="3929"/>
      <c r="AF337" s="3929"/>
      <c r="AG337" s="3929"/>
      <c r="AH337" s="3929"/>
      <c r="AI337" s="3929"/>
      <c r="AJ337" s="3929"/>
      <c r="AK337" s="3929"/>
      <c r="AL337" s="3929"/>
      <c r="AM337" s="3929"/>
      <c r="AN337" s="4369"/>
      <c r="AO337" s="3930"/>
      <c r="AP337" s="3930"/>
      <c r="AR337" s="2548" t="s">
        <v>8379</v>
      </c>
      <c r="AU337" s="425" t="str">
        <f t="shared" si="6"/>
        <v>Please complete all cells in row</v>
      </c>
      <c r="AV337" s="3132">
        <v>2</v>
      </c>
    </row>
    <row r="338" spans="2:48" ht="15.75" customHeight="1">
      <c r="B338" s="2790" t="s">
        <v>6529</v>
      </c>
      <c r="C338" s="3655"/>
      <c r="D338" s="3655"/>
      <c r="E338" s="3655"/>
      <c r="F338" s="3655"/>
      <c r="G338" s="2792" t="s">
        <v>731</v>
      </c>
      <c r="H338" s="2792">
        <v>3</v>
      </c>
      <c r="I338" s="2801"/>
      <c r="J338" s="2801"/>
      <c r="K338" s="2801"/>
      <c r="L338" s="2801"/>
      <c r="M338" s="2801"/>
      <c r="N338" s="2801"/>
      <c r="O338" s="2802"/>
      <c r="P338" s="2800"/>
      <c r="Q338" s="2803"/>
      <c r="R338" s="2801"/>
      <c r="S338" s="2801"/>
      <c r="T338" s="2801"/>
      <c r="U338" s="2801"/>
      <c r="V338" s="2801"/>
      <c r="W338" s="2802"/>
      <c r="Y338" s="3928"/>
      <c r="Z338" s="3929"/>
      <c r="AA338" s="3929"/>
      <c r="AB338" s="3929"/>
      <c r="AC338" s="3929"/>
      <c r="AD338" s="3929"/>
      <c r="AE338" s="3929"/>
      <c r="AF338" s="3929"/>
      <c r="AG338" s="3929"/>
      <c r="AH338" s="3929"/>
      <c r="AI338" s="3929"/>
      <c r="AJ338" s="3929"/>
      <c r="AK338" s="3929"/>
      <c r="AL338" s="3929"/>
      <c r="AM338" s="3929"/>
      <c r="AN338" s="4369"/>
      <c r="AO338" s="3930"/>
      <c r="AP338" s="3930"/>
      <c r="AR338" s="2548" t="s">
        <v>8380</v>
      </c>
      <c r="AU338" s="425" t="str">
        <f t="shared" si="6"/>
        <v>Please complete all cells in row</v>
      </c>
      <c r="AV338" s="3132">
        <v>2</v>
      </c>
    </row>
    <row r="339" spans="2:48" ht="15.75" customHeight="1">
      <c r="B339" s="2790" t="s">
        <v>6531</v>
      </c>
      <c r="C339" s="3655"/>
      <c r="D339" s="3655"/>
      <c r="E339" s="3655"/>
      <c r="F339" s="3655"/>
      <c r="G339" s="2792" t="s">
        <v>731</v>
      </c>
      <c r="H339" s="2792">
        <v>3</v>
      </c>
      <c r="I339" s="2801"/>
      <c r="J339" s="2801"/>
      <c r="K339" s="2801"/>
      <c r="L339" s="2801"/>
      <c r="M339" s="2801"/>
      <c r="N339" s="2801"/>
      <c r="O339" s="2802"/>
      <c r="P339" s="2800"/>
      <c r="Q339" s="2803"/>
      <c r="R339" s="2801"/>
      <c r="S339" s="2801"/>
      <c r="T339" s="2801"/>
      <c r="U339" s="2801"/>
      <c r="V339" s="2801"/>
      <c r="W339" s="2802"/>
      <c r="Y339" s="3928"/>
      <c r="Z339" s="3929"/>
      <c r="AA339" s="3929"/>
      <c r="AB339" s="3929"/>
      <c r="AC339" s="3929"/>
      <c r="AD339" s="3929"/>
      <c r="AE339" s="3929"/>
      <c r="AF339" s="3929"/>
      <c r="AG339" s="3929"/>
      <c r="AH339" s="3929"/>
      <c r="AI339" s="3929"/>
      <c r="AJ339" s="3929"/>
      <c r="AK339" s="3929"/>
      <c r="AL339" s="3929"/>
      <c r="AM339" s="3929"/>
      <c r="AN339" s="4369"/>
      <c r="AO339" s="3930"/>
      <c r="AP339" s="3930"/>
      <c r="AR339" s="2548" t="s">
        <v>8381</v>
      </c>
      <c r="AU339" s="425" t="str">
        <f t="shared" si="6"/>
        <v>Please complete all cells in row</v>
      </c>
      <c r="AV339" s="3132">
        <v>2</v>
      </c>
    </row>
    <row r="340" spans="2:48" ht="15.75" customHeight="1">
      <c r="B340" s="2790" t="s">
        <v>6533</v>
      </c>
      <c r="C340" s="3655"/>
      <c r="D340" s="3655"/>
      <c r="E340" s="3655"/>
      <c r="F340" s="3655"/>
      <c r="G340" s="2792" t="s">
        <v>731</v>
      </c>
      <c r="H340" s="2792">
        <v>3</v>
      </c>
      <c r="I340" s="2801"/>
      <c r="J340" s="2801"/>
      <c r="K340" s="2801"/>
      <c r="L340" s="2801"/>
      <c r="M340" s="2801"/>
      <c r="N340" s="2801"/>
      <c r="O340" s="2802"/>
      <c r="P340" s="2800"/>
      <c r="Q340" s="2803"/>
      <c r="R340" s="2801"/>
      <c r="S340" s="2801"/>
      <c r="T340" s="2801"/>
      <c r="U340" s="2801"/>
      <c r="V340" s="2801"/>
      <c r="W340" s="2802"/>
      <c r="Y340" s="3928"/>
      <c r="Z340" s="3929"/>
      <c r="AA340" s="3929"/>
      <c r="AB340" s="3929"/>
      <c r="AC340" s="3929"/>
      <c r="AD340" s="3929"/>
      <c r="AE340" s="3929"/>
      <c r="AF340" s="3929"/>
      <c r="AG340" s="3929"/>
      <c r="AH340" s="3929"/>
      <c r="AI340" s="3929"/>
      <c r="AJ340" s="3929"/>
      <c r="AK340" s="3929"/>
      <c r="AL340" s="3929"/>
      <c r="AM340" s="3929"/>
      <c r="AN340" s="4369"/>
      <c r="AO340" s="3930"/>
      <c r="AP340" s="3930"/>
      <c r="AR340" s="2548" t="s">
        <v>8382</v>
      </c>
      <c r="AU340" s="425" t="str">
        <f t="shared" si="6"/>
        <v>Please complete all cells in row</v>
      </c>
      <c r="AV340" s="3132">
        <v>2</v>
      </c>
    </row>
    <row r="341" spans="2:48" ht="15.75" customHeight="1">
      <c r="B341" s="2790" t="s">
        <v>6535</v>
      </c>
      <c r="C341" s="3655"/>
      <c r="D341" s="3655"/>
      <c r="E341" s="3655"/>
      <c r="F341" s="3655"/>
      <c r="G341" s="2792" t="s">
        <v>731</v>
      </c>
      <c r="H341" s="2792">
        <v>3</v>
      </c>
      <c r="I341" s="2801"/>
      <c r="J341" s="2801"/>
      <c r="K341" s="2801"/>
      <c r="L341" s="2801"/>
      <c r="M341" s="2801"/>
      <c r="N341" s="2801"/>
      <c r="O341" s="2802"/>
      <c r="P341" s="2800"/>
      <c r="Q341" s="2803"/>
      <c r="R341" s="2801"/>
      <c r="S341" s="2801"/>
      <c r="T341" s="2801"/>
      <c r="U341" s="2801"/>
      <c r="V341" s="2801"/>
      <c r="W341" s="2802"/>
      <c r="Y341" s="3928"/>
      <c r="Z341" s="3929"/>
      <c r="AA341" s="3929"/>
      <c r="AB341" s="3929"/>
      <c r="AC341" s="3929"/>
      <c r="AD341" s="3929"/>
      <c r="AE341" s="3929"/>
      <c r="AF341" s="3929"/>
      <c r="AG341" s="3929"/>
      <c r="AH341" s="3929"/>
      <c r="AI341" s="3929"/>
      <c r="AJ341" s="3929"/>
      <c r="AK341" s="3929"/>
      <c r="AL341" s="3929"/>
      <c r="AM341" s="3929"/>
      <c r="AN341" s="4369"/>
      <c r="AO341" s="3930"/>
      <c r="AP341" s="3930"/>
      <c r="AR341" s="2548" t="s">
        <v>8383</v>
      </c>
      <c r="AU341" s="425" t="str">
        <f t="shared" si="6"/>
        <v>Please complete all cells in row</v>
      </c>
      <c r="AV341" s="3132">
        <v>2</v>
      </c>
    </row>
    <row r="342" spans="2:48" ht="15.75" customHeight="1">
      <c r="B342" s="2790" t="s">
        <v>6537</v>
      </c>
      <c r="C342" s="3655"/>
      <c r="D342" s="3655"/>
      <c r="E342" s="3655"/>
      <c r="F342" s="3655"/>
      <c r="G342" s="2792" t="s">
        <v>731</v>
      </c>
      <c r="H342" s="2792">
        <v>3</v>
      </c>
      <c r="I342" s="2801"/>
      <c r="J342" s="2801"/>
      <c r="K342" s="2801"/>
      <c r="L342" s="2801"/>
      <c r="M342" s="2801"/>
      <c r="N342" s="2801"/>
      <c r="O342" s="2802"/>
      <c r="P342" s="2800"/>
      <c r="Q342" s="2803"/>
      <c r="R342" s="2801"/>
      <c r="S342" s="2801"/>
      <c r="T342" s="2801"/>
      <c r="U342" s="2801"/>
      <c r="V342" s="2801"/>
      <c r="W342" s="2802"/>
      <c r="Y342" s="3928"/>
      <c r="Z342" s="3929"/>
      <c r="AA342" s="3929"/>
      <c r="AB342" s="3929"/>
      <c r="AC342" s="3929"/>
      <c r="AD342" s="3929"/>
      <c r="AE342" s="3929"/>
      <c r="AF342" s="3929"/>
      <c r="AG342" s="3929"/>
      <c r="AH342" s="3929"/>
      <c r="AI342" s="3929"/>
      <c r="AJ342" s="3929"/>
      <c r="AK342" s="3929"/>
      <c r="AL342" s="3929"/>
      <c r="AM342" s="3929"/>
      <c r="AN342" s="4369"/>
      <c r="AO342" s="3930"/>
      <c r="AP342" s="3930"/>
      <c r="AR342" s="2548" t="s">
        <v>8384</v>
      </c>
      <c r="AU342" s="425" t="str">
        <f t="shared" si="6"/>
        <v>Please complete all cells in row</v>
      </c>
      <c r="AV342" s="3132">
        <v>2</v>
      </c>
    </row>
    <row r="343" spans="2:48" ht="15.75" customHeight="1">
      <c r="B343" s="2790" t="s">
        <v>6539</v>
      </c>
      <c r="C343" s="3655"/>
      <c r="D343" s="3655"/>
      <c r="E343" s="3655"/>
      <c r="F343" s="3655"/>
      <c r="G343" s="2792" t="s">
        <v>731</v>
      </c>
      <c r="H343" s="2792">
        <v>3</v>
      </c>
      <c r="I343" s="2801"/>
      <c r="J343" s="2801"/>
      <c r="K343" s="2801"/>
      <c r="L343" s="2801"/>
      <c r="M343" s="2801"/>
      <c r="N343" s="2801"/>
      <c r="O343" s="2802"/>
      <c r="P343" s="2800"/>
      <c r="Q343" s="2803"/>
      <c r="R343" s="2801"/>
      <c r="S343" s="2801"/>
      <c r="T343" s="2801"/>
      <c r="U343" s="2801"/>
      <c r="V343" s="2801"/>
      <c r="W343" s="2802"/>
      <c r="Y343" s="3928"/>
      <c r="Z343" s="3929"/>
      <c r="AA343" s="3929"/>
      <c r="AB343" s="3929"/>
      <c r="AC343" s="3929"/>
      <c r="AD343" s="3929"/>
      <c r="AE343" s="3929"/>
      <c r="AF343" s="3929"/>
      <c r="AG343" s="3929"/>
      <c r="AH343" s="3929"/>
      <c r="AI343" s="3929"/>
      <c r="AJ343" s="3929"/>
      <c r="AK343" s="3929"/>
      <c r="AL343" s="3931"/>
      <c r="AM343" s="3929"/>
      <c r="AN343" s="4369"/>
      <c r="AO343" s="3930"/>
      <c r="AP343" s="3930"/>
      <c r="AR343" s="2548" t="s">
        <v>8385</v>
      </c>
      <c r="AU343" s="425" t="str">
        <f t="shared" si="6"/>
        <v>Please complete all cells in row</v>
      </c>
      <c r="AV343" s="3132">
        <v>2</v>
      </c>
    </row>
    <row r="344" spans="2:48" ht="15.75" customHeight="1">
      <c r="B344" s="2790" t="s">
        <v>6541</v>
      </c>
      <c r="C344" s="3655"/>
      <c r="D344" s="3655"/>
      <c r="E344" s="3655"/>
      <c r="F344" s="3655"/>
      <c r="G344" s="2792" t="s">
        <v>731</v>
      </c>
      <c r="H344" s="2792">
        <v>3</v>
      </c>
      <c r="I344" s="2801"/>
      <c r="J344" s="2801"/>
      <c r="K344" s="2801"/>
      <c r="L344" s="2801"/>
      <c r="M344" s="2801"/>
      <c r="N344" s="2801"/>
      <c r="O344" s="2802"/>
      <c r="P344" s="2800"/>
      <c r="Q344" s="2803"/>
      <c r="R344" s="2801"/>
      <c r="S344" s="2801"/>
      <c r="T344" s="2801"/>
      <c r="U344" s="2801"/>
      <c r="V344" s="2801"/>
      <c r="W344" s="2802"/>
      <c r="Y344" s="3928"/>
      <c r="Z344" s="3929"/>
      <c r="AA344" s="3929"/>
      <c r="AB344" s="3929"/>
      <c r="AC344" s="3929"/>
      <c r="AD344" s="3929"/>
      <c r="AE344" s="3929"/>
      <c r="AF344" s="3929"/>
      <c r="AG344" s="3929"/>
      <c r="AH344" s="3929"/>
      <c r="AI344" s="3929"/>
      <c r="AJ344" s="3929"/>
      <c r="AK344" s="3929"/>
      <c r="AL344" s="3929"/>
      <c r="AM344" s="3929"/>
      <c r="AN344" s="4369"/>
      <c r="AO344" s="3930"/>
      <c r="AP344" s="3930"/>
      <c r="AR344" s="2548" t="s">
        <v>8386</v>
      </c>
      <c r="AU344" s="425" t="str">
        <f t="shared" si="6"/>
        <v>Please complete all cells in row</v>
      </c>
      <c r="AV344" s="3132">
        <v>2</v>
      </c>
    </row>
    <row r="345" spans="2:48" ht="15.75" customHeight="1">
      <c r="B345" s="2790" t="s">
        <v>6543</v>
      </c>
      <c r="C345" s="3655"/>
      <c r="D345" s="3655"/>
      <c r="E345" s="3655"/>
      <c r="F345" s="3655"/>
      <c r="G345" s="2792" t="s">
        <v>731</v>
      </c>
      <c r="H345" s="2792">
        <v>3</v>
      </c>
      <c r="I345" s="2801"/>
      <c r="J345" s="2801"/>
      <c r="K345" s="2801"/>
      <c r="L345" s="2801"/>
      <c r="M345" s="2801"/>
      <c r="N345" s="2801"/>
      <c r="O345" s="2802"/>
      <c r="P345" s="2800"/>
      <c r="Q345" s="2803"/>
      <c r="R345" s="2801"/>
      <c r="S345" s="2801"/>
      <c r="T345" s="2801"/>
      <c r="U345" s="2801"/>
      <c r="V345" s="2801"/>
      <c r="W345" s="2802"/>
      <c r="Y345" s="3928"/>
      <c r="Z345" s="3929"/>
      <c r="AA345" s="3929"/>
      <c r="AB345" s="3929"/>
      <c r="AC345" s="3929"/>
      <c r="AD345" s="3929"/>
      <c r="AE345" s="3929"/>
      <c r="AF345" s="3929"/>
      <c r="AG345" s="3929"/>
      <c r="AH345" s="3929"/>
      <c r="AI345" s="3929"/>
      <c r="AJ345" s="3929"/>
      <c r="AK345" s="3929"/>
      <c r="AL345" s="3929"/>
      <c r="AM345" s="3929"/>
      <c r="AN345" s="4369"/>
      <c r="AO345" s="3930"/>
      <c r="AP345" s="3930"/>
      <c r="AR345" s="2548" t="s">
        <v>8387</v>
      </c>
      <c r="AU345" s="425" t="str">
        <f t="shared" si="6"/>
        <v>Please complete all cells in row</v>
      </c>
      <c r="AV345" s="3132">
        <v>2</v>
      </c>
    </row>
    <row r="346" spans="2:48" ht="15.75" customHeight="1">
      <c r="B346" s="2790" t="s">
        <v>6545</v>
      </c>
      <c r="C346" s="3655"/>
      <c r="D346" s="3655"/>
      <c r="E346" s="3655"/>
      <c r="F346" s="3655"/>
      <c r="G346" s="2792" t="s">
        <v>731</v>
      </c>
      <c r="H346" s="2792">
        <v>3</v>
      </c>
      <c r="I346" s="2801"/>
      <c r="J346" s="2801"/>
      <c r="K346" s="2801"/>
      <c r="L346" s="2801"/>
      <c r="M346" s="2801"/>
      <c r="N346" s="2801"/>
      <c r="O346" s="2802"/>
      <c r="P346" s="2800"/>
      <c r="Q346" s="2803"/>
      <c r="R346" s="2801"/>
      <c r="S346" s="2801"/>
      <c r="T346" s="2801"/>
      <c r="U346" s="2801"/>
      <c r="V346" s="2801"/>
      <c r="W346" s="2802"/>
      <c r="Y346" s="3928"/>
      <c r="Z346" s="3929"/>
      <c r="AA346" s="3929"/>
      <c r="AB346" s="3929"/>
      <c r="AC346" s="3929"/>
      <c r="AD346" s="3929"/>
      <c r="AE346" s="3929"/>
      <c r="AF346" s="3929"/>
      <c r="AG346" s="3929"/>
      <c r="AH346" s="3929"/>
      <c r="AI346" s="3929"/>
      <c r="AJ346" s="3929"/>
      <c r="AK346" s="3929"/>
      <c r="AL346" s="3929"/>
      <c r="AM346" s="3929"/>
      <c r="AN346" s="4369"/>
      <c r="AO346" s="3930"/>
      <c r="AP346" s="3930"/>
      <c r="AR346" s="2548" t="s">
        <v>8388</v>
      </c>
      <c r="AU346" s="425" t="str">
        <f t="shared" si="6"/>
        <v>Please complete all cells in row</v>
      </c>
      <c r="AV346" s="3132">
        <v>2</v>
      </c>
    </row>
    <row r="347" spans="2:48" ht="15.75" customHeight="1">
      <c r="B347" s="2790" t="s">
        <v>6547</v>
      </c>
      <c r="C347" s="3655"/>
      <c r="D347" s="3655"/>
      <c r="E347" s="3655"/>
      <c r="F347" s="3655"/>
      <c r="G347" s="2792" t="s">
        <v>731</v>
      </c>
      <c r="H347" s="2792">
        <v>3</v>
      </c>
      <c r="I347" s="2801"/>
      <c r="J347" s="2801"/>
      <c r="K347" s="2801"/>
      <c r="L347" s="2801"/>
      <c r="M347" s="2801"/>
      <c r="N347" s="2801"/>
      <c r="O347" s="2802"/>
      <c r="P347" s="2800"/>
      <c r="Q347" s="2803"/>
      <c r="R347" s="2801"/>
      <c r="S347" s="2801"/>
      <c r="T347" s="2801"/>
      <c r="U347" s="2801"/>
      <c r="V347" s="2801"/>
      <c r="W347" s="2802"/>
      <c r="Y347" s="3928"/>
      <c r="Z347" s="3929"/>
      <c r="AA347" s="3929"/>
      <c r="AB347" s="3929"/>
      <c r="AC347" s="3929"/>
      <c r="AD347" s="3929"/>
      <c r="AE347" s="3929"/>
      <c r="AF347" s="3929"/>
      <c r="AG347" s="3929"/>
      <c r="AH347" s="3929"/>
      <c r="AI347" s="3929"/>
      <c r="AJ347" s="3929"/>
      <c r="AK347" s="3929"/>
      <c r="AL347" s="3929"/>
      <c r="AM347" s="3929"/>
      <c r="AN347" s="4369"/>
      <c r="AO347" s="3930"/>
      <c r="AP347" s="3930"/>
      <c r="AR347" s="2548" t="s">
        <v>8389</v>
      </c>
      <c r="AU347" s="425" t="str">
        <f t="shared" si="6"/>
        <v>Please complete all cells in row</v>
      </c>
      <c r="AV347" s="3132">
        <v>2</v>
      </c>
    </row>
    <row r="348" spans="2:48" ht="15.75" customHeight="1">
      <c r="B348" s="2790" t="s">
        <v>6549</v>
      </c>
      <c r="C348" s="3655"/>
      <c r="D348" s="3655"/>
      <c r="E348" s="3655"/>
      <c r="F348" s="3655"/>
      <c r="G348" s="2792" t="s">
        <v>731</v>
      </c>
      <c r="H348" s="2792">
        <v>3</v>
      </c>
      <c r="I348" s="2801"/>
      <c r="J348" s="2801"/>
      <c r="K348" s="2801"/>
      <c r="L348" s="2801"/>
      <c r="M348" s="2801"/>
      <c r="N348" s="2801"/>
      <c r="O348" s="2802"/>
      <c r="P348" s="2800"/>
      <c r="Q348" s="2803"/>
      <c r="R348" s="2801"/>
      <c r="S348" s="2801"/>
      <c r="T348" s="2801"/>
      <c r="U348" s="2801"/>
      <c r="V348" s="2801"/>
      <c r="W348" s="2802"/>
      <c r="Y348" s="3928"/>
      <c r="Z348" s="3929"/>
      <c r="AA348" s="3929"/>
      <c r="AB348" s="3929"/>
      <c r="AC348" s="3929"/>
      <c r="AD348" s="3929"/>
      <c r="AE348" s="3929"/>
      <c r="AF348" s="3929"/>
      <c r="AG348" s="3929"/>
      <c r="AH348" s="3929"/>
      <c r="AI348" s="3929"/>
      <c r="AJ348" s="3929"/>
      <c r="AK348" s="3929"/>
      <c r="AL348" s="3929"/>
      <c r="AM348" s="3929"/>
      <c r="AN348" s="4369"/>
      <c r="AO348" s="3930"/>
      <c r="AP348" s="3930"/>
      <c r="AR348" s="2548" t="s">
        <v>8390</v>
      </c>
      <c r="AU348" s="425" t="str">
        <f t="shared" si="6"/>
        <v>Please complete all cells in row</v>
      </c>
      <c r="AV348" s="3132">
        <v>2</v>
      </c>
    </row>
    <row r="349" spans="2:48" ht="15.75" customHeight="1">
      <c r="B349" s="2790" t="s">
        <v>6551</v>
      </c>
      <c r="C349" s="3655"/>
      <c r="D349" s="3655"/>
      <c r="E349" s="3655"/>
      <c r="F349" s="3655"/>
      <c r="G349" s="2792" t="s">
        <v>731</v>
      </c>
      <c r="H349" s="2792">
        <v>3</v>
      </c>
      <c r="I349" s="2801"/>
      <c r="J349" s="2801"/>
      <c r="K349" s="2801"/>
      <c r="L349" s="2801"/>
      <c r="M349" s="2801"/>
      <c r="N349" s="2801"/>
      <c r="O349" s="2802"/>
      <c r="P349" s="2800"/>
      <c r="Q349" s="2803"/>
      <c r="R349" s="2801"/>
      <c r="S349" s="2801"/>
      <c r="T349" s="2801"/>
      <c r="U349" s="2801"/>
      <c r="V349" s="2801"/>
      <c r="W349" s="2802"/>
      <c r="Y349" s="3928"/>
      <c r="Z349" s="3929"/>
      <c r="AA349" s="3929"/>
      <c r="AB349" s="3929"/>
      <c r="AC349" s="3929"/>
      <c r="AD349" s="3929"/>
      <c r="AE349" s="3929"/>
      <c r="AF349" s="3929"/>
      <c r="AG349" s="3929"/>
      <c r="AH349" s="3929"/>
      <c r="AI349" s="3929"/>
      <c r="AJ349" s="3929"/>
      <c r="AK349" s="3929"/>
      <c r="AL349" s="3931"/>
      <c r="AM349" s="3929"/>
      <c r="AN349" s="4369"/>
      <c r="AO349" s="3930"/>
      <c r="AP349" s="3930"/>
      <c r="AR349" s="2548" t="s">
        <v>8391</v>
      </c>
      <c r="AU349" s="425" t="str">
        <f t="shared" si="6"/>
        <v>Please complete all cells in row</v>
      </c>
      <c r="AV349" s="3132">
        <v>2</v>
      </c>
    </row>
    <row r="350" spans="2:48" ht="15.75" customHeight="1">
      <c r="B350" s="2790" t="s">
        <v>6553</v>
      </c>
      <c r="C350" s="3655"/>
      <c r="D350" s="3655"/>
      <c r="E350" s="3655"/>
      <c r="F350" s="3655"/>
      <c r="G350" s="2792" t="s">
        <v>731</v>
      </c>
      <c r="H350" s="2792">
        <v>3</v>
      </c>
      <c r="I350" s="2801"/>
      <c r="J350" s="2801"/>
      <c r="K350" s="2801"/>
      <c r="L350" s="2801"/>
      <c r="M350" s="2801"/>
      <c r="N350" s="2801"/>
      <c r="O350" s="2802"/>
      <c r="P350" s="2800"/>
      <c r="Q350" s="2803"/>
      <c r="R350" s="2801"/>
      <c r="S350" s="2801"/>
      <c r="T350" s="2801"/>
      <c r="U350" s="2801"/>
      <c r="V350" s="2801"/>
      <c r="W350" s="2802"/>
      <c r="Y350" s="3928"/>
      <c r="Z350" s="3929"/>
      <c r="AA350" s="3929"/>
      <c r="AB350" s="3929"/>
      <c r="AC350" s="3929"/>
      <c r="AD350" s="3929"/>
      <c r="AE350" s="3929"/>
      <c r="AF350" s="3929"/>
      <c r="AG350" s="3929"/>
      <c r="AH350" s="3929"/>
      <c r="AI350" s="3929"/>
      <c r="AJ350" s="3929"/>
      <c r="AK350" s="3929"/>
      <c r="AL350" s="3931"/>
      <c r="AM350" s="3929"/>
      <c r="AN350" s="4369"/>
      <c r="AO350" s="3930"/>
      <c r="AP350" s="3930"/>
      <c r="AR350" s="2548" t="s">
        <v>8392</v>
      </c>
      <c r="AU350" s="425" t="str">
        <f t="shared" si="6"/>
        <v>Please complete all cells in row</v>
      </c>
      <c r="AV350" s="3132">
        <v>2</v>
      </c>
    </row>
    <row r="351" spans="2:48" ht="15.75" customHeight="1">
      <c r="B351" s="2790" t="s">
        <v>6555</v>
      </c>
      <c r="C351" s="3655"/>
      <c r="D351" s="3655"/>
      <c r="E351" s="3655"/>
      <c r="F351" s="3655"/>
      <c r="G351" s="2792" t="s">
        <v>731</v>
      </c>
      <c r="H351" s="2792">
        <v>3</v>
      </c>
      <c r="I351" s="2801"/>
      <c r="J351" s="2801"/>
      <c r="K351" s="2801"/>
      <c r="L351" s="2801"/>
      <c r="M351" s="2801"/>
      <c r="N351" s="2801"/>
      <c r="O351" s="2802"/>
      <c r="P351" s="2800"/>
      <c r="Q351" s="2803"/>
      <c r="R351" s="2801"/>
      <c r="S351" s="2801"/>
      <c r="T351" s="2801"/>
      <c r="U351" s="2801"/>
      <c r="V351" s="2801"/>
      <c r="W351" s="2802"/>
      <c r="Y351" s="3928"/>
      <c r="Z351" s="3929"/>
      <c r="AA351" s="3929"/>
      <c r="AB351" s="3929"/>
      <c r="AC351" s="3929"/>
      <c r="AD351" s="3929"/>
      <c r="AE351" s="3929"/>
      <c r="AF351" s="3929"/>
      <c r="AG351" s="3929"/>
      <c r="AH351" s="3929"/>
      <c r="AI351" s="3929"/>
      <c r="AJ351" s="3929"/>
      <c r="AK351" s="3929"/>
      <c r="AL351" s="3929"/>
      <c r="AM351" s="3929"/>
      <c r="AN351" s="4369"/>
      <c r="AO351" s="3930"/>
      <c r="AP351" s="3930"/>
      <c r="AR351" s="2548" t="s">
        <v>8393</v>
      </c>
      <c r="AU351" s="425" t="str">
        <f t="shared" si="6"/>
        <v>Please complete all cells in row</v>
      </c>
      <c r="AV351" s="3132">
        <v>2</v>
      </c>
    </row>
    <row r="352" spans="2:48" ht="15.75" customHeight="1">
      <c r="B352" s="2790" t="s">
        <v>6557</v>
      </c>
      <c r="C352" s="3655"/>
      <c r="D352" s="3655"/>
      <c r="E352" s="3655"/>
      <c r="F352" s="3655"/>
      <c r="G352" s="2792" t="s">
        <v>731</v>
      </c>
      <c r="H352" s="2792">
        <v>3</v>
      </c>
      <c r="I352" s="2801"/>
      <c r="J352" s="2801"/>
      <c r="K352" s="2801"/>
      <c r="L352" s="2801"/>
      <c r="M352" s="2801"/>
      <c r="N352" s="2801"/>
      <c r="O352" s="2802"/>
      <c r="P352" s="2800"/>
      <c r="Q352" s="2803"/>
      <c r="R352" s="2801"/>
      <c r="S352" s="2801"/>
      <c r="T352" s="2801"/>
      <c r="U352" s="2801"/>
      <c r="V352" s="2801"/>
      <c r="W352" s="2802"/>
      <c r="Y352" s="3928"/>
      <c r="Z352" s="3929"/>
      <c r="AA352" s="3929"/>
      <c r="AB352" s="3929"/>
      <c r="AC352" s="3929"/>
      <c r="AD352" s="3929"/>
      <c r="AE352" s="3929"/>
      <c r="AF352" s="3929"/>
      <c r="AG352" s="3929"/>
      <c r="AH352" s="3929"/>
      <c r="AI352" s="3929"/>
      <c r="AJ352" s="3929"/>
      <c r="AK352" s="3929"/>
      <c r="AL352" s="3929"/>
      <c r="AM352" s="3929"/>
      <c r="AN352" s="4369"/>
      <c r="AO352" s="3930"/>
      <c r="AP352" s="3930"/>
      <c r="AR352" s="2548" t="s">
        <v>8394</v>
      </c>
      <c r="AU352" s="425" t="str">
        <f t="shared" si="6"/>
        <v>Please complete all cells in row</v>
      </c>
      <c r="AV352" s="3132">
        <v>2</v>
      </c>
    </row>
    <row r="353" spans="2:48" ht="15.75" customHeight="1">
      <c r="B353" s="2790" t="s">
        <v>6559</v>
      </c>
      <c r="C353" s="3655"/>
      <c r="D353" s="3655"/>
      <c r="E353" s="3655"/>
      <c r="F353" s="3655"/>
      <c r="G353" s="2792" t="s">
        <v>731</v>
      </c>
      <c r="H353" s="2792">
        <v>3</v>
      </c>
      <c r="I353" s="2801"/>
      <c r="J353" s="2801"/>
      <c r="K353" s="2801"/>
      <c r="L353" s="2801"/>
      <c r="M353" s="2801"/>
      <c r="N353" s="2801"/>
      <c r="O353" s="2802"/>
      <c r="P353" s="2800"/>
      <c r="Q353" s="2803"/>
      <c r="R353" s="2801"/>
      <c r="S353" s="2801"/>
      <c r="T353" s="2801"/>
      <c r="U353" s="2801"/>
      <c r="V353" s="2801"/>
      <c r="W353" s="2802"/>
      <c r="Y353" s="3928"/>
      <c r="Z353" s="3929"/>
      <c r="AA353" s="3929"/>
      <c r="AB353" s="3929"/>
      <c r="AC353" s="3929"/>
      <c r="AD353" s="3929"/>
      <c r="AE353" s="3929"/>
      <c r="AF353" s="3929"/>
      <c r="AG353" s="3929"/>
      <c r="AH353" s="3929"/>
      <c r="AI353" s="3929"/>
      <c r="AJ353" s="3929"/>
      <c r="AK353" s="3929"/>
      <c r="AL353" s="3931"/>
      <c r="AM353" s="3929"/>
      <c r="AN353" s="4369"/>
      <c r="AO353" s="3930"/>
      <c r="AP353" s="3930"/>
      <c r="AR353" s="2548" t="s">
        <v>8395</v>
      </c>
      <c r="AU353" s="425" t="str">
        <f t="shared" si="6"/>
        <v>Please complete all cells in row</v>
      </c>
      <c r="AV353" s="3132">
        <v>2</v>
      </c>
    </row>
    <row r="354" spans="2:48" ht="15.75" customHeight="1">
      <c r="B354" s="2790" t="s">
        <v>6561</v>
      </c>
      <c r="C354" s="3655"/>
      <c r="D354" s="3655"/>
      <c r="E354" s="3655"/>
      <c r="F354" s="3655"/>
      <c r="G354" s="2792" t="s">
        <v>731</v>
      </c>
      <c r="H354" s="2792">
        <v>3</v>
      </c>
      <c r="I354" s="2801"/>
      <c r="J354" s="2801"/>
      <c r="K354" s="2801"/>
      <c r="L354" s="2801"/>
      <c r="M354" s="2801"/>
      <c r="N354" s="2801"/>
      <c r="O354" s="2802"/>
      <c r="P354" s="2800"/>
      <c r="Q354" s="2803"/>
      <c r="R354" s="2801"/>
      <c r="S354" s="2801"/>
      <c r="T354" s="2801"/>
      <c r="U354" s="2801"/>
      <c r="V354" s="2801"/>
      <c r="W354" s="2802"/>
      <c r="Y354" s="3928"/>
      <c r="Z354" s="3929"/>
      <c r="AA354" s="3929"/>
      <c r="AB354" s="3929"/>
      <c r="AC354" s="3929"/>
      <c r="AD354" s="3929"/>
      <c r="AE354" s="3929"/>
      <c r="AF354" s="3929"/>
      <c r="AG354" s="3929"/>
      <c r="AH354" s="3929"/>
      <c r="AI354" s="3929"/>
      <c r="AJ354" s="3929"/>
      <c r="AK354" s="3929"/>
      <c r="AL354" s="3929"/>
      <c r="AM354" s="3929"/>
      <c r="AN354" s="4369"/>
      <c r="AO354" s="3930"/>
      <c r="AP354" s="3930"/>
      <c r="AR354" s="2548" t="s">
        <v>8396</v>
      </c>
      <c r="AU354" s="425" t="str">
        <f t="shared" si="6"/>
        <v>Please complete all cells in row</v>
      </c>
      <c r="AV354" s="3132">
        <v>2</v>
      </c>
    </row>
    <row r="355" spans="2:48" ht="15.75" customHeight="1">
      <c r="B355" s="2790" t="s">
        <v>6563</v>
      </c>
      <c r="C355" s="3655"/>
      <c r="D355" s="3655"/>
      <c r="E355" s="3655"/>
      <c r="F355" s="3655"/>
      <c r="G355" s="2792" t="s">
        <v>731</v>
      </c>
      <c r="H355" s="2792">
        <v>3</v>
      </c>
      <c r="I355" s="2801"/>
      <c r="J355" s="2801"/>
      <c r="K355" s="2801"/>
      <c r="L355" s="2801"/>
      <c r="M355" s="2801"/>
      <c r="N355" s="2801"/>
      <c r="O355" s="2802"/>
      <c r="P355" s="2800"/>
      <c r="Q355" s="2803"/>
      <c r="R355" s="2801"/>
      <c r="S355" s="2801"/>
      <c r="T355" s="2801"/>
      <c r="U355" s="2801"/>
      <c r="V355" s="2801"/>
      <c r="W355" s="2802"/>
      <c r="Y355" s="3928"/>
      <c r="Z355" s="3929"/>
      <c r="AA355" s="3929"/>
      <c r="AB355" s="3929"/>
      <c r="AC355" s="3929"/>
      <c r="AD355" s="3929"/>
      <c r="AE355" s="3929"/>
      <c r="AF355" s="3929"/>
      <c r="AG355" s="3929"/>
      <c r="AH355" s="3929"/>
      <c r="AI355" s="3929"/>
      <c r="AJ355" s="3929"/>
      <c r="AK355" s="3929"/>
      <c r="AL355" s="3929"/>
      <c r="AM355" s="3929"/>
      <c r="AN355" s="4369"/>
      <c r="AO355" s="3930"/>
      <c r="AP355" s="3930"/>
      <c r="AR355" s="2548" t="s">
        <v>8397</v>
      </c>
      <c r="AU355" s="425" t="str">
        <f t="shared" si="6"/>
        <v>Please complete all cells in row</v>
      </c>
      <c r="AV355" s="3132">
        <v>2</v>
      </c>
    </row>
    <row r="356" spans="2:48" ht="15.75" customHeight="1">
      <c r="B356" s="2790" t="s">
        <v>6565</v>
      </c>
      <c r="C356" s="3655"/>
      <c r="D356" s="3655"/>
      <c r="E356" s="3655"/>
      <c r="F356" s="3655"/>
      <c r="G356" s="2792" t="s">
        <v>731</v>
      </c>
      <c r="H356" s="2792">
        <v>3</v>
      </c>
      <c r="I356" s="2801"/>
      <c r="J356" s="2801"/>
      <c r="K356" s="2801"/>
      <c r="L356" s="2801"/>
      <c r="M356" s="2801"/>
      <c r="N356" s="2801"/>
      <c r="O356" s="2802"/>
      <c r="P356" s="2800"/>
      <c r="Q356" s="2803"/>
      <c r="R356" s="2801"/>
      <c r="S356" s="2801"/>
      <c r="T356" s="2801"/>
      <c r="U356" s="2801"/>
      <c r="V356" s="2801"/>
      <c r="W356" s="2802"/>
      <c r="Y356" s="3928"/>
      <c r="Z356" s="3929"/>
      <c r="AA356" s="3929"/>
      <c r="AB356" s="3929"/>
      <c r="AC356" s="3929"/>
      <c r="AD356" s="3929"/>
      <c r="AE356" s="3929"/>
      <c r="AF356" s="3929"/>
      <c r="AG356" s="3929"/>
      <c r="AH356" s="3929"/>
      <c r="AI356" s="3929"/>
      <c r="AJ356" s="3929"/>
      <c r="AK356" s="3929"/>
      <c r="AL356" s="3929"/>
      <c r="AM356" s="3929"/>
      <c r="AN356" s="4369"/>
      <c r="AO356" s="3930"/>
      <c r="AP356" s="3930"/>
      <c r="AR356" s="2548" t="s">
        <v>8398</v>
      </c>
      <c r="AU356" s="425" t="str">
        <f t="shared" si="6"/>
        <v>Please complete all cells in row</v>
      </c>
      <c r="AV356" s="3132">
        <v>2</v>
      </c>
    </row>
    <row r="357" spans="2:48" ht="15.75" customHeight="1">
      <c r="B357" s="2790" t="s">
        <v>6567</v>
      </c>
      <c r="C357" s="3655"/>
      <c r="D357" s="3655"/>
      <c r="E357" s="3655"/>
      <c r="F357" s="3655"/>
      <c r="G357" s="2792" t="s">
        <v>731</v>
      </c>
      <c r="H357" s="2792">
        <v>3</v>
      </c>
      <c r="I357" s="2801"/>
      <c r="J357" s="2801"/>
      <c r="K357" s="2801"/>
      <c r="L357" s="2801"/>
      <c r="M357" s="2801"/>
      <c r="N357" s="2801"/>
      <c r="O357" s="2802"/>
      <c r="P357" s="2800"/>
      <c r="Q357" s="2803"/>
      <c r="R357" s="2801"/>
      <c r="S357" s="2801"/>
      <c r="T357" s="2801"/>
      <c r="U357" s="2801"/>
      <c r="V357" s="2801"/>
      <c r="W357" s="2802"/>
      <c r="Y357" s="3928"/>
      <c r="Z357" s="3929"/>
      <c r="AA357" s="3929"/>
      <c r="AB357" s="3929"/>
      <c r="AC357" s="3929"/>
      <c r="AD357" s="3929"/>
      <c r="AE357" s="3929"/>
      <c r="AF357" s="3929"/>
      <c r="AG357" s="3929"/>
      <c r="AH357" s="3929"/>
      <c r="AI357" s="3929"/>
      <c r="AJ357" s="3929"/>
      <c r="AK357" s="3929"/>
      <c r="AL357" s="3931"/>
      <c r="AM357" s="3929"/>
      <c r="AN357" s="4369"/>
      <c r="AO357" s="3930"/>
      <c r="AP357" s="3930"/>
      <c r="AR357" s="2548" t="s">
        <v>8399</v>
      </c>
      <c r="AU357" s="425" t="str">
        <f t="shared" si="6"/>
        <v>Please complete all cells in row</v>
      </c>
      <c r="AV357" s="3132">
        <v>2</v>
      </c>
    </row>
    <row r="358" spans="2:48" ht="15.75" customHeight="1">
      <c r="B358" s="2790" t="s">
        <v>6569</v>
      </c>
      <c r="C358" s="3655"/>
      <c r="D358" s="3655"/>
      <c r="E358" s="3655"/>
      <c r="F358" s="3655"/>
      <c r="G358" s="2792" t="s">
        <v>731</v>
      </c>
      <c r="H358" s="2792">
        <v>3</v>
      </c>
      <c r="I358" s="2801"/>
      <c r="J358" s="2801"/>
      <c r="K358" s="2801"/>
      <c r="L358" s="2801"/>
      <c r="M358" s="2801"/>
      <c r="N358" s="2801"/>
      <c r="O358" s="2802"/>
      <c r="P358" s="2800"/>
      <c r="Q358" s="2803"/>
      <c r="R358" s="2801"/>
      <c r="S358" s="2801"/>
      <c r="T358" s="2801"/>
      <c r="U358" s="2801"/>
      <c r="V358" s="2801"/>
      <c r="W358" s="2802"/>
      <c r="Y358" s="3928"/>
      <c r="Z358" s="3929"/>
      <c r="AA358" s="3929"/>
      <c r="AB358" s="3929"/>
      <c r="AC358" s="3929"/>
      <c r="AD358" s="3929"/>
      <c r="AE358" s="3929"/>
      <c r="AF358" s="3929"/>
      <c r="AG358" s="3929"/>
      <c r="AH358" s="3929"/>
      <c r="AI358" s="3929"/>
      <c r="AJ358" s="3929"/>
      <c r="AK358" s="3929"/>
      <c r="AL358" s="3931"/>
      <c r="AM358" s="3929"/>
      <c r="AN358" s="4369"/>
      <c r="AO358" s="3930"/>
      <c r="AP358" s="3930"/>
      <c r="AR358" s="2548" t="s">
        <v>8400</v>
      </c>
      <c r="AU358" s="425" t="str">
        <f t="shared" si="6"/>
        <v>Please complete all cells in row</v>
      </c>
      <c r="AV358" s="3132">
        <v>2</v>
      </c>
    </row>
    <row r="359" spans="2:48" ht="15.75" customHeight="1">
      <c r="B359" s="2790" t="s">
        <v>6571</v>
      </c>
      <c r="C359" s="3655"/>
      <c r="D359" s="3655"/>
      <c r="E359" s="3655"/>
      <c r="F359" s="3655"/>
      <c r="G359" s="2792" t="s">
        <v>731</v>
      </c>
      <c r="H359" s="2792">
        <v>3</v>
      </c>
      <c r="I359" s="2801"/>
      <c r="J359" s="2801"/>
      <c r="K359" s="2801"/>
      <c r="L359" s="2801"/>
      <c r="M359" s="2801"/>
      <c r="N359" s="2801"/>
      <c r="O359" s="2802"/>
      <c r="P359" s="2800"/>
      <c r="Q359" s="2803"/>
      <c r="R359" s="2801"/>
      <c r="S359" s="2801"/>
      <c r="T359" s="2801"/>
      <c r="U359" s="2801"/>
      <c r="V359" s="2801"/>
      <c r="W359" s="2802"/>
      <c r="Y359" s="3928"/>
      <c r="Z359" s="3929"/>
      <c r="AA359" s="3929"/>
      <c r="AB359" s="3929"/>
      <c r="AC359" s="3929"/>
      <c r="AD359" s="3929"/>
      <c r="AE359" s="3929"/>
      <c r="AF359" s="3929"/>
      <c r="AG359" s="3929"/>
      <c r="AH359" s="3929"/>
      <c r="AI359" s="3929"/>
      <c r="AJ359" s="3929"/>
      <c r="AK359" s="3929"/>
      <c r="AL359" s="3931"/>
      <c r="AM359" s="3929"/>
      <c r="AN359" s="4369"/>
      <c r="AO359" s="3930"/>
      <c r="AP359" s="3930"/>
      <c r="AR359" s="2548" t="s">
        <v>8401</v>
      </c>
      <c r="AU359" s="425" t="str">
        <f t="shared" si="6"/>
        <v>Please complete all cells in row</v>
      </c>
      <c r="AV359" s="3132">
        <v>2</v>
      </c>
    </row>
    <row r="360" spans="2:48" ht="15.75" customHeight="1">
      <c r="B360" s="2790" t="s">
        <v>6573</v>
      </c>
      <c r="C360" s="3655"/>
      <c r="D360" s="3655"/>
      <c r="E360" s="3655"/>
      <c r="F360" s="3655"/>
      <c r="G360" s="2792" t="s">
        <v>731</v>
      </c>
      <c r="H360" s="2792">
        <v>3</v>
      </c>
      <c r="I360" s="2801"/>
      <c r="J360" s="2801"/>
      <c r="K360" s="2801"/>
      <c r="L360" s="2801"/>
      <c r="M360" s="2801"/>
      <c r="N360" s="2801"/>
      <c r="O360" s="2802"/>
      <c r="P360" s="2800"/>
      <c r="Q360" s="2803"/>
      <c r="R360" s="2801"/>
      <c r="S360" s="2801"/>
      <c r="T360" s="2801"/>
      <c r="U360" s="2801"/>
      <c r="V360" s="2801"/>
      <c r="W360" s="2802"/>
      <c r="Y360" s="3928"/>
      <c r="Z360" s="3929"/>
      <c r="AA360" s="3929"/>
      <c r="AB360" s="3929"/>
      <c r="AC360" s="3929"/>
      <c r="AD360" s="3929"/>
      <c r="AE360" s="3929"/>
      <c r="AF360" s="3929"/>
      <c r="AG360" s="3929"/>
      <c r="AH360" s="3929"/>
      <c r="AI360" s="3929"/>
      <c r="AJ360" s="3929"/>
      <c r="AK360" s="3929"/>
      <c r="AL360" s="3931"/>
      <c r="AM360" s="3929"/>
      <c r="AN360" s="4369"/>
      <c r="AO360" s="3930"/>
      <c r="AP360" s="3930"/>
      <c r="AR360" s="2548" t="s">
        <v>8402</v>
      </c>
      <c r="AU360" s="425" t="str">
        <f t="shared" si="6"/>
        <v>Please complete all cells in row</v>
      </c>
      <c r="AV360" s="3132">
        <v>2</v>
      </c>
    </row>
    <row r="361" spans="2:48" ht="15.75" customHeight="1">
      <c r="B361" s="2790" t="s">
        <v>6575</v>
      </c>
      <c r="C361" s="3655"/>
      <c r="D361" s="3655"/>
      <c r="E361" s="3655"/>
      <c r="F361" s="3655"/>
      <c r="G361" s="2792" t="s">
        <v>731</v>
      </c>
      <c r="H361" s="2792">
        <v>3</v>
      </c>
      <c r="I361" s="2801"/>
      <c r="J361" s="2801"/>
      <c r="K361" s="2801"/>
      <c r="L361" s="2801"/>
      <c r="M361" s="2801"/>
      <c r="N361" s="2801"/>
      <c r="O361" s="2802"/>
      <c r="P361" s="2800"/>
      <c r="Q361" s="2803"/>
      <c r="R361" s="2801"/>
      <c r="S361" s="2801"/>
      <c r="T361" s="2801"/>
      <c r="U361" s="2801"/>
      <c r="V361" s="2801"/>
      <c r="W361" s="2802"/>
      <c r="Y361" s="3928"/>
      <c r="Z361" s="3929"/>
      <c r="AA361" s="3929"/>
      <c r="AB361" s="3929"/>
      <c r="AC361" s="3929"/>
      <c r="AD361" s="3929"/>
      <c r="AE361" s="3929"/>
      <c r="AF361" s="3929"/>
      <c r="AG361" s="3929"/>
      <c r="AH361" s="3929"/>
      <c r="AI361" s="3929"/>
      <c r="AJ361" s="3929"/>
      <c r="AK361" s="3929"/>
      <c r="AL361" s="3931"/>
      <c r="AM361" s="3929"/>
      <c r="AN361" s="4369"/>
      <c r="AO361" s="3930"/>
      <c r="AP361" s="3930"/>
      <c r="AR361" s="2548" t="s">
        <v>8403</v>
      </c>
      <c r="AU361" s="425" t="str">
        <f t="shared" si="6"/>
        <v>Please complete all cells in row</v>
      </c>
      <c r="AV361" s="3132">
        <v>2</v>
      </c>
    </row>
    <row r="362" spans="2:48" ht="15.75" customHeight="1">
      <c r="B362" s="2790" t="s">
        <v>6577</v>
      </c>
      <c r="C362" s="3655"/>
      <c r="D362" s="3655"/>
      <c r="E362" s="3655"/>
      <c r="F362" s="3655"/>
      <c r="G362" s="2792" t="s">
        <v>731</v>
      </c>
      <c r="H362" s="2792">
        <v>3</v>
      </c>
      <c r="I362" s="2801"/>
      <c r="J362" s="2801"/>
      <c r="K362" s="2801"/>
      <c r="L362" s="2801"/>
      <c r="M362" s="2801"/>
      <c r="N362" s="2801"/>
      <c r="O362" s="2802"/>
      <c r="P362" s="2800"/>
      <c r="Q362" s="2803"/>
      <c r="R362" s="2801"/>
      <c r="S362" s="2801"/>
      <c r="T362" s="2801"/>
      <c r="U362" s="2801"/>
      <c r="V362" s="2801"/>
      <c r="W362" s="2802"/>
      <c r="Y362" s="3928"/>
      <c r="Z362" s="3929"/>
      <c r="AA362" s="3929"/>
      <c r="AB362" s="3929"/>
      <c r="AC362" s="3929"/>
      <c r="AD362" s="3929"/>
      <c r="AE362" s="3929"/>
      <c r="AF362" s="3929"/>
      <c r="AG362" s="3929"/>
      <c r="AH362" s="3929"/>
      <c r="AI362" s="3929"/>
      <c r="AJ362" s="3929"/>
      <c r="AK362" s="3929"/>
      <c r="AL362" s="3929"/>
      <c r="AM362" s="3929"/>
      <c r="AN362" s="4369"/>
      <c r="AO362" s="3930"/>
      <c r="AP362" s="3930"/>
      <c r="AR362" s="2548" t="s">
        <v>8404</v>
      </c>
      <c r="AU362" s="425" t="str">
        <f t="shared" si="6"/>
        <v>Please complete all cells in row</v>
      </c>
      <c r="AV362" s="3132">
        <v>2</v>
      </c>
    </row>
    <row r="363" spans="2:48" ht="15.75" customHeight="1">
      <c r="B363" s="2790" t="s">
        <v>6579</v>
      </c>
      <c r="C363" s="3655"/>
      <c r="D363" s="3655"/>
      <c r="E363" s="3655"/>
      <c r="F363" s="3655"/>
      <c r="G363" s="2792" t="s">
        <v>731</v>
      </c>
      <c r="H363" s="2792">
        <v>3</v>
      </c>
      <c r="I363" s="2801"/>
      <c r="J363" s="2801"/>
      <c r="K363" s="2801"/>
      <c r="L363" s="2801"/>
      <c r="M363" s="2801"/>
      <c r="N363" s="2801"/>
      <c r="O363" s="2802"/>
      <c r="P363" s="2800"/>
      <c r="Q363" s="2803"/>
      <c r="R363" s="2801"/>
      <c r="S363" s="2801"/>
      <c r="T363" s="2801"/>
      <c r="U363" s="2801"/>
      <c r="V363" s="2801"/>
      <c r="W363" s="2802"/>
      <c r="Y363" s="3928"/>
      <c r="Z363" s="3929"/>
      <c r="AA363" s="3929"/>
      <c r="AB363" s="3929"/>
      <c r="AC363" s="3929"/>
      <c r="AD363" s="3929"/>
      <c r="AE363" s="3929"/>
      <c r="AF363" s="3929"/>
      <c r="AG363" s="3929"/>
      <c r="AH363" s="3929"/>
      <c r="AI363" s="3929"/>
      <c r="AJ363" s="3929"/>
      <c r="AK363" s="3929"/>
      <c r="AL363" s="3929"/>
      <c r="AM363" s="3929"/>
      <c r="AN363" s="4369"/>
      <c r="AO363" s="3930"/>
      <c r="AP363" s="3930"/>
      <c r="AR363" s="2548" t="s">
        <v>8405</v>
      </c>
      <c r="AU363" s="425" t="str">
        <f t="shared" si="6"/>
        <v>Please complete all cells in row</v>
      </c>
      <c r="AV363" s="3132">
        <v>2</v>
      </c>
    </row>
    <row r="364" spans="2:48" ht="15.75" customHeight="1">
      <c r="B364" s="2790" t="s">
        <v>6581</v>
      </c>
      <c r="C364" s="3655"/>
      <c r="D364" s="3655"/>
      <c r="E364" s="3655"/>
      <c r="F364" s="3655"/>
      <c r="G364" s="2792" t="s">
        <v>731</v>
      </c>
      <c r="H364" s="2792">
        <v>3</v>
      </c>
      <c r="I364" s="2801"/>
      <c r="J364" s="2801"/>
      <c r="K364" s="2801"/>
      <c r="L364" s="2801"/>
      <c r="M364" s="2801"/>
      <c r="N364" s="2801"/>
      <c r="O364" s="2802"/>
      <c r="P364" s="2800"/>
      <c r="Q364" s="2803"/>
      <c r="R364" s="2801"/>
      <c r="S364" s="2801"/>
      <c r="T364" s="2801"/>
      <c r="U364" s="2801"/>
      <c r="V364" s="2801"/>
      <c r="W364" s="2802"/>
      <c r="Y364" s="3928"/>
      <c r="Z364" s="3929"/>
      <c r="AA364" s="3929"/>
      <c r="AB364" s="3929"/>
      <c r="AC364" s="3929"/>
      <c r="AD364" s="3929"/>
      <c r="AE364" s="3929"/>
      <c r="AF364" s="3929"/>
      <c r="AG364" s="3929"/>
      <c r="AH364" s="3929"/>
      <c r="AI364" s="3929"/>
      <c r="AJ364" s="3929"/>
      <c r="AK364" s="3929"/>
      <c r="AL364" s="3929"/>
      <c r="AM364" s="3929"/>
      <c r="AN364" s="4369"/>
      <c r="AO364" s="3930"/>
      <c r="AP364" s="3930"/>
      <c r="AR364" s="2548" t="s">
        <v>8406</v>
      </c>
      <c r="AU364" s="425" t="str">
        <f t="shared" si="6"/>
        <v>Please complete all cells in row</v>
      </c>
      <c r="AV364" s="3132">
        <v>2</v>
      </c>
    </row>
    <row r="365" spans="2:48" ht="15.75" customHeight="1">
      <c r="B365" s="2790" t="s">
        <v>6583</v>
      </c>
      <c r="C365" s="3655"/>
      <c r="D365" s="3655"/>
      <c r="E365" s="3655"/>
      <c r="F365" s="3655"/>
      <c r="G365" s="2792" t="s">
        <v>731</v>
      </c>
      <c r="H365" s="2792">
        <v>3</v>
      </c>
      <c r="I365" s="2801"/>
      <c r="J365" s="2801"/>
      <c r="K365" s="2801"/>
      <c r="L365" s="2801"/>
      <c r="M365" s="2801"/>
      <c r="N365" s="2801"/>
      <c r="O365" s="2802"/>
      <c r="P365" s="2800"/>
      <c r="Q365" s="2803"/>
      <c r="R365" s="2801"/>
      <c r="S365" s="2801"/>
      <c r="T365" s="2801"/>
      <c r="U365" s="2801"/>
      <c r="V365" s="2801"/>
      <c r="W365" s="2802"/>
      <c r="Y365" s="3928"/>
      <c r="Z365" s="3929"/>
      <c r="AA365" s="3929"/>
      <c r="AB365" s="3929"/>
      <c r="AC365" s="3929"/>
      <c r="AD365" s="3929"/>
      <c r="AE365" s="3929"/>
      <c r="AF365" s="3929"/>
      <c r="AG365" s="3929"/>
      <c r="AH365" s="3929"/>
      <c r="AI365" s="3929"/>
      <c r="AJ365" s="3929"/>
      <c r="AK365" s="3929"/>
      <c r="AL365" s="3929"/>
      <c r="AM365" s="3929"/>
      <c r="AN365" s="4369"/>
      <c r="AO365" s="3930"/>
      <c r="AP365" s="3930"/>
      <c r="AR365" s="2548" t="s">
        <v>8407</v>
      </c>
      <c r="AU365" s="425" t="str">
        <f t="shared" si="6"/>
        <v>Please complete all cells in row</v>
      </c>
      <c r="AV365" s="3132">
        <v>2</v>
      </c>
    </row>
    <row r="366" spans="2:48" ht="15.75" customHeight="1">
      <c r="B366" s="2790" t="s">
        <v>6585</v>
      </c>
      <c r="C366" s="3655"/>
      <c r="D366" s="3655"/>
      <c r="E366" s="3655"/>
      <c r="F366" s="3655"/>
      <c r="G366" s="2792" t="s">
        <v>731</v>
      </c>
      <c r="H366" s="2792">
        <v>3</v>
      </c>
      <c r="I366" s="2801"/>
      <c r="J366" s="2801"/>
      <c r="K366" s="2801"/>
      <c r="L366" s="2801"/>
      <c r="M366" s="2801"/>
      <c r="N366" s="2801"/>
      <c r="O366" s="2802"/>
      <c r="P366" s="2800"/>
      <c r="Q366" s="2803"/>
      <c r="R366" s="2801"/>
      <c r="S366" s="2801"/>
      <c r="T366" s="2801"/>
      <c r="U366" s="2801"/>
      <c r="V366" s="2801"/>
      <c r="W366" s="2802"/>
      <c r="Y366" s="3928"/>
      <c r="Z366" s="3929"/>
      <c r="AA366" s="3929"/>
      <c r="AB366" s="3929"/>
      <c r="AC366" s="3929"/>
      <c r="AD366" s="3929"/>
      <c r="AE366" s="3929"/>
      <c r="AF366" s="3929"/>
      <c r="AG366" s="3929"/>
      <c r="AH366" s="3929"/>
      <c r="AI366" s="3929"/>
      <c r="AJ366" s="3929"/>
      <c r="AK366" s="3929"/>
      <c r="AL366" s="3929"/>
      <c r="AM366" s="3929"/>
      <c r="AN366" s="4369"/>
      <c r="AO366" s="3930"/>
      <c r="AP366" s="3930"/>
      <c r="AR366" s="2548" t="s">
        <v>8408</v>
      </c>
      <c r="AU366" s="425" t="str">
        <f t="shared" si="6"/>
        <v>Please complete all cells in row</v>
      </c>
      <c r="AV366" s="3132">
        <v>2</v>
      </c>
    </row>
    <row r="367" spans="2:48" ht="15.75" customHeight="1">
      <c r="B367" s="2790" t="s">
        <v>6587</v>
      </c>
      <c r="C367" s="3655"/>
      <c r="D367" s="3655"/>
      <c r="E367" s="3655"/>
      <c r="F367" s="3655"/>
      <c r="G367" s="2792" t="s">
        <v>731</v>
      </c>
      <c r="H367" s="2792">
        <v>3</v>
      </c>
      <c r="I367" s="2801"/>
      <c r="J367" s="2801"/>
      <c r="K367" s="2801"/>
      <c r="L367" s="2801"/>
      <c r="M367" s="2801"/>
      <c r="N367" s="2801"/>
      <c r="O367" s="2802"/>
      <c r="P367" s="2800"/>
      <c r="Q367" s="2803"/>
      <c r="R367" s="2801"/>
      <c r="S367" s="2801"/>
      <c r="T367" s="2801"/>
      <c r="U367" s="2801"/>
      <c r="V367" s="2801"/>
      <c r="W367" s="2802"/>
      <c r="Y367" s="3928"/>
      <c r="Z367" s="3929"/>
      <c r="AA367" s="3929"/>
      <c r="AB367" s="3929"/>
      <c r="AC367" s="3929"/>
      <c r="AD367" s="3929"/>
      <c r="AE367" s="3929"/>
      <c r="AF367" s="3929"/>
      <c r="AG367" s="3929"/>
      <c r="AH367" s="3929"/>
      <c r="AI367" s="3929"/>
      <c r="AJ367" s="3929"/>
      <c r="AK367" s="3929"/>
      <c r="AL367" s="3929"/>
      <c r="AM367" s="3929"/>
      <c r="AN367" s="4369"/>
      <c r="AO367" s="3930"/>
      <c r="AP367" s="3930"/>
      <c r="AR367" s="2548" t="s">
        <v>8409</v>
      </c>
      <c r="AU367" s="425" t="str">
        <f t="shared" si="6"/>
        <v>Please complete all cells in row</v>
      </c>
      <c r="AV367" s="3132">
        <v>2</v>
      </c>
    </row>
    <row r="368" spans="2:48" ht="15.75" customHeight="1">
      <c r="B368" s="2790" t="s">
        <v>6589</v>
      </c>
      <c r="C368" s="3655"/>
      <c r="D368" s="3655"/>
      <c r="E368" s="3655"/>
      <c r="F368" s="3655"/>
      <c r="G368" s="2792" t="s">
        <v>731</v>
      </c>
      <c r="H368" s="2792">
        <v>3</v>
      </c>
      <c r="I368" s="2801"/>
      <c r="J368" s="2801"/>
      <c r="K368" s="2801"/>
      <c r="L368" s="2801"/>
      <c r="M368" s="2801"/>
      <c r="N368" s="2801"/>
      <c r="O368" s="2802"/>
      <c r="P368" s="2800"/>
      <c r="Q368" s="2803"/>
      <c r="R368" s="2801"/>
      <c r="S368" s="2801"/>
      <c r="T368" s="2801"/>
      <c r="U368" s="2801"/>
      <c r="V368" s="2801"/>
      <c r="W368" s="2802"/>
      <c r="Y368" s="3928"/>
      <c r="Z368" s="3929"/>
      <c r="AA368" s="3929"/>
      <c r="AB368" s="3929"/>
      <c r="AC368" s="3929"/>
      <c r="AD368" s="3929"/>
      <c r="AE368" s="3929"/>
      <c r="AF368" s="3929"/>
      <c r="AG368" s="3929"/>
      <c r="AH368" s="3929"/>
      <c r="AI368" s="3929"/>
      <c r="AJ368" s="3929"/>
      <c r="AK368" s="3929"/>
      <c r="AL368" s="3929"/>
      <c r="AM368" s="3929"/>
      <c r="AN368" s="4369"/>
      <c r="AO368" s="3930"/>
      <c r="AP368" s="3930"/>
      <c r="AR368" s="2548" t="s">
        <v>8410</v>
      </c>
      <c r="AU368" s="425" t="str">
        <f t="shared" si="6"/>
        <v>Please complete all cells in row</v>
      </c>
      <c r="AV368" s="3132">
        <v>2</v>
      </c>
    </row>
    <row r="369" spans="2:48" ht="15.75" customHeight="1">
      <c r="B369" s="2790" t="s">
        <v>6591</v>
      </c>
      <c r="C369" s="3655"/>
      <c r="D369" s="3655"/>
      <c r="E369" s="3655"/>
      <c r="F369" s="3655"/>
      <c r="G369" s="2792" t="s">
        <v>731</v>
      </c>
      <c r="H369" s="2792">
        <v>3</v>
      </c>
      <c r="I369" s="2801"/>
      <c r="J369" s="2801"/>
      <c r="K369" s="2801"/>
      <c r="L369" s="2801"/>
      <c r="M369" s="2801"/>
      <c r="N369" s="2801"/>
      <c r="O369" s="2802"/>
      <c r="P369" s="2800"/>
      <c r="Q369" s="2803"/>
      <c r="R369" s="2801"/>
      <c r="S369" s="2801"/>
      <c r="T369" s="2801"/>
      <c r="U369" s="2801"/>
      <c r="V369" s="2801"/>
      <c r="W369" s="2802"/>
      <c r="Y369" s="3928"/>
      <c r="Z369" s="3929"/>
      <c r="AA369" s="3929"/>
      <c r="AB369" s="3929"/>
      <c r="AC369" s="3929"/>
      <c r="AD369" s="3929"/>
      <c r="AE369" s="3929"/>
      <c r="AF369" s="3929"/>
      <c r="AG369" s="3929"/>
      <c r="AH369" s="3929"/>
      <c r="AI369" s="3929"/>
      <c r="AJ369" s="3929"/>
      <c r="AK369" s="3929"/>
      <c r="AL369" s="3931"/>
      <c r="AM369" s="3929"/>
      <c r="AN369" s="4369"/>
      <c r="AO369" s="3930"/>
      <c r="AP369" s="3930"/>
      <c r="AR369" s="2548" t="s">
        <v>8411</v>
      </c>
      <c r="AU369" s="425" t="str">
        <f t="shared" si="6"/>
        <v>Please complete all cells in row</v>
      </c>
      <c r="AV369" s="3132">
        <v>2</v>
      </c>
    </row>
    <row r="370" spans="2:48" ht="15.75" customHeight="1">
      <c r="B370" s="2790" t="s">
        <v>6593</v>
      </c>
      <c r="C370" s="3655"/>
      <c r="D370" s="3655"/>
      <c r="E370" s="3655"/>
      <c r="F370" s="3655"/>
      <c r="G370" s="2792" t="s">
        <v>731</v>
      </c>
      <c r="H370" s="2792">
        <v>3</v>
      </c>
      <c r="I370" s="2801"/>
      <c r="J370" s="2801"/>
      <c r="K370" s="2801"/>
      <c r="L370" s="2801"/>
      <c r="M370" s="2801"/>
      <c r="N370" s="2801"/>
      <c r="O370" s="2802"/>
      <c r="P370" s="2800"/>
      <c r="Q370" s="2803"/>
      <c r="R370" s="2801"/>
      <c r="S370" s="2801"/>
      <c r="T370" s="2801"/>
      <c r="U370" s="2801"/>
      <c r="V370" s="2801"/>
      <c r="W370" s="2802"/>
      <c r="Y370" s="3928"/>
      <c r="Z370" s="3929"/>
      <c r="AA370" s="3929"/>
      <c r="AB370" s="3929"/>
      <c r="AC370" s="3929"/>
      <c r="AD370" s="3929"/>
      <c r="AE370" s="3929"/>
      <c r="AF370" s="3929"/>
      <c r="AG370" s="3929"/>
      <c r="AH370" s="3929"/>
      <c r="AI370" s="3929"/>
      <c r="AJ370" s="3929"/>
      <c r="AK370" s="3929"/>
      <c r="AL370" s="3929"/>
      <c r="AM370" s="3929"/>
      <c r="AN370" s="4369"/>
      <c r="AO370" s="3930"/>
      <c r="AP370" s="3930"/>
      <c r="AR370" s="2548" t="s">
        <v>8412</v>
      </c>
      <c r="AU370" s="425" t="str">
        <f t="shared" si="6"/>
        <v>Please complete all cells in row</v>
      </c>
      <c r="AV370" s="3132">
        <v>2</v>
      </c>
    </row>
    <row r="371" spans="2:48" ht="15.75" customHeight="1">
      <c r="B371" s="2790" t="s">
        <v>6595</v>
      </c>
      <c r="C371" s="3655"/>
      <c r="D371" s="3655"/>
      <c r="E371" s="3655"/>
      <c r="F371" s="3655"/>
      <c r="G371" s="2792" t="s">
        <v>731</v>
      </c>
      <c r="H371" s="2792">
        <v>3</v>
      </c>
      <c r="I371" s="2801"/>
      <c r="J371" s="2801"/>
      <c r="K371" s="2801"/>
      <c r="L371" s="2801"/>
      <c r="M371" s="2801"/>
      <c r="N371" s="2801"/>
      <c r="O371" s="2802"/>
      <c r="P371" s="2800"/>
      <c r="Q371" s="2803"/>
      <c r="R371" s="2801"/>
      <c r="S371" s="2801"/>
      <c r="T371" s="2801"/>
      <c r="U371" s="2801"/>
      <c r="V371" s="2801"/>
      <c r="W371" s="2802"/>
      <c r="Y371" s="3928"/>
      <c r="Z371" s="3929"/>
      <c r="AA371" s="3929"/>
      <c r="AB371" s="3929"/>
      <c r="AC371" s="3929"/>
      <c r="AD371" s="3929"/>
      <c r="AE371" s="3929"/>
      <c r="AF371" s="3929"/>
      <c r="AG371" s="3929"/>
      <c r="AH371" s="3929"/>
      <c r="AI371" s="3929"/>
      <c r="AJ371" s="3929"/>
      <c r="AK371" s="3929"/>
      <c r="AL371" s="3929"/>
      <c r="AM371" s="3929"/>
      <c r="AN371" s="4369"/>
      <c r="AO371" s="3930"/>
      <c r="AP371" s="3930"/>
      <c r="AR371" s="2548" t="s">
        <v>8413</v>
      </c>
      <c r="AU371" s="425" t="str">
        <f t="shared" si="6"/>
        <v>Please complete all cells in row</v>
      </c>
      <c r="AV371" s="3132">
        <v>2</v>
      </c>
    </row>
    <row r="372" spans="2:48" ht="15.75" customHeight="1">
      <c r="B372" s="2790" t="s">
        <v>6597</v>
      </c>
      <c r="C372" s="3655"/>
      <c r="D372" s="3655"/>
      <c r="E372" s="3655"/>
      <c r="F372" s="3655"/>
      <c r="G372" s="2792" t="s">
        <v>731</v>
      </c>
      <c r="H372" s="2792">
        <v>3</v>
      </c>
      <c r="I372" s="2801"/>
      <c r="J372" s="2801"/>
      <c r="K372" s="2801"/>
      <c r="L372" s="2801"/>
      <c r="M372" s="2801"/>
      <c r="N372" s="2801"/>
      <c r="O372" s="2802"/>
      <c r="P372" s="2800"/>
      <c r="Q372" s="2803"/>
      <c r="R372" s="2801"/>
      <c r="S372" s="2801"/>
      <c r="T372" s="2801"/>
      <c r="U372" s="2801"/>
      <c r="V372" s="2801"/>
      <c r="W372" s="2802"/>
      <c r="Y372" s="3928"/>
      <c r="Z372" s="3929"/>
      <c r="AA372" s="3929"/>
      <c r="AB372" s="3929"/>
      <c r="AC372" s="3929"/>
      <c r="AD372" s="3929"/>
      <c r="AE372" s="3929"/>
      <c r="AF372" s="3929"/>
      <c r="AG372" s="3929"/>
      <c r="AH372" s="3929"/>
      <c r="AI372" s="3929"/>
      <c r="AJ372" s="3929"/>
      <c r="AK372" s="3929"/>
      <c r="AL372" s="3931"/>
      <c r="AM372" s="3929"/>
      <c r="AN372" s="4369"/>
      <c r="AO372" s="3930"/>
      <c r="AP372" s="3930"/>
      <c r="AR372" s="2548" t="s">
        <v>8414</v>
      </c>
      <c r="AU372" s="425" t="str">
        <f t="shared" si="6"/>
        <v>Please complete all cells in row</v>
      </c>
      <c r="AV372" s="3132">
        <v>2</v>
      </c>
    </row>
    <row r="373" spans="2:48" ht="15.75" customHeight="1">
      <c r="B373" s="2790" t="s">
        <v>6599</v>
      </c>
      <c r="C373" s="3655"/>
      <c r="D373" s="3655"/>
      <c r="E373" s="3655"/>
      <c r="F373" s="3655"/>
      <c r="G373" s="2792" t="s">
        <v>731</v>
      </c>
      <c r="H373" s="2792">
        <v>3</v>
      </c>
      <c r="I373" s="2801"/>
      <c r="J373" s="2801"/>
      <c r="K373" s="2801"/>
      <c r="L373" s="2801"/>
      <c r="M373" s="2801"/>
      <c r="N373" s="2801"/>
      <c r="O373" s="2802"/>
      <c r="P373" s="2800"/>
      <c r="Q373" s="2803"/>
      <c r="R373" s="2801"/>
      <c r="S373" s="2801"/>
      <c r="T373" s="2801"/>
      <c r="U373" s="2801"/>
      <c r="V373" s="2801"/>
      <c r="W373" s="2802"/>
      <c r="Y373" s="3928"/>
      <c r="Z373" s="3929"/>
      <c r="AA373" s="3929"/>
      <c r="AB373" s="3929"/>
      <c r="AC373" s="3929"/>
      <c r="AD373" s="3929"/>
      <c r="AE373" s="3929"/>
      <c r="AF373" s="3929"/>
      <c r="AG373" s="3929"/>
      <c r="AH373" s="3929"/>
      <c r="AI373" s="3929"/>
      <c r="AJ373" s="3929"/>
      <c r="AK373" s="3929"/>
      <c r="AL373" s="3929"/>
      <c r="AM373" s="3929"/>
      <c r="AN373" s="4369"/>
      <c r="AO373" s="3930"/>
      <c r="AP373" s="3930"/>
      <c r="AR373" s="2548" t="s">
        <v>8415</v>
      </c>
      <c r="AU373" s="425" t="str">
        <f t="shared" si="6"/>
        <v>Please complete all cells in row</v>
      </c>
      <c r="AV373" s="3132">
        <v>2</v>
      </c>
    </row>
    <row r="374" spans="2:48" ht="15.75" customHeight="1">
      <c r="B374" s="2790" t="s">
        <v>6601</v>
      </c>
      <c r="C374" s="3655"/>
      <c r="D374" s="3655"/>
      <c r="E374" s="3655"/>
      <c r="F374" s="3655"/>
      <c r="G374" s="2792" t="s">
        <v>731</v>
      </c>
      <c r="H374" s="2792">
        <v>3</v>
      </c>
      <c r="I374" s="2801"/>
      <c r="J374" s="2801"/>
      <c r="K374" s="2801"/>
      <c r="L374" s="2801"/>
      <c r="M374" s="2801"/>
      <c r="N374" s="2801"/>
      <c r="O374" s="2802"/>
      <c r="P374" s="2800"/>
      <c r="Q374" s="2803"/>
      <c r="R374" s="2801"/>
      <c r="S374" s="2801"/>
      <c r="T374" s="2801"/>
      <c r="U374" s="2801"/>
      <c r="V374" s="2801"/>
      <c r="W374" s="2802"/>
      <c r="Y374" s="3928"/>
      <c r="Z374" s="3929"/>
      <c r="AA374" s="3929"/>
      <c r="AB374" s="3929"/>
      <c r="AC374" s="3929"/>
      <c r="AD374" s="3929"/>
      <c r="AE374" s="3929"/>
      <c r="AF374" s="3929"/>
      <c r="AG374" s="3929"/>
      <c r="AH374" s="3929"/>
      <c r="AI374" s="3929"/>
      <c r="AJ374" s="3929"/>
      <c r="AK374" s="3929"/>
      <c r="AL374" s="3929"/>
      <c r="AM374" s="3929"/>
      <c r="AN374" s="4369"/>
      <c r="AO374" s="3930"/>
      <c r="AP374" s="3930"/>
      <c r="AR374" s="2548" t="s">
        <v>8416</v>
      </c>
      <c r="AU374" s="425" t="str">
        <f t="shared" si="6"/>
        <v>Please complete all cells in row</v>
      </c>
      <c r="AV374" s="3132">
        <v>2</v>
      </c>
    </row>
    <row r="375" spans="2:48" ht="15.75" customHeight="1">
      <c r="B375" s="2790" t="s">
        <v>6603</v>
      </c>
      <c r="C375" s="3655"/>
      <c r="D375" s="3655"/>
      <c r="E375" s="3655"/>
      <c r="F375" s="3655"/>
      <c r="G375" s="2792" t="s">
        <v>731</v>
      </c>
      <c r="H375" s="2792">
        <v>3</v>
      </c>
      <c r="I375" s="2801"/>
      <c r="J375" s="2801"/>
      <c r="K375" s="2801"/>
      <c r="L375" s="2801"/>
      <c r="M375" s="2801"/>
      <c r="N375" s="2801"/>
      <c r="O375" s="2802"/>
      <c r="P375" s="2800"/>
      <c r="Q375" s="2803"/>
      <c r="R375" s="2801"/>
      <c r="S375" s="2801"/>
      <c r="T375" s="2801"/>
      <c r="U375" s="2801"/>
      <c r="V375" s="2801"/>
      <c r="W375" s="2802"/>
      <c r="Y375" s="3928"/>
      <c r="Z375" s="3929"/>
      <c r="AA375" s="3929"/>
      <c r="AB375" s="3929"/>
      <c r="AC375" s="3929"/>
      <c r="AD375" s="3929"/>
      <c r="AE375" s="3929"/>
      <c r="AF375" s="3929"/>
      <c r="AG375" s="3929"/>
      <c r="AH375" s="3929"/>
      <c r="AI375" s="3929"/>
      <c r="AJ375" s="3929"/>
      <c r="AK375" s="3929"/>
      <c r="AL375" s="3929"/>
      <c r="AM375" s="3929"/>
      <c r="AN375" s="4369"/>
      <c r="AO375" s="3930"/>
      <c r="AP375" s="3930"/>
      <c r="AR375" s="2548" t="s">
        <v>8417</v>
      </c>
      <c r="AU375" s="425" t="str">
        <f t="shared" si="6"/>
        <v>Please complete all cells in row</v>
      </c>
      <c r="AV375" s="3132">
        <v>2</v>
      </c>
    </row>
    <row r="376" spans="2:48" ht="15.75" customHeight="1">
      <c r="B376" s="2790" t="s">
        <v>6605</v>
      </c>
      <c r="C376" s="3655"/>
      <c r="D376" s="3655"/>
      <c r="E376" s="3655"/>
      <c r="F376" s="3655"/>
      <c r="G376" s="2792" t="s">
        <v>731</v>
      </c>
      <c r="H376" s="2792">
        <v>3</v>
      </c>
      <c r="I376" s="2801"/>
      <c r="J376" s="2801"/>
      <c r="K376" s="2801"/>
      <c r="L376" s="2801"/>
      <c r="M376" s="2801"/>
      <c r="N376" s="2801"/>
      <c r="O376" s="2802"/>
      <c r="P376" s="2800"/>
      <c r="Q376" s="2803"/>
      <c r="R376" s="2801"/>
      <c r="S376" s="2801"/>
      <c r="T376" s="2801"/>
      <c r="U376" s="2801"/>
      <c r="V376" s="2801"/>
      <c r="W376" s="2802"/>
      <c r="Y376" s="3928"/>
      <c r="Z376" s="3929"/>
      <c r="AA376" s="3929"/>
      <c r="AB376" s="3929"/>
      <c r="AC376" s="3929"/>
      <c r="AD376" s="3929"/>
      <c r="AE376" s="3929"/>
      <c r="AF376" s="3929"/>
      <c r="AG376" s="3929"/>
      <c r="AH376" s="3929"/>
      <c r="AI376" s="3929"/>
      <c r="AJ376" s="3929"/>
      <c r="AK376" s="3929"/>
      <c r="AL376" s="3929"/>
      <c r="AM376" s="3929"/>
      <c r="AN376" s="4369"/>
      <c r="AO376" s="3930"/>
      <c r="AP376" s="3930"/>
      <c r="AR376" s="2548" t="s">
        <v>8418</v>
      </c>
      <c r="AU376" s="425" t="str">
        <f t="shared" si="6"/>
        <v>Please complete all cells in row</v>
      </c>
      <c r="AV376" s="3132">
        <v>2</v>
      </c>
    </row>
    <row r="377" spans="2:48" ht="15.75" customHeight="1">
      <c r="B377" s="2790" t="s">
        <v>6607</v>
      </c>
      <c r="C377" s="3655"/>
      <c r="D377" s="3655"/>
      <c r="E377" s="3655"/>
      <c r="F377" s="3655"/>
      <c r="G377" s="2792" t="s">
        <v>731</v>
      </c>
      <c r="H377" s="2792">
        <v>3</v>
      </c>
      <c r="I377" s="2801"/>
      <c r="J377" s="2801"/>
      <c r="K377" s="2801"/>
      <c r="L377" s="2801"/>
      <c r="M377" s="2801"/>
      <c r="N377" s="2801"/>
      <c r="O377" s="2802"/>
      <c r="P377" s="2800"/>
      <c r="Q377" s="2803"/>
      <c r="R377" s="2801"/>
      <c r="S377" s="2801"/>
      <c r="T377" s="2801"/>
      <c r="U377" s="2801"/>
      <c r="V377" s="2801"/>
      <c r="W377" s="2802"/>
      <c r="Y377" s="3928"/>
      <c r="Z377" s="3929"/>
      <c r="AA377" s="3929"/>
      <c r="AB377" s="3929"/>
      <c r="AC377" s="3929"/>
      <c r="AD377" s="3929"/>
      <c r="AE377" s="3929"/>
      <c r="AF377" s="3929"/>
      <c r="AG377" s="3929"/>
      <c r="AH377" s="3929"/>
      <c r="AI377" s="3929"/>
      <c r="AJ377" s="3929"/>
      <c r="AK377" s="3929"/>
      <c r="AL377" s="3929"/>
      <c r="AM377" s="3929"/>
      <c r="AN377" s="4369"/>
      <c r="AO377" s="3930"/>
      <c r="AP377" s="3930"/>
      <c r="AR377" s="2548" t="s">
        <v>8419</v>
      </c>
      <c r="AU377" s="425" t="str">
        <f t="shared" si="6"/>
        <v>Please complete all cells in row</v>
      </c>
      <c r="AV377" s="3132">
        <v>2</v>
      </c>
    </row>
    <row r="378" spans="2:48" ht="15.75" customHeight="1">
      <c r="B378" s="2790" t="s">
        <v>6609</v>
      </c>
      <c r="C378" s="3655"/>
      <c r="D378" s="3655"/>
      <c r="E378" s="3655"/>
      <c r="F378" s="3655"/>
      <c r="G378" s="2792" t="s">
        <v>731</v>
      </c>
      <c r="H378" s="2792">
        <v>3</v>
      </c>
      <c r="I378" s="2801"/>
      <c r="J378" s="2801"/>
      <c r="K378" s="2801"/>
      <c r="L378" s="2801"/>
      <c r="M378" s="2801"/>
      <c r="N378" s="2801"/>
      <c r="O378" s="2802"/>
      <c r="P378" s="2800"/>
      <c r="Q378" s="2803"/>
      <c r="R378" s="2801"/>
      <c r="S378" s="2801"/>
      <c r="T378" s="2801"/>
      <c r="U378" s="2801"/>
      <c r="V378" s="2801"/>
      <c r="W378" s="2802"/>
      <c r="Y378" s="3928"/>
      <c r="Z378" s="3929"/>
      <c r="AA378" s="3929"/>
      <c r="AB378" s="3929"/>
      <c r="AC378" s="3929"/>
      <c r="AD378" s="3929"/>
      <c r="AE378" s="3929"/>
      <c r="AF378" s="3929"/>
      <c r="AG378" s="3929"/>
      <c r="AH378" s="3929"/>
      <c r="AI378" s="3929"/>
      <c r="AJ378" s="3929"/>
      <c r="AK378" s="3929"/>
      <c r="AL378" s="3929"/>
      <c r="AM378" s="3929"/>
      <c r="AN378" s="4369"/>
      <c r="AO378" s="3930"/>
      <c r="AP378" s="3930"/>
      <c r="AR378" s="2548" t="s">
        <v>8420</v>
      </c>
      <c r="AU378" s="425" t="str">
        <f t="shared" si="6"/>
        <v>Please complete all cells in row</v>
      </c>
      <c r="AV378" s="3132">
        <v>2</v>
      </c>
    </row>
    <row r="379" spans="2:48" ht="15.75" customHeight="1">
      <c r="B379" s="2790" t="s">
        <v>6611</v>
      </c>
      <c r="C379" s="3655"/>
      <c r="D379" s="3655"/>
      <c r="E379" s="3655"/>
      <c r="F379" s="3655"/>
      <c r="G379" s="2792" t="s">
        <v>731</v>
      </c>
      <c r="H379" s="2792">
        <v>3</v>
      </c>
      <c r="I379" s="2801"/>
      <c r="J379" s="2801"/>
      <c r="K379" s="2801"/>
      <c r="L379" s="2801"/>
      <c r="M379" s="2801"/>
      <c r="N379" s="2801"/>
      <c r="O379" s="2802"/>
      <c r="P379" s="2800"/>
      <c r="Q379" s="2803"/>
      <c r="R379" s="2801"/>
      <c r="S379" s="2801"/>
      <c r="T379" s="2801"/>
      <c r="U379" s="2801"/>
      <c r="V379" s="2801"/>
      <c r="W379" s="2802"/>
      <c r="Y379" s="3928"/>
      <c r="Z379" s="3929"/>
      <c r="AA379" s="3929"/>
      <c r="AB379" s="3929"/>
      <c r="AC379" s="3929"/>
      <c r="AD379" s="3929"/>
      <c r="AE379" s="3929"/>
      <c r="AF379" s="3929"/>
      <c r="AG379" s="3929"/>
      <c r="AH379" s="3929"/>
      <c r="AI379" s="3929"/>
      <c r="AJ379" s="3929"/>
      <c r="AK379" s="3929"/>
      <c r="AL379" s="3929"/>
      <c r="AM379" s="3929"/>
      <c r="AN379" s="4369"/>
      <c r="AO379" s="3930"/>
      <c r="AP379" s="3930"/>
      <c r="AR379" s="2548" t="s">
        <v>8421</v>
      </c>
      <c r="AU379" s="425" t="str">
        <f t="shared" si="6"/>
        <v>Please complete all cells in row</v>
      </c>
      <c r="AV379" s="3132">
        <v>2</v>
      </c>
    </row>
    <row r="380" spans="2:48" ht="15.75" customHeight="1">
      <c r="B380" s="2790" t="s">
        <v>6613</v>
      </c>
      <c r="C380" s="3655"/>
      <c r="D380" s="3655"/>
      <c r="E380" s="3655"/>
      <c r="F380" s="3655"/>
      <c r="G380" s="2792" t="s">
        <v>731</v>
      </c>
      <c r="H380" s="2792">
        <v>3</v>
      </c>
      <c r="I380" s="2801"/>
      <c r="J380" s="2801"/>
      <c r="K380" s="2801"/>
      <c r="L380" s="2801"/>
      <c r="M380" s="2801"/>
      <c r="N380" s="2801"/>
      <c r="O380" s="2802"/>
      <c r="P380" s="2800"/>
      <c r="Q380" s="2803"/>
      <c r="R380" s="2801"/>
      <c r="S380" s="2801"/>
      <c r="T380" s="2801"/>
      <c r="U380" s="2801"/>
      <c r="V380" s="2801"/>
      <c r="W380" s="2802"/>
      <c r="Y380" s="3928"/>
      <c r="Z380" s="3929"/>
      <c r="AA380" s="3929"/>
      <c r="AB380" s="3929"/>
      <c r="AC380" s="3929"/>
      <c r="AD380" s="3929"/>
      <c r="AE380" s="3929"/>
      <c r="AF380" s="3929"/>
      <c r="AG380" s="3929"/>
      <c r="AH380" s="3929"/>
      <c r="AI380" s="3929"/>
      <c r="AJ380" s="3929"/>
      <c r="AK380" s="3929"/>
      <c r="AL380" s="3929"/>
      <c r="AM380" s="3929"/>
      <c r="AN380" s="4369"/>
      <c r="AO380" s="3930"/>
      <c r="AP380" s="3930"/>
      <c r="AR380" s="2548" t="s">
        <v>8422</v>
      </c>
      <c r="AU380" s="425" t="str">
        <f t="shared" si="6"/>
        <v>Please complete all cells in row</v>
      </c>
      <c r="AV380" s="3132">
        <v>2</v>
      </c>
    </row>
    <row r="381" spans="2:48" ht="15.75" customHeight="1">
      <c r="B381" s="2790" t="s">
        <v>6615</v>
      </c>
      <c r="C381" s="3655"/>
      <c r="D381" s="3655"/>
      <c r="E381" s="3655"/>
      <c r="F381" s="3655"/>
      <c r="G381" s="2792" t="s">
        <v>731</v>
      </c>
      <c r="H381" s="2792">
        <v>3</v>
      </c>
      <c r="I381" s="2801"/>
      <c r="J381" s="2801"/>
      <c r="K381" s="2801"/>
      <c r="L381" s="2801"/>
      <c r="M381" s="2801"/>
      <c r="N381" s="2801"/>
      <c r="O381" s="2802"/>
      <c r="P381" s="2800"/>
      <c r="Q381" s="2803"/>
      <c r="R381" s="2801"/>
      <c r="S381" s="2801"/>
      <c r="T381" s="2801"/>
      <c r="U381" s="2801"/>
      <c r="V381" s="2801"/>
      <c r="W381" s="2802"/>
      <c r="Y381" s="3928"/>
      <c r="Z381" s="3929"/>
      <c r="AA381" s="3929"/>
      <c r="AB381" s="3929"/>
      <c r="AC381" s="3929"/>
      <c r="AD381" s="3929"/>
      <c r="AE381" s="3929"/>
      <c r="AF381" s="3929"/>
      <c r="AG381" s="3929"/>
      <c r="AH381" s="3929"/>
      <c r="AI381" s="3929"/>
      <c r="AJ381" s="3929"/>
      <c r="AK381" s="3929"/>
      <c r="AL381" s="3929"/>
      <c r="AM381" s="3929"/>
      <c r="AN381" s="4369"/>
      <c r="AO381" s="3930"/>
      <c r="AP381" s="3930"/>
      <c r="AR381" s="2548" t="s">
        <v>8423</v>
      </c>
      <c r="AU381" s="425" t="str">
        <f t="shared" si="6"/>
        <v>Please complete all cells in row</v>
      </c>
      <c r="AV381" s="3132">
        <v>2</v>
      </c>
    </row>
    <row r="382" spans="2:48" ht="15.75" customHeight="1">
      <c r="B382" s="2790" t="s">
        <v>6617</v>
      </c>
      <c r="C382" s="3655"/>
      <c r="D382" s="3655"/>
      <c r="E382" s="3655"/>
      <c r="F382" s="3655"/>
      <c r="G382" s="2792" t="s">
        <v>731</v>
      </c>
      <c r="H382" s="2792">
        <v>3</v>
      </c>
      <c r="I382" s="2801"/>
      <c r="J382" s="2801"/>
      <c r="K382" s="2801"/>
      <c r="L382" s="2801"/>
      <c r="M382" s="2801"/>
      <c r="N382" s="2801"/>
      <c r="O382" s="2802"/>
      <c r="P382" s="2800"/>
      <c r="Q382" s="2803"/>
      <c r="R382" s="2801"/>
      <c r="S382" s="2801"/>
      <c r="T382" s="2801"/>
      <c r="U382" s="2801"/>
      <c r="V382" s="2801"/>
      <c r="W382" s="2802"/>
      <c r="Y382" s="3928"/>
      <c r="Z382" s="3929"/>
      <c r="AA382" s="3929"/>
      <c r="AB382" s="3929"/>
      <c r="AC382" s="3929"/>
      <c r="AD382" s="3929"/>
      <c r="AE382" s="3929"/>
      <c r="AF382" s="3929"/>
      <c r="AG382" s="3929"/>
      <c r="AH382" s="3929"/>
      <c r="AI382" s="3929"/>
      <c r="AJ382" s="3929"/>
      <c r="AK382" s="3929"/>
      <c r="AL382" s="3929"/>
      <c r="AM382" s="3929"/>
      <c r="AN382" s="4369"/>
      <c r="AO382" s="3930"/>
      <c r="AP382" s="3930"/>
      <c r="AR382" s="2548" t="s">
        <v>8424</v>
      </c>
      <c r="AU382" s="425" t="str">
        <f t="shared" si="6"/>
        <v>Please complete all cells in row</v>
      </c>
      <c r="AV382" s="3132">
        <v>2</v>
      </c>
    </row>
    <row r="383" spans="2:48" ht="15.75" customHeight="1">
      <c r="B383" s="2790" t="s">
        <v>6619</v>
      </c>
      <c r="C383" s="3655"/>
      <c r="D383" s="3655"/>
      <c r="E383" s="3655"/>
      <c r="F383" s="3655"/>
      <c r="G383" s="2792" t="s">
        <v>731</v>
      </c>
      <c r="H383" s="2792">
        <v>3</v>
      </c>
      <c r="I383" s="2801"/>
      <c r="J383" s="2801"/>
      <c r="K383" s="2801"/>
      <c r="L383" s="2801"/>
      <c r="M383" s="2801"/>
      <c r="N383" s="2801"/>
      <c r="O383" s="2802"/>
      <c r="P383" s="2800"/>
      <c r="Q383" s="2803"/>
      <c r="R383" s="2801"/>
      <c r="S383" s="2801"/>
      <c r="T383" s="2801"/>
      <c r="U383" s="2801"/>
      <c r="V383" s="2801"/>
      <c r="W383" s="2802"/>
      <c r="Y383" s="3928"/>
      <c r="Z383" s="3929"/>
      <c r="AA383" s="3929"/>
      <c r="AB383" s="3929"/>
      <c r="AC383" s="3929"/>
      <c r="AD383" s="3929"/>
      <c r="AE383" s="3929"/>
      <c r="AF383" s="3929"/>
      <c r="AG383" s="3929"/>
      <c r="AH383" s="3929"/>
      <c r="AI383" s="3929"/>
      <c r="AJ383" s="3929"/>
      <c r="AK383" s="3929"/>
      <c r="AL383" s="3929"/>
      <c r="AM383" s="3929"/>
      <c r="AN383" s="4369"/>
      <c r="AO383" s="3930"/>
      <c r="AP383" s="3930"/>
      <c r="AR383" s="2548" t="s">
        <v>8425</v>
      </c>
      <c r="AU383" s="425" t="str">
        <f t="shared" si="6"/>
        <v>Please complete all cells in row</v>
      </c>
      <c r="AV383" s="3132">
        <v>2</v>
      </c>
    </row>
    <row r="384" spans="2:48" ht="15.75" customHeight="1">
      <c r="B384" s="2790" t="s">
        <v>6621</v>
      </c>
      <c r="C384" s="3655"/>
      <c r="D384" s="3655"/>
      <c r="E384" s="3655"/>
      <c r="F384" s="3655"/>
      <c r="G384" s="2792" t="s">
        <v>731</v>
      </c>
      <c r="H384" s="2792">
        <v>3</v>
      </c>
      <c r="I384" s="2801"/>
      <c r="J384" s="2801"/>
      <c r="K384" s="2801"/>
      <c r="L384" s="2801"/>
      <c r="M384" s="2801"/>
      <c r="N384" s="2801"/>
      <c r="O384" s="2802"/>
      <c r="P384" s="2800"/>
      <c r="Q384" s="2803"/>
      <c r="R384" s="2801"/>
      <c r="S384" s="2801"/>
      <c r="T384" s="2801"/>
      <c r="U384" s="2801"/>
      <c r="V384" s="2801"/>
      <c r="W384" s="2802"/>
      <c r="Y384" s="3928"/>
      <c r="Z384" s="3929"/>
      <c r="AA384" s="3929"/>
      <c r="AB384" s="3929"/>
      <c r="AC384" s="3929"/>
      <c r="AD384" s="3929"/>
      <c r="AE384" s="3929"/>
      <c r="AF384" s="3929"/>
      <c r="AG384" s="3929"/>
      <c r="AH384" s="3929"/>
      <c r="AI384" s="3929"/>
      <c r="AJ384" s="3929"/>
      <c r="AK384" s="3929"/>
      <c r="AL384" s="3929"/>
      <c r="AM384" s="3929"/>
      <c r="AN384" s="4369"/>
      <c r="AO384" s="3930"/>
      <c r="AP384" s="3930"/>
      <c r="AR384" s="2548" t="s">
        <v>8426</v>
      </c>
      <c r="AU384" s="425" t="str">
        <f t="shared" si="6"/>
        <v>Please complete all cells in row</v>
      </c>
      <c r="AV384" s="3132">
        <v>2</v>
      </c>
    </row>
    <row r="385" spans="2:48" ht="15.75" customHeight="1">
      <c r="B385" s="2790" t="s">
        <v>6623</v>
      </c>
      <c r="C385" s="3655"/>
      <c r="D385" s="3655"/>
      <c r="E385" s="3655"/>
      <c r="F385" s="3655"/>
      <c r="G385" s="2792" t="s">
        <v>731</v>
      </c>
      <c r="H385" s="2792">
        <v>3</v>
      </c>
      <c r="I385" s="2801"/>
      <c r="J385" s="2801"/>
      <c r="K385" s="2801"/>
      <c r="L385" s="2801"/>
      <c r="M385" s="2801"/>
      <c r="N385" s="2801"/>
      <c r="O385" s="2802"/>
      <c r="P385" s="2800"/>
      <c r="Q385" s="2803"/>
      <c r="R385" s="2801"/>
      <c r="S385" s="2801"/>
      <c r="T385" s="2801"/>
      <c r="U385" s="2801"/>
      <c r="V385" s="2801"/>
      <c r="W385" s="2802"/>
      <c r="Y385" s="3928"/>
      <c r="Z385" s="3929"/>
      <c r="AA385" s="3929"/>
      <c r="AB385" s="3929"/>
      <c r="AC385" s="3929"/>
      <c r="AD385" s="3929"/>
      <c r="AE385" s="3929"/>
      <c r="AF385" s="3929"/>
      <c r="AG385" s="3929"/>
      <c r="AH385" s="3929"/>
      <c r="AI385" s="3929"/>
      <c r="AJ385" s="3929"/>
      <c r="AK385" s="3929"/>
      <c r="AL385" s="3929"/>
      <c r="AM385" s="3929"/>
      <c r="AN385" s="4369"/>
      <c r="AO385" s="3930"/>
      <c r="AP385" s="3930"/>
      <c r="AR385" s="2548" t="s">
        <v>8427</v>
      </c>
      <c r="AU385" s="425" t="str">
        <f t="shared" si="6"/>
        <v>Please complete all cells in row</v>
      </c>
      <c r="AV385" s="3132">
        <v>2</v>
      </c>
    </row>
    <row r="386" spans="2:48" ht="15.75" customHeight="1">
      <c r="B386" s="2790" t="s">
        <v>6625</v>
      </c>
      <c r="C386" s="3655"/>
      <c r="D386" s="3655"/>
      <c r="E386" s="3655"/>
      <c r="F386" s="3655"/>
      <c r="G386" s="2792" t="s">
        <v>731</v>
      </c>
      <c r="H386" s="2792">
        <v>3</v>
      </c>
      <c r="I386" s="2801"/>
      <c r="J386" s="2801"/>
      <c r="K386" s="2801"/>
      <c r="L386" s="2801"/>
      <c r="M386" s="2801"/>
      <c r="N386" s="2801"/>
      <c r="O386" s="2802"/>
      <c r="P386" s="2800"/>
      <c r="Q386" s="2803"/>
      <c r="R386" s="2801"/>
      <c r="S386" s="2801"/>
      <c r="T386" s="2801"/>
      <c r="U386" s="2801"/>
      <c r="V386" s="2801"/>
      <c r="W386" s="2802"/>
      <c r="Y386" s="3928"/>
      <c r="Z386" s="3929"/>
      <c r="AA386" s="3929"/>
      <c r="AB386" s="3929"/>
      <c r="AC386" s="3929"/>
      <c r="AD386" s="3929"/>
      <c r="AE386" s="3929"/>
      <c r="AF386" s="3929"/>
      <c r="AG386" s="3929"/>
      <c r="AH386" s="3929"/>
      <c r="AI386" s="3929"/>
      <c r="AJ386" s="3929"/>
      <c r="AK386" s="3929"/>
      <c r="AL386" s="3929"/>
      <c r="AM386" s="3929"/>
      <c r="AN386" s="4369"/>
      <c r="AO386" s="3930"/>
      <c r="AP386" s="3930"/>
      <c r="AR386" s="2548" t="s">
        <v>8428</v>
      </c>
      <c r="AU386" s="425" t="str">
        <f t="shared" si="6"/>
        <v>Please complete all cells in row</v>
      </c>
      <c r="AV386" s="3132">
        <v>2</v>
      </c>
    </row>
    <row r="387" spans="2:48" ht="15.75" customHeight="1">
      <c r="B387" s="2790" t="s">
        <v>6627</v>
      </c>
      <c r="C387" s="3655"/>
      <c r="D387" s="3655"/>
      <c r="E387" s="3655"/>
      <c r="F387" s="3655"/>
      <c r="G387" s="2792" t="s">
        <v>731</v>
      </c>
      <c r="H387" s="2792">
        <v>3</v>
      </c>
      <c r="I387" s="2801"/>
      <c r="J387" s="2801"/>
      <c r="K387" s="2801"/>
      <c r="L387" s="2801"/>
      <c r="M387" s="2801"/>
      <c r="N387" s="2801"/>
      <c r="O387" s="2802"/>
      <c r="P387" s="2800"/>
      <c r="Q387" s="2803"/>
      <c r="R387" s="2801"/>
      <c r="S387" s="2801"/>
      <c r="T387" s="2801"/>
      <c r="U387" s="2801"/>
      <c r="V387" s="2801"/>
      <c r="W387" s="2802"/>
      <c r="Y387" s="3928"/>
      <c r="Z387" s="3929"/>
      <c r="AA387" s="3929"/>
      <c r="AB387" s="3929"/>
      <c r="AC387" s="3929"/>
      <c r="AD387" s="3929"/>
      <c r="AE387" s="3929"/>
      <c r="AF387" s="3929"/>
      <c r="AG387" s="3929"/>
      <c r="AH387" s="3929"/>
      <c r="AI387" s="3929"/>
      <c r="AJ387" s="3929"/>
      <c r="AK387" s="3929"/>
      <c r="AL387" s="3929"/>
      <c r="AM387" s="3929"/>
      <c r="AN387" s="4369"/>
      <c r="AO387" s="3930"/>
      <c r="AP387" s="3930"/>
      <c r="AR387" s="2548" t="s">
        <v>8429</v>
      </c>
      <c r="AU387" s="425" t="str">
        <f t="shared" si="6"/>
        <v>Please complete all cells in row</v>
      </c>
      <c r="AV387" s="3132">
        <v>2</v>
      </c>
    </row>
    <row r="388" spans="2:48" ht="15.75" customHeight="1">
      <c r="B388" s="2790" t="s">
        <v>6629</v>
      </c>
      <c r="C388" s="3655"/>
      <c r="D388" s="3655"/>
      <c r="E388" s="3655"/>
      <c r="F388" s="3655"/>
      <c r="G388" s="2792" t="s">
        <v>731</v>
      </c>
      <c r="H388" s="2792">
        <v>3</v>
      </c>
      <c r="I388" s="2801"/>
      <c r="J388" s="2801"/>
      <c r="K388" s="2801"/>
      <c r="L388" s="2801"/>
      <c r="M388" s="2801"/>
      <c r="N388" s="2801"/>
      <c r="O388" s="2802"/>
      <c r="P388" s="2800"/>
      <c r="Q388" s="2803"/>
      <c r="R388" s="2801"/>
      <c r="S388" s="2801"/>
      <c r="T388" s="2801"/>
      <c r="U388" s="2801"/>
      <c r="V388" s="2801"/>
      <c r="W388" s="2802"/>
      <c r="Y388" s="3928"/>
      <c r="Z388" s="3929"/>
      <c r="AA388" s="3929"/>
      <c r="AB388" s="3929"/>
      <c r="AC388" s="3929"/>
      <c r="AD388" s="3929"/>
      <c r="AE388" s="3929"/>
      <c r="AF388" s="3929"/>
      <c r="AG388" s="3929"/>
      <c r="AH388" s="3929"/>
      <c r="AI388" s="3929"/>
      <c r="AJ388" s="3929"/>
      <c r="AK388" s="3929"/>
      <c r="AL388" s="3931"/>
      <c r="AM388" s="3929"/>
      <c r="AN388" s="4369"/>
      <c r="AO388" s="3930"/>
      <c r="AP388" s="3930"/>
      <c r="AR388" s="2548" t="s">
        <v>8430</v>
      </c>
      <c r="AU388" s="425" t="str">
        <f t="shared" si="6"/>
        <v>Please complete all cells in row</v>
      </c>
      <c r="AV388" s="3132">
        <v>2</v>
      </c>
    </row>
    <row r="389" spans="2:48" ht="15.75" customHeight="1">
      <c r="B389" s="2790" t="s">
        <v>6631</v>
      </c>
      <c r="C389" s="3655"/>
      <c r="D389" s="3655"/>
      <c r="E389" s="3655"/>
      <c r="F389" s="3655"/>
      <c r="G389" s="2792" t="s">
        <v>731</v>
      </c>
      <c r="H389" s="2792">
        <v>3</v>
      </c>
      <c r="I389" s="2801"/>
      <c r="J389" s="2801"/>
      <c r="K389" s="2801"/>
      <c r="L389" s="2801"/>
      <c r="M389" s="2801"/>
      <c r="N389" s="2801"/>
      <c r="O389" s="2802"/>
      <c r="P389" s="2800"/>
      <c r="Q389" s="2803"/>
      <c r="R389" s="2801"/>
      <c r="S389" s="2801"/>
      <c r="T389" s="2801"/>
      <c r="U389" s="2801"/>
      <c r="V389" s="2801"/>
      <c r="W389" s="2802"/>
      <c r="Y389" s="3928"/>
      <c r="Z389" s="3929"/>
      <c r="AA389" s="3929"/>
      <c r="AB389" s="3929"/>
      <c r="AC389" s="3929"/>
      <c r="AD389" s="3929"/>
      <c r="AE389" s="3929"/>
      <c r="AF389" s="3929"/>
      <c r="AG389" s="3929"/>
      <c r="AH389" s="3929"/>
      <c r="AI389" s="3929"/>
      <c r="AJ389" s="3929"/>
      <c r="AK389" s="3929"/>
      <c r="AL389" s="3929"/>
      <c r="AM389" s="3929"/>
      <c r="AN389" s="4369"/>
      <c r="AO389" s="3930"/>
      <c r="AP389" s="3930"/>
      <c r="AR389" s="2548" t="s">
        <v>8431</v>
      </c>
      <c r="AU389" s="425" t="str">
        <f t="shared" si="6"/>
        <v>Please complete all cells in row</v>
      </c>
      <c r="AV389" s="3132">
        <v>2</v>
      </c>
    </row>
    <row r="390" spans="2:48" ht="15.75" customHeight="1">
      <c r="B390" s="2790" t="s">
        <v>6633</v>
      </c>
      <c r="C390" s="3655"/>
      <c r="D390" s="3655"/>
      <c r="E390" s="3655"/>
      <c r="F390" s="3655"/>
      <c r="G390" s="2792" t="s">
        <v>731</v>
      </c>
      <c r="H390" s="2792">
        <v>3</v>
      </c>
      <c r="I390" s="2801"/>
      <c r="J390" s="2801"/>
      <c r="K390" s="2801"/>
      <c r="L390" s="2801"/>
      <c r="M390" s="2801"/>
      <c r="N390" s="2801"/>
      <c r="O390" s="2802"/>
      <c r="P390" s="2800"/>
      <c r="Q390" s="2803"/>
      <c r="R390" s="2801"/>
      <c r="S390" s="2801"/>
      <c r="T390" s="2801"/>
      <c r="U390" s="2801"/>
      <c r="V390" s="2801"/>
      <c r="W390" s="2802"/>
      <c r="Y390" s="3928"/>
      <c r="Z390" s="3929"/>
      <c r="AA390" s="3929"/>
      <c r="AB390" s="3929"/>
      <c r="AC390" s="3929"/>
      <c r="AD390" s="3929"/>
      <c r="AE390" s="3929"/>
      <c r="AF390" s="3929"/>
      <c r="AG390" s="3929"/>
      <c r="AH390" s="3929"/>
      <c r="AI390" s="3929"/>
      <c r="AJ390" s="3929"/>
      <c r="AK390" s="3929"/>
      <c r="AL390" s="3929"/>
      <c r="AM390" s="3929"/>
      <c r="AN390" s="4369"/>
      <c r="AO390" s="3930"/>
      <c r="AP390" s="3930"/>
      <c r="AR390" s="2548" t="s">
        <v>8432</v>
      </c>
      <c r="AU390" s="425" t="str">
        <f t="shared" si="6"/>
        <v>Please complete all cells in row</v>
      </c>
      <c r="AV390" s="3132">
        <v>2</v>
      </c>
    </row>
    <row r="391" spans="2:48" ht="15.75" customHeight="1">
      <c r="B391" s="2790" t="s">
        <v>6635</v>
      </c>
      <c r="C391" s="3655"/>
      <c r="D391" s="3655"/>
      <c r="E391" s="3655"/>
      <c r="F391" s="3655"/>
      <c r="G391" s="2792" t="s">
        <v>731</v>
      </c>
      <c r="H391" s="2792">
        <v>3</v>
      </c>
      <c r="I391" s="2801"/>
      <c r="J391" s="2801"/>
      <c r="K391" s="2801"/>
      <c r="L391" s="2801"/>
      <c r="M391" s="2801"/>
      <c r="N391" s="2801"/>
      <c r="O391" s="2802"/>
      <c r="P391" s="2800"/>
      <c r="Q391" s="2803"/>
      <c r="R391" s="2801"/>
      <c r="S391" s="2801"/>
      <c r="T391" s="2801"/>
      <c r="U391" s="2801"/>
      <c r="V391" s="2801"/>
      <c r="W391" s="2802"/>
      <c r="Y391" s="3928"/>
      <c r="Z391" s="3929"/>
      <c r="AA391" s="3929"/>
      <c r="AB391" s="3929"/>
      <c r="AC391" s="3929"/>
      <c r="AD391" s="3929"/>
      <c r="AE391" s="3929"/>
      <c r="AF391" s="3929"/>
      <c r="AG391" s="3929"/>
      <c r="AH391" s="3929"/>
      <c r="AI391" s="3929"/>
      <c r="AJ391" s="3929"/>
      <c r="AK391" s="3929"/>
      <c r="AL391" s="3929"/>
      <c r="AM391" s="3929"/>
      <c r="AN391" s="4369"/>
      <c r="AO391" s="3930"/>
      <c r="AP391" s="3930"/>
      <c r="AR391" s="2548" t="s">
        <v>8433</v>
      </c>
      <c r="AU391" s="425" t="str">
        <f t="shared" si="6"/>
        <v>Please complete all cells in row</v>
      </c>
      <c r="AV391" s="3132">
        <v>2</v>
      </c>
    </row>
    <row r="392" spans="2:48" ht="15.75" customHeight="1">
      <c r="B392" s="2790" t="s">
        <v>6637</v>
      </c>
      <c r="C392" s="3655"/>
      <c r="D392" s="3655"/>
      <c r="E392" s="3655"/>
      <c r="F392" s="3655"/>
      <c r="G392" s="2792" t="s">
        <v>731</v>
      </c>
      <c r="H392" s="2792">
        <v>3</v>
      </c>
      <c r="I392" s="2801"/>
      <c r="J392" s="2801"/>
      <c r="K392" s="2801"/>
      <c r="L392" s="2801"/>
      <c r="M392" s="2801"/>
      <c r="N392" s="2801"/>
      <c r="O392" s="2802"/>
      <c r="P392" s="2800"/>
      <c r="Q392" s="2803"/>
      <c r="R392" s="2801"/>
      <c r="S392" s="2801"/>
      <c r="T392" s="2801"/>
      <c r="U392" s="2801"/>
      <c r="V392" s="2801"/>
      <c r="W392" s="2802"/>
      <c r="Y392" s="3928"/>
      <c r="Z392" s="3929"/>
      <c r="AA392" s="3929"/>
      <c r="AB392" s="3929"/>
      <c r="AC392" s="3929"/>
      <c r="AD392" s="3929"/>
      <c r="AE392" s="3929"/>
      <c r="AF392" s="3929"/>
      <c r="AG392" s="3929"/>
      <c r="AH392" s="3929"/>
      <c r="AI392" s="3929"/>
      <c r="AJ392" s="3929"/>
      <c r="AK392" s="3929"/>
      <c r="AL392" s="3929"/>
      <c r="AM392" s="3929"/>
      <c r="AN392" s="4369"/>
      <c r="AO392" s="3930"/>
      <c r="AP392" s="3930"/>
      <c r="AR392" s="2548" t="s">
        <v>8434</v>
      </c>
      <c r="AU392" s="425" t="str">
        <f t="shared" ref="AU392:AU455" si="7">IF( COUNTBLANK(I392:AP392) = AV392, 0, rngIncomplete )</f>
        <v>Please complete all cells in row</v>
      </c>
      <c r="AV392" s="3132">
        <v>2</v>
      </c>
    </row>
    <row r="393" spans="2:48" ht="15.75" customHeight="1">
      <c r="B393" s="2790" t="s">
        <v>6639</v>
      </c>
      <c r="C393" s="3655"/>
      <c r="D393" s="3655"/>
      <c r="E393" s="3655"/>
      <c r="F393" s="3655"/>
      <c r="G393" s="2792" t="s">
        <v>731</v>
      </c>
      <c r="H393" s="2792">
        <v>3</v>
      </c>
      <c r="I393" s="2801"/>
      <c r="J393" s="2801"/>
      <c r="K393" s="2801"/>
      <c r="L393" s="2801"/>
      <c r="M393" s="2801"/>
      <c r="N393" s="2801"/>
      <c r="O393" s="2802"/>
      <c r="P393" s="2800"/>
      <c r="Q393" s="2803"/>
      <c r="R393" s="2801"/>
      <c r="S393" s="2801"/>
      <c r="T393" s="2801"/>
      <c r="U393" s="2801"/>
      <c r="V393" s="2801"/>
      <c r="W393" s="2802"/>
      <c r="Y393" s="3928"/>
      <c r="Z393" s="3929"/>
      <c r="AA393" s="3929"/>
      <c r="AB393" s="3929"/>
      <c r="AC393" s="3929"/>
      <c r="AD393" s="3929"/>
      <c r="AE393" s="3929"/>
      <c r="AF393" s="3929"/>
      <c r="AG393" s="3929"/>
      <c r="AH393" s="3929"/>
      <c r="AI393" s="3929"/>
      <c r="AJ393" s="3929"/>
      <c r="AK393" s="3929"/>
      <c r="AL393" s="3929"/>
      <c r="AM393" s="3929"/>
      <c r="AN393" s="4369"/>
      <c r="AO393" s="3930"/>
      <c r="AP393" s="3930"/>
      <c r="AR393" s="2548" t="s">
        <v>8435</v>
      </c>
      <c r="AU393" s="425" t="str">
        <f t="shared" si="7"/>
        <v>Please complete all cells in row</v>
      </c>
      <c r="AV393" s="3132">
        <v>2</v>
      </c>
    </row>
    <row r="394" spans="2:48" ht="15.75" customHeight="1">
      <c r="B394" s="2790" t="s">
        <v>6641</v>
      </c>
      <c r="C394" s="3655"/>
      <c r="D394" s="3655"/>
      <c r="E394" s="3655"/>
      <c r="F394" s="3655"/>
      <c r="G394" s="2792" t="s">
        <v>731</v>
      </c>
      <c r="H394" s="2792">
        <v>3</v>
      </c>
      <c r="I394" s="2801"/>
      <c r="J394" s="2801"/>
      <c r="K394" s="2801"/>
      <c r="L394" s="2801"/>
      <c r="M394" s="2801"/>
      <c r="N394" s="2801"/>
      <c r="O394" s="2802"/>
      <c r="P394" s="2800"/>
      <c r="Q394" s="2803"/>
      <c r="R394" s="2801"/>
      <c r="S394" s="2801"/>
      <c r="T394" s="2801"/>
      <c r="U394" s="2801"/>
      <c r="V394" s="2801"/>
      <c r="W394" s="2802"/>
      <c r="Y394" s="3928"/>
      <c r="Z394" s="3929"/>
      <c r="AA394" s="3929"/>
      <c r="AB394" s="3929"/>
      <c r="AC394" s="3929"/>
      <c r="AD394" s="3929"/>
      <c r="AE394" s="3929"/>
      <c r="AF394" s="3929"/>
      <c r="AG394" s="3929"/>
      <c r="AH394" s="3929"/>
      <c r="AI394" s="3929"/>
      <c r="AJ394" s="3929"/>
      <c r="AK394" s="3929"/>
      <c r="AL394" s="3929"/>
      <c r="AM394" s="3929"/>
      <c r="AN394" s="4369"/>
      <c r="AO394" s="3930"/>
      <c r="AP394" s="3930"/>
      <c r="AR394" s="2548" t="s">
        <v>8436</v>
      </c>
      <c r="AU394" s="425" t="str">
        <f t="shared" si="7"/>
        <v>Please complete all cells in row</v>
      </c>
      <c r="AV394" s="3132">
        <v>2</v>
      </c>
    </row>
    <row r="395" spans="2:48" ht="15.75" customHeight="1">
      <c r="B395" s="2790" t="s">
        <v>6643</v>
      </c>
      <c r="C395" s="3655"/>
      <c r="D395" s="3655"/>
      <c r="E395" s="3655"/>
      <c r="F395" s="3655"/>
      <c r="G395" s="2792" t="s">
        <v>731</v>
      </c>
      <c r="H395" s="2792">
        <v>3</v>
      </c>
      <c r="I395" s="2801"/>
      <c r="J395" s="2801"/>
      <c r="K395" s="2801"/>
      <c r="L395" s="2801"/>
      <c r="M395" s="2801"/>
      <c r="N395" s="2801"/>
      <c r="O395" s="2802"/>
      <c r="P395" s="2800"/>
      <c r="Q395" s="2803"/>
      <c r="R395" s="2801"/>
      <c r="S395" s="2801"/>
      <c r="T395" s="2801"/>
      <c r="U395" s="2801"/>
      <c r="V395" s="2801"/>
      <c r="W395" s="2802"/>
      <c r="Y395" s="3928"/>
      <c r="Z395" s="3929"/>
      <c r="AA395" s="3929"/>
      <c r="AB395" s="3929"/>
      <c r="AC395" s="3929"/>
      <c r="AD395" s="3929"/>
      <c r="AE395" s="3929"/>
      <c r="AF395" s="3929"/>
      <c r="AG395" s="3929"/>
      <c r="AH395" s="3929"/>
      <c r="AI395" s="3929"/>
      <c r="AJ395" s="3929"/>
      <c r="AK395" s="3929"/>
      <c r="AL395" s="3929"/>
      <c r="AM395" s="3929"/>
      <c r="AN395" s="4369"/>
      <c r="AO395" s="3930"/>
      <c r="AP395" s="3930"/>
      <c r="AR395" s="2548" t="s">
        <v>8437</v>
      </c>
      <c r="AU395" s="425" t="str">
        <f t="shared" si="7"/>
        <v>Please complete all cells in row</v>
      </c>
      <c r="AV395" s="3132">
        <v>2</v>
      </c>
    </row>
    <row r="396" spans="2:48" ht="15.75" customHeight="1">
      <c r="B396" s="2790" t="s">
        <v>6645</v>
      </c>
      <c r="C396" s="3655"/>
      <c r="D396" s="3655"/>
      <c r="E396" s="3655"/>
      <c r="F396" s="3655"/>
      <c r="G396" s="2792" t="s">
        <v>731</v>
      </c>
      <c r="H396" s="2792">
        <v>3</v>
      </c>
      <c r="I396" s="2801"/>
      <c r="J396" s="2801"/>
      <c r="K396" s="2801"/>
      <c r="L396" s="2801"/>
      <c r="M396" s="2801"/>
      <c r="N396" s="2801"/>
      <c r="O396" s="2802"/>
      <c r="P396" s="2800"/>
      <c r="Q396" s="2803"/>
      <c r="R396" s="2801"/>
      <c r="S396" s="2801"/>
      <c r="T396" s="2801"/>
      <c r="U396" s="2801"/>
      <c r="V396" s="2801"/>
      <c r="W396" s="2802"/>
      <c r="Y396" s="3928"/>
      <c r="Z396" s="3929"/>
      <c r="AA396" s="3929"/>
      <c r="AB396" s="3929"/>
      <c r="AC396" s="3929"/>
      <c r="AD396" s="3929"/>
      <c r="AE396" s="3929"/>
      <c r="AF396" s="3929"/>
      <c r="AG396" s="3929"/>
      <c r="AH396" s="3929"/>
      <c r="AI396" s="3929"/>
      <c r="AJ396" s="3929"/>
      <c r="AK396" s="3929"/>
      <c r="AL396" s="3929"/>
      <c r="AM396" s="3929"/>
      <c r="AN396" s="4369"/>
      <c r="AO396" s="3930"/>
      <c r="AP396" s="3930"/>
      <c r="AR396" s="2548" t="s">
        <v>8438</v>
      </c>
      <c r="AU396" s="425" t="str">
        <f t="shared" si="7"/>
        <v>Please complete all cells in row</v>
      </c>
      <c r="AV396" s="3132">
        <v>2</v>
      </c>
    </row>
    <row r="397" spans="2:48" ht="15.75" customHeight="1">
      <c r="B397" s="2790" t="s">
        <v>6647</v>
      </c>
      <c r="C397" s="3655"/>
      <c r="D397" s="3655"/>
      <c r="E397" s="3655"/>
      <c r="F397" s="3655"/>
      <c r="G397" s="2792" t="s">
        <v>731</v>
      </c>
      <c r="H397" s="2792">
        <v>3</v>
      </c>
      <c r="I397" s="2801"/>
      <c r="J397" s="2801"/>
      <c r="K397" s="2801"/>
      <c r="L397" s="2801"/>
      <c r="M397" s="2801"/>
      <c r="N397" s="2801"/>
      <c r="O397" s="2802"/>
      <c r="P397" s="2800"/>
      <c r="Q397" s="2803"/>
      <c r="R397" s="2801"/>
      <c r="S397" s="2801"/>
      <c r="T397" s="2801"/>
      <c r="U397" s="2801"/>
      <c r="V397" s="2801"/>
      <c r="W397" s="2802"/>
      <c r="Y397" s="3928"/>
      <c r="Z397" s="3929"/>
      <c r="AA397" s="3929"/>
      <c r="AB397" s="3929"/>
      <c r="AC397" s="3929"/>
      <c r="AD397" s="3929"/>
      <c r="AE397" s="3929"/>
      <c r="AF397" s="3929"/>
      <c r="AG397" s="3929"/>
      <c r="AH397" s="3929"/>
      <c r="AI397" s="3929"/>
      <c r="AJ397" s="3929"/>
      <c r="AK397" s="3929"/>
      <c r="AL397" s="3931"/>
      <c r="AM397" s="3929"/>
      <c r="AN397" s="4369"/>
      <c r="AO397" s="3930"/>
      <c r="AP397" s="3930"/>
      <c r="AR397" s="2548" t="s">
        <v>8439</v>
      </c>
      <c r="AU397" s="425" t="str">
        <f t="shared" si="7"/>
        <v>Please complete all cells in row</v>
      </c>
      <c r="AV397" s="3132">
        <v>2</v>
      </c>
    </row>
    <row r="398" spans="2:48" ht="15.75" customHeight="1">
      <c r="B398" s="2790" t="s">
        <v>6649</v>
      </c>
      <c r="C398" s="3655"/>
      <c r="D398" s="3655"/>
      <c r="E398" s="3655"/>
      <c r="F398" s="3655"/>
      <c r="G398" s="2792" t="s">
        <v>731</v>
      </c>
      <c r="H398" s="2792">
        <v>3</v>
      </c>
      <c r="I398" s="2801"/>
      <c r="J398" s="2801"/>
      <c r="K398" s="2801"/>
      <c r="L398" s="2801"/>
      <c r="M398" s="2801"/>
      <c r="N398" s="2801"/>
      <c r="O398" s="2802"/>
      <c r="P398" s="2800"/>
      <c r="Q398" s="2803"/>
      <c r="R398" s="2801"/>
      <c r="S398" s="2801"/>
      <c r="T398" s="2801"/>
      <c r="U398" s="2801"/>
      <c r="V398" s="2801"/>
      <c r="W398" s="2802"/>
      <c r="Y398" s="3928"/>
      <c r="Z398" s="3929"/>
      <c r="AA398" s="3929"/>
      <c r="AB398" s="3929"/>
      <c r="AC398" s="3929"/>
      <c r="AD398" s="3929"/>
      <c r="AE398" s="3929"/>
      <c r="AF398" s="3929"/>
      <c r="AG398" s="3929"/>
      <c r="AH398" s="3929"/>
      <c r="AI398" s="3929"/>
      <c r="AJ398" s="3929"/>
      <c r="AK398" s="3929"/>
      <c r="AL398" s="3929"/>
      <c r="AM398" s="3929"/>
      <c r="AN398" s="4369"/>
      <c r="AO398" s="3930"/>
      <c r="AP398" s="3930"/>
      <c r="AR398" s="2548" t="s">
        <v>8440</v>
      </c>
      <c r="AU398" s="425" t="str">
        <f t="shared" si="7"/>
        <v>Please complete all cells in row</v>
      </c>
      <c r="AV398" s="3132">
        <v>2</v>
      </c>
    </row>
    <row r="399" spans="2:48" ht="15.75" customHeight="1">
      <c r="B399" s="2790" t="s">
        <v>6651</v>
      </c>
      <c r="C399" s="3655"/>
      <c r="D399" s="3655"/>
      <c r="E399" s="3655"/>
      <c r="F399" s="3655"/>
      <c r="G399" s="2792" t="s">
        <v>731</v>
      </c>
      <c r="H399" s="2792">
        <v>3</v>
      </c>
      <c r="I399" s="2801"/>
      <c r="J399" s="2801"/>
      <c r="K399" s="2801"/>
      <c r="L399" s="2801"/>
      <c r="M399" s="2801"/>
      <c r="N399" s="2801"/>
      <c r="O399" s="2802"/>
      <c r="P399" s="2800"/>
      <c r="Q399" s="2803"/>
      <c r="R399" s="2801"/>
      <c r="S399" s="2801"/>
      <c r="T399" s="2801"/>
      <c r="U399" s="2801"/>
      <c r="V399" s="2801"/>
      <c r="W399" s="2802"/>
      <c r="Y399" s="3928"/>
      <c r="Z399" s="3929"/>
      <c r="AA399" s="3929"/>
      <c r="AB399" s="3929"/>
      <c r="AC399" s="3929"/>
      <c r="AD399" s="3929"/>
      <c r="AE399" s="3929"/>
      <c r="AF399" s="3929"/>
      <c r="AG399" s="3929"/>
      <c r="AH399" s="3929"/>
      <c r="AI399" s="3929"/>
      <c r="AJ399" s="3929"/>
      <c r="AK399" s="3929"/>
      <c r="AL399" s="3929"/>
      <c r="AM399" s="3929"/>
      <c r="AN399" s="4369"/>
      <c r="AO399" s="3930"/>
      <c r="AP399" s="3930"/>
      <c r="AR399" s="2548" t="s">
        <v>8441</v>
      </c>
      <c r="AU399" s="425" t="str">
        <f t="shared" si="7"/>
        <v>Please complete all cells in row</v>
      </c>
      <c r="AV399" s="3132">
        <v>2</v>
      </c>
    </row>
    <row r="400" spans="2:48" ht="15.75" customHeight="1">
      <c r="B400" s="2790" t="s">
        <v>6653</v>
      </c>
      <c r="C400" s="3655"/>
      <c r="D400" s="3655"/>
      <c r="E400" s="3655"/>
      <c r="F400" s="3655"/>
      <c r="G400" s="2792" t="s">
        <v>731</v>
      </c>
      <c r="H400" s="2792">
        <v>3</v>
      </c>
      <c r="I400" s="2801"/>
      <c r="J400" s="2801"/>
      <c r="K400" s="2801"/>
      <c r="L400" s="2801"/>
      <c r="M400" s="2801"/>
      <c r="N400" s="2801"/>
      <c r="O400" s="2802"/>
      <c r="P400" s="2800"/>
      <c r="Q400" s="2803"/>
      <c r="R400" s="2801"/>
      <c r="S400" s="2801"/>
      <c r="T400" s="2801"/>
      <c r="U400" s="2801"/>
      <c r="V400" s="2801"/>
      <c r="W400" s="2802"/>
      <c r="Y400" s="3928"/>
      <c r="Z400" s="3929"/>
      <c r="AA400" s="3929"/>
      <c r="AB400" s="3929"/>
      <c r="AC400" s="3929"/>
      <c r="AD400" s="3929"/>
      <c r="AE400" s="3929"/>
      <c r="AF400" s="3929"/>
      <c r="AG400" s="3929"/>
      <c r="AH400" s="3929"/>
      <c r="AI400" s="3929"/>
      <c r="AJ400" s="3929"/>
      <c r="AK400" s="3929"/>
      <c r="AL400" s="3929"/>
      <c r="AM400" s="3929"/>
      <c r="AN400" s="4369"/>
      <c r="AO400" s="3930"/>
      <c r="AP400" s="3930"/>
      <c r="AR400" s="2548" t="s">
        <v>8442</v>
      </c>
      <c r="AU400" s="425" t="str">
        <f t="shared" si="7"/>
        <v>Please complete all cells in row</v>
      </c>
      <c r="AV400" s="3132">
        <v>2</v>
      </c>
    </row>
    <row r="401" spans="2:48" ht="15.75" customHeight="1">
      <c r="B401" s="2790" t="s">
        <v>6655</v>
      </c>
      <c r="C401" s="3655"/>
      <c r="D401" s="3655"/>
      <c r="E401" s="3655"/>
      <c r="F401" s="3655"/>
      <c r="G401" s="2792" t="s">
        <v>731</v>
      </c>
      <c r="H401" s="2792">
        <v>3</v>
      </c>
      <c r="I401" s="2801"/>
      <c r="J401" s="2801"/>
      <c r="K401" s="2801"/>
      <c r="L401" s="2801"/>
      <c r="M401" s="2801"/>
      <c r="N401" s="2801"/>
      <c r="O401" s="2802"/>
      <c r="P401" s="2800"/>
      <c r="Q401" s="2803"/>
      <c r="R401" s="2801"/>
      <c r="S401" s="2801"/>
      <c r="T401" s="2801"/>
      <c r="U401" s="2801"/>
      <c r="V401" s="2801"/>
      <c r="W401" s="2802"/>
      <c r="Y401" s="3928"/>
      <c r="Z401" s="3929"/>
      <c r="AA401" s="3929"/>
      <c r="AB401" s="3929"/>
      <c r="AC401" s="3929"/>
      <c r="AD401" s="3929"/>
      <c r="AE401" s="3929"/>
      <c r="AF401" s="3929"/>
      <c r="AG401" s="3929"/>
      <c r="AH401" s="3929"/>
      <c r="AI401" s="3929"/>
      <c r="AJ401" s="3929"/>
      <c r="AK401" s="3929"/>
      <c r="AL401" s="3929"/>
      <c r="AM401" s="3929"/>
      <c r="AN401" s="4369"/>
      <c r="AO401" s="3930"/>
      <c r="AP401" s="3930"/>
      <c r="AR401" s="2548" t="s">
        <v>8443</v>
      </c>
      <c r="AU401" s="425" t="str">
        <f t="shared" si="7"/>
        <v>Please complete all cells in row</v>
      </c>
      <c r="AV401" s="3132">
        <v>2</v>
      </c>
    </row>
    <row r="402" spans="2:48" ht="15.75" customHeight="1">
      <c r="B402" s="2790" t="s">
        <v>6657</v>
      </c>
      <c r="C402" s="3655"/>
      <c r="D402" s="3655"/>
      <c r="E402" s="3655"/>
      <c r="F402" s="3655"/>
      <c r="G402" s="2792" t="s">
        <v>731</v>
      </c>
      <c r="H402" s="2792">
        <v>3</v>
      </c>
      <c r="I402" s="2801"/>
      <c r="J402" s="2801"/>
      <c r="K402" s="2801"/>
      <c r="L402" s="2801"/>
      <c r="M402" s="2801"/>
      <c r="N402" s="2801"/>
      <c r="O402" s="2802"/>
      <c r="P402" s="2800"/>
      <c r="Q402" s="2803"/>
      <c r="R402" s="2801"/>
      <c r="S402" s="2801"/>
      <c r="T402" s="2801"/>
      <c r="U402" s="2801"/>
      <c r="V402" s="2801"/>
      <c r="W402" s="2802"/>
      <c r="Y402" s="3928"/>
      <c r="Z402" s="3929"/>
      <c r="AA402" s="3929"/>
      <c r="AB402" s="3929"/>
      <c r="AC402" s="3929"/>
      <c r="AD402" s="3929"/>
      <c r="AE402" s="3929"/>
      <c r="AF402" s="3929"/>
      <c r="AG402" s="3929"/>
      <c r="AH402" s="3929"/>
      <c r="AI402" s="3929"/>
      <c r="AJ402" s="3929"/>
      <c r="AK402" s="3929"/>
      <c r="AL402" s="3931"/>
      <c r="AM402" s="3929"/>
      <c r="AN402" s="4369"/>
      <c r="AO402" s="3930"/>
      <c r="AP402" s="3930"/>
      <c r="AR402" s="2548" t="s">
        <v>8444</v>
      </c>
      <c r="AU402" s="425" t="str">
        <f t="shared" si="7"/>
        <v>Please complete all cells in row</v>
      </c>
      <c r="AV402" s="3132">
        <v>2</v>
      </c>
    </row>
    <row r="403" spans="2:48" ht="15.75" customHeight="1">
      <c r="B403" s="2790" t="s">
        <v>6659</v>
      </c>
      <c r="C403" s="3655"/>
      <c r="D403" s="3655"/>
      <c r="E403" s="3655"/>
      <c r="F403" s="3655"/>
      <c r="G403" s="2792" t="s">
        <v>731</v>
      </c>
      <c r="H403" s="2792">
        <v>3</v>
      </c>
      <c r="I403" s="2801"/>
      <c r="J403" s="2801"/>
      <c r="K403" s="2801"/>
      <c r="L403" s="2801"/>
      <c r="M403" s="2801"/>
      <c r="N403" s="2801"/>
      <c r="O403" s="2802"/>
      <c r="P403" s="2800"/>
      <c r="Q403" s="2803"/>
      <c r="R403" s="2801"/>
      <c r="S403" s="2801"/>
      <c r="T403" s="2801"/>
      <c r="U403" s="2801"/>
      <c r="V403" s="2801"/>
      <c r="W403" s="2802"/>
      <c r="Y403" s="3928"/>
      <c r="Z403" s="3929"/>
      <c r="AA403" s="3929"/>
      <c r="AB403" s="3929"/>
      <c r="AC403" s="3929"/>
      <c r="AD403" s="3929"/>
      <c r="AE403" s="3929"/>
      <c r="AF403" s="3929"/>
      <c r="AG403" s="3929"/>
      <c r="AH403" s="3929"/>
      <c r="AI403" s="3929"/>
      <c r="AJ403" s="3929"/>
      <c r="AK403" s="3929"/>
      <c r="AL403" s="3929"/>
      <c r="AM403" s="3929"/>
      <c r="AN403" s="4369"/>
      <c r="AO403" s="3930"/>
      <c r="AP403" s="3930"/>
      <c r="AR403" s="2548" t="s">
        <v>8445</v>
      </c>
      <c r="AU403" s="425" t="str">
        <f t="shared" si="7"/>
        <v>Please complete all cells in row</v>
      </c>
      <c r="AV403" s="3132">
        <v>2</v>
      </c>
    </row>
    <row r="404" spans="2:48" ht="15.75" customHeight="1">
      <c r="B404" s="2790" t="s">
        <v>6661</v>
      </c>
      <c r="C404" s="3655"/>
      <c r="D404" s="3655"/>
      <c r="E404" s="3655"/>
      <c r="F404" s="3655"/>
      <c r="G404" s="2792" t="s">
        <v>731</v>
      </c>
      <c r="H404" s="2792">
        <v>3</v>
      </c>
      <c r="I404" s="2801"/>
      <c r="J404" s="2801"/>
      <c r="K404" s="2801"/>
      <c r="L404" s="2801"/>
      <c r="M404" s="2801"/>
      <c r="N404" s="2801"/>
      <c r="O404" s="2802"/>
      <c r="P404" s="2800"/>
      <c r="Q404" s="2803"/>
      <c r="R404" s="2801"/>
      <c r="S404" s="2801"/>
      <c r="T404" s="2801"/>
      <c r="U404" s="2801"/>
      <c r="V404" s="2801"/>
      <c r="W404" s="2802"/>
      <c r="Y404" s="3928"/>
      <c r="Z404" s="3929"/>
      <c r="AA404" s="3929"/>
      <c r="AB404" s="3929"/>
      <c r="AC404" s="3929"/>
      <c r="AD404" s="3929"/>
      <c r="AE404" s="3929"/>
      <c r="AF404" s="3929"/>
      <c r="AG404" s="3929"/>
      <c r="AH404" s="3929"/>
      <c r="AI404" s="3929"/>
      <c r="AJ404" s="3929"/>
      <c r="AK404" s="3929"/>
      <c r="AL404" s="3929"/>
      <c r="AM404" s="3929"/>
      <c r="AN404" s="4369"/>
      <c r="AO404" s="3930"/>
      <c r="AP404" s="3930"/>
      <c r="AR404" s="2548" t="s">
        <v>8446</v>
      </c>
      <c r="AU404" s="425" t="str">
        <f t="shared" si="7"/>
        <v>Please complete all cells in row</v>
      </c>
      <c r="AV404" s="3132">
        <v>2</v>
      </c>
    </row>
    <row r="405" spans="2:48" ht="15.75" customHeight="1">
      <c r="B405" s="2790" t="s">
        <v>6663</v>
      </c>
      <c r="C405" s="3655"/>
      <c r="D405" s="3655"/>
      <c r="E405" s="3655"/>
      <c r="F405" s="3655"/>
      <c r="G405" s="2792" t="s">
        <v>731</v>
      </c>
      <c r="H405" s="2792">
        <v>3</v>
      </c>
      <c r="I405" s="2801"/>
      <c r="J405" s="2801"/>
      <c r="K405" s="2801"/>
      <c r="L405" s="2801"/>
      <c r="M405" s="2801"/>
      <c r="N405" s="2801"/>
      <c r="O405" s="2802"/>
      <c r="P405" s="2800"/>
      <c r="Q405" s="2803"/>
      <c r="R405" s="2801"/>
      <c r="S405" s="2801"/>
      <c r="T405" s="2801"/>
      <c r="U405" s="2801"/>
      <c r="V405" s="2801"/>
      <c r="W405" s="2802"/>
      <c r="Y405" s="3928"/>
      <c r="Z405" s="3929"/>
      <c r="AA405" s="3929"/>
      <c r="AB405" s="3929"/>
      <c r="AC405" s="3929"/>
      <c r="AD405" s="3929"/>
      <c r="AE405" s="3929"/>
      <c r="AF405" s="3929"/>
      <c r="AG405" s="3929"/>
      <c r="AH405" s="3929"/>
      <c r="AI405" s="3929"/>
      <c r="AJ405" s="3929"/>
      <c r="AK405" s="3929"/>
      <c r="AL405" s="3929"/>
      <c r="AM405" s="3929"/>
      <c r="AN405" s="4369"/>
      <c r="AO405" s="3930"/>
      <c r="AP405" s="3930"/>
      <c r="AR405" s="2548" t="s">
        <v>8447</v>
      </c>
      <c r="AU405" s="425" t="str">
        <f t="shared" si="7"/>
        <v>Please complete all cells in row</v>
      </c>
      <c r="AV405" s="3132">
        <v>2</v>
      </c>
    </row>
    <row r="406" spans="2:48" ht="15.75" customHeight="1">
      <c r="B406" s="2790" t="s">
        <v>6665</v>
      </c>
      <c r="C406" s="3655"/>
      <c r="D406" s="3655"/>
      <c r="E406" s="3655"/>
      <c r="F406" s="3655"/>
      <c r="G406" s="2792" t="s">
        <v>731</v>
      </c>
      <c r="H406" s="2792">
        <v>3</v>
      </c>
      <c r="I406" s="2801"/>
      <c r="J406" s="2801"/>
      <c r="K406" s="2801"/>
      <c r="L406" s="2801"/>
      <c r="M406" s="2801"/>
      <c r="N406" s="2801"/>
      <c r="O406" s="2802"/>
      <c r="P406" s="2800"/>
      <c r="Q406" s="2803"/>
      <c r="R406" s="2801"/>
      <c r="S406" s="2801"/>
      <c r="T406" s="2801"/>
      <c r="U406" s="2801"/>
      <c r="V406" s="2801"/>
      <c r="W406" s="2802"/>
      <c r="Y406" s="3928"/>
      <c r="Z406" s="3929"/>
      <c r="AA406" s="3929"/>
      <c r="AB406" s="3929"/>
      <c r="AC406" s="3929"/>
      <c r="AD406" s="3929"/>
      <c r="AE406" s="3929"/>
      <c r="AF406" s="3929"/>
      <c r="AG406" s="3929"/>
      <c r="AH406" s="3929"/>
      <c r="AI406" s="3929"/>
      <c r="AJ406" s="3929"/>
      <c r="AK406" s="3929"/>
      <c r="AL406" s="3929"/>
      <c r="AM406" s="3929"/>
      <c r="AN406" s="4369"/>
      <c r="AO406" s="3930"/>
      <c r="AP406" s="3930"/>
      <c r="AR406" s="2548" t="s">
        <v>8448</v>
      </c>
      <c r="AU406" s="425" t="str">
        <f t="shared" si="7"/>
        <v>Please complete all cells in row</v>
      </c>
      <c r="AV406" s="3132">
        <v>2</v>
      </c>
    </row>
    <row r="407" spans="2:48" ht="15.75" customHeight="1">
      <c r="B407" s="2790" t="s">
        <v>6667</v>
      </c>
      <c r="C407" s="3655"/>
      <c r="D407" s="3655"/>
      <c r="E407" s="3655"/>
      <c r="F407" s="3655"/>
      <c r="G407" s="2792" t="s">
        <v>731</v>
      </c>
      <c r="H407" s="2792">
        <v>3</v>
      </c>
      <c r="I407" s="2801"/>
      <c r="J407" s="2801"/>
      <c r="K407" s="2801"/>
      <c r="L407" s="2801"/>
      <c r="M407" s="2801"/>
      <c r="N407" s="2801"/>
      <c r="O407" s="2802"/>
      <c r="P407" s="2800"/>
      <c r="Q407" s="2803"/>
      <c r="R407" s="2801"/>
      <c r="S407" s="2801"/>
      <c r="T407" s="2801"/>
      <c r="U407" s="2801"/>
      <c r="V407" s="2801"/>
      <c r="W407" s="2802"/>
      <c r="Y407" s="3928"/>
      <c r="Z407" s="3929"/>
      <c r="AA407" s="3929"/>
      <c r="AB407" s="3929"/>
      <c r="AC407" s="3929"/>
      <c r="AD407" s="3929"/>
      <c r="AE407" s="3929"/>
      <c r="AF407" s="3929"/>
      <c r="AG407" s="3929"/>
      <c r="AH407" s="3929"/>
      <c r="AI407" s="3929"/>
      <c r="AJ407" s="3929"/>
      <c r="AK407" s="3929"/>
      <c r="AL407" s="3929"/>
      <c r="AM407" s="3929"/>
      <c r="AN407" s="4369"/>
      <c r="AO407" s="3930"/>
      <c r="AP407" s="3930"/>
      <c r="AR407" s="2548" t="s">
        <v>8449</v>
      </c>
      <c r="AU407" s="425" t="str">
        <f t="shared" si="7"/>
        <v>Please complete all cells in row</v>
      </c>
      <c r="AV407" s="3132">
        <v>2</v>
      </c>
    </row>
    <row r="408" spans="2:48" ht="15.75" customHeight="1">
      <c r="B408" s="2790" t="s">
        <v>8450</v>
      </c>
      <c r="C408" s="3655"/>
      <c r="D408" s="3655"/>
      <c r="E408" s="3655"/>
      <c r="F408" s="3655"/>
      <c r="G408" s="2792" t="s">
        <v>731</v>
      </c>
      <c r="H408" s="2792">
        <v>3</v>
      </c>
      <c r="I408" s="2801"/>
      <c r="J408" s="2801"/>
      <c r="K408" s="2801"/>
      <c r="L408" s="2801"/>
      <c r="M408" s="2801"/>
      <c r="N408" s="2801"/>
      <c r="O408" s="2802"/>
      <c r="P408" s="2800"/>
      <c r="Q408" s="2803"/>
      <c r="R408" s="2801"/>
      <c r="S408" s="2801"/>
      <c r="T408" s="2801"/>
      <c r="U408" s="2801"/>
      <c r="V408" s="2801"/>
      <c r="W408" s="2802"/>
      <c r="Y408" s="3928"/>
      <c r="Z408" s="3929"/>
      <c r="AA408" s="3929"/>
      <c r="AB408" s="3929"/>
      <c r="AC408" s="3929"/>
      <c r="AD408" s="3929"/>
      <c r="AE408" s="3929"/>
      <c r="AF408" s="3929"/>
      <c r="AG408" s="3929"/>
      <c r="AH408" s="3929"/>
      <c r="AI408" s="3929"/>
      <c r="AJ408" s="3929"/>
      <c r="AK408" s="3929"/>
      <c r="AL408" s="3929"/>
      <c r="AM408" s="3929"/>
      <c r="AN408" s="4369"/>
      <c r="AO408" s="3930"/>
      <c r="AP408" s="3930"/>
      <c r="AR408" s="2548" t="s">
        <v>8451</v>
      </c>
      <c r="AU408" s="425" t="str">
        <f t="shared" si="7"/>
        <v>Please complete all cells in row</v>
      </c>
      <c r="AV408" s="3132">
        <v>2</v>
      </c>
    </row>
    <row r="409" spans="2:48" ht="15.75" customHeight="1">
      <c r="B409" s="2790" t="s">
        <v>8452</v>
      </c>
      <c r="C409" s="3655"/>
      <c r="D409" s="3655"/>
      <c r="E409" s="3655"/>
      <c r="F409" s="3655"/>
      <c r="G409" s="2792" t="s">
        <v>731</v>
      </c>
      <c r="H409" s="2792">
        <v>3</v>
      </c>
      <c r="I409" s="2801"/>
      <c r="J409" s="2801"/>
      <c r="K409" s="2801"/>
      <c r="L409" s="2801"/>
      <c r="M409" s="2801"/>
      <c r="N409" s="2801"/>
      <c r="O409" s="2802"/>
      <c r="P409" s="2800"/>
      <c r="Q409" s="2803"/>
      <c r="R409" s="2801"/>
      <c r="S409" s="2801"/>
      <c r="T409" s="2801"/>
      <c r="U409" s="2801"/>
      <c r="V409" s="2801"/>
      <c r="W409" s="2802"/>
      <c r="Y409" s="3928"/>
      <c r="Z409" s="3929"/>
      <c r="AA409" s="3929"/>
      <c r="AB409" s="3929"/>
      <c r="AC409" s="3929"/>
      <c r="AD409" s="3929"/>
      <c r="AE409" s="3929"/>
      <c r="AF409" s="3929"/>
      <c r="AG409" s="3929"/>
      <c r="AH409" s="3929"/>
      <c r="AI409" s="3929"/>
      <c r="AJ409" s="3929"/>
      <c r="AK409" s="3929"/>
      <c r="AL409" s="3929"/>
      <c r="AM409" s="3929"/>
      <c r="AN409" s="4369"/>
      <c r="AO409" s="3930"/>
      <c r="AP409" s="3930"/>
      <c r="AR409" s="2548" t="s">
        <v>8453</v>
      </c>
      <c r="AU409" s="425" t="str">
        <f t="shared" si="7"/>
        <v>Please complete all cells in row</v>
      </c>
      <c r="AV409" s="3132">
        <v>2</v>
      </c>
    </row>
    <row r="410" spans="2:48" ht="15.75" customHeight="1">
      <c r="B410" s="2790" t="s">
        <v>8454</v>
      </c>
      <c r="C410" s="3655"/>
      <c r="D410" s="3655"/>
      <c r="E410" s="3655"/>
      <c r="F410" s="3655"/>
      <c r="G410" s="2792" t="s">
        <v>731</v>
      </c>
      <c r="H410" s="2792">
        <v>3</v>
      </c>
      <c r="I410" s="2801"/>
      <c r="J410" s="2801"/>
      <c r="K410" s="2801"/>
      <c r="L410" s="2801"/>
      <c r="M410" s="2801"/>
      <c r="N410" s="2801"/>
      <c r="O410" s="2802"/>
      <c r="P410" s="2800"/>
      <c r="Q410" s="2803"/>
      <c r="R410" s="2801"/>
      <c r="S410" s="2801"/>
      <c r="T410" s="2801"/>
      <c r="U410" s="2801"/>
      <c r="V410" s="2801"/>
      <c r="W410" s="2802"/>
      <c r="Y410" s="3928"/>
      <c r="Z410" s="3929"/>
      <c r="AA410" s="3929"/>
      <c r="AB410" s="3929"/>
      <c r="AC410" s="3929"/>
      <c r="AD410" s="3929"/>
      <c r="AE410" s="3929"/>
      <c r="AF410" s="3929"/>
      <c r="AG410" s="3929"/>
      <c r="AH410" s="3929"/>
      <c r="AI410" s="3929"/>
      <c r="AJ410" s="3929"/>
      <c r="AK410" s="3929"/>
      <c r="AL410" s="3929"/>
      <c r="AM410" s="3929"/>
      <c r="AN410" s="4369"/>
      <c r="AO410" s="3930"/>
      <c r="AP410" s="3930"/>
      <c r="AR410" s="2548" t="s">
        <v>8455</v>
      </c>
      <c r="AU410" s="425" t="str">
        <f t="shared" si="7"/>
        <v>Please complete all cells in row</v>
      </c>
      <c r="AV410" s="3132">
        <v>2</v>
      </c>
    </row>
    <row r="411" spans="2:48" ht="15.75" customHeight="1">
      <c r="B411" s="2790" t="s">
        <v>8456</v>
      </c>
      <c r="C411" s="3655"/>
      <c r="D411" s="3655"/>
      <c r="E411" s="3655"/>
      <c r="F411" s="3655"/>
      <c r="G411" s="2792" t="s">
        <v>731</v>
      </c>
      <c r="H411" s="2792">
        <v>3</v>
      </c>
      <c r="I411" s="2801"/>
      <c r="J411" s="2801"/>
      <c r="K411" s="2801"/>
      <c r="L411" s="2801"/>
      <c r="M411" s="2801"/>
      <c r="N411" s="2801"/>
      <c r="O411" s="2802"/>
      <c r="P411" s="2800"/>
      <c r="Q411" s="2803"/>
      <c r="R411" s="2801"/>
      <c r="S411" s="2801"/>
      <c r="T411" s="2801"/>
      <c r="U411" s="2801"/>
      <c r="V411" s="2801"/>
      <c r="W411" s="2802"/>
      <c r="Y411" s="3928"/>
      <c r="Z411" s="3929"/>
      <c r="AA411" s="3929"/>
      <c r="AB411" s="3929"/>
      <c r="AC411" s="3929"/>
      <c r="AD411" s="3929"/>
      <c r="AE411" s="3929"/>
      <c r="AF411" s="3929"/>
      <c r="AG411" s="3929"/>
      <c r="AH411" s="3929"/>
      <c r="AI411" s="3929"/>
      <c r="AJ411" s="3929"/>
      <c r="AK411" s="3929"/>
      <c r="AL411" s="3929"/>
      <c r="AM411" s="3929"/>
      <c r="AN411" s="4369"/>
      <c r="AO411" s="3930"/>
      <c r="AP411" s="3930"/>
      <c r="AR411" s="2548" t="s">
        <v>8457</v>
      </c>
      <c r="AU411" s="425" t="str">
        <f t="shared" si="7"/>
        <v>Please complete all cells in row</v>
      </c>
      <c r="AV411" s="3132">
        <v>2</v>
      </c>
    </row>
    <row r="412" spans="2:48" ht="15.75" customHeight="1">
      <c r="B412" s="2790" t="s">
        <v>8458</v>
      </c>
      <c r="C412" s="3655"/>
      <c r="D412" s="3655"/>
      <c r="E412" s="3655"/>
      <c r="F412" s="3655"/>
      <c r="G412" s="2792" t="s">
        <v>731</v>
      </c>
      <c r="H412" s="2792">
        <v>3</v>
      </c>
      <c r="I412" s="2801"/>
      <c r="J412" s="2801"/>
      <c r="K412" s="2801"/>
      <c r="L412" s="2801"/>
      <c r="M412" s="2801"/>
      <c r="N412" s="2801"/>
      <c r="O412" s="2802"/>
      <c r="P412" s="2800"/>
      <c r="Q412" s="2803"/>
      <c r="R412" s="2801"/>
      <c r="S412" s="2801"/>
      <c r="T412" s="2801"/>
      <c r="U412" s="2801"/>
      <c r="V412" s="2801"/>
      <c r="W412" s="2802"/>
      <c r="Y412" s="3928"/>
      <c r="Z412" s="3929"/>
      <c r="AA412" s="3929"/>
      <c r="AB412" s="3929"/>
      <c r="AC412" s="3929"/>
      <c r="AD412" s="3929"/>
      <c r="AE412" s="3929"/>
      <c r="AF412" s="3929"/>
      <c r="AG412" s="3929"/>
      <c r="AH412" s="3929"/>
      <c r="AI412" s="3929"/>
      <c r="AJ412" s="3929"/>
      <c r="AK412" s="3929"/>
      <c r="AL412" s="3931"/>
      <c r="AM412" s="3929"/>
      <c r="AN412" s="4369"/>
      <c r="AO412" s="3930"/>
      <c r="AP412" s="3930"/>
      <c r="AR412" s="2548" t="s">
        <v>8459</v>
      </c>
      <c r="AU412" s="425" t="str">
        <f t="shared" si="7"/>
        <v>Please complete all cells in row</v>
      </c>
      <c r="AV412" s="3132">
        <v>2</v>
      </c>
    </row>
    <row r="413" spans="2:48" ht="15.75" customHeight="1">
      <c r="B413" s="2790" t="s">
        <v>8460</v>
      </c>
      <c r="C413" s="3655"/>
      <c r="D413" s="3655"/>
      <c r="E413" s="3655"/>
      <c r="F413" s="3655"/>
      <c r="G413" s="2792" t="s">
        <v>731</v>
      </c>
      <c r="H413" s="2792">
        <v>3</v>
      </c>
      <c r="I413" s="2801"/>
      <c r="J413" s="2801"/>
      <c r="K413" s="2801"/>
      <c r="L413" s="2801"/>
      <c r="M413" s="2801"/>
      <c r="N413" s="2801"/>
      <c r="O413" s="2802"/>
      <c r="P413" s="2800"/>
      <c r="Q413" s="2803"/>
      <c r="R413" s="2801"/>
      <c r="S413" s="2801"/>
      <c r="T413" s="2801"/>
      <c r="U413" s="2801"/>
      <c r="V413" s="2801"/>
      <c r="W413" s="2802"/>
      <c r="Y413" s="3928"/>
      <c r="Z413" s="3929"/>
      <c r="AA413" s="3929"/>
      <c r="AB413" s="3929"/>
      <c r="AC413" s="3929"/>
      <c r="AD413" s="3929"/>
      <c r="AE413" s="3929"/>
      <c r="AF413" s="3929"/>
      <c r="AG413" s="3929"/>
      <c r="AH413" s="3929"/>
      <c r="AI413" s="3929"/>
      <c r="AJ413" s="3929"/>
      <c r="AK413" s="3929"/>
      <c r="AL413" s="3929"/>
      <c r="AM413" s="3929"/>
      <c r="AN413" s="4369"/>
      <c r="AO413" s="3930"/>
      <c r="AP413" s="3930"/>
      <c r="AR413" s="2548" t="s">
        <v>8461</v>
      </c>
      <c r="AU413" s="425" t="str">
        <f t="shared" si="7"/>
        <v>Please complete all cells in row</v>
      </c>
      <c r="AV413" s="3132">
        <v>2</v>
      </c>
    </row>
    <row r="414" spans="2:48" ht="15.75" customHeight="1">
      <c r="B414" s="2790" t="s">
        <v>8462</v>
      </c>
      <c r="C414" s="3655"/>
      <c r="D414" s="3655"/>
      <c r="E414" s="3655"/>
      <c r="F414" s="3655"/>
      <c r="G414" s="2792" t="s">
        <v>731</v>
      </c>
      <c r="H414" s="2792">
        <v>3</v>
      </c>
      <c r="I414" s="2801"/>
      <c r="J414" s="2801"/>
      <c r="K414" s="2801"/>
      <c r="L414" s="2801"/>
      <c r="M414" s="2801"/>
      <c r="N414" s="2801"/>
      <c r="O414" s="2802"/>
      <c r="P414" s="2800"/>
      <c r="Q414" s="2803"/>
      <c r="R414" s="2801"/>
      <c r="S414" s="2801"/>
      <c r="T414" s="2801"/>
      <c r="U414" s="2801"/>
      <c r="V414" s="2801"/>
      <c r="W414" s="2802"/>
      <c r="Y414" s="3928"/>
      <c r="Z414" s="3929"/>
      <c r="AA414" s="3929"/>
      <c r="AB414" s="3929"/>
      <c r="AC414" s="3929"/>
      <c r="AD414" s="3929"/>
      <c r="AE414" s="3929"/>
      <c r="AF414" s="3929"/>
      <c r="AG414" s="3929"/>
      <c r="AH414" s="3929"/>
      <c r="AI414" s="3929"/>
      <c r="AJ414" s="3929"/>
      <c r="AK414" s="3929"/>
      <c r="AL414" s="3929"/>
      <c r="AM414" s="3929"/>
      <c r="AN414" s="4369"/>
      <c r="AO414" s="3930"/>
      <c r="AP414" s="3930"/>
      <c r="AR414" s="2548" t="s">
        <v>8463</v>
      </c>
      <c r="AU414" s="425" t="str">
        <f t="shared" si="7"/>
        <v>Please complete all cells in row</v>
      </c>
      <c r="AV414" s="3132">
        <v>2</v>
      </c>
    </row>
    <row r="415" spans="2:48" ht="15.75" customHeight="1">
      <c r="B415" s="2790" t="s">
        <v>8464</v>
      </c>
      <c r="C415" s="3655"/>
      <c r="D415" s="3655"/>
      <c r="E415" s="3655"/>
      <c r="F415" s="3655"/>
      <c r="G415" s="2792" t="s">
        <v>731</v>
      </c>
      <c r="H415" s="2792">
        <v>3</v>
      </c>
      <c r="I415" s="2801"/>
      <c r="J415" s="2801"/>
      <c r="K415" s="2801"/>
      <c r="L415" s="2801"/>
      <c r="M415" s="2801"/>
      <c r="N415" s="2801"/>
      <c r="O415" s="2802"/>
      <c r="P415" s="2800"/>
      <c r="Q415" s="2803"/>
      <c r="R415" s="2801"/>
      <c r="S415" s="2801"/>
      <c r="T415" s="2801"/>
      <c r="U415" s="2801"/>
      <c r="V415" s="2801"/>
      <c r="W415" s="2802"/>
      <c r="Y415" s="3928"/>
      <c r="Z415" s="3929"/>
      <c r="AA415" s="3929"/>
      <c r="AB415" s="3929"/>
      <c r="AC415" s="3929"/>
      <c r="AD415" s="3929"/>
      <c r="AE415" s="3929"/>
      <c r="AF415" s="3929"/>
      <c r="AG415" s="3929"/>
      <c r="AH415" s="3929"/>
      <c r="AI415" s="3929"/>
      <c r="AJ415" s="3929"/>
      <c r="AK415" s="3929"/>
      <c r="AL415" s="3929"/>
      <c r="AM415" s="3929"/>
      <c r="AN415" s="4369"/>
      <c r="AO415" s="3930"/>
      <c r="AP415" s="3930"/>
      <c r="AR415" s="2548" t="s">
        <v>8465</v>
      </c>
      <c r="AU415" s="425" t="str">
        <f t="shared" si="7"/>
        <v>Please complete all cells in row</v>
      </c>
      <c r="AV415" s="3132">
        <v>2</v>
      </c>
    </row>
    <row r="416" spans="2:48" ht="15.75" customHeight="1">
      <c r="B416" s="2790" t="s">
        <v>8466</v>
      </c>
      <c r="C416" s="3655"/>
      <c r="D416" s="3655"/>
      <c r="E416" s="3655"/>
      <c r="F416" s="3655"/>
      <c r="G416" s="2792" t="s">
        <v>731</v>
      </c>
      <c r="H416" s="2792">
        <v>3</v>
      </c>
      <c r="I416" s="2801"/>
      <c r="J416" s="2801"/>
      <c r="K416" s="2801"/>
      <c r="L416" s="2801"/>
      <c r="M416" s="2801"/>
      <c r="N416" s="2801"/>
      <c r="O416" s="2802"/>
      <c r="P416" s="2800"/>
      <c r="Q416" s="2803"/>
      <c r="R416" s="2801"/>
      <c r="S416" s="2801"/>
      <c r="T416" s="2801"/>
      <c r="U416" s="2801"/>
      <c r="V416" s="2801"/>
      <c r="W416" s="2802"/>
      <c r="Y416" s="3928"/>
      <c r="Z416" s="3929"/>
      <c r="AA416" s="3929"/>
      <c r="AB416" s="3929"/>
      <c r="AC416" s="3929"/>
      <c r="AD416" s="3929"/>
      <c r="AE416" s="3929"/>
      <c r="AF416" s="3929"/>
      <c r="AG416" s="3929"/>
      <c r="AH416" s="3929"/>
      <c r="AI416" s="3929"/>
      <c r="AJ416" s="3929"/>
      <c r="AK416" s="3929"/>
      <c r="AL416" s="3929"/>
      <c r="AM416" s="3929"/>
      <c r="AN416" s="4369"/>
      <c r="AO416" s="3930"/>
      <c r="AP416" s="3930"/>
      <c r="AR416" s="2548" t="s">
        <v>8467</v>
      </c>
      <c r="AU416" s="425" t="str">
        <f t="shared" si="7"/>
        <v>Please complete all cells in row</v>
      </c>
      <c r="AV416" s="3132">
        <v>2</v>
      </c>
    </row>
    <row r="417" spans="2:48" ht="15.75" customHeight="1">
      <c r="B417" s="2790" t="s">
        <v>8468</v>
      </c>
      <c r="C417" s="3655"/>
      <c r="D417" s="3655"/>
      <c r="E417" s="3655"/>
      <c r="F417" s="3655"/>
      <c r="G417" s="2792" t="s">
        <v>731</v>
      </c>
      <c r="H417" s="2792">
        <v>3</v>
      </c>
      <c r="I417" s="2801"/>
      <c r="J417" s="2801"/>
      <c r="K417" s="2801"/>
      <c r="L417" s="2801"/>
      <c r="M417" s="2801"/>
      <c r="N417" s="2801"/>
      <c r="O417" s="2802"/>
      <c r="P417" s="2800"/>
      <c r="Q417" s="2803"/>
      <c r="R417" s="2801"/>
      <c r="S417" s="2801"/>
      <c r="T417" s="2801"/>
      <c r="U417" s="2801"/>
      <c r="V417" s="2801"/>
      <c r="W417" s="2802"/>
      <c r="Y417" s="3928"/>
      <c r="Z417" s="3929"/>
      <c r="AA417" s="3929"/>
      <c r="AB417" s="3929"/>
      <c r="AC417" s="3929"/>
      <c r="AD417" s="3929"/>
      <c r="AE417" s="3929"/>
      <c r="AF417" s="3929"/>
      <c r="AG417" s="3929"/>
      <c r="AH417" s="3929"/>
      <c r="AI417" s="3929"/>
      <c r="AJ417" s="3929"/>
      <c r="AK417" s="3929"/>
      <c r="AL417" s="3929"/>
      <c r="AM417" s="3929"/>
      <c r="AN417" s="4369"/>
      <c r="AO417" s="3930"/>
      <c r="AP417" s="3930"/>
      <c r="AR417" s="2548" t="s">
        <v>8469</v>
      </c>
      <c r="AU417" s="425" t="str">
        <f t="shared" si="7"/>
        <v>Please complete all cells in row</v>
      </c>
      <c r="AV417" s="3132">
        <v>2</v>
      </c>
    </row>
    <row r="418" spans="2:48" ht="15.75" customHeight="1">
      <c r="B418" s="2790" t="s">
        <v>8470</v>
      </c>
      <c r="C418" s="3655"/>
      <c r="D418" s="3655"/>
      <c r="E418" s="3655"/>
      <c r="F418" s="3655"/>
      <c r="G418" s="2792" t="s">
        <v>731</v>
      </c>
      <c r="H418" s="2792">
        <v>3</v>
      </c>
      <c r="I418" s="2801"/>
      <c r="J418" s="2801"/>
      <c r="K418" s="2801"/>
      <c r="L418" s="2801"/>
      <c r="M418" s="2801"/>
      <c r="N418" s="2801"/>
      <c r="O418" s="2802"/>
      <c r="P418" s="2800"/>
      <c r="Q418" s="2803"/>
      <c r="R418" s="2801"/>
      <c r="S418" s="2801"/>
      <c r="T418" s="2801"/>
      <c r="U418" s="2801"/>
      <c r="V418" s="2801"/>
      <c r="W418" s="2802"/>
      <c r="Y418" s="3928"/>
      <c r="Z418" s="3929"/>
      <c r="AA418" s="3929"/>
      <c r="AB418" s="3929"/>
      <c r="AC418" s="3929"/>
      <c r="AD418" s="3929"/>
      <c r="AE418" s="3929"/>
      <c r="AF418" s="3929"/>
      <c r="AG418" s="3929"/>
      <c r="AH418" s="3929"/>
      <c r="AI418" s="3929"/>
      <c r="AJ418" s="3929"/>
      <c r="AK418" s="3929"/>
      <c r="AL418" s="3929"/>
      <c r="AM418" s="3929"/>
      <c r="AN418" s="4369"/>
      <c r="AO418" s="3930"/>
      <c r="AP418" s="3930"/>
      <c r="AR418" s="2548" t="s">
        <v>8471</v>
      </c>
      <c r="AU418" s="425" t="str">
        <f t="shared" si="7"/>
        <v>Please complete all cells in row</v>
      </c>
      <c r="AV418" s="3132">
        <v>2</v>
      </c>
    </row>
    <row r="419" spans="2:48" ht="15.75" customHeight="1">
      <c r="B419" s="2790" t="s">
        <v>8472</v>
      </c>
      <c r="C419" s="3655"/>
      <c r="D419" s="3655"/>
      <c r="E419" s="3655"/>
      <c r="F419" s="3655"/>
      <c r="G419" s="2792" t="s">
        <v>731</v>
      </c>
      <c r="H419" s="2792">
        <v>3</v>
      </c>
      <c r="I419" s="2801"/>
      <c r="J419" s="2801"/>
      <c r="K419" s="2801"/>
      <c r="L419" s="2801"/>
      <c r="M419" s="2801"/>
      <c r="N419" s="2801"/>
      <c r="O419" s="2802"/>
      <c r="P419" s="2800"/>
      <c r="Q419" s="2803"/>
      <c r="R419" s="2801"/>
      <c r="S419" s="2801"/>
      <c r="T419" s="2801"/>
      <c r="U419" s="2801"/>
      <c r="V419" s="2801"/>
      <c r="W419" s="2802"/>
      <c r="Y419" s="3928"/>
      <c r="Z419" s="3929"/>
      <c r="AA419" s="3929"/>
      <c r="AB419" s="3929"/>
      <c r="AC419" s="3929"/>
      <c r="AD419" s="3929"/>
      <c r="AE419" s="3929"/>
      <c r="AF419" s="3929"/>
      <c r="AG419" s="3929"/>
      <c r="AH419" s="3929"/>
      <c r="AI419" s="3929"/>
      <c r="AJ419" s="3929"/>
      <c r="AK419" s="3929"/>
      <c r="AL419" s="3929"/>
      <c r="AM419" s="3929"/>
      <c r="AN419" s="4369"/>
      <c r="AO419" s="3930"/>
      <c r="AP419" s="3930"/>
      <c r="AR419" s="2548" t="s">
        <v>8473</v>
      </c>
      <c r="AU419" s="425" t="str">
        <f t="shared" si="7"/>
        <v>Please complete all cells in row</v>
      </c>
      <c r="AV419" s="3132">
        <v>2</v>
      </c>
    </row>
    <row r="420" spans="2:48" ht="15.75" customHeight="1">
      <c r="B420" s="2790" t="s">
        <v>8474</v>
      </c>
      <c r="C420" s="3655"/>
      <c r="D420" s="3655"/>
      <c r="E420" s="3655"/>
      <c r="F420" s="3655"/>
      <c r="G420" s="2792" t="s">
        <v>731</v>
      </c>
      <c r="H420" s="2792">
        <v>3</v>
      </c>
      <c r="I420" s="2801"/>
      <c r="J420" s="2801"/>
      <c r="K420" s="2801"/>
      <c r="L420" s="2801"/>
      <c r="M420" s="2801"/>
      <c r="N420" s="2801"/>
      <c r="O420" s="2802"/>
      <c r="P420" s="2800"/>
      <c r="Q420" s="2803"/>
      <c r="R420" s="2801"/>
      <c r="S420" s="2801"/>
      <c r="T420" s="2801"/>
      <c r="U420" s="2801"/>
      <c r="V420" s="2801"/>
      <c r="W420" s="2802"/>
      <c r="Y420" s="3928"/>
      <c r="Z420" s="3929"/>
      <c r="AA420" s="3929"/>
      <c r="AB420" s="3929"/>
      <c r="AC420" s="3929"/>
      <c r="AD420" s="3929"/>
      <c r="AE420" s="3929"/>
      <c r="AF420" s="3929"/>
      <c r="AG420" s="3929"/>
      <c r="AH420" s="3929"/>
      <c r="AI420" s="3929"/>
      <c r="AJ420" s="3929"/>
      <c r="AK420" s="3929"/>
      <c r="AL420" s="3929"/>
      <c r="AM420" s="3929"/>
      <c r="AN420" s="4369"/>
      <c r="AO420" s="3930"/>
      <c r="AP420" s="3930"/>
      <c r="AR420" s="2548" t="s">
        <v>8475</v>
      </c>
      <c r="AU420" s="425" t="str">
        <f t="shared" si="7"/>
        <v>Please complete all cells in row</v>
      </c>
      <c r="AV420" s="3132">
        <v>2</v>
      </c>
    </row>
    <row r="421" spans="2:48" ht="15.75" customHeight="1">
      <c r="B421" s="2790" t="s">
        <v>8476</v>
      </c>
      <c r="C421" s="3655"/>
      <c r="D421" s="3655"/>
      <c r="E421" s="3655"/>
      <c r="F421" s="3655"/>
      <c r="G421" s="2792" t="s">
        <v>731</v>
      </c>
      <c r="H421" s="2792">
        <v>3</v>
      </c>
      <c r="I421" s="2801"/>
      <c r="J421" s="2801"/>
      <c r="K421" s="2801"/>
      <c r="L421" s="2801"/>
      <c r="M421" s="2801"/>
      <c r="N421" s="2801"/>
      <c r="O421" s="2802"/>
      <c r="P421" s="2800"/>
      <c r="Q421" s="2803"/>
      <c r="R421" s="2801"/>
      <c r="S421" s="2801"/>
      <c r="T421" s="2801"/>
      <c r="U421" s="2801"/>
      <c r="V421" s="2801"/>
      <c r="W421" s="2802"/>
      <c r="Y421" s="3928"/>
      <c r="Z421" s="3929"/>
      <c r="AA421" s="3929"/>
      <c r="AB421" s="3929"/>
      <c r="AC421" s="3929"/>
      <c r="AD421" s="3929"/>
      <c r="AE421" s="3929"/>
      <c r="AF421" s="3929"/>
      <c r="AG421" s="3929"/>
      <c r="AH421" s="3929"/>
      <c r="AI421" s="3929"/>
      <c r="AJ421" s="3929"/>
      <c r="AK421" s="3929"/>
      <c r="AL421" s="3929"/>
      <c r="AM421" s="3929"/>
      <c r="AN421" s="4369"/>
      <c r="AO421" s="3930"/>
      <c r="AP421" s="3930"/>
      <c r="AR421" s="2548" t="s">
        <v>8477</v>
      </c>
      <c r="AU421" s="425" t="str">
        <f t="shared" si="7"/>
        <v>Please complete all cells in row</v>
      </c>
      <c r="AV421" s="3132">
        <v>2</v>
      </c>
    </row>
    <row r="422" spans="2:48" ht="15.75" customHeight="1">
      <c r="B422" s="2790" t="s">
        <v>8478</v>
      </c>
      <c r="C422" s="3655"/>
      <c r="D422" s="3655"/>
      <c r="E422" s="3655"/>
      <c r="F422" s="3655"/>
      <c r="G422" s="2792" t="s">
        <v>731</v>
      </c>
      <c r="H422" s="2792">
        <v>3</v>
      </c>
      <c r="I422" s="2801"/>
      <c r="J422" s="2801"/>
      <c r="K422" s="2801"/>
      <c r="L422" s="2801"/>
      <c r="M422" s="2801"/>
      <c r="N422" s="2801"/>
      <c r="O422" s="2802"/>
      <c r="P422" s="2800"/>
      <c r="Q422" s="2803"/>
      <c r="R422" s="2801"/>
      <c r="S422" s="2801"/>
      <c r="T422" s="2801"/>
      <c r="U422" s="2801"/>
      <c r="V422" s="2801"/>
      <c r="W422" s="2802"/>
      <c r="Y422" s="3928"/>
      <c r="Z422" s="3929"/>
      <c r="AA422" s="3929"/>
      <c r="AB422" s="3929"/>
      <c r="AC422" s="3929"/>
      <c r="AD422" s="3929"/>
      <c r="AE422" s="3929"/>
      <c r="AF422" s="3929"/>
      <c r="AG422" s="3929"/>
      <c r="AH422" s="3929"/>
      <c r="AI422" s="3929"/>
      <c r="AJ422" s="3929"/>
      <c r="AK422" s="3929"/>
      <c r="AL422" s="3929"/>
      <c r="AM422" s="3929"/>
      <c r="AN422" s="4369"/>
      <c r="AO422" s="3930"/>
      <c r="AP422" s="3930"/>
      <c r="AR422" s="2548" t="s">
        <v>8479</v>
      </c>
      <c r="AU422" s="425" t="str">
        <f t="shared" si="7"/>
        <v>Please complete all cells in row</v>
      </c>
      <c r="AV422" s="3132">
        <v>2</v>
      </c>
    </row>
    <row r="423" spans="2:48" ht="15.75" customHeight="1">
      <c r="B423" s="2790" t="s">
        <v>8480</v>
      </c>
      <c r="C423" s="3655"/>
      <c r="D423" s="3655"/>
      <c r="E423" s="3655"/>
      <c r="F423" s="3655"/>
      <c r="G423" s="2792" t="s">
        <v>731</v>
      </c>
      <c r="H423" s="2792">
        <v>3</v>
      </c>
      <c r="I423" s="2801"/>
      <c r="J423" s="2801"/>
      <c r="K423" s="2801"/>
      <c r="L423" s="2801"/>
      <c r="M423" s="2801"/>
      <c r="N423" s="2801"/>
      <c r="O423" s="2802"/>
      <c r="P423" s="2800"/>
      <c r="Q423" s="2803"/>
      <c r="R423" s="2801"/>
      <c r="S423" s="2801"/>
      <c r="T423" s="2801"/>
      <c r="U423" s="2801"/>
      <c r="V423" s="2801"/>
      <c r="W423" s="2802"/>
      <c r="Y423" s="3928"/>
      <c r="Z423" s="3929"/>
      <c r="AA423" s="3929"/>
      <c r="AB423" s="3929"/>
      <c r="AC423" s="3929"/>
      <c r="AD423" s="3929"/>
      <c r="AE423" s="3929"/>
      <c r="AF423" s="3929"/>
      <c r="AG423" s="3929"/>
      <c r="AH423" s="3929"/>
      <c r="AI423" s="3929"/>
      <c r="AJ423" s="3929"/>
      <c r="AK423" s="3929"/>
      <c r="AL423" s="3929"/>
      <c r="AM423" s="3929"/>
      <c r="AN423" s="4369"/>
      <c r="AO423" s="3930"/>
      <c r="AP423" s="3930"/>
      <c r="AR423" s="2548" t="s">
        <v>8481</v>
      </c>
      <c r="AU423" s="425" t="str">
        <f t="shared" si="7"/>
        <v>Please complete all cells in row</v>
      </c>
      <c r="AV423" s="3132">
        <v>2</v>
      </c>
    </row>
    <row r="424" spans="2:48" ht="15.75" customHeight="1">
      <c r="B424" s="2790" t="s">
        <v>8482</v>
      </c>
      <c r="C424" s="3655"/>
      <c r="D424" s="3655"/>
      <c r="E424" s="3655"/>
      <c r="F424" s="3655"/>
      <c r="G424" s="2792" t="s">
        <v>731</v>
      </c>
      <c r="H424" s="2792">
        <v>3</v>
      </c>
      <c r="I424" s="2801"/>
      <c r="J424" s="2801"/>
      <c r="K424" s="2801"/>
      <c r="L424" s="2801"/>
      <c r="M424" s="2801"/>
      <c r="N424" s="2801"/>
      <c r="O424" s="2802"/>
      <c r="P424" s="2800"/>
      <c r="Q424" s="2803"/>
      <c r="R424" s="2801"/>
      <c r="S424" s="2801"/>
      <c r="T424" s="2801"/>
      <c r="U424" s="2801"/>
      <c r="V424" s="2801"/>
      <c r="W424" s="2802"/>
      <c r="Y424" s="3928"/>
      <c r="Z424" s="3929"/>
      <c r="AA424" s="3929"/>
      <c r="AB424" s="3929"/>
      <c r="AC424" s="3929"/>
      <c r="AD424" s="3929"/>
      <c r="AE424" s="3929"/>
      <c r="AF424" s="3929"/>
      <c r="AG424" s="3929"/>
      <c r="AH424" s="3929"/>
      <c r="AI424" s="3929"/>
      <c r="AJ424" s="3929"/>
      <c r="AK424" s="3929"/>
      <c r="AL424" s="3929"/>
      <c r="AM424" s="3929"/>
      <c r="AN424" s="4369"/>
      <c r="AO424" s="3930"/>
      <c r="AP424" s="3930"/>
      <c r="AR424" s="2548" t="s">
        <v>8483</v>
      </c>
      <c r="AU424" s="425" t="str">
        <f t="shared" si="7"/>
        <v>Please complete all cells in row</v>
      </c>
      <c r="AV424" s="3132">
        <v>2</v>
      </c>
    </row>
    <row r="425" spans="2:48" ht="15.75" customHeight="1">
      <c r="B425" s="2790" t="s">
        <v>8484</v>
      </c>
      <c r="C425" s="3655"/>
      <c r="D425" s="3655"/>
      <c r="E425" s="3655"/>
      <c r="F425" s="3655"/>
      <c r="G425" s="2792" t="s">
        <v>731</v>
      </c>
      <c r="H425" s="2792">
        <v>3</v>
      </c>
      <c r="I425" s="2801"/>
      <c r="J425" s="2801"/>
      <c r="K425" s="2801"/>
      <c r="L425" s="2801"/>
      <c r="M425" s="2801"/>
      <c r="N425" s="2801"/>
      <c r="O425" s="2802"/>
      <c r="P425" s="2800"/>
      <c r="Q425" s="2803"/>
      <c r="R425" s="2801"/>
      <c r="S425" s="2801"/>
      <c r="T425" s="2801"/>
      <c r="U425" s="2801"/>
      <c r="V425" s="2801"/>
      <c r="W425" s="2802"/>
      <c r="Y425" s="3928"/>
      <c r="Z425" s="3929"/>
      <c r="AA425" s="3929"/>
      <c r="AB425" s="3929"/>
      <c r="AC425" s="3929"/>
      <c r="AD425" s="3929"/>
      <c r="AE425" s="3929"/>
      <c r="AF425" s="3929"/>
      <c r="AG425" s="3929"/>
      <c r="AH425" s="3929"/>
      <c r="AI425" s="3929"/>
      <c r="AJ425" s="3929"/>
      <c r="AK425" s="3929"/>
      <c r="AL425" s="3929"/>
      <c r="AM425" s="3929"/>
      <c r="AN425" s="4369"/>
      <c r="AO425" s="3930"/>
      <c r="AP425" s="3930"/>
      <c r="AR425" s="2548" t="s">
        <v>8485</v>
      </c>
      <c r="AU425" s="425" t="str">
        <f t="shared" si="7"/>
        <v>Please complete all cells in row</v>
      </c>
      <c r="AV425" s="3132">
        <v>2</v>
      </c>
    </row>
    <row r="426" spans="2:48" ht="15.75" customHeight="1">
      <c r="B426" s="2790" t="s">
        <v>8486</v>
      </c>
      <c r="C426" s="3655"/>
      <c r="D426" s="3655"/>
      <c r="E426" s="3655"/>
      <c r="F426" s="3655"/>
      <c r="G426" s="2792" t="s">
        <v>731</v>
      </c>
      <c r="H426" s="2792">
        <v>3</v>
      </c>
      <c r="I426" s="2801"/>
      <c r="J426" s="2801"/>
      <c r="K426" s="2801"/>
      <c r="L426" s="2801"/>
      <c r="M426" s="2801"/>
      <c r="N426" s="2801"/>
      <c r="O426" s="2802"/>
      <c r="P426" s="2800"/>
      <c r="Q426" s="2803"/>
      <c r="R426" s="2801"/>
      <c r="S426" s="2801"/>
      <c r="T426" s="2801"/>
      <c r="U426" s="2801"/>
      <c r="V426" s="2801"/>
      <c r="W426" s="2802"/>
      <c r="Y426" s="3928"/>
      <c r="Z426" s="3929"/>
      <c r="AA426" s="3929"/>
      <c r="AB426" s="3929"/>
      <c r="AC426" s="3929"/>
      <c r="AD426" s="3929"/>
      <c r="AE426" s="3929"/>
      <c r="AF426" s="3929"/>
      <c r="AG426" s="3929"/>
      <c r="AH426" s="3929"/>
      <c r="AI426" s="3929"/>
      <c r="AJ426" s="3929"/>
      <c r="AK426" s="3929"/>
      <c r="AL426" s="3929"/>
      <c r="AM426" s="3929"/>
      <c r="AN426" s="4369"/>
      <c r="AO426" s="3930"/>
      <c r="AP426" s="3930"/>
      <c r="AR426" s="2548" t="s">
        <v>8487</v>
      </c>
      <c r="AU426" s="425" t="str">
        <f t="shared" si="7"/>
        <v>Please complete all cells in row</v>
      </c>
      <c r="AV426" s="3132">
        <v>2</v>
      </c>
    </row>
    <row r="427" spans="2:48" ht="15.75" customHeight="1">
      <c r="B427" s="2790" t="s">
        <v>8488</v>
      </c>
      <c r="C427" s="3655"/>
      <c r="D427" s="3655"/>
      <c r="E427" s="3655"/>
      <c r="F427" s="3655"/>
      <c r="G427" s="2792" t="s">
        <v>731</v>
      </c>
      <c r="H427" s="2792">
        <v>3</v>
      </c>
      <c r="I427" s="2801"/>
      <c r="J427" s="2801"/>
      <c r="K427" s="2801"/>
      <c r="L427" s="2801"/>
      <c r="M427" s="2801"/>
      <c r="N427" s="2801"/>
      <c r="O427" s="2802"/>
      <c r="P427" s="2800"/>
      <c r="Q427" s="2803"/>
      <c r="R427" s="2801"/>
      <c r="S427" s="2801"/>
      <c r="T427" s="2801"/>
      <c r="U427" s="2801"/>
      <c r="V427" s="2801"/>
      <c r="W427" s="2802"/>
      <c r="Y427" s="3928"/>
      <c r="Z427" s="3929"/>
      <c r="AA427" s="3929"/>
      <c r="AB427" s="3929"/>
      <c r="AC427" s="3929"/>
      <c r="AD427" s="3929"/>
      <c r="AE427" s="3929"/>
      <c r="AF427" s="3929"/>
      <c r="AG427" s="3929"/>
      <c r="AH427" s="3929"/>
      <c r="AI427" s="3929"/>
      <c r="AJ427" s="3929"/>
      <c r="AK427" s="3929"/>
      <c r="AL427" s="3929"/>
      <c r="AM427" s="3929"/>
      <c r="AN427" s="4369"/>
      <c r="AO427" s="3930"/>
      <c r="AP427" s="3930"/>
      <c r="AR427" s="2548" t="s">
        <v>8489</v>
      </c>
      <c r="AU427" s="425" t="str">
        <f t="shared" si="7"/>
        <v>Please complete all cells in row</v>
      </c>
      <c r="AV427" s="3132">
        <v>2</v>
      </c>
    </row>
    <row r="428" spans="2:48" ht="15.75" customHeight="1">
      <c r="B428" s="2790" t="s">
        <v>8490</v>
      </c>
      <c r="C428" s="3655"/>
      <c r="D428" s="3655"/>
      <c r="E428" s="3655"/>
      <c r="F428" s="3655"/>
      <c r="G428" s="2792" t="s">
        <v>731</v>
      </c>
      <c r="H428" s="2792">
        <v>3</v>
      </c>
      <c r="I428" s="2801"/>
      <c r="J428" s="2801"/>
      <c r="K428" s="2801"/>
      <c r="L428" s="2801"/>
      <c r="M428" s="2801"/>
      <c r="N428" s="2801"/>
      <c r="O428" s="2802"/>
      <c r="P428" s="2800"/>
      <c r="Q428" s="2803"/>
      <c r="R428" s="2801"/>
      <c r="S428" s="2801"/>
      <c r="T428" s="2801"/>
      <c r="U428" s="2801"/>
      <c r="V428" s="2801"/>
      <c r="W428" s="2802"/>
      <c r="Y428" s="3928"/>
      <c r="Z428" s="3929"/>
      <c r="AA428" s="3929"/>
      <c r="AB428" s="3929"/>
      <c r="AC428" s="3929"/>
      <c r="AD428" s="3929"/>
      <c r="AE428" s="3929"/>
      <c r="AF428" s="3929"/>
      <c r="AG428" s="3929"/>
      <c r="AH428" s="3929"/>
      <c r="AI428" s="3929"/>
      <c r="AJ428" s="3929"/>
      <c r="AK428" s="3929"/>
      <c r="AL428" s="3929"/>
      <c r="AM428" s="3929"/>
      <c r="AN428" s="4369"/>
      <c r="AO428" s="3930"/>
      <c r="AP428" s="3930"/>
      <c r="AR428" s="2548" t="s">
        <v>8491</v>
      </c>
      <c r="AU428" s="425" t="str">
        <f t="shared" si="7"/>
        <v>Please complete all cells in row</v>
      </c>
      <c r="AV428" s="3132">
        <v>2</v>
      </c>
    </row>
    <row r="429" spans="2:48" ht="15.75" customHeight="1">
      <c r="B429" s="2790" t="s">
        <v>8492</v>
      </c>
      <c r="C429" s="3655"/>
      <c r="D429" s="3655"/>
      <c r="E429" s="3655"/>
      <c r="F429" s="3655"/>
      <c r="G429" s="2792" t="s">
        <v>731</v>
      </c>
      <c r="H429" s="2792">
        <v>3</v>
      </c>
      <c r="I429" s="2801"/>
      <c r="J429" s="2801"/>
      <c r="K429" s="2801"/>
      <c r="L429" s="2801"/>
      <c r="M429" s="2801"/>
      <c r="N429" s="2801"/>
      <c r="O429" s="2802"/>
      <c r="P429" s="2800"/>
      <c r="Q429" s="2803"/>
      <c r="R429" s="2801"/>
      <c r="S429" s="2801"/>
      <c r="T429" s="2801"/>
      <c r="U429" s="2801"/>
      <c r="V429" s="2801"/>
      <c r="W429" s="2802"/>
      <c r="Y429" s="3928"/>
      <c r="Z429" s="3929"/>
      <c r="AA429" s="3929"/>
      <c r="AB429" s="3929"/>
      <c r="AC429" s="3929"/>
      <c r="AD429" s="3929"/>
      <c r="AE429" s="3929"/>
      <c r="AF429" s="3929"/>
      <c r="AG429" s="3929"/>
      <c r="AH429" s="3929"/>
      <c r="AI429" s="3929"/>
      <c r="AJ429" s="3929"/>
      <c r="AK429" s="3929"/>
      <c r="AL429" s="3929"/>
      <c r="AM429" s="3929"/>
      <c r="AN429" s="4369"/>
      <c r="AO429" s="3930"/>
      <c r="AP429" s="3930"/>
      <c r="AR429" s="2548" t="s">
        <v>8493</v>
      </c>
      <c r="AU429" s="425" t="str">
        <f t="shared" si="7"/>
        <v>Please complete all cells in row</v>
      </c>
      <c r="AV429" s="3132">
        <v>2</v>
      </c>
    </row>
    <row r="430" spans="2:48" ht="15.75" customHeight="1">
      <c r="B430" s="2790" t="s">
        <v>8494</v>
      </c>
      <c r="C430" s="3655"/>
      <c r="D430" s="3655"/>
      <c r="E430" s="3655"/>
      <c r="F430" s="3655"/>
      <c r="G430" s="2792" t="s">
        <v>731</v>
      </c>
      <c r="H430" s="2792">
        <v>3</v>
      </c>
      <c r="I430" s="2801"/>
      <c r="J430" s="2801"/>
      <c r="K430" s="2801"/>
      <c r="L430" s="2801"/>
      <c r="M430" s="2801"/>
      <c r="N430" s="2801"/>
      <c r="O430" s="2802"/>
      <c r="P430" s="2800"/>
      <c r="Q430" s="2803"/>
      <c r="R430" s="2801"/>
      <c r="S430" s="2801"/>
      <c r="T430" s="2801"/>
      <c r="U430" s="2801"/>
      <c r="V430" s="2801"/>
      <c r="W430" s="2802"/>
      <c r="Y430" s="3928"/>
      <c r="Z430" s="3929"/>
      <c r="AA430" s="3929"/>
      <c r="AB430" s="3929"/>
      <c r="AC430" s="3929"/>
      <c r="AD430" s="3929"/>
      <c r="AE430" s="3929"/>
      <c r="AF430" s="3929"/>
      <c r="AG430" s="3929"/>
      <c r="AH430" s="3929"/>
      <c r="AI430" s="3929"/>
      <c r="AJ430" s="3929"/>
      <c r="AK430" s="3929"/>
      <c r="AL430" s="3931"/>
      <c r="AM430" s="3929"/>
      <c r="AN430" s="4369"/>
      <c r="AO430" s="3930"/>
      <c r="AP430" s="3930"/>
      <c r="AR430" s="2548" t="s">
        <v>8495</v>
      </c>
      <c r="AU430" s="425" t="str">
        <f t="shared" si="7"/>
        <v>Please complete all cells in row</v>
      </c>
      <c r="AV430" s="3132">
        <v>2</v>
      </c>
    </row>
    <row r="431" spans="2:48" ht="15.75" customHeight="1">
      <c r="B431" s="2790" t="s">
        <v>8496</v>
      </c>
      <c r="C431" s="3655"/>
      <c r="D431" s="3655"/>
      <c r="E431" s="3655"/>
      <c r="F431" s="3655"/>
      <c r="G431" s="2792" t="s">
        <v>731</v>
      </c>
      <c r="H431" s="2792">
        <v>3</v>
      </c>
      <c r="I431" s="2801"/>
      <c r="J431" s="2801"/>
      <c r="K431" s="2801"/>
      <c r="L431" s="2801"/>
      <c r="M431" s="2801"/>
      <c r="N431" s="2801"/>
      <c r="O431" s="2802"/>
      <c r="P431" s="2800"/>
      <c r="Q431" s="2803"/>
      <c r="R431" s="2801"/>
      <c r="S431" s="2801"/>
      <c r="T431" s="2801"/>
      <c r="U431" s="2801"/>
      <c r="V431" s="2801"/>
      <c r="W431" s="2802"/>
      <c r="Y431" s="3928"/>
      <c r="Z431" s="3929"/>
      <c r="AA431" s="3929"/>
      <c r="AB431" s="3929"/>
      <c r="AC431" s="3929"/>
      <c r="AD431" s="3929"/>
      <c r="AE431" s="3929"/>
      <c r="AF431" s="3929"/>
      <c r="AG431" s="3929"/>
      <c r="AH431" s="3929"/>
      <c r="AI431" s="3929"/>
      <c r="AJ431" s="3929"/>
      <c r="AK431" s="3929"/>
      <c r="AL431" s="3929"/>
      <c r="AM431" s="3929"/>
      <c r="AN431" s="4369"/>
      <c r="AO431" s="3930"/>
      <c r="AP431" s="3930"/>
      <c r="AR431" s="2548" t="s">
        <v>8497</v>
      </c>
      <c r="AU431" s="425" t="str">
        <f t="shared" si="7"/>
        <v>Please complete all cells in row</v>
      </c>
      <c r="AV431" s="3132">
        <v>2</v>
      </c>
    </row>
    <row r="432" spans="2:48" ht="15.75" customHeight="1">
      <c r="B432" s="2790" t="s">
        <v>8498</v>
      </c>
      <c r="C432" s="3655"/>
      <c r="D432" s="3655"/>
      <c r="E432" s="3655"/>
      <c r="F432" s="3655"/>
      <c r="G432" s="2792" t="s">
        <v>731</v>
      </c>
      <c r="H432" s="2792">
        <v>3</v>
      </c>
      <c r="I432" s="2801"/>
      <c r="J432" s="2801"/>
      <c r="K432" s="2801"/>
      <c r="L432" s="2801"/>
      <c r="M432" s="2801"/>
      <c r="N432" s="2801"/>
      <c r="O432" s="2802"/>
      <c r="P432" s="2800"/>
      <c r="Q432" s="2803"/>
      <c r="R432" s="2801"/>
      <c r="S432" s="2801"/>
      <c r="T432" s="2801"/>
      <c r="U432" s="2801"/>
      <c r="V432" s="2801"/>
      <c r="W432" s="2802"/>
      <c r="Y432" s="3928"/>
      <c r="Z432" s="3929"/>
      <c r="AA432" s="3929"/>
      <c r="AB432" s="3929"/>
      <c r="AC432" s="3929"/>
      <c r="AD432" s="3929"/>
      <c r="AE432" s="3929"/>
      <c r="AF432" s="3929"/>
      <c r="AG432" s="3929"/>
      <c r="AH432" s="3929"/>
      <c r="AI432" s="3929"/>
      <c r="AJ432" s="3929"/>
      <c r="AK432" s="3929"/>
      <c r="AL432" s="3929"/>
      <c r="AM432" s="3929"/>
      <c r="AN432" s="4369"/>
      <c r="AO432" s="3930"/>
      <c r="AP432" s="3930"/>
      <c r="AR432" s="2548" t="s">
        <v>8499</v>
      </c>
      <c r="AU432" s="425" t="str">
        <f t="shared" si="7"/>
        <v>Please complete all cells in row</v>
      </c>
      <c r="AV432" s="3132">
        <v>2</v>
      </c>
    </row>
    <row r="433" spans="2:48" ht="15.75" customHeight="1">
      <c r="B433" s="2790" t="s">
        <v>8500</v>
      </c>
      <c r="C433" s="3655"/>
      <c r="D433" s="3655"/>
      <c r="E433" s="3655"/>
      <c r="F433" s="3655"/>
      <c r="G433" s="2792" t="s">
        <v>731</v>
      </c>
      <c r="H433" s="2792">
        <v>3</v>
      </c>
      <c r="I433" s="2801"/>
      <c r="J433" s="2801"/>
      <c r="K433" s="2801"/>
      <c r="L433" s="2801"/>
      <c r="M433" s="2801"/>
      <c r="N433" s="2801"/>
      <c r="O433" s="2802"/>
      <c r="P433" s="2800"/>
      <c r="Q433" s="2803"/>
      <c r="R433" s="2801"/>
      <c r="S433" s="2801"/>
      <c r="T433" s="2801"/>
      <c r="U433" s="2801"/>
      <c r="V433" s="2801"/>
      <c r="W433" s="2802"/>
      <c r="Y433" s="3928"/>
      <c r="Z433" s="3929"/>
      <c r="AA433" s="3929"/>
      <c r="AB433" s="3929"/>
      <c r="AC433" s="3929"/>
      <c r="AD433" s="3929"/>
      <c r="AE433" s="3929"/>
      <c r="AF433" s="3929"/>
      <c r="AG433" s="3929"/>
      <c r="AH433" s="3929"/>
      <c r="AI433" s="3929"/>
      <c r="AJ433" s="3929"/>
      <c r="AK433" s="3929"/>
      <c r="AL433" s="3929"/>
      <c r="AM433" s="3929"/>
      <c r="AN433" s="4369"/>
      <c r="AO433" s="3930"/>
      <c r="AP433" s="3930"/>
      <c r="AR433" s="2548" t="s">
        <v>8501</v>
      </c>
      <c r="AU433" s="425" t="str">
        <f t="shared" si="7"/>
        <v>Please complete all cells in row</v>
      </c>
      <c r="AV433" s="3132">
        <v>2</v>
      </c>
    </row>
    <row r="434" spans="2:48" ht="15.75" customHeight="1">
      <c r="B434" s="2790" t="s">
        <v>8502</v>
      </c>
      <c r="C434" s="3655"/>
      <c r="D434" s="3655"/>
      <c r="E434" s="3655"/>
      <c r="F434" s="3655"/>
      <c r="G434" s="2792" t="s">
        <v>731</v>
      </c>
      <c r="H434" s="2792">
        <v>3</v>
      </c>
      <c r="I434" s="2801"/>
      <c r="J434" s="2801"/>
      <c r="K434" s="2801"/>
      <c r="L434" s="2801"/>
      <c r="M434" s="2801"/>
      <c r="N434" s="2801"/>
      <c r="O434" s="2802"/>
      <c r="P434" s="2800"/>
      <c r="Q434" s="2803"/>
      <c r="R434" s="2801"/>
      <c r="S434" s="2801"/>
      <c r="T434" s="2801"/>
      <c r="U434" s="2801"/>
      <c r="V434" s="2801"/>
      <c r="W434" s="2802"/>
      <c r="Y434" s="3928"/>
      <c r="Z434" s="3929"/>
      <c r="AA434" s="3929"/>
      <c r="AB434" s="3929"/>
      <c r="AC434" s="3929"/>
      <c r="AD434" s="3929"/>
      <c r="AE434" s="3929"/>
      <c r="AF434" s="3929"/>
      <c r="AG434" s="3929"/>
      <c r="AH434" s="3929"/>
      <c r="AI434" s="3929"/>
      <c r="AJ434" s="3929"/>
      <c r="AK434" s="3929"/>
      <c r="AL434" s="3929"/>
      <c r="AM434" s="3929"/>
      <c r="AN434" s="4369"/>
      <c r="AO434" s="3930"/>
      <c r="AP434" s="3930"/>
      <c r="AR434" s="2548" t="s">
        <v>8503</v>
      </c>
      <c r="AU434" s="425" t="str">
        <f t="shared" si="7"/>
        <v>Please complete all cells in row</v>
      </c>
      <c r="AV434" s="3132">
        <v>2</v>
      </c>
    </row>
    <row r="435" spans="2:48" ht="15.75" customHeight="1">
      <c r="B435" s="2790" t="s">
        <v>8504</v>
      </c>
      <c r="C435" s="3655"/>
      <c r="D435" s="3655"/>
      <c r="E435" s="3655"/>
      <c r="F435" s="3655"/>
      <c r="G435" s="2792" t="s">
        <v>731</v>
      </c>
      <c r="H435" s="2792">
        <v>3</v>
      </c>
      <c r="I435" s="2801"/>
      <c r="J435" s="2801"/>
      <c r="K435" s="2801"/>
      <c r="L435" s="2801"/>
      <c r="M435" s="2801"/>
      <c r="N435" s="2801"/>
      <c r="O435" s="2802"/>
      <c r="P435" s="2800"/>
      <c r="Q435" s="2803"/>
      <c r="R435" s="2801"/>
      <c r="S435" s="2801"/>
      <c r="T435" s="2801"/>
      <c r="U435" s="2801"/>
      <c r="V435" s="2801"/>
      <c r="W435" s="2802"/>
      <c r="Y435" s="3928"/>
      <c r="Z435" s="3929"/>
      <c r="AA435" s="3929"/>
      <c r="AB435" s="3929"/>
      <c r="AC435" s="3929"/>
      <c r="AD435" s="3929"/>
      <c r="AE435" s="3929"/>
      <c r="AF435" s="3929"/>
      <c r="AG435" s="3929"/>
      <c r="AH435" s="3929"/>
      <c r="AI435" s="3929"/>
      <c r="AJ435" s="3929"/>
      <c r="AK435" s="3929"/>
      <c r="AL435" s="3929"/>
      <c r="AM435" s="3929"/>
      <c r="AN435" s="4369"/>
      <c r="AO435" s="3930"/>
      <c r="AP435" s="3930"/>
      <c r="AR435" s="2548" t="s">
        <v>8505</v>
      </c>
      <c r="AU435" s="425" t="str">
        <f t="shared" si="7"/>
        <v>Please complete all cells in row</v>
      </c>
      <c r="AV435" s="3132">
        <v>2</v>
      </c>
    </row>
    <row r="436" spans="2:48" ht="15.75" customHeight="1">
      <c r="B436" s="2790" t="s">
        <v>8506</v>
      </c>
      <c r="C436" s="3655"/>
      <c r="D436" s="3655"/>
      <c r="E436" s="3655"/>
      <c r="F436" s="3655"/>
      <c r="G436" s="2792" t="s">
        <v>731</v>
      </c>
      <c r="H436" s="2792">
        <v>3</v>
      </c>
      <c r="I436" s="2801"/>
      <c r="J436" s="2801"/>
      <c r="K436" s="2801"/>
      <c r="L436" s="2801"/>
      <c r="M436" s="2801"/>
      <c r="N436" s="2801"/>
      <c r="O436" s="2802"/>
      <c r="P436" s="2800"/>
      <c r="Q436" s="2803"/>
      <c r="R436" s="2801"/>
      <c r="S436" s="2801"/>
      <c r="T436" s="2801"/>
      <c r="U436" s="2801"/>
      <c r="V436" s="2801"/>
      <c r="W436" s="2802"/>
      <c r="Y436" s="3928"/>
      <c r="Z436" s="3929"/>
      <c r="AA436" s="3929"/>
      <c r="AB436" s="3929"/>
      <c r="AC436" s="3929"/>
      <c r="AD436" s="3929"/>
      <c r="AE436" s="3929"/>
      <c r="AF436" s="3929"/>
      <c r="AG436" s="3929"/>
      <c r="AH436" s="3929"/>
      <c r="AI436" s="3929"/>
      <c r="AJ436" s="3929"/>
      <c r="AK436" s="3929"/>
      <c r="AL436" s="3929"/>
      <c r="AM436" s="3929"/>
      <c r="AN436" s="4369"/>
      <c r="AO436" s="3930"/>
      <c r="AP436" s="3930"/>
      <c r="AR436" s="2548" t="s">
        <v>8507</v>
      </c>
      <c r="AU436" s="425" t="str">
        <f t="shared" si="7"/>
        <v>Please complete all cells in row</v>
      </c>
      <c r="AV436" s="3132">
        <v>2</v>
      </c>
    </row>
    <row r="437" spans="2:48" ht="15.75" customHeight="1">
      <c r="B437" s="2790" t="s">
        <v>8508</v>
      </c>
      <c r="C437" s="3655"/>
      <c r="D437" s="3655"/>
      <c r="E437" s="3655"/>
      <c r="F437" s="3655"/>
      <c r="G437" s="2792" t="s">
        <v>731</v>
      </c>
      <c r="H437" s="2792">
        <v>3</v>
      </c>
      <c r="I437" s="2801"/>
      <c r="J437" s="2801"/>
      <c r="K437" s="2801"/>
      <c r="L437" s="2801"/>
      <c r="M437" s="2801"/>
      <c r="N437" s="2801"/>
      <c r="O437" s="2802"/>
      <c r="P437" s="2800"/>
      <c r="Q437" s="2803"/>
      <c r="R437" s="2801"/>
      <c r="S437" s="2801"/>
      <c r="T437" s="2801"/>
      <c r="U437" s="2801"/>
      <c r="V437" s="2801"/>
      <c r="W437" s="2802"/>
      <c r="Y437" s="3928"/>
      <c r="Z437" s="3929"/>
      <c r="AA437" s="3929"/>
      <c r="AB437" s="3929"/>
      <c r="AC437" s="3929"/>
      <c r="AD437" s="3929"/>
      <c r="AE437" s="3929"/>
      <c r="AF437" s="3929"/>
      <c r="AG437" s="3929"/>
      <c r="AH437" s="3929"/>
      <c r="AI437" s="3929"/>
      <c r="AJ437" s="3929"/>
      <c r="AK437" s="3929"/>
      <c r="AL437" s="3929"/>
      <c r="AM437" s="3929"/>
      <c r="AN437" s="4369"/>
      <c r="AO437" s="3930"/>
      <c r="AP437" s="3930"/>
      <c r="AR437" s="2548" t="s">
        <v>8509</v>
      </c>
      <c r="AU437" s="425" t="str">
        <f t="shared" si="7"/>
        <v>Please complete all cells in row</v>
      </c>
      <c r="AV437" s="3132">
        <v>2</v>
      </c>
    </row>
    <row r="438" spans="2:48" ht="15.75" customHeight="1">
      <c r="B438" s="2790" t="s">
        <v>8510</v>
      </c>
      <c r="C438" s="3655"/>
      <c r="D438" s="3655"/>
      <c r="E438" s="3655"/>
      <c r="F438" s="3655"/>
      <c r="G438" s="2792" t="s">
        <v>731</v>
      </c>
      <c r="H438" s="2792">
        <v>3</v>
      </c>
      <c r="I438" s="2801"/>
      <c r="J438" s="2801"/>
      <c r="K438" s="2801"/>
      <c r="L438" s="2801"/>
      <c r="M438" s="2801"/>
      <c r="N438" s="2801"/>
      <c r="O438" s="2802"/>
      <c r="P438" s="2800"/>
      <c r="Q438" s="2803"/>
      <c r="R438" s="2801"/>
      <c r="S438" s="2801"/>
      <c r="T438" s="2801"/>
      <c r="U438" s="2801"/>
      <c r="V438" s="2801"/>
      <c r="W438" s="2802"/>
      <c r="Y438" s="3928"/>
      <c r="Z438" s="3929"/>
      <c r="AA438" s="3929"/>
      <c r="AB438" s="3929"/>
      <c r="AC438" s="3929"/>
      <c r="AD438" s="3929"/>
      <c r="AE438" s="3929"/>
      <c r="AF438" s="3929"/>
      <c r="AG438" s="3929"/>
      <c r="AH438" s="3929"/>
      <c r="AI438" s="3929"/>
      <c r="AJ438" s="3929"/>
      <c r="AK438" s="3929"/>
      <c r="AL438" s="3929"/>
      <c r="AM438" s="3929"/>
      <c r="AN438" s="4369"/>
      <c r="AO438" s="3930"/>
      <c r="AP438" s="3930"/>
      <c r="AR438" s="2548" t="s">
        <v>8511</v>
      </c>
      <c r="AU438" s="425" t="str">
        <f t="shared" si="7"/>
        <v>Please complete all cells in row</v>
      </c>
      <c r="AV438" s="3132">
        <v>2</v>
      </c>
    </row>
    <row r="439" spans="2:48" ht="15.75" customHeight="1">
      <c r="B439" s="2790" t="s">
        <v>8512</v>
      </c>
      <c r="C439" s="3655"/>
      <c r="D439" s="3655"/>
      <c r="E439" s="3655"/>
      <c r="F439" s="3655"/>
      <c r="G439" s="2792" t="s">
        <v>731</v>
      </c>
      <c r="H439" s="2792">
        <v>3</v>
      </c>
      <c r="I439" s="2801"/>
      <c r="J439" s="2801"/>
      <c r="K439" s="2801"/>
      <c r="L439" s="2801"/>
      <c r="M439" s="2801"/>
      <c r="N439" s="2801"/>
      <c r="O439" s="2802"/>
      <c r="P439" s="2800"/>
      <c r="Q439" s="2803"/>
      <c r="R439" s="2801"/>
      <c r="S439" s="2801"/>
      <c r="T439" s="2801"/>
      <c r="U439" s="2801"/>
      <c r="V439" s="2801"/>
      <c r="W439" s="2802"/>
      <c r="Y439" s="3928"/>
      <c r="Z439" s="3929"/>
      <c r="AA439" s="3929"/>
      <c r="AB439" s="3929"/>
      <c r="AC439" s="3929"/>
      <c r="AD439" s="3929"/>
      <c r="AE439" s="3929"/>
      <c r="AF439" s="3929"/>
      <c r="AG439" s="3929"/>
      <c r="AH439" s="3929"/>
      <c r="AI439" s="3929"/>
      <c r="AJ439" s="3929"/>
      <c r="AK439" s="3929"/>
      <c r="AL439" s="3929"/>
      <c r="AM439" s="3929"/>
      <c r="AN439" s="4369"/>
      <c r="AO439" s="3930"/>
      <c r="AP439" s="3930"/>
      <c r="AR439" s="2548" t="s">
        <v>8513</v>
      </c>
      <c r="AU439" s="425" t="str">
        <f t="shared" si="7"/>
        <v>Please complete all cells in row</v>
      </c>
      <c r="AV439" s="3132">
        <v>2</v>
      </c>
    </row>
    <row r="440" spans="2:48" ht="15.75" customHeight="1">
      <c r="B440" s="2790" t="s">
        <v>8514</v>
      </c>
      <c r="C440" s="3655"/>
      <c r="D440" s="3655"/>
      <c r="E440" s="3655"/>
      <c r="F440" s="3655"/>
      <c r="G440" s="2792" t="s">
        <v>731</v>
      </c>
      <c r="H440" s="2792">
        <v>3</v>
      </c>
      <c r="I440" s="2801"/>
      <c r="J440" s="2801"/>
      <c r="K440" s="2801"/>
      <c r="L440" s="2801"/>
      <c r="M440" s="2801"/>
      <c r="N440" s="2801"/>
      <c r="O440" s="2802"/>
      <c r="P440" s="2800"/>
      <c r="Q440" s="2803"/>
      <c r="R440" s="2801"/>
      <c r="S440" s="2801"/>
      <c r="T440" s="2801"/>
      <c r="U440" s="2801"/>
      <c r="V440" s="2801"/>
      <c r="W440" s="2802"/>
      <c r="Y440" s="3928"/>
      <c r="Z440" s="3929"/>
      <c r="AA440" s="3929"/>
      <c r="AB440" s="3929"/>
      <c r="AC440" s="3929"/>
      <c r="AD440" s="3929"/>
      <c r="AE440" s="3929"/>
      <c r="AF440" s="3929"/>
      <c r="AG440" s="3929"/>
      <c r="AH440" s="3929"/>
      <c r="AI440" s="3929"/>
      <c r="AJ440" s="3929"/>
      <c r="AK440" s="3929"/>
      <c r="AL440" s="3929"/>
      <c r="AM440" s="3929"/>
      <c r="AN440" s="4369"/>
      <c r="AO440" s="3930"/>
      <c r="AP440" s="3930"/>
      <c r="AR440" s="2548" t="s">
        <v>8515</v>
      </c>
      <c r="AU440" s="425" t="str">
        <f t="shared" si="7"/>
        <v>Please complete all cells in row</v>
      </c>
      <c r="AV440" s="3132">
        <v>2</v>
      </c>
    </row>
    <row r="441" spans="2:48" ht="15.75" customHeight="1">
      <c r="B441" s="2790" t="s">
        <v>8516</v>
      </c>
      <c r="C441" s="3655"/>
      <c r="D441" s="3655"/>
      <c r="E441" s="3655"/>
      <c r="F441" s="3655"/>
      <c r="G441" s="2792" t="s">
        <v>731</v>
      </c>
      <c r="H441" s="2792">
        <v>3</v>
      </c>
      <c r="I441" s="2801"/>
      <c r="J441" s="2801"/>
      <c r="K441" s="2801"/>
      <c r="L441" s="2801"/>
      <c r="M441" s="2801"/>
      <c r="N441" s="2801"/>
      <c r="O441" s="2802"/>
      <c r="P441" s="2800"/>
      <c r="Q441" s="2803"/>
      <c r="R441" s="2801"/>
      <c r="S441" s="2801"/>
      <c r="T441" s="2801"/>
      <c r="U441" s="2801"/>
      <c r="V441" s="2801"/>
      <c r="W441" s="2802"/>
      <c r="Y441" s="3928"/>
      <c r="Z441" s="3929"/>
      <c r="AA441" s="3929"/>
      <c r="AB441" s="3929"/>
      <c r="AC441" s="3929"/>
      <c r="AD441" s="3929"/>
      <c r="AE441" s="3929"/>
      <c r="AF441" s="3929"/>
      <c r="AG441" s="3929"/>
      <c r="AH441" s="3929"/>
      <c r="AI441" s="3929"/>
      <c r="AJ441" s="3929"/>
      <c r="AK441" s="3929"/>
      <c r="AL441" s="3929"/>
      <c r="AM441" s="3929"/>
      <c r="AN441" s="4369"/>
      <c r="AO441" s="3930"/>
      <c r="AP441" s="3930"/>
      <c r="AR441" s="2548" t="s">
        <v>8517</v>
      </c>
      <c r="AU441" s="425" t="str">
        <f t="shared" si="7"/>
        <v>Please complete all cells in row</v>
      </c>
      <c r="AV441" s="3132">
        <v>2</v>
      </c>
    </row>
    <row r="442" spans="2:48" ht="15.75" customHeight="1">
      <c r="B442" s="2790" t="s">
        <v>8518</v>
      </c>
      <c r="C442" s="3655"/>
      <c r="D442" s="3655"/>
      <c r="E442" s="3655"/>
      <c r="F442" s="3655"/>
      <c r="G442" s="2792" t="s">
        <v>731</v>
      </c>
      <c r="H442" s="2792">
        <v>3</v>
      </c>
      <c r="I442" s="2801"/>
      <c r="J442" s="2801"/>
      <c r="K442" s="2801"/>
      <c r="L442" s="2801"/>
      <c r="M442" s="2801"/>
      <c r="N442" s="2801"/>
      <c r="O442" s="2802"/>
      <c r="P442" s="2800"/>
      <c r="Q442" s="2803"/>
      <c r="R442" s="2801"/>
      <c r="S442" s="2801"/>
      <c r="T442" s="2801"/>
      <c r="U442" s="2801"/>
      <c r="V442" s="2801"/>
      <c r="W442" s="2802"/>
      <c r="Y442" s="3928"/>
      <c r="Z442" s="3929"/>
      <c r="AA442" s="3929"/>
      <c r="AB442" s="3929"/>
      <c r="AC442" s="3929"/>
      <c r="AD442" s="3929"/>
      <c r="AE442" s="3929"/>
      <c r="AF442" s="3929"/>
      <c r="AG442" s="3929"/>
      <c r="AH442" s="3929"/>
      <c r="AI442" s="3929"/>
      <c r="AJ442" s="3929"/>
      <c r="AK442" s="3929"/>
      <c r="AL442" s="3929"/>
      <c r="AM442" s="3929"/>
      <c r="AN442" s="4369"/>
      <c r="AO442" s="3930"/>
      <c r="AP442" s="3930"/>
      <c r="AR442" s="2548" t="s">
        <v>8519</v>
      </c>
      <c r="AU442" s="425" t="str">
        <f t="shared" si="7"/>
        <v>Please complete all cells in row</v>
      </c>
      <c r="AV442" s="3132">
        <v>2</v>
      </c>
    </row>
    <row r="443" spans="2:48" ht="15.75" customHeight="1">
      <c r="B443" s="2790" t="s">
        <v>8520</v>
      </c>
      <c r="C443" s="3655"/>
      <c r="D443" s="3655"/>
      <c r="E443" s="3655"/>
      <c r="F443" s="3655"/>
      <c r="G443" s="2792" t="s">
        <v>731</v>
      </c>
      <c r="H443" s="2792">
        <v>3</v>
      </c>
      <c r="I443" s="2801"/>
      <c r="J443" s="2801"/>
      <c r="K443" s="2801"/>
      <c r="L443" s="2801"/>
      <c r="M443" s="2801"/>
      <c r="N443" s="2801"/>
      <c r="O443" s="2802"/>
      <c r="P443" s="2800"/>
      <c r="Q443" s="2803"/>
      <c r="R443" s="2801"/>
      <c r="S443" s="2801"/>
      <c r="T443" s="2801"/>
      <c r="U443" s="2801"/>
      <c r="V443" s="2801"/>
      <c r="W443" s="2802"/>
      <c r="Y443" s="3928"/>
      <c r="Z443" s="3929"/>
      <c r="AA443" s="3929"/>
      <c r="AB443" s="3929"/>
      <c r="AC443" s="3929"/>
      <c r="AD443" s="3929"/>
      <c r="AE443" s="3929"/>
      <c r="AF443" s="3929"/>
      <c r="AG443" s="3929"/>
      <c r="AH443" s="3929"/>
      <c r="AI443" s="3929"/>
      <c r="AJ443" s="3929"/>
      <c r="AK443" s="3929"/>
      <c r="AL443" s="3929"/>
      <c r="AM443" s="3929"/>
      <c r="AN443" s="4369"/>
      <c r="AO443" s="3930"/>
      <c r="AP443" s="3930"/>
      <c r="AR443" s="2548" t="s">
        <v>8521</v>
      </c>
      <c r="AU443" s="425" t="str">
        <f t="shared" si="7"/>
        <v>Please complete all cells in row</v>
      </c>
      <c r="AV443" s="3132">
        <v>2</v>
      </c>
    </row>
    <row r="444" spans="2:48" ht="15.75" customHeight="1">
      <c r="B444" s="2790" t="s">
        <v>8522</v>
      </c>
      <c r="C444" s="3655"/>
      <c r="D444" s="3655"/>
      <c r="E444" s="3655"/>
      <c r="F444" s="3655"/>
      <c r="G444" s="2792" t="s">
        <v>731</v>
      </c>
      <c r="H444" s="2792">
        <v>3</v>
      </c>
      <c r="I444" s="2801"/>
      <c r="J444" s="2801"/>
      <c r="K444" s="2801"/>
      <c r="L444" s="2801"/>
      <c r="M444" s="2801"/>
      <c r="N444" s="2801"/>
      <c r="O444" s="2802"/>
      <c r="P444" s="2800"/>
      <c r="Q444" s="2803"/>
      <c r="R444" s="2801"/>
      <c r="S444" s="2801"/>
      <c r="T444" s="2801"/>
      <c r="U444" s="2801"/>
      <c r="V444" s="2801"/>
      <c r="W444" s="2802"/>
      <c r="Y444" s="3928"/>
      <c r="Z444" s="3929"/>
      <c r="AA444" s="3929"/>
      <c r="AB444" s="3929"/>
      <c r="AC444" s="3929"/>
      <c r="AD444" s="3929"/>
      <c r="AE444" s="3929"/>
      <c r="AF444" s="3929"/>
      <c r="AG444" s="3929"/>
      <c r="AH444" s="3929"/>
      <c r="AI444" s="3929"/>
      <c r="AJ444" s="3929"/>
      <c r="AK444" s="3929"/>
      <c r="AL444" s="3931"/>
      <c r="AM444" s="3929"/>
      <c r="AN444" s="4369"/>
      <c r="AO444" s="3930"/>
      <c r="AP444" s="3930"/>
      <c r="AR444" s="2548" t="s">
        <v>8523</v>
      </c>
      <c r="AU444" s="425" t="str">
        <f t="shared" si="7"/>
        <v>Please complete all cells in row</v>
      </c>
      <c r="AV444" s="3132">
        <v>2</v>
      </c>
    </row>
    <row r="445" spans="2:48" ht="15.75" customHeight="1">
      <c r="B445" s="2790" t="s">
        <v>8524</v>
      </c>
      <c r="C445" s="3655"/>
      <c r="D445" s="3655"/>
      <c r="E445" s="3655"/>
      <c r="F445" s="3655"/>
      <c r="G445" s="2792" t="s">
        <v>731</v>
      </c>
      <c r="H445" s="2792">
        <v>3</v>
      </c>
      <c r="I445" s="2801"/>
      <c r="J445" s="2801"/>
      <c r="K445" s="2801"/>
      <c r="L445" s="2801"/>
      <c r="M445" s="2801"/>
      <c r="N445" s="2801"/>
      <c r="O445" s="2802"/>
      <c r="P445" s="2800"/>
      <c r="Q445" s="2803"/>
      <c r="R445" s="2801"/>
      <c r="S445" s="2801"/>
      <c r="T445" s="2801"/>
      <c r="U445" s="2801"/>
      <c r="V445" s="2801"/>
      <c r="W445" s="2802"/>
      <c r="Y445" s="3928"/>
      <c r="Z445" s="3929"/>
      <c r="AA445" s="3929"/>
      <c r="AB445" s="3929"/>
      <c r="AC445" s="3929"/>
      <c r="AD445" s="3929"/>
      <c r="AE445" s="3929"/>
      <c r="AF445" s="3929"/>
      <c r="AG445" s="3929"/>
      <c r="AH445" s="3929"/>
      <c r="AI445" s="3929"/>
      <c r="AJ445" s="3929"/>
      <c r="AK445" s="3929"/>
      <c r="AL445" s="3929"/>
      <c r="AM445" s="3929"/>
      <c r="AN445" s="4369"/>
      <c r="AO445" s="3930"/>
      <c r="AP445" s="3930"/>
      <c r="AR445" s="2548" t="s">
        <v>8525</v>
      </c>
      <c r="AU445" s="425" t="str">
        <f t="shared" si="7"/>
        <v>Please complete all cells in row</v>
      </c>
      <c r="AV445" s="3132">
        <v>2</v>
      </c>
    </row>
    <row r="446" spans="2:48" ht="15.75" customHeight="1">
      <c r="B446" s="2790" t="s">
        <v>8526</v>
      </c>
      <c r="C446" s="3655"/>
      <c r="D446" s="3655"/>
      <c r="E446" s="3655"/>
      <c r="F446" s="3655"/>
      <c r="G446" s="2792" t="s">
        <v>731</v>
      </c>
      <c r="H446" s="2792">
        <v>3</v>
      </c>
      <c r="I446" s="2801"/>
      <c r="J446" s="2801"/>
      <c r="K446" s="2801"/>
      <c r="L446" s="2801"/>
      <c r="M446" s="2801"/>
      <c r="N446" s="2801"/>
      <c r="O446" s="2802"/>
      <c r="P446" s="2800"/>
      <c r="Q446" s="2803"/>
      <c r="R446" s="2801"/>
      <c r="S446" s="2801"/>
      <c r="T446" s="2801"/>
      <c r="U446" s="2801"/>
      <c r="V446" s="2801"/>
      <c r="W446" s="2802"/>
      <c r="Y446" s="3928"/>
      <c r="Z446" s="3929"/>
      <c r="AA446" s="3929"/>
      <c r="AB446" s="3929"/>
      <c r="AC446" s="3929"/>
      <c r="AD446" s="3929"/>
      <c r="AE446" s="3929"/>
      <c r="AF446" s="3929"/>
      <c r="AG446" s="3929"/>
      <c r="AH446" s="3929"/>
      <c r="AI446" s="3929"/>
      <c r="AJ446" s="3929"/>
      <c r="AK446" s="3929"/>
      <c r="AL446" s="3929"/>
      <c r="AM446" s="3929"/>
      <c r="AN446" s="4369"/>
      <c r="AO446" s="3930"/>
      <c r="AP446" s="3930"/>
      <c r="AR446" s="2548" t="s">
        <v>8527</v>
      </c>
      <c r="AU446" s="425" t="str">
        <f t="shared" si="7"/>
        <v>Please complete all cells in row</v>
      </c>
      <c r="AV446" s="3132">
        <v>2</v>
      </c>
    </row>
    <row r="447" spans="2:48" ht="15.75" customHeight="1">
      <c r="B447" s="2790" t="s">
        <v>8528</v>
      </c>
      <c r="C447" s="3655"/>
      <c r="D447" s="3655"/>
      <c r="E447" s="3655"/>
      <c r="F447" s="3655"/>
      <c r="G447" s="2792" t="s">
        <v>731</v>
      </c>
      <c r="H447" s="2792">
        <v>3</v>
      </c>
      <c r="I447" s="2801"/>
      <c r="J447" s="2801"/>
      <c r="K447" s="2801"/>
      <c r="L447" s="2801"/>
      <c r="M447" s="2801"/>
      <c r="N447" s="2801"/>
      <c r="O447" s="2802"/>
      <c r="P447" s="2800"/>
      <c r="Q447" s="2803"/>
      <c r="R447" s="2801"/>
      <c r="S447" s="2801"/>
      <c r="T447" s="2801"/>
      <c r="U447" s="2801"/>
      <c r="V447" s="2801"/>
      <c r="W447" s="2802"/>
      <c r="Y447" s="3928"/>
      <c r="Z447" s="3929"/>
      <c r="AA447" s="3929"/>
      <c r="AB447" s="3929"/>
      <c r="AC447" s="3929"/>
      <c r="AD447" s="3929"/>
      <c r="AE447" s="3929"/>
      <c r="AF447" s="3929"/>
      <c r="AG447" s="3929"/>
      <c r="AH447" s="3929"/>
      <c r="AI447" s="3929"/>
      <c r="AJ447" s="3929"/>
      <c r="AK447" s="3929"/>
      <c r="AL447" s="3929"/>
      <c r="AM447" s="3929"/>
      <c r="AN447" s="4369"/>
      <c r="AO447" s="3930"/>
      <c r="AP447" s="3930"/>
      <c r="AR447" s="2548" t="s">
        <v>8529</v>
      </c>
      <c r="AU447" s="425" t="str">
        <f t="shared" si="7"/>
        <v>Please complete all cells in row</v>
      </c>
      <c r="AV447" s="3132">
        <v>2</v>
      </c>
    </row>
    <row r="448" spans="2:48" ht="15.75" customHeight="1">
      <c r="B448" s="2790" t="s">
        <v>8530</v>
      </c>
      <c r="C448" s="3655"/>
      <c r="D448" s="3655"/>
      <c r="E448" s="3655"/>
      <c r="F448" s="3655"/>
      <c r="G448" s="2792" t="s">
        <v>731</v>
      </c>
      <c r="H448" s="2792">
        <v>3</v>
      </c>
      <c r="I448" s="2801"/>
      <c r="J448" s="2801"/>
      <c r="K448" s="2801"/>
      <c r="L448" s="2801"/>
      <c r="M448" s="2801"/>
      <c r="N448" s="2801"/>
      <c r="O448" s="2802"/>
      <c r="P448" s="2800"/>
      <c r="Q448" s="2803"/>
      <c r="R448" s="2801"/>
      <c r="S448" s="2801"/>
      <c r="T448" s="2801"/>
      <c r="U448" s="2801"/>
      <c r="V448" s="2801"/>
      <c r="W448" s="2802"/>
      <c r="Y448" s="3928"/>
      <c r="Z448" s="3929"/>
      <c r="AA448" s="3929"/>
      <c r="AB448" s="3929"/>
      <c r="AC448" s="3929"/>
      <c r="AD448" s="3929"/>
      <c r="AE448" s="3929"/>
      <c r="AF448" s="3929"/>
      <c r="AG448" s="3929"/>
      <c r="AH448" s="3929"/>
      <c r="AI448" s="3929"/>
      <c r="AJ448" s="3929"/>
      <c r="AK448" s="3929"/>
      <c r="AL448" s="3929"/>
      <c r="AM448" s="3929"/>
      <c r="AN448" s="4369"/>
      <c r="AO448" s="3930"/>
      <c r="AP448" s="3930"/>
      <c r="AR448" s="2548" t="s">
        <v>8531</v>
      </c>
      <c r="AU448" s="425" t="str">
        <f t="shared" si="7"/>
        <v>Please complete all cells in row</v>
      </c>
      <c r="AV448" s="3132">
        <v>2</v>
      </c>
    </row>
    <row r="449" spans="2:48" ht="15.75" customHeight="1">
      <c r="B449" s="2790" t="s">
        <v>8532</v>
      </c>
      <c r="C449" s="3655"/>
      <c r="D449" s="3655"/>
      <c r="E449" s="3655"/>
      <c r="F449" s="3655"/>
      <c r="G449" s="2792" t="s">
        <v>731</v>
      </c>
      <c r="H449" s="2792">
        <v>3</v>
      </c>
      <c r="I449" s="2801"/>
      <c r="J449" s="2801"/>
      <c r="K449" s="2801"/>
      <c r="L449" s="2801"/>
      <c r="M449" s="2801"/>
      <c r="N449" s="2801"/>
      <c r="O449" s="2802"/>
      <c r="P449" s="2800"/>
      <c r="Q449" s="2803"/>
      <c r="R449" s="2801"/>
      <c r="S449" s="2801"/>
      <c r="T449" s="2801"/>
      <c r="U449" s="2801"/>
      <c r="V449" s="2801"/>
      <c r="W449" s="2802"/>
      <c r="Y449" s="3928"/>
      <c r="Z449" s="3929"/>
      <c r="AA449" s="3929"/>
      <c r="AB449" s="3929"/>
      <c r="AC449" s="3929"/>
      <c r="AD449" s="3929"/>
      <c r="AE449" s="3929"/>
      <c r="AF449" s="3929"/>
      <c r="AG449" s="3929"/>
      <c r="AH449" s="3929"/>
      <c r="AI449" s="3929"/>
      <c r="AJ449" s="3929"/>
      <c r="AK449" s="3929"/>
      <c r="AL449" s="3929"/>
      <c r="AM449" s="3929"/>
      <c r="AN449" s="4369"/>
      <c r="AO449" s="3930"/>
      <c r="AP449" s="3930"/>
      <c r="AR449" s="2548" t="s">
        <v>8533</v>
      </c>
      <c r="AU449" s="425" t="str">
        <f t="shared" si="7"/>
        <v>Please complete all cells in row</v>
      </c>
      <c r="AV449" s="3132">
        <v>2</v>
      </c>
    </row>
    <row r="450" spans="2:48" ht="15.75" customHeight="1">
      <c r="B450" s="2790" t="s">
        <v>8534</v>
      </c>
      <c r="C450" s="3655"/>
      <c r="D450" s="3655"/>
      <c r="E450" s="3655"/>
      <c r="F450" s="3655"/>
      <c r="G450" s="2792" t="s">
        <v>731</v>
      </c>
      <c r="H450" s="2792">
        <v>3</v>
      </c>
      <c r="I450" s="2801"/>
      <c r="J450" s="2801"/>
      <c r="K450" s="2801"/>
      <c r="L450" s="2801"/>
      <c r="M450" s="2801"/>
      <c r="N450" s="2801"/>
      <c r="O450" s="2802"/>
      <c r="P450" s="2800"/>
      <c r="Q450" s="2803"/>
      <c r="R450" s="2801"/>
      <c r="S450" s="2801"/>
      <c r="T450" s="2801"/>
      <c r="U450" s="2801"/>
      <c r="V450" s="2801"/>
      <c r="W450" s="2802"/>
      <c r="Y450" s="3928"/>
      <c r="Z450" s="3929"/>
      <c r="AA450" s="3929"/>
      <c r="AB450" s="3929"/>
      <c r="AC450" s="3929"/>
      <c r="AD450" s="3929"/>
      <c r="AE450" s="3929"/>
      <c r="AF450" s="3929"/>
      <c r="AG450" s="3929"/>
      <c r="AH450" s="3929"/>
      <c r="AI450" s="3929"/>
      <c r="AJ450" s="3929"/>
      <c r="AK450" s="3929"/>
      <c r="AL450" s="3931"/>
      <c r="AM450" s="3929"/>
      <c r="AN450" s="4369"/>
      <c r="AO450" s="3930"/>
      <c r="AP450" s="3930"/>
      <c r="AR450" s="2548" t="s">
        <v>8535</v>
      </c>
      <c r="AU450" s="425" t="str">
        <f t="shared" si="7"/>
        <v>Please complete all cells in row</v>
      </c>
      <c r="AV450" s="3132">
        <v>2</v>
      </c>
    </row>
    <row r="451" spans="2:48" ht="15.75" customHeight="1">
      <c r="B451" s="2790" t="s">
        <v>8536</v>
      </c>
      <c r="C451" s="3655"/>
      <c r="D451" s="3655"/>
      <c r="E451" s="3655"/>
      <c r="F451" s="3655"/>
      <c r="G451" s="2792" t="s">
        <v>731</v>
      </c>
      <c r="H451" s="2792">
        <v>3</v>
      </c>
      <c r="I451" s="2801"/>
      <c r="J451" s="2801"/>
      <c r="K451" s="2801"/>
      <c r="L451" s="2801"/>
      <c r="M451" s="2801"/>
      <c r="N451" s="2801"/>
      <c r="O451" s="2802"/>
      <c r="P451" s="2800"/>
      <c r="Q451" s="2803"/>
      <c r="R451" s="2801"/>
      <c r="S451" s="2801"/>
      <c r="T451" s="2801"/>
      <c r="U451" s="2801"/>
      <c r="V451" s="2801"/>
      <c r="W451" s="2802"/>
      <c r="Y451" s="3928"/>
      <c r="Z451" s="3929"/>
      <c r="AA451" s="3929"/>
      <c r="AB451" s="3929"/>
      <c r="AC451" s="3929"/>
      <c r="AD451" s="3929"/>
      <c r="AE451" s="3929"/>
      <c r="AF451" s="3929"/>
      <c r="AG451" s="3929"/>
      <c r="AH451" s="3929"/>
      <c r="AI451" s="3929"/>
      <c r="AJ451" s="3929"/>
      <c r="AK451" s="3929"/>
      <c r="AL451" s="3931"/>
      <c r="AM451" s="3929"/>
      <c r="AN451" s="4369"/>
      <c r="AO451" s="3930"/>
      <c r="AP451" s="3930"/>
      <c r="AR451" s="2548" t="s">
        <v>8537</v>
      </c>
      <c r="AU451" s="425" t="str">
        <f t="shared" si="7"/>
        <v>Please complete all cells in row</v>
      </c>
      <c r="AV451" s="3132">
        <v>2</v>
      </c>
    </row>
    <row r="452" spans="2:48" ht="15.75" customHeight="1">
      <c r="B452" s="2790" t="s">
        <v>8538</v>
      </c>
      <c r="C452" s="3655"/>
      <c r="D452" s="3655"/>
      <c r="E452" s="3655"/>
      <c r="F452" s="3655"/>
      <c r="G452" s="2792" t="s">
        <v>731</v>
      </c>
      <c r="H452" s="2792">
        <v>3</v>
      </c>
      <c r="I452" s="2801"/>
      <c r="J452" s="2801"/>
      <c r="K452" s="2801"/>
      <c r="L452" s="2801"/>
      <c r="M452" s="2801"/>
      <c r="N452" s="2801"/>
      <c r="O452" s="2802"/>
      <c r="P452" s="2800"/>
      <c r="Q452" s="2803"/>
      <c r="R452" s="2801"/>
      <c r="S452" s="2801"/>
      <c r="T452" s="2801"/>
      <c r="U452" s="2801"/>
      <c r="V452" s="2801"/>
      <c r="W452" s="2802"/>
      <c r="Y452" s="3928"/>
      <c r="Z452" s="3929"/>
      <c r="AA452" s="3929"/>
      <c r="AB452" s="3929"/>
      <c r="AC452" s="3929"/>
      <c r="AD452" s="3929"/>
      <c r="AE452" s="3929"/>
      <c r="AF452" s="3929"/>
      <c r="AG452" s="3929"/>
      <c r="AH452" s="3929"/>
      <c r="AI452" s="3929"/>
      <c r="AJ452" s="3929"/>
      <c r="AK452" s="3929"/>
      <c r="AL452" s="3929"/>
      <c r="AM452" s="3929"/>
      <c r="AN452" s="4369"/>
      <c r="AO452" s="3930"/>
      <c r="AP452" s="3930"/>
      <c r="AR452" s="2548" t="s">
        <v>8539</v>
      </c>
      <c r="AU452" s="425" t="str">
        <f t="shared" si="7"/>
        <v>Please complete all cells in row</v>
      </c>
      <c r="AV452" s="3132">
        <v>2</v>
      </c>
    </row>
    <row r="453" spans="2:48" ht="15.75" customHeight="1">
      <c r="B453" s="2790" t="s">
        <v>8540</v>
      </c>
      <c r="C453" s="3655"/>
      <c r="D453" s="3655"/>
      <c r="E453" s="3655"/>
      <c r="F453" s="3655"/>
      <c r="G453" s="2792" t="s">
        <v>731</v>
      </c>
      <c r="H453" s="2792">
        <v>3</v>
      </c>
      <c r="I453" s="2801"/>
      <c r="J453" s="2801"/>
      <c r="K453" s="2801"/>
      <c r="L453" s="2801"/>
      <c r="M453" s="2801"/>
      <c r="N453" s="2801"/>
      <c r="O453" s="2802"/>
      <c r="P453" s="2800"/>
      <c r="Q453" s="2803"/>
      <c r="R453" s="2801"/>
      <c r="S453" s="2801"/>
      <c r="T453" s="2801"/>
      <c r="U453" s="2801"/>
      <c r="V453" s="2801"/>
      <c r="W453" s="2802"/>
      <c r="Y453" s="3928"/>
      <c r="Z453" s="3929"/>
      <c r="AA453" s="3929"/>
      <c r="AB453" s="3929"/>
      <c r="AC453" s="3929"/>
      <c r="AD453" s="3929"/>
      <c r="AE453" s="3929"/>
      <c r="AF453" s="3929"/>
      <c r="AG453" s="3929"/>
      <c r="AH453" s="3929"/>
      <c r="AI453" s="3929"/>
      <c r="AJ453" s="3929"/>
      <c r="AK453" s="3929"/>
      <c r="AL453" s="3929"/>
      <c r="AM453" s="3929"/>
      <c r="AN453" s="4369"/>
      <c r="AO453" s="3930"/>
      <c r="AP453" s="3930"/>
      <c r="AR453" s="2548" t="s">
        <v>8541</v>
      </c>
      <c r="AU453" s="425" t="str">
        <f t="shared" si="7"/>
        <v>Please complete all cells in row</v>
      </c>
      <c r="AV453" s="3132">
        <v>2</v>
      </c>
    </row>
    <row r="454" spans="2:48" ht="15.75" customHeight="1">
      <c r="B454" s="2790" t="s">
        <v>8542</v>
      </c>
      <c r="C454" s="3655"/>
      <c r="D454" s="3655"/>
      <c r="E454" s="3655"/>
      <c r="F454" s="3655"/>
      <c r="G454" s="2792" t="s">
        <v>731</v>
      </c>
      <c r="H454" s="2792">
        <v>3</v>
      </c>
      <c r="I454" s="2801"/>
      <c r="J454" s="2801"/>
      <c r="K454" s="2801"/>
      <c r="L454" s="2801"/>
      <c r="M454" s="2801"/>
      <c r="N454" s="2801"/>
      <c r="O454" s="2802"/>
      <c r="P454" s="2800"/>
      <c r="Q454" s="2803"/>
      <c r="R454" s="2801"/>
      <c r="S454" s="2801"/>
      <c r="T454" s="2801"/>
      <c r="U454" s="2801"/>
      <c r="V454" s="2801"/>
      <c r="W454" s="2802"/>
      <c r="Y454" s="3928"/>
      <c r="Z454" s="3929"/>
      <c r="AA454" s="3929"/>
      <c r="AB454" s="3929"/>
      <c r="AC454" s="3929"/>
      <c r="AD454" s="3929"/>
      <c r="AE454" s="3929"/>
      <c r="AF454" s="3929"/>
      <c r="AG454" s="3929"/>
      <c r="AH454" s="3929"/>
      <c r="AI454" s="3929"/>
      <c r="AJ454" s="3929"/>
      <c r="AK454" s="3929"/>
      <c r="AL454" s="3931"/>
      <c r="AM454" s="3929"/>
      <c r="AN454" s="4369"/>
      <c r="AO454" s="3930"/>
      <c r="AP454" s="3930"/>
      <c r="AR454" s="2548" t="s">
        <v>8543</v>
      </c>
      <c r="AU454" s="425" t="str">
        <f t="shared" si="7"/>
        <v>Please complete all cells in row</v>
      </c>
      <c r="AV454" s="3132">
        <v>2</v>
      </c>
    </row>
    <row r="455" spans="2:48" ht="15.75" customHeight="1">
      <c r="B455" s="2790" t="s">
        <v>8544</v>
      </c>
      <c r="C455" s="3655"/>
      <c r="D455" s="3655"/>
      <c r="E455" s="3655"/>
      <c r="F455" s="3655"/>
      <c r="G455" s="2792" t="s">
        <v>731</v>
      </c>
      <c r="H455" s="2792">
        <v>3</v>
      </c>
      <c r="I455" s="2801"/>
      <c r="J455" s="2801"/>
      <c r="K455" s="2801"/>
      <c r="L455" s="2801"/>
      <c r="M455" s="2801"/>
      <c r="N455" s="2801"/>
      <c r="O455" s="2802"/>
      <c r="P455" s="2800"/>
      <c r="Q455" s="2803"/>
      <c r="R455" s="2801"/>
      <c r="S455" s="2801"/>
      <c r="T455" s="2801"/>
      <c r="U455" s="2801"/>
      <c r="V455" s="2801"/>
      <c r="W455" s="2802"/>
      <c r="Y455" s="3928"/>
      <c r="Z455" s="3929"/>
      <c r="AA455" s="3929"/>
      <c r="AB455" s="3929"/>
      <c r="AC455" s="3929"/>
      <c r="AD455" s="3929"/>
      <c r="AE455" s="3929"/>
      <c r="AF455" s="3929"/>
      <c r="AG455" s="3929"/>
      <c r="AH455" s="3929"/>
      <c r="AI455" s="3929"/>
      <c r="AJ455" s="3929"/>
      <c r="AK455" s="3929"/>
      <c r="AL455" s="3929"/>
      <c r="AM455" s="3929"/>
      <c r="AN455" s="4369"/>
      <c r="AO455" s="3930"/>
      <c r="AP455" s="3930"/>
      <c r="AR455" s="2548" t="s">
        <v>8545</v>
      </c>
      <c r="AU455" s="425" t="str">
        <f t="shared" si="7"/>
        <v>Please complete all cells in row</v>
      </c>
      <c r="AV455" s="3132">
        <v>2</v>
      </c>
    </row>
    <row r="456" spans="2:48" ht="15.75" customHeight="1">
      <c r="B456" s="2790" t="s">
        <v>8546</v>
      </c>
      <c r="C456" s="3655"/>
      <c r="D456" s="3655"/>
      <c r="E456" s="3655"/>
      <c r="F456" s="3655"/>
      <c r="G456" s="2792" t="s">
        <v>731</v>
      </c>
      <c r="H456" s="2792">
        <v>3</v>
      </c>
      <c r="I456" s="2801"/>
      <c r="J456" s="2801"/>
      <c r="K456" s="2801"/>
      <c r="L456" s="2801"/>
      <c r="M456" s="2801"/>
      <c r="N456" s="2801"/>
      <c r="O456" s="2802"/>
      <c r="P456" s="2800"/>
      <c r="Q456" s="2803"/>
      <c r="R456" s="2801"/>
      <c r="S456" s="2801"/>
      <c r="T456" s="2801"/>
      <c r="U456" s="2801"/>
      <c r="V456" s="2801"/>
      <c r="W456" s="2802"/>
      <c r="Y456" s="3928"/>
      <c r="Z456" s="3929"/>
      <c r="AA456" s="3929"/>
      <c r="AB456" s="3929"/>
      <c r="AC456" s="3929"/>
      <c r="AD456" s="3929"/>
      <c r="AE456" s="3929"/>
      <c r="AF456" s="3929"/>
      <c r="AG456" s="3929"/>
      <c r="AH456" s="3929"/>
      <c r="AI456" s="3929"/>
      <c r="AJ456" s="3929"/>
      <c r="AK456" s="3929"/>
      <c r="AL456" s="3929"/>
      <c r="AM456" s="3929"/>
      <c r="AN456" s="4369"/>
      <c r="AO456" s="3930"/>
      <c r="AP456" s="3930"/>
      <c r="AR456" s="2548" t="s">
        <v>8547</v>
      </c>
      <c r="AU456" s="425" t="str">
        <f t="shared" ref="AU456:AU519" si="8">IF( COUNTBLANK(I456:AP456) = AV456, 0, rngIncomplete )</f>
        <v>Please complete all cells in row</v>
      </c>
      <c r="AV456" s="3132">
        <v>2</v>
      </c>
    </row>
    <row r="457" spans="2:48" ht="15.75" customHeight="1">
      <c r="B457" s="2790" t="s">
        <v>8548</v>
      </c>
      <c r="C457" s="3655"/>
      <c r="D457" s="3655"/>
      <c r="E457" s="3655"/>
      <c r="F457" s="3655"/>
      <c r="G457" s="2792" t="s">
        <v>731</v>
      </c>
      <c r="H457" s="2792">
        <v>3</v>
      </c>
      <c r="I457" s="2801"/>
      <c r="J457" s="2801"/>
      <c r="K457" s="2801"/>
      <c r="L457" s="2801"/>
      <c r="M457" s="2801"/>
      <c r="N457" s="2801"/>
      <c r="O457" s="2802"/>
      <c r="P457" s="2800"/>
      <c r="Q457" s="2803"/>
      <c r="R457" s="2801"/>
      <c r="S457" s="2801"/>
      <c r="T457" s="2801"/>
      <c r="U457" s="2801"/>
      <c r="V457" s="2801"/>
      <c r="W457" s="2802"/>
      <c r="Y457" s="3928"/>
      <c r="Z457" s="3929"/>
      <c r="AA457" s="3929"/>
      <c r="AB457" s="3929"/>
      <c r="AC457" s="3929"/>
      <c r="AD457" s="3929"/>
      <c r="AE457" s="3929"/>
      <c r="AF457" s="3929"/>
      <c r="AG457" s="3929"/>
      <c r="AH457" s="3929"/>
      <c r="AI457" s="3929"/>
      <c r="AJ457" s="3929"/>
      <c r="AK457" s="3929"/>
      <c r="AL457" s="3929"/>
      <c r="AM457" s="3929"/>
      <c r="AN457" s="4369"/>
      <c r="AO457" s="3930"/>
      <c r="AP457" s="3930"/>
      <c r="AR457" s="2548" t="s">
        <v>8549</v>
      </c>
      <c r="AU457" s="425" t="str">
        <f t="shared" si="8"/>
        <v>Please complete all cells in row</v>
      </c>
      <c r="AV457" s="3132">
        <v>2</v>
      </c>
    </row>
    <row r="458" spans="2:48" ht="15.75" customHeight="1">
      <c r="B458" s="2790" t="s">
        <v>8550</v>
      </c>
      <c r="C458" s="3655"/>
      <c r="D458" s="3655"/>
      <c r="E458" s="3655"/>
      <c r="F458" s="3655"/>
      <c r="G458" s="2792" t="s">
        <v>731</v>
      </c>
      <c r="H458" s="2792">
        <v>3</v>
      </c>
      <c r="I458" s="2801"/>
      <c r="J458" s="2801"/>
      <c r="K458" s="2801"/>
      <c r="L458" s="2801"/>
      <c r="M458" s="2801"/>
      <c r="N458" s="2801"/>
      <c r="O458" s="2802"/>
      <c r="P458" s="2800"/>
      <c r="Q458" s="2803"/>
      <c r="R458" s="2801"/>
      <c r="S458" s="2801"/>
      <c r="T458" s="2801"/>
      <c r="U458" s="2801"/>
      <c r="V458" s="2801"/>
      <c r="W458" s="2802"/>
      <c r="Y458" s="3928"/>
      <c r="Z458" s="3929"/>
      <c r="AA458" s="3929"/>
      <c r="AB458" s="3929"/>
      <c r="AC458" s="3929"/>
      <c r="AD458" s="3929"/>
      <c r="AE458" s="3929"/>
      <c r="AF458" s="3929"/>
      <c r="AG458" s="3929"/>
      <c r="AH458" s="3929"/>
      <c r="AI458" s="3929"/>
      <c r="AJ458" s="3929"/>
      <c r="AK458" s="3929"/>
      <c r="AL458" s="3931"/>
      <c r="AM458" s="3929"/>
      <c r="AN458" s="4369"/>
      <c r="AO458" s="3930"/>
      <c r="AP458" s="3930"/>
      <c r="AR458" s="2548" t="s">
        <v>8551</v>
      </c>
      <c r="AU458" s="425" t="str">
        <f t="shared" si="8"/>
        <v>Please complete all cells in row</v>
      </c>
      <c r="AV458" s="3132">
        <v>2</v>
      </c>
    </row>
    <row r="459" spans="2:48" ht="15.75" customHeight="1">
      <c r="B459" s="2790" t="s">
        <v>8552</v>
      </c>
      <c r="C459" s="3655"/>
      <c r="D459" s="3655"/>
      <c r="E459" s="3655"/>
      <c r="F459" s="3655"/>
      <c r="G459" s="2792" t="s">
        <v>731</v>
      </c>
      <c r="H459" s="2792">
        <v>3</v>
      </c>
      <c r="I459" s="2801"/>
      <c r="J459" s="2801"/>
      <c r="K459" s="2801"/>
      <c r="L459" s="2801"/>
      <c r="M459" s="2801"/>
      <c r="N459" s="2801"/>
      <c r="O459" s="2802"/>
      <c r="P459" s="2800"/>
      <c r="Q459" s="2803"/>
      <c r="R459" s="2801"/>
      <c r="S459" s="2801"/>
      <c r="T459" s="2801"/>
      <c r="U459" s="2801"/>
      <c r="V459" s="2801"/>
      <c r="W459" s="2802"/>
      <c r="Y459" s="3928"/>
      <c r="Z459" s="3929"/>
      <c r="AA459" s="3929"/>
      <c r="AB459" s="3929"/>
      <c r="AC459" s="3929"/>
      <c r="AD459" s="3929"/>
      <c r="AE459" s="3929"/>
      <c r="AF459" s="3929"/>
      <c r="AG459" s="3929"/>
      <c r="AH459" s="3929"/>
      <c r="AI459" s="3929"/>
      <c r="AJ459" s="3929"/>
      <c r="AK459" s="3929"/>
      <c r="AL459" s="3931"/>
      <c r="AM459" s="3929"/>
      <c r="AN459" s="4369"/>
      <c r="AO459" s="3930"/>
      <c r="AP459" s="3930"/>
      <c r="AR459" s="2548" t="s">
        <v>8553</v>
      </c>
      <c r="AU459" s="425" t="str">
        <f t="shared" si="8"/>
        <v>Please complete all cells in row</v>
      </c>
      <c r="AV459" s="3132">
        <v>2</v>
      </c>
    </row>
    <row r="460" spans="2:48" ht="15.75" customHeight="1">
      <c r="B460" s="2790" t="s">
        <v>8554</v>
      </c>
      <c r="C460" s="3655"/>
      <c r="D460" s="3655"/>
      <c r="E460" s="3655"/>
      <c r="F460" s="3655"/>
      <c r="G460" s="2792" t="s">
        <v>731</v>
      </c>
      <c r="H460" s="2792">
        <v>3</v>
      </c>
      <c r="I460" s="2801"/>
      <c r="J460" s="2801"/>
      <c r="K460" s="2801"/>
      <c r="L460" s="2801"/>
      <c r="M460" s="2801"/>
      <c r="N460" s="2801"/>
      <c r="O460" s="2802"/>
      <c r="P460" s="2800"/>
      <c r="Q460" s="2803"/>
      <c r="R460" s="2801"/>
      <c r="S460" s="2801"/>
      <c r="T460" s="2801"/>
      <c r="U460" s="2801"/>
      <c r="V460" s="2801"/>
      <c r="W460" s="2802"/>
      <c r="Y460" s="3928"/>
      <c r="Z460" s="3929"/>
      <c r="AA460" s="3929"/>
      <c r="AB460" s="3929"/>
      <c r="AC460" s="3929"/>
      <c r="AD460" s="3929"/>
      <c r="AE460" s="3929"/>
      <c r="AF460" s="3929"/>
      <c r="AG460" s="3929"/>
      <c r="AH460" s="3929"/>
      <c r="AI460" s="3929"/>
      <c r="AJ460" s="3929"/>
      <c r="AK460" s="3929"/>
      <c r="AL460" s="3931"/>
      <c r="AM460" s="3929"/>
      <c r="AN460" s="4369"/>
      <c r="AO460" s="3930"/>
      <c r="AP460" s="3930"/>
      <c r="AR460" s="2548" t="s">
        <v>8555</v>
      </c>
      <c r="AU460" s="425" t="str">
        <f t="shared" si="8"/>
        <v>Please complete all cells in row</v>
      </c>
      <c r="AV460" s="3132">
        <v>2</v>
      </c>
    </row>
    <row r="461" spans="2:48" ht="15.75" customHeight="1">
      <c r="B461" s="2790" t="s">
        <v>8556</v>
      </c>
      <c r="C461" s="3655"/>
      <c r="D461" s="3655"/>
      <c r="E461" s="3655"/>
      <c r="F461" s="3655"/>
      <c r="G461" s="2792" t="s">
        <v>731</v>
      </c>
      <c r="H461" s="2792">
        <v>3</v>
      </c>
      <c r="I461" s="2801"/>
      <c r="J461" s="2801"/>
      <c r="K461" s="2801"/>
      <c r="L461" s="2801"/>
      <c r="M461" s="2801"/>
      <c r="N461" s="2801"/>
      <c r="O461" s="2802"/>
      <c r="P461" s="2800"/>
      <c r="Q461" s="2803"/>
      <c r="R461" s="2801"/>
      <c r="S461" s="2801"/>
      <c r="T461" s="2801"/>
      <c r="U461" s="2801"/>
      <c r="V461" s="2801"/>
      <c r="W461" s="2802"/>
      <c r="Y461" s="3928"/>
      <c r="Z461" s="3929"/>
      <c r="AA461" s="3929"/>
      <c r="AB461" s="3929"/>
      <c r="AC461" s="3929"/>
      <c r="AD461" s="3929"/>
      <c r="AE461" s="3929"/>
      <c r="AF461" s="3929"/>
      <c r="AG461" s="3929"/>
      <c r="AH461" s="3929"/>
      <c r="AI461" s="3929"/>
      <c r="AJ461" s="3929"/>
      <c r="AK461" s="3929"/>
      <c r="AL461" s="3931"/>
      <c r="AM461" s="3929"/>
      <c r="AN461" s="4369"/>
      <c r="AO461" s="3930"/>
      <c r="AP461" s="3930"/>
      <c r="AR461" s="2548" t="s">
        <v>8557</v>
      </c>
      <c r="AU461" s="425" t="str">
        <f t="shared" si="8"/>
        <v>Please complete all cells in row</v>
      </c>
      <c r="AV461" s="3132">
        <v>2</v>
      </c>
    </row>
    <row r="462" spans="2:48" ht="15.75" customHeight="1">
      <c r="B462" s="2790" t="s">
        <v>8558</v>
      </c>
      <c r="C462" s="3655"/>
      <c r="D462" s="3655"/>
      <c r="E462" s="3655"/>
      <c r="F462" s="3655"/>
      <c r="G462" s="2792" t="s">
        <v>731</v>
      </c>
      <c r="H462" s="2792">
        <v>3</v>
      </c>
      <c r="I462" s="2801"/>
      <c r="J462" s="2801"/>
      <c r="K462" s="2801"/>
      <c r="L462" s="2801"/>
      <c r="M462" s="2801"/>
      <c r="N462" s="2801"/>
      <c r="O462" s="2802"/>
      <c r="P462" s="2800"/>
      <c r="Q462" s="2803"/>
      <c r="R462" s="2801"/>
      <c r="S462" s="2801"/>
      <c r="T462" s="2801"/>
      <c r="U462" s="2801"/>
      <c r="V462" s="2801"/>
      <c r="W462" s="2802"/>
      <c r="Y462" s="3928"/>
      <c r="Z462" s="3929"/>
      <c r="AA462" s="3929"/>
      <c r="AB462" s="3929"/>
      <c r="AC462" s="3929"/>
      <c r="AD462" s="3929"/>
      <c r="AE462" s="3929"/>
      <c r="AF462" s="3929"/>
      <c r="AG462" s="3929"/>
      <c r="AH462" s="3929"/>
      <c r="AI462" s="3929"/>
      <c r="AJ462" s="3929"/>
      <c r="AK462" s="3929"/>
      <c r="AL462" s="3931"/>
      <c r="AM462" s="3929"/>
      <c r="AN462" s="4369"/>
      <c r="AO462" s="3930"/>
      <c r="AP462" s="3930"/>
      <c r="AR462" s="2548" t="s">
        <v>8559</v>
      </c>
      <c r="AU462" s="425" t="str">
        <f t="shared" si="8"/>
        <v>Please complete all cells in row</v>
      </c>
      <c r="AV462" s="3132">
        <v>2</v>
      </c>
    </row>
    <row r="463" spans="2:48" ht="15.75" customHeight="1">
      <c r="B463" s="2790" t="s">
        <v>8560</v>
      </c>
      <c r="C463" s="3655"/>
      <c r="D463" s="3655"/>
      <c r="E463" s="3655"/>
      <c r="F463" s="3655"/>
      <c r="G463" s="2792" t="s">
        <v>731</v>
      </c>
      <c r="H463" s="2792">
        <v>3</v>
      </c>
      <c r="I463" s="2801"/>
      <c r="J463" s="2801"/>
      <c r="K463" s="2801"/>
      <c r="L463" s="2801"/>
      <c r="M463" s="2801"/>
      <c r="N463" s="2801"/>
      <c r="O463" s="2802"/>
      <c r="P463" s="2800"/>
      <c r="Q463" s="2803"/>
      <c r="R463" s="2801"/>
      <c r="S463" s="2801"/>
      <c r="T463" s="2801"/>
      <c r="U463" s="2801"/>
      <c r="V463" s="2801"/>
      <c r="W463" s="2802"/>
      <c r="Y463" s="3928"/>
      <c r="Z463" s="3929"/>
      <c r="AA463" s="3929"/>
      <c r="AB463" s="3929"/>
      <c r="AC463" s="3929"/>
      <c r="AD463" s="3929"/>
      <c r="AE463" s="3929"/>
      <c r="AF463" s="3929"/>
      <c r="AG463" s="3929"/>
      <c r="AH463" s="3929"/>
      <c r="AI463" s="3929"/>
      <c r="AJ463" s="3929"/>
      <c r="AK463" s="3929"/>
      <c r="AL463" s="3929"/>
      <c r="AM463" s="3929"/>
      <c r="AN463" s="4369"/>
      <c r="AO463" s="3930"/>
      <c r="AP463" s="3930"/>
      <c r="AR463" s="2548" t="s">
        <v>8561</v>
      </c>
      <c r="AU463" s="425" t="str">
        <f t="shared" si="8"/>
        <v>Please complete all cells in row</v>
      </c>
      <c r="AV463" s="3132">
        <v>2</v>
      </c>
    </row>
    <row r="464" spans="2:48" ht="15.75" customHeight="1">
      <c r="B464" s="2790" t="s">
        <v>8562</v>
      </c>
      <c r="C464" s="3655"/>
      <c r="D464" s="3655"/>
      <c r="E464" s="3655"/>
      <c r="F464" s="3655"/>
      <c r="G464" s="2792" t="s">
        <v>731</v>
      </c>
      <c r="H464" s="2792">
        <v>3</v>
      </c>
      <c r="I464" s="2801"/>
      <c r="J464" s="2801"/>
      <c r="K464" s="2801"/>
      <c r="L464" s="2801"/>
      <c r="M464" s="2801"/>
      <c r="N464" s="2801"/>
      <c r="O464" s="2802"/>
      <c r="P464" s="2800"/>
      <c r="Q464" s="2803"/>
      <c r="R464" s="2801"/>
      <c r="S464" s="2801"/>
      <c r="T464" s="2801"/>
      <c r="U464" s="2801"/>
      <c r="V464" s="2801"/>
      <c r="W464" s="2802"/>
      <c r="Y464" s="3928"/>
      <c r="Z464" s="3929"/>
      <c r="AA464" s="3929"/>
      <c r="AB464" s="3929"/>
      <c r="AC464" s="3929"/>
      <c r="AD464" s="3929"/>
      <c r="AE464" s="3929"/>
      <c r="AF464" s="3929"/>
      <c r="AG464" s="3929"/>
      <c r="AH464" s="3929"/>
      <c r="AI464" s="3929"/>
      <c r="AJ464" s="3929"/>
      <c r="AK464" s="3929"/>
      <c r="AL464" s="3929"/>
      <c r="AM464" s="3929"/>
      <c r="AN464" s="4369"/>
      <c r="AO464" s="3930"/>
      <c r="AP464" s="3930"/>
      <c r="AR464" s="2548" t="s">
        <v>8563</v>
      </c>
      <c r="AU464" s="425" t="str">
        <f t="shared" si="8"/>
        <v>Please complete all cells in row</v>
      </c>
      <c r="AV464" s="3132">
        <v>2</v>
      </c>
    </row>
    <row r="465" spans="2:48" ht="15.75" customHeight="1">
      <c r="B465" s="2790" t="s">
        <v>8564</v>
      </c>
      <c r="C465" s="3655"/>
      <c r="D465" s="3655"/>
      <c r="E465" s="3655"/>
      <c r="F465" s="3655"/>
      <c r="G465" s="2792" t="s">
        <v>731</v>
      </c>
      <c r="H465" s="2792">
        <v>3</v>
      </c>
      <c r="I465" s="2801"/>
      <c r="J465" s="2801"/>
      <c r="K465" s="2801"/>
      <c r="L465" s="2801"/>
      <c r="M465" s="2801"/>
      <c r="N465" s="2801"/>
      <c r="O465" s="2802"/>
      <c r="P465" s="2800"/>
      <c r="Q465" s="2803"/>
      <c r="R465" s="2801"/>
      <c r="S465" s="2801"/>
      <c r="T465" s="2801"/>
      <c r="U465" s="2801"/>
      <c r="V465" s="2801"/>
      <c r="W465" s="2802"/>
      <c r="Y465" s="3928"/>
      <c r="Z465" s="3929"/>
      <c r="AA465" s="3929"/>
      <c r="AB465" s="3929"/>
      <c r="AC465" s="3929"/>
      <c r="AD465" s="3929"/>
      <c r="AE465" s="3929"/>
      <c r="AF465" s="3929"/>
      <c r="AG465" s="3929"/>
      <c r="AH465" s="3929"/>
      <c r="AI465" s="3929"/>
      <c r="AJ465" s="3929"/>
      <c r="AK465" s="3929"/>
      <c r="AL465" s="3929"/>
      <c r="AM465" s="3929"/>
      <c r="AN465" s="4369"/>
      <c r="AO465" s="3930"/>
      <c r="AP465" s="3930"/>
      <c r="AR465" s="2548" t="s">
        <v>8565</v>
      </c>
      <c r="AU465" s="425" t="str">
        <f t="shared" si="8"/>
        <v>Please complete all cells in row</v>
      </c>
      <c r="AV465" s="3132">
        <v>2</v>
      </c>
    </row>
    <row r="466" spans="2:48" ht="15.75" customHeight="1">
      <c r="B466" s="2790" t="s">
        <v>8566</v>
      </c>
      <c r="C466" s="3655"/>
      <c r="D466" s="3655"/>
      <c r="E466" s="3655"/>
      <c r="F466" s="3655"/>
      <c r="G466" s="2792" t="s">
        <v>731</v>
      </c>
      <c r="H466" s="2792">
        <v>3</v>
      </c>
      <c r="I466" s="2801"/>
      <c r="J466" s="2801"/>
      <c r="K466" s="2801"/>
      <c r="L466" s="2801"/>
      <c r="M466" s="2801"/>
      <c r="N466" s="2801"/>
      <c r="O466" s="2802"/>
      <c r="P466" s="2800"/>
      <c r="Q466" s="2803"/>
      <c r="R466" s="2801"/>
      <c r="S466" s="2801"/>
      <c r="T466" s="2801"/>
      <c r="U466" s="2801"/>
      <c r="V466" s="2801"/>
      <c r="W466" s="2802"/>
      <c r="Y466" s="3928"/>
      <c r="Z466" s="3929"/>
      <c r="AA466" s="3929"/>
      <c r="AB466" s="3929"/>
      <c r="AC466" s="3929"/>
      <c r="AD466" s="3929"/>
      <c r="AE466" s="3929"/>
      <c r="AF466" s="3929"/>
      <c r="AG466" s="3929"/>
      <c r="AH466" s="3929"/>
      <c r="AI466" s="3929"/>
      <c r="AJ466" s="3929"/>
      <c r="AK466" s="3929"/>
      <c r="AL466" s="3929"/>
      <c r="AM466" s="3929"/>
      <c r="AN466" s="4369"/>
      <c r="AO466" s="3930"/>
      <c r="AP466" s="3930"/>
      <c r="AR466" s="2548" t="s">
        <v>8567</v>
      </c>
      <c r="AU466" s="425" t="str">
        <f t="shared" si="8"/>
        <v>Please complete all cells in row</v>
      </c>
      <c r="AV466" s="3132">
        <v>2</v>
      </c>
    </row>
    <row r="467" spans="2:48" ht="15.75" customHeight="1">
      <c r="B467" s="2790" t="s">
        <v>8568</v>
      </c>
      <c r="C467" s="3655"/>
      <c r="D467" s="3655"/>
      <c r="E467" s="3655"/>
      <c r="F467" s="3655"/>
      <c r="G467" s="2792" t="s">
        <v>731</v>
      </c>
      <c r="H467" s="2792">
        <v>3</v>
      </c>
      <c r="I467" s="2801"/>
      <c r="J467" s="2801"/>
      <c r="K467" s="2801"/>
      <c r="L467" s="2801"/>
      <c r="M467" s="2801"/>
      <c r="N467" s="2801"/>
      <c r="O467" s="2802"/>
      <c r="P467" s="2800"/>
      <c r="Q467" s="2803"/>
      <c r="R467" s="2801"/>
      <c r="S467" s="2801"/>
      <c r="T467" s="2801"/>
      <c r="U467" s="2801"/>
      <c r="V467" s="2801"/>
      <c r="W467" s="2802"/>
      <c r="Y467" s="3928"/>
      <c r="Z467" s="3929"/>
      <c r="AA467" s="3929"/>
      <c r="AB467" s="3929"/>
      <c r="AC467" s="3929"/>
      <c r="AD467" s="3929"/>
      <c r="AE467" s="3929"/>
      <c r="AF467" s="3929"/>
      <c r="AG467" s="3929"/>
      <c r="AH467" s="3929"/>
      <c r="AI467" s="3929"/>
      <c r="AJ467" s="3929"/>
      <c r="AK467" s="3929"/>
      <c r="AL467" s="3929"/>
      <c r="AM467" s="3929"/>
      <c r="AN467" s="4369"/>
      <c r="AO467" s="3930"/>
      <c r="AP467" s="3930"/>
      <c r="AR467" s="2548" t="s">
        <v>8569</v>
      </c>
      <c r="AU467" s="425" t="str">
        <f t="shared" si="8"/>
        <v>Please complete all cells in row</v>
      </c>
      <c r="AV467" s="3132">
        <v>2</v>
      </c>
    </row>
    <row r="468" spans="2:48" ht="15.75" customHeight="1">
      <c r="B468" s="2790" t="s">
        <v>8570</v>
      </c>
      <c r="C468" s="3655"/>
      <c r="D468" s="3655"/>
      <c r="E468" s="3655"/>
      <c r="F468" s="3655"/>
      <c r="G468" s="2792" t="s">
        <v>731</v>
      </c>
      <c r="H468" s="2792">
        <v>3</v>
      </c>
      <c r="I468" s="2801"/>
      <c r="J468" s="2801"/>
      <c r="K468" s="2801"/>
      <c r="L468" s="2801"/>
      <c r="M468" s="2801"/>
      <c r="N468" s="2801"/>
      <c r="O468" s="2802"/>
      <c r="P468" s="2800"/>
      <c r="Q468" s="2803"/>
      <c r="R468" s="2801"/>
      <c r="S468" s="2801"/>
      <c r="T468" s="2801"/>
      <c r="U468" s="2801"/>
      <c r="V468" s="2801"/>
      <c r="W468" s="2802"/>
      <c r="Y468" s="3928"/>
      <c r="Z468" s="3929"/>
      <c r="AA468" s="3929"/>
      <c r="AB468" s="3929"/>
      <c r="AC468" s="3929"/>
      <c r="AD468" s="3929"/>
      <c r="AE468" s="3929"/>
      <c r="AF468" s="3929"/>
      <c r="AG468" s="3929"/>
      <c r="AH468" s="3929"/>
      <c r="AI468" s="3929"/>
      <c r="AJ468" s="3929"/>
      <c r="AK468" s="3929"/>
      <c r="AL468" s="3929"/>
      <c r="AM468" s="3929"/>
      <c r="AN468" s="4369"/>
      <c r="AO468" s="3930"/>
      <c r="AP468" s="3930"/>
      <c r="AR468" s="2548" t="s">
        <v>8571</v>
      </c>
      <c r="AU468" s="425" t="str">
        <f t="shared" si="8"/>
        <v>Please complete all cells in row</v>
      </c>
      <c r="AV468" s="3132">
        <v>2</v>
      </c>
    </row>
    <row r="469" spans="2:48" ht="15.75" customHeight="1">
      <c r="B469" s="2790" t="s">
        <v>8572</v>
      </c>
      <c r="C469" s="3655"/>
      <c r="D469" s="3655"/>
      <c r="E469" s="3655"/>
      <c r="F469" s="3655"/>
      <c r="G469" s="2792" t="s">
        <v>731</v>
      </c>
      <c r="H469" s="2792">
        <v>3</v>
      </c>
      <c r="I469" s="2801"/>
      <c r="J469" s="2801"/>
      <c r="K469" s="2801"/>
      <c r="L469" s="2801"/>
      <c r="M469" s="2801"/>
      <c r="N469" s="2801"/>
      <c r="O469" s="2802"/>
      <c r="P469" s="2800"/>
      <c r="Q469" s="2803"/>
      <c r="R469" s="2801"/>
      <c r="S469" s="2801"/>
      <c r="T469" s="2801"/>
      <c r="U469" s="2801"/>
      <c r="V469" s="2801"/>
      <c r="W469" s="2802"/>
      <c r="Y469" s="3928"/>
      <c r="Z469" s="3929"/>
      <c r="AA469" s="3929"/>
      <c r="AB469" s="3929"/>
      <c r="AC469" s="3929"/>
      <c r="AD469" s="3929"/>
      <c r="AE469" s="3929"/>
      <c r="AF469" s="3929"/>
      <c r="AG469" s="3929"/>
      <c r="AH469" s="3929"/>
      <c r="AI469" s="3929"/>
      <c r="AJ469" s="3929"/>
      <c r="AK469" s="3929"/>
      <c r="AL469" s="3929"/>
      <c r="AM469" s="3929"/>
      <c r="AN469" s="4369"/>
      <c r="AO469" s="3930"/>
      <c r="AP469" s="3930"/>
      <c r="AR469" s="2548" t="s">
        <v>8573</v>
      </c>
      <c r="AU469" s="425" t="str">
        <f t="shared" si="8"/>
        <v>Please complete all cells in row</v>
      </c>
      <c r="AV469" s="3132">
        <v>2</v>
      </c>
    </row>
    <row r="470" spans="2:48" ht="15.75" customHeight="1">
      <c r="B470" s="2790" t="s">
        <v>8574</v>
      </c>
      <c r="C470" s="3655"/>
      <c r="D470" s="3655"/>
      <c r="E470" s="3655"/>
      <c r="F470" s="3655"/>
      <c r="G470" s="2792" t="s">
        <v>731</v>
      </c>
      <c r="H470" s="2792">
        <v>3</v>
      </c>
      <c r="I470" s="2801"/>
      <c r="J470" s="2801"/>
      <c r="K470" s="2801"/>
      <c r="L470" s="2801"/>
      <c r="M470" s="2801"/>
      <c r="N470" s="2801"/>
      <c r="O470" s="2802"/>
      <c r="P470" s="2800"/>
      <c r="Q470" s="2803"/>
      <c r="R470" s="2801"/>
      <c r="S470" s="2801"/>
      <c r="T470" s="2801"/>
      <c r="U470" s="2801"/>
      <c r="V470" s="2801"/>
      <c r="W470" s="2802"/>
      <c r="Y470" s="3928"/>
      <c r="Z470" s="3929"/>
      <c r="AA470" s="3929"/>
      <c r="AB470" s="3929"/>
      <c r="AC470" s="3929"/>
      <c r="AD470" s="3929"/>
      <c r="AE470" s="3929"/>
      <c r="AF470" s="3929"/>
      <c r="AG470" s="3929"/>
      <c r="AH470" s="3929"/>
      <c r="AI470" s="3929"/>
      <c r="AJ470" s="3929"/>
      <c r="AK470" s="3929"/>
      <c r="AL470" s="3931"/>
      <c r="AM470" s="3929"/>
      <c r="AN470" s="4369"/>
      <c r="AO470" s="3930"/>
      <c r="AP470" s="3930"/>
      <c r="AR470" s="2548" t="s">
        <v>8575</v>
      </c>
      <c r="AU470" s="425" t="str">
        <f t="shared" si="8"/>
        <v>Please complete all cells in row</v>
      </c>
      <c r="AV470" s="3132">
        <v>2</v>
      </c>
    </row>
    <row r="471" spans="2:48" ht="15.75" customHeight="1">
      <c r="B471" s="2790" t="s">
        <v>8576</v>
      </c>
      <c r="C471" s="3655"/>
      <c r="D471" s="3655"/>
      <c r="E471" s="3655"/>
      <c r="F471" s="3655"/>
      <c r="G471" s="2792" t="s">
        <v>731</v>
      </c>
      <c r="H471" s="2792">
        <v>3</v>
      </c>
      <c r="I471" s="2801"/>
      <c r="J471" s="2801"/>
      <c r="K471" s="2801"/>
      <c r="L471" s="2801"/>
      <c r="M471" s="2801"/>
      <c r="N471" s="2801"/>
      <c r="O471" s="2802"/>
      <c r="P471" s="2800"/>
      <c r="Q471" s="2803"/>
      <c r="R471" s="2801"/>
      <c r="S471" s="2801"/>
      <c r="T471" s="2801"/>
      <c r="U471" s="2801"/>
      <c r="V471" s="2801"/>
      <c r="W471" s="2802"/>
      <c r="Y471" s="3928"/>
      <c r="Z471" s="3929"/>
      <c r="AA471" s="3929"/>
      <c r="AB471" s="3929"/>
      <c r="AC471" s="3929"/>
      <c r="AD471" s="3929"/>
      <c r="AE471" s="3929"/>
      <c r="AF471" s="3929"/>
      <c r="AG471" s="3929"/>
      <c r="AH471" s="3929"/>
      <c r="AI471" s="3929"/>
      <c r="AJ471" s="3929"/>
      <c r="AK471" s="3929"/>
      <c r="AL471" s="3929"/>
      <c r="AM471" s="3929"/>
      <c r="AN471" s="4369"/>
      <c r="AO471" s="3930"/>
      <c r="AP471" s="3930"/>
      <c r="AR471" s="2548" t="s">
        <v>8577</v>
      </c>
      <c r="AU471" s="425" t="str">
        <f t="shared" si="8"/>
        <v>Please complete all cells in row</v>
      </c>
      <c r="AV471" s="3132">
        <v>2</v>
      </c>
    </row>
    <row r="472" spans="2:48" ht="15.75" customHeight="1">
      <c r="B472" s="2790" t="s">
        <v>8578</v>
      </c>
      <c r="C472" s="3655"/>
      <c r="D472" s="3655"/>
      <c r="E472" s="3655"/>
      <c r="F472" s="3655"/>
      <c r="G472" s="2792" t="s">
        <v>731</v>
      </c>
      <c r="H472" s="2792">
        <v>3</v>
      </c>
      <c r="I472" s="2801"/>
      <c r="J472" s="2801"/>
      <c r="K472" s="2801"/>
      <c r="L472" s="2801"/>
      <c r="M472" s="2801"/>
      <c r="N472" s="2801"/>
      <c r="O472" s="2802"/>
      <c r="P472" s="2800"/>
      <c r="Q472" s="2803"/>
      <c r="R472" s="2801"/>
      <c r="S472" s="2801"/>
      <c r="T472" s="2801"/>
      <c r="U472" s="2801"/>
      <c r="V472" s="2801"/>
      <c r="W472" s="2802"/>
      <c r="Y472" s="3928"/>
      <c r="Z472" s="3929"/>
      <c r="AA472" s="3929"/>
      <c r="AB472" s="3929"/>
      <c r="AC472" s="3929"/>
      <c r="AD472" s="3929"/>
      <c r="AE472" s="3929"/>
      <c r="AF472" s="3929"/>
      <c r="AG472" s="3929"/>
      <c r="AH472" s="3929"/>
      <c r="AI472" s="3929"/>
      <c r="AJ472" s="3929"/>
      <c r="AK472" s="3929"/>
      <c r="AL472" s="3929"/>
      <c r="AM472" s="3929"/>
      <c r="AN472" s="4369"/>
      <c r="AO472" s="3930"/>
      <c r="AP472" s="3930"/>
      <c r="AR472" s="2548" t="s">
        <v>8579</v>
      </c>
      <c r="AU472" s="425" t="str">
        <f t="shared" si="8"/>
        <v>Please complete all cells in row</v>
      </c>
      <c r="AV472" s="3132">
        <v>2</v>
      </c>
    </row>
    <row r="473" spans="2:48" ht="15.75" customHeight="1">
      <c r="B473" s="2790" t="s">
        <v>8580</v>
      </c>
      <c r="C473" s="3655"/>
      <c r="D473" s="3655"/>
      <c r="E473" s="3655"/>
      <c r="F473" s="3655"/>
      <c r="G473" s="2792" t="s">
        <v>731</v>
      </c>
      <c r="H473" s="2792">
        <v>3</v>
      </c>
      <c r="I473" s="2801"/>
      <c r="J473" s="2801"/>
      <c r="K473" s="2801"/>
      <c r="L473" s="2801"/>
      <c r="M473" s="2801"/>
      <c r="N473" s="2801"/>
      <c r="O473" s="2802"/>
      <c r="P473" s="2800"/>
      <c r="Q473" s="2803"/>
      <c r="R473" s="2801"/>
      <c r="S473" s="2801"/>
      <c r="T473" s="2801"/>
      <c r="U473" s="2801"/>
      <c r="V473" s="2801"/>
      <c r="W473" s="2802"/>
      <c r="Y473" s="3928"/>
      <c r="Z473" s="3929"/>
      <c r="AA473" s="3929"/>
      <c r="AB473" s="3929"/>
      <c r="AC473" s="3929"/>
      <c r="AD473" s="3929"/>
      <c r="AE473" s="3929"/>
      <c r="AF473" s="3929"/>
      <c r="AG473" s="3929"/>
      <c r="AH473" s="3929"/>
      <c r="AI473" s="3929"/>
      <c r="AJ473" s="3929"/>
      <c r="AK473" s="3929"/>
      <c r="AL473" s="3931"/>
      <c r="AM473" s="3929"/>
      <c r="AN473" s="4369"/>
      <c r="AO473" s="3930"/>
      <c r="AP473" s="3930"/>
      <c r="AR473" s="2548" t="s">
        <v>8581</v>
      </c>
      <c r="AU473" s="425" t="str">
        <f t="shared" si="8"/>
        <v>Please complete all cells in row</v>
      </c>
      <c r="AV473" s="3132">
        <v>2</v>
      </c>
    </row>
    <row r="474" spans="2:48" ht="15.75" customHeight="1">
      <c r="B474" s="2790" t="s">
        <v>8582</v>
      </c>
      <c r="C474" s="3655"/>
      <c r="D474" s="3655"/>
      <c r="E474" s="3655"/>
      <c r="F474" s="3655"/>
      <c r="G474" s="2792" t="s">
        <v>731</v>
      </c>
      <c r="H474" s="2792">
        <v>3</v>
      </c>
      <c r="I474" s="2801"/>
      <c r="J474" s="2801"/>
      <c r="K474" s="2801"/>
      <c r="L474" s="2801"/>
      <c r="M474" s="2801"/>
      <c r="N474" s="2801"/>
      <c r="O474" s="2802"/>
      <c r="P474" s="2800"/>
      <c r="Q474" s="2803"/>
      <c r="R474" s="2801"/>
      <c r="S474" s="2801"/>
      <c r="T474" s="2801"/>
      <c r="U474" s="2801"/>
      <c r="V474" s="2801"/>
      <c r="W474" s="2802"/>
      <c r="Y474" s="3928"/>
      <c r="Z474" s="3929"/>
      <c r="AA474" s="3929"/>
      <c r="AB474" s="3929"/>
      <c r="AC474" s="3929"/>
      <c r="AD474" s="3929"/>
      <c r="AE474" s="3929"/>
      <c r="AF474" s="3929"/>
      <c r="AG474" s="3929"/>
      <c r="AH474" s="3929"/>
      <c r="AI474" s="3929"/>
      <c r="AJ474" s="3929"/>
      <c r="AK474" s="3929"/>
      <c r="AL474" s="3929"/>
      <c r="AM474" s="3929"/>
      <c r="AN474" s="4369"/>
      <c r="AO474" s="3930"/>
      <c r="AP474" s="3930"/>
      <c r="AR474" s="2548" t="s">
        <v>8583</v>
      </c>
      <c r="AU474" s="425" t="str">
        <f t="shared" si="8"/>
        <v>Please complete all cells in row</v>
      </c>
      <c r="AV474" s="3132">
        <v>2</v>
      </c>
    </row>
    <row r="475" spans="2:48" ht="15.75" customHeight="1">
      <c r="B475" s="2790" t="s">
        <v>8584</v>
      </c>
      <c r="C475" s="3655"/>
      <c r="D475" s="3655"/>
      <c r="E475" s="3655"/>
      <c r="F475" s="3655"/>
      <c r="G475" s="2792" t="s">
        <v>731</v>
      </c>
      <c r="H475" s="2792">
        <v>3</v>
      </c>
      <c r="I475" s="2801"/>
      <c r="J475" s="2801"/>
      <c r="K475" s="2801"/>
      <c r="L475" s="2801"/>
      <c r="M475" s="2801"/>
      <c r="N475" s="2801"/>
      <c r="O475" s="2802"/>
      <c r="P475" s="2800"/>
      <c r="Q475" s="2803"/>
      <c r="R475" s="2801"/>
      <c r="S475" s="2801"/>
      <c r="T475" s="2801"/>
      <c r="U475" s="2801"/>
      <c r="V475" s="2801"/>
      <c r="W475" s="2802"/>
      <c r="Y475" s="3928"/>
      <c r="Z475" s="3929"/>
      <c r="AA475" s="3929"/>
      <c r="AB475" s="3929"/>
      <c r="AC475" s="3929"/>
      <c r="AD475" s="3929"/>
      <c r="AE475" s="3929"/>
      <c r="AF475" s="3929"/>
      <c r="AG475" s="3929"/>
      <c r="AH475" s="3929"/>
      <c r="AI475" s="3929"/>
      <c r="AJ475" s="3929"/>
      <c r="AK475" s="3929"/>
      <c r="AL475" s="3929"/>
      <c r="AM475" s="3929"/>
      <c r="AN475" s="4369"/>
      <c r="AO475" s="3930"/>
      <c r="AP475" s="3930"/>
      <c r="AR475" s="2548" t="s">
        <v>8585</v>
      </c>
      <c r="AU475" s="425" t="str">
        <f t="shared" si="8"/>
        <v>Please complete all cells in row</v>
      </c>
      <c r="AV475" s="3132">
        <v>2</v>
      </c>
    </row>
    <row r="476" spans="2:48" ht="15.75" customHeight="1">
      <c r="B476" s="2790" t="s">
        <v>8586</v>
      </c>
      <c r="C476" s="3655"/>
      <c r="D476" s="3655"/>
      <c r="E476" s="3655"/>
      <c r="F476" s="3655"/>
      <c r="G476" s="2792" t="s">
        <v>731</v>
      </c>
      <c r="H476" s="2792">
        <v>3</v>
      </c>
      <c r="I476" s="2801"/>
      <c r="J476" s="2801"/>
      <c r="K476" s="2801"/>
      <c r="L476" s="2801"/>
      <c r="M476" s="2801"/>
      <c r="N476" s="2801"/>
      <c r="O476" s="2802"/>
      <c r="P476" s="2800"/>
      <c r="Q476" s="2803"/>
      <c r="R476" s="2801"/>
      <c r="S476" s="2801"/>
      <c r="T476" s="2801"/>
      <c r="U476" s="2801"/>
      <c r="V476" s="2801"/>
      <c r="W476" s="2802"/>
      <c r="Y476" s="3928"/>
      <c r="Z476" s="3929"/>
      <c r="AA476" s="3929"/>
      <c r="AB476" s="3929"/>
      <c r="AC476" s="3929"/>
      <c r="AD476" s="3929"/>
      <c r="AE476" s="3929"/>
      <c r="AF476" s="3929"/>
      <c r="AG476" s="3929"/>
      <c r="AH476" s="3929"/>
      <c r="AI476" s="3929"/>
      <c r="AJ476" s="3929"/>
      <c r="AK476" s="3929"/>
      <c r="AL476" s="3929"/>
      <c r="AM476" s="3929"/>
      <c r="AN476" s="4369"/>
      <c r="AO476" s="3930"/>
      <c r="AP476" s="3930"/>
      <c r="AR476" s="2548" t="s">
        <v>8587</v>
      </c>
      <c r="AU476" s="425" t="str">
        <f t="shared" si="8"/>
        <v>Please complete all cells in row</v>
      </c>
      <c r="AV476" s="3132">
        <v>2</v>
      </c>
    </row>
    <row r="477" spans="2:48" ht="15.75" customHeight="1">
      <c r="B477" s="2790" t="s">
        <v>8588</v>
      </c>
      <c r="C477" s="3655"/>
      <c r="D477" s="3655"/>
      <c r="E477" s="3655"/>
      <c r="F477" s="3655"/>
      <c r="G477" s="2792" t="s">
        <v>731</v>
      </c>
      <c r="H477" s="2792">
        <v>3</v>
      </c>
      <c r="I477" s="2801"/>
      <c r="J477" s="2801"/>
      <c r="K477" s="2801"/>
      <c r="L477" s="2801"/>
      <c r="M477" s="2801"/>
      <c r="N477" s="2801"/>
      <c r="O477" s="2802"/>
      <c r="P477" s="2800"/>
      <c r="Q477" s="2803"/>
      <c r="R477" s="2801"/>
      <c r="S477" s="2801"/>
      <c r="T477" s="2801"/>
      <c r="U477" s="2801"/>
      <c r="V477" s="2801"/>
      <c r="W477" s="2802"/>
      <c r="Y477" s="3928"/>
      <c r="Z477" s="3929"/>
      <c r="AA477" s="3929"/>
      <c r="AB477" s="3929"/>
      <c r="AC477" s="3929"/>
      <c r="AD477" s="3929"/>
      <c r="AE477" s="3929"/>
      <c r="AF477" s="3929"/>
      <c r="AG477" s="3929"/>
      <c r="AH477" s="3929"/>
      <c r="AI477" s="3929"/>
      <c r="AJ477" s="3929"/>
      <c r="AK477" s="3929"/>
      <c r="AL477" s="3929"/>
      <c r="AM477" s="3929"/>
      <c r="AN477" s="4369"/>
      <c r="AO477" s="3930"/>
      <c r="AP477" s="3930"/>
      <c r="AR477" s="2548" t="s">
        <v>8589</v>
      </c>
      <c r="AU477" s="425" t="str">
        <f t="shared" si="8"/>
        <v>Please complete all cells in row</v>
      </c>
      <c r="AV477" s="3132">
        <v>2</v>
      </c>
    </row>
    <row r="478" spans="2:48" ht="15.75" customHeight="1">
      <c r="B478" s="2790" t="s">
        <v>8590</v>
      </c>
      <c r="C478" s="3655"/>
      <c r="D478" s="3655"/>
      <c r="E478" s="3655"/>
      <c r="F478" s="3655"/>
      <c r="G478" s="2792" t="s">
        <v>731</v>
      </c>
      <c r="H478" s="2792">
        <v>3</v>
      </c>
      <c r="I478" s="2801"/>
      <c r="J478" s="2801"/>
      <c r="K478" s="2801"/>
      <c r="L478" s="2801"/>
      <c r="M478" s="2801"/>
      <c r="N478" s="2801"/>
      <c r="O478" s="2802"/>
      <c r="P478" s="2800"/>
      <c r="Q478" s="2803"/>
      <c r="R478" s="2801"/>
      <c r="S478" s="2801"/>
      <c r="T478" s="2801"/>
      <c r="U478" s="2801"/>
      <c r="V478" s="2801"/>
      <c r="W478" s="2802"/>
      <c r="Y478" s="3928"/>
      <c r="Z478" s="3929"/>
      <c r="AA478" s="3929"/>
      <c r="AB478" s="3929"/>
      <c r="AC478" s="3929"/>
      <c r="AD478" s="3929"/>
      <c r="AE478" s="3929"/>
      <c r="AF478" s="3929"/>
      <c r="AG478" s="3929"/>
      <c r="AH478" s="3929"/>
      <c r="AI478" s="3929"/>
      <c r="AJ478" s="3929"/>
      <c r="AK478" s="3929"/>
      <c r="AL478" s="3929"/>
      <c r="AM478" s="3929"/>
      <c r="AN478" s="4369"/>
      <c r="AO478" s="3930"/>
      <c r="AP478" s="3930"/>
      <c r="AR478" s="2548" t="s">
        <v>8591</v>
      </c>
      <c r="AU478" s="425" t="str">
        <f t="shared" si="8"/>
        <v>Please complete all cells in row</v>
      </c>
      <c r="AV478" s="3132">
        <v>2</v>
      </c>
    </row>
    <row r="479" spans="2:48" ht="15.75" customHeight="1">
      <c r="B479" s="2790" t="s">
        <v>8592</v>
      </c>
      <c r="C479" s="3655"/>
      <c r="D479" s="3655"/>
      <c r="E479" s="3655"/>
      <c r="F479" s="3655"/>
      <c r="G479" s="2792" t="s">
        <v>731</v>
      </c>
      <c r="H479" s="2792">
        <v>3</v>
      </c>
      <c r="I479" s="2801"/>
      <c r="J479" s="2801"/>
      <c r="K479" s="2801"/>
      <c r="L479" s="2801"/>
      <c r="M479" s="2801"/>
      <c r="N479" s="2801"/>
      <c r="O479" s="2802"/>
      <c r="P479" s="2800"/>
      <c r="Q479" s="2803"/>
      <c r="R479" s="2801"/>
      <c r="S479" s="2801"/>
      <c r="T479" s="2801"/>
      <c r="U479" s="2801"/>
      <c r="V479" s="2801"/>
      <c r="W479" s="2802"/>
      <c r="Y479" s="3928"/>
      <c r="Z479" s="3929"/>
      <c r="AA479" s="3929"/>
      <c r="AB479" s="3929"/>
      <c r="AC479" s="3929"/>
      <c r="AD479" s="3929"/>
      <c r="AE479" s="3929"/>
      <c r="AF479" s="3929"/>
      <c r="AG479" s="3929"/>
      <c r="AH479" s="3929"/>
      <c r="AI479" s="3929"/>
      <c r="AJ479" s="3929"/>
      <c r="AK479" s="3929"/>
      <c r="AL479" s="3929"/>
      <c r="AM479" s="3929"/>
      <c r="AN479" s="4369"/>
      <c r="AO479" s="3930"/>
      <c r="AP479" s="3930"/>
      <c r="AR479" s="2548" t="s">
        <v>8593</v>
      </c>
      <c r="AU479" s="425" t="str">
        <f t="shared" si="8"/>
        <v>Please complete all cells in row</v>
      </c>
      <c r="AV479" s="3132">
        <v>2</v>
      </c>
    </row>
    <row r="480" spans="2:48" ht="15.75" customHeight="1">
      <c r="B480" s="2790" t="s">
        <v>8594</v>
      </c>
      <c r="C480" s="3655"/>
      <c r="D480" s="3655"/>
      <c r="E480" s="3655"/>
      <c r="F480" s="3655"/>
      <c r="G480" s="2792" t="s">
        <v>731</v>
      </c>
      <c r="H480" s="2792">
        <v>3</v>
      </c>
      <c r="I480" s="2801"/>
      <c r="J480" s="2801"/>
      <c r="K480" s="2801"/>
      <c r="L480" s="2801"/>
      <c r="M480" s="2801"/>
      <c r="N480" s="2801"/>
      <c r="O480" s="2802"/>
      <c r="P480" s="2800"/>
      <c r="Q480" s="2803"/>
      <c r="R480" s="2801"/>
      <c r="S480" s="2801"/>
      <c r="T480" s="2801"/>
      <c r="U480" s="2801"/>
      <c r="V480" s="2801"/>
      <c r="W480" s="2802"/>
      <c r="Y480" s="3928"/>
      <c r="Z480" s="3929"/>
      <c r="AA480" s="3929"/>
      <c r="AB480" s="3929"/>
      <c r="AC480" s="3929"/>
      <c r="AD480" s="3929"/>
      <c r="AE480" s="3929"/>
      <c r="AF480" s="3929"/>
      <c r="AG480" s="3929"/>
      <c r="AH480" s="3929"/>
      <c r="AI480" s="3929"/>
      <c r="AJ480" s="3929"/>
      <c r="AK480" s="3929"/>
      <c r="AL480" s="3929"/>
      <c r="AM480" s="3929"/>
      <c r="AN480" s="4369"/>
      <c r="AO480" s="3930"/>
      <c r="AP480" s="3930"/>
      <c r="AR480" s="2548" t="s">
        <v>8595</v>
      </c>
      <c r="AU480" s="425" t="str">
        <f t="shared" si="8"/>
        <v>Please complete all cells in row</v>
      </c>
      <c r="AV480" s="3132">
        <v>2</v>
      </c>
    </row>
    <row r="481" spans="2:48" ht="15.75" customHeight="1">
      <c r="B481" s="2790" t="s">
        <v>8596</v>
      </c>
      <c r="C481" s="3655"/>
      <c r="D481" s="3655"/>
      <c r="E481" s="3655"/>
      <c r="F481" s="3655"/>
      <c r="G481" s="2792" t="s">
        <v>731</v>
      </c>
      <c r="H481" s="2792">
        <v>3</v>
      </c>
      <c r="I481" s="2801"/>
      <c r="J481" s="2801"/>
      <c r="K481" s="2801"/>
      <c r="L481" s="2801"/>
      <c r="M481" s="2801"/>
      <c r="N481" s="2801"/>
      <c r="O481" s="2802"/>
      <c r="P481" s="2800"/>
      <c r="Q481" s="2803"/>
      <c r="R481" s="2801"/>
      <c r="S481" s="2801"/>
      <c r="T481" s="2801"/>
      <c r="U481" s="2801"/>
      <c r="V481" s="2801"/>
      <c r="W481" s="2802"/>
      <c r="Y481" s="3928"/>
      <c r="Z481" s="3929"/>
      <c r="AA481" s="3929"/>
      <c r="AB481" s="3929"/>
      <c r="AC481" s="3929"/>
      <c r="AD481" s="3929"/>
      <c r="AE481" s="3929"/>
      <c r="AF481" s="3929"/>
      <c r="AG481" s="3929"/>
      <c r="AH481" s="3929"/>
      <c r="AI481" s="3929"/>
      <c r="AJ481" s="3929"/>
      <c r="AK481" s="3929"/>
      <c r="AL481" s="3929"/>
      <c r="AM481" s="3929"/>
      <c r="AN481" s="4369"/>
      <c r="AO481" s="3930"/>
      <c r="AP481" s="3930"/>
      <c r="AR481" s="2548" t="s">
        <v>8597</v>
      </c>
      <c r="AU481" s="425" t="str">
        <f t="shared" si="8"/>
        <v>Please complete all cells in row</v>
      </c>
      <c r="AV481" s="3132">
        <v>2</v>
      </c>
    </row>
    <row r="482" spans="2:48" ht="15.75" customHeight="1">
      <c r="B482" s="2790" t="s">
        <v>8598</v>
      </c>
      <c r="C482" s="3655"/>
      <c r="D482" s="3655"/>
      <c r="E482" s="3655"/>
      <c r="F482" s="3655"/>
      <c r="G482" s="2792" t="s">
        <v>731</v>
      </c>
      <c r="H482" s="2792">
        <v>3</v>
      </c>
      <c r="I482" s="2801"/>
      <c r="J482" s="2801"/>
      <c r="K482" s="2801"/>
      <c r="L482" s="2801"/>
      <c r="M482" s="2801"/>
      <c r="N482" s="2801"/>
      <c r="O482" s="2802"/>
      <c r="P482" s="2800"/>
      <c r="Q482" s="2803"/>
      <c r="R482" s="2801"/>
      <c r="S482" s="2801"/>
      <c r="T482" s="2801"/>
      <c r="U482" s="2801"/>
      <c r="V482" s="2801"/>
      <c r="W482" s="2802"/>
      <c r="Y482" s="3928"/>
      <c r="Z482" s="3929"/>
      <c r="AA482" s="3929"/>
      <c r="AB482" s="3929"/>
      <c r="AC482" s="3929"/>
      <c r="AD482" s="3929"/>
      <c r="AE482" s="3929"/>
      <c r="AF482" s="3929"/>
      <c r="AG482" s="3929"/>
      <c r="AH482" s="3929"/>
      <c r="AI482" s="3929"/>
      <c r="AJ482" s="3929"/>
      <c r="AK482" s="3929"/>
      <c r="AL482" s="3929"/>
      <c r="AM482" s="3929"/>
      <c r="AN482" s="4369"/>
      <c r="AO482" s="3930"/>
      <c r="AP482" s="3930"/>
      <c r="AR482" s="2548" t="s">
        <v>8599</v>
      </c>
      <c r="AU482" s="425" t="str">
        <f t="shared" si="8"/>
        <v>Please complete all cells in row</v>
      </c>
      <c r="AV482" s="3132">
        <v>2</v>
      </c>
    </row>
    <row r="483" spans="2:48" ht="15.75" customHeight="1">
      <c r="B483" s="2790" t="s">
        <v>8600</v>
      </c>
      <c r="C483" s="3655"/>
      <c r="D483" s="3655"/>
      <c r="E483" s="3655"/>
      <c r="F483" s="3655"/>
      <c r="G483" s="2792" t="s">
        <v>731</v>
      </c>
      <c r="H483" s="2792">
        <v>3</v>
      </c>
      <c r="I483" s="2801"/>
      <c r="J483" s="2801"/>
      <c r="K483" s="2801"/>
      <c r="L483" s="2801"/>
      <c r="M483" s="2801"/>
      <c r="N483" s="2801"/>
      <c r="O483" s="2802"/>
      <c r="P483" s="2800"/>
      <c r="Q483" s="2803"/>
      <c r="R483" s="2801"/>
      <c r="S483" s="2801"/>
      <c r="T483" s="2801"/>
      <c r="U483" s="2801"/>
      <c r="V483" s="2801"/>
      <c r="W483" s="2802"/>
      <c r="Y483" s="3928"/>
      <c r="Z483" s="3929"/>
      <c r="AA483" s="3929"/>
      <c r="AB483" s="3929"/>
      <c r="AC483" s="3929"/>
      <c r="AD483" s="3929"/>
      <c r="AE483" s="3929"/>
      <c r="AF483" s="3929"/>
      <c r="AG483" s="3929"/>
      <c r="AH483" s="3929"/>
      <c r="AI483" s="3929"/>
      <c r="AJ483" s="3929"/>
      <c r="AK483" s="3929"/>
      <c r="AL483" s="3929"/>
      <c r="AM483" s="3929"/>
      <c r="AN483" s="4369"/>
      <c r="AO483" s="3930"/>
      <c r="AP483" s="3930"/>
      <c r="AR483" s="2548" t="s">
        <v>8601</v>
      </c>
      <c r="AU483" s="425" t="str">
        <f t="shared" si="8"/>
        <v>Please complete all cells in row</v>
      </c>
      <c r="AV483" s="3132">
        <v>2</v>
      </c>
    </row>
    <row r="484" spans="2:48" ht="15.75" customHeight="1">
      <c r="B484" s="2790" t="s">
        <v>8602</v>
      </c>
      <c r="C484" s="3655"/>
      <c r="D484" s="3655"/>
      <c r="E484" s="3655"/>
      <c r="F484" s="3655"/>
      <c r="G484" s="2792" t="s">
        <v>731</v>
      </c>
      <c r="H484" s="2792">
        <v>3</v>
      </c>
      <c r="I484" s="2801"/>
      <c r="J484" s="2801"/>
      <c r="K484" s="2801"/>
      <c r="L484" s="2801"/>
      <c r="M484" s="2801"/>
      <c r="N484" s="2801"/>
      <c r="O484" s="2802"/>
      <c r="P484" s="2800"/>
      <c r="Q484" s="2803"/>
      <c r="R484" s="2801"/>
      <c r="S484" s="2801"/>
      <c r="T484" s="2801"/>
      <c r="U484" s="2801"/>
      <c r="V484" s="2801"/>
      <c r="W484" s="2802"/>
      <c r="Y484" s="3928"/>
      <c r="Z484" s="3929"/>
      <c r="AA484" s="3929"/>
      <c r="AB484" s="3929"/>
      <c r="AC484" s="3929"/>
      <c r="AD484" s="3929"/>
      <c r="AE484" s="3929"/>
      <c r="AF484" s="3929"/>
      <c r="AG484" s="3929"/>
      <c r="AH484" s="3929"/>
      <c r="AI484" s="3929"/>
      <c r="AJ484" s="3929"/>
      <c r="AK484" s="3929"/>
      <c r="AL484" s="3929"/>
      <c r="AM484" s="3929"/>
      <c r="AN484" s="4369"/>
      <c r="AO484" s="3930"/>
      <c r="AP484" s="3930"/>
      <c r="AR484" s="2548" t="s">
        <v>8603</v>
      </c>
      <c r="AU484" s="425" t="str">
        <f t="shared" si="8"/>
        <v>Please complete all cells in row</v>
      </c>
      <c r="AV484" s="3132">
        <v>2</v>
      </c>
    </row>
    <row r="485" spans="2:48" ht="15.75" customHeight="1">
      <c r="B485" s="2790" t="s">
        <v>8604</v>
      </c>
      <c r="C485" s="3655"/>
      <c r="D485" s="3655"/>
      <c r="E485" s="3655"/>
      <c r="F485" s="3655"/>
      <c r="G485" s="2792" t="s">
        <v>731</v>
      </c>
      <c r="H485" s="2792">
        <v>3</v>
      </c>
      <c r="I485" s="2801"/>
      <c r="J485" s="2801"/>
      <c r="K485" s="2801"/>
      <c r="L485" s="2801"/>
      <c r="M485" s="2801"/>
      <c r="N485" s="2801"/>
      <c r="O485" s="2802"/>
      <c r="P485" s="2800"/>
      <c r="Q485" s="2803"/>
      <c r="R485" s="2801"/>
      <c r="S485" s="2801"/>
      <c r="T485" s="2801"/>
      <c r="U485" s="2801"/>
      <c r="V485" s="2801"/>
      <c r="W485" s="2802"/>
      <c r="Y485" s="3928"/>
      <c r="Z485" s="3929"/>
      <c r="AA485" s="3929"/>
      <c r="AB485" s="3929"/>
      <c r="AC485" s="3929"/>
      <c r="AD485" s="3929"/>
      <c r="AE485" s="3929"/>
      <c r="AF485" s="3929"/>
      <c r="AG485" s="3929"/>
      <c r="AH485" s="3929"/>
      <c r="AI485" s="3929"/>
      <c r="AJ485" s="3929"/>
      <c r="AK485" s="3929"/>
      <c r="AL485" s="3929"/>
      <c r="AM485" s="3929"/>
      <c r="AN485" s="4369"/>
      <c r="AO485" s="3930"/>
      <c r="AP485" s="3930"/>
      <c r="AR485" s="2548" t="s">
        <v>8605</v>
      </c>
      <c r="AU485" s="425" t="str">
        <f t="shared" si="8"/>
        <v>Please complete all cells in row</v>
      </c>
      <c r="AV485" s="3132">
        <v>2</v>
      </c>
    </row>
    <row r="486" spans="2:48" ht="15.75" customHeight="1">
      <c r="B486" s="2790" t="s">
        <v>8606</v>
      </c>
      <c r="C486" s="3655"/>
      <c r="D486" s="3655"/>
      <c r="E486" s="3655"/>
      <c r="F486" s="3655"/>
      <c r="G486" s="2792" t="s">
        <v>731</v>
      </c>
      <c r="H486" s="2792">
        <v>3</v>
      </c>
      <c r="I486" s="2801"/>
      <c r="J486" s="2801"/>
      <c r="K486" s="2801"/>
      <c r="L486" s="2801"/>
      <c r="M486" s="2801"/>
      <c r="N486" s="2801"/>
      <c r="O486" s="2802"/>
      <c r="P486" s="2800"/>
      <c r="Q486" s="2803"/>
      <c r="R486" s="2801"/>
      <c r="S486" s="2801"/>
      <c r="T486" s="2801"/>
      <c r="U486" s="2801"/>
      <c r="V486" s="2801"/>
      <c r="W486" s="2802"/>
      <c r="Y486" s="3928"/>
      <c r="Z486" s="3929"/>
      <c r="AA486" s="3929"/>
      <c r="AB486" s="3929"/>
      <c r="AC486" s="3929"/>
      <c r="AD486" s="3929"/>
      <c r="AE486" s="3929"/>
      <c r="AF486" s="3929"/>
      <c r="AG486" s="3929"/>
      <c r="AH486" s="3929"/>
      <c r="AI486" s="3929"/>
      <c r="AJ486" s="3929"/>
      <c r="AK486" s="3929"/>
      <c r="AL486" s="3929"/>
      <c r="AM486" s="3929"/>
      <c r="AN486" s="4369"/>
      <c r="AO486" s="3930"/>
      <c r="AP486" s="3930"/>
      <c r="AR486" s="2548" t="s">
        <v>8607</v>
      </c>
      <c r="AU486" s="425" t="str">
        <f t="shared" si="8"/>
        <v>Please complete all cells in row</v>
      </c>
      <c r="AV486" s="3132">
        <v>2</v>
      </c>
    </row>
    <row r="487" spans="2:48" ht="15.75" customHeight="1">
      <c r="B487" s="2790" t="s">
        <v>8608</v>
      </c>
      <c r="C487" s="3655"/>
      <c r="D487" s="3655"/>
      <c r="E487" s="3655"/>
      <c r="F487" s="3655"/>
      <c r="G487" s="2792" t="s">
        <v>731</v>
      </c>
      <c r="H487" s="2792">
        <v>3</v>
      </c>
      <c r="I487" s="2801"/>
      <c r="J487" s="2801"/>
      <c r="K487" s="2801"/>
      <c r="L487" s="2801"/>
      <c r="M487" s="2801"/>
      <c r="N487" s="2801"/>
      <c r="O487" s="2802"/>
      <c r="P487" s="2800"/>
      <c r="Q487" s="2803"/>
      <c r="R487" s="2801"/>
      <c r="S487" s="2801"/>
      <c r="T487" s="2801"/>
      <c r="U487" s="2801"/>
      <c r="V487" s="2801"/>
      <c r="W487" s="2802"/>
      <c r="Y487" s="3928"/>
      <c r="Z487" s="3929"/>
      <c r="AA487" s="3929"/>
      <c r="AB487" s="3929"/>
      <c r="AC487" s="3929"/>
      <c r="AD487" s="3929"/>
      <c r="AE487" s="3929"/>
      <c r="AF487" s="3929"/>
      <c r="AG487" s="3929"/>
      <c r="AH487" s="3929"/>
      <c r="AI487" s="3929"/>
      <c r="AJ487" s="3929"/>
      <c r="AK487" s="3929"/>
      <c r="AL487" s="3929"/>
      <c r="AM487" s="3929"/>
      <c r="AN487" s="4369"/>
      <c r="AO487" s="3930"/>
      <c r="AP487" s="3930"/>
      <c r="AR487" s="2548" t="s">
        <v>8609</v>
      </c>
      <c r="AU487" s="425" t="str">
        <f t="shared" si="8"/>
        <v>Please complete all cells in row</v>
      </c>
      <c r="AV487" s="3132">
        <v>2</v>
      </c>
    </row>
    <row r="488" spans="2:48" ht="15.75" customHeight="1">
      <c r="B488" s="2790" t="s">
        <v>8610</v>
      </c>
      <c r="C488" s="3655"/>
      <c r="D488" s="3655"/>
      <c r="E488" s="3655"/>
      <c r="F488" s="3655"/>
      <c r="G488" s="2792" t="s">
        <v>731</v>
      </c>
      <c r="H488" s="2792">
        <v>3</v>
      </c>
      <c r="I488" s="2801"/>
      <c r="J488" s="2801"/>
      <c r="K488" s="2801"/>
      <c r="L488" s="2801"/>
      <c r="M488" s="2801"/>
      <c r="N488" s="2801"/>
      <c r="O488" s="2802"/>
      <c r="P488" s="2800"/>
      <c r="Q488" s="2803"/>
      <c r="R488" s="2801"/>
      <c r="S488" s="2801"/>
      <c r="T488" s="2801"/>
      <c r="U488" s="2801"/>
      <c r="V488" s="2801"/>
      <c r="W488" s="2802"/>
      <c r="Y488" s="3928"/>
      <c r="Z488" s="3929"/>
      <c r="AA488" s="3929"/>
      <c r="AB488" s="3929"/>
      <c r="AC488" s="3929"/>
      <c r="AD488" s="3929"/>
      <c r="AE488" s="3929"/>
      <c r="AF488" s="3929"/>
      <c r="AG488" s="3929"/>
      <c r="AH488" s="3929"/>
      <c r="AI488" s="3929"/>
      <c r="AJ488" s="3929"/>
      <c r="AK488" s="3929"/>
      <c r="AL488" s="3929"/>
      <c r="AM488" s="3929"/>
      <c r="AN488" s="4369"/>
      <c r="AO488" s="3930"/>
      <c r="AP488" s="3930"/>
      <c r="AR488" s="2548" t="s">
        <v>8611</v>
      </c>
      <c r="AU488" s="425" t="str">
        <f t="shared" si="8"/>
        <v>Please complete all cells in row</v>
      </c>
      <c r="AV488" s="3132">
        <v>2</v>
      </c>
    </row>
    <row r="489" spans="2:48" ht="15.75" customHeight="1">
      <c r="B489" s="2790" t="s">
        <v>8612</v>
      </c>
      <c r="C489" s="3655"/>
      <c r="D489" s="3655"/>
      <c r="E489" s="3655"/>
      <c r="F489" s="3655"/>
      <c r="G489" s="2792" t="s">
        <v>731</v>
      </c>
      <c r="H489" s="2792">
        <v>3</v>
      </c>
      <c r="I489" s="2801"/>
      <c r="J489" s="2801"/>
      <c r="K489" s="2801"/>
      <c r="L489" s="2801"/>
      <c r="M489" s="2801"/>
      <c r="N489" s="2801"/>
      <c r="O489" s="2802"/>
      <c r="P489" s="2800"/>
      <c r="Q489" s="2803"/>
      <c r="R489" s="2801"/>
      <c r="S489" s="2801"/>
      <c r="T489" s="2801"/>
      <c r="U489" s="2801"/>
      <c r="V489" s="2801"/>
      <c r="W489" s="2802"/>
      <c r="Y489" s="3928"/>
      <c r="Z489" s="3929"/>
      <c r="AA489" s="3929"/>
      <c r="AB489" s="3929"/>
      <c r="AC489" s="3929"/>
      <c r="AD489" s="3929"/>
      <c r="AE489" s="3929"/>
      <c r="AF489" s="3929"/>
      <c r="AG489" s="3929"/>
      <c r="AH489" s="3929"/>
      <c r="AI489" s="3929"/>
      <c r="AJ489" s="3929"/>
      <c r="AK489" s="3929"/>
      <c r="AL489" s="3931"/>
      <c r="AM489" s="3929"/>
      <c r="AN489" s="4369"/>
      <c r="AO489" s="3930"/>
      <c r="AP489" s="3930"/>
      <c r="AR489" s="2548" t="s">
        <v>8613</v>
      </c>
      <c r="AU489" s="425" t="str">
        <f t="shared" si="8"/>
        <v>Please complete all cells in row</v>
      </c>
      <c r="AV489" s="3132">
        <v>2</v>
      </c>
    </row>
    <row r="490" spans="2:48" ht="15.75" customHeight="1">
      <c r="B490" s="2790" t="s">
        <v>8614</v>
      </c>
      <c r="C490" s="3655"/>
      <c r="D490" s="3655"/>
      <c r="E490" s="3655"/>
      <c r="F490" s="3655"/>
      <c r="G490" s="2792" t="s">
        <v>731</v>
      </c>
      <c r="H490" s="2792">
        <v>3</v>
      </c>
      <c r="I490" s="2801"/>
      <c r="J490" s="2801"/>
      <c r="K490" s="2801"/>
      <c r="L490" s="2801"/>
      <c r="M490" s="2801"/>
      <c r="N490" s="2801"/>
      <c r="O490" s="2802"/>
      <c r="P490" s="2800"/>
      <c r="Q490" s="2803"/>
      <c r="R490" s="2801"/>
      <c r="S490" s="2801"/>
      <c r="T490" s="2801"/>
      <c r="U490" s="2801"/>
      <c r="V490" s="2801"/>
      <c r="W490" s="2802"/>
      <c r="Y490" s="3928"/>
      <c r="Z490" s="3929"/>
      <c r="AA490" s="3929"/>
      <c r="AB490" s="3929"/>
      <c r="AC490" s="3929"/>
      <c r="AD490" s="3929"/>
      <c r="AE490" s="3929"/>
      <c r="AF490" s="3929"/>
      <c r="AG490" s="3929"/>
      <c r="AH490" s="3929"/>
      <c r="AI490" s="3929"/>
      <c r="AJ490" s="3929"/>
      <c r="AK490" s="3929"/>
      <c r="AL490" s="3929"/>
      <c r="AM490" s="3929"/>
      <c r="AN490" s="4369"/>
      <c r="AO490" s="3930"/>
      <c r="AP490" s="3930"/>
      <c r="AR490" s="2548" t="s">
        <v>8615</v>
      </c>
      <c r="AU490" s="425" t="str">
        <f t="shared" si="8"/>
        <v>Please complete all cells in row</v>
      </c>
      <c r="AV490" s="3132">
        <v>2</v>
      </c>
    </row>
    <row r="491" spans="2:48" ht="15.75" customHeight="1">
      <c r="B491" s="2790" t="s">
        <v>8616</v>
      </c>
      <c r="C491" s="3655"/>
      <c r="D491" s="3655"/>
      <c r="E491" s="3655"/>
      <c r="F491" s="3655"/>
      <c r="G491" s="2792" t="s">
        <v>731</v>
      </c>
      <c r="H491" s="2792">
        <v>3</v>
      </c>
      <c r="I491" s="2801"/>
      <c r="J491" s="2801"/>
      <c r="K491" s="2801"/>
      <c r="L491" s="2801"/>
      <c r="M491" s="2801"/>
      <c r="N491" s="2801"/>
      <c r="O491" s="2802"/>
      <c r="P491" s="2800"/>
      <c r="Q491" s="2803"/>
      <c r="R491" s="2801"/>
      <c r="S491" s="2801"/>
      <c r="T491" s="2801"/>
      <c r="U491" s="2801"/>
      <c r="V491" s="2801"/>
      <c r="W491" s="2802"/>
      <c r="Y491" s="3928"/>
      <c r="Z491" s="3929"/>
      <c r="AA491" s="3929"/>
      <c r="AB491" s="3929"/>
      <c r="AC491" s="3929"/>
      <c r="AD491" s="3929"/>
      <c r="AE491" s="3929"/>
      <c r="AF491" s="3929"/>
      <c r="AG491" s="3929"/>
      <c r="AH491" s="3929"/>
      <c r="AI491" s="3929"/>
      <c r="AJ491" s="3929"/>
      <c r="AK491" s="3929"/>
      <c r="AL491" s="3929"/>
      <c r="AM491" s="3929"/>
      <c r="AN491" s="4369"/>
      <c r="AO491" s="3930"/>
      <c r="AP491" s="3930"/>
      <c r="AR491" s="2548" t="s">
        <v>8617</v>
      </c>
      <c r="AU491" s="425" t="str">
        <f t="shared" si="8"/>
        <v>Please complete all cells in row</v>
      </c>
      <c r="AV491" s="3132">
        <v>2</v>
      </c>
    </row>
    <row r="492" spans="2:48" ht="15.75" customHeight="1">
      <c r="B492" s="2790" t="s">
        <v>8618</v>
      </c>
      <c r="C492" s="3655"/>
      <c r="D492" s="3655"/>
      <c r="E492" s="3655"/>
      <c r="F492" s="3655"/>
      <c r="G492" s="2792" t="s">
        <v>731</v>
      </c>
      <c r="H492" s="2792">
        <v>3</v>
      </c>
      <c r="I492" s="2801"/>
      <c r="J492" s="2801"/>
      <c r="K492" s="2801"/>
      <c r="L492" s="2801"/>
      <c r="M492" s="2801"/>
      <c r="N492" s="2801"/>
      <c r="O492" s="2802"/>
      <c r="P492" s="2800"/>
      <c r="Q492" s="2803"/>
      <c r="R492" s="2801"/>
      <c r="S492" s="2801"/>
      <c r="T492" s="2801"/>
      <c r="U492" s="2801"/>
      <c r="V492" s="2801"/>
      <c r="W492" s="2802"/>
      <c r="Y492" s="3928"/>
      <c r="Z492" s="3929"/>
      <c r="AA492" s="3929"/>
      <c r="AB492" s="3929"/>
      <c r="AC492" s="3929"/>
      <c r="AD492" s="3929"/>
      <c r="AE492" s="3929"/>
      <c r="AF492" s="3929"/>
      <c r="AG492" s="3929"/>
      <c r="AH492" s="3929"/>
      <c r="AI492" s="3929"/>
      <c r="AJ492" s="3929"/>
      <c r="AK492" s="3929"/>
      <c r="AL492" s="3929"/>
      <c r="AM492" s="3929"/>
      <c r="AN492" s="4369"/>
      <c r="AO492" s="3930"/>
      <c r="AP492" s="3930"/>
      <c r="AR492" s="2548" t="s">
        <v>8619</v>
      </c>
      <c r="AU492" s="425" t="str">
        <f t="shared" si="8"/>
        <v>Please complete all cells in row</v>
      </c>
      <c r="AV492" s="3132">
        <v>2</v>
      </c>
    </row>
    <row r="493" spans="2:48" ht="15.75" customHeight="1">
      <c r="B493" s="2790" t="s">
        <v>8620</v>
      </c>
      <c r="C493" s="3655"/>
      <c r="D493" s="3655"/>
      <c r="E493" s="3655"/>
      <c r="F493" s="3655"/>
      <c r="G493" s="2792" t="s">
        <v>731</v>
      </c>
      <c r="H493" s="2792">
        <v>3</v>
      </c>
      <c r="I493" s="2801"/>
      <c r="J493" s="2801"/>
      <c r="K493" s="2801"/>
      <c r="L493" s="2801"/>
      <c r="M493" s="2801"/>
      <c r="N493" s="2801"/>
      <c r="O493" s="2802"/>
      <c r="P493" s="2800"/>
      <c r="Q493" s="2803"/>
      <c r="R493" s="2801"/>
      <c r="S493" s="2801"/>
      <c r="T493" s="2801"/>
      <c r="U493" s="2801"/>
      <c r="V493" s="2801"/>
      <c r="W493" s="2802"/>
      <c r="Y493" s="3928"/>
      <c r="Z493" s="3929"/>
      <c r="AA493" s="3929"/>
      <c r="AB493" s="3929"/>
      <c r="AC493" s="3929"/>
      <c r="AD493" s="3929"/>
      <c r="AE493" s="3929"/>
      <c r="AF493" s="3929"/>
      <c r="AG493" s="3929"/>
      <c r="AH493" s="3929"/>
      <c r="AI493" s="3929"/>
      <c r="AJ493" s="3929"/>
      <c r="AK493" s="3929"/>
      <c r="AL493" s="3929"/>
      <c r="AM493" s="3929"/>
      <c r="AN493" s="4369"/>
      <c r="AO493" s="3930"/>
      <c r="AP493" s="3930"/>
      <c r="AR493" s="2548" t="s">
        <v>8621</v>
      </c>
      <c r="AU493" s="425" t="str">
        <f t="shared" si="8"/>
        <v>Please complete all cells in row</v>
      </c>
      <c r="AV493" s="3132">
        <v>2</v>
      </c>
    </row>
    <row r="494" spans="2:48" ht="15.75" customHeight="1">
      <c r="B494" s="2790" t="s">
        <v>8622</v>
      </c>
      <c r="C494" s="3655"/>
      <c r="D494" s="3655"/>
      <c r="E494" s="3655"/>
      <c r="F494" s="3655"/>
      <c r="G494" s="2792" t="s">
        <v>731</v>
      </c>
      <c r="H494" s="2792">
        <v>3</v>
      </c>
      <c r="I494" s="2801"/>
      <c r="J494" s="2801"/>
      <c r="K494" s="2801"/>
      <c r="L494" s="2801"/>
      <c r="M494" s="2801"/>
      <c r="N494" s="2801"/>
      <c r="O494" s="2802"/>
      <c r="P494" s="2800"/>
      <c r="Q494" s="2803"/>
      <c r="R494" s="2801"/>
      <c r="S494" s="2801"/>
      <c r="T494" s="2801"/>
      <c r="U494" s="2801"/>
      <c r="V494" s="2801"/>
      <c r="W494" s="2802"/>
      <c r="Y494" s="3928"/>
      <c r="Z494" s="3929"/>
      <c r="AA494" s="3929"/>
      <c r="AB494" s="3929"/>
      <c r="AC494" s="3929"/>
      <c r="AD494" s="3929"/>
      <c r="AE494" s="3929"/>
      <c r="AF494" s="3929"/>
      <c r="AG494" s="3929"/>
      <c r="AH494" s="3929"/>
      <c r="AI494" s="3929"/>
      <c r="AJ494" s="3929"/>
      <c r="AK494" s="3929"/>
      <c r="AL494" s="3929"/>
      <c r="AM494" s="3929"/>
      <c r="AN494" s="4369"/>
      <c r="AO494" s="3930"/>
      <c r="AP494" s="3930"/>
      <c r="AR494" s="2548" t="s">
        <v>8623</v>
      </c>
      <c r="AU494" s="425" t="str">
        <f t="shared" si="8"/>
        <v>Please complete all cells in row</v>
      </c>
      <c r="AV494" s="3132">
        <v>2</v>
      </c>
    </row>
    <row r="495" spans="2:48" ht="15.75" customHeight="1">
      <c r="B495" s="2790" t="s">
        <v>8624</v>
      </c>
      <c r="C495" s="3655"/>
      <c r="D495" s="3655"/>
      <c r="E495" s="3655"/>
      <c r="F495" s="3655"/>
      <c r="G495" s="2792" t="s">
        <v>731</v>
      </c>
      <c r="H495" s="2792">
        <v>3</v>
      </c>
      <c r="I495" s="2801"/>
      <c r="J495" s="2801"/>
      <c r="K495" s="2801"/>
      <c r="L495" s="2801"/>
      <c r="M495" s="2801"/>
      <c r="N495" s="2801"/>
      <c r="O495" s="2802"/>
      <c r="P495" s="2800"/>
      <c r="Q495" s="2803"/>
      <c r="R495" s="2801"/>
      <c r="S495" s="2801"/>
      <c r="T495" s="2801"/>
      <c r="U495" s="2801"/>
      <c r="V495" s="2801"/>
      <c r="W495" s="2802"/>
      <c r="Y495" s="3928"/>
      <c r="Z495" s="3929"/>
      <c r="AA495" s="3929"/>
      <c r="AB495" s="3929"/>
      <c r="AC495" s="3929"/>
      <c r="AD495" s="3929"/>
      <c r="AE495" s="3929"/>
      <c r="AF495" s="3929"/>
      <c r="AG495" s="3929"/>
      <c r="AH495" s="3929"/>
      <c r="AI495" s="3929"/>
      <c r="AJ495" s="3929"/>
      <c r="AK495" s="3929"/>
      <c r="AL495" s="3929"/>
      <c r="AM495" s="3929"/>
      <c r="AN495" s="4369"/>
      <c r="AO495" s="3930"/>
      <c r="AP495" s="3930"/>
      <c r="AR495" s="2548" t="s">
        <v>8625</v>
      </c>
      <c r="AU495" s="425" t="str">
        <f t="shared" si="8"/>
        <v>Please complete all cells in row</v>
      </c>
      <c r="AV495" s="3132">
        <v>2</v>
      </c>
    </row>
    <row r="496" spans="2:48" ht="15.75" customHeight="1">
      <c r="B496" s="2790" t="s">
        <v>8626</v>
      </c>
      <c r="C496" s="3655"/>
      <c r="D496" s="3655"/>
      <c r="E496" s="3655"/>
      <c r="F496" s="3655"/>
      <c r="G496" s="2792" t="s">
        <v>731</v>
      </c>
      <c r="H496" s="2792">
        <v>3</v>
      </c>
      <c r="I496" s="2801"/>
      <c r="J496" s="2801"/>
      <c r="K496" s="2801"/>
      <c r="L496" s="2801"/>
      <c r="M496" s="2801"/>
      <c r="N496" s="2801"/>
      <c r="O496" s="2802"/>
      <c r="P496" s="2800"/>
      <c r="Q496" s="2803"/>
      <c r="R496" s="2801"/>
      <c r="S496" s="2801"/>
      <c r="T496" s="2801"/>
      <c r="U496" s="2801"/>
      <c r="V496" s="2801"/>
      <c r="W496" s="2802"/>
      <c r="Y496" s="3928"/>
      <c r="Z496" s="3929"/>
      <c r="AA496" s="3929"/>
      <c r="AB496" s="3929"/>
      <c r="AC496" s="3929"/>
      <c r="AD496" s="3929"/>
      <c r="AE496" s="3929"/>
      <c r="AF496" s="3929"/>
      <c r="AG496" s="3929"/>
      <c r="AH496" s="3929"/>
      <c r="AI496" s="3929"/>
      <c r="AJ496" s="3929"/>
      <c r="AK496" s="3929"/>
      <c r="AL496" s="3929"/>
      <c r="AM496" s="3929"/>
      <c r="AN496" s="4369"/>
      <c r="AO496" s="3930"/>
      <c r="AP496" s="3930"/>
      <c r="AR496" s="2548" t="s">
        <v>8627</v>
      </c>
      <c r="AU496" s="425" t="str">
        <f t="shared" si="8"/>
        <v>Please complete all cells in row</v>
      </c>
      <c r="AV496" s="3132">
        <v>2</v>
      </c>
    </row>
    <row r="497" spans="2:48" ht="15.75" customHeight="1">
      <c r="B497" s="2790" t="s">
        <v>8628</v>
      </c>
      <c r="C497" s="3655"/>
      <c r="D497" s="3655"/>
      <c r="E497" s="3655"/>
      <c r="F497" s="3655"/>
      <c r="G497" s="2792" t="s">
        <v>731</v>
      </c>
      <c r="H497" s="2792">
        <v>3</v>
      </c>
      <c r="I497" s="2801"/>
      <c r="J497" s="2801"/>
      <c r="K497" s="2801"/>
      <c r="L497" s="2801"/>
      <c r="M497" s="2801"/>
      <c r="N497" s="2801"/>
      <c r="O497" s="2802"/>
      <c r="P497" s="2800"/>
      <c r="Q497" s="2803"/>
      <c r="R497" s="2801"/>
      <c r="S497" s="2801"/>
      <c r="T497" s="2801"/>
      <c r="U497" s="2801"/>
      <c r="V497" s="2801"/>
      <c r="W497" s="2802"/>
      <c r="Y497" s="3928"/>
      <c r="Z497" s="3929"/>
      <c r="AA497" s="3929"/>
      <c r="AB497" s="3929"/>
      <c r="AC497" s="3929"/>
      <c r="AD497" s="3929"/>
      <c r="AE497" s="3929"/>
      <c r="AF497" s="3929"/>
      <c r="AG497" s="3929"/>
      <c r="AH497" s="3929"/>
      <c r="AI497" s="3929"/>
      <c r="AJ497" s="3929"/>
      <c r="AK497" s="3929"/>
      <c r="AL497" s="3929"/>
      <c r="AM497" s="3929"/>
      <c r="AN497" s="4369"/>
      <c r="AO497" s="3930"/>
      <c r="AP497" s="3930"/>
      <c r="AR497" s="2548" t="s">
        <v>8629</v>
      </c>
      <c r="AU497" s="425" t="str">
        <f t="shared" si="8"/>
        <v>Please complete all cells in row</v>
      </c>
      <c r="AV497" s="3132">
        <v>2</v>
      </c>
    </row>
    <row r="498" spans="2:48" ht="15.75" customHeight="1">
      <c r="B498" s="2790" t="s">
        <v>8630</v>
      </c>
      <c r="C498" s="3655"/>
      <c r="D498" s="3655"/>
      <c r="E498" s="3655"/>
      <c r="F498" s="3655"/>
      <c r="G498" s="2792" t="s">
        <v>731</v>
      </c>
      <c r="H498" s="2792">
        <v>3</v>
      </c>
      <c r="I498" s="2801"/>
      <c r="J498" s="2801"/>
      <c r="K498" s="2801"/>
      <c r="L498" s="2801"/>
      <c r="M498" s="2801"/>
      <c r="N498" s="2801"/>
      <c r="O498" s="2802"/>
      <c r="P498" s="2800"/>
      <c r="Q498" s="2803"/>
      <c r="R498" s="2801"/>
      <c r="S498" s="2801"/>
      <c r="T498" s="2801"/>
      <c r="U498" s="2801"/>
      <c r="V498" s="2801"/>
      <c r="W498" s="2802"/>
      <c r="Y498" s="3928"/>
      <c r="Z498" s="3929"/>
      <c r="AA498" s="3929"/>
      <c r="AB498" s="3929"/>
      <c r="AC498" s="3929"/>
      <c r="AD498" s="3929"/>
      <c r="AE498" s="3929"/>
      <c r="AF498" s="3929"/>
      <c r="AG498" s="3929"/>
      <c r="AH498" s="3929"/>
      <c r="AI498" s="3929"/>
      <c r="AJ498" s="3929"/>
      <c r="AK498" s="3929"/>
      <c r="AL498" s="3931"/>
      <c r="AM498" s="3929"/>
      <c r="AN498" s="4369"/>
      <c r="AO498" s="3930"/>
      <c r="AP498" s="3930"/>
      <c r="AR498" s="2548" t="s">
        <v>8631</v>
      </c>
      <c r="AU498" s="425" t="str">
        <f t="shared" si="8"/>
        <v>Please complete all cells in row</v>
      </c>
      <c r="AV498" s="3132">
        <v>2</v>
      </c>
    </row>
    <row r="499" spans="2:48" ht="15.75" customHeight="1">
      <c r="B499" s="2790" t="s">
        <v>8632</v>
      </c>
      <c r="C499" s="3655"/>
      <c r="D499" s="3655"/>
      <c r="E499" s="3655"/>
      <c r="F499" s="3655"/>
      <c r="G499" s="2792" t="s">
        <v>731</v>
      </c>
      <c r="H499" s="2792">
        <v>3</v>
      </c>
      <c r="I499" s="2801"/>
      <c r="J499" s="2801"/>
      <c r="K499" s="2801"/>
      <c r="L499" s="2801"/>
      <c r="M499" s="2801"/>
      <c r="N499" s="2801"/>
      <c r="O499" s="2802"/>
      <c r="P499" s="2800"/>
      <c r="Q499" s="2803"/>
      <c r="R499" s="2801"/>
      <c r="S499" s="2801"/>
      <c r="T499" s="2801"/>
      <c r="U499" s="2801"/>
      <c r="V499" s="2801"/>
      <c r="W499" s="2802"/>
      <c r="Y499" s="3928"/>
      <c r="Z499" s="3929"/>
      <c r="AA499" s="3929"/>
      <c r="AB499" s="3929"/>
      <c r="AC499" s="3929"/>
      <c r="AD499" s="3929"/>
      <c r="AE499" s="3929"/>
      <c r="AF499" s="3929"/>
      <c r="AG499" s="3929"/>
      <c r="AH499" s="3929"/>
      <c r="AI499" s="3929"/>
      <c r="AJ499" s="3929"/>
      <c r="AK499" s="3929"/>
      <c r="AL499" s="3929"/>
      <c r="AM499" s="3929"/>
      <c r="AN499" s="4369"/>
      <c r="AO499" s="3930"/>
      <c r="AP499" s="3930"/>
      <c r="AR499" s="2548" t="s">
        <v>8633</v>
      </c>
      <c r="AU499" s="425" t="str">
        <f t="shared" si="8"/>
        <v>Please complete all cells in row</v>
      </c>
      <c r="AV499" s="3132">
        <v>2</v>
      </c>
    </row>
    <row r="500" spans="2:48" ht="15.75" customHeight="1">
      <c r="B500" s="2790" t="s">
        <v>8634</v>
      </c>
      <c r="C500" s="3655"/>
      <c r="D500" s="3655"/>
      <c r="E500" s="3655"/>
      <c r="F500" s="3655"/>
      <c r="G500" s="2792" t="s">
        <v>731</v>
      </c>
      <c r="H500" s="2792">
        <v>3</v>
      </c>
      <c r="I500" s="2801"/>
      <c r="J500" s="2801"/>
      <c r="K500" s="2801"/>
      <c r="L500" s="2801"/>
      <c r="M500" s="2801"/>
      <c r="N500" s="2801"/>
      <c r="O500" s="2802"/>
      <c r="P500" s="2800"/>
      <c r="Q500" s="2803"/>
      <c r="R500" s="2801"/>
      <c r="S500" s="2801"/>
      <c r="T500" s="2801"/>
      <c r="U500" s="2801"/>
      <c r="V500" s="2801"/>
      <c r="W500" s="2802"/>
      <c r="Y500" s="3928"/>
      <c r="Z500" s="3929"/>
      <c r="AA500" s="3929"/>
      <c r="AB500" s="3929"/>
      <c r="AC500" s="3929"/>
      <c r="AD500" s="3929"/>
      <c r="AE500" s="3929"/>
      <c r="AF500" s="3929"/>
      <c r="AG500" s="3929"/>
      <c r="AH500" s="3929"/>
      <c r="AI500" s="3929"/>
      <c r="AJ500" s="3929"/>
      <c r="AK500" s="3929"/>
      <c r="AL500" s="3929"/>
      <c r="AM500" s="3929"/>
      <c r="AN500" s="4369"/>
      <c r="AO500" s="3930"/>
      <c r="AP500" s="3930"/>
      <c r="AR500" s="2548" t="s">
        <v>8635</v>
      </c>
      <c r="AU500" s="425" t="str">
        <f t="shared" si="8"/>
        <v>Please complete all cells in row</v>
      </c>
      <c r="AV500" s="3132">
        <v>2</v>
      </c>
    </row>
    <row r="501" spans="2:48" ht="15.75" customHeight="1">
      <c r="B501" s="2790" t="s">
        <v>8636</v>
      </c>
      <c r="C501" s="3655"/>
      <c r="D501" s="3655"/>
      <c r="E501" s="3655"/>
      <c r="F501" s="3655"/>
      <c r="G501" s="2792" t="s">
        <v>731</v>
      </c>
      <c r="H501" s="2792">
        <v>3</v>
      </c>
      <c r="I501" s="2801"/>
      <c r="J501" s="2801"/>
      <c r="K501" s="2801"/>
      <c r="L501" s="2801"/>
      <c r="M501" s="2801"/>
      <c r="N501" s="2801"/>
      <c r="O501" s="2802"/>
      <c r="P501" s="2800"/>
      <c r="Q501" s="2803"/>
      <c r="R501" s="2801"/>
      <c r="S501" s="2801"/>
      <c r="T501" s="2801"/>
      <c r="U501" s="2801"/>
      <c r="V501" s="2801"/>
      <c r="W501" s="2802"/>
      <c r="Y501" s="3928"/>
      <c r="Z501" s="3929"/>
      <c r="AA501" s="3929"/>
      <c r="AB501" s="3929"/>
      <c r="AC501" s="3929"/>
      <c r="AD501" s="3929"/>
      <c r="AE501" s="3929"/>
      <c r="AF501" s="3929"/>
      <c r="AG501" s="3929"/>
      <c r="AH501" s="3929"/>
      <c r="AI501" s="3929"/>
      <c r="AJ501" s="3929"/>
      <c r="AK501" s="3929"/>
      <c r="AL501" s="3929"/>
      <c r="AM501" s="3929"/>
      <c r="AN501" s="4369"/>
      <c r="AO501" s="3930"/>
      <c r="AP501" s="3930"/>
      <c r="AR501" s="2548" t="s">
        <v>8637</v>
      </c>
      <c r="AU501" s="425" t="str">
        <f t="shared" si="8"/>
        <v>Please complete all cells in row</v>
      </c>
      <c r="AV501" s="3132">
        <v>2</v>
      </c>
    </row>
    <row r="502" spans="2:48" ht="15.75" customHeight="1">
      <c r="B502" s="2790" t="s">
        <v>8638</v>
      </c>
      <c r="C502" s="3655"/>
      <c r="D502" s="3655"/>
      <c r="E502" s="3655"/>
      <c r="F502" s="3655"/>
      <c r="G502" s="2792" t="s">
        <v>731</v>
      </c>
      <c r="H502" s="2792">
        <v>3</v>
      </c>
      <c r="I502" s="2801"/>
      <c r="J502" s="2801"/>
      <c r="K502" s="2801"/>
      <c r="L502" s="2801"/>
      <c r="M502" s="2801"/>
      <c r="N502" s="2801"/>
      <c r="O502" s="2802"/>
      <c r="P502" s="2800"/>
      <c r="Q502" s="2803"/>
      <c r="R502" s="2801"/>
      <c r="S502" s="2801"/>
      <c r="T502" s="2801"/>
      <c r="U502" s="2801"/>
      <c r="V502" s="2801"/>
      <c r="W502" s="2802"/>
      <c r="Y502" s="3928"/>
      <c r="Z502" s="3929"/>
      <c r="AA502" s="3929"/>
      <c r="AB502" s="3929"/>
      <c r="AC502" s="3929"/>
      <c r="AD502" s="3929"/>
      <c r="AE502" s="3929"/>
      <c r="AF502" s="3929"/>
      <c r="AG502" s="3929"/>
      <c r="AH502" s="3929"/>
      <c r="AI502" s="3929"/>
      <c r="AJ502" s="3929"/>
      <c r="AK502" s="3929"/>
      <c r="AL502" s="3929"/>
      <c r="AM502" s="3929"/>
      <c r="AN502" s="4369"/>
      <c r="AO502" s="3930"/>
      <c r="AP502" s="3930"/>
      <c r="AR502" s="2548" t="s">
        <v>8639</v>
      </c>
      <c r="AU502" s="425" t="str">
        <f t="shared" si="8"/>
        <v>Please complete all cells in row</v>
      </c>
      <c r="AV502" s="3132">
        <v>2</v>
      </c>
    </row>
    <row r="503" spans="2:48" ht="15.75" customHeight="1">
      <c r="B503" s="2790" t="s">
        <v>8640</v>
      </c>
      <c r="C503" s="3655"/>
      <c r="D503" s="3655"/>
      <c r="E503" s="3655"/>
      <c r="F503" s="3655"/>
      <c r="G503" s="2792" t="s">
        <v>731</v>
      </c>
      <c r="H503" s="2792">
        <v>3</v>
      </c>
      <c r="I503" s="2801"/>
      <c r="J503" s="2801"/>
      <c r="K503" s="2801"/>
      <c r="L503" s="2801"/>
      <c r="M503" s="2801"/>
      <c r="N503" s="2801"/>
      <c r="O503" s="2802"/>
      <c r="P503" s="2800"/>
      <c r="Q503" s="2803"/>
      <c r="R503" s="2801"/>
      <c r="S503" s="2801"/>
      <c r="T503" s="2801"/>
      <c r="U503" s="2801"/>
      <c r="V503" s="2801"/>
      <c r="W503" s="2802"/>
      <c r="Y503" s="3928"/>
      <c r="Z503" s="3929"/>
      <c r="AA503" s="3929"/>
      <c r="AB503" s="3929"/>
      <c r="AC503" s="3929"/>
      <c r="AD503" s="3929"/>
      <c r="AE503" s="3929"/>
      <c r="AF503" s="3929"/>
      <c r="AG503" s="3929"/>
      <c r="AH503" s="3929"/>
      <c r="AI503" s="3929"/>
      <c r="AJ503" s="3929"/>
      <c r="AK503" s="3929"/>
      <c r="AL503" s="3931"/>
      <c r="AM503" s="3929"/>
      <c r="AN503" s="4369"/>
      <c r="AO503" s="3930"/>
      <c r="AP503" s="3930"/>
      <c r="AR503" s="2548" t="s">
        <v>8641</v>
      </c>
      <c r="AU503" s="425" t="str">
        <f t="shared" si="8"/>
        <v>Please complete all cells in row</v>
      </c>
      <c r="AV503" s="3132">
        <v>2</v>
      </c>
    </row>
    <row r="504" spans="2:48" ht="15.75" customHeight="1">
      <c r="B504" s="2790" t="s">
        <v>8642</v>
      </c>
      <c r="C504" s="3655"/>
      <c r="D504" s="3655"/>
      <c r="E504" s="3655"/>
      <c r="F504" s="3655"/>
      <c r="G504" s="2792" t="s">
        <v>731</v>
      </c>
      <c r="H504" s="2792">
        <v>3</v>
      </c>
      <c r="I504" s="2801"/>
      <c r="J504" s="2801"/>
      <c r="K504" s="2801"/>
      <c r="L504" s="2801"/>
      <c r="M504" s="2801"/>
      <c r="N504" s="2801"/>
      <c r="O504" s="2802"/>
      <c r="P504" s="2800"/>
      <c r="Q504" s="2803"/>
      <c r="R504" s="2801"/>
      <c r="S504" s="2801"/>
      <c r="T504" s="2801"/>
      <c r="U504" s="2801"/>
      <c r="V504" s="2801"/>
      <c r="W504" s="2802"/>
      <c r="Y504" s="3928"/>
      <c r="Z504" s="3929"/>
      <c r="AA504" s="3929"/>
      <c r="AB504" s="3929"/>
      <c r="AC504" s="3929"/>
      <c r="AD504" s="3929"/>
      <c r="AE504" s="3929"/>
      <c r="AF504" s="3929"/>
      <c r="AG504" s="3929"/>
      <c r="AH504" s="3929"/>
      <c r="AI504" s="3929"/>
      <c r="AJ504" s="3929"/>
      <c r="AK504" s="3929"/>
      <c r="AL504" s="3929"/>
      <c r="AM504" s="3929"/>
      <c r="AN504" s="4369"/>
      <c r="AO504" s="3930"/>
      <c r="AP504" s="3930"/>
      <c r="AR504" s="2548" t="s">
        <v>8643</v>
      </c>
      <c r="AU504" s="425" t="str">
        <f t="shared" si="8"/>
        <v>Please complete all cells in row</v>
      </c>
      <c r="AV504" s="3132">
        <v>2</v>
      </c>
    </row>
    <row r="505" spans="2:48" ht="15.75" customHeight="1">
      <c r="B505" s="2790" t="s">
        <v>8644</v>
      </c>
      <c r="C505" s="3655"/>
      <c r="D505" s="3655"/>
      <c r="E505" s="3655"/>
      <c r="F505" s="3655"/>
      <c r="G505" s="2792" t="s">
        <v>731</v>
      </c>
      <c r="H505" s="2792">
        <v>3</v>
      </c>
      <c r="I505" s="2801"/>
      <c r="J505" s="2801"/>
      <c r="K505" s="2801"/>
      <c r="L505" s="2801"/>
      <c r="M505" s="2801"/>
      <c r="N505" s="2801"/>
      <c r="O505" s="2802"/>
      <c r="P505" s="2800"/>
      <c r="Q505" s="2803"/>
      <c r="R505" s="2801"/>
      <c r="S505" s="2801"/>
      <c r="T505" s="2801"/>
      <c r="U505" s="2801"/>
      <c r="V505" s="2801"/>
      <c r="W505" s="2802"/>
      <c r="Y505" s="3928"/>
      <c r="Z505" s="3929"/>
      <c r="AA505" s="3929"/>
      <c r="AB505" s="3929"/>
      <c r="AC505" s="3929"/>
      <c r="AD505" s="3929"/>
      <c r="AE505" s="3929"/>
      <c r="AF505" s="3929"/>
      <c r="AG505" s="3929"/>
      <c r="AH505" s="3929"/>
      <c r="AI505" s="3929"/>
      <c r="AJ505" s="3929"/>
      <c r="AK505" s="3929"/>
      <c r="AL505" s="3929"/>
      <c r="AM505" s="3929"/>
      <c r="AN505" s="4369"/>
      <c r="AO505" s="3930"/>
      <c r="AP505" s="3930"/>
      <c r="AR505" s="2548" t="s">
        <v>8645</v>
      </c>
      <c r="AU505" s="425" t="str">
        <f t="shared" si="8"/>
        <v>Please complete all cells in row</v>
      </c>
      <c r="AV505" s="3132">
        <v>2</v>
      </c>
    </row>
    <row r="506" spans="2:48" ht="15.75" customHeight="1">
      <c r="B506" s="2790" t="s">
        <v>8646</v>
      </c>
      <c r="C506" s="3655"/>
      <c r="D506" s="3655"/>
      <c r="E506" s="3655"/>
      <c r="F506" s="3655"/>
      <c r="G506" s="2792" t="s">
        <v>731</v>
      </c>
      <c r="H506" s="2792">
        <v>3</v>
      </c>
      <c r="I506" s="2801"/>
      <c r="J506" s="2801"/>
      <c r="K506" s="2801"/>
      <c r="L506" s="2801"/>
      <c r="M506" s="2801"/>
      <c r="N506" s="2801"/>
      <c r="O506" s="2802"/>
      <c r="P506" s="2800"/>
      <c r="Q506" s="2803"/>
      <c r="R506" s="2801"/>
      <c r="S506" s="2801"/>
      <c r="T506" s="2801"/>
      <c r="U506" s="2801"/>
      <c r="V506" s="2801"/>
      <c r="W506" s="2802"/>
      <c r="Y506" s="3928"/>
      <c r="Z506" s="3929"/>
      <c r="AA506" s="3929"/>
      <c r="AB506" s="3929"/>
      <c r="AC506" s="3929"/>
      <c r="AD506" s="3929"/>
      <c r="AE506" s="3929"/>
      <c r="AF506" s="3929"/>
      <c r="AG506" s="3929"/>
      <c r="AH506" s="3929"/>
      <c r="AI506" s="3929"/>
      <c r="AJ506" s="3929"/>
      <c r="AK506" s="3929"/>
      <c r="AL506" s="3929"/>
      <c r="AM506" s="3929"/>
      <c r="AN506" s="4369"/>
      <c r="AO506" s="3930"/>
      <c r="AP506" s="3930"/>
      <c r="AR506" s="2548" t="s">
        <v>8647</v>
      </c>
      <c r="AU506" s="425" t="str">
        <f t="shared" si="8"/>
        <v>Please complete all cells in row</v>
      </c>
      <c r="AV506" s="3132">
        <v>2</v>
      </c>
    </row>
    <row r="507" spans="2:48" ht="15.75" customHeight="1">
      <c r="B507" s="2790" t="s">
        <v>8648</v>
      </c>
      <c r="C507" s="3655"/>
      <c r="D507" s="3655"/>
      <c r="E507" s="3655"/>
      <c r="F507" s="3655"/>
      <c r="G507" s="2792" t="s">
        <v>731</v>
      </c>
      <c r="H507" s="2792">
        <v>3</v>
      </c>
      <c r="I507" s="2801"/>
      <c r="J507" s="2801"/>
      <c r="K507" s="2801"/>
      <c r="L507" s="2801"/>
      <c r="M507" s="2801"/>
      <c r="N507" s="2801"/>
      <c r="O507" s="2802"/>
      <c r="P507" s="2800"/>
      <c r="Q507" s="2803"/>
      <c r="R507" s="2801"/>
      <c r="S507" s="2801"/>
      <c r="T507" s="2801"/>
      <c r="U507" s="2801"/>
      <c r="V507" s="2801"/>
      <c r="W507" s="2802"/>
      <c r="Y507" s="3928"/>
      <c r="Z507" s="3929"/>
      <c r="AA507" s="3929"/>
      <c r="AB507" s="3929"/>
      <c r="AC507" s="3929"/>
      <c r="AD507" s="3929"/>
      <c r="AE507" s="3929"/>
      <c r="AF507" s="3929"/>
      <c r="AG507" s="3929"/>
      <c r="AH507" s="3929"/>
      <c r="AI507" s="3929"/>
      <c r="AJ507" s="3929"/>
      <c r="AK507" s="3929"/>
      <c r="AL507" s="3929"/>
      <c r="AM507" s="3929"/>
      <c r="AN507" s="4369"/>
      <c r="AO507" s="3930"/>
      <c r="AP507" s="3930"/>
      <c r="AR507" s="2548" t="s">
        <v>8649</v>
      </c>
      <c r="AU507" s="425" t="str">
        <f t="shared" si="8"/>
        <v>Please complete all cells in row</v>
      </c>
      <c r="AV507" s="3132">
        <v>2</v>
      </c>
    </row>
    <row r="508" spans="2:48" ht="15.75" customHeight="1">
      <c r="B508" s="2790" t="s">
        <v>8650</v>
      </c>
      <c r="C508" s="3655"/>
      <c r="D508" s="3655"/>
      <c r="E508" s="3655"/>
      <c r="F508" s="3655"/>
      <c r="G508" s="2792" t="s">
        <v>731</v>
      </c>
      <c r="H508" s="2792">
        <v>3</v>
      </c>
      <c r="I508" s="2801"/>
      <c r="J508" s="2801"/>
      <c r="K508" s="2801"/>
      <c r="L508" s="2801"/>
      <c r="M508" s="2801"/>
      <c r="N508" s="2801"/>
      <c r="O508" s="2802"/>
      <c r="P508" s="2800"/>
      <c r="Q508" s="2803"/>
      <c r="R508" s="2801"/>
      <c r="S508" s="2801"/>
      <c r="T508" s="2801"/>
      <c r="U508" s="2801"/>
      <c r="V508" s="2801"/>
      <c r="W508" s="2802"/>
      <c r="Y508" s="3928"/>
      <c r="Z508" s="3929"/>
      <c r="AA508" s="3929"/>
      <c r="AB508" s="3929"/>
      <c r="AC508" s="3929"/>
      <c r="AD508" s="3929"/>
      <c r="AE508" s="3929"/>
      <c r="AF508" s="3929"/>
      <c r="AG508" s="3929"/>
      <c r="AH508" s="3929"/>
      <c r="AI508" s="3929"/>
      <c r="AJ508" s="3929"/>
      <c r="AK508" s="3929"/>
      <c r="AL508" s="3929"/>
      <c r="AM508" s="3929"/>
      <c r="AN508" s="4369"/>
      <c r="AO508" s="3930"/>
      <c r="AP508" s="3930"/>
      <c r="AR508" s="2548" t="s">
        <v>8651</v>
      </c>
      <c r="AU508" s="425" t="str">
        <f t="shared" si="8"/>
        <v>Please complete all cells in row</v>
      </c>
      <c r="AV508" s="3132">
        <v>2</v>
      </c>
    </row>
    <row r="509" spans="2:48" ht="15.75" customHeight="1">
      <c r="B509" s="2790" t="s">
        <v>8652</v>
      </c>
      <c r="C509" s="3655"/>
      <c r="D509" s="3655"/>
      <c r="E509" s="3655"/>
      <c r="F509" s="3655"/>
      <c r="G509" s="2792" t="s">
        <v>731</v>
      </c>
      <c r="H509" s="2792">
        <v>3</v>
      </c>
      <c r="I509" s="2801"/>
      <c r="J509" s="2801"/>
      <c r="K509" s="2801"/>
      <c r="L509" s="2801"/>
      <c r="M509" s="2801"/>
      <c r="N509" s="2801"/>
      <c r="O509" s="2802"/>
      <c r="P509" s="2800"/>
      <c r="Q509" s="2803"/>
      <c r="R509" s="2801"/>
      <c r="S509" s="2801"/>
      <c r="T509" s="2801"/>
      <c r="U509" s="2801"/>
      <c r="V509" s="2801"/>
      <c r="W509" s="2802"/>
      <c r="Y509" s="3928"/>
      <c r="Z509" s="3929"/>
      <c r="AA509" s="3929"/>
      <c r="AB509" s="3929"/>
      <c r="AC509" s="3929"/>
      <c r="AD509" s="3929"/>
      <c r="AE509" s="3929"/>
      <c r="AF509" s="3929"/>
      <c r="AG509" s="3929"/>
      <c r="AH509" s="3929"/>
      <c r="AI509" s="3929"/>
      <c r="AJ509" s="3929"/>
      <c r="AK509" s="3929"/>
      <c r="AL509" s="3929"/>
      <c r="AM509" s="3929"/>
      <c r="AN509" s="4369"/>
      <c r="AO509" s="3930"/>
      <c r="AP509" s="3930"/>
      <c r="AR509" s="2548" t="s">
        <v>8653</v>
      </c>
      <c r="AU509" s="425" t="str">
        <f t="shared" si="8"/>
        <v>Please complete all cells in row</v>
      </c>
      <c r="AV509" s="3132">
        <v>2</v>
      </c>
    </row>
    <row r="510" spans="2:48" ht="15.75" customHeight="1">
      <c r="B510" s="2790" t="s">
        <v>8654</v>
      </c>
      <c r="C510" s="3655"/>
      <c r="D510" s="3655"/>
      <c r="E510" s="3655"/>
      <c r="F510" s="3655"/>
      <c r="G510" s="2792" t="s">
        <v>731</v>
      </c>
      <c r="H510" s="2792">
        <v>3</v>
      </c>
      <c r="I510" s="2801"/>
      <c r="J510" s="2801"/>
      <c r="K510" s="2801"/>
      <c r="L510" s="2801"/>
      <c r="M510" s="2801"/>
      <c r="N510" s="2801"/>
      <c r="O510" s="2802"/>
      <c r="P510" s="2800"/>
      <c r="Q510" s="2803"/>
      <c r="R510" s="2801"/>
      <c r="S510" s="2801"/>
      <c r="T510" s="2801"/>
      <c r="U510" s="2801"/>
      <c r="V510" s="2801"/>
      <c r="W510" s="2802"/>
      <c r="Y510" s="3928"/>
      <c r="Z510" s="3929"/>
      <c r="AA510" s="3929"/>
      <c r="AB510" s="3929"/>
      <c r="AC510" s="3929"/>
      <c r="AD510" s="3929"/>
      <c r="AE510" s="3929"/>
      <c r="AF510" s="3929"/>
      <c r="AG510" s="3929"/>
      <c r="AH510" s="3929"/>
      <c r="AI510" s="3929"/>
      <c r="AJ510" s="3929"/>
      <c r="AK510" s="3929"/>
      <c r="AL510" s="3929"/>
      <c r="AM510" s="3929"/>
      <c r="AN510" s="4369"/>
      <c r="AO510" s="3930"/>
      <c r="AP510" s="3930"/>
      <c r="AR510" s="2548" t="s">
        <v>8655</v>
      </c>
      <c r="AU510" s="425" t="str">
        <f t="shared" si="8"/>
        <v>Please complete all cells in row</v>
      </c>
      <c r="AV510" s="3132">
        <v>2</v>
      </c>
    </row>
    <row r="511" spans="2:48" ht="15.75" customHeight="1">
      <c r="B511" s="2790" t="s">
        <v>8656</v>
      </c>
      <c r="C511" s="3655"/>
      <c r="D511" s="3655"/>
      <c r="E511" s="3655"/>
      <c r="F511" s="3655"/>
      <c r="G511" s="2792" t="s">
        <v>731</v>
      </c>
      <c r="H511" s="2792">
        <v>3</v>
      </c>
      <c r="I511" s="2801"/>
      <c r="J511" s="2801"/>
      <c r="K511" s="2801"/>
      <c r="L511" s="2801"/>
      <c r="M511" s="2801"/>
      <c r="N511" s="2801"/>
      <c r="O511" s="2802"/>
      <c r="P511" s="2800"/>
      <c r="Q511" s="2803"/>
      <c r="R511" s="2801"/>
      <c r="S511" s="2801"/>
      <c r="T511" s="2801"/>
      <c r="U511" s="2801"/>
      <c r="V511" s="2801"/>
      <c r="W511" s="2802"/>
      <c r="Y511" s="3928"/>
      <c r="Z511" s="3929"/>
      <c r="AA511" s="3929"/>
      <c r="AB511" s="3929"/>
      <c r="AC511" s="3929"/>
      <c r="AD511" s="3929"/>
      <c r="AE511" s="3929"/>
      <c r="AF511" s="3929"/>
      <c r="AG511" s="3929"/>
      <c r="AH511" s="3929"/>
      <c r="AI511" s="3929"/>
      <c r="AJ511" s="3929"/>
      <c r="AK511" s="3929"/>
      <c r="AL511" s="3929"/>
      <c r="AM511" s="3929"/>
      <c r="AN511" s="4369"/>
      <c r="AO511" s="3930"/>
      <c r="AP511" s="3930"/>
      <c r="AR511" s="2548" t="s">
        <v>8657</v>
      </c>
      <c r="AU511" s="425" t="str">
        <f t="shared" si="8"/>
        <v>Please complete all cells in row</v>
      </c>
      <c r="AV511" s="3132">
        <v>2</v>
      </c>
    </row>
    <row r="512" spans="2:48" ht="15.75" customHeight="1">
      <c r="B512" s="2790" t="s">
        <v>8658</v>
      </c>
      <c r="C512" s="3655"/>
      <c r="D512" s="3655"/>
      <c r="E512" s="3655"/>
      <c r="F512" s="3655"/>
      <c r="G512" s="2792" t="s">
        <v>731</v>
      </c>
      <c r="H512" s="2792">
        <v>3</v>
      </c>
      <c r="I512" s="2801"/>
      <c r="J512" s="2801"/>
      <c r="K512" s="2801"/>
      <c r="L512" s="2801"/>
      <c r="M512" s="2801"/>
      <c r="N512" s="2801"/>
      <c r="O512" s="2802"/>
      <c r="P512" s="2800"/>
      <c r="Q512" s="2803"/>
      <c r="R512" s="2801"/>
      <c r="S512" s="2801"/>
      <c r="T512" s="2801"/>
      <c r="U512" s="2801"/>
      <c r="V512" s="2801"/>
      <c r="W512" s="2802"/>
      <c r="Y512" s="3928"/>
      <c r="Z512" s="3929"/>
      <c r="AA512" s="3929"/>
      <c r="AB512" s="3929"/>
      <c r="AC512" s="3929"/>
      <c r="AD512" s="3929"/>
      <c r="AE512" s="3929"/>
      <c r="AF512" s="3929"/>
      <c r="AG512" s="3929"/>
      <c r="AH512" s="3929"/>
      <c r="AI512" s="3929"/>
      <c r="AJ512" s="3929"/>
      <c r="AK512" s="3929"/>
      <c r="AL512" s="3929"/>
      <c r="AM512" s="3929"/>
      <c r="AN512" s="4369"/>
      <c r="AO512" s="3930"/>
      <c r="AP512" s="3930"/>
      <c r="AR512" s="2548" t="s">
        <v>8659</v>
      </c>
      <c r="AU512" s="425" t="str">
        <f t="shared" si="8"/>
        <v>Please complete all cells in row</v>
      </c>
      <c r="AV512" s="3132">
        <v>2</v>
      </c>
    </row>
    <row r="513" spans="2:48" ht="15.75" customHeight="1">
      <c r="B513" s="2790" t="s">
        <v>8660</v>
      </c>
      <c r="C513" s="3655"/>
      <c r="D513" s="3655"/>
      <c r="E513" s="3655"/>
      <c r="F513" s="3655"/>
      <c r="G513" s="2792" t="s">
        <v>731</v>
      </c>
      <c r="H513" s="2792">
        <v>3</v>
      </c>
      <c r="I513" s="2801"/>
      <c r="J513" s="2801"/>
      <c r="K513" s="2801"/>
      <c r="L513" s="2801"/>
      <c r="M513" s="2801"/>
      <c r="N513" s="2801"/>
      <c r="O513" s="2802"/>
      <c r="P513" s="2800"/>
      <c r="Q513" s="2803"/>
      <c r="R513" s="2801"/>
      <c r="S513" s="2801"/>
      <c r="T513" s="2801"/>
      <c r="U513" s="2801"/>
      <c r="V513" s="2801"/>
      <c r="W513" s="2802"/>
      <c r="Y513" s="3928"/>
      <c r="Z513" s="3929"/>
      <c r="AA513" s="3929"/>
      <c r="AB513" s="3929"/>
      <c r="AC513" s="3929"/>
      <c r="AD513" s="3929"/>
      <c r="AE513" s="3929"/>
      <c r="AF513" s="3929"/>
      <c r="AG513" s="3929"/>
      <c r="AH513" s="3929"/>
      <c r="AI513" s="3929"/>
      <c r="AJ513" s="3929"/>
      <c r="AK513" s="3929"/>
      <c r="AL513" s="3931"/>
      <c r="AM513" s="3929"/>
      <c r="AN513" s="4369"/>
      <c r="AO513" s="3930"/>
      <c r="AP513" s="3930"/>
      <c r="AR513" s="2548" t="s">
        <v>8661</v>
      </c>
      <c r="AU513" s="425" t="str">
        <f t="shared" si="8"/>
        <v>Please complete all cells in row</v>
      </c>
      <c r="AV513" s="3132">
        <v>2</v>
      </c>
    </row>
    <row r="514" spans="2:48" ht="15.75" customHeight="1">
      <c r="B514" s="2790" t="s">
        <v>8662</v>
      </c>
      <c r="C514" s="3655"/>
      <c r="D514" s="3655"/>
      <c r="E514" s="3655"/>
      <c r="F514" s="3655"/>
      <c r="G514" s="2792" t="s">
        <v>731</v>
      </c>
      <c r="H514" s="2792">
        <v>3</v>
      </c>
      <c r="I514" s="2801"/>
      <c r="J514" s="2801"/>
      <c r="K514" s="2801"/>
      <c r="L514" s="2801"/>
      <c r="M514" s="2801"/>
      <c r="N514" s="2801"/>
      <c r="O514" s="2802"/>
      <c r="P514" s="2800"/>
      <c r="Q514" s="2803"/>
      <c r="R514" s="2801"/>
      <c r="S514" s="2801"/>
      <c r="T514" s="2801"/>
      <c r="U514" s="2801"/>
      <c r="V514" s="2801"/>
      <c r="W514" s="2802"/>
      <c r="Y514" s="3928"/>
      <c r="Z514" s="3929"/>
      <c r="AA514" s="3929"/>
      <c r="AB514" s="3929"/>
      <c r="AC514" s="3929"/>
      <c r="AD514" s="3929"/>
      <c r="AE514" s="3929"/>
      <c r="AF514" s="3929"/>
      <c r="AG514" s="3929"/>
      <c r="AH514" s="3929"/>
      <c r="AI514" s="3929"/>
      <c r="AJ514" s="3929"/>
      <c r="AK514" s="3929"/>
      <c r="AL514" s="3929"/>
      <c r="AM514" s="3929"/>
      <c r="AN514" s="4369"/>
      <c r="AO514" s="3930"/>
      <c r="AP514" s="3930"/>
      <c r="AR514" s="2548" t="s">
        <v>8663</v>
      </c>
      <c r="AU514" s="425" t="str">
        <f t="shared" si="8"/>
        <v>Please complete all cells in row</v>
      </c>
      <c r="AV514" s="3132">
        <v>2</v>
      </c>
    </row>
    <row r="515" spans="2:48" ht="15.75" customHeight="1">
      <c r="B515" s="2790" t="s">
        <v>8664</v>
      </c>
      <c r="C515" s="3655"/>
      <c r="D515" s="3655"/>
      <c r="E515" s="3655"/>
      <c r="F515" s="3655"/>
      <c r="G515" s="2792" t="s">
        <v>731</v>
      </c>
      <c r="H515" s="2792">
        <v>3</v>
      </c>
      <c r="I515" s="2801"/>
      <c r="J515" s="2801"/>
      <c r="K515" s="2801"/>
      <c r="L515" s="2801"/>
      <c r="M515" s="2801"/>
      <c r="N515" s="2801"/>
      <c r="O515" s="2802"/>
      <c r="P515" s="2800"/>
      <c r="Q515" s="2803"/>
      <c r="R515" s="2801"/>
      <c r="S515" s="2801"/>
      <c r="T515" s="2801"/>
      <c r="U515" s="2801"/>
      <c r="V515" s="2801"/>
      <c r="W515" s="2802"/>
      <c r="Y515" s="3928"/>
      <c r="Z515" s="3929"/>
      <c r="AA515" s="3929"/>
      <c r="AB515" s="3929"/>
      <c r="AC515" s="3929"/>
      <c r="AD515" s="3929"/>
      <c r="AE515" s="3929"/>
      <c r="AF515" s="3929"/>
      <c r="AG515" s="3929"/>
      <c r="AH515" s="3929"/>
      <c r="AI515" s="3929"/>
      <c r="AJ515" s="3929"/>
      <c r="AK515" s="3929"/>
      <c r="AL515" s="3929"/>
      <c r="AM515" s="3929"/>
      <c r="AN515" s="4369"/>
      <c r="AO515" s="3930"/>
      <c r="AP515" s="3930"/>
      <c r="AR515" s="2548" t="s">
        <v>8665</v>
      </c>
      <c r="AU515" s="425" t="str">
        <f t="shared" si="8"/>
        <v>Please complete all cells in row</v>
      </c>
      <c r="AV515" s="3132">
        <v>2</v>
      </c>
    </row>
    <row r="516" spans="2:48" ht="15.75" customHeight="1">
      <c r="B516" s="2790" t="s">
        <v>8666</v>
      </c>
      <c r="C516" s="3655"/>
      <c r="D516" s="3655"/>
      <c r="E516" s="3655"/>
      <c r="F516" s="3655"/>
      <c r="G516" s="2792" t="s">
        <v>731</v>
      </c>
      <c r="H516" s="2792">
        <v>3</v>
      </c>
      <c r="I516" s="2801"/>
      <c r="J516" s="2801"/>
      <c r="K516" s="2801"/>
      <c r="L516" s="2801"/>
      <c r="M516" s="2801"/>
      <c r="N516" s="2801"/>
      <c r="O516" s="2802"/>
      <c r="P516" s="2800"/>
      <c r="Q516" s="2803"/>
      <c r="R516" s="2801"/>
      <c r="S516" s="2801"/>
      <c r="T516" s="2801"/>
      <c r="U516" s="2801"/>
      <c r="V516" s="2801"/>
      <c r="W516" s="2802"/>
      <c r="Y516" s="3928"/>
      <c r="Z516" s="3929"/>
      <c r="AA516" s="3929"/>
      <c r="AB516" s="3929"/>
      <c r="AC516" s="3929"/>
      <c r="AD516" s="3929"/>
      <c r="AE516" s="3929"/>
      <c r="AF516" s="3929"/>
      <c r="AG516" s="3929"/>
      <c r="AH516" s="3929"/>
      <c r="AI516" s="3929"/>
      <c r="AJ516" s="3929"/>
      <c r="AK516" s="3929"/>
      <c r="AL516" s="3929"/>
      <c r="AM516" s="3929"/>
      <c r="AN516" s="4369"/>
      <c r="AO516" s="3930"/>
      <c r="AP516" s="3930"/>
      <c r="AR516" s="2548" t="s">
        <v>8667</v>
      </c>
      <c r="AU516" s="425" t="str">
        <f t="shared" si="8"/>
        <v>Please complete all cells in row</v>
      </c>
      <c r="AV516" s="3132">
        <v>2</v>
      </c>
    </row>
    <row r="517" spans="2:48" ht="15.75" customHeight="1">
      <c r="B517" s="2790" t="s">
        <v>8668</v>
      </c>
      <c r="C517" s="3655"/>
      <c r="D517" s="3655"/>
      <c r="E517" s="3655"/>
      <c r="F517" s="3655"/>
      <c r="G517" s="2792" t="s">
        <v>731</v>
      </c>
      <c r="H517" s="2792">
        <v>3</v>
      </c>
      <c r="I517" s="2801"/>
      <c r="J517" s="2801"/>
      <c r="K517" s="2801"/>
      <c r="L517" s="2801"/>
      <c r="M517" s="2801"/>
      <c r="N517" s="2801"/>
      <c r="O517" s="2802"/>
      <c r="P517" s="2800"/>
      <c r="Q517" s="2803"/>
      <c r="R517" s="2801"/>
      <c r="S517" s="2801"/>
      <c r="T517" s="2801"/>
      <c r="U517" s="2801"/>
      <c r="V517" s="2801"/>
      <c r="W517" s="2802"/>
      <c r="Y517" s="3928"/>
      <c r="Z517" s="3929"/>
      <c r="AA517" s="3929"/>
      <c r="AB517" s="3929"/>
      <c r="AC517" s="3929"/>
      <c r="AD517" s="3929"/>
      <c r="AE517" s="3929"/>
      <c r="AF517" s="3929"/>
      <c r="AG517" s="3929"/>
      <c r="AH517" s="3929"/>
      <c r="AI517" s="3929"/>
      <c r="AJ517" s="3929"/>
      <c r="AK517" s="3929"/>
      <c r="AL517" s="3929"/>
      <c r="AM517" s="3929"/>
      <c r="AN517" s="4369"/>
      <c r="AO517" s="3930"/>
      <c r="AP517" s="3930"/>
      <c r="AR517" s="2548" t="s">
        <v>8669</v>
      </c>
      <c r="AU517" s="425" t="str">
        <f t="shared" si="8"/>
        <v>Please complete all cells in row</v>
      </c>
      <c r="AV517" s="3132">
        <v>2</v>
      </c>
    </row>
    <row r="518" spans="2:48" ht="15.75" customHeight="1">
      <c r="B518" s="2790" t="s">
        <v>8670</v>
      </c>
      <c r="C518" s="3655"/>
      <c r="D518" s="3655"/>
      <c r="E518" s="3655"/>
      <c r="F518" s="3655"/>
      <c r="G518" s="2792" t="s">
        <v>731</v>
      </c>
      <c r="H518" s="2792">
        <v>3</v>
      </c>
      <c r="I518" s="2801"/>
      <c r="J518" s="2801"/>
      <c r="K518" s="2801"/>
      <c r="L518" s="2801"/>
      <c r="M518" s="2801"/>
      <c r="N518" s="2801"/>
      <c r="O518" s="2802"/>
      <c r="P518" s="2800"/>
      <c r="Q518" s="2803"/>
      <c r="R518" s="2801"/>
      <c r="S518" s="2801"/>
      <c r="T518" s="2801"/>
      <c r="U518" s="2801"/>
      <c r="V518" s="2801"/>
      <c r="W518" s="2802"/>
      <c r="Y518" s="3928"/>
      <c r="Z518" s="3929"/>
      <c r="AA518" s="3929"/>
      <c r="AB518" s="3929"/>
      <c r="AC518" s="3929"/>
      <c r="AD518" s="3929"/>
      <c r="AE518" s="3929"/>
      <c r="AF518" s="3929"/>
      <c r="AG518" s="3929"/>
      <c r="AH518" s="3929"/>
      <c r="AI518" s="3929"/>
      <c r="AJ518" s="3929"/>
      <c r="AK518" s="3929"/>
      <c r="AL518" s="3929"/>
      <c r="AM518" s="3929"/>
      <c r="AN518" s="4369"/>
      <c r="AO518" s="3930"/>
      <c r="AP518" s="3930"/>
      <c r="AR518" s="2548" t="s">
        <v>8671</v>
      </c>
      <c r="AU518" s="425" t="str">
        <f t="shared" si="8"/>
        <v>Please complete all cells in row</v>
      </c>
      <c r="AV518" s="3132">
        <v>2</v>
      </c>
    </row>
    <row r="519" spans="2:48" ht="15.75" customHeight="1">
      <c r="B519" s="2790" t="s">
        <v>8672</v>
      </c>
      <c r="C519" s="3655"/>
      <c r="D519" s="3655"/>
      <c r="E519" s="3655"/>
      <c r="F519" s="3655"/>
      <c r="G519" s="2792" t="s">
        <v>731</v>
      </c>
      <c r="H519" s="2792">
        <v>3</v>
      </c>
      <c r="I519" s="2801"/>
      <c r="J519" s="2801"/>
      <c r="K519" s="2801"/>
      <c r="L519" s="2801"/>
      <c r="M519" s="2801"/>
      <c r="N519" s="2801"/>
      <c r="O519" s="2802"/>
      <c r="P519" s="2800"/>
      <c r="Q519" s="2803"/>
      <c r="R519" s="2801"/>
      <c r="S519" s="2801"/>
      <c r="T519" s="2801"/>
      <c r="U519" s="2801"/>
      <c r="V519" s="2801"/>
      <c r="W519" s="2802"/>
      <c r="Y519" s="3928"/>
      <c r="Z519" s="3929"/>
      <c r="AA519" s="3929"/>
      <c r="AB519" s="3929"/>
      <c r="AC519" s="3929"/>
      <c r="AD519" s="3929"/>
      <c r="AE519" s="3929"/>
      <c r="AF519" s="3929"/>
      <c r="AG519" s="3929"/>
      <c r="AH519" s="3929"/>
      <c r="AI519" s="3929"/>
      <c r="AJ519" s="3929"/>
      <c r="AK519" s="3929"/>
      <c r="AL519" s="3929"/>
      <c r="AM519" s="3929"/>
      <c r="AN519" s="4369"/>
      <c r="AO519" s="3930"/>
      <c r="AP519" s="3930"/>
      <c r="AR519" s="2548" t="s">
        <v>8673</v>
      </c>
      <c r="AU519" s="425" t="str">
        <f t="shared" si="8"/>
        <v>Please complete all cells in row</v>
      </c>
      <c r="AV519" s="3132">
        <v>2</v>
      </c>
    </row>
    <row r="520" spans="2:48" ht="15.75" customHeight="1">
      <c r="B520" s="2790" t="s">
        <v>8674</v>
      </c>
      <c r="C520" s="3655"/>
      <c r="D520" s="3655"/>
      <c r="E520" s="3655"/>
      <c r="F520" s="3655"/>
      <c r="G520" s="2792" t="s">
        <v>731</v>
      </c>
      <c r="H520" s="2792">
        <v>3</v>
      </c>
      <c r="I520" s="2801"/>
      <c r="J520" s="2801"/>
      <c r="K520" s="2801"/>
      <c r="L520" s="2801"/>
      <c r="M520" s="2801"/>
      <c r="N520" s="2801"/>
      <c r="O520" s="2802"/>
      <c r="P520" s="2800"/>
      <c r="Q520" s="2803"/>
      <c r="R520" s="2801"/>
      <c r="S520" s="2801"/>
      <c r="T520" s="2801"/>
      <c r="U520" s="2801"/>
      <c r="V520" s="2801"/>
      <c r="W520" s="2802"/>
      <c r="Y520" s="3928"/>
      <c r="Z520" s="3929"/>
      <c r="AA520" s="3929"/>
      <c r="AB520" s="3929"/>
      <c r="AC520" s="3929"/>
      <c r="AD520" s="3929"/>
      <c r="AE520" s="3929"/>
      <c r="AF520" s="3929"/>
      <c r="AG520" s="3929"/>
      <c r="AH520" s="3929"/>
      <c r="AI520" s="3929"/>
      <c r="AJ520" s="3929"/>
      <c r="AK520" s="3929"/>
      <c r="AL520" s="3929"/>
      <c r="AM520" s="3929"/>
      <c r="AN520" s="4369"/>
      <c r="AO520" s="3930"/>
      <c r="AP520" s="3930"/>
      <c r="AR520" s="2548" t="s">
        <v>8675</v>
      </c>
      <c r="AU520" s="425" t="str">
        <f t="shared" ref="AU520:AU583" si="9">IF( COUNTBLANK(I520:AP520) = AV520, 0, rngIncomplete )</f>
        <v>Please complete all cells in row</v>
      </c>
      <c r="AV520" s="3132">
        <v>2</v>
      </c>
    </row>
    <row r="521" spans="2:48" ht="15.75" customHeight="1">
      <c r="B521" s="2790" t="s">
        <v>8676</v>
      </c>
      <c r="C521" s="3655"/>
      <c r="D521" s="3655"/>
      <c r="E521" s="3655"/>
      <c r="F521" s="3655"/>
      <c r="G521" s="2792" t="s">
        <v>731</v>
      </c>
      <c r="H521" s="2792">
        <v>3</v>
      </c>
      <c r="I521" s="2801"/>
      <c r="J521" s="2801"/>
      <c r="K521" s="2801"/>
      <c r="L521" s="2801"/>
      <c r="M521" s="2801"/>
      <c r="N521" s="2801"/>
      <c r="O521" s="2802"/>
      <c r="P521" s="2800"/>
      <c r="Q521" s="2803"/>
      <c r="R521" s="2801"/>
      <c r="S521" s="2801"/>
      <c r="T521" s="2801"/>
      <c r="U521" s="2801"/>
      <c r="V521" s="2801"/>
      <c r="W521" s="2802"/>
      <c r="Y521" s="3928"/>
      <c r="Z521" s="3929"/>
      <c r="AA521" s="3929"/>
      <c r="AB521" s="3929"/>
      <c r="AC521" s="3929"/>
      <c r="AD521" s="3929"/>
      <c r="AE521" s="3929"/>
      <c r="AF521" s="3929"/>
      <c r="AG521" s="3929"/>
      <c r="AH521" s="3929"/>
      <c r="AI521" s="3929"/>
      <c r="AJ521" s="3929"/>
      <c r="AK521" s="3929"/>
      <c r="AL521" s="3929"/>
      <c r="AM521" s="3929"/>
      <c r="AN521" s="4369"/>
      <c r="AO521" s="3930"/>
      <c r="AP521" s="3930"/>
      <c r="AR521" s="2548" t="s">
        <v>8677</v>
      </c>
      <c r="AU521" s="425" t="str">
        <f t="shared" si="9"/>
        <v>Please complete all cells in row</v>
      </c>
      <c r="AV521" s="3132">
        <v>2</v>
      </c>
    </row>
    <row r="522" spans="2:48" ht="15.75" customHeight="1">
      <c r="B522" s="2790" t="s">
        <v>8678</v>
      </c>
      <c r="C522" s="3655"/>
      <c r="D522" s="3655"/>
      <c r="E522" s="3655"/>
      <c r="F522" s="3655"/>
      <c r="G522" s="2792" t="s">
        <v>731</v>
      </c>
      <c r="H522" s="2792">
        <v>3</v>
      </c>
      <c r="I522" s="2801"/>
      <c r="J522" s="2801"/>
      <c r="K522" s="2801"/>
      <c r="L522" s="2801"/>
      <c r="M522" s="2801"/>
      <c r="N522" s="2801"/>
      <c r="O522" s="2802"/>
      <c r="P522" s="2800"/>
      <c r="Q522" s="2803"/>
      <c r="R522" s="2801"/>
      <c r="S522" s="2801"/>
      <c r="T522" s="2801"/>
      <c r="U522" s="2801"/>
      <c r="V522" s="2801"/>
      <c r="W522" s="2802"/>
      <c r="Y522" s="3928"/>
      <c r="Z522" s="3929"/>
      <c r="AA522" s="3929"/>
      <c r="AB522" s="3929"/>
      <c r="AC522" s="3929"/>
      <c r="AD522" s="3929"/>
      <c r="AE522" s="3929"/>
      <c r="AF522" s="3929"/>
      <c r="AG522" s="3929"/>
      <c r="AH522" s="3929"/>
      <c r="AI522" s="3929"/>
      <c r="AJ522" s="3929"/>
      <c r="AK522" s="3929"/>
      <c r="AL522" s="3929"/>
      <c r="AM522" s="3929"/>
      <c r="AN522" s="4369"/>
      <c r="AO522" s="3930"/>
      <c r="AP522" s="3930"/>
      <c r="AR522" s="2548" t="s">
        <v>8679</v>
      </c>
      <c r="AU522" s="425" t="str">
        <f t="shared" si="9"/>
        <v>Please complete all cells in row</v>
      </c>
      <c r="AV522" s="3132">
        <v>2</v>
      </c>
    </row>
    <row r="523" spans="2:48" ht="15.75" customHeight="1">
      <c r="B523" s="2790" t="s">
        <v>8680</v>
      </c>
      <c r="C523" s="3655"/>
      <c r="D523" s="3655"/>
      <c r="E523" s="3655"/>
      <c r="F523" s="3655"/>
      <c r="G523" s="2792" t="s">
        <v>731</v>
      </c>
      <c r="H523" s="2792">
        <v>3</v>
      </c>
      <c r="I523" s="2801"/>
      <c r="J523" s="2801"/>
      <c r="K523" s="2801"/>
      <c r="L523" s="2801"/>
      <c r="M523" s="2801"/>
      <c r="N523" s="2801"/>
      <c r="O523" s="2802"/>
      <c r="P523" s="2800"/>
      <c r="Q523" s="2803"/>
      <c r="R523" s="2801"/>
      <c r="S523" s="2801"/>
      <c r="T523" s="2801"/>
      <c r="U523" s="2801"/>
      <c r="V523" s="2801"/>
      <c r="W523" s="2802"/>
      <c r="Y523" s="3928"/>
      <c r="Z523" s="3929"/>
      <c r="AA523" s="3929"/>
      <c r="AB523" s="3929"/>
      <c r="AC523" s="3929"/>
      <c r="AD523" s="3929"/>
      <c r="AE523" s="3929"/>
      <c r="AF523" s="3929"/>
      <c r="AG523" s="3929"/>
      <c r="AH523" s="3929"/>
      <c r="AI523" s="3929"/>
      <c r="AJ523" s="3929"/>
      <c r="AK523" s="3929"/>
      <c r="AL523" s="3929"/>
      <c r="AM523" s="3929"/>
      <c r="AN523" s="4369"/>
      <c r="AO523" s="3930"/>
      <c r="AP523" s="3930"/>
      <c r="AR523" s="2548" t="s">
        <v>8681</v>
      </c>
      <c r="AU523" s="425" t="str">
        <f t="shared" si="9"/>
        <v>Please complete all cells in row</v>
      </c>
      <c r="AV523" s="3132">
        <v>2</v>
      </c>
    </row>
    <row r="524" spans="2:48" ht="15.75" customHeight="1">
      <c r="B524" s="2790" t="s">
        <v>8682</v>
      </c>
      <c r="C524" s="3655"/>
      <c r="D524" s="3655"/>
      <c r="E524" s="3655"/>
      <c r="F524" s="3655"/>
      <c r="G524" s="2792" t="s">
        <v>731</v>
      </c>
      <c r="H524" s="2792">
        <v>3</v>
      </c>
      <c r="I524" s="2801"/>
      <c r="J524" s="2801"/>
      <c r="K524" s="2801"/>
      <c r="L524" s="2801"/>
      <c r="M524" s="2801"/>
      <c r="N524" s="2801"/>
      <c r="O524" s="2802"/>
      <c r="P524" s="2800"/>
      <c r="Q524" s="2803"/>
      <c r="R524" s="2801"/>
      <c r="S524" s="2801"/>
      <c r="T524" s="2801"/>
      <c r="U524" s="2801"/>
      <c r="V524" s="2801"/>
      <c r="W524" s="2802"/>
      <c r="Y524" s="3928"/>
      <c r="Z524" s="3929"/>
      <c r="AA524" s="3929"/>
      <c r="AB524" s="3929"/>
      <c r="AC524" s="3929"/>
      <c r="AD524" s="3929"/>
      <c r="AE524" s="3929"/>
      <c r="AF524" s="3929"/>
      <c r="AG524" s="3929"/>
      <c r="AH524" s="3929"/>
      <c r="AI524" s="3929"/>
      <c r="AJ524" s="3929"/>
      <c r="AK524" s="3929"/>
      <c r="AL524" s="3929"/>
      <c r="AM524" s="3929"/>
      <c r="AN524" s="4369"/>
      <c r="AO524" s="3930"/>
      <c r="AP524" s="3930"/>
      <c r="AR524" s="2548" t="s">
        <v>8683</v>
      </c>
      <c r="AU524" s="425" t="str">
        <f t="shared" si="9"/>
        <v>Please complete all cells in row</v>
      </c>
      <c r="AV524" s="3132">
        <v>2</v>
      </c>
    </row>
    <row r="525" spans="2:48" ht="15.75" customHeight="1">
      <c r="B525" s="2790" t="s">
        <v>8684</v>
      </c>
      <c r="C525" s="3655"/>
      <c r="D525" s="3655"/>
      <c r="E525" s="3655"/>
      <c r="F525" s="3655"/>
      <c r="G525" s="2792" t="s">
        <v>731</v>
      </c>
      <c r="H525" s="2792">
        <v>3</v>
      </c>
      <c r="I525" s="2801"/>
      <c r="J525" s="2801"/>
      <c r="K525" s="2801"/>
      <c r="L525" s="2801"/>
      <c r="M525" s="2801"/>
      <c r="N525" s="2801"/>
      <c r="O525" s="2802"/>
      <c r="P525" s="2800"/>
      <c r="Q525" s="2803"/>
      <c r="R525" s="2801"/>
      <c r="S525" s="2801"/>
      <c r="T525" s="2801"/>
      <c r="U525" s="2801"/>
      <c r="V525" s="2801"/>
      <c r="W525" s="2802"/>
      <c r="Y525" s="3928"/>
      <c r="Z525" s="3929"/>
      <c r="AA525" s="3929"/>
      <c r="AB525" s="3929"/>
      <c r="AC525" s="3929"/>
      <c r="AD525" s="3929"/>
      <c r="AE525" s="3929"/>
      <c r="AF525" s="3929"/>
      <c r="AG525" s="3929"/>
      <c r="AH525" s="3929"/>
      <c r="AI525" s="3929"/>
      <c r="AJ525" s="3929"/>
      <c r="AK525" s="3929"/>
      <c r="AL525" s="3929"/>
      <c r="AM525" s="3929"/>
      <c r="AN525" s="4369"/>
      <c r="AO525" s="3930"/>
      <c r="AP525" s="3930"/>
      <c r="AR525" s="2548" t="s">
        <v>8685</v>
      </c>
      <c r="AU525" s="425" t="str">
        <f t="shared" si="9"/>
        <v>Please complete all cells in row</v>
      </c>
      <c r="AV525" s="3132">
        <v>2</v>
      </c>
    </row>
    <row r="526" spans="2:48" ht="15.75" customHeight="1">
      <c r="B526" s="2790" t="s">
        <v>8686</v>
      </c>
      <c r="C526" s="3655"/>
      <c r="D526" s="3655"/>
      <c r="E526" s="3655"/>
      <c r="F526" s="3655"/>
      <c r="G526" s="2792" t="s">
        <v>731</v>
      </c>
      <c r="H526" s="2792">
        <v>3</v>
      </c>
      <c r="I526" s="2801"/>
      <c r="J526" s="2801"/>
      <c r="K526" s="2801"/>
      <c r="L526" s="2801"/>
      <c r="M526" s="2801"/>
      <c r="N526" s="2801"/>
      <c r="O526" s="2802"/>
      <c r="P526" s="2800"/>
      <c r="Q526" s="2803"/>
      <c r="R526" s="2801"/>
      <c r="S526" s="2801"/>
      <c r="T526" s="2801"/>
      <c r="U526" s="2801"/>
      <c r="V526" s="2801"/>
      <c r="W526" s="2802"/>
      <c r="Y526" s="3928"/>
      <c r="Z526" s="3929"/>
      <c r="AA526" s="3929"/>
      <c r="AB526" s="3929"/>
      <c r="AC526" s="3929"/>
      <c r="AD526" s="3929"/>
      <c r="AE526" s="3929"/>
      <c r="AF526" s="3929"/>
      <c r="AG526" s="3929"/>
      <c r="AH526" s="3929"/>
      <c r="AI526" s="3929"/>
      <c r="AJ526" s="3929"/>
      <c r="AK526" s="3929"/>
      <c r="AL526" s="3929"/>
      <c r="AM526" s="3929"/>
      <c r="AN526" s="4369"/>
      <c r="AO526" s="3930"/>
      <c r="AP526" s="3930"/>
      <c r="AR526" s="2548" t="s">
        <v>8687</v>
      </c>
      <c r="AU526" s="425" t="str">
        <f t="shared" si="9"/>
        <v>Please complete all cells in row</v>
      </c>
      <c r="AV526" s="3132">
        <v>2</v>
      </c>
    </row>
    <row r="527" spans="2:48" ht="15.75" customHeight="1">
      <c r="B527" s="2790" t="s">
        <v>8688</v>
      </c>
      <c r="C527" s="3655"/>
      <c r="D527" s="3655"/>
      <c r="E527" s="3655"/>
      <c r="F527" s="3655"/>
      <c r="G527" s="2792" t="s">
        <v>731</v>
      </c>
      <c r="H527" s="2792">
        <v>3</v>
      </c>
      <c r="I527" s="2801"/>
      <c r="J527" s="2801"/>
      <c r="K527" s="2801"/>
      <c r="L527" s="2801"/>
      <c r="M527" s="2801"/>
      <c r="N527" s="2801"/>
      <c r="O527" s="2802"/>
      <c r="P527" s="2800"/>
      <c r="Q527" s="2803"/>
      <c r="R527" s="2801"/>
      <c r="S527" s="2801"/>
      <c r="T527" s="2801"/>
      <c r="U527" s="2801"/>
      <c r="V527" s="2801"/>
      <c r="W527" s="2802"/>
      <c r="Y527" s="3928"/>
      <c r="Z527" s="3929"/>
      <c r="AA527" s="3929"/>
      <c r="AB527" s="3929"/>
      <c r="AC527" s="3929"/>
      <c r="AD527" s="3929"/>
      <c r="AE527" s="3929"/>
      <c r="AF527" s="3929"/>
      <c r="AG527" s="3929"/>
      <c r="AH527" s="3929"/>
      <c r="AI527" s="3929"/>
      <c r="AJ527" s="3929"/>
      <c r="AK527" s="3929"/>
      <c r="AL527" s="3929"/>
      <c r="AM527" s="3929"/>
      <c r="AN527" s="4369"/>
      <c r="AO527" s="3930"/>
      <c r="AP527" s="3930"/>
      <c r="AR527" s="2548" t="s">
        <v>8689</v>
      </c>
      <c r="AU527" s="425" t="str">
        <f t="shared" si="9"/>
        <v>Please complete all cells in row</v>
      </c>
      <c r="AV527" s="3132">
        <v>2</v>
      </c>
    </row>
    <row r="528" spans="2:48" ht="15.75" customHeight="1">
      <c r="B528" s="2790" t="s">
        <v>8690</v>
      </c>
      <c r="C528" s="3655"/>
      <c r="D528" s="3655"/>
      <c r="E528" s="3655"/>
      <c r="F528" s="3655"/>
      <c r="G528" s="2792" t="s">
        <v>731</v>
      </c>
      <c r="H528" s="2792">
        <v>3</v>
      </c>
      <c r="I528" s="2801"/>
      <c r="J528" s="2801"/>
      <c r="K528" s="2801"/>
      <c r="L528" s="2801"/>
      <c r="M528" s="2801"/>
      <c r="N528" s="2801"/>
      <c r="O528" s="2802"/>
      <c r="P528" s="2800"/>
      <c r="Q528" s="2803"/>
      <c r="R528" s="2801"/>
      <c r="S528" s="2801"/>
      <c r="T528" s="2801"/>
      <c r="U528" s="2801"/>
      <c r="V528" s="2801"/>
      <c r="W528" s="2802"/>
      <c r="Y528" s="3928"/>
      <c r="Z528" s="3929"/>
      <c r="AA528" s="3929"/>
      <c r="AB528" s="3929"/>
      <c r="AC528" s="3929"/>
      <c r="AD528" s="3929"/>
      <c r="AE528" s="3929"/>
      <c r="AF528" s="3929"/>
      <c r="AG528" s="3929"/>
      <c r="AH528" s="3929"/>
      <c r="AI528" s="3929"/>
      <c r="AJ528" s="3929"/>
      <c r="AK528" s="3929"/>
      <c r="AL528" s="3929"/>
      <c r="AM528" s="3929"/>
      <c r="AN528" s="4369"/>
      <c r="AO528" s="3930"/>
      <c r="AP528" s="3930"/>
      <c r="AR528" s="2548" t="s">
        <v>8691</v>
      </c>
      <c r="AU528" s="425" t="str">
        <f t="shared" si="9"/>
        <v>Please complete all cells in row</v>
      </c>
      <c r="AV528" s="3132">
        <v>2</v>
      </c>
    </row>
    <row r="529" spans="2:48" ht="15.75" customHeight="1">
      <c r="B529" s="2790" t="s">
        <v>8692</v>
      </c>
      <c r="C529" s="3655"/>
      <c r="D529" s="3655"/>
      <c r="E529" s="3655"/>
      <c r="F529" s="3655"/>
      <c r="G529" s="2792" t="s">
        <v>731</v>
      </c>
      <c r="H529" s="2792">
        <v>3</v>
      </c>
      <c r="I529" s="2801"/>
      <c r="J529" s="2801"/>
      <c r="K529" s="2801"/>
      <c r="L529" s="2801"/>
      <c r="M529" s="2801"/>
      <c r="N529" s="2801"/>
      <c r="O529" s="2802"/>
      <c r="P529" s="2800"/>
      <c r="Q529" s="2803"/>
      <c r="R529" s="2801"/>
      <c r="S529" s="2801"/>
      <c r="T529" s="2801"/>
      <c r="U529" s="2801"/>
      <c r="V529" s="2801"/>
      <c r="W529" s="2802"/>
      <c r="Y529" s="3928"/>
      <c r="Z529" s="3929"/>
      <c r="AA529" s="3929"/>
      <c r="AB529" s="3929"/>
      <c r="AC529" s="3929"/>
      <c r="AD529" s="3929"/>
      <c r="AE529" s="3929"/>
      <c r="AF529" s="3929"/>
      <c r="AG529" s="3929"/>
      <c r="AH529" s="3929"/>
      <c r="AI529" s="3929"/>
      <c r="AJ529" s="3929"/>
      <c r="AK529" s="3929"/>
      <c r="AL529" s="3929"/>
      <c r="AM529" s="3929"/>
      <c r="AN529" s="4369"/>
      <c r="AO529" s="3930"/>
      <c r="AP529" s="3930"/>
      <c r="AR529" s="2548" t="s">
        <v>8693</v>
      </c>
      <c r="AU529" s="425" t="str">
        <f t="shared" si="9"/>
        <v>Please complete all cells in row</v>
      </c>
      <c r="AV529" s="3132">
        <v>2</v>
      </c>
    </row>
    <row r="530" spans="2:48" ht="15.75" customHeight="1">
      <c r="B530" s="2790" t="s">
        <v>8694</v>
      </c>
      <c r="C530" s="3655"/>
      <c r="D530" s="3655"/>
      <c r="E530" s="3655"/>
      <c r="F530" s="3655"/>
      <c r="G530" s="2792" t="s">
        <v>731</v>
      </c>
      <c r="H530" s="2792">
        <v>3</v>
      </c>
      <c r="I530" s="2801"/>
      <c r="J530" s="2801"/>
      <c r="K530" s="2801"/>
      <c r="L530" s="2801"/>
      <c r="M530" s="2801"/>
      <c r="N530" s="2801"/>
      <c r="O530" s="2802"/>
      <c r="P530" s="2800"/>
      <c r="Q530" s="2803"/>
      <c r="R530" s="2801"/>
      <c r="S530" s="2801"/>
      <c r="T530" s="2801"/>
      <c r="U530" s="2801"/>
      <c r="V530" s="2801"/>
      <c r="W530" s="2802"/>
      <c r="Y530" s="3928"/>
      <c r="Z530" s="3929"/>
      <c r="AA530" s="3929"/>
      <c r="AB530" s="3929"/>
      <c r="AC530" s="3929"/>
      <c r="AD530" s="3929"/>
      <c r="AE530" s="3929"/>
      <c r="AF530" s="3929"/>
      <c r="AG530" s="3929"/>
      <c r="AH530" s="3929"/>
      <c r="AI530" s="3929"/>
      <c r="AJ530" s="3929"/>
      <c r="AK530" s="3929"/>
      <c r="AL530" s="3929"/>
      <c r="AM530" s="3929"/>
      <c r="AN530" s="4369"/>
      <c r="AO530" s="3930"/>
      <c r="AP530" s="3930"/>
      <c r="AR530" s="2548" t="s">
        <v>8695</v>
      </c>
      <c r="AU530" s="425" t="str">
        <f t="shared" si="9"/>
        <v>Please complete all cells in row</v>
      </c>
      <c r="AV530" s="3132">
        <v>2</v>
      </c>
    </row>
    <row r="531" spans="2:48" ht="15.75" customHeight="1">
      <c r="B531" s="2790" t="s">
        <v>8696</v>
      </c>
      <c r="C531" s="3655"/>
      <c r="D531" s="3655"/>
      <c r="E531" s="3655"/>
      <c r="F531" s="3655"/>
      <c r="G531" s="2792" t="s">
        <v>731</v>
      </c>
      <c r="H531" s="2792">
        <v>3</v>
      </c>
      <c r="I531" s="2801"/>
      <c r="J531" s="2801"/>
      <c r="K531" s="2801"/>
      <c r="L531" s="2801"/>
      <c r="M531" s="2801"/>
      <c r="N531" s="2801"/>
      <c r="O531" s="2802"/>
      <c r="P531" s="2800"/>
      <c r="Q531" s="2803"/>
      <c r="R531" s="2801"/>
      <c r="S531" s="2801"/>
      <c r="T531" s="2801"/>
      <c r="U531" s="2801"/>
      <c r="V531" s="2801"/>
      <c r="W531" s="2802"/>
      <c r="Y531" s="3928"/>
      <c r="Z531" s="3929"/>
      <c r="AA531" s="3929"/>
      <c r="AB531" s="3929"/>
      <c r="AC531" s="3929"/>
      <c r="AD531" s="3929"/>
      <c r="AE531" s="3929"/>
      <c r="AF531" s="3929"/>
      <c r="AG531" s="3929"/>
      <c r="AH531" s="3929"/>
      <c r="AI531" s="3929"/>
      <c r="AJ531" s="3929"/>
      <c r="AK531" s="3929"/>
      <c r="AL531" s="3931"/>
      <c r="AM531" s="3929"/>
      <c r="AN531" s="4369"/>
      <c r="AO531" s="3930"/>
      <c r="AP531" s="3930"/>
      <c r="AR531" s="2548" t="s">
        <v>8697</v>
      </c>
      <c r="AU531" s="425" t="str">
        <f t="shared" si="9"/>
        <v>Please complete all cells in row</v>
      </c>
      <c r="AV531" s="3132">
        <v>2</v>
      </c>
    </row>
    <row r="532" spans="2:48" ht="15.75" customHeight="1">
      <c r="B532" s="2790" t="s">
        <v>8698</v>
      </c>
      <c r="C532" s="3655"/>
      <c r="D532" s="3655"/>
      <c r="E532" s="3655"/>
      <c r="F532" s="3655"/>
      <c r="G532" s="2792" t="s">
        <v>731</v>
      </c>
      <c r="H532" s="2792">
        <v>3</v>
      </c>
      <c r="I532" s="2801"/>
      <c r="J532" s="2801"/>
      <c r="K532" s="2801"/>
      <c r="L532" s="2801"/>
      <c r="M532" s="2801"/>
      <c r="N532" s="2801"/>
      <c r="O532" s="2802"/>
      <c r="P532" s="2800"/>
      <c r="Q532" s="2803"/>
      <c r="R532" s="2801"/>
      <c r="S532" s="2801"/>
      <c r="T532" s="2801"/>
      <c r="U532" s="2801"/>
      <c r="V532" s="2801"/>
      <c r="W532" s="2802"/>
      <c r="Y532" s="3928"/>
      <c r="Z532" s="3929"/>
      <c r="AA532" s="3929"/>
      <c r="AB532" s="3929"/>
      <c r="AC532" s="3929"/>
      <c r="AD532" s="3929"/>
      <c r="AE532" s="3929"/>
      <c r="AF532" s="3929"/>
      <c r="AG532" s="3929"/>
      <c r="AH532" s="3929"/>
      <c r="AI532" s="3929"/>
      <c r="AJ532" s="3929"/>
      <c r="AK532" s="3929"/>
      <c r="AL532" s="3929"/>
      <c r="AM532" s="3929"/>
      <c r="AN532" s="4369"/>
      <c r="AO532" s="3930"/>
      <c r="AP532" s="3930"/>
      <c r="AR532" s="2548" t="s">
        <v>8699</v>
      </c>
      <c r="AU532" s="425" t="str">
        <f t="shared" si="9"/>
        <v>Please complete all cells in row</v>
      </c>
      <c r="AV532" s="3132">
        <v>2</v>
      </c>
    </row>
    <row r="533" spans="2:48" ht="15.75" customHeight="1">
      <c r="B533" s="2790" t="s">
        <v>8700</v>
      </c>
      <c r="C533" s="3655"/>
      <c r="D533" s="3655"/>
      <c r="E533" s="3655"/>
      <c r="F533" s="3655"/>
      <c r="G533" s="2792" t="s">
        <v>731</v>
      </c>
      <c r="H533" s="2792">
        <v>3</v>
      </c>
      <c r="I533" s="2801"/>
      <c r="J533" s="2801"/>
      <c r="K533" s="2801"/>
      <c r="L533" s="2801"/>
      <c r="M533" s="2801"/>
      <c r="N533" s="2801"/>
      <c r="O533" s="2802"/>
      <c r="P533" s="2800"/>
      <c r="Q533" s="2803"/>
      <c r="R533" s="2801"/>
      <c r="S533" s="2801"/>
      <c r="T533" s="2801"/>
      <c r="U533" s="2801"/>
      <c r="V533" s="2801"/>
      <c r="W533" s="2802"/>
      <c r="Y533" s="3928"/>
      <c r="Z533" s="3929"/>
      <c r="AA533" s="3929"/>
      <c r="AB533" s="3929"/>
      <c r="AC533" s="3929"/>
      <c r="AD533" s="3929"/>
      <c r="AE533" s="3929"/>
      <c r="AF533" s="3929"/>
      <c r="AG533" s="3929"/>
      <c r="AH533" s="3929"/>
      <c r="AI533" s="3929"/>
      <c r="AJ533" s="3929"/>
      <c r="AK533" s="3929"/>
      <c r="AL533" s="3929"/>
      <c r="AM533" s="3929"/>
      <c r="AN533" s="4369"/>
      <c r="AO533" s="3930"/>
      <c r="AP533" s="3930"/>
      <c r="AR533" s="2548" t="s">
        <v>8701</v>
      </c>
      <c r="AU533" s="425" t="str">
        <f t="shared" si="9"/>
        <v>Please complete all cells in row</v>
      </c>
      <c r="AV533" s="3132">
        <v>2</v>
      </c>
    </row>
    <row r="534" spans="2:48" ht="15.75" customHeight="1">
      <c r="B534" s="2790" t="s">
        <v>8702</v>
      </c>
      <c r="C534" s="3655"/>
      <c r="D534" s="3655"/>
      <c r="E534" s="3655"/>
      <c r="F534" s="3655"/>
      <c r="G534" s="2792" t="s">
        <v>731</v>
      </c>
      <c r="H534" s="2792">
        <v>3</v>
      </c>
      <c r="I534" s="2801"/>
      <c r="J534" s="2801"/>
      <c r="K534" s="2801"/>
      <c r="L534" s="2801"/>
      <c r="M534" s="2801"/>
      <c r="N534" s="2801"/>
      <c r="O534" s="2802"/>
      <c r="P534" s="2800"/>
      <c r="Q534" s="2803"/>
      <c r="R534" s="2801"/>
      <c r="S534" s="2801"/>
      <c r="T534" s="2801"/>
      <c r="U534" s="2801"/>
      <c r="V534" s="2801"/>
      <c r="W534" s="2802"/>
      <c r="Y534" s="3928"/>
      <c r="Z534" s="3929"/>
      <c r="AA534" s="3929"/>
      <c r="AB534" s="3929"/>
      <c r="AC534" s="3929"/>
      <c r="AD534" s="3929"/>
      <c r="AE534" s="3929"/>
      <c r="AF534" s="3929"/>
      <c r="AG534" s="3929"/>
      <c r="AH534" s="3929"/>
      <c r="AI534" s="3929"/>
      <c r="AJ534" s="3929"/>
      <c r="AK534" s="3929"/>
      <c r="AL534" s="3929"/>
      <c r="AM534" s="3929"/>
      <c r="AN534" s="4369"/>
      <c r="AO534" s="3930"/>
      <c r="AP534" s="3930"/>
      <c r="AR534" s="2548" t="s">
        <v>8703</v>
      </c>
      <c r="AU534" s="425" t="str">
        <f t="shared" si="9"/>
        <v>Please complete all cells in row</v>
      </c>
      <c r="AV534" s="3132">
        <v>2</v>
      </c>
    </row>
    <row r="535" spans="2:48" ht="15.75" customHeight="1">
      <c r="B535" s="2790" t="s">
        <v>8704</v>
      </c>
      <c r="C535" s="3655"/>
      <c r="D535" s="3655"/>
      <c r="E535" s="3655"/>
      <c r="F535" s="3655"/>
      <c r="G535" s="2792" t="s">
        <v>731</v>
      </c>
      <c r="H535" s="2792">
        <v>3</v>
      </c>
      <c r="I535" s="2801"/>
      <c r="J535" s="2801"/>
      <c r="K535" s="2801"/>
      <c r="L535" s="2801"/>
      <c r="M535" s="2801"/>
      <c r="N535" s="2801"/>
      <c r="O535" s="2802"/>
      <c r="P535" s="2800"/>
      <c r="Q535" s="2803"/>
      <c r="R535" s="2801"/>
      <c r="S535" s="2801"/>
      <c r="T535" s="2801"/>
      <c r="U535" s="2801"/>
      <c r="V535" s="2801"/>
      <c r="W535" s="2802"/>
      <c r="Y535" s="3928"/>
      <c r="Z535" s="3929"/>
      <c r="AA535" s="3929"/>
      <c r="AB535" s="3929"/>
      <c r="AC535" s="3929"/>
      <c r="AD535" s="3929"/>
      <c r="AE535" s="3929"/>
      <c r="AF535" s="3929"/>
      <c r="AG535" s="3929"/>
      <c r="AH535" s="3929"/>
      <c r="AI535" s="3929"/>
      <c r="AJ535" s="3929"/>
      <c r="AK535" s="3929"/>
      <c r="AL535" s="3929"/>
      <c r="AM535" s="3929"/>
      <c r="AN535" s="4369"/>
      <c r="AO535" s="3930"/>
      <c r="AP535" s="3930"/>
      <c r="AR535" s="2548" t="s">
        <v>8705</v>
      </c>
      <c r="AU535" s="425" t="str">
        <f t="shared" si="9"/>
        <v>Please complete all cells in row</v>
      </c>
      <c r="AV535" s="3132">
        <v>2</v>
      </c>
    </row>
    <row r="536" spans="2:48" ht="15.75" customHeight="1">
      <c r="B536" s="2790" t="s">
        <v>8706</v>
      </c>
      <c r="C536" s="3655"/>
      <c r="D536" s="3655"/>
      <c r="E536" s="3655"/>
      <c r="F536" s="3655"/>
      <c r="G536" s="2792" t="s">
        <v>731</v>
      </c>
      <c r="H536" s="2792">
        <v>3</v>
      </c>
      <c r="I536" s="2801"/>
      <c r="J536" s="2801"/>
      <c r="K536" s="2801"/>
      <c r="L536" s="2801"/>
      <c r="M536" s="2801"/>
      <c r="N536" s="2801"/>
      <c r="O536" s="2802"/>
      <c r="P536" s="2800"/>
      <c r="Q536" s="2803"/>
      <c r="R536" s="2801"/>
      <c r="S536" s="2801"/>
      <c r="T536" s="2801"/>
      <c r="U536" s="2801"/>
      <c r="V536" s="2801"/>
      <c r="W536" s="2802"/>
      <c r="Y536" s="3928"/>
      <c r="Z536" s="3929"/>
      <c r="AA536" s="3929"/>
      <c r="AB536" s="3929"/>
      <c r="AC536" s="3929"/>
      <c r="AD536" s="3929"/>
      <c r="AE536" s="3929"/>
      <c r="AF536" s="3929"/>
      <c r="AG536" s="3929"/>
      <c r="AH536" s="3929"/>
      <c r="AI536" s="3929"/>
      <c r="AJ536" s="3929"/>
      <c r="AK536" s="3929"/>
      <c r="AL536" s="3929"/>
      <c r="AM536" s="3929"/>
      <c r="AN536" s="4369"/>
      <c r="AO536" s="3930"/>
      <c r="AP536" s="3930"/>
      <c r="AR536" s="2548" t="s">
        <v>8707</v>
      </c>
      <c r="AU536" s="425" t="str">
        <f t="shared" si="9"/>
        <v>Please complete all cells in row</v>
      </c>
      <c r="AV536" s="3132">
        <v>2</v>
      </c>
    </row>
    <row r="537" spans="2:48" ht="15.75" customHeight="1">
      <c r="B537" s="2790" t="s">
        <v>8708</v>
      </c>
      <c r="C537" s="3655"/>
      <c r="D537" s="3655"/>
      <c r="E537" s="3655"/>
      <c r="F537" s="3655"/>
      <c r="G537" s="2792" t="s">
        <v>731</v>
      </c>
      <c r="H537" s="2792">
        <v>3</v>
      </c>
      <c r="I537" s="2801"/>
      <c r="J537" s="2801"/>
      <c r="K537" s="2801"/>
      <c r="L537" s="2801"/>
      <c r="M537" s="2801"/>
      <c r="N537" s="2801"/>
      <c r="O537" s="2802"/>
      <c r="P537" s="2800"/>
      <c r="Q537" s="2803"/>
      <c r="R537" s="2801"/>
      <c r="S537" s="2801"/>
      <c r="T537" s="2801"/>
      <c r="U537" s="2801"/>
      <c r="V537" s="2801"/>
      <c r="W537" s="2802"/>
      <c r="Y537" s="3928"/>
      <c r="Z537" s="3929"/>
      <c r="AA537" s="3929"/>
      <c r="AB537" s="3929"/>
      <c r="AC537" s="3929"/>
      <c r="AD537" s="3929"/>
      <c r="AE537" s="3929"/>
      <c r="AF537" s="3929"/>
      <c r="AG537" s="3929"/>
      <c r="AH537" s="3929"/>
      <c r="AI537" s="3929"/>
      <c r="AJ537" s="3929"/>
      <c r="AK537" s="3929"/>
      <c r="AL537" s="3929"/>
      <c r="AM537" s="3929"/>
      <c r="AN537" s="4369"/>
      <c r="AO537" s="3930"/>
      <c r="AP537" s="3930"/>
      <c r="AR537" s="2548" t="s">
        <v>8709</v>
      </c>
      <c r="AU537" s="425" t="str">
        <f t="shared" si="9"/>
        <v>Please complete all cells in row</v>
      </c>
      <c r="AV537" s="3132">
        <v>2</v>
      </c>
    </row>
    <row r="538" spans="2:48" ht="15.75" customHeight="1">
      <c r="B538" s="2790" t="s">
        <v>8710</v>
      </c>
      <c r="C538" s="3655"/>
      <c r="D538" s="3655"/>
      <c r="E538" s="3655"/>
      <c r="F538" s="3655"/>
      <c r="G538" s="2792" t="s">
        <v>731</v>
      </c>
      <c r="H538" s="2792">
        <v>3</v>
      </c>
      <c r="I538" s="2801"/>
      <c r="J538" s="2801"/>
      <c r="K538" s="2801"/>
      <c r="L538" s="2801"/>
      <c r="M538" s="2801"/>
      <c r="N538" s="2801"/>
      <c r="O538" s="2802"/>
      <c r="P538" s="2800"/>
      <c r="Q538" s="2803"/>
      <c r="R538" s="2801"/>
      <c r="S538" s="2801"/>
      <c r="T538" s="2801"/>
      <c r="U538" s="2801"/>
      <c r="V538" s="2801"/>
      <c r="W538" s="2802"/>
      <c r="Y538" s="3928"/>
      <c r="Z538" s="3929"/>
      <c r="AA538" s="3929"/>
      <c r="AB538" s="3929"/>
      <c r="AC538" s="3929"/>
      <c r="AD538" s="3929"/>
      <c r="AE538" s="3929"/>
      <c r="AF538" s="3929"/>
      <c r="AG538" s="3929"/>
      <c r="AH538" s="3929"/>
      <c r="AI538" s="3929"/>
      <c r="AJ538" s="3929"/>
      <c r="AK538" s="3929"/>
      <c r="AL538" s="3929"/>
      <c r="AM538" s="3929"/>
      <c r="AN538" s="4369"/>
      <c r="AO538" s="3930"/>
      <c r="AP538" s="3930"/>
      <c r="AR538" s="2548" t="s">
        <v>8711</v>
      </c>
      <c r="AU538" s="425" t="str">
        <f t="shared" si="9"/>
        <v>Please complete all cells in row</v>
      </c>
      <c r="AV538" s="3132">
        <v>2</v>
      </c>
    </row>
    <row r="539" spans="2:48" ht="15.75" customHeight="1">
      <c r="B539" s="2790" t="s">
        <v>8712</v>
      </c>
      <c r="C539" s="3655"/>
      <c r="D539" s="3655"/>
      <c r="E539" s="3655"/>
      <c r="F539" s="3655"/>
      <c r="G539" s="2792" t="s">
        <v>731</v>
      </c>
      <c r="H539" s="2792">
        <v>3</v>
      </c>
      <c r="I539" s="2801"/>
      <c r="J539" s="2801"/>
      <c r="K539" s="2801"/>
      <c r="L539" s="2801"/>
      <c r="M539" s="2801"/>
      <c r="N539" s="2801"/>
      <c r="O539" s="2802"/>
      <c r="P539" s="2800"/>
      <c r="Q539" s="2803"/>
      <c r="R539" s="2801"/>
      <c r="S539" s="2801"/>
      <c r="T539" s="2801"/>
      <c r="U539" s="2801"/>
      <c r="V539" s="2801"/>
      <c r="W539" s="2802"/>
      <c r="Y539" s="3928"/>
      <c r="Z539" s="3929"/>
      <c r="AA539" s="3929"/>
      <c r="AB539" s="3929"/>
      <c r="AC539" s="3929"/>
      <c r="AD539" s="3929"/>
      <c r="AE539" s="3929"/>
      <c r="AF539" s="3929"/>
      <c r="AG539" s="3929"/>
      <c r="AH539" s="3929"/>
      <c r="AI539" s="3929"/>
      <c r="AJ539" s="3929"/>
      <c r="AK539" s="3929"/>
      <c r="AL539" s="3929"/>
      <c r="AM539" s="3929"/>
      <c r="AN539" s="4369"/>
      <c r="AO539" s="3930"/>
      <c r="AP539" s="3930"/>
      <c r="AR539" s="2548" t="s">
        <v>8713</v>
      </c>
      <c r="AU539" s="425" t="str">
        <f t="shared" si="9"/>
        <v>Please complete all cells in row</v>
      </c>
      <c r="AV539" s="3132">
        <v>2</v>
      </c>
    </row>
    <row r="540" spans="2:48" ht="15.75" customHeight="1">
      <c r="B540" s="2790" t="s">
        <v>8714</v>
      </c>
      <c r="C540" s="3655"/>
      <c r="D540" s="3655"/>
      <c r="E540" s="3655"/>
      <c r="F540" s="3655"/>
      <c r="G540" s="2792" t="s">
        <v>731</v>
      </c>
      <c r="H540" s="2792">
        <v>3</v>
      </c>
      <c r="I540" s="2801"/>
      <c r="J540" s="2801"/>
      <c r="K540" s="2801"/>
      <c r="L540" s="2801"/>
      <c r="M540" s="2801"/>
      <c r="N540" s="2801"/>
      <c r="O540" s="2802"/>
      <c r="P540" s="2800"/>
      <c r="Q540" s="2803"/>
      <c r="R540" s="2801"/>
      <c r="S540" s="2801"/>
      <c r="T540" s="2801"/>
      <c r="U540" s="2801"/>
      <c r="V540" s="2801"/>
      <c r="W540" s="2802"/>
      <c r="Y540" s="3928"/>
      <c r="Z540" s="3929"/>
      <c r="AA540" s="3929"/>
      <c r="AB540" s="3929"/>
      <c r="AC540" s="3929"/>
      <c r="AD540" s="3929"/>
      <c r="AE540" s="3929"/>
      <c r="AF540" s="3929"/>
      <c r="AG540" s="3929"/>
      <c r="AH540" s="3929"/>
      <c r="AI540" s="3929"/>
      <c r="AJ540" s="3929"/>
      <c r="AK540" s="3929"/>
      <c r="AL540" s="3929"/>
      <c r="AM540" s="3929"/>
      <c r="AN540" s="4369"/>
      <c r="AO540" s="3930"/>
      <c r="AP540" s="3930"/>
      <c r="AR540" s="2548" t="s">
        <v>8715</v>
      </c>
      <c r="AU540" s="425" t="str">
        <f t="shared" si="9"/>
        <v>Please complete all cells in row</v>
      </c>
      <c r="AV540" s="3132">
        <v>2</v>
      </c>
    </row>
    <row r="541" spans="2:48" ht="15.75" customHeight="1">
      <c r="B541" s="2790" t="s">
        <v>8716</v>
      </c>
      <c r="C541" s="3655"/>
      <c r="D541" s="3655"/>
      <c r="E541" s="3655"/>
      <c r="F541" s="3655"/>
      <c r="G541" s="2792" t="s">
        <v>731</v>
      </c>
      <c r="H541" s="2792">
        <v>3</v>
      </c>
      <c r="I541" s="2801"/>
      <c r="J541" s="2801"/>
      <c r="K541" s="2801"/>
      <c r="L541" s="2801"/>
      <c r="M541" s="2801"/>
      <c r="N541" s="2801"/>
      <c r="O541" s="2802"/>
      <c r="P541" s="2800"/>
      <c r="Q541" s="2803"/>
      <c r="R541" s="2801"/>
      <c r="S541" s="2801"/>
      <c r="T541" s="2801"/>
      <c r="U541" s="2801"/>
      <c r="V541" s="2801"/>
      <c r="W541" s="2802"/>
      <c r="Y541" s="3928"/>
      <c r="Z541" s="3929"/>
      <c r="AA541" s="3929"/>
      <c r="AB541" s="3929"/>
      <c r="AC541" s="3929"/>
      <c r="AD541" s="3929"/>
      <c r="AE541" s="3929"/>
      <c r="AF541" s="3929"/>
      <c r="AG541" s="3929"/>
      <c r="AH541" s="3929"/>
      <c r="AI541" s="3929"/>
      <c r="AJ541" s="3929"/>
      <c r="AK541" s="3929"/>
      <c r="AL541" s="3929"/>
      <c r="AM541" s="3929"/>
      <c r="AN541" s="4369"/>
      <c r="AO541" s="3930"/>
      <c r="AP541" s="3930"/>
      <c r="AR541" s="2548" t="s">
        <v>8717</v>
      </c>
      <c r="AU541" s="425" t="str">
        <f t="shared" si="9"/>
        <v>Please complete all cells in row</v>
      </c>
      <c r="AV541" s="3132">
        <v>2</v>
      </c>
    </row>
    <row r="542" spans="2:48" ht="15.75" customHeight="1">
      <c r="B542" s="2790" t="s">
        <v>8718</v>
      </c>
      <c r="C542" s="3655"/>
      <c r="D542" s="3655"/>
      <c r="E542" s="3655"/>
      <c r="F542" s="3655"/>
      <c r="G542" s="2792" t="s">
        <v>731</v>
      </c>
      <c r="H542" s="2792">
        <v>3</v>
      </c>
      <c r="I542" s="2801"/>
      <c r="J542" s="2801"/>
      <c r="K542" s="2801"/>
      <c r="L542" s="2801"/>
      <c r="M542" s="2801"/>
      <c r="N542" s="2801"/>
      <c r="O542" s="2802"/>
      <c r="P542" s="2800"/>
      <c r="Q542" s="2803"/>
      <c r="R542" s="2801"/>
      <c r="S542" s="2801"/>
      <c r="T542" s="2801"/>
      <c r="U542" s="2801"/>
      <c r="V542" s="2801"/>
      <c r="W542" s="2802"/>
      <c r="Y542" s="3928"/>
      <c r="Z542" s="3929"/>
      <c r="AA542" s="3929"/>
      <c r="AB542" s="3929"/>
      <c r="AC542" s="3929"/>
      <c r="AD542" s="3929"/>
      <c r="AE542" s="3929"/>
      <c r="AF542" s="3929"/>
      <c r="AG542" s="3929"/>
      <c r="AH542" s="3929"/>
      <c r="AI542" s="3929"/>
      <c r="AJ542" s="3929"/>
      <c r="AK542" s="3929"/>
      <c r="AL542" s="3929"/>
      <c r="AM542" s="3929"/>
      <c r="AN542" s="4369"/>
      <c r="AO542" s="3930"/>
      <c r="AP542" s="3930"/>
      <c r="AR542" s="2548" t="s">
        <v>8719</v>
      </c>
      <c r="AU542" s="425" t="str">
        <f t="shared" si="9"/>
        <v>Please complete all cells in row</v>
      </c>
      <c r="AV542" s="3132">
        <v>2</v>
      </c>
    </row>
    <row r="543" spans="2:48" ht="15.75" customHeight="1">
      <c r="B543" s="2790" t="s">
        <v>8720</v>
      </c>
      <c r="C543" s="3655"/>
      <c r="D543" s="3655"/>
      <c r="E543" s="3655"/>
      <c r="F543" s="3655"/>
      <c r="G543" s="2792" t="s">
        <v>731</v>
      </c>
      <c r="H543" s="2792">
        <v>3</v>
      </c>
      <c r="I543" s="2801"/>
      <c r="J543" s="2801"/>
      <c r="K543" s="2801"/>
      <c r="L543" s="2801"/>
      <c r="M543" s="2801"/>
      <c r="N543" s="2801"/>
      <c r="O543" s="2802"/>
      <c r="P543" s="2800"/>
      <c r="Q543" s="2803"/>
      <c r="R543" s="2801"/>
      <c r="S543" s="2801"/>
      <c r="T543" s="2801"/>
      <c r="U543" s="2801"/>
      <c r="V543" s="2801"/>
      <c r="W543" s="2802"/>
      <c r="Y543" s="3928"/>
      <c r="Z543" s="3929"/>
      <c r="AA543" s="3929"/>
      <c r="AB543" s="3929"/>
      <c r="AC543" s="3929"/>
      <c r="AD543" s="3929"/>
      <c r="AE543" s="3929"/>
      <c r="AF543" s="3929"/>
      <c r="AG543" s="3929"/>
      <c r="AH543" s="3929"/>
      <c r="AI543" s="3929"/>
      <c r="AJ543" s="3929"/>
      <c r="AK543" s="3929"/>
      <c r="AL543" s="3929"/>
      <c r="AM543" s="3929"/>
      <c r="AN543" s="4369"/>
      <c r="AO543" s="3930"/>
      <c r="AP543" s="3930"/>
      <c r="AR543" s="2548" t="s">
        <v>8721</v>
      </c>
      <c r="AU543" s="425" t="str">
        <f t="shared" si="9"/>
        <v>Please complete all cells in row</v>
      </c>
      <c r="AV543" s="3132">
        <v>2</v>
      </c>
    </row>
    <row r="544" spans="2:48" ht="15.75" customHeight="1">
      <c r="B544" s="2790" t="s">
        <v>8722</v>
      </c>
      <c r="C544" s="3655"/>
      <c r="D544" s="3655"/>
      <c r="E544" s="3655"/>
      <c r="F544" s="3655"/>
      <c r="G544" s="2792" t="s">
        <v>731</v>
      </c>
      <c r="H544" s="2792">
        <v>3</v>
      </c>
      <c r="I544" s="2801"/>
      <c r="J544" s="2801"/>
      <c r="K544" s="2801"/>
      <c r="L544" s="2801"/>
      <c r="M544" s="2801"/>
      <c r="N544" s="2801"/>
      <c r="O544" s="2802"/>
      <c r="P544" s="2800"/>
      <c r="Q544" s="2803"/>
      <c r="R544" s="2801"/>
      <c r="S544" s="2801"/>
      <c r="T544" s="2801"/>
      <c r="U544" s="2801"/>
      <c r="V544" s="2801"/>
      <c r="W544" s="2802"/>
      <c r="Y544" s="3928"/>
      <c r="Z544" s="3929"/>
      <c r="AA544" s="3929"/>
      <c r="AB544" s="3929"/>
      <c r="AC544" s="3929"/>
      <c r="AD544" s="3929"/>
      <c r="AE544" s="3929"/>
      <c r="AF544" s="3929"/>
      <c r="AG544" s="3929"/>
      <c r="AH544" s="3929"/>
      <c r="AI544" s="3929"/>
      <c r="AJ544" s="3929"/>
      <c r="AK544" s="3929"/>
      <c r="AL544" s="3929"/>
      <c r="AM544" s="3929"/>
      <c r="AN544" s="4369"/>
      <c r="AO544" s="3930"/>
      <c r="AP544" s="3930"/>
      <c r="AR544" s="2548" t="s">
        <v>8723</v>
      </c>
      <c r="AU544" s="425" t="str">
        <f t="shared" si="9"/>
        <v>Please complete all cells in row</v>
      </c>
      <c r="AV544" s="3132">
        <v>2</v>
      </c>
    </row>
    <row r="545" spans="2:48" ht="15.75" customHeight="1">
      <c r="B545" s="2790" t="s">
        <v>8724</v>
      </c>
      <c r="C545" s="3655"/>
      <c r="D545" s="3655"/>
      <c r="E545" s="3655"/>
      <c r="F545" s="3655"/>
      <c r="G545" s="2792" t="s">
        <v>731</v>
      </c>
      <c r="H545" s="2792">
        <v>3</v>
      </c>
      <c r="I545" s="2801"/>
      <c r="J545" s="2801"/>
      <c r="K545" s="2801"/>
      <c r="L545" s="2801"/>
      <c r="M545" s="2801"/>
      <c r="N545" s="2801"/>
      <c r="O545" s="2802"/>
      <c r="P545" s="2800"/>
      <c r="Q545" s="2803"/>
      <c r="R545" s="2801"/>
      <c r="S545" s="2801"/>
      <c r="T545" s="2801"/>
      <c r="U545" s="2801"/>
      <c r="V545" s="2801"/>
      <c r="W545" s="2802"/>
      <c r="Y545" s="3928"/>
      <c r="Z545" s="3929"/>
      <c r="AA545" s="3929"/>
      <c r="AB545" s="3929"/>
      <c r="AC545" s="3929"/>
      <c r="AD545" s="3929"/>
      <c r="AE545" s="3929"/>
      <c r="AF545" s="3929"/>
      <c r="AG545" s="3929"/>
      <c r="AH545" s="3929"/>
      <c r="AI545" s="3929"/>
      <c r="AJ545" s="3929"/>
      <c r="AK545" s="3929"/>
      <c r="AL545" s="3931"/>
      <c r="AM545" s="3929"/>
      <c r="AN545" s="4369"/>
      <c r="AO545" s="3930"/>
      <c r="AP545" s="3930"/>
      <c r="AR545" s="2548" t="s">
        <v>8725</v>
      </c>
      <c r="AU545" s="425" t="str">
        <f t="shared" si="9"/>
        <v>Please complete all cells in row</v>
      </c>
      <c r="AV545" s="3132">
        <v>2</v>
      </c>
    </row>
    <row r="546" spans="2:48" ht="15.75" customHeight="1">
      <c r="B546" s="2790" t="s">
        <v>8726</v>
      </c>
      <c r="C546" s="3655"/>
      <c r="D546" s="3655"/>
      <c r="E546" s="3655"/>
      <c r="F546" s="3655"/>
      <c r="G546" s="2792" t="s">
        <v>731</v>
      </c>
      <c r="H546" s="2792">
        <v>3</v>
      </c>
      <c r="I546" s="2801"/>
      <c r="J546" s="2801"/>
      <c r="K546" s="2801"/>
      <c r="L546" s="2801"/>
      <c r="M546" s="2801"/>
      <c r="N546" s="2801"/>
      <c r="O546" s="2802"/>
      <c r="P546" s="2800"/>
      <c r="Q546" s="2803"/>
      <c r="R546" s="2801"/>
      <c r="S546" s="2801"/>
      <c r="T546" s="2801"/>
      <c r="U546" s="2801"/>
      <c r="V546" s="2801"/>
      <c r="W546" s="2802"/>
      <c r="Y546" s="3928"/>
      <c r="Z546" s="3929"/>
      <c r="AA546" s="3929"/>
      <c r="AB546" s="3929"/>
      <c r="AC546" s="3929"/>
      <c r="AD546" s="3929"/>
      <c r="AE546" s="3929"/>
      <c r="AF546" s="3929"/>
      <c r="AG546" s="3929"/>
      <c r="AH546" s="3929"/>
      <c r="AI546" s="3929"/>
      <c r="AJ546" s="3929"/>
      <c r="AK546" s="3929"/>
      <c r="AL546" s="3929"/>
      <c r="AM546" s="3929"/>
      <c r="AN546" s="4369"/>
      <c r="AO546" s="3930"/>
      <c r="AP546" s="3930"/>
      <c r="AR546" s="2548" t="s">
        <v>8727</v>
      </c>
      <c r="AU546" s="425" t="str">
        <f t="shared" si="9"/>
        <v>Please complete all cells in row</v>
      </c>
      <c r="AV546" s="3132">
        <v>2</v>
      </c>
    </row>
    <row r="547" spans="2:48" ht="15.75" customHeight="1">
      <c r="B547" s="2790" t="s">
        <v>8728</v>
      </c>
      <c r="C547" s="3655"/>
      <c r="D547" s="3655"/>
      <c r="E547" s="3655"/>
      <c r="F547" s="3655"/>
      <c r="G547" s="2792" t="s">
        <v>731</v>
      </c>
      <c r="H547" s="2792">
        <v>3</v>
      </c>
      <c r="I547" s="2801"/>
      <c r="J547" s="2801"/>
      <c r="K547" s="2801"/>
      <c r="L547" s="2801"/>
      <c r="M547" s="2801"/>
      <c r="N547" s="2801"/>
      <c r="O547" s="2802"/>
      <c r="P547" s="2800"/>
      <c r="Q547" s="2803"/>
      <c r="R547" s="2801"/>
      <c r="S547" s="2801"/>
      <c r="T547" s="2801"/>
      <c r="U547" s="2801"/>
      <c r="V547" s="2801"/>
      <c r="W547" s="2802"/>
      <c r="Y547" s="3928"/>
      <c r="Z547" s="3929"/>
      <c r="AA547" s="3929"/>
      <c r="AB547" s="3929"/>
      <c r="AC547" s="3929"/>
      <c r="AD547" s="3929"/>
      <c r="AE547" s="3929"/>
      <c r="AF547" s="3929"/>
      <c r="AG547" s="3929"/>
      <c r="AH547" s="3929"/>
      <c r="AI547" s="3929"/>
      <c r="AJ547" s="3929"/>
      <c r="AK547" s="3929"/>
      <c r="AL547" s="3929"/>
      <c r="AM547" s="3929"/>
      <c r="AN547" s="4369"/>
      <c r="AO547" s="3930"/>
      <c r="AP547" s="3930"/>
      <c r="AR547" s="2548" t="s">
        <v>8729</v>
      </c>
      <c r="AU547" s="425" t="str">
        <f t="shared" si="9"/>
        <v>Please complete all cells in row</v>
      </c>
      <c r="AV547" s="3132">
        <v>2</v>
      </c>
    </row>
    <row r="548" spans="2:48" ht="15.75" customHeight="1">
      <c r="B548" s="2790" t="s">
        <v>8730</v>
      </c>
      <c r="C548" s="3655"/>
      <c r="D548" s="3655"/>
      <c r="E548" s="3655"/>
      <c r="F548" s="3655"/>
      <c r="G548" s="2792" t="s">
        <v>731</v>
      </c>
      <c r="H548" s="2792">
        <v>3</v>
      </c>
      <c r="I548" s="2801"/>
      <c r="J548" s="2801"/>
      <c r="K548" s="2801"/>
      <c r="L548" s="2801"/>
      <c r="M548" s="2801"/>
      <c r="N548" s="2801"/>
      <c r="O548" s="2802"/>
      <c r="P548" s="2800"/>
      <c r="Q548" s="2803"/>
      <c r="R548" s="2801"/>
      <c r="S548" s="2801"/>
      <c r="T548" s="2801"/>
      <c r="U548" s="2801"/>
      <c r="V548" s="2801"/>
      <c r="W548" s="2802"/>
      <c r="Y548" s="3928"/>
      <c r="Z548" s="3929"/>
      <c r="AA548" s="3929"/>
      <c r="AB548" s="3929"/>
      <c r="AC548" s="3929"/>
      <c r="AD548" s="3929"/>
      <c r="AE548" s="3929"/>
      <c r="AF548" s="3929"/>
      <c r="AG548" s="3929"/>
      <c r="AH548" s="3929"/>
      <c r="AI548" s="3929"/>
      <c r="AJ548" s="3929"/>
      <c r="AK548" s="3929"/>
      <c r="AL548" s="3929"/>
      <c r="AM548" s="3929"/>
      <c r="AN548" s="4369"/>
      <c r="AO548" s="3930"/>
      <c r="AP548" s="3930"/>
      <c r="AR548" s="2548" t="s">
        <v>8731</v>
      </c>
      <c r="AU548" s="425" t="str">
        <f t="shared" si="9"/>
        <v>Please complete all cells in row</v>
      </c>
      <c r="AV548" s="3132">
        <v>2</v>
      </c>
    </row>
    <row r="549" spans="2:48" ht="15.75" customHeight="1">
      <c r="B549" s="2790" t="s">
        <v>8732</v>
      </c>
      <c r="C549" s="3655"/>
      <c r="D549" s="3655"/>
      <c r="E549" s="3655"/>
      <c r="F549" s="3655"/>
      <c r="G549" s="2792" t="s">
        <v>731</v>
      </c>
      <c r="H549" s="2792">
        <v>3</v>
      </c>
      <c r="I549" s="2801"/>
      <c r="J549" s="2801"/>
      <c r="K549" s="2801"/>
      <c r="L549" s="2801"/>
      <c r="M549" s="2801"/>
      <c r="N549" s="2801"/>
      <c r="O549" s="2802"/>
      <c r="P549" s="2800"/>
      <c r="Q549" s="2803"/>
      <c r="R549" s="2801"/>
      <c r="S549" s="2801"/>
      <c r="T549" s="2801"/>
      <c r="U549" s="2801"/>
      <c r="V549" s="2801"/>
      <c r="W549" s="2802"/>
      <c r="Y549" s="3928"/>
      <c r="Z549" s="3929"/>
      <c r="AA549" s="3929"/>
      <c r="AB549" s="3929"/>
      <c r="AC549" s="3929"/>
      <c r="AD549" s="3929"/>
      <c r="AE549" s="3929"/>
      <c r="AF549" s="3929"/>
      <c r="AG549" s="3929"/>
      <c r="AH549" s="3929"/>
      <c r="AI549" s="3929"/>
      <c r="AJ549" s="3929"/>
      <c r="AK549" s="3929"/>
      <c r="AL549" s="3929"/>
      <c r="AM549" s="3929"/>
      <c r="AN549" s="4369"/>
      <c r="AO549" s="3930"/>
      <c r="AP549" s="3930"/>
      <c r="AR549" s="2548" t="s">
        <v>8733</v>
      </c>
      <c r="AU549" s="425" t="str">
        <f t="shared" si="9"/>
        <v>Please complete all cells in row</v>
      </c>
      <c r="AV549" s="3132">
        <v>2</v>
      </c>
    </row>
    <row r="550" spans="2:48" ht="15.75" customHeight="1">
      <c r="B550" s="2790" t="s">
        <v>8734</v>
      </c>
      <c r="C550" s="3655"/>
      <c r="D550" s="3655"/>
      <c r="E550" s="3655"/>
      <c r="F550" s="3655"/>
      <c r="G550" s="2792" t="s">
        <v>731</v>
      </c>
      <c r="H550" s="2792">
        <v>3</v>
      </c>
      <c r="I550" s="2801"/>
      <c r="J550" s="2801"/>
      <c r="K550" s="2801"/>
      <c r="L550" s="2801"/>
      <c r="M550" s="2801"/>
      <c r="N550" s="2801"/>
      <c r="O550" s="2802"/>
      <c r="P550" s="2800"/>
      <c r="Q550" s="2803"/>
      <c r="R550" s="2801"/>
      <c r="S550" s="2801"/>
      <c r="T550" s="2801"/>
      <c r="U550" s="2801"/>
      <c r="V550" s="2801"/>
      <c r="W550" s="2802"/>
      <c r="Y550" s="3928"/>
      <c r="Z550" s="3929"/>
      <c r="AA550" s="3929"/>
      <c r="AB550" s="3929"/>
      <c r="AC550" s="3929"/>
      <c r="AD550" s="3929"/>
      <c r="AE550" s="3929"/>
      <c r="AF550" s="3929"/>
      <c r="AG550" s="3929"/>
      <c r="AH550" s="3929"/>
      <c r="AI550" s="3929"/>
      <c r="AJ550" s="3929"/>
      <c r="AK550" s="3929"/>
      <c r="AL550" s="3929"/>
      <c r="AM550" s="3929"/>
      <c r="AN550" s="4369"/>
      <c r="AO550" s="3930"/>
      <c r="AP550" s="3930"/>
      <c r="AR550" s="2548" t="s">
        <v>8735</v>
      </c>
      <c r="AU550" s="425" t="str">
        <f t="shared" si="9"/>
        <v>Please complete all cells in row</v>
      </c>
      <c r="AV550" s="3132">
        <v>2</v>
      </c>
    </row>
    <row r="551" spans="2:48" ht="15.75" customHeight="1">
      <c r="B551" s="2790" t="s">
        <v>8736</v>
      </c>
      <c r="C551" s="3655"/>
      <c r="D551" s="3655"/>
      <c r="E551" s="3655"/>
      <c r="F551" s="3655"/>
      <c r="G551" s="2792" t="s">
        <v>731</v>
      </c>
      <c r="H551" s="2792">
        <v>3</v>
      </c>
      <c r="I551" s="2801"/>
      <c r="J551" s="2801"/>
      <c r="K551" s="2801"/>
      <c r="L551" s="2801"/>
      <c r="M551" s="2801"/>
      <c r="N551" s="2801"/>
      <c r="O551" s="2802"/>
      <c r="P551" s="2800"/>
      <c r="Q551" s="2803"/>
      <c r="R551" s="2801"/>
      <c r="S551" s="2801"/>
      <c r="T551" s="2801"/>
      <c r="U551" s="2801"/>
      <c r="V551" s="2801"/>
      <c r="W551" s="2802"/>
      <c r="Y551" s="3928"/>
      <c r="Z551" s="3929"/>
      <c r="AA551" s="3929"/>
      <c r="AB551" s="3929"/>
      <c r="AC551" s="3929"/>
      <c r="AD551" s="3929"/>
      <c r="AE551" s="3929"/>
      <c r="AF551" s="3929"/>
      <c r="AG551" s="3929"/>
      <c r="AH551" s="3929"/>
      <c r="AI551" s="3929"/>
      <c r="AJ551" s="3929"/>
      <c r="AK551" s="3929"/>
      <c r="AL551" s="3931"/>
      <c r="AM551" s="3929"/>
      <c r="AN551" s="4369"/>
      <c r="AO551" s="3930"/>
      <c r="AP551" s="3930"/>
      <c r="AR551" s="2548" t="s">
        <v>8737</v>
      </c>
      <c r="AU551" s="425" t="str">
        <f t="shared" si="9"/>
        <v>Please complete all cells in row</v>
      </c>
      <c r="AV551" s="3132">
        <v>2</v>
      </c>
    </row>
    <row r="552" spans="2:48" ht="15.75" customHeight="1">
      <c r="B552" s="2790" t="s">
        <v>8738</v>
      </c>
      <c r="C552" s="3655"/>
      <c r="D552" s="3655"/>
      <c r="E552" s="3655"/>
      <c r="F552" s="3655"/>
      <c r="G552" s="2792" t="s">
        <v>731</v>
      </c>
      <c r="H552" s="2792">
        <v>3</v>
      </c>
      <c r="I552" s="2801"/>
      <c r="J552" s="2801"/>
      <c r="K552" s="2801"/>
      <c r="L552" s="2801"/>
      <c r="M552" s="2801"/>
      <c r="N552" s="2801"/>
      <c r="O552" s="2802"/>
      <c r="P552" s="2800"/>
      <c r="Q552" s="2803"/>
      <c r="R552" s="2801"/>
      <c r="S552" s="2801"/>
      <c r="T552" s="2801"/>
      <c r="U552" s="2801"/>
      <c r="V552" s="2801"/>
      <c r="W552" s="2802"/>
      <c r="Y552" s="3928"/>
      <c r="Z552" s="3929"/>
      <c r="AA552" s="3929"/>
      <c r="AB552" s="3929"/>
      <c r="AC552" s="3929"/>
      <c r="AD552" s="3929"/>
      <c r="AE552" s="3929"/>
      <c r="AF552" s="3929"/>
      <c r="AG552" s="3929"/>
      <c r="AH552" s="3929"/>
      <c r="AI552" s="3929"/>
      <c r="AJ552" s="3929"/>
      <c r="AK552" s="3929"/>
      <c r="AL552" s="3931"/>
      <c r="AM552" s="3929"/>
      <c r="AN552" s="4369"/>
      <c r="AO552" s="3930"/>
      <c r="AP552" s="3930"/>
      <c r="AR552" s="2548" t="s">
        <v>8739</v>
      </c>
      <c r="AU552" s="425" t="str">
        <f t="shared" si="9"/>
        <v>Please complete all cells in row</v>
      </c>
      <c r="AV552" s="3132">
        <v>2</v>
      </c>
    </row>
    <row r="553" spans="2:48" ht="15.75" customHeight="1">
      <c r="B553" s="2790" t="s">
        <v>8740</v>
      </c>
      <c r="C553" s="3655"/>
      <c r="D553" s="3655"/>
      <c r="E553" s="3655"/>
      <c r="F553" s="3655"/>
      <c r="G553" s="2792" t="s">
        <v>731</v>
      </c>
      <c r="H553" s="2792">
        <v>3</v>
      </c>
      <c r="I553" s="2801"/>
      <c r="J553" s="2801"/>
      <c r="K553" s="2801"/>
      <c r="L553" s="2801"/>
      <c r="M553" s="2801"/>
      <c r="N553" s="2801"/>
      <c r="O553" s="2802"/>
      <c r="P553" s="2800"/>
      <c r="Q553" s="2803"/>
      <c r="R553" s="2801"/>
      <c r="S553" s="2801"/>
      <c r="T553" s="2801"/>
      <c r="U553" s="2801"/>
      <c r="V553" s="2801"/>
      <c r="W553" s="2802"/>
      <c r="Y553" s="3928"/>
      <c r="Z553" s="3929"/>
      <c r="AA553" s="3929"/>
      <c r="AB553" s="3929"/>
      <c r="AC553" s="3929"/>
      <c r="AD553" s="3929"/>
      <c r="AE553" s="3929"/>
      <c r="AF553" s="3929"/>
      <c r="AG553" s="3929"/>
      <c r="AH553" s="3929"/>
      <c r="AI553" s="3929"/>
      <c r="AJ553" s="3929"/>
      <c r="AK553" s="3929"/>
      <c r="AL553" s="3929"/>
      <c r="AM553" s="3929"/>
      <c r="AN553" s="4369"/>
      <c r="AO553" s="3930"/>
      <c r="AP553" s="3930"/>
      <c r="AR553" s="2548" t="s">
        <v>8741</v>
      </c>
      <c r="AU553" s="425" t="str">
        <f t="shared" si="9"/>
        <v>Please complete all cells in row</v>
      </c>
      <c r="AV553" s="3132">
        <v>2</v>
      </c>
    </row>
    <row r="554" spans="2:48" ht="15.75" customHeight="1">
      <c r="B554" s="2790" t="s">
        <v>8742</v>
      </c>
      <c r="C554" s="3655"/>
      <c r="D554" s="3655"/>
      <c r="E554" s="3655"/>
      <c r="F554" s="3655"/>
      <c r="G554" s="2792" t="s">
        <v>731</v>
      </c>
      <c r="H554" s="2792">
        <v>3</v>
      </c>
      <c r="I554" s="2801"/>
      <c r="J554" s="2801"/>
      <c r="K554" s="2801"/>
      <c r="L554" s="2801"/>
      <c r="M554" s="2801"/>
      <c r="N554" s="2801"/>
      <c r="O554" s="2802"/>
      <c r="P554" s="2800"/>
      <c r="Q554" s="2803"/>
      <c r="R554" s="2801"/>
      <c r="S554" s="2801"/>
      <c r="T554" s="2801"/>
      <c r="U554" s="2801"/>
      <c r="V554" s="2801"/>
      <c r="W554" s="2802"/>
      <c r="Y554" s="3928"/>
      <c r="Z554" s="3929"/>
      <c r="AA554" s="3929"/>
      <c r="AB554" s="3929"/>
      <c r="AC554" s="3929"/>
      <c r="AD554" s="3929"/>
      <c r="AE554" s="3929"/>
      <c r="AF554" s="3929"/>
      <c r="AG554" s="3929"/>
      <c r="AH554" s="3929"/>
      <c r="AI554" s="3929"/>
      <c r="AJ554" s="3929"/>
      <c r="AK554" s="3929"/>
      <c r="AL554" s="3929"/>
      <c r="AM554" s="3929"/>
      <c r="AN554" s="4369"/>
      <c r="AO554" s="3930"/>
      <c r="AP554" s="3930"/>
      <c r="AR554" s="2548" t="s">
        <v>8743</v>
      </c>
      <c r="AU554" s="425" t="str">
        <f t="shared" si="9"/>
        <v>Please complete all cells in row</v>
      </c>
      <c r="AV554" s="3132">
        <v>2</v>
      </c>
    </row>
    <row r="555" spans="2:48" ht="15.75" customHeight="1">
      <c r="B555" s="2790" t="s">
        <v>8744</v>
      </c>
      <c r="C555" s="3655"/>
      <c r="D555" s="3655"/>
      <c r="E555" s="3655"/>
      <c r="F555" s="3655"/>
      <c r="G555" s="2792" t="s">
        <v>731</v>
      </c>
      <c r="H555" s="2792">
        <v>3</v>
      </c>
      <c r="I555" s="2801"/>
      <c r="J555" s="2801"/>
      <c r="K555" s="2801"/>
      <c r="L555" s="2801"/>
      <c r="M555" s="2801"/>
      <c r="N555" s="2801"/>
      <c r="O555" s="2802"/>
      <c r="P555" s="2800"/>
      <c r="Q555" s="2803"/>
      <c r="R555" s="2801"/>
      <c r="S555" s="2801"/>
      <c r="T555" s="2801"/>
      <c r="U555" s="2801"/>
      <c r="V555" s="2801"/>
      <c r="W555" s="2802"/>
      <c r="Y555" s="3928"/>
      <c r="Z555" s="3929"/>
      <c r="AA555" s="3929"/>
      <c r="AB555" s="3929"/>
      <c r="AC555" s="3929"/>
      <c r="AD555" s="3929"/>
      <c r="AE555" s="3929"/>
      <c r="AF555" s="3929"/>
      <c r="AG555" s="3929"/>
      <c r="AH555" s="3929"/>
      <c r="AI555" s="3929"/>
      <c r="AJ555" s="3929"/>
      <c r="AK555" s="3929"/>
      <c r="AL555" s="3931"/>
      <c r="AM555" s="3929"/>
      <c r="AN555" s="4369"/>
      <c r="AO555" s="3930"/>
      <c r="AP555" s="3930"/>
      <c r="AR555" s="2548" t="s">
        <v>8745</v>
      </c>
      <c r="AU555" s="425" t="str">
        <f t="shared" si="9"/>
        <v>Please complete all cells in row</v>
      </c>
      <c r="AV555" s="3132">
        <v>2</v>
      </c>
    </row>
    <row r="556" spans="2:48" ht="15.75" customHeight="1">
      <c r="B556" s="2790" t="s">
        <v>8746</v>
      </c>
      <c r="C556" s="3655"/>
      <c r="D556" s="3655"/>
      <c r="E556" s="3655"/>
      <c r="F556" s="3655"/>
      <c r="G556" s="2792" t="s">
        <v>731</v>
      </c>
      <c r="H556" s="2792">
        <v>3</v>
      </c>
      <c r="I556" s="2801"/>
      <c r="J556" s="2801"/>
      <c r="K556" s="2801"/>
      <c r="L556" s="2801"/>
      <c r="M556" s="2801"/>
      <c r="N556" s="2801"/>
      <c r="O556" s="2802"/>
      <c r="P556" s="2800"/>
      <c r="Q556" s="2803"/>
      <c r="R556" s="2801"/>
      <c r="S556" s="2801"/>
      <c r="T556" s="2801"/>
      <c r="U556" s="2801"/>
      <c r="V556" s="2801"/>
      <c r="W556" s="2802"/>
      <c r="Y556" s="3928"/>
      <c r="Z556" s="3929"/>
      <c r="AA556" s="3929"/>
      <c r="AB556" s="3929"/>
      <c r="AC556" s="3929"/>
      <c r="AD556" s="3929"/>
      <c r="AE556" s="3929"/>
      <c r="AF556" s="3929"/>
      <c r="AG556" s="3929"/>
      <c r="AH556" s="3929"/>
      <c r="AI556" s="3929"/>
      <c r="AJ556" s="3929"/>
      <c r="AK556" s="3929"/>
      <c r="AL556" s="3929"/>
      <c r="AM556" s="3929"/>
      <c r="AN556" s="4369"/>
      <c r="AO556" s="3930"/>
      <c r="AP556" s="3930"/>
      <c r="AR556" s="2548" t="s">
        <v>8747</v>
      </c>
      <c r="AU556" s="425" t="str">
        <f t="shared" si="9"/>
        <v>Please complete all cells in row</v>
      </c>
      <c r="AV556" s="3132">
        <v>2</v>
      </c>
    </row>
    <row r="557" spans="2:48" ht="15.75" customHeight="1">
      <c r="B557" s="2790" t="s">
        <v>8748</v>
      </c>
      <c r="C557" s="3655"/>
      <c r="D557" s="3655"/>
      <c r="E557" s="3655"/>
      <c r="F557" s="3655"/>
      <c r="G557" s="2792" t="s">
        <v>731</v>
      </c>
      <c r="H557" s="2792">
        <v>3</v>
      </c>
      <c r="I557" s="2801"/>
      <c r="J557" s="2801"/>
      <c r="K557" s="2801"/>
      <c r="L557" s="2801"/>
      <c r="M557" s="2801"/>
      <c r="N557" s="2801"/>
      <c r="O557" s="2802"/>
      <c r="P557" s="2800"/>
      <c r="Q557" s="2803"/>
      <c r="R557" s="2801"/>
      <c r="S557" s="2801"/>
      <c r="T557" s="2801"/>
      <c r="U557" s="2801"/>
      <c r="V557" s="2801"/>
      <c r="W557" s="2802"/>
      <c r="Y557" s="3928"/>
      <c r="Z557" s="3929"/>
      <c r="AA557" s="3929"/>
      <c r="AB557" s="3929"/>
      <c r="AC557" s="3929"/>
      <c r="AD557" s="3929"/>
      <c r="AE557" s="3929"/>
      <c r="AF557" s="3929"/>
      <c r="AG557" s="3929"/>
      <c r="AH557" s="3929"/>
      <c r="AI557" s="3929"/>
      <c r="AJ557" s="3929"/>
      <c r="AK557" s="3929"/>
      <c r="AL557" s="3929"/>
      <c r="AM557" s="3929"/>
      <c r="AN557" s="4369"/>
      <c r="AO557" s="3930"/>
      <c r="AP557" s="3930"/>
      <c r="AR557" s="2548" t="s">
        <v>8749</v>
      </c>
      <c r="AU557" s="425" t="str">
        <f t="shared" si="9"/>
        <v>Please complete all cells in row</v>
      </c>
      <c r="AV557" s="3132">
        <v>2</v>
      </c>
    </row>
    <row r="558" spans="2:48" ht="15.75" customHeight="1">
      <c r="B558" s="2790" t="s">
        <v>8750</v>
      </c>
      <c r="C558" s="3655"/>
      <c r="D558" s="3655"/>
      <c r="E558" s="3655"/>
      <c r="F558" s="3655"/>
      <c r="G558" s="2792" t="s">
        <v>731</v>
      </c>
      <c r="H558" s="2792">
        <v>3</v>
      </c>
      <c r="I558" s="2801"/>
      <c r="J558" s="2801"/>
      <c r="K558" s="2801"/>
      <c r="L558" s="2801"/>
      <c r="M558" s="2801"/>
      <c r="N558" s="2801"/>
      <c r="O558" s="2802"/>
      <c r="P558" s="2800"/>
      <c r="Q558" s="2803"/>
      <c r="R558" s="2801"/>
      <c r="S558" s="2801"/>
      <c r="T558" s="2801"/>
      <c r="U558" s="2801"/>
      <c r="V558" s="2801"/>
      <c r="W558" s="2802"/>
      <c r="Y558" s="3928"/>
      <c r="Z558" s="3929"/>
      <c r="AA558" s="3929"/>
      <c r="AB558" s="3929"/>
      <c r="AC558" s="3929"/>
      <c r="AD558" s="3929"/>
      <c r="AE558" s="3929"/>
      <c r="AF558" s="3929"/>
      <c r="AG558" s="3929"/>
      <c r="AH558" s="3929"/>
      <c r="AI558" s="3929"/>
      <c r="AJ558" s="3929"/>
      <c r="AK558" s="3929"/>
      <c r="AL558" s="3929"/>
      <c r="AM558" s="3929"/>
      <c r="AN558" s="4369"/>
      <c r="AO558" s="3930"/>
      <c r="AP558" s="3930"/>
      <c r="AR558" s="2548" t="s">
        <v>8751</v>
      </c>
      <c r="AU558" s="425" t="str">
        <f t="shared" si="9"/>
        <v>Please complete all cells in row</v>
      </c>
      <c r="AV558" s="3132">
        <v>2</v>
      </c>
    </row>
    <row r="559" spans="2:48" ht="15.75" customHeight="1">
      <c r="B559" s="2790" t="s">
        <v>8752</v>
      </c>
      <c r="C559" s="3655"/>
      <c r="D559" s="3655"/>
      <c r="E559" s="3655"/>
      <c r="F559" s="3655"/>
      <c r="G559" s="2792" t="s">
        <v>731</v>
      </c>
      <c r="H559" s="2792">
        <v>3</v>
      </c>
      <c r="I559" s="2801"/>
      <c r="J559" s="2801"/>
      <c r="K559" s="2801"/>
      <c r="L559" s="2801"/>
      <c r="M559" s="2801"/>
      <c r="N559" s="2801"/>
      <c r="O559" s="2802"/>
      <c r="P559" s="2800"/>
      <c r="Q559" s="2803"/>
      <c r="R559" s="2801"/>
      <c r="S559" s="2801"/>
      <c r="T559" s="2801"/>
      <c r="U559" s="2801"/>
      <c r="V559" s="2801"/>
      <c r="W559" s="2802"/>
      <c r="Y559" s="3928"/>
      <c r="Z559" s="3929"/>
      <c r="AA559" s="3929"/>
      <c r="AB559" s="3929"/>
      <c r="AC559" s="3929"/>
      <c r="AD559" s="3929"/>
      <c r="AE559" s="3929"/>
      <c r="AF559" s="3929"/>
      <c r="AG559" s="3929"/>
      <c r="AH559" s="3929"/>
      <c r="AI559" s="3929"/>
      <c r="AJ559" s="3929"/>
      <c r="AK559" s="3929"/>
      <c r="AL559" s="3931"/>
      <c r="AM559" s="3929"/>
      <c r="AN559" s="4369"/>
      <c r="AO559" s="3930"/>
      <c r="AP559" s="3930"/>
      <c r="AR559" s="2548" t="s">
        <v>8753</v>
      </c>
      <c r="AU559" s="425" t="str">
        <f t="shared" si="9"/>
        <v>Please complete all cells in row</v>
      </c>
      <c r="AV559" s="3132">
        <v>2</v>
      </c>
    </row>
    <row r="560" spans="2:48" ht="15.75" customHeight="1">
      <c r="B560" s="2790" t="s">
        <v>8754</v>
      </c>
      <c r="C560" s="3655"/>
      <c r="D560" s="3655"/>
      <c r="E560" s="3655"/>
      <c r="F560" s="3655"/>
      <c r="G560" s="2792" t="s">
        <v>731</v>
      </c>
      <c r="H560" s="2792">
        <v>3</v>
      </c>
      <c r="I560" s="2801"/>
      <c r="J560" s="2801"/>
      <c r="K560" s="2801"/>
      <c r="L560" s="2801"/>
      <c r="M560" s="2801"/>
      <c r="N560" s="2801"/>
      <c r="O560" s="2802"/>
      <c r="P560" s="2800"/>
      <c r="Q560" s="2803"/>
      <c r="R560" s="2801"/>
      <c r="S560" s="2801"/>
      <c r="T560" s="2801"/>
      <c r="U560" s="2801"/>
      <c r="V560" s="2801"/>
      <c r="W560" s="2802"/>
      <c r="Y560" s="3928"/>
      <c r="Z560" s="3929"/>
      <c r="AA560" s="3929"/>
      <c r="AB560" s="3929"/>
      <c r="AC560" s="3929"/>
      <c r="AD560" s="3929"/>
      <c r="AE560" s="3929"/>
      <c r="AF560" s="3929"/>
      <c r="AG560" s="3929"/>
      <c r="AH560" s="3929"/>
      <c r="AI560" s="3929"/>
      <c r="AJ560" s="3929"/>
      <c r="AK560" s="3929"/>
      <c r="AL560" s="3931"/>
      <c r="AM560" s="3929"/>
      <c r="AN560" s="4369"/>
      <c r="AO560" s="3930"/>
      <c r="AP560" s="3930"/>
      <c r="AR560" s="2548" t="s">
        <v>8755</v>
      </c>
      <c r="AU560" s="425" t="str">
        <f t="shared" si="9"/>
        <v>Please complete all cells in row</v>
      </c>
      <c r="AV560" s="3132">
        <v>2</v>
      </c>
    </row>
    <row r="561" spans="2:48" ht="15.75" customHeight="1">
      <c r="B561" s="2790" t="s">
        <v>8756</v>
      </c>
      <c r="C561" s="3655"/>
      <c r="D561" s="3655"/>
      <c r="E561" s="3655"/>
      <c r="F561" s="3655"/>
      <c r="G561" s="2792" t="s">
        <v>731</v>
      </c>
      <c r="H561" s="2792">
        <v>3</v>
      </c>
      <c r="I561" s="2801"/>
      <c r="J561" s="2801"/>
      <c r="K561" s="2801"/>
      <c r="L561" s="2801"/>
      <c r="M561" s="2801"/>
      <c r="N561" s="2801"/>
      <c r="O561" s="2802"/>
      <c r="P561" s="2800"/>
      <c r="Q561" s="2803"/>
      <c r="R561" s="2801"/>
      <c r="S561" s="2801"/>
      <c r="T561" s="2801"/>
      <c r="U561" s="2801"/>
      <c r="V561" s="2801"/>
      <c r="W561" s="2802"/>
      <c r="Y561" s="3928"/>
      <c r="Z561" s="3929"/>
      <c r="AA561" s="3929"/>
      <c r="AB561" s="3929"/>
      <c r="AC561" s="3929"/>
      <c r="AD561" s="3929"/>
      <c r="AE561" s="3929"/>
      <c r="AF561" s="3929"/>
      <c r="AG561" s="3929"/>
      <c r="AH561" s="3929"/>
      <c r="AI561" s="3929"/>
      <c r="AJ561" s="3929"/>
      <c r="AK561" s="3929"/>
      <c r="AL561" s="3931"/>
      <c r="AM561" s="3929"/>
      <c r="AN561" s="4369"/>
      <c r="AO561" s="3930"/>
      <c r="AP561" s="3930"/>
      <c r="AR561" s="2548" t="s">
        <v>8757</v>
      </c>
      <c r="AU561" s="425" t="str">
        <f t="shared" si="9"/>
        <v>Please complete all cells in row</v>
      </c>
      <c r="AV561" s="3132">
        <v>2</v>
      </c>
    </row>
    <row r="562" spans="2:48" ht="15.75" customHeight="1">
      <c r="B562" s="2790" t="s">
        <v>8758</v>
      </c>
      <c r="C562" s="3655"/>
      <c r="D562" s="3655"/>
      <c r="E562" s="3655"/>
      <c r="F562" s="3655"/>
      <c r="G562" s="2792" t="s">
        <v>731</v>
      </c>
      <c r="H562" s="2792">
        <v>3</v>
      </c>
      <c r="I562" s="2801"/>
      <c r="J562" s="2801"/>
      <c r="K562" s="2801"/>
      <c r="L562" s="2801"/>
      <c r="M562" s="2801"/>
      <c r="N562" s="2801"/>
      <c r="O562" s="2802"/>
      <c r="P562" s="2800"/>
      <c r="Q562" s="2803"/>
      <c r="R562" s="2801"/>
      <c r="S562" s="2801"/>
      <c r="T562" s="2801"/>
      <c r="U562" s="2801"/>
      <c r="V562" s="2801"/>
      <c r="W562" s="2802"/>
      <c r="Y562" s="3928"/>
      <c r="Z562" s="3929"/>
      <c r="AA562" s="3929"/>
      <c r="AB562" s="3929"/>
      <c r="AC562" s="3929"/>
      <c r="AD562" s="3929"/>
      <c r="AE562" s="3929"/>
      <c r="AF562" s="3929"/>
      <c r="AG562" s="3929"/>
      <c r="AH562" s="3929"/>
      <c r="AI562" s="3929"/>
      <c r="AJ562" s="3929"/>
      <c r="AK562" s="3929"/>
      <c r="AL562" s="3931"/>
      <c r="AM562" s="3929"/>
      <c r="AN562" s="4369"/>
      <c r="AO562" s="3930"/>
      <c r="AP562" s="3930"/>
      <c r="AR562" s="2548" t="s">
        <v>8759</v>
      </c>
      <c r="AU562" s="425" t="str">
        <f t="shared" si="9"/>
        <v>Please complete all cells in row</v>
      </c>
      <c r="AV562" s="3132">
        <v>2</v>
      </c>
    </row>
    <row r="563" spans="2:48" ht="15.75" customHeight="1">
      <c r="B563" s="2790" t="s">
        <v>8760</v>
      </c>
      <c r="C563" s="3655"/>
      <c r="D563" s="3655"/>
      <c r="E563" s="3655"/>
      <c r="F563" s="3655"/>
      <c r="G563" s="2792" t="s">
        <v>731</v>
      </c>
      <c r="H563" s="2792">
        <v>3</v>
      </c>
      <c r="I563" s="2801"/>
      <c r="J563" s="2801"/>
      <c r="K563" s="2801"/>
      <c r="L563" s="2801"/>
      <c r="M563" s="2801"/>
      <c r="N563" s="2801"/>
      <c r="O563" s="2802"/>
      <c r="P563" s="2800"/>
      <c r="Q563" s="2803"/>
      <c r="R563" s="2801"/>
      <c r="S563" s="2801"/>
      <c r="T563" s="2801"/>
      <c r="U563" s="2801"/>
      <c r="V563" s="2801"/>
      <c r="W563" s="2802"/>
      <c r="Y563" s="3928"/>
      <c r="Z563" s="3929"/>
      <c r="AA563" s="3929"/>
      <c r="AB563" s="3929"/>
      <c r="AC563" s="3929"/>
      <c r="AD563" s="3929"/>
      <c r="AE563" s="3929"/>
      <c r="AF563" s="3929"/>
      <c r="AG563" s="3929"/>
      <c r="AH563" s="3929"/>
      <c r="AI563" s="3929"/>
      <c r="AJ563" s="3929"/>
      <c r="AK563" s="3929"/>
      <c r="AL563" s="3931"/>
      <c r="AM563" s="3929"/>
      <c r="AN563" s="4369"/>
      <c r="AO563" s="3930"/>
      <c r="AP563" s="3930"/>
      <c r="AR563" s="2548" t="s">
        <v>8761</v>
      </c>
      <c r="AU563" s="425" t="str">
        <f t="shared" si="9"/>
        <v>Please complete all cells in row</v>
      </c>
      <c r="AV563" s="3132">
        <v>2</v>
      </c>
    </row>
    <row r="564" spans="2:48" ht="15.75" customHeight="1">
      <c r="B564" s="2790" t="s">
        <v>8762</v>
      </c>
      <c r="C564" s="3655"/>
      <c r="D564" s="3655"/>
      <c r="E564" s="3655"/>
      <c r="F564" s="3655"/>
      <c r="G564" s="2792" t="s">
        <v>731</v>
      </c>
      <c r="H564" s="2792">
        <v>3</v>
      </c>
      <c r="I564" s="2801"/>
      <c r="J564" s="2801"/>
      <c r="K564" s="2801"/>
      <c r="L564" s="2801"/>
      <c r="M564" s="2801"/>
      <c r="N564" s="2801"/>
      <c r="O564" s="2802"/>
      <c r="P564" s="2800"/>
      <c r="Q564" s="2803"/>
      <c r="R564" s="2801"/>
      <c r="S564" s="2801"/>
      <c r="T564" s="2801"/>
      <c r="U564" s="2801"/>
      <c r="V564" s="2801"/>
      <c r="W564" s="2802"/>
      <c r="Y564" s="3928"/>
      <c r="Z564" s="3929"/>
      <c r="AA564" s="3929"/>
      <c r="AB564" s="3929"/>
      <c r="AC564" s="3929"/>
      <c r="AD564" s="3929"/>
      <c r="AE564" s="3929"/>
      <c r="AF564" s="3929"/>
      <c r="AG564" s="3929"/>
      <c r="AH564" s="3929"/>
      <c r="AI564" s="3929"/>
      <c r="AJ564" s="3929"/>
      <c r="AK564" s="3929"/>
      <c r="AL564" s="3929"/>
      <c r="AM564" s="3929"/>
      <c r="AN564" s="4369"/>
      <c r="AO564" s="3930"/>
      <c r="AP564" s="3930"/>
      <c r="AR564" s="2548" t="s">
        <v>8763</v>
      </c>
      <c r="AU564" s="425" t="str">
        <f t="shared" si="9"/>
        <v>Please complete all cells in row</v>
      </c>
      <c r="AV564" s="3132">
        <v>2</v>
      </c>
    </row>
    <row r="565" spans="2:48" ht="15.75" customHeight="1">
      <c r="B565" s="2790" t="s">
        <v>8764</v>
      </c>
      <c r="C565" s="3655"/>
      <c r="D565" s="3655"/>
      <c r="E565" s="3655"/>
      <c r="F565" s="3655"/>
      <c r="G565" s="2792" t="s">
        <v>731</v>
      </c>
      <c r="H565" s="2792">
        <v>3</v>
      </c>
      <c r="I565" s="2801"/>
      <c r="J565" s="2801"/>
      <c r="K565" s="2801"/>
      <c r="L565" s="2801"/>
      <c r="M565" s="2801"/>
      <c r="N565" s="2801"/>
      <c r="O565" s="2802"/>
      <c r="P565" s="2800"/>
      <c r="Q565" s="2803"/>
      <c r="R565" s="2801"/>
      <c r="S565" s="2801"/>
      <c r="T565" s="2801"/>
      <c r="U565" s="2801"/>
      <c r="V565" s="2801"/>
      <c r="W565" s="2802"/>
      <c r="Y565" s="3928"/>
      <c r="Z565" s="3929"/>
      <c r="AA565" s="3929"/>
      <c r="AB565" s="3929"/>
      <c r="AC565" s="3929"/>
      <c r="AD565" s="3929"/>
      <c r="AE565" s="3929"/>
      <c r="AF565" s="3929"/>
      <c r="AG565" s="3929"/>
      <c r="AH565" s="3929"/>
      <c r="AI565" s="3929"/>
      <c r="AJ565" s="3929"/>
      <c r="AK565" s="3929"/>
      <c r="AL565" s="3929"/>
      <c r="AM565" s="3929"/>
      <c r="AN565" s="4369"/>
      <c r="AO565" s="3930"/>
      <c r="AP565" s="3930"/>
      <c r="AR565" s="2548" t="s">
        <v>8765</v>
      </c>
      <c r="AU565" s="425" t="str">
        <f t="shared" si="9"/>
        <v>Please complete all cells in row</v>
      </c>
      <c r="AV565" s="3132">
        <v>2</v>
      </c>
    </row>
    <row r="566" spans="2:48" ht="15.75" customHeight="1">
      <c r="B566" s="2790" t="s">
        <v>8766</v>
      </c>
      <c r="C566" s="3655"/>
      <c r="D566" s="3655"/>
      <c r="E566" s="3655"/>
      <c r="F566" s="3655"/>
      <c r="G566" s="2792" t="s">
        <v>731</v>
      </c>
      <c r="H566" s="2792">
        <v>3</v>
      </c>
      <c r="I566" s="2801"/>
      <c r="J566" s="2801"/>
      <c r="K566" s="2801"/>
      <c r="L566" s="2801"/>
      <c r="M566" s="2801"/>
      <c r="N566" s="2801"/>
      <c r="O566" s="2802"/>
      <c r="P566" s="2800"/>
      <c r="Q566" s="2803"/>
      <c r="R566" s="2801"/>
      <c r="S566" s="2801"/>
      <c r="T566" s="2801"/>
      <c r="U566" s="2801"/>
      <c r="V566" s="2801"/>
      <c r="W566" s="2802"/>
      <c r="Y566" s="3928"/>
      <c r="Z566" s="3929"/>
      <c r="AA566" s="3929"/>
      <c r="AB566" s="3929"/>
      <c r="AC566" s="3929"/>
      <c r="AD566" s="3929"/>
      <c r="AE566" s="3929"/>
      <c r="AF566" s="3929"/>
      <c r="AG566" s="3929"/>
      <c r="AH566" s="3929"/>
      <c r="AI566" s="3929"/>
      <c r="AJ566" s="3929"/>
      <c r="AK566" s="3929"/>
      <c r="AL566" s="3929"/>
      <c r="AM566" s="3929"/>
      <c r="AN566" s="4369"/>
      <c r="AO566" s="3930"/>
      <c r="AP566" s="3930"/>
      <c r="AR566" s="2548" t="s">
        <v>8767</v>
      </c>
      <c r="AU566" s="425" t="str">
        <f t="shared" si="9"/>
        <v>Please complete all cells in row</v>
      </c>
      <c r="AV566" s="3132">
        <v>2</v>
      </c>
    </row>
    <row r="567" spans="2:48" ht="15.75" customHeight="1">
      <c r="B567" s="2790" t="s">
        <v>8768</v>
      </c>
      <c r="C567" s="3655"/>
      <c r="D567" s="3655"/>
      <c r="E567" s="3655"/>
      <c r="F567" s="3655"/>
      <c r="G567" s="2792" t="s">
        <v>731</v>
      </c>
      <c r="H567" s="2792">
        <v>3</v>
      </c>
      <c r="I567" s="2801"/>
      <c r="J567" s="2801"/>
      <c r="K567" s="2801"/>
      <c r="L567" s="2801"/>
      <c r="M567" s="2801"/>
      <c r="N567" s="2801"/>
      <c r="O567" s="2802"/>
      <c r="P567" s="2800"/>
      <c r="Q567" s="2803"/>
      <c r="R567" s="2801"/>
      <c r="S567" s="2801"/>
      <c r="T567" s="2801"/>
      <c r="U567" s="2801"/>
      <c r="V567" s="2801"/>
      <c r="W567" s="2802"/>
      <c r="Y567" s="3928"/>
      <c r="Z567" s="3929"/>
      <c r="AA567" s="3929"/>
      <c r="AB567" s="3929"/>
      <c r="AC567" s="3929"/>
      <c r="AD567" s="3929"/>
      <c r="AE567" s="3929"/>
      <c r="AF567" s="3929"/>
      <c r="AG567" s="3929"/>
      <c r="AH567" s="3929"/>
      <c r="AI567" s="3929"/>
      <c r="AJ567" s="3929"/>
      <c r="AK567" s="3929"/>
      <c r="AL567" s="3929"/>
      <c r="AM567" s="3929"/>
      <c r="AN567" s="4369"/>
      <c r="AO567" s="3930"/>
      <c r="AP567" s="3930"/>
      <c r="AR567" s="2548" t="s">
        <v>8769</v>
      </c>
      <c r="AU567" s="425" t="str">
        <f t="shared" si="9"/>
        <v>Please complete all cells in row</v>
      </c>
      <c r="AV567" s="3132">
        <v>2</v>
      </c>
    </row>
    <row r="568" spans="2:48" ht="15.75" customHeight="1">
      <c r="B568" s="2790" t="s">
        <v>8770</v>
      </c>
      <c r="C568" s="3655"/>
      <c r="D568" s="3655"/>
      <c r="E568" s="3655"/>
      <c r="F568" s="3655"/>
      <c r="G568" s="2792" t="s">
        <v>731</v>
      </c>
      <c r="H568" s="2792">
        <v>3</v>
      </c>
      <c r="I568" s="2801"/>
      <c r="J568" s="2801"/>
      <c r="K568" s="2801"/>
      <c r="L568" s="2801"/>
      <c r="M568" s="2801"/>
      <c r="N568" s="2801"/>
      <c r="O568" s="2802"/>
      <c r="P568" s="2800"/>
      <c r="Q568" s="2803"/>
      <c r="R568" s="2801"/>
      <c r="S568" s="2801"/>
      <c r="T568" s="2801"/>
      <c r="U568" s="2801"/>
      <c r="V568" s="2801"/>
      <c r="W568" s="2802"/>
      <c r="Y568" s="3928"/>
      <c r="Z568" s="3929"/>
      <c r="AA568" s="3929"/>
      <c r="AB568" s="3929"/>
      <c r="AC568" s="3929"/>
      <c r="AD568" s="3929"/>
      <c r="AE568" s="3929"/>
      <c r="AF568" s="3929"/>
      <c r="AG568" s="3929"/>
      <c r="AH568" s="3929"/>
      <c r="AI568" s="3929"/>
      <c r="AJ568" s="3929"/>
      <c r="AK568" s="3929"/>
      <c r="AL568" s="3929"/>
      <c r="AM568" s="3929"/>
      <c r="AN568" s="4369"/>
      <c r="AO568" s="3930"/>
      <c r="AP568" s="3930"/>
      <c r="AR568" s="2548" t="s">
        <v>8771</v>
      </c>
      <c r="AU568" s="425" t="str">
        <f t="shared" si="9"/>
        <v>Please complete all cells in row</v>
      </c>
      <c r="AV568" s="3132">
        <v>2</v>
      </c>
    </row>
    <row r="569" spans="2:48" ht="15.75" customHeight="1">
      <c r="B569" s="2790" t="s">
        <v>8772</v>
      </c>
      <c r="C569" s="3655"/>
      <c r="D569" s="3655"/>
      <c r="E569" s="3655"/>
      <c r="F569" s="3655"/>
      <c r="G569" s="2792" t="s">
        <v>731</v>
      </c>
      <c r="H569" s="2792">
        <v>3</v>
      </c>
      <c r="I569" s="2801"/>
      <c r="J569" s="2801"/>
      <c r="K569" s="2801"/>
      <c r="L569" s="2801"/>
      <c r="M569" s="2801"/>
      <c r="N569" s="2801"/>
      <c r="O569" s="2802"/>
      <c r="P569" s="2800"/>
      <c r="Q569" s="2803"/>
      <c r="R569" s="2801"/>
      <c r="S569" s="2801"/>
      <c r="T569" s="2801"/>
      <c r="U569" s="2801"/>
      <c r="V569" s="2801"/>
      <c r="W569" s="2802"/>
      <c r="Y569" s="3928"/>
      <c r="Z569" s="3929"/>
      <c r="AA569" s="3929"/>
      <c r="AB569" s="3929"/>
      <c r="AC569" s="3929"/>
      <c r="AD569" s="3929"/>
      <c r="AE569" s="3929"/>
      <c r="AF569" s="3929"/>
      <c r="AG569" s="3929"/>
      <c r="AH569" s="3929"/>
      <c r="AI569" s="3929"/>
      <c r="AJ569" s="3929"/>
      <c r="AK569" s="3929"/>
      <c r="AL569" s="3929"/>
      <c r="AM569" s="3929"/>
      <c r="AN569" s="4369"/>
      <c r="AO569" s="3930"/>
      <c r="AP569" s="3930"/>
      <c r="AR569" s="2548" t="s">
        <v>8773</v>
      </c>
      <c r="AU569" s="425" t="str">
        <f t="shared" si="9"/>
        <v>Please complete all cells in row</v>
      </c>
      <c r="AV569" s="3132">
        <v>2</v>
      </c>
    </row>
    <row r="570" spans="2:48" ht="15.75" customHeight="1">
      <c r="B570" s="2790" t="s">
        <v>8774</v>
      </c>
      <c r="C570" s="3655"/>
      <c r="D570" s="3655"/>
      <c r="E570" s="3655"/>
      <c r="F570" s="3655"/>
      <c r="G570" s="2792" t="s">
        <v>731</v>
      </c>
      <c r="H570" s="2792">
        <v>3</v>
      </c>
      <c r="I570" s="2801"/>
      <c r="J570" s="2801"/>
      <c r="K570" s="2801"/>
      <c r="L570" s="2801"/>
      <c r="M570" s="2801"/>
      <c r="N570" s="2801"/>
      <c r="O570" s="2802"/>
      <c r="P570" s="2800"/>
      <c r="Q570" s="2803"/>
      <c r="R570" s="2801"/>
      <c r="S570" s="2801"/>
      <c r="T570" s="2801"/>
      <c r="U570" s="2801"/>
      <c r="V570" s="2801"/>
      <c r="W570" s="2802"/>
      <c r="Y570" s="3928"/>
      <c r="Z570" s="3929"/>
      <c r="AA570" s="3929"/>
      <c r="AB570" s="3929"/>
      <c r="AC570" s="3929"/>
      <c r="AD570" s="3929"/>
      <c r="AE570" s="3929"/>
      <c r="AF570" s="3929"/>
      <c r="AG570" s="3929"/>
      <c r="AH570" s="3929"/>
      <c r="AI570" s="3929"/>
      <c r="AJ570" s="3929"/>
      <c r="AK570" s="3929"/>
      <c r="AL570" s="3929"/>
      <c r="AM570" s="3929"/>
      <c r="AN570" s="4369"/>
      <c r="AO570" s="3930"/>
      <c r="AP570" s="3930"/>
      <c r="AR570" s="2548" t="s">
        <v>8775</v>
      </c>
      <c r="AU570" s="425" t="str">
        <f t="shared" si="9"/>
        <v>Please complete all cells in row</v>
      </c>
      <c r="AV570" s="3132">
        <v>2</v>
      </c>
    </row>
    <row r="571" spans="2:48" ht="15.75" customHeight="1">
      <c r="B571" s="2790" t="s">
        <v>8776</v>
      </c>
      <c r="C571" s="3655"/>
      <c r="D571" s="3655"/>
      <c r="E571" s="3655"/>
      <c r="F571" s="3655"/>
      <c r="G571" s="2792" t="s">
        <v>731</v>
      </c>
      <c r="H571" s="2792">
        <v>3</v>
      </c>
      <c r="I571" s="2801"/>
      <c r="J571" s="2801"/>
      <c r="K571" s="2801"/>
      <c r="L571" s="2801"/>
      <c r="M571" s="2801"/>
      <c r="N571" s="2801"/>
      <c r="O571" s="2802"/>
      <c r="P571" s="2800"/>
      <c r="Q571" s="2803"/>
      <c r="R571" s="2801"/>
      <c r="S571" s="2801"/>
      <c r="T571" s="2801"/>
      <c r="U571" s="2801"/>
      <c r="V571" s="2801"/>
      <c r="W571" s="2802"/>
      <c r="Y571" s="3928"/>
      <c r="Z571" s="3929"/>
      <c r="AA571" s="3929"/>
      <c r="AB571" s="3929"/>
      <c r="AC571" s="3929"/>
      <c r="AD571" s="3929"/>
      <c r="AE571" s="3929"/>
      <c r="AF571" s="3929"/>
      <c r="AG571" s="3929"/>
      <c r="AH571" s="3929"/>
      <c r="AI571" s="3929"/>
      <c r="AJ571" s="3929"/>
      <c r="AK571" s="3929"/>
      <c r="AL571" s="3931"/>
      <c r="AM571" s="3929"/>
      <c r="AN571" s="4369"/>
      <c r="AO571" s="3930"/>
      <c r="AP571" s="3930"/>
      <c r="AR571" s="2548" t="s">
        <v>8777</v>
      </c>
      <c r="AU571" s="425" t="str">
        <f t="shared" si="9"/>
        <v>Please complete all cells in row</v>
      </c>
      <c r="AV571" s="3132">
        <v>2</v>
      </c>
    </row>
    <row r="572" spans="2:48" ht="15.75" customHeight="1">
      <c r="B572" s="2790" t="s">
        <v>8778</v>
      </c>
      <c r="C572" s="3655"/>
      <c r="D572" s="3655"/>
      <c r="E572" s="3655"/>
      <c r="F572" s="3655"/>
      <c r="G572" s="2792" t="s">
        <v>731</v>
      </c>
      <c r="H572" s="2792">
        <v>3</v>
      </c>
      <c r="I572" s="2801"/>
      <c r="J572" s="2801"/>
      <c r="K572" s="2801"/>
      <c r="L572" s="2801"/>
      <c r="M572" s="2801"/>
      <c r="N572" s="2801"/>
      <c r="O572" s="2802"/>
      <c r="P572" s="2800"/>
      <c r="Q572" s="2803"/>
      <c r="R572" s="2801"/>
      <c r="S572" s="2801"/>
      <c r="T572" s="2801"/>
      <c r="U572" s="2801"/>
      <c r="V572" s="2801"/>
      <c r="W572" s="2802"/>
      <c r="Y572" s="3928"/>
      <c r="Z572" s="3929"/>
      <c r="AA572" s="3929"/>
      <c r="AB572" s="3929"/>
      <c r="AC572" s="3929"/>
      <c r="AD572" s="3929"/>
      <c r="AE572" s="3929"/>
      <c r="AF572" s="3929"/>
      <c r="AG572" s="3929"/>
      <c r="AH572" s="3929"/>
      <c r="AI572" s="3929"/>
      <c r="AJ572" s="3929"/>
      <c r="AK572" s="3929"/>
      <c r="AL572" s="3929"/>
      <c r="AM572" s="3929"/>
      <c r="AN572" s="4369"/>
      <c r="AO572" s="3930"/>
      <c r="AP572" s="3930"/>
      <c r="AR572" s="2548" t="s">
        <v>8779</v>
      </c>
      <c r="AU572" s="425" t="str">
        <f t="shared" si="9"/>
        <v>Please complete all cells in row</v>
      </c>
      <c r="AV572" s="3132">
        <v>2</v>
      </c>
    </row>
    <row r="573" spans="2:48" ht="15.75" customHeight="1">
      <c r="B573" s="2790" t="s">
        <v>8780</v>
      </c>
      <c r="C573" s="3655"/>
      <c r="D573" s="3655"/>
      <c r="E573" s="3655"/>
      <c r="F573" s="3655"/>
      <c r="G573" s="2792" t="s">
        <v>731</v>
      </c>
      <c r="H573" s="2792">
        <v>3</v>
      </c>
      <c r="I573" s="2801"/>
      <c r="J573" s="2801"/>
      <c r="K573" s="2801"/>
      <c r="L573" s="2801"/>
      <c r="M573" s="2801"/>
      <c r="N573" s="2801"/>
      <c r="O573" s="2802"/>
      <c r="P573" s="2800"/>
      <c r="Q573" s="2803"/>
      <c r="R573" s="2801"/>
      <c r="S573" s="2801"/>
      <c r="T573" s="2801"/>
      <c r="U573" s="2801"/>
      <c r="V573" s="2801"/>
      <c r="W573" s="2802"/>
      <c r="Y573" s="3928"/>
      <c r="Z573" s="3929"/>
      <c r="AA573" s="3929"/>
      <c r="AB573" s="3929"/>
      <c r="AC573" s="3929"/>
      <c r="AD573" s="3929"/>
      <c r="AE573" s="3929"/>
      <c r="AF573" s="3929"/>
      <c r="AG573" s="3929"/>
      <c r="AH573" s="3929"/>
      <c r="AI573" s="3929"/>
      <c r="AJ573" s="3929"/>
      <c r="AK573" s="3929"/>
      <c r="AL573" s="3929"/>
      <c r="AM573" s="3929"/>
      <c r="AN573" s="4369"/>
      <c r="AO573" s="3930"/>
      <c r="AP573" s="3930"/>
      <c r="AR573" s="2548" t="s">
        <v>8781</v>
      </c>
      <c r="AU573" s="425" t="str">
        <f t="shared" si="9"/>
        <v>Please complete all cells in row</v>
      </c>
      <c r="AV573" s="3132">
        <v>2</v>
      </c>
    </row>
    <row r="574" spans="2:48" ht="15.75" customHeight="1">
      <c r="B574" s="2790" t="s">
        <v>8782</v>
      </c>
      <c r="C574" s="3655"/>
      <c r="D574" s="3655"/>
      <c r="E574" s="3655"/>
      <c r="F574" s="3655"/>
      <c r="G574" s="2792" t="s">
        <v>731</v>
      </c>
      <c r="H574" s="2792">
        <v>3</v>
      </c>
      <c r="I574" s="2801"/>
      <c r="J574" s="2801"/>
      <c r="K574" s="2801"/>
      <c r="L574" s="2801"/>
      <c r="M574" s="2801"/>
      <c r="N574" s="2801"/>
      <c r="O574" s="2802"/>
      <c r="P574" s="2800"/>
      <c r="Q574" s="2803"/>
      <c r="R574" s="2801"/>
      <c r="S574" s="2801"/>
      <c r="T574" s="2801"/>
      <c r="U574" s="2801"/>
      <c r="V574" s="2801"/>
      <c r="W574" s="2802"/>
      <c r="Y574" s="3928"/>
      <c r="Z574" s="3929"/>
      <c r="AA574" s="3929"/>
      <c r="AB574" s="3929"/>
      <c r="AC574" s="3929"/>
      <c r="AD574" s="3929"/>
      <c r="AE574" s="3929"/>
      <c r="AF574" s="3929"/>
      <c r="AG574" s="3929"/>
      <c r="AH574" s="3929"/>
      <c r="AI574" s="3929"/>
      <c r="AJ574" s="3929"/>
      <c r="AK574" s="3929"/>
      <c r="AL574" s="3931"/>
      <c r="AM574" s="3929"/>
      <c r="AN574" s="4369"/>
      <c r="AO574" s="3930"/>
      <c r="AP574" s="3930"/>
      <c r="AR574" s="2548" t="s">
        <v>8783</v>
      </c>
      <c r="AU574" s="425" t="str">
        <f t="shared" si="9"/>
        <v>Please complete all cells in row</v>
      </c>
      <c r="AV574" s="3132">
        <v>2</v>
      </c>
    </row>
    <row r="575" spans="2:48" ht="15.75" customHeight="1">
      <c r="B575" s="2790" t="s">
        <v>8784</v>
      </c>
      <c r="C575" s="3655"/>
      <c r="D575" s="3655"/>
      <c r="E575" s="3655"/>
      <c r="F575" s="3655"/>
      <c r="G575" s="2792" t="s">
        <v>731</v>
      </c>
      <c r="H575" s="2792">
        <v>3</v>
      </c>
      <c r="I575" s="2801"/>
      <c r="J575" s="2801"/>
      <c r="K575" s="2801"/>
      <c r="L575" s="2801"/>
      <c r="M575" s="2801"/>
      <c r="N575" s="2801"/>
      <c r="O575" s="2802"/>
      <c r="P575" s="2800"/>
      <c r="Q575" s="2803"/>
      <c r="R575" s="2801"/>
      <c r="S575" s="2801"/>
      <c r="T575" s="2801"/>
      <c r="U575" s="2801"/>
      <c r="V575" s="2801"/>
      <c r="W575" s="2802"/>
      <c r="Y575" s="3928"/>
      <c r="Z575" s="3929"/>
      <c r="AA575" s="3929"/>
      <c r="AB575" s="3929"/>
      <c r="AC575" s="3929"/>
      <c r="AD575" s="3929"/>
      <c r="AE575" s="3929"/>
      <c r="AF575" s="3929"/>
      <c r="AG575" s="3929"/>
      <c r="AH575" s="3929"/>
      <c r="AI575" s="3929"/>
      <c r="AJ575" s="3929"/>
      <c r="AK575" s="3929"/>
      <c r="AL575" s="3929"/>
      <c r="AM575" s="3929"/>
      <c r="AN575" s="4369"/>
      <c r="AO575" s="3930"/>
      <c r="AP575" s="3930"/>
      <c r="AR575" s="2548" t="s">
        <v>8785</v>
      </c>
      <c r="AU575" s="425" t="str">
        <f t="shared" si="9"/>
        <v>Please complete all cells in row</v>
      </c>
      <c r="AV575" s="3132">
        <v>2</v>
      </c>
    </row>
    <row r="576" spans="2:48" ht="15.75" customHeight="1">
      <c r="B576" s="2790" t="s">
        <v>8786</v>
      </c>
      <c r="C576" s="3655"/>
      <c r="D576" s="3655"/>
      <c r="E576" s="3655"/>
      <c r="F576" s="3655"/>
      <c r="G576" s="2792" t="s">
        <v>731</v>
      </c>
      <c r="H576" s="2792">
        <v>3</v>
      </c>
      <c r="I576" s="2801"/>
      <c r="J576" s="2801"/>
      <c r="K576" s="2801"/>
      <c r="L576" s="2801"/>
      <c r="M576" s="2801"/>
      <c r="N576" s="2801"/>
      <c r="O576" s="2802"/>
      <c r="P576" s="2800"/>
      <c r="Q576" s="2803"/>
      <c r="R576" s="2801"/>
      <c r="S576" s="2801"/>
      <c r="T576" s="2801"/>
      <c r="U576" s="2801"/>
      <c r="V576" s="2801"/>
      <c r="W576" s="2802"/>
      <c r="Y576" s="3928"/>
      <c r="Z576" s="3929"/>
      <c r="AA576" s="3929"/>
      <c r="AB576" s="3929"/>
      <c r="AC576" s="3929"/>
      <c r="AD576" s="3929"/>
      <c r="AE576" s="3929"/>
      <c r="AF576" s="3929"/>
      <c r="AG576" s="3929"/>
      <c r="AH576" s="3929"/>
      <c r="AI576" s="3929"/>
      <c r="AJ576" s="3929"/>
      <c r="AK576" s="3929"/>
      <c r="AL576" s="3929"/>
      <c r="AM576" s="3929"/>
      <c r="AN576" s="4369"/>
      <c r="AO576" s="3930"/>
      <c r="AP576" s="3930"/>
      <c r="AR576" s="2548" t="s">
        <v>8787</v>
      </c>
      <c r="AU576" s="425" t="str">
        <f t="shared" si="9"/>
        <v>Please complete all cells in row</v>
      </c>
      <c r="AV576" s="3132">
        <v>2</v>
      </c>
    </row>
    <row r="577" spans="2:48" ht="15.75" customHeight="1">
      <c r="B577" s="2790" t="s">
        <v>8788</v>
      </c>
      <c r="C577" s="3655"/>
      <c r="D577" s="3655"/>
      <c r="E577" s="3655"/>
      <c r="F577" s="3655"/>
      <c r="G577" s="2792" t="s">
        <v>731</v>
      </c>
      <c r="H577" s="2792">
        <v>3</v>
      </c>
      <c r="I577" s="2801"/>
      <c r="J577" s="2801"/>
      <c r="K577" s="2801"/>
      <c r="L577" s="2801"/>
      <c r="M577" s="2801"/>
      <c r="N577" s="2801"/>
      <c r="O577" s="2802"/>
      <c r="P577" s="2800"/>
      <c r="Q577" s="2803"/>
      <c r="R577" s="2801"/>
      <c r="S577" s="2801"/>
      <c r="T577" s="2801"/>
      <c r="U577" s="2801"/>
      <c r="V577" s="2801"/>
      <c r="W577" s="2802"/>
      <c r="Y577" s="3928"/>
      <c r="Z577" s="3929"/>
      <c r="AA577" s="3929"/>
      <c r="AB577" s="3929"/>
      <c r="AC577" s="3929"/>
      <c r="AD577" s="3929"/>
      <c r="AE577" s="3929"/>
      <c r="AF577" s="3929"/>
      <c r="AG577" s="3929"/>
      <c r="AH577" s="3929"/>
      <c r="AI577" s="3929"/>
      <c r="AJ577" s="3929"/>
      <c r="AK577" s="3929"/>
      <c r="AL577" s="3929"/>
      <c r="AM577" s="3929"/>
      <c r="AN577" s="4369"/>
      <c r="AO577" s="3930"/>
      <c r="AP577" s="3930"/>
      <c r="AR577" s="2548" t="s">
        <v>8789</v>
      </c>
      <c r="AU577" s="425" t="str">
        <f t="shared" si="9"/>
        <v>Please complete all cells in row</v>
      </c>
      <c r="AV577" s="3132">
        <v>2</v>
      </c>
    </row>
    <row r="578" spans="2:48" ht="15.75" customHeight="1">
      <c r="B578" s="2790" t="s">
        <v>8790</v>
      </c>
      <c r="C578" s="3655"/>
      <c r="D578" s="3655"/>
      <c r="E578" s="3655"/>
      <c r="F578" s="3655"/>
      <c r="G578" s="2792" t="s">
        <v>731</v>
      </c>
      <c r="H578" s="2792">
        <v>3</v>
      </c>
      <c r="I578" s="2801"/>
      <c r="J578" s="2801"/>
      <c r="K578" s="2801"/>
      <c r="L578" s="2801"/>
      <c r="M578" s="2801"/>
      <c r="N578" s="2801"/>
      <c r="O578" s="2802"/>
      <c r="P578" s="2800"/>
      <c r="Q578" s="2803"/>
      <c r="R578" s="2801"/>
      <c r="S578" s="2801"/>
      <c r="T578" s="2801"/>
      <c r="U578" s="2801"/>
      <c r="V578" s="2801"/>
      <c r="W578" s="2802"/>
      <c r="Y578" s="3928"/>
      <c r="Z578" s="3929"/>
      <c r="AA578" s="3929"/>
      <c r="AB578" s="3929"/>
      <c r="AC578" s="3929"/>
      <c r="AD578" s="3929"/>
      <c r="AE578" s="3929"/>
      <c r="AF578" s="3929"/>
      <c r="AG578" s="3929"/>
      <c r="AH578" s="3929"/>
      <c r="AI578" s="3929"/>
      <c r="AJ578" s="3929"/>
      <c r="AK578" s="3929"/>
      <c r="AL578" s="3929"/>
      <c r="AM578" s="3929"/>
      <c r="AN578" s="4369"/>
      <c r="AO578" s="3930"/>
      <c r="AP578" s="3930"/>
      <c r="AR578" s="2548" t="s">
        <v>8791</v>
      </c>
      <c r="AU578" s="425" t="str">
        <f t="shared" si="9"/>
        <v>Please complete all cells in row</v>
      </c>
      <c r="AV578" s="3132">
        <v>2</v>
      </c>
    </row>
    <row r="579" spans="2:48" ht="15.75" customHeight="1">
      <c r="B579" s="2790" t="s">
        <v>8792</v>
      </c>
      <c r="C579" s="3655"/>
      <c r="D579" s="3655"/>
      <c r="E579" s="3655"/>
      <c r="F579" s="3655"/>
      <c r="G579" s="2792" t="s">
        <v>731</v>
      </c>
      <c r="H579" s="2792">
        <v>3</v>
      </c>
      <c r="I579" s="2801"/>
      <c r="J579" s="2801"/>
      <c r="K579" s="2801"/>
      <c r="L579" s="2801"/>
      <c r="M579" s="2801"/>
      <c r="N579" s="2801"/>
      <c r="O579" s="2802"/>
      <c r="P579" s="2800"/>
      <c r="Q579" s="2803"/>
      <c r="R579" s="2801"/>
      <c r="S579" s="2801"/>
      <c r="T579" s="2801"/>
      <c r="U579" s="2801"/>
      <c r="V579" s="2801"/>
      <c r="W579" s="2802"/>
      <c r="Y579" s="3928"/>
      <c r="Z579" s="3929"/>
      <c r="AA579" s="3929"/>
      <c r="AB579" s="3929"/>
      <c r="AC579" s="3929"/>
      <c r="AD579" s="3929"/>
      <c r="AE579" s="3929"/>
      <c r="AF579" s="3929"/>
      <c r="AG579" s="3929"/>
      <c r="AH579" s="3929"/>
      <c r="AI579" s="3929"/>
      <c r="AJ579" s="3929"/>
      <c r="AK579" s="3929"/>
      <c r="AL579" s="3929"/>
      <c r="AM579" s="3929"/>
      <c r="AN579" s="4369"/>
      <c r="AO579" s="3930"/>
      <c r="AP579" s="3930"/>
      <c r="AR579" s="2548" t="s">
        <v>8793</v>
      </c>
      <c r="AU579" s="425" t="str">
        <f t="shared" si="9"/>
        <v>Please complete all cells in row</v>
      </c>
      <c r="AV579" s="3132">
        <v>2</v>
      </c>
    </row>
    <row r="580" spans="2:48" ht="15.75" customHeight="1">
      <c r="B580" s="2790" t="s">
        <v>8794</v>
      </c>
      <c r="C580" s="3655"/>
      <c r="D580" s="3655"/>
      <c r="E580" s="3655"/>
      <c r="F580" s="3655"/>
      <c r="G580" s="2792" t="s">
        <v>731</v>
      </c>
      <c r="H580" s="2792">
        <v>3</v>
      </c>
      <c r="I580" s="2801"/>
      <c r="J580" s="2801"/>
      <c r="K580" s="2801"/>
      <c r="L580" s="2801"/>
      <c r="M580" s="2801"/>
      <c r="N580" s="2801"/>
      <c r="O580" s="2802"/>
      <c r="P580" s="2800"/>
      <c r="Q580" s="2803"/>
      <c r="R580" s="2801"/>
      <c r="S580" s="2801"/>
      <c r="T580" s="2801"/>
      <c r="U580" s="2801"/>
      <c r="V580" s="2801"/>
      <c r="W580" s="2802"/>
      <c r="Y580" s="3928"/>
      <c r="Z580" s="3929"/>
      <c r="AA580" s="3929"/>
      <c r="AB580" s="3929"/>
      <c r="AC580" s="3929"/>
      <c r="AD580" s="3929"/>
      <c r="AE580" s="3929"/>
      <c r="AF580" s="3929"/>
      <c r="AG580" s="3929"/>
      <c r="AH580" s="3929"/>
      <c r="AI580" s="3929"/>
      <c r="AJ580" s="3929"/>
      <c r="AK580" s="3929"/>
      <c r="AL580" s="3929"/>
      <c r="AM580" s="3929"/>
      <c r="AN580" s="4369"/>
      <c r="AO580" s="3930"/>
      <c r="AP580" s="3930"/>
      <c r="AR580" s="2548" t="s">
        <v>8795</v>
      </c>
      <c r="AU580" s="425" t="str">
        <f t="shared" si="9"/>
        <v>Please complete all cells in row</v>
      </c>
      <c r="AV580" s="3132">
        <v>2</v>
      </c>
    </row>
    <row r="581" spans="2:48" ht="15.75" customHeight="1">
      <c r="B581" s="2790" t="s">
        <v>8796</v>
      </c>
      <c r="C581" s="3655"/>
      <c r="D581" s="3655"/>
      <c r="E581" s="3655"/>
      <c r="F581" s="3655"/>
      <c r="G581" s="2792" t="s">
        <v>731</v>
      </c>
      <c r="H581" s="2792">
        <v>3</v>
      </c>
      <c r="I581" s="2801"/>
      <c r="J581" s="2801"/>
      <c r="K581" s="2801"/>
      <c r="L581" s="2801"/>
      <c r="M581" s="2801"/>
      <c r="N581" s="2801"/>
      <c r="O581" s="2802"/>
      <c r="P581" s="2800"/>
      <c r="Q581" s="2803"/>
      <c r="R581" s="2801"/>
      <c r="S581" s="2801"/>
      <c r="T581" s="2801"/>
      <c r="U581" s="2801"/>
      <c r="V581" s="2801"/>
      <c r="W581" s="2802"/>
      <c r="Y581" s="3928"/>
      <c r="Z581" s="3929"/>
      <c r="AA581" s="3929"/>
      <c r="AB581" s="3929"/>
      <c r="AC581" s="3929"/>
      <c r="AD581" s="3929"/>
      <c r="AE581" s="3929"/>
      <c r="AF581" s="3929"/>
      <c r="AG581" s="3929"/>
      <c r="AH581" s="3929"/>
      <c r="AI581" s="3929"/>
      <c r="AJ581" s="3929"/>
      <c r="AK581" s="3929"/>
      <c r="AL581" s="3929"/>
      <c r="AM581" s="3929"/>
      <c r="AN581" s="4369"/>
      <c r="AO581" s="3930"/>
      <c r="AP581" s="3930"/>
      <c r="AR581" s="2548" t="s">
        <v>8797</v>
      </c>
      <c r="AU581" s="425" t="str">
        <f t="shared" si="9"/>
        <v>Please complete all cells in row</v>
      </c>
      <c r="AV581" s="3132">
        <v>2</v>
      </c>
    </row>
    <row r="582" spans="2:48" ht="15.75" customHeight="1">
      <c r="B582" s="2790" t="s">
        <v>8798</v>
      </c>
      <c r="C582" s="3655"/>
      <c r="D582" s="3655"/>
      <c r="E582" s="3655"/>
      <c r="F582" s="3655"/>
      <c r="G582" s="2792" t="s">
        <v>731</v>
      </c>
      <c r="H582" s="2792">
        <v>3</v>
      </c>
      <c r="I582" s="2801"/>
      <c r="J582" s="2801"/>
      <c r="K582" s="2801"/>
      <c r="L582" s="2801"/>
      <c r="M582" s="2801"/>
      <c r="N582" s="2801"/>
      <c r="O582" s="2802"/>
      <c r="P582" s="2800"/>
      <c r="Q582" s="2803"/>
      <c r="R582" s="2801"/>
      <c r="S582" s="2801"/>
      <c r="T582" s="2801"/>
      <c r="U582" s="2801"/>
      <c r="V582" s="2801"/>
      <c r="W582" s="2802"/>
      <c r="Y582" s="3928"/>
      <c r="Z582" s="3929"/>
      <c r="AA582" s="3929"/>
      <c r="AB582" s="3929"/>
      <c r="AC582" s="3929"/>
      <c r="AD582" s="3929"/>
      <c r="AE582" s="3929"/>
      <c r="AF582" s="3929"/>
      <c r="AG582" s="3929"/>
      <c r="AH582" s="3929"/>
      <c r="AI582" s="3929"/>
      <c r="AJ582" s="3929"/>
      <c r="AK582" s="3929"/>
      <c r="AL582" s="3929"/>
      <c r="AM582" s="3929"/>
      <c r="AN582" s="4369"/>
      <c r="AO582" s="3930"/>
      <c r="AP582" s="3930"/>
      <c r="AR582" s="2548" t="s">
        <v>8799</v>
      </c>
      <c r="AU582" s="425" t="str">
        <f t="shared" si="9"/>
        <v>Please complete all cells in row</v>
      </c>
      <c r="AV582" s="3132">
        <v>2</v>
      </c>
    </row>
    <row r="583" spans="2:48" ht="15.75" customHeight="1">
      <c r="B583" s="2790" t="s">
        <v>8800</v>
      </c>
      <c r="C583" s="3655"/>
      <c r="D583" s="3655"/>
      <c r="E583" s="3655"/>
      <c r="F583" s="3655"/>
      <c r="G583" s="2792" t="s">
        <v>731</v>
      </c>
      <c r="H583" s="2792">
        <v>3</v>
      </c>
      <c r="I583" s="2801"/>
      <c r="J583" s="2801"/>
      <c r="K583" s="2801"/>
      <c r="L583" s="2801"/>
      <c r="M583" s="2801"/>
      <c r="N583" s="2801"/>
      <c r="O583" s="2802"/>
      <c r="P583" s="2800"/>
      <c r="Q583" s="2803"/>
      <c r="R583" s="2801"/>
      <c r="S583" s="2801"/>
      <c r="T583" s="2801"/>
      <c r="U583" s="2801"/>
      <c r="V583" s="2801"/>
      <c r="W583" s="2802"/>
      <c r="Y583" s="3928"/>
      <c r="Z583" s="3929"/>
      <c r="AA583" s="3929"/>
      <c r="AB583" s="3929"/>
      <c r="AC583" s="3929"/>
      <c r="AD583" s="3929"/>
      <c r="AE583" s="3929"/>
      <c r="AF583" s="3929"/>
      <c r="AG583" s="3929"/>
      <c r="AH583" s="3929"/>
      <c r="AI583" s="3929"/>
      <c r="AJ583" s="3929"/>
      <c r="AK583" s="3929"/>
      <c r="AL583" s="3929"/>
      <c r="AM583" s="3929"/>
      <c r="AN583" s="4369"/>
      <c r="AO583" s="3930"/>
      <c r="AP583" s="3930"/>
      <c r="AR583" s="2548" t="s">
        <v>8801</v>
      </c>
      <c r="AU583" s="425" t="str">
        <f t="shared" si="9"/>
        <v>Please complete all cells in row</v>
      </c>
      <c r="AV583" s="3132">
        <v>2</v>
      </c>
    </row>
    <row r="584" spans="2:48" ht="15.75" customHeight="1">
      <c r="B584" s="2790" t="s">
        <v>8802</v>
      </c>
      <c r="C584" s="3655"/>
      <c r="D584" s="3655"/>
      <c r="E584" s="3655"/>
      <c r="F584" s="3655"/>
      <c r="G584" s="2792" t="s">
        <v>731</v>
      </c>
      <c r="H584" s="2792">
        <v>3</v>
      </c>
      <c r="I584" s="2801"/>
      <c r="J584" s="2801"/>
      <c r="K584" s="2801"/>
      <c r="L584" s="2801"/>
      <c r="M584" s="2801"/>
      <c r="N584" s="2801"/>
      <c r="O584" s="2802"/>
      <c r="P584" s="2800"/>
      <c r="Q584" s="2803"/>
      <c r="R584" s="2801"/>
      <c r="S584" s="2801"/>
      <c r="T584" s="2801"/>
      <c r="U584" s="2801"/>
      <c r="V584" s="2801"/>
      <c r="W584" s="2802"/>
      <c r="Y584" s="3928"/>
      <c r="Z584" s="3929"/>
      <c r="AA584" s="3929"/>
      <c r="AB584" s="3929"/>
      <c r="AC584" s="3929"/>
      <c r="AD584" s="3929"/>
      <c r="AE584" s="3929"/>
      <c r="AF584" s="3929"/>
      <c r="AG584" s="3929"/>
      <c r="AH584" s="3929"/>
      <c r="AI584" s="3929"/>
      <c r="AJ584" s="3929"/>
      <c r="AK584" s="3929"/>
      <c r="AL584" s="3929"/>
      <c r="AM584" s="3929"/>
      <c r="AN584" s="4369"/>
      <c r="AO584" s="3930"/>
      <c r="AP584" s="3930"/>
      <c r="AR584" s="2548" t="s">
        <v>8803</v>
      </c>
      <c r="AU584" s="425" t="str">
        <f t="shared" ref="AU584:AU647" si="10">IF( COUNTBLANK(I584:AP584) = AV584, 0, rngIncomplete )</f>
        <v>Please complete all cells in row</v>
      </c>
      <c r="AV584" s="3132">
        <v>2</v>
      </c>
    </row>
    <row r="585" spans="2:48" ht="15.75" customHeight="1">
      <c r="B585" s="2790" t="s">
        <v>8804</v>
      </c>
      <c r="C585" s="3655"/>
      <c r="D585" s="3655"/>
      <c r="E585" s="3655"/>
      <c r="F585" s="3655"/>
      <c r="G585" s="2792" t="s">
        <v>731</v>
      </c>
      <c r="H585" s="2792">
        <v>3</v>
      </c>
      <c r="I585" s="2801"/>
      <c r="J585" s="2801"/>
      <c r="K585" s="2801"/>
      <c r="L585" s="2801"/>
      <c r="M585" s="2801"/>
      <c r="N585" s="2801"/>
      <c r="O585" s="2802"/>
      <c r="P585" s="2800"/>
      <c r="Q585" s="2803"/>
      <c r="R585" s="2801"/>
      <c r="S585" s="2801"/>
      <c r="T585" s="2801"/>
      <c r="U585" s="2801"/>
      <c r="V585" s="2801"/>
      <c r="W585" s="2802"/>
      <c r="Y585" s="3928"/>
      <c r="Z585" s="3929"/>
      <c r="AA585" s="3929"/>
      <c r="AB585" s="3929"/>
      <c r="AC585" s="3929"/>
      <c r="AD585" s="3929"/>
      <c r="AE585" s="3929"/>
      <c r="AF585" s="3929"/>
      <c r="AG585" s="3929"/>
      <c r="AH585" s="3929"/>
      <c r="AI585" s="3929"/>
      <c r="AJ585" s="3929"/>
      <c r="AK585" s="3929"/>
      <c r="AL585" s="3929"/>
      <c r="AM585" s="3929"/>
      <c r="AN585" s="4369"/>
      <c r="AO585" s="3930"/>
      <c r="AP585" s="3930"/>
      <c r="AR585" s="2548" t="s">
        <v>8805</v>
      </c>
      <c r="AU585" s="425" t="str">
        <f t="shared" si="10"/>
        <v>Please complete all cells in row</v>
      </c>
      <c r="AV585" s="3132">
        <v>2</v>
      </c>
    </row>
    <row r="586" spans="2:48" ht="15.75" customHeight="1">
      <c r="B586" s="2790" t="s">
        <v>8806</v>
      </c>
      <c r="C586" s="3655"/>
      <c r="D586" s="3655"/>
      <c r="E586" s="3655"/>
      <c r="F586" s="3655"/>
      <c r="G586" s="2792" t="s">
        <v>731</v>
      </c>
      <c r="H586" s="2792">
        <v>3</v>
      </c>
      <c r="I586" s="2801"/>
      <c r="J586" s="2801"/>
      <c r="K586" s="2801"/>
      <c r="L586" s="2801"/>
      <c r="M586" s="2801"/>
      <c r="N586" s="2801"/>
      <c r="O586" s="2802"/>
      <c r="P586" s="2800"/>
      <c r="Q586" s="2803"/>
      <c r="R586" s="2801"/>
      <c r="S586" s="2801"/>
      <c r="T586" s="2801"/>
      <c r="U586" s="2801"/>
      <c r="V586" s="2801"/>
      <c r="W586" s="2802"/>
      <c r="Y586" s="3928"/>
      <c r="Z586" s="3929"/>
      <c r="AA586" s="3929"/>
      <c r="AB586" s="3929"/>
      <c r="AC586" s="3929"/>
      <c r="AD586" s="3929"/>
      <c r="AE586" s="3929"/>
      <c r="AF586" s="3929"/>
      <c r="AG586" s="3929"/>
      <c r="AH586" s="3929"/>
      <c r="AI586" s="3929"/>
      <c r="AJ586" s="3929"/>
      <c r="AK586" s="3929"/>
      <c r="AL586" s="3929"/>
      <c r="AM586" s="3929"/>
      <c r="AN586" s="4369"/>
      <c r="AO586" s="3930"/>
      <c r="AP586" s="3930"/>
      <c r="AR586" s="2548" t="s">
        <v>8807</v>
      </c>
      <c r="AU586" s="425" t="str">
        <f t="shared" si="10"/>
        <v>Please complete all cells in row</v>
      </c>
      <c r="AV586" s="3132">
        <v>2</v>
      </c>
    </row>
    <row r="587" spans="2:48" ht="15.75" customHeight="1">
      <c r="B587" s="2790" t="s">
        <v>8808</v>
      </c>
      <c r="C587" s="3655"/>
      <c r="D587" s="3655"/>
      <c r="E587" s="3655"/>
      <c r="F587" s="3655"/>
      <c r="G587" s="2792" t="s">
        <v>731</v>
      </c>
      <c r="H587" s="2792">
        <v>3</v>
      </c>
      <c r="I587" s="2801"/>
      <c r="J587" s="2801"/>
      <c r="K587" s="2801"/>
      <c r="L587" s="2801"/>
      <c r="M587" s="2801"/>
      <c r="N587" s="2801"/>
      <c r="O587" s="2802"/>
      <c r="P587" s="2800"/>
      <c r="Q587" s="2803"/>
      <c r="R587" s="2801"/>
      <c r="S587" s="2801"/>
      <c r="T587" s="2801"/>
      <c r="U587" s="2801"/>
      <c r="V587" s="2801"/>
      <c r="W587" s="2802"/>
      <c r="Y587" s="3928"/>
      <c r="Z587" s="3929"/>
      <c r="AA587" s="3929"/>
      <c r="AB587" s="3929"/>
      <c r="AC587" s="3929"/>
      <c r="AD587" s="3929"/>
      <c r="AE587" s="3929"/>
      <c r="AF587" s="3929"/>
      <c r="AG587" s="3929"/>
      <c r="AH587" s="3929"/>
      <c r="AI587" s="3929"/>
      <c r="AJ587" s="3929"/>
      <c r="AK587" s="3929"/>
      <c r="AL587" s="3929"/>
      <c r="AM587" s="3929"/>
      <c r="AN587" s="4369"/>
      <c r="AO587" s="3930"/>
      <c r="AP587" s="3930"/>
      <c r="AR587" s="2548" t="s">
        <v>8809</v>
      </c>
      <c r="AU587" s="425" t="str">
        <f t="shared" si="10"/>
        <v>Please complete all cells in row</v>
      </c>
      <c r="AV587" s="3132">
        <v>2</v>
      </c>
    </row>
    <row r="588" spans="2:48" ht="15.75" customHeight="1">
      <c r="B588" s="2790" t="s">
        <v>8810</v>
      </c>
      <c r="C588" s="3655"/>
      <c r="D588" s="3655"/>
      <c r="E588" s="3655"/>
      <c r="F588" s="3655"/>
      <c r="G588" s="2792" t="s">
        <v>731</v>
      </c>
      <c r="H588" s="2792">
        <v>3</v>
      </c>
      <c r="I588" s="2801"/>
      <c r="J588" s="2801"/>
      <c r="K588" s="2801"/>
      <c r="L588" s="2801"/>
      <c r="M588" s="2801"/>
      <c r="N588" s="2801"/>
      <c r="O588" s="2802"/>
      <c r="P588" s="2800"/>
      <c r="Q588" s="2803"/>
      <c r="R588" s="2801"/>
      <c r="S588" s="2801"/>
      <c r="T588" s="2801"/>
      <c r="U588" s="2801"/>
      <c r="V588" s="2801"/>
      <c r="W588" s="2802"/>
      <c r="Y588" s="3928"/>
      <c r="Z588" s="3929"/>
      <c r="AA588" s="3929"/>
      <c r="AB588" s="3929"/>
      <c r="AC588" s="3929"/>
      <c r="AD588" s="3929"/>
      <c r="AE588" s="3929"/>
      <c r="AF588" s="3929"/>
      <c r="AG588" s="3929"/>
      <c r="AH588" s="3929"/>
      <c r="AI588" s="3929"/>
      <c r="AJ588" s="3929"/>
      <c r="AK588" s="3929"/>
      <c r="AL588" s="3929"/>
      <c r="AM588" s="3929"/>
      <c r="AN588" s="4369"/>
      <c r="AO588" s="3930"/>
      <c r="AP588" s="3930"/>
      <c r="AR588" s="2548" t="s">
        <v>8811</v>
      </c>
      <c r="AU588" s="425" t="str">
        <f t="shared" si="10"/>
        <v>Please complete all cells in row</v>
      </c>
      <c r="AV588" s="3132">
        <v>2</v>
      </c>
    </row>
    <row r="589" spans="2:48" ht="15.75" customHeight="1">
      <c r="B589" s="2790" t="s">
        <v>8812</v>
      </c>
      <c r="C589" s="3655"/>
      <c r="D589" s="3655"/>
      <c r="E589" s="3655"/>
      <c r="F589" s="3655"/>
      <c r="G589" s="2792" t="s">
        <v>731</v>
      </c>
      <c r="H589" s="2792">
        <v>3</v>
      </c>
      <c r="I589" s="2801"/>
      <c r="J589" s="2801"/>
      <c r="K589" s="2801"/>
      <c r="L589" s="2801"/>
      <c r="M589" s="2801"/>
      <c r="N589" s="2801"/>
      <c r="O589" s="2802"/>
      <c r="P589" s="2800"/>
      <c r="Q589" s="2803"/>
      <c r="R589" s="2801"/>
      <c r="S589" s="2801"/>
      <c r="T589" s="2801"/>
      <c r="U589" s="2801"/>
      <c r="V589" s="2801"/>
      <c r="W589" s="2802"/>
      <c r="Y589" s="3928"/>
      <c r="Z589" s="3929"/>
      <c r="AA589" s="3929"/>
      <c r="AB589" s="3929"/>
      <c r="AC589" s="3929"/>
      <c r="AD589" s="3929"/>
      <c r="AE589" s="3929"/>
      <c r="AF589" s="3929"/>
      <c r="AG589" s="3929"/>
      <c r="AH589" s="3929"/>
      <c r="AI589" s="3929"/>
      <c r="AJ589" s="3929"/>
      <c r="AK589" s="3929"/>
      <c r="AL589" s="3929"/>
      <c r="AM589" s="3929"/>
      <c r="AN589" s="4369"/>
      <c r="AO589" s="3930"/>
      <c r="AP589" s="3930"/>
      <c r="AR589" s="2548" t="s">
        <v>8813</v>
      </c>
      <c r="AU589" s="425" t="str">
        <f t="shared" si="10"/>
        <v>Please complete all cells in row</v>
      </c>
      <c r="AV589" s="3132">
        <v>2</v>
      </c>
    </row>
    <row r="590" spans="2:48" ht="15.75" customHeight="1">
      <c r="B590" s="2790" t="s">
        <v>8814</v>
      </c>
      <c r="C590" s="3655"/>
      <c r="D590" s="3655"/>
      <c r="E590" s="3655"/>
      <c r="F590" s="3655"/>
      <c r="G590" s="2792" t="s">
        <v>731</v>
      </c>
      <c r="H590" s="2792">
        <v>3</v>
      </c>
      <c r="I590" s="2801"/>
      <c r="J590" s="2801"/>
      <c r="K590" s="2801"/>
      <c r="L590" s="2801"/>
      <c r="M590" s="2801"/>
      <c r="N590" s="2801"/>
      <c r="O590" s="2802"/>
      <c r="P590" s="2800"/>
      <c r="Q590" s="2803"/>
      <c r="R590" s="2801"/>
      <c r="S590" s="2801"/>
      <c r="T590" s="2801"/>
      <c r="U590" s="2801"/>
      <c r="V590" s="2801"/>
      <c r="W590" s="2802"/>
      <c r="Y590" s="3928"/>
      <c r="Z590" s="3929"/>
      <c r="AA590" s="3929"/>
      <c r="AB590" s="3929"/>
      <c r="AC590" s="3929"/>
      <c r="AD590" s="3929"/>
      <c r="AE590" s="3929"/>
      <c r="AF590" s="3929"/>
      <c r="AG590" s="3929"/>
      <c r="AH590" s="3929"/>
      <c r="AI590" s="3929"/>
      <c r="AJ590" s="3929"/>
      <c r="AK590" s="3929"/>
      <c r="AL590" s="3931"/>
      <c r="AM590" s="3929"/>
      <c r="AN590" s="4369"/>
      <c r="AO590" s="3930"/>
      <c r="AP590" s="3930"/>
      <c r="AR590" s="2548" t="s">
        <v>8815</v>
      </c>
      <c r="AU590" s="425" t="str">
        <f t="shared" si="10"/>
        <v>Please complete all cells in row</v>
      </c>
      <c r="AV590" s="3132">
        <v>2</v>
      </c>
    </row>
    <row r="591" spans="2:48" ht="15.75" customHeight="1">
      <c r="B591" s="2790" t="s">
        <v>8816</v>
      </c>
      <c r="C591" s="3655"/>
      <c r="D591" s="3655"/>
      <c r="E591" s="3655"/>
      <c r="F591" s="3655"/>
      <c r="G591" s="2792" t="s">
        <v>731</v>
      </c>
      <c r="H591" s="2792">
        <v>3</v>
      </c>
      <c r="I591" s="2801"/>
      <c r="J591" s="2801"/>
      <c r="K591" s="2801"/>
      <c r="L591" s="2801"/>
      <c r="M591" s="2801"/>
      <c r="N591" s="2801"/>
      <c r="O591" s="2802"/>
      <c r="P591" s="2800"/>
      <c r="Q591" s="2803"/>
      <c r="R591" s="2801"/>
      <c r="S591" s="2801"/>
      <c r="T591" s="2801"/>
      <c r="U591" s="2801"/>
      <c r="V591" s="2801"/>
      <c r="W591" s="2802"/>
      <c r="Y591" s="3928"/>
      <c r="Z591" s="3929"/>
      <c r="AA591" s="3929"/>
      <c r="AB591" s="3929"/>
      <c r="AC591" s="3929"/>
      <c r="AD591" s="3929"/>
      <c r="AE591" s="3929"/>
      <c r="AF591" s="3929"/>
      <c r="AG591" s="3929"/>
      <c r="AH591" s="3929"/>
      <c r="AI591" s="3929"/>
      <c r="AJ591" s="3929"/>
      <c r="AK591" s="3929"/>
      <c r="AL591" s="3929"/>
      <c r="AM591" s="3929"/>
      <c r="AN591" s="4369"/>
      <c r="AO591" s="3930"/>
      <c r="AP591" s="3930"/>
      <c r="AR591" s="2548" t="s">
        <v>8817</v>
      </c>
      <c r="AU591" s="425" t="str">
        <f t="shared" si="10"/>
        <v>Please complete all cells in row</v>
      </c>
      <c r="AV591" s="3132">
        <v>2</v>
      </c>
    </row>
    <row r="592" spans="2:48" ht="15.75" customHeight="1">
      <c r="B592" s="2790" t="s">
        <v>8818</v>
      </c>
      <c r="C592" s="3655"/>
      <c r="D592" s="3655"/>
      <c r="E592" s="3655"/>
      <c r="F592" s="3655"/>
      <c r="G592" s="2792" t="s">
        <v>731</v>
      </c>
      <c r="H592" s="2792">
        <v>3</v>
      </c>
      <c r="I592" s="2801"/>
      <c r="J592" s="2801"/>
      <c r="K592" s="2801"/>
      <c r="L592" s="2801"/>
      <c r="M592" s="2801"/>
      <c r="N592" s="2801"/>
      <c r="O592" s="2802"/>
      <c r="P592" s="2800"/>
      <c r="Q592" s="2803"/>
      <c r="R592" s="2801"/>
      <c r="S592" s="2801"/>
      <c r="T592" s="2801"/>
      <c r="U592" s="2801"/>
      <c r="V592" s="2801"/>
      <c r="W592" s="2802"/>
      <c r="Y592" s="3928"/>
      <c r="Z592" s="3929"/>
      <c r="AA592" s="3929"/>
      <c r="AB592" s="3929"/>
      <c r="AC592" s="3929"/>
      <c r="AD592" s="3929"/>
      <c r="AE592" s="3929"/>
      <c r="AF592" s="3929"/>
      <c r="AG592" s="3929"/>
      <c r="AH592" s="3929"/>
      <c r="AI592" s="3929"/>
      <c r="AJ592" s="3929"/>
      <c r="AK592" s="3929"/>
      <c r="AL592" s="3929"/>
      <c r="AM592" s="3929"/>
      <c r="AN592" s="4369"/>
      <c r="AO592" s="3930"/>
      <c r="AP592" s="3930"/>
      <c r="AR592" s="2548" t="s">
        <v>8819</v>
      </c>
      <c r="AU592" s="425" t="str">
        <f t="shared" si="10"/>
        <v>Please complete all cells in row</v>
      </c>
      <c r="AV592" s="3132">
        <v>2</v>
      </c>
    </row>
    <row r="593" spans="2:48" ht="15.75" customHeight="1">
      <c r="B593" s="2790" t="s">
        <v>8820</v>
      </c>
      <c r="C593" s="3655"/>
      <c r="D593" s="3655"/>
      <c r="E593" s="3655"/>
      <c r="F593" s="3655"/>
      <c r="G593" s="2792" t="s">
        <v>731</v>
      </c>
      <c r="H593" s="2792">
        <v>3</v>
      </c>
      <c r="I593" s="2801"/>
      <c r="J593" s="2801"/>
      <c r="K593" s="2801"/>
      <c r="L593" s="2801"/>
      <c r="M593" s="2801"/>
      <c r="N593" s="2801"/>
      <c r="O593" s="2802"/>
      <c r="P593" s="2800"/>
      <c r="Q593" s="2803"/>
      <c r="R593" s="2801"/>
      <c r="S593" s="2801"/>
      <c r="T593" s="2801"/>
      <c r="U593" s="2801"/>
      <c r="V593" s="2801"/>
      <c r="W593" s="2802"/>
      <c r="Y593" s="3928"/>
      <c r="Z593" s="3929"/>
      <c r="AA593" s="3929"/>
      <c r="AB593" s="3929"/>
      <c r="AC593" s="3929"/>
      <c r="AD593" s="3929"/>
      <c r="AE593" s="3929"/>
      <c r="AF593" s="3929"/>
      <c r="AG593" s="3929"/>
      <c r="AH593" s="3929"/>
      <c r="AI593" s="3929"/>
      <c r="AJ593" s="3929"/>
      <c r="AK593" s="3929"/>
      <c r="AL593" s="3929"/>
      <c r="AM593" s="3929"/>
      <c r="AN593" s="4369"/>
      <c r="AO593" s="3930"/>
      <c r="AP593" s="3930"/>
      <c r="AR593" s="2548" t="s">
        <v>8821</v>
      </c>
      <c r="AU593" s="425" t="str">
        <f t="shared" si="10"/>
        <v>Please complete all cells in row</v>
      </c>
      <c r="AV593" s="3132">
        <v>2</v>
      </c>
    </row>
    <row r="594" spans="2:48" ht="15.75" customHeight="1">
      <c r="B594" s="2790" t="s">
        <v>8822</v>
      </c>
      <c r="C594" s="3655"/>
      <c r="D594" s="3655"/>
      <c r="E594" s="3655"/>
      <c r="F594" s="3655"/>
      <c r="G594" s="2792" t="s">
        <v>731</v>
      </c>
      <c r="H594" s="2792">
        <v>3</v>
      </c>
      <c r="I594" s="2801"/>
      <c r="J594" s="2801"/>
      <c r="K594" s="2801"/>
      <c r="L594" s="2801"/>
      <c r="M594" s="2801"/>
      <c r="N594" s="2801"/>
      <c r="O594" s="2802"/>
      <c r="P594" s="2800"/>
      <c r="Q594" s="2803"/>
      <c r="R594" s="2801"/>
      <c r="S594" s="2801"/>
      <c r="T594" s="2801"/>
      <c r="U594" s="2801"/>
      <c r="V594" s="2801"/>
      <c r="W594" s="2802"/>
      <c r="Y594" s="3928"/>
      <c r="Z594" s="3929"/>
      <c r="AA594" s="3929"/>
      <c r="AB594" s="3929"/>
      <c r="AC594" s="3929"/>
      <c r="AD594" s="3929"/>
      <c r="AE594" s="3929"/>
      <c r="AF594" s="3929"/>
      <c r="AG594" s="3929"/>
      <c r="AH594" s="3929"/>
      <c r="AI594" s="3929"/>
      <c r="AJ594" s="3929"/>
      <c r="AK594" s="3929"/>
      <c r="AL594" s="3929"/>
      <c r="AM594" s="3929"/>
      <c r="AN594" s="4369"/>
      <c r="AO594" s="3930"/>
      <c r="AP594" s="3930"/>
      <c r="AR594" s="2548" t="s">
        <v>8823</v>
      </c>
      <c r="AU594" s="425" t="str">
        <f t="shared" si="10"/>
        <v>Please complete all cells in row</v>
      </c>
      <c r="AV594" s="3132">
        <v>2</v>
      </c>
    </row>
    <row r="595" spans="2:48" ht="15.75" customHeight="1">
      <c r="B595" s="2790" t="s">
        <v>8824</v>
      </c>
      <c r="C595" s="3655"/>
      <c r="D595" s="3655"/>
      <c r="E595" s="3655"/>
      <c r="F595" s="3655"/>
      <c r="G595" s="2792" t="s">
        <v>731</v>
      </c>
      <c r="H595" s="2792">
        <v>3</v>
      </c>
      <c r="I595" s="2801"/>
      <c r="J595" s="2801"/>
      <c r="K595" s="2801"/>
      <c r="L595" s="2801"/>
      <c r="M595" s="2801"/>
      <c r="N595" s="2801"/>
      <c r="O595" s="2802"/>
      <c r="P595" s="2800"/>
      <c r="Q595" s="2803"/>
      <c r="R595" s="2801"/>
      <c r="S595" s="2801"/>
      <c r="T595" s="2801"/>
      <c r="U595" s="2801"/>
      <c r="V595" s="2801"/>
      <c r="W595" s="2802"/>
      <c r="Y595" s="3928"/>
      <c r="Z595" s="3929"/>
      <c r="AA595" s="3929"/>
      <c r="AB595" s="3929"/>
      <c r="AC595" s="3929"/>
      <c r="AD595" s="3929"/>
      <c r="AE595" s="3929"/>
      <c r="AF595" s="3929"/>
      <c r="AG595" s="3929"/>
      <c r="AH595" s="3929"/>
      <c r="AI595" s="3929"/>
      <c r="AJ595" s="3929"/>
      <c r="AK595" s="3929"/>
      <c r="AL595" s="3929"/>
      <c r="AM595" s="3929"/>
      <c r="AN595" s="4369"/>
      <c r="AO595" s="3930"/>
      <c r="AP595" s="3930"/>
      <c r="AR595" s="2548" t="s">
        <v>8825</v>
      </c>
      <c r="AU595" s="425" t="str">
        <f t="shared" si="10"/>
        <v>Please complete all cells in row</v>
      </c>
      <c r="AV595" s="3132">
        <v>2</v>
      </c>
    </row>
    <row r="596" spans="2:48" ht="15.75" customHeight="1">
      <c r="B596" s="2790" t="s">
        <v>8826</v>
      </c>
      <c r="C596" s="3655"/>
      <c r="D596" s="3655"/>
      <c r="E596" s="3655"/>
      <c r="F596" s="3655"/>
      <c r="G596" s="2792" t="s">
        <v>731</v>
      </c>
      <c r="H596" s="2792">
        <v>3</v>
      </c>
      <c r="I596" s="2801"/>
      <c r="J596" s="2801"/>
      <c r="K596" s="2801"/>
      <c r="L596" s="2801"/>
      <c r="M596" s="2801"/>
      <c r="N596" s="2801"/>
      <c r="O596" s="2802"/>
      <c r="P596" s="2800"/>
      <c r="Q596" s="2803"/>
      <c r="R596" s="2801"/>
      <c r="S596" s="2801"/>
      <c r="T596" s="2801"/>
      <c r="U596" s="2801"/>
      <c r="V596" s="2801"/>
      <c r="W596" s="2802"/>
      <c r="Y596" s="3928"/>
      <c r="Z596" s="3929"/>
      <c r="AA596" s="3929"/>
      <c r="AB596" s="3929"/>
      <c r="AC596" s="3929"/>
      <c r="AD596" s="3929"/>
      <c r="AE596" s="3929"/>
      <c r="AF596" s="3929"/>
      <c r="AG596" s="3929"/>
      <c r="AH596" s="3929"/>
      <c r="AI596" s="3929"/>
      <c r="AJ596" s="3929"/>
      <c r="AK596" s="3929"/>
      <c r="AL596" s="3929"/>
      <c r="AM596" s="3929"/>
      <c r="AN596" s="4369"/>
      <c r="AO596" s="3930"/>
      <c r="AP596" s="3930"/>
      <c r="AR596" s="2548" t="s">
        <v>8827</v>
      </c>
      <c r="AU596" s="425" t="str">
        <f t="shared" si="10"/>
        <v>Please complete all cells in row</v>
      </c>
      <c r="AV596" s="3132">
        <v>2</v>
      </c>
    </row>
    <row r="597" spans="2:48" ht="15.75" customHeight="1">
      <c r="B597" s="2790" t="s">
        <v>8828</v>
      </c>
      <c r="C597" s="3655"/>
      <c r="D597" s="3655"/>
      <c r="E597" s="3655"/>
      <c r="F597" s="3655"/>
      <c r="G597" s="2792" t="s">
        <v>731</v>
      </c>
      <c r="H597" s="2792">
        <v>3</v>
      </c>
      <c r="I597" s="2801"/>
      <c r="J597" s="2801"/>
      <c r="K597" s="2801"/>
      <c r="L597" s="2801"/>
      <c r="M597" s="2801"/>
      <c r="N597" s="2801"/>
      <c r="O597" s="2802"/>
      <c r="P597" s="2800"/>
      <c r="Q597" s="2803"/>
      <c r="R597" s="2801"/>
      <c r="S597" s="2801"/>
      <c r="T597" s="2801"/>
      <c r="U597" s="2801"/>
      <c r="V597" s="2801"/>
      <c r="W597" s="2802"/>
      <c r="Y597" s="3928"/>
      <c r="Z597" s="3929"/>
      <c r="AA597" s="3929"/>
      <c r="AB597" s="3929"/>
      <c r="AC597" s="3929"/>
      <c r="AD597" s="3929"/>
      <c r="AE597" s="3929"/>
      <c r="AF597" s="3929"/>
      <c r="AG597" s="3929"/>
      <c r="AH597" s="3929"/>
      <c r="AI597" s="3929"/>
      <c r="AJ597" s="3929"/>
      <c r="AK597" s="3929"/>
      <c r="AL597" s="3929"/>
      <c r="AM597" s="3929"/>
      <c r="AN597" s="4369"/>
      <c r="AO597" s="3930"/>
      <c r="AP597" s="3930"/>
      <c r="AR597" s="2548" t="s">
        <v>8829</v>
      </c>
      <c r="AU597" s="425" t="str">
        <f t="shared" si="10"/>
        <v>Please complete all cells in row</v>
      </c>
      <c r="AV597" s="3132">
        <v>2</v>
      </c>
    </row>
    <row r="598" spans="2:48" ht="15.75" customHeight="1">
      <c r="B598" s="2790" t="s">
        <v>8830</v>
      </c>
      <c r="C598" s="3655"/>
      <c r="D598" s="3655"/>
      <c r="E598" s="3655"/>
      <c r="F598" s="3655"/>
      <c r="G598" s="2792" t="s">
        <v>731</v>
      </c>
      <c r="H598" s="2792">
        <v>3</v>
      </c>
      <c r="I598" s="2801"/>
      <c r="J598" s="2801"/>
      <c r="K598" s="2801"/>
      <c r="L598" s="2801"/>
      <c r="M598" s="2801"/>
      <c r="N598" s="2801"/>
      <c r="O598" s="2802"/>
      <c r="P598" s="2800"/>
      <c r="Q598" s="2803"/>
      <c r="R598" s="2801"/>
      <c r="S598" s="2801"/>
      <c r="T598" s="2801"/>
      <c r="U598" s="2801"/>
      <c r="V598" s="2801"/>
      <c r="W598" s="2802"/>
      <c r="Y598" s="3928"/>
      <c r="Z598" s="3929"/>
      <c r="AA598" s="3929"/>
      <c r="AB598" s="3929"/>
      <c r="AC598" s="3929"/>
      <c r="AD598" s="3929"/>
      <c r="AE598" s="3929"/>
      <c r="AF598" s="3929"/>
      <c r="AG598" s="3929"/>
      <c r="AH598" s="3929"/>
      <c r="AI598" s="3929"/>
      <c r="AJ598" s="3929"/>
      <c r="AK598" s="3929"/>
      <c r="AL598" s="3929"/>
      <c r="AM598" s="3929"/>
      <c r="AN598" s="4369"/>
      <c r="AO598" s="3930"/>
      <c r="AP598" s="3930"/>
      <c r="AR598" s="2548" t="s">
        <v>8831</v>
      </c>
      <c r="AU598" s="425" t="str">
        <f t="shared" si="10"/>
        <v>Please complete all cells in row</v>
      </c>
      <c r="AV598" s="3132">
        <v>2</v>
      </c>
    </row>
    <row r="599" spans="2:48" ht="15.75" customHeight="1">
      <c r="B599" s="2790" t="s">
        <v>8832</v>
      </c>
      <c r="C599" s="3655"/>
      <c r="D599" s="3655"/>
      <c r="E599" s="3655"/>
      <c r="F599" s="3655"/>
      <c r="G599" s="2792" t="s">
        <v>731</v>
      </c>
      <c r="H599" s="2792">
        <v>3</v>
      </c>
      <c r="I599" s="2801"/>
      <c r="J599" s="2801"/>
      <c r="K599" s="2801"/>
      <c r="L599" s="2801"/>
      <c r="M599" s="2801"/>
      <c r="N599" s="2801"/>
      <c r="O599" s="2802"/>
      <c r="P599" s="2800"/>
      <c r="Q599" s="2803"/>
      <c r="R599" s="2801"/>
      <c r="S599" s="2801"/>
      <c r="T599" s="2801"/>
      <c r="U599" s="2801"/>
      <c r="V599" s="2801"/>
      <c r="W599" s="2802"/>
      <c r="Y599" s="3928"/>
      <c r="Z599" s="3929"/>
      <c r="AA599" s="3929"/>
      <c r="AB599" s="3929"/>
      <c r="AC599" s="3929"/>
      <c r="AD599" s="3929"/>
      <c r="AE599" s="3929"/>
      <c r="AF599" s="3929"/>
      <c r="AG599" s="3929"/>
      <c r="AH599" s="3929"/>
      <c r="AI599" s="3929"/>
      <c r="AJ599" s="3929"/>
      <c r="AK599" s="3929"/>
      <c r="AL599" s="3931"/>
      <c r="AM599" s="3929"/>
      <c r="AN599" s="4369"/>
      <c r="AO599" s="3930"/>
      <c r="AP599" s="3930"/>
      <c r="AR599" s="2548" t="s">
        <v>8833</v>
      </c>
      <c r="AU599" s="425" t="str">
        <f t="shared" si="10"/>
        <v>Please complete all cells in row</v>
      </c>
      <c r="AV599" s="3132">
        <v>2</v>
      </c>
    </row>
    <row r="600" spans="2:48" ht="15.75" customHeight="1">
      <c r="B600" s="2790" t="s">
        <v>8834</v>
      </c>
      <c r="C600" s="3655"/>
      <c r="D600" s="3655"/>
      <c r="E600" s="3655"/>
      <c r="F600" s="3655"/>
      <c r="G600" s="2792" t="s">
        <v>731</v>
      </c>
      <c r="H600" s="2792">
        <v>3</v>
      </c>
      <c r="I600" s="2801"/>
      <c r="J600" s="2801"/>
      <c r="K600" s="2801"/>
      <c r="L600" s="2801"/>
      <c r="M600" s="2801"/>
      <c r="N600" s="2801"/>
      <c r="O600" s="2802"/>
      <c r="P600" s="2800"/>
      <c r="Q600" s="2803"/>
      <c r="R600" s="2801"/>
      <c r="S600" s="2801"/>
      <c r="T600" s="2801"/>
      <c r="U600" s="2801"/>
      <c r="V600" s="2801"/>
      <c r="W600" s="2802"/>
      <c r="Y600" s="3928"/>
      <c r="Z600" s="3929"/>
      <c r="AA600" s="3929"/>
      <c r="AB600" s="3929"/>
      <c r="AC600" s="3929"/>
      <c r="AD600" s="3929"/>
      <c r="AE600" s="3929"/>
      <c r="AF600" s="3929"/>
      <c r="AG600" s="3929"/>
      <c r="AH600" s="3929"/>
      <c r="AI600" s="3929"/>
      <c r="AJ600" s="3929"/>
      <c r="AK600" s="3929"/>
      <c r="AL600" s="3929"/>
      <c r="AM600" s="3929"/>
      <c r="AN600" s="4369"/>
      <c r="AO600" s="3930"/>
      <c r="AP600" s="3930"/>
      <c r="AR600" s="2548" t="s">
        <v>8835</v>
      </c>
      <c r="AU600" s="425" t="str">
        <f t="shared" si="10"/>
        <v>Please complete all cells in row</v>
      </c>
      <c r="AV600" s="3132">
        <v>2</v>
      </c>
    </row>
    <row r="601" spans="2:48" ht="15.75" customHeight="1">
      <c r="B601" s="2790" t="s">
        <v>8836</v>
      </c>
      <c r="C601" s="3655"/>
      <c r="D601" s="3655"/>
      <c r="E601" s="3655"/>
      <c r="F601" s="3655"/>
      <c r="G601" s="2792" t="s">
        <v>731</v>
      </c>
      <c r="H601" s="2792">
        <v>3</v>
      </c>
      <c r="I601" s="2801"/>
      <c r="J601" s="2801"/>
      <c r="K601" s="2801"/>
      <c r="L601" s="2801"/>
      <c r="M601" s="2801"/>
      <c r="N601" s="2801"/>
      <c r="O601" s="2802"/>
      <c r="P601" s="2800"/>
      <c r="Q601" s="2803"/>
      <c r="R601" s="2801"/>
      <c r="S601" s="2801"/>
      <c r="T601" s="2801"/>
      <c r="U601" s="2801"/>
      <c r="V601" s="2801"/>
      <c r="W601" s="2802"/>
      <c r="Y601" s="3928"/>
      <c r="Z601" s="3929"/>
      <c r="AA601" s="3929"/>
      <c r="AB601" s="3929"/>
      <c r="AC601" s="3929"/>
      <c r="AD601" s="3929"/>
      <c r="AE601" s="3929"/>
      <c r="AF601" s="3929"/>
      <c r="AG601" s="3929"/>
      <c r="AH601" s="3929"/>
      <c r="AI601" s="3929"/>
      <c r="AJ601" s="3929"/>
      <c r="AK601" s="3929"/>
      <c r="AL601" s="3929"/>
      <c r="AM601" s="3929"/>
      <c r="AN601" s="4369"/>
      <c r="AO601" s="3930"/>
      <c r="AP601" s="3930"/>
      <c r="AR601" s="2548" t="s">
        <v>8837</v>
      </c>
      <c r="AU601" s="425" t="str">
        <f t="shared" si="10"/>
        <v>Please complete all cells in row</v>
      </c>
      <c r="AV601" s="3132">
        <v>2</v>
      </c>
    </row>
    <row r="602" spans="2:48" ht="15.75" customHeight="1">
      <c r="B602" s="2790" t="s">
        <v>8838</v>
      </c>
      <c r="C602" s="3655"/>
      <c r="D602" s="3655"/>
      <c r="E602" s="3655"/>
      <c r="F602" s="3655"/>
      <c r="G602" s="2792" t="s">
        <v>731</v>
      </c>
      <c r="H602" s="2792">
        <v>3</v>
      </c>
      <c r="I602" s="2801"/>
      <c r="J602" s="2801"/>
      <c r="K602" s="2801"/>
      <c r="L602" s="2801"/>
      <c r="M602" s="2801"/>
      <c r="N602" s="2801"/>
      <c r="O602" s="2802"/>
      <c r="P602" s="2800"/>
      <c r="Q602" s="2803"/>
      <c r="R602" s="2801"/>
      <c r="S602" s="2801"/>
      <c r="T602" s="2801"/>
      <c r="U602" s="2801"/>
      <c r="V602" s="2801"/>
      <c r="W602" s="2802"/>
      <c r="Y602" s="3928"/>
      <c r="Z602" s="3929"/>
      <c r="AA602" s="3929"/>
      <c r="AB602" s="3929"/>
      <c r="AC602" s="3929"/>
      <c r="AD602" s="3929"/>
      <c r="AE602" s="3929"/>
      <c r="AF602" s="3929"/>
      <c r="AG602" s="3929"/>
      <c r="AH602" s="3929"/>
      <c r="AI602" s="3929"/>
      <c r="AJ602" s="3929"/>
      <c r="AK602" s="3929"/>
      <c r="AL602" s="3929"/>
      <c r="AM602" s="3929"/>
      <c r="AN602" s="4369"/>
      <c r="AO602" s="3930"/>
      <c r="AP602" s="3930"/>
      <c r="AR602" s="2548" t="s">
        <v>8839</v>
      </c>
      <c r="AU602" s="425" t="str">
        <f t="shared" si="10"/>
        <v>Please complete all cells in row</v>
      </c>
      <c r="AV602" s="3132">
        <v>2</v>
      </c>
    </row>
    <row r="603" spans="2:48" ht="15.75" customHeight="1">
      <c r="B603" s="2790" t="s">
        <v>8840</v>
      </c>
      <c r="C603" s="3655"/>
      <c r="D603" s="3655"/>
      <c r="E603" s="3655"/>
      <c r="F603" s="3655"/>
      <c r="G603" s="2792" t="s">
        <v>731</v>
      </c>
      <c r="H603" s="2792">
        <v>3</v>
      </c>
      <c r="I603" s="2801"/>
      <c r="J603" s="2801"/>
      <c r="K603" s="2801"/>
      <c r="L603" s="2801"/>
      <c r="M603" s="2801"/>
      <c r="N603" s="2801"/>
      <c r="O603" s="2802"/>
      <c r="P603" s="2800"/>
      <c r="Q603" s="2803"/>
      <c r="R603" s="2801"/>
      <c r="S603" s="2801"/>
      <c r="T603" s="2801"/>
      <c r="U603" s="2801"/>
      <c r="V603" s="2801"/>
      <c r="W603" s="2802"/>
      <c r="Y603" s="3928"/>
      <c r="Z603" s="3929"/>
      <c r="AA603" s="3929"/>
      <c r="AB603" s="3929"/>
      <c r="AC603" s="3929"/>
      <c r="AD603" s="3929"/>
      <c r="AE603" s="3929"/>
      <c r="AF603" s="3929"/>
      <c r="AG603" s="3929"/>
      <c r="AH603" s="3929"/>
      <c r="AI603" s="3929"/>
      <c r="AJ603" s="3929"/>
      <c r="AK603" s="3929"/>
      <c r="AL603" s="3929"/>
      <c r="AM603" s="3929"/>
      <c r="AN603" s="4369"/>
      <c r="AO603" s="3930"/>
      <c r="AP603" s="3930"/>
      <c r="AR603" s="2548" t="s">
        <v>8841</v>
      </c>
      <c r="AU603" s="425" t="str">
        <f t="shared" si="10"/>
        <v>Please complete all cells in row</v>
      </c>
      <c r="AV603" s="3132">
        <v>2</v>
      </c>
    </row>
    <row r="604" spans="2:48" ht="15.75" customHeight="1">
      <c r="B604" s="2790" t="s">
        <v>8842</v>
      </c>
      <c r="C604" s="3655"/>
      <c r="D604" s="3655"/>
      <c r="E604" s="3655"/>
      <c r="F604" s="3655"/>
      <c r="G604" s="2792" t="s">
        <v>731</v>
      </c>
      <c r="H604" s="2792">
        <v>3</v>
      </c>
      <c r="I604" s="2801"/>
      <c r="J604" s="2801"/>
      <c r="K604" s="2801"/>
      <c r="L604" s="2801"/>
      <c r="M604" s="2801"/>
      <c r="N604" s="2801"/>
      <c r="O604" s="2802"/>
      <c r="P604" s="2800"/>
      <c r="Q604" s="2803"/>
      <c r="R604" s="2801"/>
      <c r="S604" s="2801"/>
      <c r="T604" s="2801"/>
      <c r="U604" s="2801"/>
      <c r="V604" s="2801"/>
      <c r="W604" s="2802"/>
      <c r="Y604" s="3928"/>
      <c r="Z604" s="3929"/>
      <c r="AA604" s="3929"/>
      <c r="AB604" s="3929"/>
      <c r="AC604" s="3929"/>
      <c r="AD604" s="3929"/>
      <c r="AE604" s="3929"/>
      <c r="AF604" s="3929"/>
      <c r="AG604" s="3929"/>
      <c r="AH604" s="3929"/>
      <c r="AI604" s="3929"/>
      <c r="AJ604" s="3929"/>
      <c r="AK604" s="3929"/>
      <c r="AL604" s="3931"/>
      <c r="AM604" s="3929"/>
      <c r="AN604" s="4369"/>
      <c r="AO604" s="3930"/>
      <c r="AP604" s="3930"/>
      <c r="AR604" s="2548" t="s">
        <v>8843</v>
      </c>
      <c r="AU604" s="425" t="str">
        <f t="shared" si="10"/>
        <v>Please complete all cells in row</v>
      </c>
      <c r="AV604" s="3132">
        <v>2</v>
      </c>
    </row>
    <row r="605" spans="2:48" ht="15.75" customHeight="1">
      <c r="B605" s="2790" t="s">
        <v>8844</v>
      </c>
      <c r="C605" s="3655"/>
      <c r="D605" s="3655"/>
      <c r="E605" s="3655"/>
      <c r="F605" s="3655"/>
      <c r="G605" s="2792" t="s">
        <v>731</v>
      </c>
      <c r="H605" s="2792">
        <v>3</v>
      </c>
      <c r="I605" s="2801"/>
      <c r="J605" s="2801"/>
      <c r="K605" s="2801"/>
      <c r="L605" s="2801"/>
      <c r="M605" s="2801"/>
      <c r="N605" s="2801"/>
      <c r="O605" s="2802"/>
      <c r="P605" s="2800"/>
      <c r="Q605" s="2803"/>
      <c r="R605" s="2801"/>
      <c r="S605" s="2801"/>
      <c r="T605" s="2801"/>
      <c r="U605" s="2801"/>
      <c r="V605" s="2801"/>
      <c r="W605" s="2802"/>
      <c r="Y605" s="3928"/>
      <c r="Z605" s="3929"/>
      <c r="AA605" s="3929"/>
      <c r="AB605" s="3929"/>
      <c r="AC605" s="3929"/>
      <c r="AD605" s="3929"/>
      <c r="AE605" s="3929"/>
      <c r="AF605" s="3929"/>
      <c r="AG605" s="3929"/>
      <c r="AH605" s="3929"/>
      <c r="AI605" s="3929"/>
      <c r="AJ605" s="3929"/>
      <c r="AK605" s="3929"/>
      <c r="AL605" s="3929"/>
      <c r="AM605" s="3929"/>
      <c r="AN605" s="4369"/>
      <c r="AO605" s="3930"/>
      <c r="AP605" s="3930"/>
      <c r="AR605" s="2548" t="s">
        <v>8845</v>
      </c>
      <c r="AU605" s="425" t="str">
        <f t="shared" si="10"/>
        <v>Please complete all cells in row</v>
      </c>
      <c r="AV605" s="3132">
        <v>2</v>
      </c>
    </row>
    <row r="606" spans="2:48" ht="15.75" customHeight="1">
      <c r="B606" s="2790" t="s">
        <v>8846</v>
      </c>
      <c r="C606" s="3655"/>
      <c r="D606" s="3655"/>
      <c r="E606" s="3655"/>
      <c r="F606" s="3655"/>
      <c r="G606" s="2792" t="s">
        <v>731</v>
      </c>
      <c r="H606" s="2792">
        <v>3</v>
      </c>
      <c r="I606" s="2801"/>
      <c r="J606" s="2801"/>
      <c r="K606" s="2801"/>
      <c r="L606" s="2801"/>
      <c r="M606" s="2801"/>
      <c r="N606" s="2801"/>
      <c r="O606" s="2802"/>
      <c r="P606" s="2800"/>
      <c r="Q606" s="2803"/>
      <c r="R606" s="2801"/>
      <c r="S606" s="2801"/>
      <c r="T606" s="2801"/>
      <c r="U606" s="2801"/>
      <c r="V606" s="2801"/>
      <c r="W606" s="2802"/>
      <c r="Y606" s="3928"/>
      <c r="Z606" s="3929"/>
      <c r="AA606" s="3929"/>
      <c r="AB606" s="3929"/>
      <c r="AC606" s="3929"/>
      <c r="AD606" s="3929"/>
      <c r="AE606" s="3929"/>
      <c r="AF606" s="3929"/>
      <c r="AG606" s="3929"/>
      <c r="AH606" s="3929"/>
      <c r="AI606" s="3929"/>
      <c r="AJ606" s="3929"/>
      <c r="AK606" s="3929"/>
      <c r="AL606" s="3929"/>
      <c r="AM606" s="3929"/>
      <c r="AN606" s="4369"/>
      <c r="AO606" s="3930"/>
      <c r="AP606" s="3930"/>
      <c r="AR606" s="2548" t="s">
        <v>8847</v>
      </c>
      <c r="AU606" s="425" t="str">
        <f t="shared" si="10"/>
        <v>Please complete all cells in row</v>
      </c>
      <c r="AV606" s="3132">
        <v>2</v>
      </c>
    </row>
    <row r="607" spans="2:48" ht="15.75" customHeight="1">
      <c r="B607" s="2790" t="s">
        <v>8848</v>
      </c>
      <c r="C607" s="3655"/>
      <c r="D607" s="3655"/>
      <c r="E607" s="3655"/>
      <c r="F607" s="3655"/>
      <c r="G607" s="2792" t="s">
        <v>731</v>
      </c>
      <c r="H607" s="2792">
        <v>3</v>
      </c>
      <c r="I607" s="2801"/>
      <c r="J607" s="2801"/>
      <c r="K607" s="2801"/>
      <c r="L607" s="2801"/>
      <c r="M607" s="2801"/>
      <c r="N607" s="2801"/>
      <c r="O607" s="2802"/>
      <c r="P607" s="2800"/>
      <c r="Q607" s="2803"/>
      <c r="R607" s="2801"/>
      <c r="S607" s="2801"/>
      <c r="T607" s="2801"/>
      <c r="U607" s="2801"/>
      <c r="V607" s="2801"/>
      <c r="W607" s="2802"/>
      <c r="Y607" s="3928"/>
      <c r="Z607" s="3929"/>
      <c r="AA607" s="3929"/>
      <c r="AB607" s="3929"/>
      <c r="AC607" s="3929"/>
      <c r="AD607" s="3929"/>
      <c r="AE607" s="3929"/>
      <c r="AF607" s="3929"/>
      <c r="AG607" s="3929"/>
      <c r="AH607" s="3929"/>
      <c r="AI607" s="3929"/>
      <c r="AJ607" s="3929"/>
      <c r="AK607" s="3929"/>
      <c r="AL607" s="3929"/>
      <c r="AM607" s="3929"/>
      <c r="AN607" s="4369"/>
      <c r="AO607" s="3930"/>
      <c r="AP607" s="3930"/>
      <c r="AR607" s="2548" t="s">
        <v>8849</v>
      </c>
      <c r="AU607" s="425" t="str">
        <f t="shared" si="10"/>
        <v>Please complete all cells in row</v>
      </c>
      <c r="AV607" s="3132">
        <v>2</v>
      </c>
    </row>
    <row r="608" spans="2:48" ht="15.75" customHeight="1">
      <c r="B608" s="2790" t="s">
        <v>8850</v>
      </c>
      <c r="C608" s="3655"/>
      <c r="D608" s="3655"/>
      <c r="E608" s="3655"/>
      <c r="F608" s="3655"/>
      <c r="G608" s="2792" t="s">
        <v>731</v>
      </c>
      <c r="H608" s="2792">
        <v>3</v>
      </c>
      <c r="I608" s="2801"/>
      <c r="J608" s="2801"/>
      <c r="K608" s="2801"/>
      <c r="L608" s="2801"/>
      <c r="M608" s="2801"/>
      <c r="N608" s="2801"/>
      <c r="O608" s="2802"/>
      <c r="P608" s="2800"/>
      <c r="Q608" s="2803"/>
      <c r="R608" s="2801"/>
      <c r="S608" s="2801"/>
      <c r="T608" s="2801"/>
      <c r="U608" s="2801"/>
      <c r="V608" s="2801"/>
      <c r="W608" s="2802"/>
      <c r="Y608" s="3928"/>
      <c r="Z608" s="3929"/>
      <c r="AA608" s="3929"/>
      <c r="AB608" s="3929"/>
      <c r="AC608" s="3929"/>
      <c r="AD608" s="3929"/>
      <c r="AE608" s="3929"/>
      <c r="AF608" s="3929"/>
      <c r="AG608" s="3929"/>
      <c r="AH608" s="3929"/>
      <c r="AI608" s="3929"/>
      <c r="AJ608" s="3929"/>
      <c r="AK608" s="3929"/>
      <c r="AL608" s="3929"/>
      <c r="AM608" s="3929"/>
      <c r="AN608" s="4369"/>
      <c r="AO608" s="3930"/>
      <c r="AP608" s="3930"/>
      <c r="AR608" s="2548" t="s">
        <v>8851</v>
      </c>
      <c r="AU608" s="425" t="str">
        <f t="shared" si="10"/>
        <v>Please complete all cells in row</v>
      </c>
      <c r="AV608" s="3132">
        <v>2</v>
      </c>
    </row>
    <row r="609" spans="2:48" ht="15.75" customHeight="1">
      <c r="B609" s="2790" t="s">
        <v>8852</v>
      </c>
      <c r="C609" s="3655"/>
      <c r="D609" s="3655"/>
      <c r="E609" s="3655"/>
      <c r="F609" s="3655"/>
      <c r="G609" s="2792" t="s">
        <v>731</v>
      </c>
      <c r="H609" s="2792">
        <v>3</v>
      </c>
      <c r="I609" s="2801"/>
      <c r="J609" s="2801"/>
      <c r="K609" s="2801"/>
      <c r="L609" s="2801"/>
      <c r="M609" s="2801"/>
      <c r="N609" s="2801"/>
      <c r="O609" s="2802"/>
      <c r="P609" s="2800"/>
      <c r="Q609" s="2803"/>
      <c r="R609" s="2801"/>
      <c r="S609" s="2801"/>
      <c r="T609" s="2801"/>
      <c r="U609" s="2801"/>
      <c r="V609" s="2801"/>
      <c r="W609" s="2802"/>
      <c r="Y609" s="3928"/>
      <c r="Z609" s="3929"/>
      <c r="AA609" s="3929"/>
      <c r="AB609" s="3929"/>
      <c r="AC609" s="3929"/>
      <c r="AD609" s="3929"/>
      <c r="AE609" s="3929"/>
      <c r="AF609" s="3929"/>
      <c r="AG609" s="3929"/>
      <c r="AH609" s="3929"/>
      <c r="AI609" s="3929"/>
      <c r="AJ609" s="3929"/>
      <c r="AK609" s="3929"/>
      <c r="AL609" s="3929"/>
      <c r="AM609" s="3929"/>
      <c r="AN609" s="4369"/>
      <c r="AO609" s="3930"/>
      <c r="AP609" s="3930"/>
      <c r="AR609" s="2548" t="s">
        <v>8853</v>
      </c>
      <c r="AU609" s="425" t="str">
        <f t="shared" si="10"/>
        <v>Please complete all cells in row</v>
      </c>
      <c r="AV609" s="3132">
        <v>2</v>
      </c>
    </row>
    <row r="610" spans="2:48" ht="15.75" customHeight="1">
      <c r="B610" s="2790" t="s">
        <v>8854</v>
      </c>
      <c r="C610" s="3655"/>
      <c r="D610" s="3655"/>
      <c r="E610" s="3655"/>
      <c r="F610" s="3655"/>
      <c r="G610" s="2792" t="s">
        <v>731</v>
      </c>
      <c r="H610" s="2792">
        <v>3</v>
      </c>
      <c r="I610" s="2801"/>
      <c r="J610" s="2801"/>
      <c r="K610" s="2801"/>
      <c r="L610" s="2801"/>
      <c r="M610" s="2801"/>
      <c r="N610" s="2801"/>
      <c r="O610" s="2802"/>
      <c r="P610" s="2800"/>
      <c r="Q610" s="2803"/>
      <c r="R610" s="2801"/>
      <c r="S610" s="2801"/>
      <c r="T610" s="2801"/>
      <c r="U610" s="2801"/>
      <c r="V610" s="2801"/>
      <c r="W610" s="2802"/>
      <c r="Y610" s="3928"/>
      <c r="Z610" s="3929"/>
      <c r="AA610" s="3929"/>
      <c r="AB610" s="3929"/>
      <c r="AC610" s="3929"/>
      <c r="AD610" s="3929"/>
      <c r="AE610" s="3929"/>
      <c r="AF610" s="3929"/>
      <c r="AG610" s="3929"/>
      <c r="AH610" s="3929"/>
      <c r="AI610" s="3929"/>
      <c r="AJ610" s="3929"/>
      <c r="AK610" s="3929"/>
      <c r="AL610" s="3929"/>
      <c r="AM610" s="3929"/>
      <c r="AN610" s="4369"/>
      <c r="AO610" s="3930"/>
      <c r="AP610" s="3930"/>
      <c r="AR610" s="2548" t="s">
        <v>8855</v>
      </c>
      <c r="AU610" s="425" t="str">
        <f t="shared" si="10"/>
        <v>Please complete all cells in row</v>
      </c>
      <c r="AV610" s="3132">
        <v>2</v>
      </c>
    </row>
    <row r="611" spans="2:48" ht="15.75" customHeight="1">
      <c r="B611" s="2790" t="s">
        <v>8856</v>
      </c>
      <c r="C611" s="3655"/>
      <c r="D611" s="3655"/>
      <c r="E611" s="3655"/>
      <c r="F611" s="3655"/>
      <c r="G611" s="2792" t="s">
        <v>731</v>
      </c>
      <c r="H611" s="2792">
        <v>3</v>
      </c>
      <c r="I611" s="2801"/>
      <c r="J611" s="2801"/>
      <c r="K611" s="2801"/>
      <c r="L611" s="2801"/>
      <c r="M611" s="2801"/>
      <c r="N611" s="2801"/>
      <c r="O611" s="2802"/>
      <c r="P611" s="2800"/>
      <c r="Q611" s="2803"/>
      <c r="R611" s="2801"/>
      <c r="S611" s="2801"/>
      <c r="T611" s="2801"/>
      <c r="U611" s="2801"/>
      <c r="V611" s="2801"/>
      <c r="W611" s="2802"/>
      <c r="Y611" s="3928"/>
      <c r="Z611" s="3929"/>
      <c r="AA611" s="3929"/>
      <c r="AB611" s="3929"/>
      <c r="AC611" s="3929"/>
      <c r="AD611" s="3929"/>
      <c r="AE611" s="3929"/>
      <c r="AF611" s="3929"/>
      <c r="AG611" s="3929"/>
      <c r="AH611" s="3929"/>
      <c r="AI611" s="3929"/>
      <c r="AJ611" s="3929"/>
      <c r="AK611" s="3929"/>
      <c r="AL611" s="3929"/>
      <c r="AM611" s="3929"/>
      <c r="AN611" s="4369"/>
      <c r="AO611" s="3930"/>
      <c r="AP611" s="3930"/>
      <c r="AR611" s="2548" t="s">
        <v>8857</v>
      </c>
      <c r="AU611" s="425" t="str">
        <f t="shared" si="10"/>
        <v>Please complete all cells in row</v>
      </c>
      <c r="AV611" s="3132">
        <v>2</v>
      </c>
    </row>
    <row r="612" spans="2:48" ht="15.75" customHeight="1">
      <c r="B612" s="2790" t="s">
        <v>8858</v>
      </c>
      <c r="C612" s="3655"/>
      <c r="D612" s="3655"/>
      <c r="E612" s="3655"/>
      <c r="F612" s="3655"/>
      <c r="G612" s="2792" t="s">
        <v>731</v>
      </c>
      <c r="H612" s="2792">
        <v>3</v>
      </c>
      <c r="I612" s="2801"/>
      <c r="J612" s="2801"/>
      <c r="K612" s="2801"/>
      <c r="L612" s="2801"/>
      <c r="M612" s="2801"/>
      <c r="N612" s="2801"/>
      <c r="O612" s="2802"/>
      <c r="P612" s="2800"/>
      <c r="Q612" s="2803"/>
      <c r="R612" s="2801"/>
      <c r="S612" s="2801"/>
      <c r="T612" s="2801"/>
      <c r="U612" s="2801"/>
      <c r="V612" s="2801"/>
      <c r="W612" s="2802"/>
      <c r="Y612" s="3928"/>
      <c r="Z612" s="3929"/>
      <c r="AA612" s="3929"/>
      <c r="AB612" s="3929"/>
      <c r="AC612" s="3929"/>
      <c r="AD612" s="3929"/>
      <c r="AE612" s="3929"/>
      <c r="AF612" s="3929"/>
      <c r="AG612" s="3929"/>
      <c r="AH612" s="3929"/>
      <c r="AI612" s="3929"/>
      <c r="AJ612" s="3929"/>
      <c r="AK612" s="3929"/>
      <c r="AL612" s="3929"/>
      <c r="AM612" s="3929"/>
      <c r="AN612" s="4369"/>
      <c r="AO612" s="3930"/>
      <c r="AP612" s="3930"/>
      <c r="AR612" s="2548" t="s">
        <v>8859</v>
      </c>
      <c r="AU612" s="425" t="str">
        <f t="shared" si="10"/>
        <v>Please complete all cells in row</v>
      </c>
      <c r="AV612" s="3132">
        <v>2</v>
      </c>
    </row>
    <row r="613" spans="2:48" ht="15.75" customHeight="1">
      <c r="B613" s="2790" t="s">
        <v>8860</v>
      </c>
      <c r="C613" s="3655"/>
      <c r="D613" s="3655"/>
      <c r="E613" s="3655"/>
      <c r="F613" s="3655"/>
      <c r="G613" s="2792" t="s">
        <v>731</v>
      </c>
      <c r="H613" s="2792">
        <v>3</v>
      </c>
      <c r="I613" s="2801"/>
      <c r="J613" s="2801"/>
      <c r="K613" s="2801"/>
      <c r="L613" s="2801"/>
      <c r="M613" s="2801"/>
      <c r="N613" s="2801"/>
      <c r="O613" s="2802"/>
      <c r="P613" s="2800"/>
      <c r="Q613" s="2803"/>
      <c r="R613" s="2801"/>
      <c r="S613" s="2801"/>
      <c r="T613" s="2801"/>
      <c r="U613" s="2801"/>
      <c r="V613" s="2801"/>
      <c r="W613" s="2802"/>
      <c r="Y613" s="3928"/>
      <c r="Z613" s="3929"/>
      <c r="AA613" s="3929"/>
      <c r="AB613" s="3929"/>
      <c r="AC613" s="3929"/>
      <c r="AD613" s="3929"/>
      <c r="AE613" s="3929"/>
      <c r="AF613" s="3929"/>
      <c r="AG613" s="3929"/>
      <c r="AH613" s="3929"/>
      <c r="AI613" s="3929"/>
      <c r="AJ613" s="3929"/>
      <c r="AK613" s="3929"/>
      <c r="AL613" s="3929"/>
      <c r="AM613" s="3929"/>
      <c r="AN613" s="4369"/>
      <c r="AO613" s="3930"/>
      <c r="AP613" s="3930"/>
      <c r="AR613" s="2548" t="s">
        <v>8861</v>
      </c>
      <c r="AU613" s="425" t="str">
        <f t="shared" si="10"/>
        <v>Please complete all cells in row</v>
      </c>
      <c r="AV613" s="3132">
        <v>2</v>
      </c>
    </row>
    <row r="614" spans="2:48" ht="15.75" customHeight="1">
      <c r="B614" s="2790" t="s">
        <v>8862</v>
      </c>
      <c r="C614" s="3655"/>
      <c r="D614" s="3655"/>
      <c r="E614" s="3655"/>
      <c r="F614" s="3655"/>
      <c r="G614" s="2792" t="s">
        <v>731</v>
      </c>
      <c r="H614" s="2792">
        <v>3</v>
      </c>
      <c r="I614" s="2801"/>
      <c r="J614" s="2801"/>
      <c r="K614" s="2801"/>
      <c r="L614" s="2801"/>
      <c r="M614" s="2801"/>
      <c r="N614" s="2801"/>
      <c r="O614" s="2802"/>
      <c r="P614" s="2800"/>
      <c r="Q614" s="2803"/>
      <c r="R614" s="2801"/>
      <c r="S614" s="2801"/>
      <c r="T614" s="2801"/>
      <c r="U614" s="2801"/>
      <c r="V614" s="2801"/>
      <c r="W614" s="2802"/>
      <c r="Y614" s="3928"/>
      <c r="Z614" s="3929"/>
      <c r="AA614" s="3929"/>
      <c r="AB614" s="3929"/>
      <c r="AC614" s="3929"/>
      <c r="AD614" s="3929"/>
      <c r="AE614" s="3929"/>
      <c r="AF614" s="3929"/>
      <c r="AG614" s="3929"/>
      <c r="AH614" s="3929"/>
      <c r="AI614" s="3929"/>
      <c r="AJ614" s="3929"/>
      <c r="AK614" s="3929"/>
      <c r="AL614" s="3931"/>
      <c r="AM614" s="3929"/>
      <c r="AN614" s="4369"/>
      <c r="AO614" s="3930"/>
      <c r="AP614" s="3930"/>
      <c r="AR614" s="2548" t="s">
        <v>8863</v>
      </c>
      <c r="AU614" s="425" t="str">
        <f t="shared" si="10"/>
        <v>Please complete all cells in row</v>
      </c>
      <c r="AV614" s="3132">
        <v>2</v>
      </c>
    </row>
    <row r="615" spans="2:48" ht="15.75" customHeight="1">
      <c r="B615" s="2790" t="s">
        <v>8864</v>
      </c>
      <c r="C615" s="3655"/>
      <c r="D615" s="3655"/>
      <c r="E615" s="3655"/>
      <c r="F615" s="3655"/>
      <c r="G615" s="2792" t="s">
        <v>731</v>
      </c>
      <c r="H615" s="2792">
        <v>3</v>
      </c>
      <c r="I615" s="2801"/>
      <c r="J615" s="2801"/>
      <c r="K615" s="2801"/>
      <c r="L615" s="2801"/>
      <c r="M615" s="2801"/>
      <c r="N615" s="2801"/>
      <c r="O615" s="2802"/>
      <c r="P615" s="2800"/>
      <c r="Q615" s="2803"/>
      <c r="R615" s="2801"/>
      <c r="S615" s="2801"/>
      <c r="T615" s="2801"/>
      <c r="U615" s="2801"/>
      <c r="V615" s="2801"/>
      <c r="W615" s="2802"/>
      <c r="Y615" s="3928"/>
      <c r="Z615" s="3929"/>
      <c r="AA615" s="3929"/>
      <c r="AB615" s="3929"/>
      <c r="AC615" s="3929"/>
      <c r="AD615" s="3929"/>
      <c r="AE615" s="3929"/>
      <c r="AF615" s="3929"/>
      <c r="AG615" s="3929"/>
      <c r="AH615" s="3929"/>
      <c r="AI615" s="3929"/>
      <c r="AJ615" s="3929"/>
      <c r="AK615" s="3929"/>
      <c r="AL615" s="3929"/>
      <c r="AM615" s="3929"/>
      <c r="AN615" s="4369"/>
      <c r="AO615" s="3930"/>
      <c r="AP615" s="3930"/>
      <c r="AR615" s="2548" t="s">
        <v>8865</v>
      </c>
      <c r="AU615" s="425" t="str">
        <f t="shared" si="10"/>
        <v>Please complete all cells in row</v>
      </c>
      <c r="AV615" s="3132">
        <v>2</v>
      </c>
    </row>
    <row r="616" spans="2:48" ht="15.75" customHeight="1">
      <c r="B616" s="2790" t="s">
        <v>8866</v>
      </c>
      <c r="C616" s="3655"/>
      <c r="D616" s="3655"/>
      <c r="E616" s="3655"/>
      <c r="F616" s="3655"/>
      <c r="G616" s="2792" t="s">
        <v>731</v>
      </c>
      <c r="H616" s="2792">
        <v>3</v>
      </c>
      <c r="I616" s="2801"/>
      <c r="J616" s="2801"/>
      <c r="K616" s="2801"/>
      <c r="L616" s="2801"/>
      <c r="M616" s="2801"/>
      <c r="N616" s="2801"/>
      <c r="O616" s="2802"/>
      <c r="P616" s="2800"/>
      <c r="Q616" s="2803"/>
      <c r="R616" s="2801"/>
      <c r="S616" s="2801"/>
      <c r="T616" s="2801"/>
      <c r="U616" s="2801"/>
      <c r="V616" s="2801"/>
      <c r="W616" s="2802"/>
      <c r="Y616" s="3928"/>
      <c r="Z616" s="3929"/>
      <c r="AA616" s="3929"/>
      <c r="AB616" s="3929"/>
      <c r="AC616" s="3929"/>
      <c r="AD616" s="3929"/>
      <c r="AE616" s="3929"/>
      <c r="AF616" s="3929"/>
      <c r="AG616" s="3929"/>
      <c r="AH616" s="3929"/>
      <c r="AI616" s="3929"/>
      <c r="AJ616" s="3929"/>
      <c r="AK616" s="3929"/>
      <c r="AL616" s="3929"/>
      <c r="AM616" s="3929"/>
      <c r="AN616" s="4369"/>
      <c r="AO616" s="3930"/>
      <c r="AP616" s="3930"/>
      <c r="AR616" s="2548" t="s">
        <v>8867</v>
      </c>
      <c r="AU616" s="425" t="str">
        <f t="shared" si="10"/>
        <v>Please complete all cells in row</v>
      </c>
      <c r="AV616" s="3132">
        <v>2</v>
      </c>
    </row>
    <row r="617" spans="2:48" ht="15.75" customHeight="1">
      <c r="B617" s="2790" t="s">
        <v>8868</v>
      </c>
      <c r="C617" s="3655"/>
      <c r="D617" s="3655"/>
      <c r="E617" s="3655"/>
      <c r="F617" s="3655"/>
      <c r="G617" s="2792" t="s">
        <v>731</v>
      </c>
      <c r="H617" s="2792">
        <v>3</v>
      </c>
      <c r="I617" s="2801"/>
      <c r="J617" s="2801"/>
      <c r="K617" s="2801"/>
      <c r="L617" s="2801"/>
      <c r="M617" s="2801"/>
      <c r="N617" s="2801"/>
      <c r="O617" s="2802"/>
      <c r="P617" s="2800"/>
      <c r="Q617" s="2803"/>
      <c r="R617" s="2801"/>
      <c r="S617" s="2801"/>
      <c r="T617" s="2801"/>
      <c r="U617" s="2801"/>
      <c r="V617" s="2801"/>
      <c r="W617" s="2802"/>
      <c r="Y617" s="3928"/>
      <c r="Z617" s="3929"/>
      <c r="AA617" s="3929"/>
      <c r="AB617" s="3929"/>
      <c r="AC617" s="3929"/>
      <c r="AD617" s="3929"/>
      <c r="AE617" s="3929"/>
      <c r="AF617" s="3929"/>
      <c r="AG617" s="3929"/>
      <c r="AH617" s="3929"/>
      <c r="AI617" s="3929"/>
      <c r="AJ617" s="3929"/>
      <c r="AK617" s="3929"/>
      <c r="AL617" s="3929"/>
      <c r="AM617" s="3929"/>
      <c r="AN617" s="4369"/>
      <c r="AO617" s="3930"/>
      <c r="AP617" s="3930"/>
      <c r="AR617" s="2548" t="s">
        <v>8869</v>
      </c>
      <c r="AU617" s="425" t="str">
        <f t="shared" si="10"/>
        <v>Please complete all cells in row</v>
      </c>
      <c r="AV617" s="3132">
        <v>2</v>
      </c>
    </row>
    <row r="618" spans="2:48" ht="15.75" customHeight="1">
      <c r="B618" s="2790" t="s">
        <v>8870</v>
      </c>
      <c r="C618" s="3655"/>
      <c r="D618" s="3655"/>
      <c r="E618" s="3655"/>
      <c r="F618" s="3655"/>
      <c r="G618" s="2792" t="s">
        <v>731</v>
      </c>
      <c r="H618" s="2792">
        <v>3</v>
      </c>
      <c r="I618" s="2801"/>
      <c r="J618" s="2801"/>
      <c r="K618" s="2801"/>
      <c r="L618" s="2801"/>
      <c r="M618" s="2801"/>
      <c r="N618" s="2801"/>
      <c r="O618" s="2802"/>
      <c r="P618" s="2800"/>
      <c r="Q618" s="2803"/>
      <c r="R618" s="2801"/>
      <c r="S618" s="2801"/>
      <c r="T618" s="2801"/>
      <c r="U618" s="2801"/>
      <c r="V618" s="2801"/>
      <c r="W618" s="2802"/>
      <c r="Y618" s="3928"/>
      <c r="Z618" s="3929"/>
      <c r="AA618" s="3929"/>
      <c r="AB618" s="3929"/>
      <c r="AC618" s="3929"/>
      <c r="AD618" s="3929"/>
      <c r="AE618" s="3929"/>
      <c r="AF618" s="3929"/>
      <c r="AG618" s="3929"/>
      <c r="AH618" s="3929"/>
      <c r="AI618" s="3929"/>
      <c r="AJ618" s="3929"/>
      <c r="AK618" s="3929"/>
      <c r="AL618" s="3929"/>
      <c r="AM618" s="3929"/>
      <c r="AN618" s="4369"/>
      <c r="AO618" s="3930"/>
      <c r="AP618" s="3930"/>
      <c r="AR618" s="2548" t="s">
        <v>8871</v>
      </c>
      <c r="AU618" s="425" t="str">
        <f t="shared" si="10"/>
        <v>Please complete all cells in row</v>
      </c>
      <c r="AV618" s="3132">
        <v>2</v>
      </c>
    </row>
    <row r="619" spans="2:48" ht="15.75" customHeight="1">
      <c r="B619" s="2790" t="s">
        <v>8872</v>
      </c>
      <c r="C619" s="3655"/>
      <c r="D619" s="3655"/>
      <c r="E619" s="3655"/>
      <c r="F619" s="3655"/>
      <c r="G619" s="2792" t="s">
        <v>731</v>
      </c>
      <c r="H619" s="2792">
        <v>3</v>
      </c>
      <c r="I619" s="2801"/>
      <c r="J619" s="2801"/>
      <c r="K619" s="2801"/>
      <c r="L619" s="2801"/>
      <c r="M619" s="2801"/>
      <c r="N619" s="2801"/>
      <c r="O619" s="2802"/>
      <c r="P619" s="2800"/>
      <c r="Q619" s="2803"/>
      <c r="R619" s="2801"/>
      <c r="S619" s="2801"/>
      <c r="T619" s="2801"/>
      <c r="U619" s="2801"/>
      <c r="V619" s="2801"/>
      <c r="W619" s="2802"/>
      <c r="Y619" s="3928"/>
      <c r="Z619" s="3929"/>
      <c r="AA619" s="3929"/>
      <c r="AB619" s="3929"/>
      <c r="AC619" s="3929"/>
      <c r="AD619" s="3929"/>
      <c r="AE619" s="3929"/>
      <c r="AF619" s="3929"/>
      <c r="AG619" s="3929"/>
      <c r="AH619" s="3929"/>
      <c r="AI619" s="3929"/>
      <c r="AJ619" s="3929"/>
      <c r="AK619" s="3929"/>
      <c r="AL619" s="3929"/>
      <c r="AM619" s="3929"/>
      <c r="AN619" s="4369"/>
      <c r="AO619" s="3930"/>
      <c r="AP619" s="3930"/>
      <c r="AR619" s="2548" t="s">
        <v>8873</v>
      </c>
      <c r="AU619" s="425" t="str">
        <f t="shared" si="10"/>
        <v>Please complete all cells in row</v>
      </c>
      <c r="AV619" s="3132">
        <v>2</v>
      </c>
    </row>
    <row r="620" spans="2:48" ht="15.75" customHeight="1">
      <c r="B620" s="2790" t="s">
        <v>8874</v>
      </c>
      <c r="C620" s="3655"/>
      <c r="D620" s="3655"/>
      <c r="E620" s="3655"/>
      <c r="F620" s="3655"/>
      <c r="G620" s="2792" t="s">
        <v>731</v>
      </c>
      <c r="H620" s="2792">
        <v>3</v>
      </c>
      <c r="I620" s="2801"/>
      <c r="J620" s="2801"/>
      <c r="K620" s="2801"/>
      <c r="L620" s="2801"/>
      <c r="M620" s="2801"/>
      <c r="N620" s="2801"/>
      <c r="O620" s="2802"/>
      <c r="P620" s="2800"/>
      <c r="Q620" s="2803"/>
      <c r="R620" s="2801"/>
      <c r="S620" s="2801"/>
      <c r="T620" s="2801"/>
      <c r="U620" s="2801"/>
      <c r="V620" s="2801"/>
      <c r="W620" s="2802"/>
      <c r="Y620" s="3928"/>
      <c r="Z620" s="3929"/>
      <c r="AA620" s="3929"/>
      <c r="AB620" s="3929"/>
      <c r="AC620" s="3929"/>
      <c r="AD620" s="3929"/>
      <c r="AE620" s="3929"/>
      <c r="AF620" s="3929"/>
      <c r="AG620" s="3929"/>
      <c r="AH620" s="3929"/>
      <c r="AI620" s="3929"/>
      <c r="AJ620" s="3929"/>
      <c r="AK620" s="3929"/>
      <c r="AL620" s="3929"/>
      <c r="AM620" s="3929"/>
      <c r="AN620" s="4369"/>
      <c r="AO620" s="3930"/>
      <c r="AP620" s="3930"/>
      <c r="AR620" s="2548" t="s">
        <v>8875</v>
      </c>
      <c r="AU620" s="425" t="str">
        <f t="shared" si="10"/>
        <v>Please complete all cells in row</v>
      </c>
      <c r="AV620" s="3132">
        <v>2</v>
      </c>
    </row>
    <row r="621" spans="2:48" ht="15.75" customHeight="1">
      <c r="B621" s="2790" t="s">
        <v>8876</v>
      </c>
      <c r="C621" s="3655"/>
      <c r="D621" s="3655"/>
      <c r="E621" s="3655"/>
      <c r="F621" s="3655"/>
      <c r="G621" s="2792" t="s">
        <v>731</v>
      </c>
      <c r="H621" s="2792">
        <v>3</v>
      </c>
      <c r="I621" s="2801"/>
      <c r="J621" s="2801"/>
      <c r="K621" s="2801"/>
      <c r="L621" s="2801"/>
      <c r="M621" s="2801"/>
      <c r="N621" s="2801"/>
      <c r="O621" s="2802"/>
      <c r="P621" s="2800"/>
      <c r="Q621" s="2803"/>
      <c r="R621" s="2801"/>
      <c r="S621" s="2801"/>
      <c r="T621" s="2801"/>
      <c r="U621" s="2801"/>
      <c r="V621" s="2801"/>
      <c r="W621" s="2802"/>
      <c r="Y621" s="3928"/>
      <c r="Z621" s="3929"/>
      <c r="AA621" s="3929"/>
      <c r="AB621" s="3929"/>
      <c r="AC621" s="3929"/>
      <c r="AD621" s="3929"/>
      <c r="AE621" s="3929"/>
      <c r="AF621" s="3929"/>
      <c r="AG621" s="3929"/>
      <c r="AH621" s="3929"/>
      <c r="AI621" s="3929"/>
      <c r="AJ621" s="3929"/>
      <c r="AK621" s="3929"/>
      <c r="AL621" s="3929"/>
      <c r="AM621" s="3929"/>
      <c r="AN621" s="4369"/>
      <c r="AO621" s="3930"/>
      <c r="AP621" s="3930"/>
      <c r="AR621" s="2548" t="s">
        <v>8877</v>
      </c>
      <c r="AU621" s="425" t="str">
        <f t="shared" si="10"/>
        <v>Please complete all cells in row</v>
      </c>
      <c r="AV621" s="3132">
        <v>2</v>
      </c>
    </row>
    <row r="622" spans="2:48" ht="15.75" customHeight="1">
      <c r="B622" s="2790" t="s">
        <v>8878</v>
      </c>
      <c r="C622" s="3655"/>
      <c r="D622" s="3655"/>
      <c r="E622" s="3655"/>
      <c r="F622" s="3655"/>
      <c r="G622" s="2792" t="s">
        <v>731</v>
      </c>
      <c r="H622" s="2792">
        <v>3</v>
      </c>
      <c r="I622" s="2801"/>
      <c r="J622" s="2801"/>
      <c r="K622" s="2801"/>
      <c r="L622" s="2801"/>
      <c r="M622" s="2801"/>
      <c r="N622" s="2801"/>
      <c r="O622" s="2802"/>
      <c r="P622" s="2800"/>
      <c r="Q622" s="2803"/>
      <c r="R622" s="2801"/>
      <c r="S622" s="2801"/>
      <c r="T622" s="2801"/>
      <c r="U622" s="2801"/>
      <c r="V622" s="2801"/>
      <c r="W622" s="2802"/>
      <c r="Y622" s="3928"/>
      <c r="Z622" s="3929"/>
      <c r="AA622" s="3929"/>
      <c r="AB622" s="3929"/>
      <c r="AC622" s="3929"/>
      <c r="AD622" s="3929"/>
      <c r="AE622" s="3929"/>
      <c r="AF622" s="3929"/>
      <c r="AG622" s="3929"/>
      <c r="AH622" s="3929"/>
      <c r="AI622" s="3929"/>
      <c r="AJ622" s="3929"/>
      <c r="AK622" s="3929"/>
      <c r="AL622" s="3929"/>
      <c r="AM622" s="3929"/>
      <c r="AN622" s="4369"/>
      <c r="AO622" s="3930"/>
      <c r="AP622" s="3930"/>
      <c r="AR622" s="2548" t="s">
        <v>8879</v>
      </c>
      <c r="AU622" s="425" t="str">
        <f t="shared" si="10"/>
        <v>Please complete all cells in row</v>
      </c>
      <c r="AV622" s="3132">
        <v>2</v>
      </c>
    </row>
    <row r="623" spans="2:48" ht="15.75" customHeight="1">
      <c r="B623" s="2790" t="s">
        <v>8880</v>
      </c>
      <c r="C623" s="3655"/>
      <c r="D623" s="3655"/>
      <c r="E623" s="3655"/>
      <c r="F623" s="3655"/>
      <c r="G623" s="2792" t="s">
        <v>731</v>
      </c>
      <c r="H623" s="2792">
        <v>3</v>
      </c>
      <c r="I623" s="2801"/>
      <c r="J623" s="2801"/>
      <c r="K623" s="2801"/>
      <c r="L623" s="2801"/>
      <c r="M623" s="2801"/>
      <c r="N623" s="2801"/>
      <c r="O623" s="2802"/>
      <c r="P623" s="2800"/>
      <c r="Q623" s="2803"/>
      <c r="R623" s="2801"/>
      <c r="S623" s="2801"/>
      <c r="T623" s="2801"/>
      <c r="U623" s="2801"/>
      <c r="V623" s="2801"/>
      <c r="W623" s="2802"/>
      <c r="Y623" s="3928"/>
      <c r="Z623" s="3929"/>
      <c r="AA623" s="3929"/>
      <c r="AB623" s="3929"/>
      <c r="AC623" s="3929"/>
      <c r="AD623" s="3929"/>
      <c r="AE623" s="3929"/>
      <c r="AF623" s="3929"/>
      <c r="AG623" s="3929"/>
      <c r="AH623" s="3929"/>
      <c r="AI623" s="3929"/>
      <c r="AJ623" s="3929"/>
      <c r="AK623" s="3929"/>
      <c r="AL623" s="3929"/>
      <c r="AM623" s="3929"/>
      <c r="AN623" s="4369"/>
      <c r="AO623" s="3930"/>
      <c r="AP623" s="3930"/>
      <c r="AR623" s="2548" t="s">
        <v>8881</v>
      </c>
      <c r="AU623" s="425" t="str">
        <f t="shared" si="10"/>
        <v>Please complete all cells in row</v>
      </c>
      <c r="AV623" s="3132">
        <v>2</v>
      </c>
    </row>
    <row r="624" spans="2:48" ht="15.75" customHeight="1">
      <c r="B624" s="2790" t="s">
        <v>8882</v>
      </c>
      <c r="C624" s="3655"/>
      <c r="D624" s="3655"/>
      <c r="E624" s="3655"/>
      <c r="F624" s="3655"/>
      <c r="G624" s="2792" t="s">
        <v>731</v>
      </c>
      <c r="H624" s="2792">
        <v>3</v>
      </c>
      <c r="I624" s="2801"/>
      <c r="J624" s="2801"/>
      <c r="K624" s="2801"/>
      <c r="L624" s="2801"/>
      <c r="M624" s="2801"/>
      <c r="N624" s="2801"/>
      <c r="O624" s="2802"/>
      <c r="P624" s="2800"/>
      <c r="Q624" s="2803"/>
      <c r="R624" s="2801"/>
      <c r="S624" s="2801"/>
      <c r="T624" s="2801"/>
      <c r="U624" s="2801"/>
      <c r="V624" s="2801"/>
      <c r="W624" s="2802"/>
      <c r="Y624" s="3928"/>
      <c r="Z624" s="3929"/>
      <c r="AA624" s="3929"/>
      <c r="AB624" s="3929"/>
      <c r="AC624" s="3929"/>
      <c r="AD624" s="3929"/>
      <c r="AE624" s="3929"/>
      <c r="AF624" s="3929"/>
      <c r="AG624" s="3929"/>
      <c r="AH624" s="3929"/>
      <c r="AI624" s="3929"/>
      <c r="AJ624" s="3929"/>
      <c r="AK624" s="3929"/>
      <c r="AL624" s="3929"/>
      <c r="AM624" s="3929"/>
      <c r="AN624" s="4369"/>
      <c r="AO624" s="3930"/>
      <c r="AP624" s="3930"/>
      <c r="AR624" s="2548" t="s">
        <v>8883</v>
      </c>
      <c r="AU624" s="425" t="str">
        <f t="shared" si="10"/>
        <v>Please complete all cells in row</v>
      </c>
      <c r="AV624" s="3132">
        <v>2</v>
      </c>
    </row>
    <row r="625" spans="2:48" ht="15.75" customHeight="1">
      <c r="B625" s="2790" t="s">
        <v>8884</v>
      </c>
      <c r="C625" s="3655"/>
      <c r="D625" s="3655"/>
      <c r="E625" s="3655"/>
      <c r="F625" s="3655"/>
      <c r="G625" s="2792" t="s">
        <v>731</v>
      </c>
      <c r="H625" s="2792">
        <v>3</v>
      </c>
      <c r="I625" s="2801"/>
      <c r="J625" s="2801"/>
      <c r="K625" s="2801"/>
      <c r="L625" s="2801"/>
      <c r="M625" s="2801"/>
      <c r="N625" s="2801"/>
      <c r="O625" s="2802"/>
      <c r="P625" s="2800"/>
      <c r="Q625" s="2803"/>
      <c r="R625" s="2801"/>
      <c r="S625" s="2801"/>
      <c r="T625" s="2801"/>
      <c r="U625" s="2801"/>
      <c r="V625" s="2801"/>
      <c r="W625" s="2802"/>
      <c r="Y625" s="3928"/>
      <c r="Z625" s="3929"/>
      <c r="AA625" s="3929"/>
      <c r="AB625" s="3929"/>
      <c r="AC625" s="3929"/>
      <c r="AD625" s="3929"/>
      <c r="AE625" s="3929"/>
      <c r="AF625" s="3929"/>
      <c r="AG625" s="3929"/>
      <c r="AH625" s="3929"/>
      <c r="AI625" s="3929"/>
      <c r="AJ625" s="3929"/>
      <c r="AK625" s="3929"/>
      <c r="AL625" s="3929"/>
      <c r="AM625" s="3929"/>
      <c r="AN625" s="4369"/>
      <c r="AO625" s="3930"/>
      <c r="AP625" s="3930"/>
      <c r="AR625" s="2548" t="s">
        <v>8885</v>
      </c>
      <c r="AU625" s="425" t="str">
        <f t="shared" si="10"/>
        <v>Please complete all cells in row</v>
      </c>
      <c r="AV625" s="3132">
        <v>2</v>
      </c>
    </row>
    <row r="626" spans="2:48" ht="15.75" customHeight="1">
      <c r="B626" s="2790" t="s">
        <v>8886</v>
      </c>
      <c r="C626" s="3655"/>
      <c r="D626" s="3655"/>
      <c r="E626" s="3655"/>
      <c r="F626" s="3655"/>
      <c r="G626" s="2792" t="s">
        <v>731</v>
      </c>
      <c r="H626" s="2792">
        <v>3</v>
      </c>
      <c r="I626" s="2801"/>
      <c r="J626" s="2801"/>
      <c r="K626" s="2801"/>
      <c r="L626" s="2801"/>
      <c r="M626" s="2801"/>
      <c r="N626" s="2801"/>
      <c r="O626" s="2802"/>
      <c r="P626" s="2800"/>
      <c r="Q626" s="2803"/>
      <c r="R626" s="2801"/>
      <c r="S626" s="2801"/>
      <c r="T626" s="2801"/>
      <c r="U626" s="2801"/>
      <c r="V626" s="2801"/>
      <c r="W626" s="2802"/>
      <c r="Y626" s="3928"/>
      <c r="Z626" s="3929"/>
      <c r="AA626" s="3929"/>
      <c r="AB626" s="3929"/>
      <c r="AC626" s="3929"/>
      <c r="AD626" s="3929"/>
      <c r="AE626" s="3929"/>
      <c r="AF626" s="3929"/>
      <c r="AG626" s="3929"/>
      <c r="AH626" s="3929"/>
      <c r="AI626" s="3929"/>
      <c r="AJ626" s="3929"/>
      <c r="AK626" s="3929"/>
      <c r="AL626" s="3929"/>
      <c r="AM626" s="3929"/>
      <c r="AN626" s="4369"/>
      <c r="AO626" s="3930"/>
      <c r="AP626" s="3930"/>
      <c r="AR626" s="2548" t="s">
        <v>8887</v>
      </c>
      <c r="AU626" s="425" t="str">
        <f t="shared" si="10"/>
        <v>Please complete all cells in row</v>
      </c>
      <c r="AV626" s="3132">
        <v>2</v>
      </c>
    </row>
    <row r="627" spans="2:48" ht="15.75" customHeight="1">
      <c r="B627" s="2790" t="s">
        <v>8888</v>
      </c>
      <c r="C627" s="3655"/>
      <c r="D627" s="3655"/>
      <c r="E627" s="3655"/>
      <c r="F627" s="3655"/>
      <c r="G627" s="2792" t="s">
        <v>731</v>
      </c>
      <c r="H627" s="2792">
        <v>3</v>
      </c>
      <c r="I627" s="2801"/>
      <c r="J627" s="2801"/>
      <c r="K627" s="2801"/>
      <c r="L627" s="2801"/>
      <c r="M627" s="2801"/>
      <c r="N627" s="2801"/>
      <c r="O627" s="2802"/>
      <c r="P627" s="2800"/>
      <c r="Q627" s="2803"/>
      <c r="R627" s="2801"/>
      <c r="S627" s="2801"/>
      <c r="T627" s="2801"/>
      <c r="U627" s="2801"/>
      <c r="V627" s="2801"/>
      <c r="W627" s="2802"/>
      <c r="Y627" s="3928"/>
      <c r="Z627" s="3929"/>
      <c r="AA627" s="3929"/>
      <c r="AB627" s="3929"/>
      <c r="AC627" s="3929"/>
      <c r="AD627" s="3929"/>
      <c r="AE627" s="3929"/>
      <c r="AF627" s="3929"/>
      <c r="AG627" s="3929"/>
      <c r="AH627" s="3929"/>
      <c r="AI627" s="3929"/>
      <c r="AJ627" s="3929"/>
      <c r="AK627" s="3929"/>
      <c r="AL627" s="3929"/>
      <c r="AM627" s="3929"/>
      <c r="AN627" s="4369"/>
      <c r="AO627" s="3930"/>
      <c r="AP627" s="3930"/>
      <c r="AR627" s="2548" t="s">
        <v>8889</v>
      </c>
      <c r="AU627" s="425" t="str">
        <f t="shared" si="10"/>
        <v>Please complete all cells in row</v>
      </c>
      <c r="AV627" s="3132">
        <v>2</v>
      </c>
    </row>
    <row r="628" spans="2:48" ht="15.75" customHeight="1">
      <c r="B628" s="2790" t="s">
        <v>8890</v>
      </c>
      <c r="C628" s="3655"/>
      <c r="D628" s="3655"/>
      <c r="E628" s="3655"/>
      <c r="F628" s="3655"/>
      <c r="G628" s="2792" t="s">
        <v>731</v>
      </c>
      <c r="H628" s="2792">
        <v>3</v>
      </c>
      <c r="I628" s="2801"/>
      <c r="J628" s="2801"/>
      <c r="K628" s="2801"/>
      <c r="L628" s="2801"/>
      <c r="M628" s="2801"/>
      <c r="N628" s="2801"/>
      <c r="O628" s="2802"/>
      <c r="P628" s="2800"/>
      <c r="Q628" s="2803"/>
      <c r="R628" s="2801"/>
      <c r="S628" s="2801"/>
      <c r="T628" s="2801"/>
      <c r="U628" s="2801"/>
      <c r="V628" s="2801"/>
      <c r="W628" s="2802"/>
      <c r="Y628" s="3928"/>
      <c r="Z628" s="3929"/>
      <c r="AA628" s="3929"/>
      <c r="AB628" s="3929"/>
      <c r="AC628" s="3929"/>
      <c r="AD628" s="3929"/>
      <c r="AE628" s="3929"/>
      <c r="AF628" s="3929"/>
      <c r="AG628" s="3929"/>
      <c r="AH628" s="3929"/>
      <c r="AI628" s="3929"/>
      <c r="AJ628" s="3929"/>
      <c r="AK628" s="3929"/>
      <c r="AL628" s="3929"/>
      <c r="AM628" s="3929"/>
      <c r="AN628" s="4369"/>
      <c r="AO628" s="3930"/>
      <c r="AP628" s="3930"/>
      <c r="AR628" s="2548" t="s">
        <v>8891</v>
      </c>
      <c r="AU628" s="425" t="str">
        <f t="shared" si="10"/>
        <v>Please complete all cells in row</v>
      </c>
      <c r="AV628" s="3132">
        <v>2</v>
      </c>
    </row>
    <row r="629" spans="2:48" ht="15.75" customHeight="1">
      <c r="B629" s="2790" t="s">
        <v>8892</v>
      </c>
      <c r="C629" s="3655"/>
      <c r="D629" s="3655"/>
      <c r="E629" s="3655"/>
      <c r="F629" s="3655"/>
      <c r="G629" s="2792" t="s">
        <v>731</v>
      </c>
      <c r="H629" s="2792">
        <v>3</v>
      </c>
      <c r="I629" s="2801"/>
      <c r="J629" s="2801"/>
      <c r="K629" s="2801"/>
      <c r="L629" s="2801"/>
      <c r="M629" s="2801"/>
      <c r="N629" s="2801"/>
      <c r="O629" s="2802"/>
      <c r="P629" s="2800"/>
      <c r="Q629" s="2803"/>
      <c r="R629" s="2801"/>
      <c r="S629" s="2801"/>
      <c r="T629" s="2801"/>
      <c r="U629" s="2801"/>
      <c r="V629" s="2801"/>
      <c r="W629" s="2802"/>
      <c r="Y629" s="3928"/>
      <c r="Z629" s="3929"/>
      <c r="AA629" s="3929"/>
      <c r="AB629" s="3929"/>
      <c r="AC629" s="3929"/>
      <c r="AD629" s="3929"/>
      <c r="AE629" s="3929"/>
      <c r="AF629" s="3929"/>
      <c r="AG629" s="3929"/>
      <c r="AH629" s="3929"/>
      <c r="AI629" s="3929"/>
      <c r="AJ629" s="3929"/>
      <c r="AK629" s="3929"/>
      <c r="AL629" s="3929"/>
      <c r="AM629" s="3929"/>
      <c r="AN629" s="4369"/>
      <c r="AO629" s="3930"/>
      <c r="AP629" s="3930"/>
      <c r="AR629" s="2548" t="s">
        <v>8893</v>
      </c>
      <c r="AU629" s="425" t="str">
        <f t="shared" si="10"/>
        <v>Please complete all cells in row</v>
      </c>
      <c r="AV629" s="3132">
        <v>2</v>
      </c>
    </row>
    <row r="630" spans="2:48" ht="15.75" customHeight="1">
      <c r="B630" s="2790" t="s">
        <v>8894</v>
      </c>
      <c r="C630" s="3655"/>
      <c r="D630" s="3655"/>
      <c r="E630" s="3655"/>
      <c r="F630" s="3655"/>
      <c r="G630" s="2792" t="s">
        <v>731</v>
      </c>
      <c r="H630" s="2792">
        <v>3</v>
      </c>
      <c r="I630" s="2801"/>
      <c r="J630" s="2801"/>
      <c r="K630" s="2801"/>
      <c r="L630" s="2801"/>
      <c r="M630" s="2801"/>
      <c r="N630" s="2801"/>
      <c r="O630" s="2802"/>
      <c r="P630" s="2800"/>
      <c r="Q630" s="2803"/>
      <c r="R630" s="2801"/>
      <c r="S630" s="2801"/>
      <c r="T630" s="2801"/>
      <c r="U630" s="2801"/>
      <c r="V630" s="2801"/>
      <c r="W630" s="2802"/>
      <c r="Y630" s="3928"/>
      <c r="Z630" s="3929"/>
      <c r="AA630" s="3929"/>
      <c r="AB630" s="3929"/>
      <c r="AC630" s="3929"/>
      <c r="AD630" s="3929"/>
      <c r="AE630" s="3929"/>
      <c r="AF630" s="3929"/>
      <c r="AG630" s="3929"/>
      <c r="AH630" s="3929"/>
      <c r="AI630" s="3929"/>
      <c r="AJ630" s="3929"/>
      <c r="AK630" s="3929"/>
      <c r="AL630" s="3929"/>
      <c r="AM630" s="3929"/>
      <c r="AN630" s="4369"/>
      <c r="AO630" s="3930"/>
      <c r="AP630" s="3930"/>
      <c r="AR630" s="2548" t="s">
        <v>8895</v>
      </c>
      <c r="AU630" s="425" t="str">
        <f t="shared" si="10"/>
        <v>Please complete all cells in row</v>
      </c>
      <c r="AV630" s="3132">
        <v>2</v>
      </c>
    </row>
    <row r="631" spans="2:48" ht="15.75" customHeight="1">
      <c r="B631" s="2790" t="s">
        <v>8896</v>
      </c>
      <c r="C631" s="3655"/>
      <c r="D631" s="3655"/>
      <c r="E631" s="3655"/>
      <c r="F631" s="3655"/>
      <c r="G631" s="2792" t="s">
        <v>731</v>
      </c>
      <c r="H631" s="2792">
        <v>3</v>
      </c>
      <c r="I631" s="2801"/>
      <c r="J631" s="2801"/>
      <c r="K631" s="2801"/>
      <c r="L631" s="2801"/>
      <c r="M631" s="2801"/>
      <c r="N631" s="2801"/>
      <c r="O631" s="2802"/>
      <c r="P631" s="2800"/>
      <c r="Q631" s="2803"/>
      <c r="R631" s="2801"/>
      <c r="S631" s="2801"/>
      <c r="T631" s="2801"/>
      <c r="U631" s="2801"/>
      <c r="V631" s="2801"/>
      <c r="W631" s="2802"/>
      <c r="Y631" s="3928"/>
      <c r="Z631" s="3929"/>
      <c r="AA631" s="3929"/>
      <c r="AB631" s="3929"/>
      <c r="AC631" s="3929"/>
      <c r="AD631" s="3929"/>
      <c r="AE631" s="3929"/>
      <c r="AF631" s="3929"/>
      <c r="AG631" s="3929"/>
      <c r="AH631" s="3929"/>
      <c r="AI631" s="3929"/>
      <c r="AJ631" s="3929"/>
      <c r="AK631" s="3929"/>
      <c r="AL631" s="3929"/>
      <c r="AM631" s="3929"/>
      <c r="AN631" s="4369"/>
      <c r="AO631" s="3930"/>
      <c r="AP631" s="3930"/>
      <c r="AR631" s="2548" t="s">
        <v>8897</v>
      </c>
      <c r="AU631" s="425" t="str">
        <f t="shared" si="10"/>
        <v>Please complete all cells in row</v>
      </c>
      <c r="AV631" s="3132">
        <v>2</v>
      </c>
    </row>
    <row r="632" spans="2:48" ht="15.75" customHeight="1">
      <c r="B632" s="2790" t="s">
        <v>8898</v>
      </c>
      <c r="C632" s="3655"/>
      <c r="D632" s="3655"/>
      <c r="E632" s="3655"/>
      <c r="F632" s="3655"/>
      <c r="G632" s="2792" t="s">
        <v>731</v>
      </c>
      <c r="H632" s="2792">
        <v>3</v>
      </c>
      <c r="I632" s="2801"/>
      <c r="J632" s="2801"/>
      <c r="K632" s="2801"/>
      <c r="L632" s="2801"/>
      <c r="M632" s="2801"/>
      <c r="N632" s="2801"/>
      <c r="O632" s="2802"/>
      <c r="P632" s="2800"/>
      <c r="Q632" s="2803"/>
      <c r="R632" s="2801"/>
      <c r="S632" s="2801"/>
      <c r="T632" s="2801"/>
      <c r="U632" s="2801"/>
      <c r="V632" s="2801"/>
      <c r="W632" s="2802"/>
      <c r="Y632" s="3928"/>
      <c r="Z632" s="3929"/>
      <c r="AA632" s="3929"/>
      <c r="AB632" s="3929"/>
      <c r="AC632" s="3929"/>
      <c r="AD632" s="3929"/>
      <c r="AE632" s="3929"/>
      <c r="AF632" s="3929"/>
      <c r="AG632" s="3929"/>
      <c r="AH632" s="3929"/>
      <c r="AI632" s="3929"/>
      <c r="AJ632" s="3929"/>
      <c r="AK632" s="3929"/>
      <c r="AL632" s="3931"/>
      <c r="AM632" s="3929"/>
      <c r="AN632" s="4369"/>
      <c r="AO632" s="3930"/>
      <c r="AP632" s="3930"/>
      <c r="AR632" s="2548" t="s">
        <v>8899</v>
      </c>
      <c r="AU632" s="425" t="str">
        <f t="shared" si="10"/>
        <v>Please complete all cells in row</v>
      </c>
      <c r="AV632" s="3132">
        <v>2</v>
      </c>
    </row>
    <row r="633" spans="2:48" ht="15.75" customHeight="1">
      <c r="B633" s="2790" t="s">
        <v>8900</v>
      </c>
      <c r="C633" s="3655"/>
      <c r="D633" s="3655"/>
      <c r="E633" s="3655"/>
      <c r="F633" s="3655"/>
      <c r="G633" s="2792" t="s">
        <v>731</v>
      </c>
      <c r="H633" s="2792">
        <v>3</v>
      </c>
      <c r="I633" s="2801"/>
      <c r="J633" s="2801"/>
      <c r="K633" s="2801"/>
      <c r="L633" s="2801"/>
      <c r="M633" s="2801"/>
      <c r="N633" s="2801"/>
      <c r="O633" s="2802"/>
      <c r="P633" s="2800"/>
      <c r="Q633" s="2803"/>
      <c r="R633" s="2801"/>
      <c r="S633" s="2801"/>
      <c r="T633" s="2801"/>
      <c r="U633" s="2801"/>
      <c r="V633" s="2801"/>
      <c r="W633" s="2802"/>
      <c r="Y633" s="3928"/>
      <c r="Z633" s="3929"/>
      <c r="AA633" s="3929"/>
      <c r="AB633" s="3929"/>
      <c r="AC633" s="3929"/>
      <c r="AD633" s="3929"/>
      <c r="AE633" s="3929"/>
      <c r="AF633" s="3929"/>
      <c r="AG633" s="3929"/>
      <c r="AH633" s="3929"/>
      <c r="AI633" s="3929"/>
      <c r="AJ633" s="3929"/>
      <c r="AK633" s="3929"/>
      <c r="AL633" s="3929"/>
      <c r="AM633" s="3929"/>
      <c r="AN633" s="4369"/>
      <c r="AO633" s="3930"/>
      <c r="AP633" s="3930"/>
      <c r="AR633" s="2548" t="s">
        <v>8901</v>
      </c>
      <c r="AU633" s="425" t="str">
        <f t="shared" si="10"/>
        <v>Please complete all cells in row</v>
      </c>
      <c r="AV633" s="3132">
        <v>2</v>
      </c>
    </row>
    <row r="634" spans="2:48" ht="15.75" customHeight="1">
      <c r="B634" s="2790" t="s">
        <v>8902</v>
      </c>
      <c r="C634" s="3655"/>
      <c r="D634" s="3655"/>
      <c r="E634" s="3655"/>
      <c r="F634" s="3655"/>
      <c r="G634" s="2792" t="s">
        <v>731</v>
      </c>
      <c r="H634" s="2792">
        <v>3</v>
      </c>
      <c r="I634" s="2801"/>
      <c r="J634" s="2801"/>
      <c r="K634" s="2801"/>
      <c r="L634" s="2801"/>
      <c r="M634" s="2801"/>
      <c r="N634" s="2801"/>
      <c r="O634" s="2802"/>
      <c r="P634" s="2800"/>
      <c r="Q634" s="2803"/>
      <c r="R634" s="2801"/>
      <c r="S634" s="2801"/>
      <c r="T634" s="2801"/>
      <c r="U634" s="2801"/>
      <c r="V634" s="2801"/>
      <c r="W634" s="2802"/>
      <c r="Y634" s="3928"/>
      <c r="Z634" s="3929"/>
      <c r="AA634" s="3929"/>
      <c r="AB634" s="3929"/>
      <c r="AC634" s="3929"/>
      <c r="AD634" s="3929"/>
      <c r="AE634" s="3929"/>
      <c r="AF634" s="3929"/>
      <c r="AG634" s="3929"/>
      <c r="AH634" s="3929"/>
      <c r="AI634" s="3929"/>
      <c r="AJ634" s="3929"/>
      <c r="AK634" s="3929"/>
      <c r="AL634" s="3929"/>
      <c r="AM634" s="3929"/>
      <c r="AN634" s="4369"/>
      <c r="AO634" s="3930"/>
      <c r="AP634" s="3930"/>
      <c r="AR634" s="2548" t="s">
        <v>8903</v>
      </c>
      <c r="AU634" s="425" t="str">
        <f t="shared" si="10"/>
        <v>Please complete all cells in row</v>
      </c>
      <c r="AV634" s="3132">
        <v>2</v>
      </c>
    </row>
    <row r="635" spans="2:48" ht="15.75" customHeight="1">
      <c r="B635" s="2790" t="s">
        <v>8904</v>
      </c>
      <c r="C635" s="3655"/>
      <c r="D635" s="3655"/>
      <c r="E635" s="3655"/>
      <c r="F635" s="3655"/>
      <c r="G635" s="2792" t="s">
        <v>731</v>
      </c>
      <c r="H635" s="2792">
        <v>3</v>
      </c>
      <c r="I635" s="2801"/>
      <c r="J635" s="2801"/>
      <c r="K635" s="2801"/>
      <c r="L635" s="2801"/>
      <c r="M635" s="2801"/>
      <c r="N635" s="2801"/>
      <c r="O635" s="2802"/>
      <c r="P635" s="2800"/>
      <c r="Q635" s="2803"/>
      <c r="R635" s="2801"/>
      <c r="S635" s="2801"/>
      <c r="T635" s="2801"/>
      <c r="U635" s="2801"/>
      <c r="V635" s="2801"/>
      <c r="W635" s="2802"/>
      <c r="Y635" s="3928"/>
      <c r="Z635" s="3929"/>
      <c r="AA635" s="3929"/>
      <c r="AB635" s="3929"/>
      <c r="AC635" s="3929"/>
      <c r="AD635" s="3929"/>
      <c r="AE635" s="3929"/>
      <c r="AF635" s="3929"/>
      <c r="AG635" s="3929"/>
      <c r="AH635" s="3929"/>
      <c r="AI635" s="3929"/>
      <c r="AJ635" s="3929"/>
      <c r="AK635" s="3929"/>
      <c r="AL635" s="3929"/>
      <c r="AM635" s="3929"/>
      <c r="AN635" s="4369"/>
      <c r="AO635" s="3930"/>
      <c r="AP635" s="3930"/>
      <c r="AR635" s="2548" t="s">
        <v>8905</v>
      </c>
      <c r="AU635" s="425" t="str">
        <f t="shared" si="10"/>
        <v>Please complete all cells in row</v>
      </c>
      <c r="AV635" s="3132">
        <v>2</v>
      </c>
    </row>
    <row r="636" spans="2:48" ht="15.75" customHeight="1">
      <c r="B636" s="2790" t="s">
        <v>8906</v>
      </c>
      <c r="C636" s="3655"/>
      <c r="D636" s="3655"/>
      <c r="E636" s="3655"/>
      <c r="F636" s="3655"/>
      <c r="G636" s="2792" t="s">
        <v>731</v>
      </c>
      <c r="H636" s="2792">
        <v>3</v>
      </c>
      <c r="I636" s="2801"/>
      <c r="J636" s="2801"/>
      <c r="K636" s="2801"/>
      <c r="L636" s="2801"/>
      <c r="M636" s="2801"/>
      <c r="N636" s="2801"/>
      <c r="O636" s="2802"/>
      <c r="P636" s="2800"/>
      <c r="Q636" s="2803"/>
      <c r="R636" s="2801"/>
      <c r="S636" s="2801"/>
      <c r="T636" s="2801"/>
      <c r="U636" s="2801"/>
      <c r="V636" s="2801"/>
      <c r="W636" s="2802"/>
      <c r="Y636" s="3928"/>
      <c r="Z636" s="3929"/>
      <c r="AA636" s="3929"/>
      <c r="AB636" s="3929"/>
      <c r="AC636" s="3929"/>
      <c r="AD636" s="3929"/>
      <c r="AE636" s="3929"/>
      <c r="AF636" s="3929"/>
      <c r="AG636" s="3929"/>
      <c r="AH636" s="3929"/>
      <c r="AI636" s="3929"/>
      <c r="AJ636" s="3929"/>
      <c r="AK636" s="3929"/>
      <c r="AL636" s="3929"/>
      <c r="AM636" s="3929"/>
      <c r="AN636" s="4369"/>
      <c r="AO636" s="3930"/>
      <c r="AP636" s="3930"/>
      <c r="AR636" s="2548" t="s">
        <v>8907</v>
      </c>
      <c r="AU636" s="425" t="str">
        <f t="shared" si="10"/>
        <v>Please complete all cells in row</v>
      </c>
      <c r="AV636" s="3132">
        <v>2</v>
      </c>
    </row>
    <row r="637" spans="2:48" ht="15.75" customHeight="1">
      <c r="B637" s="2790" t="s">
        <v>8908</v>
      </c>
      <c r="C637" s="3655"/>
      <c r="D637" s="3655"/>
      <c r="E637" s="3655"/>
      <c r="F637" s="3655"/>
      <c r="G637" s="2792" t="s">
        <v>731</v>
      </c>
      <c r="H637" s="2792">
        <v>3</v>
      </c>
      <c r="I637" s="2801"/>
      <c r="J637" s="2801"/>
      <c r="K637" s="2801"/>
      <c r="L637" s="2801"/>
      <c r="M637" s="2801"/>
      <c r="N637" s="2801"/>
      <c r="O637" s="2802"/>
      <c r="P637" s="2800"/>
      <c r="Q637" s="2803"/>
      <c r="R637" s="2801"/>
      <c r="S637" s="2801"/>
      <c r="T637" s="2801"/>
      <c r="U637" s="2801"/>
      <c r="V637" s="2801"/>
      <c r="W637" s="2802"/>
      <c r="Y637" s="3928"/>
      <c r="Z637" s="3929"/>
      <c r="AA637" s="3929"/>
      <c r="AB637" s="3929"/>
      <c r="AC637" s="3929"/>
      <c r="AD637" s="3929"/>
      <c r="AE637" s="3929"/>
      <c r="AF637" s="3929"/>
      <c r="AG637" s="3929"/>
      <c r="AH637" s="3929"/>
      <c r="AI637" s="3929"/>
      <c r="AJ637" s="3929"/>
      <c r="AK637" s="3929"/>
      <c r="AL637" s="3929"/>
      <c r="AM637" s="3929"/>
      <c r="AN637" s="4369"/>
      <c r="AO637" s="3930"/>
      <c r="AP637" s="3930"/>
      <c r="AR637" s="2548" t="s">
        <v>8909</v>
      </c>
      <c r="AU637" s="425" t="str">
        <f t="shared" si="10"/>
        <v>Please complete all cells in row</v>
      </c>
      <c r="AV637" s="3132">
        <v>2</v>
      </c>
    </row>
    <row r="638" spans="2:48" ht="15.75" customHeight="1">
      <c r="B638" s="2790" t="s">
        <v>8910</v>
      </c>
      <c r="C638" s="3655"/>
      <c r="D638" s="3655"/>
      <c r="E638" s="3655"/>
      <c r="F638" s="3655"/>
      <c r="G638" s="2792" t="s">
        <v>731</v>
      </c>
      <c r="H638" s="2792">
        <v>3</v>
      </c>
      <c r="I638" s="2801"/>
      <c r="J638" s="2801"/>
      <c r="K638" s="2801"/>
      <c r="L638" s="2801"/>
      <c r="M638" s="2801"/>
      <c r="N638" s="2801"/>
      <c r="O638" s="2802"/>
      <c r="P638" s="2800"/>
      <c r="Q638" s="2803"/>
      <c r="R638" s="2801"/>
      <c r="S638" s="2801"/>
      <c r="T638" s="2801"/>
      <c r="U638" s="2801"/>
      <c r="V638" s="2801"/>
      <c r="W638" s="2802"/>
      <c r="Y638" s="3928"/>
      <c r="Z638" s="3929"/>
      <c r="AA638" s="3929"/>
      <c r="AB638" s="3929"/>
      <c r="AC638" s="3929"/>
      <c r="AD638" s="3929"/>
      <c r="AE638" s="3929"/>
      <c r="AF638" s="3929"/>
      <c r="AG638" s="3929"/>
      <c r="AH638" s="3929"/>
      <c r="AI638" s="3929"/>
      <c r="AJ638" s="3929"/>
      <c r="AK638" s="3929"/>
      <c r="AL638" s="3929"/>
      <c r="AM638" s="3929"/>
      <c r="AN638" s="4369"/>
      <c r="AO638" s="3930"/>
      <c r="AP638" s="3930"/>
      <c r="AR638" s="2548" t="s">
        <v>8911</v>
      </c>
      <c r="AU638" s="425" t="str">
        <f t="shared" si="10"/>
        <v>Please complete all cells in row</v>
      </c>
      <c r="AV638" s="3132">
        <v>2</v>
      </c>
    </row>
    <row r="639" spans="2:48" ht="15.75" customHeight="1">
      <c r="B639" s="2790" t="s">
        <v>8912</v>
      </c>
      <c r="C639" s="3655"/>
      <c r="D639" s="3655"/>
      <c r="E639" s="3655"/>
      <c r="F639" s="3655"/>
      <c r="G639" s="2792" t="s">
        <v>731</v>
      </c>
      <c r="H639" s="2792">
        <v>3</v>
      </c>
      <c r="I639" s="2801"/>
      <c r="J639" s="2801"/>
      <c r="K639" s="2801"/>
      <c r="L639" s="2801"/>
      <c r="M639" s="2801"/>
      <c r="N639" s="2801"/>
      <c r="O639" s="2802"/>
      <c r="P639" s="2800"/>
      <c r="Q639" s="2803"/>
      <c r="R639" s="2801"/>
      <c r="S639" s="2801"/>
      <c r="T639" s="2801"/>
      <c r="U639" s="2801"/>
      <c r="V639" s="2801"/>
      <c r="W639" s="2802"/>
      <c r="Y639" s="3928"/>
      <c r="Z639" s="3929"/>
      <c r="AA639" s="3929"/>
      <c r="AB639" s="3929"/>
      <c r="AC639" s="3929"/>
      <c r="AD639" s="3929"/>
      <c r="AE639" s="3929"/>
      <c r="AF639" s="3929"/>
      <c r="AG639" s="3929"/>
      <c r="AH639" s="3929"/>
      <c r="AI639" s="3929"/>
      <c r="AJ639" s="3929"/>
      <c r="AK639" s="3929"/>
      <c r="AL639" s="3929"/>
      <c r="AM639" s="3929"/>
      <c r="AN639" s="4369"/>
      <c r="AO639" s="3930"/>
      <c r="AP639" s="3930"/>
      <c r="AR639" s="2548" t="s">
        <v>8913</v>
      </c>
      <c r="AU639" s="425" t="str">
        <f t="shared" si="10"/>
        <v>Please complete all cells in row</v>
      </c>
      <c r="AV639" s="3132">
        <v>2</v>
      </c>
    </row>
    <row r="640" spans="2:48" ht="15.75" customHeight="1">
      <c r="B640" s="2790" t="s">
        <v>8914</v>
      </c>
      <c r="C640" s="3655"/>
      <c r="D640" s="3655"/>
      <c r="E640" s="3655"/>
      <c r="F640" s="3655"/>
      <c r="G640" s="2792" t="s">
        <v>731</v>
      </c>
      <c r="H640" s="2792">
        <v>3</v>
      </c>
      <c r="I640" s="2801"/>
      <c r="J640" s="2801"/>
      <c r="K640" s="2801"/>
      <c r="L640" s="2801"/>
      <c r="M640" s="2801"/>
      <c r="N640" s="2801"/>
      <c r="O640" s="2802"/>
      <c r="P640" s="2800"/>
      <c r="Q640" s="2803"/>
      <c r="R640" s="2801"/>
      <c r="S640" s="2801"/>
      <c r="T640" s="2801"/>
      <c r="U640" s="2801"/>
      <c r="V640" s="2801"/>
      <c r="W640" s="2802"/>
      <c r="Y640" s="3928"/>
      <c r="Z640" s="3929"/>
      <c r="AA640" s="3929"/>
      <c r="AB640" s="3929"/>
      <c r="AC640" s="3929"/>
      <c r="AD640" s="3929"/>
      <c r="AE640" s="3929"/>
      <c r="AF640" s="3929"/>
      <c r="AG640" s="3929"/>
      <c r="AH640" s="3929"/>
      <c r="AI640" s="3929"/>
      <c r="AJ640" s="3929"/>
      <c r="AK640" s="3929"/>
      <c r="AL640" s="3929"/>
      <c r="AM640" s="3929"/>
      <c r="AN640" s="4369"/>
      <c r="AO640" s="3930"/>
      <c r="AP640" s="3930"/>
      <c r="AR640" s="2548" t="s">
        <v>8915</v>
      </c>
      <c r="AU640" s="425" t="str">
        <f t="shared" si="10"/>
        <v>Please complete all cells in row</v>
      </c>
      <c r="AV640" s="3132">
        <v>2</v>
      </c>
    </row>
    <row r="641" spans="2:48" ht="15.75" customHeight="1">
      <c r="B641" s="2790" t="s">
        <v>8916</v>
      </c>
      <c r="C641" s="3655"/>
      <c r="D641" s="3655"/>
      <c r="E641" s="3655"/>
      <c r="F641" s="3655"/>
      <c r="G641" s="2792" t="s">
        <v>731</v>
      </c>
      <c r="H641" s="2792">
        <v>3</v>
      </c>
      <c r="I641" s="2801"/>
      <c r="J641" s="2801"/>
      <c r="K641" s="2801"/>
      <c r="L641" s="2801"/>
      <c r="M641" s="2801"/>
      <c r="N641" s="2801"/>
      <c r="O641" s="2802"/>
      <c r="P641" s="2800"/>
      <c r="Q641" s="2803"/>
      <c r="R641" s="2801"/>
      <c r="S641" s="2801"/>
      <c r="T641" s="2801"/>
      <c r="U641" s="2801"/>
      <c r="V641" s="2801"/>
      <c r="W641" s="2802"/>
      <c r="Y641" s="3928"/>
      <c r="Z641" s="3929"/>
      <c r="AA641" s="3929"/>
      <c r="AB641" s="3929"/>
      <c r="AC641" s="3929"/>
      <c r="AD641" s="3929"/>
      <c r="AE641" s="3929"/>
      <c r="AF641" s="3929"/>
      <c r="AG641" s="3929"/>
      <c r="AH641" s="3929"/>
      <c r="AI641" s="3929"/>
      <c r="AJ641" s="3929"/>
      <c r="AK641" s="3929"/>
      <c r="AL641" s="3929"/>
      <c r="AM641" s="3929"/>
      <c r="AN641" s="4369"/>
      <c r="AO641" s="3930"/>
      <c r="AP641" s="3930"/>
      <c r="AR641" s="2548" t="s">
        <v>8917</v>
      </c>
      <c r="AU641" s="425" t="str">
        <f t="shared" si="10"/>
        <v>Please complete all cells in row</v>
      </c>
      <c r="AV641" s="3132">
        <v>2</v>
      </c>
    </row>
    <row r="642" spans="2:48" ht="15.75" customHeight="1">
      <c r="B642" s="2790" t="s">
        <v>8918</v>
      </c>
      <c r="C642" s="3655"/>
      <c r="D642" s="3655"/>
      <c r="E642" s="3655"/>
      <c r="F642" s="3655"/>
      <c r="G642" s="2792" t="s">
        <v>731</v>
      </c>
      <c r="H642" s="2792">
        <v>3</v>
      </c>
      <c r="I642" s="2801"/>
      <c r="J642" s="2801"/>
      <c r="K642" s="2801"/>
      <c r="L642" s="2801"/>
      <c r="M642" s="2801"/>
      <c r="N642" s="2801"/>
      <c r="O642" s="2802"/>
      <c r="P642" s="2800"/>
      <c r="Q642" s="2803"/>
      <c r="R642" s="2801"/>
      <c r="S642" s="2801"/>
      <c r="T642" s="2801"/>
      <c r="U642" s="2801"/>
      <c r="V642" s="2801"/>
      <c r="W642" s="2802"/>
      <c r="Y642" s="3928"/>
      <c r="Z642" s="3929"/>
      <c r="AA642" s="3929"/>
      <c r="AB642" s="3929"/>
      <c r="AC642" s="3929"/>
      <c r="AD642" s="3929"/>
      <c r="AE642" s="3929"/>
      <c r="AF642" s="3929"/>
      <c r="AG642" s="3929"/>
      <c r="AH642" s="3929"/>
      <c r="AI642" s="3929"/>
      <c r="AJ642" s="3929"/>
      <c r="AK642" s="3929"/>
      <c r="AL642" s="3929"/>
      <c r="AM642" s="3929"/>
      <c r="AN642" s="4369"/>
      <c r="AO642" s="3930"/>
      <c r="AP642" s="3930"/>
      <c r="AR642" s="2548" t="s">
        <v>8919</v>
      </c>
      <c r="AU642" s="425" t="str">
        <f t="shared" si="10"/>
        <v>Please complete all cells in row</v>
      </c>
      <c r="AV642" s="3132">
        <v>2</v>
      </c>
    </row>
    <row r="643" spans="2:48" ht="15.75" customHeight="1">
      <c r="B643" s="2790" t="s">
        <v>8920</v>
      </c>
      <c r="C643" s="3655"/>
      <c r="D643" s="3655"/>
      <c r="E643" s="3655"/>
      <c r="F643" s="3655"/>
      <c r="G643" s="2792" t="s">
        <v>731</v>
      </c>
      <c r="H643" s="2792">
        <v>3</v>
      </c>
      <c r="I643" s="2801"/>
      <c r="J643" s="2801"/>
      <c r="K643" s="2801"/>
      <c r="L643" s="2801"/>
      <c r="M643" s="2801"/>
      <c r="N643" s="2801"/>
      <c r="O643" s="2802"/>
      <c r="P643" s="2800"/>
      <c r="Q643" s="2803"/>
      <c r="R643" s="2801"/>
      <c r="S643" s="2801"/>
      <c r="T643" s="2801"/>
      <c r="U643" s="2801"/>
      <c r="V643" s="2801"/>
      <c r="W643" s="2802"/>
      <c r="Y643" s="3928"/>
      <c r="Z643" s="3929"/>
      <c r="AA643" s="3929"/>
      <c r="AB643" s="3929"/>
      <c r="AC643" s="3929"/>
      <c r="AD643" s="3929"/>
      <c r="AE643" s="3929"/>
      <c r="AF643" s="3929"/>
      <c r="AG643" s="3929"/>
      <c r="AH643" s="3929"/>
      <c r="AI643" s="3929"/>
      <c r="AJ643" s="3929"/>
      <c r="AK643" s="3929"/>
      <c r="AL643" s="3929"/>
      <c r="AM643" s="3929"/>
      <c r="AN643" s="4369"/>
      <c r="AO643" s="3930"/>
      <c r="AP643" s="3930"/>
      <c r="AR643" s="2548" t="s">
        <v>8921</v>
      </c>
      <c r="AU643" s="425" t="str">
        <f t="shared" si="10"/>
        <v>Please complete all cells in row</v>
      </c>
      <c r="AV643" s="3132">
        <v>2</v>
      </c>
    </row>
    <row r="644" spans="2:48" ht="15.75" customHeight="1">
      <c r="B644" s="2790" t="s">
        <v>8922</v>
      </c>
      <c r="C644" s="3655"/>
      <c r="D644" s="3655"/>
      <c r="E644" s="3655"/>
      <c r="F644" s="3655"/>
      <c r="G644" s="2792" t="s">
        <v>731</v>
      </c>
      <c r="H644" s="2792">
        <v>3</v>
      </c>
      <c r="I644" s="2801"/>
      <c r="J644" s="2801"/>
      <c r="K644" s="2801"/>
      <c r="L644" s="2801"/>
      <c r="M644" s="2801"/>
      <c r="N644" s="2801"/>
      <c r="O644" s="2802"/>
      <c r="P644" s="2800"/>
      <c r="Q644" s="2803"/>
      <c r="R644" s="2801"/>
      <c r="S644" s="2801"/>
      <c r="T644" s="2801"/>
      <c r="U644" s="2801"/>
      <c r="V644" s="2801"/>
      <c r="W644" s="2802"/>
      <c r="Y644" s="3928"/>
      <c r="Z644" s="3929"/>
      <c r="AA644" s="3929"/>
      <c r="AB644" s="3929"/>
      <c r="AC644" s="3929"/>
      <c r="AD644" s="3929"/>
      <c r="AE644" s="3929"/>
      <c r="AF644" s="3929"/>
      <c r="AG644" s="3929"/>
      <c r="AH644" s="3929"/>
      <c r="AI644" s="3929"/>
      <c r="AJ644" s="3929"/>
      <c r="AK644" s="3929"/>
      <c r="AL644" s="3929"/>
      <c r="AM644" s="3929"/>
      <c r="AN644" s="4369"/>
      <c r="AO644" s="3930"/>
      <c r="AP644" s="3930"/>
      <c r="AR644" s="2548" t="s">
        <v>8923</v>
      </c>
      <c r="AU644" s="425" t="str">
        <f t="shared" si="10"/>
        <v>Please complete all cells in row</v>
      </c>
      <c r="AV644" s="3132">
        <v>2</v>
      </c>
    </row>
    <row r="645" spans="2:48" ht="15.75" customHeight="1">
      <c r="B645" s="2790" t="s">
        <v>8924</v>
      </c>
      <c r="C645" s="3655"/>
      <c r="D645" s="3655"/>
      <c r="E645" s="3655"/>
      <c r="F645" s="3655"/>
      <c r="G645" s="2792" t="s">
        <v>731</v>
      </c>
      <c r="H645" s="2792">
        <v>3</v>
      </c>
      <c r="I645" s="2801"/>
      <c r="J645" s="2801"/>
      <c r="K645" s="2801"/>
      <c r="L645" s="2801"/>
      <c r="M645" s="2801"/>
      <c r="N645" s="2801"/>
      <c r="O645" s="2802"/>
      <c r="P645" s="2800"/>
      <c r="Q645" s="2803"/>
      <c r="R645" s="2801"/>
      <c r="S645" s="2801"/>
      <c r="T645" s="2801"/>
      <c r="U645" s="2801"/>
      <c r="V645" s="2801"/>
      <c r="W645" s="2802"/>
      <c r="Y645" s="3928"/>
      <c r="Z645" s="3929"/>
      <c r="AA645" s="3929"/>
      <c r="AB645" s="3929"/>
      <c r="AC645" s="3929"/>
      <c r="AD645" s="3929"/>
      <c r="AE645" s="3929"/>
      <c r="AF645" s="3929"/>
      <c r="AG645" s="3929"/>
      <c r="AH645" s="3929"/>
      <c r="AI645" s="3929"/>
      <c r="AJ645" s="3929"/>
      <c r="AK645" s="3929"/>
      <c r="AL645" s="3929"/>
      <c r="AM645" s="3929"/>
      <c r="AN645" s="4369"/>
      <c r="AO645" s="3930"/>
      <c r="AP645" s="3930"/>
      <c r="AR645" s="2548" t="s">
        <v>8925</v>
      </c>
      <c r="AU645" s="425" t="str">
        <f t="shared" si="10"/>
        <v>Please complete all cells in row</v>
      </c>
      <c r="AV645" s="3132">
        <v>2</v>
      </c>
    </row>
    <row r="646" spans="2:48" ht="15.75" customHeight="1">
      <c r="B646" s="2790" t="s">
        <v>8926</v>
      </c>
      <c r="C646" s="3655"/>
      <c r="D646" s="3655"/>
      <c r="E646" s="3655"/>
      <c r="F646" s="3655"/>
      <c r="G646" s="2792" t="s">
        <v>731</v>
      </c>
      <c r="H646" s="2792">
        <v>3</v>
      </c>
      <c r="I646" s="2801"/>
      <c r="J646" s="2801"/>
      <c r="K646" s="2801"/>
      <c r="L646" s="2801"/>
      <c r="M646" s="2801"/>
      <c r="N646" s="2801"/>
      <c r="O646" s="2802"/>
      <c r="P646" s="2800"/>
      <c r="Q646" s="2803"/>
      <c r="R646" s="2801"/>
      <c r="S646" s="2801"/>
      <c r="T646" s="2801"/>
      <c r="U646" s="2801"/>
      <c r="V646" s="2801"/>
      <c r="W646" s="2802"/>
      <c r="Y646" s="3928"/>
      <c r="Z646" s="3929"/>
      <c r="AA646" s="3929"/>
      <c r="AB646" s="3929"/>
      <c r="AC646" s="3929"/>
      <c r="AD646" s="3929"/>
      <c r="AE646" s="3929"/>
      <c r="AF646" s="3929"/>
      <c r="AG646" s="3929"/>
      <c r="AH646" s="3929"/>
      <c r="AI646" s="3929"/>
      <c r="AJ646" s="3929"/>
      <c r="AK646" s="3929"/>
      <c r="AL646" s="3931"/>
      <c r="AM646" s="3929"/>
      <c r="AN646" s="4369"/>
      <c r="AO646" s="3930"/>
      <c r="AP646" s="3930"/>
      <c r="AR646" s="2548" t="s">
        <v>8927</v>
      </c>
      <c r="AU646" s="425" t="str">
        <f t="shared" si="10"/>
        <v>Please complete all cells in row</v>
      </c>
      <c r="AV646" s="3132">
        <v>2</v>
      </c>
    </row>
    <row r="647" spans="2:48" ht="15.75" customHeight="1">
      <c r="B647" s="2790" t="s">
        <v>8928</v>
      </c>
      <c r="C647" s="3655"/>
      <c r="D647" s="3655"/>
      <c r="E647" s="3655"/>
      <c r="F647" s="3655"/>
      <c r="G647" s="2792" t="s">
        <v>731</v>
      </c>
      <c r="H647" s="2792">
        <v>3</v>
      </c>
      <c r="I647" s="2801"/>
      <c r="J647" s="2801"/>
      <c r="K647" s="2801"/>
      <c r="L647" s="2801"/>
      <c r="M647" s="2801"/>
      <c r="N647" s="2801"/>
      <c r="O647" s="2802"/>
      <c r="P647" s="2800"/>
      <c r="Q647" s="2803"/>
      <c r="R647" s="2801"/>
      <c r="S647" s="2801"/>
      <c r="T647" s="2801"/>
      <c r="U647" s="2801"/>
      <c r="V647" s="2801"/>
      <c r="W647" s="2802"/>
      <c r="Y647" s="3928"/>
      <c r="Z647" s="3929"/>
      <c r="AA647" s="3929"/>
      <c r="AB647" s="3929"/>
      <c r="AC647" s="3929"/>
      <c r="AD647" s="3929"/>
      <c r="AE647" s="3929"/>
      <c r="AF647" s="3929"/>
      <c r="AG647" s="3929"/>
      <c r="AH647" s="3929"/>
      <c r="AI647" s="3929"/>
      <c r="AJ647" s="3929"/>
      <c r="AK647" s="3929"/>
      <c r="AL647" s="3929"/>
      <c r="AM647" s="3929"/>
      <c r="AN647" s="4369"/>
      <c r="AO647" s="3930"/>
      <c r="AP647" s="3930"/>
      <c r="AR647" s="2548" t="s">
        <v>8929</v>
      </c>
      <c r="AU647" s="425" t="str">
        <f t="shared" si="10"/>
        <v>Please complete all cells in row</v>
      </c>
      <c r="AV647" s="3132">
        <v>2</v>
      </c>
    </row>
    <row r="648" spans="2:48" ht="15.75" customHeight="1">
      <c r="B648" s="2790" t="s">
        <v>8930</v>
      </c>
      <c r="C648" s="3655"/>
      <c r="D648" s="3655"/>
      <c r="E648" s="3655"/>
      <c r="F648" s="3655"/>
      <c r="G648" s="2792" t="s">
        <v>731</v>
      </c>
      <c r="H648" s="2792">
        <v>3</v>
      </c>
      <c r="I648" s="2801"/>
      <c r="J648" s="2801"/>
      <c r="K648" s="2801"/>
      <c r="L648" s="2801"/>
      <c r="M648" s="2801"/>
      <c r="N648" s="2801"/>
      <c r="O648" s="2802"/>
      <c r="P648" s="2800"/>
      <c r="Q648" s="2803"/>
      <c r="R648" s="2801"/>
      <c r="S648" s="2801"/>
      <c r="T648" s="2801"/>
      <c r="U648" s="2801"/>
      <c r="V648" s="2801"/>
      <c r="W648" s="2802"/>
      <c r="Y648" s="3928"/>
      <c r="Z648" s="3929"/>
      <c r="AA648" s="3929"/>
      <c r="AB648" s="3929"/>
      <c r="AC648" s="3929"/>
      <c r="AD648" s="3929"/>
      <c r="AE648" s="3929"/>
      <c r="AF648" s="3929"/>
      <c r="AG648" s="3929"/>
      <c r="AH648" s="3929"/>
      <c r="AI648" s="3929"/>
      <c r="AJ648" s="3929"/>
      <c r="AK648" s="3929"/>
      <c r="AL648" s="3929"/>
      <c r="AM648" s="3929"/>
      <c r="AN648" s="4369"/>
      <c r="AO648" s="3930"/>
      <c r="AP648" s="3930"/>
      <c r="AR648" s="2548" t="s">
        <v>8931</v>
      </c>
      <c r="AU648" s="425" t="str">
        <f t="shared" ref="AU648:AU707" si="11">IF( COUNTBLANK(I648:AP648) = AV648, 0, rngIncomplete )</f>
        <v>Please complete all cells in row</v>
      </c>
      <c r="AV648" s="3132">
        <v>2</v>
      </c>
    </row>
    <row r="649" spans="2:48" ht="15.75" customHeight="1">
      <c r="B649" s="2790" t="s">
        <v>8932</v>
      </c>
      <c r="C649" s="3655"/>
      <c r="D649" s="3655"/>
      <c r="E649" s="3655"/>
      <c r="F649" s="3655"/>
      <c r="G649" s="2792" t="s">
        <v>731</v>
      </c>
      <c r="H649" s="2792">
        <v>3</v>
      </c>
      <c r="I649" s="2801"/>
      <c r="J649" s="2801"/>
      <c r="K649" s="2801"/>
      <c r="L649" s="2801"/>
      <c r="M649" s="2801"/>
      <c r="N649" s="2801"/>
      <c r="O649" s="2802"/>
      <c r="P649" s="2800"/>
      <c r="Q649" s="2803"/>
      <c r="R649" s="2801"/>
      <c r="S649" s="2801"/>
      <c r="T649" s="2801"/>
      <c r="U649" s="2801"/>
      <c r="V649" s="2801"/>
      <c r="W649" s="2802"/>
      <c r="Y649" s="3928"/>
      <c r="Z649" s="3929"/>
      <c r="AA649" s="3929"/>
      <c r="AB649" s="3929"/>
      <c r="AC649" s="3929"/>
      <c r="AD649" s="3929"/>
      <c r="AE649" s="3929"/>
      <c r="AF649" s="3929"/>
      <c r="AG649" s="3929"/>
      <c r="AH649" s="3929"/>
      <c r="AI649" s="3929"/>
      <c r="AJ649" s="3929"/>
      <c r="AK649" s="3929"/>
      <c r="AL649" s="3929"/>
      <c r="AM649" s="3929"/>
      <c r="AN649" s="4369"/>
      <c r="AO649" s="3930"/>
      <c r="AP649" s="3930"/>
      <c r="AR649" s="2548" t="s">
        <v>8933</v>
      </c>
      <c r="AU649" s="425" t="str">
        <f t="shared" si="11"/>
        <v>Please complete all cells in row</v>
      </c>
      <c r="AV649" s="3132">
        <v>2</v>
      </c>
    </row>
    <row r="650" spans="2:48" ht="15.75" customHeight="1">
      <c r="B650" s="2790" t="s">
        <v>8934</v>
      </c>
      <c r="C650" s="3655"/>
      <c r="D650" s="3655"/>
      <c r="E650" s="3655"/>
      <c r="F650" s="3655"/>
      <c r="G650" s="2792" t="s">
        <v>731</v>
      </c>
      <c r="H650" s="2792">
        <v>3</v>
      </c>
      <c r="I650" s="2801"/>
      <c r="J650" s="2801"/>
      <c r="K650" s="2801"/>
      <c r="L650" s="2801"/>
      <c r="M650" s="2801"/>
      <c r="N650" s="2801"/>
      <c r="O650" s="2802"/>
      <c r="P650" s="2800"/>
      <c r="Q650" s="2803"/>
      <c r="R650" s="2801"/>
      <c r="S650" s="2801"/>
      <c r="T650" s="2801"/>
      <c r="U650" s="2801"/>
      <c r="V650" s="2801"/>
      <c r="W650" s="2802"/>
      <c r="Y650" s="3928"/>
      <c r="Z650" s="3929"/>
      <c r="AA650" s="3929"/>
      <c r="AB650" s="3929"/>
      <c r="AC650" s="3929"/>
      <c r="AD650" s="3929"/>
      <c r="AE650" s="3929"/>
      <c r="AF650" s="3929"/>
      <c r="AG650" s="3929"/>
      <c r="AH650" s="3929"/>
      <c r="AI650" s="3929"/>
      <c r="AJ650" s="3929"/>
      <c r="AK650" s="3929"/>
      <c r="AL650" s="3929"/>
      <c r="AM650" s="3929"/>
      <c r="AN650" s="4369"/>
      <c r="AO650" s="3930"/>
      <c r="AP650" s="3930"/>
      <c r="AR650" s="2548" t="s">
        <v>8935</v>
      </c>
      <c r="AU650" s="425" t="str">
        <f t="shared" si="11"/>
        <v>Please complete all cells in row</v>
      </c>
      <c r="AV650" s="3132">
        <v>2</v>
      </c>
    </row>
    <row r="651" spans="2:48" ht="15.75" customHeight="1">
      <c r="B651" s="2790" t="s">
        <v>8936</v>
      </c>
      <c r="C651" s="3655"/>
      <c r="D651" s="3655"/>
      <c r="E651" s="3655"/>
      <c r="F651" s="3655"/>
      <c r="G651" s="2792" t="s">
        <v>731</v>
      </c>
      <c r="H651" s="2792">
        <v>3</v>
      </c>
      <c r="I651" s="2801"/>
      <c r="J651" s="2801"/>
      <c r="K651" s="2801"/>
      <c r="L651" s="2801"/>
      <c r="M651" s="2801"/>
      <c r="N651" s="2801"/>
      <c r="O651" s="2802"/>
      <c r="P651" s="2800"/>
      <c r="Q651" s="2803"/>
      <c r="R651" s="2801"/>
      <c r="S651" s="2801"/>
      <c r="T651" s="2801"/>
      <c r="U651" s="2801"/>
      <c r="V651" s="2801"/>
      <c r="W651" s="2802"/>
      <c r="Y651" s="3928"/>
      <c r="Z651" s="3929"/>
      <c r="AA651" s="3929"/>
      <c r="AB651" s="3929"/>
      <c r="AC651" s="3929"/>
      <c r="AD651" s="3929"/>
      <c r="AE651" s="3929"/>
      <c r="AF651" s="3929"/>
      <c r="AG651" s="3929"/>
      <c r="AH651" s="3929"/>
      <c r="AI651" s="3929"/>
      <c r="AJ651" s="3929"/>
      <c r="AK651" s="3929"/>
      <c r="AL651" s="3929"/>
      <c r="AM651" s="3929"/>
      <c r="AN651" s="4369"/>
      <c r="AO651" s="3930"/>
      <c r="AP651" s="3930"/>
      <c r="AR651" s="2548" t="s">
        <v>8937</v>
      </c>
      <c r="AU651" s="425" t="str">
        <f t="shared" si="11"/>
        <v>Please complete all cells in row</v>
      </c>
      <c r="AV651" s="3132">
        <v>2</v>
      </c>
    </row>
    <row r="652" spans="2:48" ht="15.75" customHeight="1">
      <c r="B652" s="2790" t="s">
        <v>8938</v>
      </c>
      <c r="C652" s="3655"/>
      <c r="D652" s="3655"/>
      <c r="E652" s="3655"/>
      <c r="F652" s="3655"/>
      <c r="G652" s="2792" t="s">
        <v>731</v>
      </c>
      <c r="H652" s="2792">
        <v>3</v>
      </c>
      <c r="I652" s="2801"/>
      <c r="J652" s="2801"/>
      <c r="K652" s="2801"/>
      <c r="L652" s="2801"/>
      <c r="M652" s="2801"/>
      <c r="N652" s="2801"/>
      <c r="O652" s="2802"/>
      <c r="P652" s="2800"/>
      <c r="Q652" s="2803"/>
      <c r="R652" s="2801"/>
      <c r="S652" s="2801"/>
      <c r="T652" s="2801"/>
      <c r="U652" s="2801"/>
      <c r="V652" s="2801"/>
      <c r="W652" s="2802"/>
      <c r="Y652" s="3928"/>
      <c r="Z652" s="3929"/>
      <c r="AA652" s="3929"/>
      <c r="AB652" s="3929"/>
      <c r="AC652" s="3929"/>
      <c r="AD652" s="3929"/>
      <c r="AE652" s="3929"/>
      <c r="AF652" s="3929"/>
      <c r="AG652" s="3929"/>
      <c r="AH652" s="3929"/>
      <c r="AI652" s="3929"/>
      <c r="AJ652" s="3929"/>
      <c r="AK652" s="3929"/>
      <c r="AL652" s="3931"/>
      <c r="AM652" s="3929"/>
      <c r="AN652" s="4369"/>
      <c r="AO652" s="3930"/>
      <c r="AP652" s="3930"/>
      <c r="AR652" s="2548" t="s">
        <v>8939</v>
      </c>
      <c r="AU652" s="425" t="str">
        <f t="shared" si="11"/>
        <v>Please complete all cells in row</v>
      </c>
      <c r="AV652" s="3132">
        <v>2</v>
      </c>
    </row>
    <row r="653" spans="2:48" ht="15.75" customHeight="1">
      <c r="B653" s="2790" t="s">
        <v>8940</v>
      </c>
      <c r="C653" s="3655"/>
      <c r="D653" s="3655"/>
      <c r="E653" s="3655"/>
      <c r="F653" s="3655"/>
      <c r="G653" s="2792" t="s">
        <v>731</v>
      </c>
      <c r="H653" s="2792">
        <v>3</v>
      </c>
      <c r="I653" s="2801"/>
      <c r="J653" s="2801"/>
      <c r="K653" s="2801"/>
      <c r="L653" s="2801"/>
      <c r="M653" s="2801"/>
      <c r="N653" s="2801"/>
      <c r="O653" s="2802"/>
      <c r="P653" s="2800"/>
      <c r="Q653" s="2803"/>
      <c r="R653" s="2801"/>
      <c r="S653" s="2801"/>
      <c r="T653" s="2801"/>
      <c r="U653" s="2801"/>
      <c r="V653" s="2801"/>
      <c r="W653" s="2802"/>
      <c r="Y653" s="3928"/>
      <c r="Z653" s="3929"/>
      <c r="AA653" s="3929"/>
      <c r="AB653" s="3929"/>
      <c r="AC653" s="3929"/>
      <c r="AD653" s="3929"/>
      <c r="AE653" s="3929"/>
      <c r="AF653" s="3929"/>
      <c r="AG653" s="3929"/>
      <c r="AH653" s="3929"/>
      <c r="AI653" s="3929"/>
      <c r="AJ653" s="3929"/>
      <c r="AK653" s="3929"/>
      <c r="AL653" s="3931"/>
      <c r="AM653" s="3929"/>
      <c r="AN653" s="4369"/>
      <c r="AO653" s="3930"/>
      <c r="AP653" s="3930"/>
      <c r="AR653" s="2548" t="s">
        <v>8941</v>
      </c>
      <c r="AU653" s="425" t="str">
        <f t="shared" si="11"/>
        <v>Please complete all cells in row</v>
      </c>
      <c r="AV653" s="3132">
        <v>2</v>
      </c>
    </row>
    <row r="654" spans="2:48" ht="15.75" customHeight="1">
      <c r="B654" s="2790" t="s">
        <v>8942</v>
      </c>
      <c r="C654" s="3655"/>
      <c r="D654" s="3655"/>
      <c r="E654" s="3655"/>
      <c r="F654" s="3655"/>
      <c r="G654" s="2792" t="s">
        <v>731</v>
      </c>
      <c r="H654" s="2792">
        <v>3</v>
      </c>
      <c r="I654" s="2801"/>
      <c r="J654" s="2801"/>
      <c r="K654" s="2801"/>
      <c r="L654" s="2801"/>
      <c r="M654" s="2801"/>
      <c r="N654" s="2801"/>
      <c r="O654" s="2802"/>
      <c r="P654" s="2800"/>
      <c r="Q654" s="2803"/>
      <c r="R654" s="2801"/>
      <c r="S654" s="2801"/>
      <c r="T654" s="2801"/>
      <c r="U654" s="2801"/>
      <c r="V654" s="2801"/>
      <c r="W654" s="2802"/>
      <c r="Y654" s="3928"/>
      <c r="Z654" s="3929"/>
      <c r="AA654" s="3929"/>
      <c r="AB654" s="3929"/>
      <c r="AC654" s="3929"/>
      <c r="AD654" s="3929"/>
      <c r="AE654" s="3929"/>
      <c r="AF654" s="3929"/>
      <c r="AG654" s="3929"/>
      <c r="AH654" s="3929"/>
      <c r="AI654" s="3929"/>
      <c r="AJ654" s="3929"/>
      <c r="AK654" s="3929"/>
      <c r="AL654" s="3929"/>
      <c r="AM654" s="3929"/>
      <c r="AN654" s="4369"/>
      <c r="AO654" s="3930"/>
      <c r="AP654" s="3930"/>
      <c r="AR654" s="2548" t="s">
        <v>8943</v>
      </c>
      <c r="AU654" s="425" t="str">
        <f t="shared" si="11"/>
        <v>Please complete all cells in row</v>
      </c>
      <c r="AV654" s="3132">
        <v>2</v>
      </c>
    </row>
    <row r="655" spans="2:48" ht="15.75" customHeight="1">
      <c r="B655" s="2790" t="s">
        <v>8944</v>
      </c>
      <c r="C655" s="3655"/>
      <c r="D655" s="3655"/>
      <c r="E655" s="3655"/>
      <c r="F655" s="3655"/>
      <c r="G655" s="2792" t="s">
        <v>731</v>
      </c>
      <c r="H655" s="2792">
        <v>3</v>
      </c>
      <c r="I655" s="2801"/>
      <c r="J655" s="2801"/>
      <c r="K655" s="2801"/>
      <c r="L655" s="2801"/>
      <c r="M655" s="2801"/>
      <c r="N655" s="2801"/>
      <c r="O655" s="2802"/>
      <c r="P655" s="2800"/>
      <c r="Q655" s="2803"/>
      <c r="R655" s="2801"/>
      <c r="S655" s="2801"/>
      <c r="T655" s="2801"/>
      <c r="U655" s="2801"/>
      <c r="V655" s="2801"/>
      <c r="W655" s="2802"/>
      <c r="Y655" s="3928"/>
      <c r="Z655" s="3929"/>
      <c r="AA655" s="3929"/>
      <c r="AB655" s="3929"/>
      <c r="AC655" s="3929"/>
      <c r="AD655" s="3929"/>
      <c r="AE655" s="3929"/>
      <c r="AF655" s="3929"/>
      <c r="AG655" s="3929"/>
      <c r="AH655" s="3929"/>
      <c r="AI655" s="3929"/>
      <c r="AJ655" s="3929"/>
      <c r="AK655" s="3929"/>
      <c r="AL655" s="3929"/>
      <c r="AM655" s="3929"/>
      <c r="AN655" s="4369"/>
      <c r="AO655" s="3930"/>
      <c r="AP655" s="3930"/>
      <c r="AR655" s="2548" t="s">
        <v>8945</v>
      </c>
      <c r="AU655" s="425" t="str">
        <f t="shared" si="11"/>
        <v>Please complete all cells in row</v>
      </c>
      <c r="AV655" s="3132">
        <v>2</v>
      </c>
    </row>
    <row r="656" spans="2:48" ht="15.75" customHeight="1">
      <c r="B656" s="2790" t="s">
        <v>8946</v>
      </c>
      <c r="C656" s="3655"/>
      <c r="D656" s="3655"/>
      <c r="E656" s="3655"/>
      <c r="F656" s="3655"/>
      <c r="G656" s="2792" t="s">
        <v>731</v>
      </c>
      <c r="H656" s="2792">
        <v>3</v>
      </c>
      <c r="I656" s="2801"/>
      <c r="J656" s="2801"/>
      <c r="K656" s="2801"/>
      <c r="L656" s="2801"/>
      <c r="M656" s="2801"/>
      <c r="N656" s="2801"/>
      <c r="O656" s="2802"/>
      <c r="P656" s="2800"/>
      <c r="Q656" s="2803"/>
      <c r="R656" s="2801"/>
      <c r="S656" s="2801"/>
      <c r="T656" s="2801"/>
      <c r="U656" s="2801"/>
      <c r="V656" s="2801"/>
      <c r="W656" s="2802"/>
      <c r="Y656" s="3928"/>
      <c r="Z656" s="3929"/>
      <c r="AA656" s="3929"/>
      <c r="AB656" s="3929"/>
      <c r="AC656" s="3929"/>
      <c r="AD656" s="3929"/>
      <c r="AE656" s="3929"/>
      <c r="AF656" s="3929"/>
      <c r="AG656" s="3929"/>
      <c r="AH656" s="3929"/>
      <c r="AI656" s="3929"/>
      <c r="AJ656" s="3929"/>
      <c r="AK656" s="3929"/>
      <c r="AL656" s="3931"/>
      <c r="AM656" s="3929"/>
      <c r="AN656" s="4369"/>
      <c r="AO656" s="3930"/>
      <c r="AP656" s="3930"/>
      <c r="AR656" s="2548" t="s">
        <v>8947</v>
      </c>
      <c r="AU656" s="425" t="str">
        <f t="shared" si="11"/>
        <v>Please complete all cells in row</v>
      </c>
      <c r="AV656" s="3132">
        <v>2</v>
      </c>
    </row>
    <row r="657" spans="2:48" ht="15.75" customHeight="1">
      <c r="B657" s="2790" t="s">
        <v>8948</v>
      </c>
      <c r="C657" s="3655"/>
      <c r="D657" s="3655"/>
      <c r="E657" s="3655"/>
      <c r="F657" s="3655"/>
      <c r="G657" s="2792" t="s">
        <v>731</v>
      </c>
      <c r="H657" s="2792">
        <v>3</v>
      </c>
      <c r="I657" s="2801"/>
      <c r="J657" s="2801"/>
      <c r="K657" s="2801"/>
      <c r="L657" s="2801"/>
      <c r="M657" s="2801"/>
      <c r="N657" s="2801"/>
      <c r="O657" s="2802"/>
      <c r="P657" s="2800"/>
      <c r="Q657" s="2803"/>
      <c r="R657" s="2801"/>
      <c r="S657" s="2801"/>
      <c r="T657" s="2801"/>
      <c r="U657" s="2801"/>
      <c r="V657" s="2801"/>
      <c r="W657" s="2802"/>
      <c r="Y657" s="3928"/>
      <c r="Z657" s="3929"/>
      <c r="AA657" s="3929"/>
      <c r="AB657" s="3929"/>
      <c r="AC657" s="3929"/>
      <c r="AD657" s="3929"/>
      <c r="AE657" s="3929"/>
      <c r="AF657" s="3929"/>
      <c r="AG657" s="3929"/>
      <c r="AH657" s="3929"/>
      <c r="AI657" s="3929"/>
      <c r="AJ657" s="3929"/>
      <c r="AK657" s="3929"/>
      <c r="AL657" s="3929"/>
      <c r="AM657" s="3929"/>
      <c r="AN657" s="4369"/>
      <c r="AO657" s="3930"/>
      <c r="AP657" s="3930"/>
      <c r="AR657" s="2548" t="s">
        <v>8949</v>
      </c>
      <c r="AU657" s="425" t="str">
        <f t="shared" si="11"/>
        <v>Please complete all cells in row</v>
      </c>
      <c r="AV657" s="3132">
        <v>2</v>
      </c>
    </row>
    <row r="658" spans="2:48" ht="15.75" customHeight="1">
      <c r="B658" s="2790" t="s">
        <v>8950</v>
      </c>
      <c r="C658" s="3655"/>
      <c r="D658" s="3655"/>
      <c r="E658" s="3655"/>
      <c r="F658" s="3655"/>
      <c r="G658" s="2792" t="s">
        <v>731</v>
      </c>
      <c r="H658" s="2792">
        <v>3</v>
      </c>
      <c r="I658" s="2801"/>
      <c r="J658" s="2801"/>
      <c r="K658" s="2801"/>
      <c r="L658" s="2801"/>
      <c r="M658" s="2801"/>
      <c r="N658" s="2801"/>
      <c r="O658" s="2802"/>
      <c r="P658" s="2800"/>
      <c r="Q658" s="2803"/>
      <c r="R658" s="2801"/>
      <c r="S658" s="2801"/>
      <c r="T658" s="2801"/>
      <c r="U658" s="2801"/>
      <c r="V658" s="2801"/>
      <c r="W658" s="2802"/>
      <c r="Y658" s="3928"/>
      <c r="Z658" s="3929"/>
      <c r="AA658" s="3929"/>
      <c r="AB658" s="3929"/>
      <c r="AC658" s="3929"/>
      <c r="AD658" s="3929"/>
      <c r="AE658" s="3929"/>
      <c r="AF658" s="3929"/>
      <c r="AG658" s="3929"/>
      <c r="AH658" s="3929"/>
      <c r="AI658" s="3929"/>
      <c r="AJ658" s="3929"/>
      <c r="AK658" s="3929"/>
      <c r="AL658" s="3929"/>
      <c r="AM658" s="3929"/>
      <c r="AN658" s="4369"/>
      <c r="AO658" s="3930"/>
      <c r="AP658" s="3930"/>
      <c r="AR658" s="2548" t="s">
        <v>8951</v>
      </c>
      <c r="AU658" s="425" t="str">
        <f t="shared" si="11"/>
        <v>Please complete all cells in row</v>
      </c>
      <c r="AV658" s="3132">
        <v>2</v>
      </c>
    </row>
    <row r="659" spans="2:48" ht="15.75" customHeight="1">
      <c r="B659" s="2790" t="s">
        <v>8952</v>
      </c>
      <c r="C659" s="3655"/>
      <c r="D659" s="3655"/>
      <c r="E659" s="3655"/>
      <c r="F659" s="3655"/>
      <c r="G659" s="2792" t="s">
        <v>731</v>
      </c>
      <c r="H659" s="2792">
        <v>3</v>
      </c>
      <c r="I659" s="2801"/>
      <c r="J659" s="2801"/>
      <c r="K659" s="2801"/>
      <c r="L659" s="2801"/>
      <c r="M659" s="2801"/>
      <c r="N659" s="2801"/>
      <c r="O659" s="2802"/>
      <c r="P659" s="2800"/>
      <c r="Q659" s="2803"/>
      <c r="R659" s="2801"/>
      <c r="S659" s="2801"/>
      <c r="T659" s="2801"/>
      <c r="U659" s="2801"/>
      <c r="V659" s="2801"/>
      <c r="W659" s="2802"/>
      <c r="Y659" s="3928"/>
      <c r="Z659" s="3929"/>
      <c r="AA659" s="3929"/>
      <c r="AB659" s="3929"/>
      <c r="AC659" s="3929"/>
      <c r="AD659" s="3929"/>
      <c r="AE659" s="3929"/>
      <c r="AF659" s="3929"/>
      <c r="AG659" s="3929"/>
      <c r="AH659" s="3929"/>
      <c r="AI659" s="3929"/>
      <c r="AJ659" s="3929"/>
      <c r="AK659" s="3929"/>
      <c r="AL659" s="3929"/>
      <c r="AM659" s="3929"/>
      <c r="AN659" s="4369"/>
      <c r="AO659" s="3930"/>
      <c r="AP659" s="3930"/>
      <c r="AR659" s="2548" t="s">
        <v>8953</v>
      </c>
      <c r="AU659" s="425" t="str">
        <f t="shared" si="11"/>
        <v>Please complete all cells in row</v>
      </c>
      <c r="AV659" s="3132">
        <v>2</v>
      </c>
    </row>
    <row r="660" spans="2:48" ht="15.75" customHeight="1">
      <c r="B660" s="2790" t="s">
        <v>8954</v>
      </c>
      <c r="C660" s="3655"/>
      <c r="D660" s="3655"/>
      <c r="E660" s="3655"/>
      <c r="F660" s="3655"/>
      <c r="G660" s="2792" t="s">
        <v>731</v>
      </c>
      <c r="H660" s="2792">
        <v>3</v>
      </c>
      <c r="I660" s="2801"/>
      <c r="J660" s="2801"/>
      <c r="K660" s="2801"/>
      <c r="L660" s="2801"/>
      <c r="M660" s="2801"/>
      <c r="N660" s="2801"/>
      <c r="O660" s="2802"/>
      <c r="P660" s="2800"/>
      <c r="Q660" s="2803"/>
      <c r="R660" s="2801"/>
      <c r="S660" s="2801"/>
      <c r="T660" s="2801"/>
      <c r="U660" s="2801"/>
      <c r="V660" s="2801"/>
      <c r="W660" s="2802"/>
      <c r="Y660" s="3928"/>
      <c r="Z660" s="3929"/>
      <c r="AA660" s="3929"/>
      <c r="AB660" s="3929"/>
      <c r="AC660" s="3929"/>
      <c r="AD660" s="3929"/>
      <c r="AE660" s="3929"/>
      <c r="AF660" s="3929"/>
      <c r="AG660" s="3929"/>
      <c r="AH660" s="3929"/>
      <c r="AI660" s="3929"/>
      <c r="AJ660" s="3929"/>
      <c r="AK660" s="3929"/>
      <c r="AL660" s="3931"/>
      <c r="AM660" s="3929"/>
      <c r="AN660" s="4369"/>
      <c r="AO660" s="3930"/>
      <c r="AP660" s="3930"/>
      <c r="AR660" s="2548" t="s">
        <v>8955</v>
      </c>
      <c r="AU660" s="425" t="str">
        <f t="shared" si="11"/>
        <v>Please complete all cells in row</v>
      </c>
      <c r="AV660" s="3132">
        <v>2</v>
      </c>
    </row>
    <row r="661" spans="2:48" ht="15.75" customHeight="1">
      <c r="B661" s="2790" t="s">
        <v>8956</v>
      </c>
      <c r="C661" s="3655"/>
      <c r="D661" s="3655"/>
      <c r="E661" s="3655"/>
      <c r="F661" s="3655"/>
      <c r="G661" s="2792" t="s">
        <v>731</v>
      </c>
      <c r="H661" s="2792">
        <v>3</v>
      </c>
      <c r="I661" s="2801"/>
      <c r="J661" s="2801"/>
      <c r="K661" s="2801"/>
      <c r="L661" s="2801"/>
      <c r="M661" s="2801"/>
      <c r="N661" s="2801"/>
      <c r="O661" s="2802"/>
      <c r="P661" s="2800"/>
      <c r="Q661" s="2803"/>
      <c r="R661" s="2801"/>
      <c r="S661" s="2801"/>
      <c r="T661" s="2801"/>
      <c r="U661" s="2801"/>
      <c r="V661" s="2801"/>
      <c r="W661" s="2802"/>
      <c r="Y661" s="3928"/>
      <c r="Z661" s="3929"/>
      <c r="AA661" s="3929"/>
      <c r="AB661" s="3929"/>
      <c r="AC661" s="3929"/>
      <c r="AD661" s="3929"/>
      <c r="AE661" s="3929"/>
      <c r="AF661" s="3929"/>
      <c r="AG661" s="3929"/>
      <c r="AH661" s="3929"/>
      <c r="AI661" s="3929"/>
      <c r="AJ661" s="3929"/>
      <c r="AK661" s="3929"/>
      <c r="AL661" s="3931"/>
      <c r="AM661" s="3929"/>
      <c r="AN661" s="4369"/>
      <c r="AO661" s="3930"/>
      <c r="AP661" s="3930"/>
      <c r="AR661" s="2548" t="s">
        <v>8957</v>
      </c>
      <c r="AU661" s="425" t="str">
        <f t="shared" si="11"/>
        <v>Please complete all cells in row</v>
      </c>
      <c r="AV661" s="3132">
        <v>2</v>
      </c>
    </row>
    <row r="662" spans="2:48" ht="15.75" customHeight="1">
      <c r="B662" s="2790" t="s">
        <v>8958</v>
      </c>
      <c r="C662" s="3655"/>
      <c r="D662" s="3655"/>
      <c r="E662" s="3655"/>
      <c r="F662" s="3655"/>
      <c r="G662" s="2792" t="s">
        <v>731</v>
      </c>
      <c r="H662" s="2792">
        <v>3</v>
      </c>
      <c r="I662" s="2801"/>
      <c r="J662" s="2801"/>
      <c r="K662" s="2801"/>
      <c r="L662" s="2801"/>
      <c r="M662" s="2801"/>
      <c r="N662" s="2801"/>
      <c r="O662" s="2802"/>
      <c r="P662" s="2800"/>
      <c r="Q662" s="2803"/>
      <c r="R662" s="2801"/>
      <c r="S662" s="2801"/>
      <c r="T662" s="2801"/>
      <c r="U662" s="2801"/>
      <c r="V662" s="2801"/>
      <c r="W662" s="2802"/>
      <c r="Y662" s="3928"/>
      <c r="Z662" s="3929"/>
      <c r="AA662" s="3929"/>
      <c r="AB662" s="3929"/>
      <c r="AC662" s="3929"/>
      <c r="AD662" s="3929"/>
      <c r="AE662" s="3929"/>
      <c r="AF662" s="3929"/>
      <c r="AG662" s="3929"/>
      <c r="AH662" s="3929"/>
      <c r="AI662" s="3929"/>
      <c r="AJ662" s="3929"/>
      <c r="AK662" s="3929"/>
      <c r="AL662" s="3931"/>
      <c r="AM662" s="3929"/>
      <c r="AN662" s="4369"/>
      <c r="AO662" s="3930"/>
      <c r="AP662" s="3930"/>
      <c r="AR662" s="2548" t="s">
        <v>8959</v>
      </c>
      <c r="AU662" s="425" t="str">
        <f t="shared" si="11"/>
        <v>Please complete all cells in row</v>
      </c>
      <c r="AV662" s="3132">
        <v>2</v>
      </c>
    </row>
    <row r="663" spans="2:48" ht="15.75" customHeight="1">
      <c r="B663" s="2790" t="s">
        <v>8960</v>
      </c>
      <c r="C663" s="3655"/>
      <c r="D663" s="3655"/>
      <c r="E663" s="3655"/>
      <c r="F663" s="3655"/>
      <c r="G663" s="2792" t="s">
        <v>731</v>
      </c>
      <c r="H663" s="2792">
        <v>3</v>
      </c>
      <c r="I663" s="2801"/>
      <c r="J663" s="2801"/>
      <c r="K663" s="2801"/>
      <c r="L663" s="2801"/>
      <c r="M663" s="2801"/>
      <c r="N663" s="2801"/>
      <c r="O663" s="2802"/>
      <c r="P663" s="2800"/>
      <c r="Q663" s="2803"/>
      <c r="R663" s="2801"/>
      <c r="S663" s="2801"/>
      <c r="T663" s="2801"/>
      <c r="U663" s="2801"/>
      <c r="V663" s="2801"/>
      <c r="W663" s="2802"/>
      <c r="Y663" s="3928"/>
      <c r="Z663" s="3929"/>
      <c r="AA663" s="3929"/>
      <c r="AB663" s="3929"/>
      <c r="AC663" s="3929"/>
      <c r="AD663" s="3929"/>
      <c r="AE663" s="3929"/>
      <c r="AF663" s="3929"/>
      <c r="AG663" s="3929"/>
      <c r="AH663" s="3929"/>
      <c r="AI663" s="3929"/>
      <c r="AJ663" s="3929"/>
      <c r="AK663" s="3929"/>
      <c r="AL663" s="3931"/>
      <c r="AM663" s="3929"/>
      <c r="AN663" s="4369"/>
      <c r="AO663" s="3930"/>
      <c r="AP663" s="3930"/>
      <c r="AR663" s="2548" t="s">
        <v>8961</v>
      </c>
      <c r="AU663" s="425" t="str">
        <f t="shared" si="11"/>
        <v>Please complete all cells in row</v>
      </c>
      <c r="AV663" s="3132">
        <v>2</v>
      </c>
    </row>
    <row r="664" spans="2:48" ht="15.75" customHeight="1">
      <c r="B664" s="2790" t="s">
        <v>8962</v>
      </c>
      <c r="C664" s="3655"/>
      <c r="D664" s="3655"/>
      <c r="E664" s="3655"/>
      <c r="F664" s="3655"/>
      <c r="G664" s="2792" t="s">
        <v>731</v>
      </c>
      <c r="H664" s="2792">
        <v>3</v>
      </c>
      <c r="I664" s="2801"/>
      <c r="J664" s="2801"/>
      <c r="K664" s="2801"/>
      <c r="L664" s="2801"/>
      <c r="M664" s="2801"/>
      <c r="N664" s="2801"/>
      <c r="O664" s="2802"/>
      <c r="P664" s="2800"/>
      <c r="Q664" s="2803"/>
      <c r="R664" s="2801"/>
      <c r="S664" s="2801"/>
      <c r="T664" s="2801"/>
      <c r="U664" s="2801"/>
      <c r="V664" s="2801"/>
      <c r="W664" s="2802"/>
      <c r="Y664" s="3928"/>
      <c r="Z664" s="3929"/>
      <c r="AA664" s="3929"/>
      <c r="AB664" s="3929"/>
      <c r="AC664" s="3929"/>
      <c r="AD664" s="3929"/>
      <c r="AE664" s="3929"/>
      <c r="AF664" s="3929"/>
      <c r="AG664" s="3929"/>
      <c r="AH664" s="3929"/>
      <c r="AI664" s="3929"/>
      <c r="AJ664" s="3929"/>
      <c r="AK664" s="3929"/>
      <c r="AL664" s="3931"/>
      <c r="AM664" s="3929"/>
      <c r="AN664" s="4369"/>
      <c r="AO664" s="3930"/>
      <c r="AP664" s="3930"/>
      <c r="AR664" s="2548" t="s">
        <v>8963</v>
      </c>
      <c r="AU664" s="425" t="str">
        <f t="shared" si="11"/>
        <v>Please complete all cells in row</v>
      </c>
      <c r="AV664" s="3132">
        <v>2</v>
      </c>
    </row>
    <row r="665" spans="2:48" ht="15.75" customHeight="1">
      <c r="B665" s="2790" t="s">
        <v>8964</v>
      </c>
      <c r="C665" s="3655"/>
      <c r="D665" s="3655"/>
      <c r="E665" s="3655"/>
      <c r="F665" s="3655"/>
      <c r="G665" s="2792" t="s">
        <v>731</v>
      </c>
      <c r="H665" s="2792">
        <v>3</v>
      </c>
      <c r="I665" s="2801"/>
      <c r="J665" s="2801"/>
      <c r="K665" s="2801"/>
      <c r="L665" s="2801"/>
      <c r="M665" s="2801"/>
      <c r="N665" s="2801"/>
      <c r="O665" s="2802"/>
      <c r="P665" s="2800"/>
      <c r="Q665" s="2803"/>
      <c r="R665" s="2801"/>
      <c r="S665" s="2801"/>
      <c r="T665" s="2801"/>
      <c r="U665" s="2801"/>
      <c r="V665" s="2801"/>
      <c r="W665" s="2802"/>
      <c r="Y665" s="3928"/>
      <c r="Z665" s="3929"/>
      <c r="AA665" s="3929"/>
      <c r="AB665" s="3929"/>
      <c r="AC665" s="3929"/>
      <c r="AD665" s="3929"/>
      <c r="AE665" s="3929"/>
      <c r="AF665" s="3929"/>
      <c r="AG665" s="3929"/>
      <c r="AH665" s="3929"/>
      <c r="AI665" s="3929"/>
      <c r="AJ665" s="3929"/>
      <c r="AK665" s="3929"/>
      <c r="AL665" s="3929"/>
      <c r="AM665" s="3929"/>
      <c r="AN665" s="4369"/>
      <c r="AO665" s="3930"/>
      <c r="AP665" s="3930"/>
      <c r="AR665" s="2548" t="s">
        <v>8965</v>
      </c>
      <c r="AU665" s="425" t="str">
        <f t="shared" si="11"/>
        <v>Please complete all cells in row</v>
      </c>
      <c r="AV665" s="3132">
        <v>2</v>
      </c>
    </row>
    <row r="666" spans="2:48" ht="15.75" customHeight="1">
      <c r="B666" s="2790" t="s">
        <v>8966</v>
      </c>
      <c r="C666" s="3655"/>
      <c r="D666" s="3655"/>
      <c r="E666" s="3655"/>
      <c r="F666" s="3655"/>
      <c r="G666" s="2792" t="s">
        <v>731</v>
      </c>
      <c r="H666" s="2792">
        <v>3</v>
      </c>
      <c r="I666" s="2801"/>
      <c r="J666" s="2801"/>
      <c r="K666" s="2801"/>
      <c r="L666" s="2801"/>
      <c r="M666" s="2801"/>
      <c r="N666" s="2801"/>
      <c r="O666" s="2802"/>
      <c r="P666" s="2800"/>
      <c r="Q666" s="2803"/>
      <c r="R666" s="2801"/>
      <c r="S666" s="2801"/>
      <c r="T666" s="2801"/>
      <c r="U666" s="2801"/>
      <c r="V666" s="2801"/>
      <c r="W666" s="2802"/>
      <c r="Y666" s="3928"/>
      <c r="Z666" s="3929"/>
      <c r="AA666" s="3929"/>
      <c r="AB666" s="3929"/>
      <c r="AC666" s="3929"/>
      <c r="AD666" s="3929"/>
      <c r="AE666" s="3929"/>
      <c r="AF666" s="3929"/>
      <c r="AG666" s="3929"/>
      <c r="AH666" s="3929"/>
      <c r="AI666" s="3929"/>
      <c r="AJ666" s="3929"/>
      <c r="AK666" s="3929"/>
      <c r="AL666" s="3929"/>
      <c r="AM666" s="3929"/>
      <c r="AN666" s="4369"/>
      <c r="AO666" s="3930"/>
      <c r="AP666" s="3930"/>
      <c r="AR666" s="2548" t="s">
        <v>8967</v>
      </c>
      <c r="AU666" s="425" t="str">
        <f t="shared" si="11"/>
        <v>Please complete all cells in row</v>
      </c>
      <c r="AV666" s="3132">
        <v>2</v>
      </c>
    </row>
    <row r="667" spans="2:48" ht="15.75" customHeight="1">
      <c r="B667" s="2790" t="s">
        <v>8968</v>
      </c>
      <c r="C667" s="3655"/>
      <c r="D667" s="3655"/>
      <c r="E667" s="3655"/>
      <c r="F667" s="3655"/>
      <c r="G667" s="2792" t="s">
        <v>731</v>
      </c>
      <c r="H667" s="2792">
        <v>3</v>
      </c>
      <c r="I667" s="2801"/>
      <c r="J667" s="2801"/>
      <c r="K667" s="2801"/>
      <c r="L667" s="2801"/>
      <c r="M667" s="2801"/>
      <c r="N667" s="2801"/>
      <c r="O667" s="2802"/>
      <c r="P667" s="2800"/>
      <c r="Q667" s="2803"/>
      <c r="R667" s="2801"/>
      <c r="S667" s="2801"/>
      <c r="T667" s="2801"/>
      <c r="U667" s="2801"/>
      <c r="V667" s="2801"/>
      <c r="W667" s="2802"/>
      <c r="Y667" s="3928"/>
      <c r="Z667" s="3929"/>
      <c r="AA667" s="3929"/>
      <c r="AB667" s="3929"/>
      <c r="AC667" s="3929"/>
      <c r="AD667" s="3929"/>
      <c r="AE667" s="3929"/>
      <c r="AF667" s="3929"/>
      <c r="AG667" s="3929"/>
      <c r="AH667" s="3929"/>
      <c r="AI667" s="3929"/>
      <c r="AJ667" s="3929"/>
      <c r="AK667" s="3929"/>
      <c r="AL667" s="3929"/>
      <c r="AM667" s="3929"/>
      <c r="AN667" s="4369"/>
      <c r="AO667" s="3930"/>
      <c r="AP667" s="3930"/>
      <c r="AR667" s="2548" t="s">
        <v>8969</v>
      </c>
      <c r="AU667" s="425" t="str">
        <f t="shared" si="11"/>
        <v>Please complete all cells in row</v>
      </c>
      <c r="AV667" s="3132">
        <v>2</v>
      </c>
    </row>
    <row r="668" spans="2:48" ht="15.75" customHeight="1">
      <c r="B668" s="2790" t="s">
        <v>8970</v>
      </c>
      <c r="C668" s="3655"/>
      <c r="D668" s="3655"/>
      <c r="E668" s="3655"/>
      <c r="F668" s="3655"/>
      <c r="G668" s="2792" t="s">
        <v>731</v>
      </c>
      <c r="H668" s="2792">
        <v>3</v>
      </c>
      <c r="I668" s="2801"/>
      <c r="J668" s="2801"/>
      <c r="K668" s="2801"/>
      <c r="L668" s="2801"/>
      <c r="M668" s="2801"/>
      <c r="N668" s="2801"/>
      <c r="O668" s="2802"/>
      <c r="P668" s="2800"/>
      <c r="Q668" s="2803"/>
      <c r="R668" s="2801"/>
      <c r="S668" s="2801"/>
      <c r="T668" s="2801"/>
      <c r="U668" s="2801"/>
      <c r="V668" s="2801"/>
      <c r="W668" s="2802"/>
      <c r="Y668" s="3928"/>
      <c r="Z668" s="3929"/>
      <c r="AA668" s="3929"/>
      <c r="AB668" s="3929"/>
      <c r="AC668" s="3929"/>
      <c r="AD668" s="3929"/>
      <c r="AE668" s="3929"/>
      <c r="AF668" s="3929"/>
      <c r="AG668" s="3929"/>
      <c r="AH668" s="3929"/>
      <c r="AI668" s="3929"/>
      <c r="AJ668" s="3929"/>
      <c r="AK668" s="3929"/>
      <c r="AL668" s="3929"/>
      <c r="AM668" s="3929"/>
      <c r="AN668" s="4369"/>
      <c r="AO668" s="3930"/>
      <c r="AP668" s="3930"/>
      <c r="AR668" s="2548" t="s">
        <v>8971</v>
      </c>
      <c r="AU668" s="425" t="str">
        <f t="shared" si="11"/>
        <v>Please complete all cells in row</v>
      </c>
      <c r="AV668" s="3132">
        <v>2</v>
      </c>
    </row>
    <row r="669" spans="2:48" ht="15.75" customHeight="1">
      <c r="B669" s="2790" t="s">
        <v>8972</v>
      </c>
      <c r="C669" s="3655"/>
      <c r="D669" s="3655"/>
      <c r="E669" s="3655"/>
      <c r="F669" s="3655"/>
      <c r="G669" s="2792" t="s">
        <v>731</v>
      </c>
      <c r="H669" s="2792">
        <v>3</v>
      </c>
      <c r="I669" s="2801"/>
      <c r="J669" s="2801"/>
      <c r="K669" s="2801"/>
      <c r="L669" s="2801"/>
      <c r="M669" s="2801"/>
      <c r="N669" s="2801"/>
      <c r="O669" s="2802"/>
      <c r="P669" s="2800"/>
      <c r="Q669" s="2803"/>
      <c r="R669" s="2801"/>
      <c r="S669" s="2801"/>
      <c r="T669" s="2801"/>
      <c r="U669" s="2801"/>
      <c r="V669" s="2801"/>
      <c r="W669" s="2802"/>
      <c r="Y669" s="3928"/>
      <c r="Z669" s="3929"/>
      <c r="AA669" s="3929"/>
      <c r="AB669" s="3929"/>
      <c r="AC669" s="3929"/>
      <c r="AD669" s="3929"/>
      <c r="AE669" s="3929"/>
      <c r="AF669" s="3929"/>
      <c r="AG669" s="3929"/>
      <c r="AH669" s="3929"/>
      <c r="AI669" s="3929"/>
      <c r="AJ669" s="3929"/>
      <c r="AK669" s="3929"/>
      <c r="AL669" s="3929"/>
      <c r="AM669" s="3929"/>
      <c r="AN669" s="4369"/>
      <c r="AO669" s="3930"/>
      <c r="AP669" s="3930"/>
      <c r="AR669" s="2548" t="s">
        <v>8973</v>
      </c>
      <c r="AU669" s="425" t="str">
        <f t="shared" si="11"/>
        <v>Please complete all cells in row</v>
      </c>
      <c r="AV669" s="3132">
        <v>2</v>
      </c>
    </row>
    <row r="670" spans="2:48" ht="15.75" customHeight="1">
      <c r="B670" s="2790" t="s">
        <v>8974</v>
      </c>
      <c r="C670" s="3655"/>
      <c r="D670" s="3655"/>
      <c r="E670" s="3655"/>
      <c r="F670" s="3655"/>
      <c r="G670" s="2792" t="s">
        <v>731</v>
      </c>
      <c r="H670" s="2792">
        <v>3</v>
      </c>
      <c r="I670" s="2801"/>
      <c r="J670" s="2801"/>
      <c r="K670" s="2801"/>
      <c r="L670" s="2801"/>
      <c r="M670" s="2801"/>
      <c r="N670" s="2801"/>
      <c r="O670" s="2802"/>
      <c r="P670" s="2800"/>
      <c r="Q670" s="2803"/>
      <c r="R670" s="2801"/>
      <c r="S670" s="2801"/>
      <c r="T670" s="2801"/>
      <c r="U670" s="2801"/>
      <c r="V670" s="2801"/>
      <c r="W670" s="2802"/>
      <c r="Y670" s="3928"/>
      <c r="Z670" s="3929"/>
      <c r="AA670" s="3929"/>
      <c r="AB670" s="3929"/>
      <c r="AC670" s="3929"/>
      <c r="AD670" s="3929"/>
      <c r="AE670" s="3929"/>
      <c r="AF670" s="3929"/>
      <c r="AG670" s="3929"/>
      <c r="AH670" s="3929"/>
      <c r="AI670" s="3929"/>
      <c r="AJ670" s="3929"/>
      <c r="AK670" s="3929"/>
      <c r="AL670" s="3929"/>
      <c r="AM670" s="3929"/>
      <c r="AN670" s="4369"/>
      <c r="AO670" s="3930"/>
      <c r="AP670" s="3930"/>
      <c r="AR670" s="2548" t="s">
        <v>8975</v>
      </c>
      <c r="AU670" s="425" t="str">
        <f t="shared" si="11"/>
        <v>Please complete all cells in row</v>
      </c>
      <c r="AV670" s="3132">
        <v>2</v>
      </c>
    </row>
    <row r="671" spans="2:48" ht="15.75" customHeight="1">
      <c r="B671" s="2790" t="s">
        <v>8976</v>
      </c>
      <c r="C671" s="3655"/>
      <c r="D671" s="3655"/>
      <c r="E671" s="3655"/>
      <c r="F671" s="3655"/>
      <c r="G671" s="2792" t="s">
        <v>731</v>
      </c>
      <c r="H671" s="2792">
        <v>3</v>
      </c>
      <c r="I671" s="2801"/>
      <c r="J671" s="2801"/>
      <c r="K671" s="2801"/>
      <c r="L671" s="2801"/>
      <c r="M671" s="2801"/>
      <c r="N671" s="2801"/>
      <c r="O671" s="2802"/>
      <c r="P671" s="2800"/>
      <c r="Q671" s="2803"/>
      <c r="R671" s="2801"/>
      <c r="S671" s="2801"/>
      <c r="T671" s="2801"/>
      <c r="U671" s="2801"/>
      <c r="V671" s="2801"/>
      <c r="W671" s="2802"/>
      <c r="Y671" s="3928"/>
      <c r="Z671" s="3929"/>
      <c r="AA671" s="3929"/>
      <c r="AB671" s="3929"/>
      <c r="AC671" s="3929"/>
      <c r="AD671" s="3929"/>
      <c r="AE671" s="3929"/>
      <c r="AF671" s="3929"/>
      <c r="AG671" s="3929"/>
      <c r="AH671" s="3929"/>
      <c r="AI671" s="3929"/>
      <c r="AJ671" s="3929"/>
      <c r="AK671" s="3929"/>
      <c r="AL671" s="3929"/>
      <c r="AM671" s="3929"/>
      <c r="AN671" s="4369"/>
      <c r="AO671" s="3930"/>
      <c r="AP671" s="3930"/>
      <c r="AR671" s="2548" t="s">
        <v>8977</v>
      </c>
      <c r="AU671" s="425" t="str">
        <f t="shared" si="11"/>
        <v>Please complete all cells in row</v>
      </c>
      <c r="AV671" s="3132">
        <v>2</v>
      </c>
    </row>
    <row r="672" spans="2:48" ht="15.75" customHeight="1">
      <c r="B672" s="2790" t="s">
        <v>8978</v>
      </c>
      <c r="C672" s="3655"/>
      <c r="D672" s="3655"/>
      <c r="E672" s="3655"/>
      <c r="F672" s="3655"/>
      <c r="G672" s="2792" t="s">
        <v>731</v>
      </c>
      <c r="H672" s="2792">
        <v>3</v>
      </c>
      <c r="I672" s="2801"/>
      <c r="J672" s="2801"/>
      <c r="K672" s="2801"/>
      <c r="L672" s="2801"/>
      <c r="M672" s="2801"/>
      <c r="N672" s="2801"/>
      <c r="O672" s="2802"/>
      <c r="P672" s="2800"/>
      <c r="Q672" s="2803"/>
      <c r="R672" s="2801"/>
      <c r="S672" s="2801"/>
      <c r="T672" s="2801"/>
      <c r="U672" s="2801"/>
      <c r="V672" s="2801"/>
      <c r="W672" s="2802"/>
      <c r="Y672" s="3928"/>
      <c r="Z672" s="3929"/>
      <c r="AA672" s="3929"/>
      <c r="AB672" s="3929"/>
      <c r="AC672" s="3929"/>
      <c r="AD672" s="3929"/>
      <c r="AE672" s="3929"/>
      <c r="AF672" s="3929"/>
      <c r="AG672" s="3929"/>
      <c r="AH672" s="3929"/>
      <c r="AI672" s="3929"/>
      <c r="AJ672" s="3929"/>
      <c r="AK672" s="3929"/>
      <c r="AL672" s="3931"/>
      <c r="AM672" s="3929"/>
      <c r="AN672" s="4369"/>
      <c r="AO672" s="3930"/>
      <c r="AP672" s="3930"/>
      <c r="AR672" s="2548" t="s">
        <v>8979</v>
      </c>
      <c r="AU672" s="425" t="str">
        <f t="shared" si="11"/>
        <v>Please complete all cells in row</v>
      </c>
      <c r="AV672" s="3132">
        <v>2</v>
      </c>
    </row>
    <row r="673" spans="2:48" ht="15.75" customHeight="1">
      <c r="B673" s="2790" t="s">
        <v>8980</v>
      </c>
      <c r="C673" s="3655"/>
      <c r="D673" s="3655"/>
      <c r="E673" s="3655"/>
      <c r="F673" s="3655"/>
      <c r="G673" s="2792" t="s">
        <v>731</v>
      </c>
      <c r="H673" s="2792">
        <v>3</v>
      </c>
      <c r="I673" s="2801"/>
      <c r="J673" s="2801"/>
      <c r="K673" s="2801"/>
      <c r="L673" s="2801"/>
      <c r="M673" s="2801"/>
      <c r="N673" s="2801"/>
      <c r="O673" s="2802"/>
      <c r="P673" s="2800"/>
      <c r="Q673" s="2803"/>
      <c r="R673" s="2801"/>
      <c r="S673" s="2801"/>
      <c r="T673" s="2801"/>
      <c r="U673" s="2801"/>
      <c r="V673" s="2801"/>
      <c r="W673" s="2802"/>
      <c r="Y673" s="3928"/>
      <c r="Z673" s="3929"/>
      <c r="AA673" s="3929"/>
      <c r="AB673" s="3929"/>
      <c r="AC673" s="3929"/>
      <c r="AD673" s="3929"/>
      <c r="AE673" s="3929"/>
      <c r="AF673" s="3929"/>
      <c r="AG673" s="3929"/>
      <c r="AH673" s="3929"/>
      <c r="AI673" s="3929"/>
      <c r="AJ673" s="3929"/>
      <c r="AK673" s="3929"/>
      <c r="AL673" s="3929"/>
      <c r="AM673" s="3929"/>
      <c r="AN673" s="4369"/>
      <c r="AO673" s="3930"/>
      <c r="AP673" s="3930"/>
      <c r="AR673" s="2548" t="s">
        <v>8981</v>
      </c>
      <c r="AU673" s="425" t="str">
        <f t="shared" si="11"/>
        <v>Please complete all cells in row</v>
      </c>
      <c r="AV673" s="3132">
        <v>2</v>
      </c>
    </row>
    <row r="674" spans="2:48" ht="15.75" customHeight="1">
      <c r="B674" s="2790" t="s">
        <v>8982</v>
      </c>
      <c r="C674" s="3655"/>
      <c r="D674" s="3655"/>
      <c r="E674" s="3655"/>
      <c r="F674" s="3655"/>
      <c r="G674" s="2792" t="s">
        <v>731</v>
      </c>
      <c r="H674" s="2792">
        <v>3</v>
      </c>
      <c r="I674" s="2801"/>
      <c r="J674" s="2801"/>
      <c r="K674" s="2801"/>
      <c r="L674" s="2801"/>
      <c r="M674" s="2801"/>
      <c r="N674" s="2801"/>
      <c r="O674" s="2802"/>
      <c r="P674" s="2800"/>
      <c r="Q674" s="2803"/>
      <c r="R674" s="2801"/>
      <c r="S674" s="2801"/>
      <c r="T674" s="2801"/>
      <c r="U674" s="2801"/>
      <c r="V674" s="2801"/>
      <c r="W674" s="2802"/>
      <c r="Y674" s="3928"/>
      <c r="Z674" s="3929"/>
      <c r="AA674" s="3929"/>
      <c r="AB674" s="3929"/>
      <c r="AC674" s="3929"/>
      <c r="AD674" s="3929"/>
      <c r="AE674" s="3929"/>
      <c r="AF674" s="3929"/>
      <c r="AG674" s="3929"/>
      <c r="AH674" s="3929"/>
      <c r="AI674" s="3929"/>
      <c r="AJ674" s="3929"/>
      <c r="AK674" s="3929"/>
      <c r="AL674" s="3929"/>
      <c r="AM674" s="3929"/>
      <c r="AN674" s="4369"/>
      <c r="AO674" s="3930"/>
      <c r="AP674" s="3930"/>
      <c r="AR674" s="2548" t="s">
        <v>8983</v>
      </c>
      <c r="AU674" s="425" t="str">
        <f t="shared" si="11"/>
        <v>Please complete all cells in row</v>
      </c>
      <c r="AV674" s="3132">
        <v>2</v>
      </c>
    </row>
    <row r="675" spans="2:48" ht="15.75" customHeight="1">
      <c r="B675" s="2790" t="s">
        <v>8984</v>
      </c>
      <c r="C675" s="3655"/>
      <c r="D675" s="3655"/>
      <c r="E675" s="3655"/>
      <c r="F675" s="3655"/>
      <c r="G675" s="2792" t="s">
        <v>731</v>
      </c>
      <c r="H675" s="2792">
        <v>3</v>
      </c>
      <c r="I675" s="2801"/>
      <c r="J675" s="2801"/>
      <c r="K675" s="2801"/>
      <c r="L675" s="2801"/>
      <c r="M675" s="2801"/>
      <c r="N675" s="2801"/>
      <c r="O675" s="2802"/>
      <c r="P675" s="2800"/>
      <c r="Q675" s="2803"/>
      <c r="R675" s="2801"/>
      <c r="S675" s="2801"/>
      <c r="T675" s="2801"/>
      <c r="U675" s="2801"/>
      <c r="V675" s="2801"/>
      <c r="W675" s="2802"/>
      <c r="Y675" s="3928"/>
      <c r="Z675" s="3929"/>
      <c r="AA675" s="3929"/>
      <c r="AB675" s="3929"/>
      <c r="AC675" s="3929"/>
      <c r="AD675" s="3929"/>
      <c r="AE675" s="3929"/>
      <c r="AF675" s="3929"/>
      <c r="AG675" s="3929"/>
      <c r="AH675" s="3929"/>
      <c r="AI675" s="3929"/>
      <c r="AJ675" s="3929"/>
      <c r="AK675" s="3929"/>
      <c r="AL675" s="3931"/>
      <c r="AM675" s="3929"/>
      <c r="AN675" s="4369"/>
      <c r="AO675" s="3930"/>
      <c r="AP675" s="3930"/>
      <c r="AR675" s="2548" t="s">
        <v>8985</v>
      </c>
      <c r="AU675" s="425" t="str">
        <f t="shared" si="11"/>
        <v>Please complete all cells in row</v>
      </c>
      <c r="AV675" s="3132">
        <v>2</v>
      </c>
    </row>
    <row r="676" spans="2:48" ht="15.75" customHeight="1">
      <c r="B676" s="2790" t="s">
        <v>8986</v>
      </c>
      <c r="C676" s="3655"/>
      <c r="D676" s="3655"/>
      <c r="E676" s="3655"/>
      <c r="F676" s="3655"/>
      <c r="G676" s="2792" t="s">
        <v>731</v>
      </c>
      <c r="H676" s="2792">
        <v>3</v>
      </c>
      <c r="I676" s="2801"/>
      <c r="J676" s="2801"/>
      <c r="K676" s="2801"/>
      <c r="L676" s="2801"/>
      <c r="M676" s="2801"/>
      <c r="N676" s="2801"/>
      <c r="O676" s="2802"/>
      <c r="P676" s="2800"/>
      <c r="Q676" s="2803"/>
      <c r="R676" s="2801"/>
      <c r="S676" s="2801"/>
      <c r="T676" s="2801"/>
      <c r="U676" s="2801"/>
      <c r="V676" s="2801"/>
      <c r="W676" s="2802"/>
      <c r="Y676" s="3928"/>
      <c r="Z676" s="3929"/>
      <c r="AA676" s="3929"/>
      <c r="AB676" s="3929"/>
      <c r="AC676" s="3929"/>
      <c r="AD676" s="3929"/>
      <c r="AE676" s="3929"/>
      <c r="AF676" s="3929"/>
      <c r="AG676" s="3929"/>
      <c r="AH676" s="3929"/>
      <c r="AI676" s="3929"/>
      <c r="AJ676" s="3929"/>
      <c r="AK676" s="3929"/>
      <c r="AL676" s="3929"/>
      <c r="AM676" s="3929"/>
      <c r="AN676" s="4369"/>
      <c r="AO676" s="3930"/>
      <c r="AP676" s="3930"/>
      <c r="AR676" s="2548" t="s">
        <v>8987</v>
      </c>
      <c r="AU676" s="425" t="str">
        <f t="shared" si="11"/>
        <v>Please complete all cells in row</v>
      </c>
      <c r="AV676" s="3132">
        <v>2</v>
      </c>
    </row>
    <row r="677" spans="2:48" ht="15.75" customHeight="1">
      <c r="B677" s="2790" t="s">
        <v>8988</v>
      </c>
      <c r="C677" s="3655"/>
      <c r="D677" s="3655"/>
      <c r="E677" s="3655"/>
      <c r="F677" s="3655"/>
      <c r="G677" s="2792" t="s">
        <v>731</v>
      </c>
      <c r="H677" s="2792">
        <v>3</v>
      </c>
      <c r="I677" s="2801"/>
      <c r="J677" s="2801"/>
      <c r="K677" s="2801"/>
      <c r="L677" s="2801"/>
      <c r="M677" s="2801"/>
      <c r="N677" s="2801"/>
      <c r="O677" s="2802"/>
      <c r="P677" s="2800"/>
      <c r="Q677" s="2803"/>
      <c r="R677" s="2801"/>
      <c r="S677" s="2801"/>
      <c r="T677" s="2801"/>
      <c r="U677" s="2801"/>
      <c r="V677" s="2801"/>
      <c r="W677" s="2802"/>
      <c r="Y677" s="3928"/>
      <c r="Z677" s="3929"/>
      <c r="AA677" s="3929"/>
      <c r="AB677" s="3929"/>
      <c r="AC677" s="3929"/>
      <c r="AD677" s="3929"/>
      <c r="AE677" s="3929"/>
      <c r="AF677" s="3929"/>
      <c r="AG677" s="3929"/>
      <c r="AH677" s="3929"/>
      <c r="AI677" s="3929"/>
      <c r="AJ677" s="3929"/>
      <c r="AK677" s="3929"/>
      <c r="AL677" s="3929"/>
      <c r="AM677" s="3929"/>
      <c r="AN677" s="4369"/>
      <c r="AO677" s="3930"/>
      <c r="AP677" s="3930"/>
      <c r="AR677" s="2548" t="s">
        <v>8989</v>
      </c>
      <c r="AU677" s="425" t="str">
        <f t="shared" si="11"/>
        <v>Please complete all cells in row</v>
      </c>
      <c r="AV677" s="3132">
        <v>2</v>
      </c>
    </row>
    <row r="678" spans="2:48" ht="15.75" customHeight="1">
      <c r="B678" s="2790" t="s">
        <v>8990</v>
      </c>
      <c r="C678" s="3655"/>
      <c r="D678" s="3655"/>
      <c r="E678" s="3655"/>
      <c r="F678" s="3655"/>
      <c r="G678" s="2792" t="s">
        <v>731</v>
      </c>
      <c r="H678" s="2792">
        <v>3</v>
      </c>
      <c r="I678" s="2801"/>
      <c r="J678" s="2801"/>
      <c r="K678" s="2801"/>
      <c r="L678" s="2801"/>
      <c r="M678" s="2801"/>
      <c r="N678" s="2801"/>
      <c r="O678" s="2802"/>
      <c r="P678" s="2800"/>
      <c r="Q678" s="2803"/>
      <c r="R678" s="2801"/>
      <c r="S678" s="2801"/>
      <c r="T678" s="2801"/>
      <c r="U678" s="2801"/>
      <c r="V678" s="2801"/>
      <c r="W678" s="2802"/>
      <c r="Y678" s="3928"/>
      <c r="Z678" s="3929"/>
      <c r="AA678" s="3929"/>
      <c r="AB678" s="3929"/>
      <c r="AC678" s="3929"/>
      <c r="AD678" s="3929"/>
      <c r="AE678" s="3929"/>
      <c r="AF678" s="3929"/>
      <c r="AG678" s="3929"/>
      <c r="AH678" s="3929"/>
      <c r="AI678" s="3929"/>
      <c r="AJ678" s="3929"/>
      <c r="AK678" s="3929"/>
      <c r="AL678" s="3929"/>
      <c r="AM678" s="3929"/>
      <c r="AN678" s="4369"/>
      <c r="AO678" s="3930"/>
      <c r="AP678" s="3930"/>
      <c r="AR678" s="2548" t="s">
        <v>8991</v>
      </c>
      <c r="AU678" s="425" t="str">
        <f t="shared" si="11"/>
        <v>Please complete all cells in row</v>
      </c>
      <c r="AV678" s="3132">
        <v>2</v>
      </c>
    </row>
    <row r="679" spans="2:48" ht="15.75" customHeight="1">
      <c r="B679" s="2790" t="s">
        <v>8992</v>
      </c>
      <c r="C679" s="3655"/>
      <c r="D679" s="3655"/>
      <c r="E679" s="3655"/>
      <c r="F679" s="3655"/>
      <c r="G679" s="2792" t="s">
        <v>731</v>
      </c>
      <c r="H679" s="2792">
        <v>3</v>
      </c>
      <c r="I679" s="2801"/>
      <c r="J679" s="2801"/>
      <c r="K679" s="2801"/>
      <c r="L679" s="2801"/>
      <c r="M679" s="2801"/>
      <c r="N679" s="2801"/>
      <c r="O679" s="2802"/>
      <c r="P679" s="2800"/>
      <c r="Q679" s="2803"/>
      <c r="R679" s="2801"/>
      <c r="S679" s="2801"/>
      <c r="T679" s="2801"/>
      <c r="U679" s="2801"/>
      <c r="V679" s="2801"/>
      <c r="W679" s="2802"/>
      <c r="Y679" s="3928"/>
      <c r="Z679" s="3929"/>
      <c r="AA679" s="3929"/>
      <c r="AB679" s="3929"/>
      <c r="AC679" s="3929"/>
      <c r="AD679" s="3929"/>
      <c r="AE679" s="3929"/>
      <c r="AF679" s="3929"/>
      <c r="AG679" s="3929"/>
      <c r="AH679" s="3929"/>
      <c r="AI679" s="3929"/>
      <c r="AJ679" s="3929"/>
      <c r="AK679" s="3929"/>
      <c r="AL679" s="3929"/>
      <c r="AM679" s="3929"/>
      <c r="AN679" s="4369"/>
      <c r="AO679" s="3930"/>
      <c r="AP679" s="3930"/>
      <c r="AR679" s="2548" t="s">
        <v>8993</v>
      </c>
      <c r="AU679" s="425" t="str">
        <f t="shared" si="11"/>
        <v>Please complete all cells in row</v>
      </c>
      <c r="AV679" s="3132">
        <v>2</v>
      </c>
    </row>
    <row r="680" spans="2:48" ht="15.75" customHeight="1">
      <c r="B680" s="2790" t="s">
        <v>8994</v>
      </c>
      <c r="C680" s="3655"/>
      <c r="D680" s="3655"/>
      <c r="E680" s="3655"/>
      <c r="F680" s="3655"/>
      <c r="G680" s="2792" t="s">
        <v>731</v>
      </c>
      <c r="H680" s="2792">
        <v>3</v>
      </c>
      <c r="I680" s="2801"/>
      <c r="J680" s="2801"/>
      <c r="K680" s="2801"/>
      <c r="L680" s="2801"/>
      <c r="M680" s="2801"/>
      <c r="N680" s="2801"/>
      <c r="O680" s="2802"/>
      <c r="P680" s="2800"/>
      <c r="Q680" s="2803"/>
      <c r="R680" s="2801"/>
      <c r="S680" s="2801"/>
      <c r="T680" s="2801"/>
      <c r="U680" s="2801"/>
      <c r="V680" s="2801"/>
      <c r="W680" s="2802"/>
      <c r="Y680" s="3928"/>
      <c r="Z680" s="3929"/>
      <c r="AA680" s="3929"/>
      <c r="AB680" s="3929"/>
      <c r="AC680" s="3929"/>
      <c r="AD680" s="3929"/>
      <c r="AE680" s="3929"/>
      <c r="AF680" s="3929"/>
      <c r="AG680" s="3929"/>
      <c r="AH680" s="3929"/>
      <c r="AI680" s="3929"/>
      <c r="AJ680" s="3929"/>
      <c r="AK680" s="3929"/>
      <c r="AL680" s="3929"/>
      <c r="AM680" s="3929"/>
      <c r="AN680" s="4369"/>
      <c r="AO680" s="3930"/>
      <c r="AP680" s="3930"/>
      <c r="AR680" s="2548" t="s">
        <v>8995</v>
      </c>
      <c r="AU680" s="425" t="str">
        <f t="shared" si="11"/>
        <v>Please complete all cells in row</v>
      </c>
      <c r="AV680" s="3132">
        <v>2</v>
      </c>
    </row>
    <row r="681" spans="2:48" ht="15.75" customHeight="1">
      <c r="B681" s="2790" t="s">
        <v>8996</v>
      </c>
      <c r="C681" s="3655"/>
      <c r="D681" s="3655"/>
      <c r="E681" s="3655"/>
      <c r="F681" s="3655"/>
      <c r="G681" s="2792" t="s">
        <v>731</v>
      </c>
      <c r="H681" s="2792">
        <v>3</v>
      </c>
      <c r="I681" s="2801"/>
      <c r="J681" s="2801"/>
      <c r="K681" s="2801"/>
      <c r="L681" s="2801"/>
      <c r="M681" s="2801"/>
      <c r="N681" s="2801"/>
      <c r="O681" s="2802"/>
      <c r="P681" s="2800"/>
      <c r="Q681" s="2803"/>
      <c r="R681" s="2801"/>
      <c r="S681" s="2801"/>
      <c r="T681" s="2801"/>
      <c r="U681" s="2801"/>
      <c r="V681" s="2801"/>
      <c r="W681" s="2802"/>
      <c r="Y681" s="3928"/>
      <c r="Z681" s="3929"/>
      <c r="AA681" s="3929"/>
      <c r="AB681" s="3929"/>
      <c r="AC681" s="3929"/>
      <c r="AD681" s="3929"/>
      <c r="AE681" s="3929"/>
      <c r="AF681" s="3929"/>
      <c r="AG681" s="3929"/>
      <c r="AH681" s="3929"/>
      <c r="AI681" s="3929"/>
      <c r="AJ681" s="3929"/>
      <c r="AK681" s="3929"/>
      <c r="AL681" s="3929"/>
      <c r="AM681" s="3929"/>
      <c r="AN681" s="4369"/>
      <c r="AO681" s="3930"/>
      <c r="AP681" s="3930"/>
      <c r="AR681" s="2548" t="s">
        <v>8997</v>
      </c>
      <c r="AU681" s="425" t="str">
        <f t="shared" si="11"/>
        <v>Please complete all cells in row</v>
      </c>
      <c r="AV681" s="3132">
        <v>2</v>
      </c>
    </row>
    <row r="682" spans="2:48" ht="15.75" customHeight="1">
      <c r="B682" s="2790" t="s">
        <v>8998</v>
      </c>
      <c r="C682" s="3655"/>
      <c r="D682" s="3655"/>
      <c r="E682" s="3655"/>
      <c r="F682" s="3655"/>
      <c r="G682" s="2792" t="s">
        <v>731</v>
      </c>
      <c r="H682" s="2792">
        <v>3</v>
      </c>
      <c r="I682" s="2801"/>
      <c r="J682" s="2801"/>
      <c r="K682" s="2801"/>
      <c r="L682" s="2801"/>
      <c r="M682" s="2801"/>
      <c r="N682" s="2801"/>
      <c r="O682" s="2802"/>
      <c r="P682" s="2800"/>
      <c r="Q682" s="2803"/>
      <c r="R682" s="2801"/>
      <c r="S682" s="2801"/>
      <c r="T682" s="2801"/>
      <c r="U682" s="2801"/>
      <c r="V682" s="2801"/>
      <c r="W682" s="2802"/>
      <c r="Y682" s="3928"/>
      <c r="Z682" s="3929"/>
      <c r="AA682" s="3929"/>
      <c r="AB682" s="3929"/>
      <c r="AC682" s="3929"/>
      <c r="AD682" s="3929"/>
      <c r="AE682" s="3929"/>
      <c r="AF682" s="3929"/>
      <c r="AG682" s="3929"/>
      <c r="AH682" s="3929"/>
      <c r="AI682" s="3929"/>
      <c r="AJ682" s="3929"/>
      <c r="AK682" s="3929"/>
      <c r="AL682" s="3929"/>
      <c r="AM682" s="3929"/>
      <c r="AN682" s="4369"/>
      <c r="AO682" s="3930"/>
      <c r="AP682" s="3930"/>
      <c r="AR682" s="2548" t="s">
        <v>8999</v>
      </c>
      <c r="AU682" s="425" t="str">
        <f t="shared" si="11"/>
        <v>Please complete all cells in row</v>
      </c>
      <c r="AV682" s="3132">
        <v>2</v>
      </c>
    </row>
    <row r="683" spans="2:48" ht="15.75" customHeight="1">
      <c r="B683" s="2790" t="s">
        <v>9000</v>
      </c>
      <c r="C683" s="3655"/>
      <c r="D683" s="3655"/>
      <c r="E683" s="3655"/>
      <c r="F683" s="3655"/>
      <c r="G683" s="2792" t="s">
        <v>731</v>
      </c>
      <c r="H683" s="2792">
        <v>3</v>
      </c>
      <c r="I683" s="2801"/>
      <c r="J683" s="2801"/>
      <c r="K683" s="2801"/>
      <c r="L683" s="2801"/>
      <c r="M683" s="2801"/>
      <c r="N683" s="2801"/>
      <c r="O683" s="2802"/>
      <c r="P683" s="2800"/>
      <c r="Q683" s="2803"/>
      <c r="R683" s="2801"/>
      <c r="S683" s="2801"/>
      <c r="T683" s="2801"/>
      <c r="U683" s="2801"/>
      <c r="V683" s="2801"/>
      <c r="W683" s="2802"/>
      <c r="Y683" s="3928"/>
      <c r="Z683" s="3929"/>
      <c r="AA683" s="3929"/>
      <c r="AB683" s="3929"/>
      <c r="AC683" s="3929"/>
      <c r="AD683" s="3929"/>
      <c r="AE683" s="3929"/>
      <c r="AF683" s="3929"/>
      <c r="AG683" s="3929"/>
      <c r="AH683" s="3929"/>
      <c r="AI683" s="3929"/>
      <c r="AJ683" s="3929"/>
      <c r="AK683" s="3929"/>
      <c r="AL683" s="3929"/>
      <c r="AM683" s="3929"/>
      <c r="AN683" s="4369"/>
      <c r="AO683" s="3930"/>
      <c r="AP683" s="3930"/>
      <c r="AR683" s="2548" t="s">
        <v>9001</v>
      </c>
      <c r="AU683" s="425" t="str">
        <f t="shared" si="11"/>
        <v>Please complete all cells in row</v>
      </c>
      <c r="AV683" s="3132">
        <v>2</v>
      </c>
    </row>
    <row r="684" spans="2:48" ht="15.75" customHeight="1">
      <c r="B684" s="2790" t="s">
        <v>9002</v>
      </c>
      <c r="C684" s="3655"/>
      <c r="D684" s="3655"/>
      <c r="E684" s="3655"/>
      <c r="F684" s="3655"/>
      <c r="G684" s="2792" t="s">
        <v>731</v>
      </c>
      <c r="H684" s="2792">
        <v>3</v>
      </c>
      <c r="I684" s="2801"/>
      <c r="J684" s="2801"/>
      <c r="K684" s="2801"/>
      <c r="L684" s="2801"/>
      <c r="M684" s="2801"/>
      <c r="N684" s="2801"/>
      <c r="O684" s="2802"/>
      <c r="P684" s="2800"/>
      <c r="Q684" s="2803"/>
      <c r="R684" s="2801"/>
      <c r="S684" s="2801"/>
      <c r="T684" s="2801"/>
      <c r="U684" s="2801"/>
      <c r="V684" s="2801"/>
      <c r="W684" s="2802"/>
      <c r="Y684" s="3928"/>
      <c r="Z684" s="3929"/>
      <c r="AA684" s="3929"/>
      <c r="AB684" s="3929"/>
      <c r="AC684" s="3929"/>
      <c r="AD684" s="3929"/>
      <c r="AE684" s="3929"/>
      <c r="AF684" s="3929"/>
      <c r="AG684" s="3929"/>
      <c r="AH684" s="3929"/>
      <c r="AI684" s="3929"/>
      <c r="AJ684" s="3929"/>
      <c r="AK684" s="3929"/>
      <c r="AL684" s="3929"/>
      <c r="AM684" s="3929"/>
      <c r="AN684" s="4369"/>
      <c r="AO684" s="3930"/>
      <c r="AP684" s="3930"/>
      <c r="AR684" s="2548" t="s">
        <v>9003</v>
      </c>
      <c r="AU684" s="425" t="str">
        <f t="shared" si="11"/>
        <v>Please complete all cells in row</v>
      </c>
      <c r="AV684" s="3132">
        <v>2</v>
      </c>
    </row>
    <row r="685" spans="2:48" ht="15.75" customHeight="1">
      <c r="B685" s="2790" t="s">
        <v>9004</v>
      </c>
      <c r="C685" s="3655"/>
      <c r="D685" s="3655"/>
      <c r="E685" s="3655"/>
      <c r="F685" s="3655"/>
      <c r="G685" s="2792" t="s">
        <v>731</v>
      </c>
      <c r="H685" s="2792">
        <v>3</v>
      </c>
      <c r="I685" s="2801"/>
      <c r="J685" s="2801"/>
      <c r="K685" s="2801"/>
      <c r="L685" s="2801"/>
      <c r="M685" s="2801"/>
      <c r="N685" s="2801"/>
      <c r="O685" s="2802"/>
      <c r="P685" s="2800"/>
      <c r="Q685" s="2803"/>
      <c r="R685" s="2801"/>
      <c r="S685" s="2801"/>
      <c r="T685" s="2801"/>
      <c r="U685" s="2801"/>
      <c r="V685" s="2801"/>
      <c r="W685" s="2802"/>
      <c r="Y685" s="3928"/>
      <c r="Z685" s="3929"/>
      <c r="AA685" s="3929"/>
      <c r="AB685" s="3929"/>
      <c r="AC685" s="3929"/>
      <c r="AD685" s="3929"/>
      <c r="AE685" s="3929"/>
      <c r="AF685" s="3929"/>
      <c r="AG685" s="3929"/>
      <c r="AH685" s="3929"/>
      <c r="AI685" s="3929"/>
      <c r="AJ685" s="3929"/>
      <c r="AK685" s="3929"/>
      <c r="AL685" s="3929"/>
      <c r="AM685" s="3929"/>
      <c r="AN685" s="4369"/>
      <c r="AO685" s="3930"/>
      <c r="AP685" s="3930"/>
      <c r="AR685" s="2548" t="s">
        <v>9005</v>
      </c>
      <c r="AU685" s="425" t="str">
        <f t="shared" si="11"/>
        <v>Please complete all cells in row</v>
      </c>
      <c r="AV685" s="3132">
        <v>2</v>
      </c>
    </row>
    <row r="686" spans="2:48" ht="15.75" customHeight="1">
      <c r="B686" s="2790" t="s">
        <v>9006</v>
      </c>
      <c r="C686" s="3655"/>
      <c r="D686" s="3655"/>
      <c r="E686" s="3655"/>
      <c r="F686" s="3655"/>
      <c r="G686" s="2792" t="s">
        <v>731</v>
      </c>
      <c r="H686" s="2792">
        <v>3</v>
      </c>
      <c r="I686" s="2801"/>
      <c r="J686" s="2801"/>
      <c r="K686" s="2801"/>
      <c r="L686" s="2801"/>
      <c r="M686" s="2801"/>
      <c r="N686" s="2801"/>
      <c r="O686" s="2802"/>
      <c r="P686" s="2800"/>
      <c r="Q686" s="2803"/>
      <c r="R686" s="2801"/>
      <c r="S686" s="2801"/>
      <c r="T686" s="2801"/>
      <c r="U686" s="2801"/>
      <c r="V686" s="2801"/>
      <c r="W686" s="2802"/>
      <c r="Y686" s="3928"/>
      <c r="Z686" s="3929"/>
      <c r="AA686" s="3929"/>
      <c r="AB686" s="3929"/>
      <c r="AC686" s="3929"/>
      <c r="AD686" s="3929"/>
      <c r="AE686" s="3929"/>
      <c r="AF686" s="3929"/>
      <c r="AG686" s="3929"/>
      <c r="AH686" s="3929"/>
      <c r="AI686" s="3929"/>
      <c r="AJ686" s="3929"/>
      <c r="AK686" s="3929"/>
      <c r="AL686" s="3929"/>
      <c r="AM686" s="3929"/>
      <c r="AN686" s="4369"/>
      <c r="AO686" s="3930"/>
      <c r="AP686" s="3930"/>
      <c r="AR686" s="2548" t="s">
        <v>9007</v>
      </c>
      <c r="AU686" s="425" t="str">
        <f t="shared" si="11"/>
        <v>Please complete all cells in row</v>
      </c>
      <c r="AV686" s="3132">
        <v>2</v>
      </c>
    </row>
    <row r="687" spans="2:48" ht="15.75" customHeight="1">
      <c r="B687" s="2790" t="s">
        <v>9008</v>
      </c>
      <c r="C687" s="3655"/>
      <c r="D687" s="3655"/>
      <c r="E687" s="3655"/>
      <c r="F687" s="3655"/>
      <c r="G687" s="2792" t="s">
        <v>731</v>
      </c>
      <c r="H687" s="2792">
        <v>3</v>
      </c>
      <c r="I687" s="2801"/>
      <c r="J687" s="2801"/>
      <c r="K687" s="2801"/>
      <c r="L687" s="2801"/>
      <c r="M687" s="2801"/>
      <c r="N687" s="2801"/>
      <c r="O687" s="2802"/>
      <c r="P687" s="2800"/>
      <c r="Q687" s="2803"/>
      <c r="R687" s="2801"/>
      <c r="S687" s="2801"/>
      <c r="T687" s="2801"/>
      <c r="U687" s="2801"/>
      <c r="V687" s="2801"/>
      <c r="W687" s="2802"/>
      <c r="Y687" s="3928"/>
      <c r="Z687" s="3929"/>
      <c r="AA687" s="3929"/>
      <c r="AB687" s="3929"/>
      <c r="AC687" s="3929"/>
      <c r="AD687" s="3929"/>
      <c r="AE687" s="3929"/>
      <c r="AF687" s="3929"/>
      <c r="AG687" s="3929"/>
      <c r="AH687" s="3929"/>
      <c r="AI687" s="3929"/>
      <c r="AJ687" s="3929"/>
      <c r="AK687" s="3929"/>
      <c r="AL687" s="3929"/>
      <c r="AM687" s="3929"/>
      <c r="AN687" s="4369"/>
      <c r="AO687" s="3930"/>
      <c r="AP687" s="3930"/>
      <c r="AR687" s="2548" t="s">
        <v>9009</v>
      </c>
      <c r="AU687" s="425" t="str">
        <f t="shared" si="11"/>
        <v>Please complete all cells in row</v>
      </c>
      <c r="AV687" s="3132">
        <v>2</v>
      </c>
    </row>
    <row r="688" spans="2:48" ht="15.75" customHeight="1">
      <c r="B688" s="2790" t="s">
        <v>9010</v>
      </c>
      <c r="C688" s="3655"/>
      <c r="D688" s="3655"/>
      <c r="E688" s="3655"/>
      <c r="F688" s="3655"/>
      <c r="G688" s="2792" t="s">
        <v>731</v>
      </c>
      <c r="H688" s="2792">
        <v>3</v>
      </c>
      <c r="I688" s="2801"/>
      <c r="J688" s="2801"/>
      <c r="K688" s="2801"/>
      <c r="L688" s="2801"/>
      <c r="M688" s="2801"/>
      <c r="N688" s="2801"/>
      <c r="O688" s="2802"/>
      <c r="P688" s="2800"/>
      <c r="Q688" s="2803"/>
      <c r="R688" s="2801"/>
      <c r="S688" s="2801"/>
      <c r="T688" s="2801"/>
      <c r="U688" s="2801"/>
      <c r="V688" s="2801"/>
      <c r="W688" s="2802"/>
      <c r="Y688" s="3928"/>
      <c r="Z688" s="3929"/>
      <c r="AA688" s="3929"/>
      <c r="AB688" s="3929"/>
      <c r="AC688" s="3929"/>
      <c r="AD688" s="3929"/>
      <c r="AE688" s="3929"/>
      <c r="AF688" s="3929"/>
      <c r="AG688" s="3929"/>
      <c r="AH688" s="3929"/>
      <c r="AI688" s="3929"/>
      <c r="AJ688" s="3929"/>
      <c r="AK688" s="3929"/>
      <c r="AL688" s="3929"/>
      <c r="AM688" s="3929"/>
      <c r="AN688" s="4369"/>
      <c r="AO688" s="3930"/>
      <c r="AP688" s="3930"/>
      <c r="AR688" s="2548" t="s">
        <v>9011</v>
      </c>
      <c r="AU688" s="425" t="str">
        <f t="shared" si="11"/>
        <v>Please complete all cells in row</v>
      </c>
      <c r="AV688" s="3132">
        <v>2</v>
      </c>
    </row>
    <row r="689" spans="2:48" ht="15.75" customHeight="1">
      <c r="B689" s="2790" t="s">
        <v>9012</v>
      </c>
      <c r="C689" s="3655"/>
      <c r="D689" s="3655"/>
      <c r="E689" s="3655"/>
      <c r="F689" s="3655"/>
      <c r="G689" s="2792" t="s">
        <v>731</v>
      </c>
      <c r="H689" s="2792">
        <v>3</v>
      </c>
      <c r="I689" s="2801"/>
      <c r="J689" s="2801"/>
      <c r="K689" s="2801"/>
      <c r="L689" s="2801"/>
      <c r="M689" s="2801"/>
      <c r="N689" s="2801"/>
      <c r="O689" s="2802"/>
      <c r="P689" s="2800"/>
      <c r="Q689" s="2803"/>
      <c r="R689" s="2801"/>
      <c r="S689" s="2801"/>
      <c r="T689" s="2801"/>
      <c r="U689" s="2801"/>
      <c r="V689" s="2801"/>
      <c r="W689" s="2802"/>
      <c r="Y689" s="3928"/>
      <c r="Z689" s="3929"/>
      <c r="AA689" s="3929"/>
      <c r="AB689" s="3929"/>
      <c r="AC689" s="3929"/>
      <c r="AD689" s="3929"/>
      <c r="AE689" s="3929"/>
      <c r="AF689" s="3929"/>
      <c r="AG689" s="3929"/>
      <c r="AH689" s="3929"/>
      <c r="AI689" s="3929"/>
      <c r="AJ689" s="3929"/>
      <c r="AK689" s="3929"/>
      <c r="AL689" s="3929"/>
      <c r="AM689" s="3929"/>
      <c r="AN689" s="4369"/>
      <c r="AO689" s="3930"/>
      <c r="AP689" s="3930"/>
      <c r="AR689" s="2548" t="s">
        <v>9013</v>
      </c>
      <c r="AU689" s="425" t="str">
        <f t="shared" si="11"/>
        <v>Please complete all cells in row</v>
      </c>
      <c r="AV689" s="3132">
        <v>2</v>
      </c>
    </row>
    <row r="690" spans="2:48" ht="15.75" customHeight="1">
      <c r="B690" s="2790" t="s">
        <v>9014</v>
      </c>
      <c r="C690" s="3655"/>
      <c r="D690" s="3655"/>
      <c r="E690" s="3655"/>
      <c r="F690" s="3655"/>
      <c r="G690" s="2792" t="s">
        <v>731</v>
      </c>
      <c r="H690" s="2792">
        <v>3</v>
      </c>
      <c r="I690" s="2801"/>
      <c r="J690" s="2801"/>
      <c r="K690" s="2801"/>
      <c r="L690" s="2801"/>
      <c r="M690" s="2801"/>
      <c r="N690" s="2801"/>
      <c r="O690" s="2802"/>
      <c r="P690" s="2800"/>
      <c r="Q690" s="2803"/>
      <c r="R690" s="2801"/>
      <c r="S690" s="2801"/>
      <c r="T690" s="2801"/>
      <c r="U690" s="2801"/>
      <c r="V690" s="2801"/>
      <c r="W690" s="2802"/>
      <c r="Y690" s="3928"/>
      <c r="Z690" s="3929"/>
      <c r="AA690" s="3929"/>
      <c r="AB690" s="3929"/>
      <c r="AC690" s="3929"/>
      <c r="AD690" s="3929"/>
      <c r="AE690" s="3929"/>
      <c r="AF690" s="3929"/>
      <c r="AG690" s="3929"/>
      <c r="AH690" s="3929"/>
      <c r="AI690" s="3929"/>
      <c r="AJ690" s="3929"/>
      <c r="AK690" s="3929"/>
      <c r="AL690" s="3929"/>
      <c r="AM690" s="3929"/>
      <c r="AN690" s="4369"/>
      <c r="AO690" s="3930"/>
      <c r="AP690" s="3930"/>
      <c r="AR690" s="2548" t="s">
        <v>9015</v>
      </c>
      <c r="AU690" s="425" t="str">
        <f t="shared" si="11"/>
        <v>Please complete all cells in row</v>
      </c>
      <c r="AV690" s="3132">
        <v>2</v>
      </c>
    </row>
    <row r="691" spans="2:48" ht="15.75" customHeight="1">
      <c r="B691" s="2790" t="s">
        <v>9016</v>
      </c>
      <c r="C691" s="3655"/>
      <c r="D691" s="3655"/>
      <c r="E691" s="3655"/>
      <c r="F691" s="3655"/>
      <c r="G691" s="2792" t="s">
        <v>731</v>
      </c>
      <c r="H691" s="2792">
        <v>3</v>
      </c>
      <c r="I691" s="2801"/>
      <c r="J691" s="2801"/>
      <c r="K691" s="2801"/>
      <c r="L691" s="2801"/>
      <c r="M691" s="2801"/>
      <c r="N691" s="2801"/>
      <c r="O691" s="2802"/>
      <c r="P691" s="2800"/>
      <c r="Q691" s="2803"/>
      <c r="R691" s="2801"/>
      <c r="S691" s="2801"/>
      <c r="T691" s="2801"/>
      <c r="U691" s="2801"/>
      <c r="V691" s="2801"/>
      <c r="W691" s="2802"/>
      <c r="Y691" s="3928"/>
      <c r="Z691" s="3929"/>
      <c r="AA691" s="3929"/>
      <c r="AB691" s="3929"/>
      <c r="AC691" s="3929"/>
      <c r="AD691" s="3929"/>
      <c r="AE691" s="3929"/>
      <c r="AF691" s="3929"/>
      <c r="AG691" s="3929"/>
      <c r="AH691" s="3929"/>
      <c r="AI691" s="3929"/>
      <c r="AJ691" s="3929"/>
      <c r="AK691" s="3929"/>
      <c r="AL691" s="3931"/>
      <c r="AM691" s="3929"/>
      <c r="AN691" s="4369"/>
      <c r="AO691" s="3930"/>
      <c r="AP691" s="3930"/>
      <c r="AR691" s="2548" t="s">
        <v>9017</v>
      </c>
      <c r="AU691" s="425" t="str">
        <f t="shared" si="11"/>
        <v>Please complete all cells in row</v>
      </c>
      <c r="AV691" s="3132">
        <v>2</v>
      </c>
    </row>
    <row r="692" spans="2:48" ht="15.75" customHeight="1">
      <c r="B692" s="2790" t="s">
        <v>9018</v>
      </c>
      <c r="C692" s="3655"/>
      <c r="D692" s="3655"/>
      <c r="E692" s="3655"/>
      <c r="F692" s="3655"/>
      <c r="G692" s="2792" t="s">
        <v>731</v>
      </c>
      <c r="H692" s="2792">
        <v>3</v>
      </c>
      <c r="I692" s="2801"/>
      <c r="J692" s="2801"/>
      <c r="K692" s="2801"/>
      <c r="L692" s="2801"/>
      <c r="M692" s="2801"/>
      <c r="N692" s="2801"/>
      <c r="O692" s="2802"/>
      <c r="P692" s="2800"/>
      <c r="Q692" s="2803"/>
      <c r="R692" s="2801"/>
      <c r="S692" s="2801"/>
      <c r="T692" s="2801"/>
      <c r="U692" s="2801"/>
      <c r="V692" s="2801"/>
      <c r="W692" s="2802"/>
      <c r="Y692" s="3928"/>
      <c r="Z692" s="3929"/>
      <c r="AA692" s="3929"/>
      <c r="AB692" s="3929"/>
      <c r="AC692" s="3929"/>
      <c r="AD692" s="3929"/>
      <c r="AE692" s="3929"/>
      <c r="AF692" s="3929"/>
      <c r="AG692" s="3929"/>
      <c r="AH692" s="3929"/>
      <c r="AI692" s="3929"/>
      <c r="AJ692" s="3929"/>
      <c r="AK692" s="3929"/>
      <c r="AL692" s="3929"/>
      <c r="AM692" s="3929"/>
      <c r="AN692" s="4369"/>
      <c r="AO692" s="3930"/>
      <c r="AP692" s="3930"/>
      <c r="AR692" s="2548" t="s">
        <v>9019</v>
      </c>
      <c r="AU692" s="425" t="str">
        <f t="shared" si="11"/>
        <v>Please complete all cells in row</v>
      </c>
      <c r="AV692" s="3132">
        <v>2</v>
      </c>
    </row>
    <row r="693" spans="2:48" ht="15.75" customHeight="1">
      <c r="B693" s="2790" t="s">
        <v>9020</v>
      </c>
      <c r="C693" s="3655"/>
      <c r="D693" s="3655"/>
      <c r="E693" s="3655"/>
      <c r="F693" s="3655"/>
      <c r="G693" s="2792" t="s">
        <v>731</v>
      </c>
      <c r="H693" s="2792">
        <v>3</v>
      </c>
      <c r="I693" s="2801"/>
      <c r="J693" s="2801"/>
      <c r="K693" s="2801"/>
      <c r="L693" s="2801"/>
      <c r="M693" s="2801"/>
      <c r="N693" s="2801"/>
      <c r="O693" s="2802"/>
      <c r="P693" s="2800"/>
      <c r="Q693" s="2803"/>
      <c r="R693" s="2801"/>
      <c r="S693" s="2801"/>
      <c r="T693" s="2801"/>
      <c r="U693" s="2801"/>
      <c r="V693" s="2801"/>
      <c r="W693" s="2802"/>
      <c r="Y693" s="3928"/>
      <c r="Z693" s="3929"/>
      <c r="AA693" s="3929"/>
      <c r="AB693" s="3929"/>
      <c r="AC693" s="3929"/>
      <c r="AD693" s="3929"/>
      <c r="AE693" s="3929"/>
      <c r="AF693" s="3929"/>
      <c r="AG693" s="3929"/>
      <c r="AH693" s="3929"/>
      <c r="AI693" s="3929"/>
      <c r="AJ693" s="3929"/>
      <c r="AK693" s="3929"/>
      <c r="AL693" s="3929"/>
      <c r="AM693" s="3929"/>
      <c r="AN693" s="4369"/>
      <c r="AO693" s="3930"/>
      <c r="AP693" s="3930"/>
      <c r="AR693" s="2548" t="s">
        <v>9021</v>
      </c>
      <c r="AU693" s="425" t="str">
        <f t="shared" si="11"/>
        <v>Please complete all cells in row</v>
      </c>
      <c r="AV693" s="3132">
        <v>2</v>
      </c>
    </row>
    <row r="694" spans="2:48" ht="15.75" customHeight="1">
      <c r="B694" s="2790" t="s">
        <v>9022</v>
      </c>
      <c r="C694" s="3655"/>
      <c r="D694" s="3655"/>
      <c r="E694" s="3655"/>
      <c r="F694" s="3655"/>
      <c r="G694" s="2792" t="s">
        <v>731</v>
      </c>
      <c r="H694" s="2792">
        <v>3</v>
      </c>
      <c r="I694" s="2801"/>
      <c r="J694" s="2801"/>
      <c r="K694" s="2801"/>
      <c r="L694" s="2801"/>
      <c r="M694" s="2801"/>
      <c r="N694" s="2801"/>
      <c r="O694" s="2802"/>
      <c r="P694" s="2800"/>
      <c r="Q694" s="2803"/>
      <c r="R694" s="2801"/>
      <c r="S694" s="2801"/>
      <c r="T694" s="2801"/>
      <c r="U694" s="2801"/>
      <c r="V694" s="2801"/>
      <c r="W694" s="2802"/>
      <c r="Y694" s="3928"/>
      <c r="Z694" s="3929"/>
      <c r="AA694" s="3929"/>
      <c r="AB694" s="3929"/>
      <c r="AC694" s="3929"/>
      <c r="AD694" s="3929"/>
      <c r="AE694" s="3929"/>
      <c r="AF694" s="3929"/>
      <c r="AG694" s="3929"/>
      <c r="AH694" s="3929"/>
      <c r="AI694" s="3929"/>
      <c r="AJ694" s="3929"/>
      <c r="AK694" s="3929"/>
      <c r="AL694" s="3929"/>
      <c r="AM694" s="3929"/>
      <c r="AN694" s="4369"/>
      <c r="AO694" s="3930"/>
      <c r="AP694" s="3930"/>
      <c r="AR694" s="2548" t="s">
        <v>9023</v>
      </c>
      <c r="AU694" s="425" t="str">
        <f t="shared" si="11"/>
        <v>Please complete all cells in row</v>
      </c>
      <c r="AV694" s="3132">
        <v>2</v>
      </c>
    </row>
    <row r="695" spans="2:48" ht="15.75" customHeight="1">
      <c r="B695" s="2790" t="s">
        <v>9024</v>
      </c>
      <c r="C695" s="3655"/>
      <c r="D695" s="3655"/>
      <c r="E695" s="3655"/>
      <c r="F695" s="3655"/>
      <c r="G695" s="2792" t="s">
        <v>731</v>
      </c>
      <c r="H695" s="2792">
        <v>3</v>
      </c>
      <c r="I695" s="2801"/>
      <c r="J695" s="2801"/>
      <c r="K695" s="2801"/>
      <c r="L695" s="2801"/>
      <c r="M695" s="2801"/>
      <c r="N695" s="2801"/>
      <c r="O695" s="2802"/>
      <c r="P695" s="2800"/>
      <c r="Q695" s="2803"/>
      <c r="R695" s="2801"/>
      <c r="S695" s="2801"/>
      <c r="T695" s="2801"/>
      <c r="U695" s="2801"/>
      <c r="V695" s="2801"/>
      <c r="W695" s="2802"/>
      <c r="Y695" s="3928"/>
      <c r="Z695" s="3929"/>
      <c r="AA695" s="3929"/>
      <c r="AB695" s="3929"/>
      <c r="AC695" s="3929"/>
      <c r="AD695" s="3929"/>
      <c r="AE695" s="3929"/>
      <c r="AF695" s="3929"/>
      <c r="AG695" s="3929"/>
      <c r="AH695" s="3929"/>
      <c r="AI695" s="3929"/>
      <c r="AJ695" s="3929"/>
      <c r="AK695" s="3929"/>
      <c r="AL695" s="3929"/>
      <c r="AM695" s="3929"/>
      <c r="AN695" s="4369"/>
      <c r="AO695" s="3930"/>
      <c r="AP695" s="3930"/>
      <c r="AR695" s="2548" t="s">
        <v>9025</v>
      </c>
      <c r="AU695" s="425" t="str">
        <f t="shared" si="11"/>
        <v>Please complete all cells in row</v>
      </c>
      <c r="AV695" s="3132">
        <v>2</v>
      </c>
    </row>
    <row r="696" spans="2:48" ht="15.75" customHeight="1">
      <c r="B696" s="2790" t="s">
        <v>9026</v>
      </c>
      <c r="C696" s="3655"/>
      <c r="D696" s="3655"/>
      <c r="E696" s="3655"/>
      <c r="F696" s="3655"/>
      <c r="G696" s="2792" t="s">
        <v>731</v>
      </c>
      <c r="H696" s="2792">
        <v>3</v>
      </c>
      <c r="I696" s="2801"/>
      <c r="J696" s="2801"/>
      <c r="K696" s="2801"/>
      <c r="L696" s="2801"/>
      <c r="M696" s="2801"/>
      <c r="N696" s="2801"/>
      <c r="O696" s="2802"/>
      <c r="P696" s="2800"/>
      <c r="Q696" s="2803"/>
      <c r="R696" s="2801"/>
      <c r="S696" s="2801"/>
      <c r="T696" s="2801"/>
      <c r="U696" s="2801"/>
      <c r="V696" s="2801"/>
      <c r="W696" s="2802"/>
      <c r="Y696" s="3928"/>
      <c r="Z696" s="3929"/>
      <c r="AA696" s="3929"/>
      <c r="AB696" s="3929"/>
      <c r="AC696" s="3929"/>
      <c r="AD696" s="3929"/>
      <c r="AE696" s="3929"/>
      <c r="AF696" s="3929"/>
      <c r="AG696" s="3929"/>
      <c r="AH696" s="3929"/>
      <c r="AI696" s="3929"/>
      <c r="AJ696" s="3929"/>
      <c r="AK696" s="3929"/>
      <c r="AL696" s="3929"/>
      <c r="AM696" s="3929"/>
      <c r="AN696" s="4369"/>
      <c r="AO696" s="3930"/>
      <c r="AP696" s="3930"/>
      <c r="AR696" s="2548" t="s">
        <v>9027</v>
      </c>
      <c r="AU696" s="425" t="str">
        <f t="shared" si="11"/>
        <v>Please complete all cells in row</v>
      </c>
      <c r="AV696" s="3132">
        <v>2</v>
      </c>
    </row>
    <row r="697" spans="2:48" ht="15.75" customHeight="1">
      <c r="B697" s="2790" t="s">
        <v>9028</v>
      </c>
      <c r="C697" s="3655"/>
      <c r="D697" s="3655"/>
      <c r="E697" s="3655"/>
      <c r="F697" s="3655"/>
      <c r="G697" s="2792" t="s">
        <v>731</v>
      </c>
      <c r="H697" s="2792">
        <v>3</v>
      </c>
      <c r="I697" s="2801"/>
      <c r="J697" s="2801"/>
      <c r="K697" s="2801"/>
      <c r="L697" s="2801"/>
      <c r="M697" s="2801"/>
      <c r="N697" s="2801"/>
      <c r="O697" s="2802"/>
      <c r="P697" s="2800"/>
      <c r="Q697" s="2803"/>
      <c r="R697" s="2801"/>
      <c r="S697" s="2801"/>
      <c r="T697" s="2801"/>
      <c r="U697" s="2801"/>
      <c r="V697" s="2801"/>
      <c r="W697" s="2802"/>
      <c r="Y697" s="3928"/>
      <c r="Z697" s="3929"/>
      <c r="AA697" s="3929"/>
      <c r="AB697" s="3929"/>
      <c r="AC697" s="3929"/>
      <c r="AD697" s="3929"/>
      <c r="AE697" s="3929"/>
      <c r="AF697" s="3929"/>
      <c r="AG697" s="3929"/>
      <c r="AH697" s="3929"/>
      <c r="AI697" s="3929"/>
      <c r="AJ697" s="3929"/>
      <c r="AK697" s="3929"/>
      <c r="AL697" s="3929"/>
      <c r="AM697" s="3929"/>
      <c r="AN697" s="4369"/>
      <c r="AO697" s="3930"/>
      <c r="AP697" s="3930"/>
      <c r="AR697" s="2548" t="s">
        <v>9029</v>
      </c>
      <c r="AU697" s="425" t="str">
        <f t="shared" si="11"/>
        <v>Please complete all cells in row</v>
      </c>
      <c r="AV697" s="3132">
        <v>2</v>
      </c>
    </row>
    <row r="698" spans="2:48" ht="15.75" customHeight="1">
      <c r="B698" s="2790" t="s">
        <v>9030</v>
      </c>
      <c r="C698" s="3655"/>
      <c r="D698" s="3655"/>
      <c r="E698" s="3655"/>
      <c r="F698" s="3655"/>
      <c r="G698" s="2792" t="s">
        <v>731</v>
      </c>
      <c r="H698" s="2792">
        <v>3</v>
      </c>
      <c r="I698" s="2801"/>
      <c r="J698" s="2801"/>
      <c r="K698" s="2801"/>
      <c r="L698" s="2801"/>
      <c r="M698" s="2801"/>
      <c r="N698" s="2801"/>
      <c r="O698" s="2802"/>
      <c r="P698" s="2800"/>
      <c r="Q698" s="2803"/>
      <c r="R698" s="2801"/>
      <c r="S698" s="2801"/>
      <c r="T698" s="2801"/>
      <c r="U698" s="2801"/>
      <c r="V698" s="2801"/>
      <c r="W698" s="2802"/>
      <c r="Y698" s="3928"/>
      <c r="Z698" s="3929"/>
      <c r="AA698" s="3929"/>
      <c r="AB698" s="3929"/>
      <c r="AC698" s="3929"/>
      <c r="AD698" s="3929"/>
      <c r="AE698" s="3929"/>
      <c r="AF698" s="3929"/>
      <c r="AG698" s="3929"/>
      <c r="AH698" s="3929"/>
      <c r="AI698" s="3929"/>
      <c r="AJ698" s="3929"/>
      <c r="AK698" s="3929"/>
      <c r="AL698" s="3929"/>
      <c r="AM698" s="3929"/>
      <c r="AN698" s="4369"/>
      <c r="AO698" s="3930"/>
      <c r="AP698" s="3930"/>
      <c r="AR698" s="2548" t="s">
        <v>9031</v>
      </c>
      <c r="AU698" s="425" t="str">
        <f t="shared" si="11"/>
        <v>Please complete all cells in row</v>
      </c>
      <c r="AV698" s="3132">
        <v>2</v>
      </c>
    </row>
    <row r="699" spans="2:48" ht="15.75" customHeight="1">
      <c r="B699" s="2790" t="s">
        <v>9032</v>
      </c>
      <c r="C699" s="3655"/>
      <c r="D699" s="3655"/>
      <c r="E699" s="3655"/>
      <c r="F699" s="3655"/>
      <c r="G699" s="2792" t="s">
        <v>731</v>
      </c>
      <c r="H699" s="2792">
        <v>3</v>
      </c>
      <c r="I699" s="2801"/>
      <c r="J699" s="2801"/>
      <c r="K699" s="2801"/>
      <c r="L699" s="2801"/>
      <c r="M699" s="2801"/>
      <c r="N699" s="2801"/>
      <c r="O699" s="2802"/>
      <c r="P699" s="2800"/>
      <c r="Q699" s="2803"/>
      <c r="R699" s="2801"/>
      <c r="S699" s="2801"/>
      <c r="T699" s="2801"/>
      <c r="U699" s="2801"/>
      <c r="V699" s="2801"/>
      <c r="W699" s="2802"/>
      <c r="Y699" s="3928"/>
      <c r="Z699" s="3929"/>
      <c r="AA699" s="3929"/>
      <c r="AB699" s="3929"/>
      <c r="AC699" s="3929"/>
      <c r="AD699" s="3929"/>
      <c r="AE699" s="3929"/>
      <c r="AF699" s="3929"/>
      <c r="AG699" s="3929"/>
      <c r="AH699" s="3929"/>
      <c r="AI699" s="3929"/>
      <c r="AJ699" s="3929"/>
      <c r="AK699" s="3929"/>
      <c r="AL699" s="3929"/>
      <c r="AM699" s="3929"/>
      <c r="AN699" s="4369"/>
      <c r="AO699" s="3930"/>
      <c r="AP699" s="3930"/>
      <c r="AR699" s="2548" t="s">
        <v>9033</v>
      </c>
      <c r="AU699" s="425" t="str">
        <f t="shared" si="11"/>
        <v>Please complete all cells in row</v>
      </c>
      <c r="AV699" s="3132">
        <v>2</v>
      </c>
    </row>
    <row r="700" spans="2:48" ht="15.75" customHeight="1">
      <c r="B700" s="2790" t="s">
        <v>9034</v>
      </c>
      <c r="C700" s="3655"/>
      <c r="D700" s="3655"/>
      <c r="E700" s="3655"/>
      <c r="F700" s="3655"/>
      <c r="G700" s="2792" t="s">
        <v>731</v>
      </c>
      <c r="H700" s="2792">
        <v>3</v>
      </c>
      <c r="I700" s="2801"/>
      <c r="J700" s="2801"/>
      <c r="K700" s="2801"/>
      <c r="L700" s="2801"/>
      <c r="M700" s="2801"/>
      <c r="N700" s="2801"/>
      <c r="O700" s="2802"/>
      <c r="P700" s="2800"/>
      <c r="Q700" s="2803"/>
      <c r="R700" s="2801"/>
      <c r="S700" s="2801"/>
      <c r="T700" s="2801"/>
      <c r="U700" s="2801"/>
      <c r="V700" s="2801"/>
      <c r="W700" s="2802"/>
      <c r="Y700" s="3928"/>
      <c r="Z700" s="3929"/>
      <c r="AA700" s="3929"/>
      <c r="AB700" s="3929"/>
      <c r="AC700" s="3929"/>
      <c r="AD700" s="3929"/>
      <c r="AE700" s="3929"/>
      <c r="AF700" s="3929"/>
      <c r="AG700" s="3929"/>
      <c r="AH700" s="3929"/>
      <c r="AI700" s="3929"/>
      <c r="AJ700" s="3929"/>
      <c r="AK700" s="3929"/>
      <c r="AL700" s="3931"/>
      <c r="AM700" s="3929"/>
      <c r="AN700" s="4369"/>
      <c r="AO700" s="3930"/>
      <c r="AP700" s="3930"/>
      <c r="AR700" s="2548" t="s">
        <v>9035</v>
      </c>
      <c r="AU700" s="425" t="str">
        <f t="shared" si="11"/>
        <v>Please complete all cells in row</v>
      </c>
      <c r="AV700" s="3132">
        <v>2</v>
      </c>
    </row>
    <row r="701" spans="2:48" ht="15.75" customHeight="1">
      <c r="B701" s="2790" t="s">
        <v>9036</v>
      </c>
      <c r="C701" s="3655"/>
      <c r="D701" s="3655"/>
      <c r="E701" s="3655"/>
      <c r="F701" s="3655"/>
      <c r="G701" s="2792" t="s">
        <v>731</v>
      </c>
      <c r="H701" s="2792">
        <v>3</v>
      </c>
      <c r="I701" s="2801"/>
      <c r="J701" s="2801"/>
      <c r="K701" s="2801"/>
      <c r="L701" s="2801"/>
      <c r="M701" s="2801"/>
      <c r="N701" s="2801"/>
      <c r="O701" s="2802"/>
      <c r="P701" s="2800"/>
      <c r="Q701" s="2803"/>
      <c r="R701" s="2801"/>
      <c r="S701" s="2801"/>
      <c r="T701" s="2801"/>
      <c r="U701" s="2801"/>
      <c r="V701" s="2801"/>
      <c r="W701" s="2802"/>
      <c r="Y701" s="3928"/>
      <c r="Z701" s="3929"/>
      <c r="AA701" s="3929"/>
      <c r="AB701" s="3929"/>
      <c r="AC701" s="3929"/>
      <c r="AD701" s="3929"/>
      <c r="AE701" s="3929"/>
      <c r="AF701" s="3929"/>
      <c r="AG701" s="3929"/>
      <c r="AH701" s="3929"/>
      <c r="AI701" s="3929"/>
      <c r="AJ701" s="3929"/>
      <c r="AK701" s="3929"/>
      <c r="AL701" s="3929"/>
      <c r="AM701" s="3929"/>
      <c r="AN701" s="4369"/>
      <c r="AO701" s="3930"/>
      <c r="AP701" s="3930"/>
      <c r="AR701" s="2548" t="s">
        <v>9037</v>
      </c>
      <c r="AU701" s="425" t="str">
        <f t="shared" si="11"/>
        <v>Please complete all cells in row</v>
      </c>
      <c r="AV701" s="3132">
        <v>2</v>
      </c>
    </row>
    <row r="702" spans="2:48" ht="15.75" customHeight="1">
      <c r="B702" s="2790" t="s">
        <v>9038</v>
      </c>
      <c r="C702" s="3655"/>
      <c r="D702" s="3655"/>
      <c r="E702" s="3655"/>
      <c r="F702" s="3655"/>
      <c r="G702" s="2792" t="s">
        <v>731</v>
      </c>
      <c r="H702" s="2792">
        <v>3</v>
      </c>
      <c r="I702" s="2801"/>
      <c r="J702" s="2801"/>
      <c r="K702" s="2801"/>
      <c r="L702" s="2801"/>
      <c r="M702" s="2801"/>
      <c r="N702" s="2801"/>
      <c r="O702" s="2802"/>
      <c r="P702" s="2800"/>
      <c r="Q702" s="2803"/>
      <c r="R702" s="2801"/>
      <c r="S702" s="2801"/>
      <c r="T702" s="2801"/>
      <c r="U702" s="2801"/>
      <c r="V702" s="2801"/>
      <c r="W702" s="2802"/>
      <c r="Y702" s="3928"/>
      <c r="Z702" s="3929"/>
      <c r="AA702" s="3929"/>
      <c r="AB702" s="3929"/>
      <c r="AC702" s="3929"/>
      <c r="AD702" s="3929"/>
      <c r="AE702" s="3929"/>
      <c r="AF702" s="3929"/>
      <c r="AG702" s="3929"/>
      <c r="AH702" s="3929"/>
      <c r="AI702" s="3929"/>
      <c r="AJ702" s="3929"/>
      <c r="AK702" s="3929"/>
      <c r="AL702" s="3929"/>
      <c r="AM702" s="3929"/>
      <c r="AN702" s="4369"/>
      <c r="AO702" s="3930"/>
      <c r="AP702" s="3930"/>
      <c r="AR702" s="2548" t="s">
        <v>9039</v>
      </c>
      <c r="AU702" s="425" t="str">
        <f t="shared" si="11"/>
        <v>Please complete all cells in row</v>
      </c>
      <c r="AV702" s="3132">
        <v>2</v>
      </c>
    </row>
    <row r="703" spans="2:48" ht="15.75" customHeight="1">
      <c r="B703" s="2790" t="s">
        <v>9040</v>
      </c>
      <c r="C703" s="3655"/>
      <c r="D703" s="3655"/>
      <c r="E703" s="3655"/>
      <c r="F703" s="3655"/>
      <c r="G703" s="2792" t="s">
        <v>731</v>
      </c>
      <c r="H703" s="2792">
        <v>3</v>
      </c>
      <c r="I703" s="2801"/>
      <c r="J703" s="2801"/>
      <c r="K703" s="2801"/>
      <c r="L703" s="2801"/>
      <c r="M703" s="2801"/>
      <c r="N703" s="2801"/>
      <c r="O703" s="2802"/>
      <c r="P703" s="2800"/>
      <c r="Q703" s="2803"/>
      <c r="R703" s="2801"/>
      <c r="S703" s="2801"/>
      <c r="T703" s="2801"/>
      <c r="U703" s="2801"/>
      <c r="V703" s="2801"/>
      <c r="W703" s="2802"/>
      <c r="Y703" s="3928"/>
      <c r="Z703" s="3929"/>
      <c r="AA703" s="3929"/>
      <c r="AB703" s="3929"/>
      <c r="AC703" s="3929"/>
      <c r="AD703" s="3929"/>
      <c r="AE703" s="3929"/>
      <c r="AF703" s="3929"/>
      <c r="AG703" s="3929"/>
      <c r="AH703" s="3929"/>
      <c r="AI703" s="3929"/>
      <c r="AJ703" s="3929"/>
      <c r="AK703" s="3929"/>
      <c r="AL703" s="3929"/>
      <c r="AM703" s="3929"/>
      <c r="AN703" s="4369"/>
      <c r="AO703" s="3930"/>
      <c r="AP703" s="3930"/>
      <c r="AR703" s="2548" t="s">
        <v>9041</v>
      </c>
      <c r="AU703" s="425" t="str">
        <f t="shared" si="11"/>
        <v>Please complete all cells in row</v>
      </c>
      <c r="AV703" s="3132">
        <v>2</v>
      </c>
    </row>
    <row r="704" spans="2:48" ht="15.75" customHeight="1">
      <c r="B704" s="2790" t="s">
        <v>9042</v>
      </c>
      <c r="C704" s="3655"/>
      <c r="D704" s="3655"/>
      <c r="E704" s="3655"/>
      <c r="F704" s="3655"/>
      <c r="G704" s="2792" t="s">
        <v>731</v>
      </c>
      <c r="H704" s="2792">
        <v>3</v>
      </c>
      <c r="I704" s="2801"/>
      <c r="J704" s="2801"/>
      <c r="K704" s="2801"/>
      <c r="L704" s="2801"/>
      <c r="M704" s="2801"/>
      <c r="N704" s="2801"/>
      <c r="O704" s="2802"/>
      <c r="P704" s="2800"/>
      <c r="Q704" s="2803"/>
      <c r="R704" s="2801"/>
      <c r="S704" s="2801"/>
      <c r="T704" s="2801"/>
      <c r="U704" s="2801"/>
      <c r="V704" s="2801"/>
      <c r="W704" s="2802"/>
      <c r="Y704" s="3928"/>
      <c r="Z704" s="3929"/>
      <c r="AA704" s="3929"/>
      <c r="AB704" s="3929"/>
      <c r="AC704" s="3929"/>
      <c r="AD704" s="3929"/>
      <c r="AE704" s="3929"/>
      <c r="AF704" s="3929"/>
      <c r="AG704" s="3929"/>
      <c r="AH704" s="3929"/>
      <c r="AI704" s="3929"/>
      <c r="AJ704" s="3929"/>
      <c r="AK704" s="3929"/>
      <c r="AL704" s="3929"/>
      <c r="AM704" s="3929"/>
      <c r="AN704" s="4369"/>
      <c r="AO704" s="3930"/>
      <c r="AP704" s="3930"/>
      <c r="AR704" s="2548" t="s">
        <v>9043</v>
      </c>
      <c r="AU704" s="425" t="str">
        <f t="shared" si="11"/>
        <v>Please complete all cells in row</v>
      </c>
      <c r="AV704" s="3132">
        <v>2</v>
      </c>
    </row>
    <row r="705" spans="2:48" ht="15.75" customHeight="1">
      <c r="B705" s="2790" t="s">
        <v>9044</v>
      </c>
      <c r="C705" s="3655"/>
      <c r="D705" s="3655"/>
      <c r="E705" s="3655"/>
      <c r="F705" s="3655"/>
      <c r="G705" s="2792" t="s">
        <v>731</v>
      </c>
      <c r="H705" s="2792">
        <v>3</v>
      </c>
      <c r="I705" s="2801"/>
      <c r="J705" s="2801"/>
      <c r="K705" s="2801"/>
      <c r="L705" s="2801"/>
      <c r="M705" s="2801"/>
      <c r="N705" s="2801"/>
      <c r="O705" s="2802"/>
      <c r="P705" s="2800"/>
      <c r="Q705" s="2803"/>
      <c r="R705" s="2801"/>
      <c r="S705" s="2801"/>
      <c r="T705" s="2801"/>
      <c r="U705" s="2801"/>
      <c r="V705" s="2801"/>
      <c r="W705" s="2802"/>
      <c r="Y705" s="3928"/>
      <c r="Z705" s="3929"/>
      <c r="AA705" s="3929"/>
      <c r="AB705" s="3929"/>
      <c r="AC705" s="3929"/>
      <c r="AD705" s="3929"/>
      <c r="AE705" s="3929"/>
      <c r="AF705" s="3929"/>
      <c r="AG705" s="3929"/>
      <c r="AH705" s="3929"/>
      <c r="AI705" s="3929"/>
      <c r="AJ705" s="3929"/>
      <c r="AK705" s="3929"/>
      <c r="AL705" s="3931"/>
      <c r="AM705" s="3929"/>
      <c r="AN705" s="4369"/>
      <c r="AO705" s="3930"/>
      <c r="AP705" s="3930"/>
      <c r="AR705" s="2548" t="s">
        <v>9045</v>
      </c>
      <c r="AU705" s="425" t="str">
        <f t="shared" si="11"/>
        <v>Please complete all cells in row</v>
      </c>
      <c r="AV705" s="3132">
        <v>2</v>
      </c>
    </row>
    <row r="706" spans="2:48" ht="15.75" customHeight="1">
      <c r="B706" s="2790" t="s">
        <v>9046</v>
      </c>
      <c r="C706" s="3655"/>
      <c r="D706" s="3655"/>
      <c r="E706" s="3655"/>
      <c r="F706" s="3655"/>
      <c r="G706" s="2792" t="s">
        <v>731</v>
      </c>
      <c r="H706" s="2792">
        <v>3</v>
      </c>
      <c r="I706" s="2801"/>
      <c r="J706" s="2801"/>
      <c r="K706" s="2801"/>
      <c r="L706" s="2801"/>
      <c r="M706" s="2801"/>
      <c r="N706" s="2801"/>
      <c r="O706" s="2802"/>
      <c r="P706" s="2800"/>
      <c r="Q706" s="2803"/>
      <c r="R706" s="2801"/>
      <c r="S706" s="2801"/>
      <c r="T706" s="2801"/>
      <c r="U706" s="2801"/>
      <c r="V706" s="2801"/>
      <c r="W706" s="2802"/>
      <c r="Y706" s="3928"/>
      <c r="Z706" s="3929"/>
      <c r="AA706" s="3929"/>
      <c r="AB706" s="3929"/>
      <c r="AC706" s="3929"/>
      <c r="AD706" s="3929"/>
      <c r="AE706" s="3929"/>
      <c r="AF706" s="3929"/>
      <c r="AG706" s="3929"/>
      <c r="AH706" s="3929"/>
      <c r="AI706" s="3929"/>
      <c r="AJ706" s="3929"/>
      <c r="AK706" s="3929"/>
      <c r="AL706" s="3929"/>
      <c r="AM706" s="3929"/>
      <c r="AN706" s="4369"/>
      <c r="AO706" s="3930"/>
      <c r="AP706" s="3930"/>
      <c r="AR706" s="2548" t="s">
        <v>9047</v>
      </c>
      <c r="AU706" s="425" t="str">
        <f t="shared" si="11"/>
        <v>Please complete all cells in row</v>
      </c>
      <c r="AV706" s="3132">
        <v>2</v>
      </c>
    </row>
    <row r="707" spans="2:48" ht="15.75" customHeight="1">
      <c r="B707" s="2790" t="s">
        <v>9048</v>
      </c>
      <c r="C707" s="3655"/>
      <c r="D707" s="3655"/>
      <c r="E707" s="3655"/>
      <c r="F707" s="3655"/>
      <c r="G707" s="2792" t="s">
        <v>731</v>
      </c>
      <c r="H707" s="2792">
        <v>3</v>
      </c>
      <c r="I707" s="2801"/>
      <c r="J707" s="2801"/>
      <c r="K707" s="2801"/>
      <c r="L707" s="2801"/>
      <c r="M707" s="2801"/>
      <c r="N707" s="2801"/>
      <c r="O707" s="2802"/>
      <c r="P707" s="2800"/>
      <c r="Q707" s="2803"/>
      <c r="R707" s="2801"/>
      <c r="S707" s="2801"/>
      <c r="T707" s="2801"/>
      <c r="U707" s="2801"/>
      <c r="V707" s="2801"/>
      <c r="W707" s="2802"/>
      <c r="Y707" s="3928"/>
      <c r="Z707" s="3929"/>
      <c r="AA707" s="3929"/>
      <c r="AB707" s="3929"/>
      <c r="AC707" s="3929"/>
      <c r="AD707" s="3929"/>
      <c r="AE707" s="3929"/>
      <c r="AF707" s="3929"/>
      <c r="AG707" s="3929"/>
      <c r="AH707" s="3929"/>
      <c r="AI707" s="3929"/>
      <c r="AJ707" s="3929"/>
      <c r="AK707" s="3929"/>
      <c r="AL707" s="3929"/>
      <c r="AM707" s="3929"/>
      <c r="AN707" s="4369"/>
      <c r="AO707" s="3930"/>
      <c r="AP707" s="3930"/>
      <c r="AR707" s="2548" t="s">
        <v>9049</v>
      </c>
      <c r="AU707" s="425" t="str">
        <f t="shared" si="11"/>
        <v>Please complete all cells in row</v>
      </c>
      <c r="AV707" s="3132">
        <v>2</v>
      </c>
    </row>
    <row r="708" spans="2:48" ht="15.6" thickBot="1">
      <c r="B708" s="2804" t="s">
        <v>858</v>
      </c>
      <c r="C708" s="2834"/>
      <c r="D708" s="2834"/>
      <c r="E708" s="2834"/>
      <c r="F708" s="2834"/>
      <c r="G708" s="2806" t="s">
        <v>731</v>
      </c>
      <c r="H708" s="2806">
        <v>3</v>
      </c>
      <c r="I708" s="2807">
        <f>IFERROR(SUM(I8:I707),0)</f>
        <v>0</v>
      </c>
      <c r="J708" s="2807">
        <f t="shared" ref="J708:O708" si="12">IFERROR(SUM(J8:J707),0)</f>
        <v>0</v>
      </c>
      <c r="K708" s="2807">
        <f t="shared" si="12"/>
        <v>0</v>
      </c>
      <c r="L708" s="2807">
        <f t="shared" si="12"/>
        <v>0</v>
      </c>
      <c r="M708" s="2807">
        <f t="shared" si="12"/>
        <v>0</v>
      </c>
      <c r="N708" s="2807">
        <f t="shared" si="12"/>
        <v>0</v>
      </c>
      <c r="O708" s="2807">
        <f t="shared" si="12"/>
        <v>0</v>
      </c>
      <c r="P708" s="2809"/>
      <c r="Q708" s="2807">
        <f>IFERROR(SUM(Q8:Q707),0)</f>
        <v>0</v>
      </c>
      <c r="R708" s="2807">
        <f t="shared" ref="R708:W708" si="13">IFERROR(SUM(R8:R707),0)</f>
        <v>0</v>
      </c>
      <c r="S708" s="2807">
        <f t="shared" si="13"/>
        <v>0</v>
      </c>
      <c r="T708" s="2807">
        <f t="shared" si="13"/>
        <v>0</v>
      </c>
      <c r="U708" s="2807">
        <f t="shared" si="13"/>
        <v>0</v>
      </c>
      <c r="V708" s="2807">
        <f t="shared" si="13"/>
        <v>0</v>
      </c>
      <c r="W708" s="2807">
        <f t="shared" si="13"/>
        <v>0</v>
      </c>
      <c r="Y708" s="3491"/>
      <c r="Z708" s="3492"/>
      <c r="AA708" s="3492"/>
      <c r="AB708" s="3492"/>
      <c r="AC708" s="3492"/>
      <c r="AD708" s="3492"/>
      <c r="AE708" s="3492"/>
      <c r="AF708" s="3492"/>
      <c r="AG708" s="3492"/>
      <c r="AH708" s="3492"/>
      <c r="AI708" s="3492"/>
      <c r="AJ708" s="3492"/>
      <c r="AK708" s="3492"/>
      <c r="AL708" s="3492"/>
      <c r="AM708" s="3492"/>
      <c r="AN708" s="4370"/>
      <c r="AO708" s="3493"/>
      <c r="AP708" s="3493"/>
      <c r="AR708" s="2548" t="s">
        <v>9050</v>
      </c>
      <c r="AU708" s="425">
        <f t="shared" ref="AU708" si="14">IF( COUNTBLANK(I708:AO708) = AV708, 0, rngIncomplete )</f>
        <v>0</v>
      </c>
      <c r="AV708" s="3132">
        <v>19</v>
      </c>
    </row>
    <row r="709" spans="2:48" ht="14.4" thickTop="1">
      <c r="AR709" s="2753"/>
      <c r="AS709" s="3130" t="s">
        <v>775</v>
      </c>
    </row>
  </sheetData>
  <sheetProtection formatColumns="0" formatRows="0"/>
  <mergeCells count="4">
    <mergeCell ref="B3:AO3"/>
    <mergeCell ref="I5:O5"/>
    <mergeCell ref="Q5:W5"/>
    <mergeCell ref="AR5:AR6"/>
  </mergeCells>
  <phoneticPr fontId="35" type="noConversion"/>
  <conditionalFormatting sqref="AU7:AU708">
    <cfRule type="cellIs" dxfId="7" priority="1" operator="equal">
      <formula>0</formula>
    </cfRule>
  </conditionalFormatting>
  <pageMargins left="0.7" right="0.7" top="0.75" bottom="0.75" header="0.3" footer="0.3"/>
  <pageSetup paperSize="9" scale="51" orientation="portrait" r:id="rId1"/>
  <headerFooter differentFirst="1">
    <oddHeader>&amp;CTable: &amp;A</oddHeader>
    <oddFooter>&amp;LPrinted on: &amp;D at &amp;T&amp;CPage &amp;P of &amp;N&amp;ROfwat</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F4AC85BE-6B72-48DE-AC43-1B22F6D8E703}">
          <x14:formula1>
            <xm:f>Lists!$AO$5:$AO$12</xm:f>
          </x14:formula1>
          <xm:sqref>AP8:AP707</xm:sqref>
        </x14:dataValidation>
      </x14:dataValidations>
    </ext>
  </extLst>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941CE-13F4-44D1-9CFC-4713AF20080F}">
  <sheetPr codeName="Sheet157"/>
  <dimension ref="A1:V416"/>
  <sheetViews>
    <sheetView zoomScaleNormal="100" workbookViewId="0">
      <selection activeCell="A2" sqref="A2"/>
    </sheetView>
  </sheetViews>
  <sheetFormatPr defaultColWidth="8" defaultRowHeight="13.8"/>
  <cols>
    <col min="1" max="1" width="1.19921875" style="3124" customWidth="1"/>
    <col min="2" max="2" width="25.09765625" style="2315" customWidth="1"/>
    <col min="3" max="4" width="11.69921875" style="2315" customWidth="1"/>
    <col min="5" max="6" width="12.19921875" style="2315" customWidth="1"/>
    <col min="7" max="7" width="13.09765625" style="2315" customWidth="1"/>
    <col min="8" max="9" width="8.59765625" style="2315" customWidth="1"/>
    <col min="10" max="15" width="9.59765625" style="2315" customWidth="1"/>
    <col min="16" max="16" width="1.5" style="2315" customWidth="1"/>
    <col min="17" max="17" width="9" style="2315" customWidth="1"/>
    <col min="18" max="18" width="7.09765625" style="3115" customWidth="1"/>
    <col min="19" max="19" width="1.69921875" style="3117" customWidth="1"/>
    <col min="20" max="20" width="19.69921875" style="3113" bestFit="1" customWidth="1"/>
    <col min="21" max="21" width="1.69921875" style="3116" customWidth="1"/>
    <col min="22" max="22" width="1.69921875" style="3113" customWidth="1"/>
    <col min="23" max="23" width="1.19921875" style="2311" customWidth="1"/>
    <col min="24" max="16384" width="8" style="2311"/>
  </cols>
  <sheetData>
    <row r="1" spans="1:21" ht="23.25" customHeight="1">
      <c r="A1" s="3124" t="s">
        <v>713</v>
      </c>
      <c r="B1" s="2835" t="s">
        <v>9051</v>
      </c>
      <c r="C1" s="2312"/>
      <c r="D1" s="2312"/>
      <c r="E1" s="2312"/>
      <c r="F1" s="2312"/>
      <c r="G1" s="2312"/>
      <c r="H1" s="2312"/>
      <c r="I1" s="2312"/>
      <c r="J1" s="2312"/>
      <c r="K1" s="2312"/>
      <c r="L1" s="2515"/>
      <c r="M1" s="2313"/>
      <c r="N1" s="2311"/>
      <c r="O1" s="2312"/>
      <c r="P1" s="2312"/>
      <c r="Q1" s="2516"/>
      <c r="S1" s="3126"/>
      <c r="T1" s="3454"/>
    </row>
    <row r="2" spans="1:21" ht="23.25" customHeight="1">
      <c r="B2" s="2835" t="str">
        <f xml:space="preserve"> SelectCompany!$B$4</f>
        <v>South Staffordshire Water</v>
      </c>
      <c r="C2" s="2312"/>
      <c r="D2" s="2312"/>
      <c r="E2" s="2312"/>
      <c r="F2" s="2312"/>
      <c r="G2" s="2312"/>
      <c r="H2" s="2314"/>
      <c r="I2" s="2314"/>
      <c r="J2" s="2314"/>
      <c r="K2" s="2314"/>
      <c r="L2" s="2517"/>
      <c r="M2" s="2313"/>
      <c r="N2" s="2311"/>
      <c r="O2" s="2312"/>
      <c r="P2" s="2314"/>
      <c r="Q2" s="2516"/>
      <c r="S2" s="3126"/>
      <c r="T2" s="3454"/>
    </row>
    <row r="3" spans="1:21" ht="36.75" customHeight="1">
      <c r="B3" s="4967" t="s">
        <v>9981</v>
      </c>
      <c r="C3" s="4967"/>
      <c r="D3" s="4967"/>
      <c r="E3" s="4967"/>
      <c r="F3" s="4967"/>
      <c r="G3" s="4967"/>
      <c r="H3" s="4967"/>
      <c r="I3" s="4967"/>
      <c r="J3" s="4967"/>
      <c r="K3" s="4967"/>
      <c r="L3" s="4967"/>
      <c r="M3" s="4967"/>
      <c r="N3" s="4967"/>
      <c r="O3" s="4967"/>
      <c r="P3" s="4967"/>
      <c r="Q3" s="4967"/>
      <c r="S3" s="3126"/>
      <c r="T3" s="3494" t="s">
        <v>716</v>
      </c>
    </row>
    <row r="4" spans="1:21" ht="12.6" customHeight="1" thickBot="1">
      <c r="B4" s="2518"/>
      <c r="C4" s="2518"/>
      <c r="D4" s="2518"/>
      <c r="E4" s="2518"/>
      <c r="F4" s="2518"/>
      <c r="G4" s="2518"/>
      <c r="H4" s="2518"/>
      <c r="I4" s="2518"/>
      <c r="J4" s="2518"/>
      <c r="K4" s="2518"/>
      <c r="L4" s="2518"/>
      <c r="M4" s="2518"/>
      <c r="N4" s="2518"/>
      <c r="O4" s="2518"/>
      <c r="P4" s="2518"/>
      <c r="Q4" s="2518"/>
      <c r="S4" s="3126"/>
      <c r="T4" s="3454"/>
    </row>
    <row r="5" spans="1:21" ht="33" customHeight="1" thickTop="1" thickBot="1">
      <c r="B5" s="2519"/>
      <c r="C5" s="2519"/>
      <c r="D5" s="2519"/>
      <c r="E5" s="2519"/>
      <c r="F5" s="2519"/>
      <c r="G5" s="2519"/>
      <c r="H5" s="2519"/>
      <c r="I5" s="2519"/>
      <c r="J5" s="5393" t="s">
        <v>5480</v>
      </c>
      <c r="K5" s="5394"/>
      <c r="L5" s="5394"/>
      <c r="M5" s="5394"/>
      <c r="N5" s="5394"/>
      <c r="O5" s="2520"/>
      <c r="P5" s="2519"/>
      <c r="Q5" s="5395" t="s">
        <v>723</v>
      </c>
      <c r="R5" s="3122"/>
      <c r="S5" s="3456"/>
      <c r="T5" s="3455"/>
    </row>
    <row r="6" spans="1:21" ht="30.75" customHeight="1" thickBot="1">
      <c r="A6" s="3124" t="s">
        <v>725</v>
      </c>
      <c r="B6" s="2521" t="s">
        <v>5481</v>
      </c>
      <c r="C6" s="2836" t="s">
        <v>5482</v>
      </c>
      <c r="D6" s="2836" t="s">
        <v>5372</v>
      </c>
      <c r="E6" s="2836" t="s">
        <v>5483</v>
      </c>
      <c r="F6" s="2836" t="s">
        <v>5484</v>
      </c>
      <c r="G6" s="2836" t="s">
        <v>5485</v>
      </c>
      <c r="H6" s="2522" t="s">
        <v>718</v>
      </c>
      <c r="I6" s="2522" t="s">
        <v>719</v>
      </c>
      <c r="J6" s="2522">
        <v>1</v>
      </c>
      <c r="K6" s="2522">
        <v>2</v>
      </c>
      <c r="L6" s="2522">
        <v>3</v>
      </c>
      <c r="M6" s="2522">
        <v>4</v>
      </c>
      <c r="N6" s="2522">
        <v>5</v>
      </c>
      <c r="O6" s="2523" t="s">
        <v>858</v>
      </c>
      <c r="P6" s="2524"/>
      <c r="Q6" s="5396"/>
      <c r="R6" s="3122"/>
      <c r="S6" s="3456"/>
      <c r="T6" s="3455"/>
    </row>
    <row r="7" spans="1:21" ht="15.75" customHeight="1" thickBot="1">
      <c r="A7" s="3124" t="s">
        <v>729</v>
      </c>
      <c r="B7" s="2311"/>
      <c r="C7" s="2311"/>
      <c r="D7" s="2311"/>
      <c r="E7" s="2311"/>
      <c r="F7" s="2311"/>
      <c r="G7" s="2311"/>
      <c r="H7" s="2311"/>
      <c r="I7" s="2311"/>
      <c r="J7" s="2311"/>
      <c r="K7" s="2311"/>
      <c r="L7" s="2311"/>
      <c r="M7" s="2311"/>
      <c r="N7" s="2311"/>
      <c r="O7" s="2311"/>
      <c r="P7" s="2311"/>
      <c r="Q7" s="2311"/>
      <c r="T7" s="3438">
        <f t="shared" ref="T7:T70" si="0">IF( COUNTBLANK(B7:O7) = U7, 0, rngIncomplete )</f>
        <v>0</v>
      </c>
      <c r="U7" s="994">
        <v>14</v>
      </c>
    </row>
    <row r="8" spans="1:21" ht="15" customHeight="1" thickTop="1">
      <c r="B8" s="3705"/>
      <c r="C8" s="3656"/>
      <c r="D8" s="3656"/>
      <c r="E8" s="3657"/>
      <c r="F8" s="3657"/>
      <c r="G8" s="3657"/>
      <c r="H8" s="2525" t="s">
        <v>4969</v>
      </c>
      <c r="I8" s="2525">
        <v>1</v>
      </c>
      <c r="J8" s="2526"/>
      <c r="K8" s="2526"/>
      <c r="L8" s="2526"/>
      <c r="M8" s="2526"/>
      <c r="N8" s="2526"/>
      <c r="O8" s="2527">
        <f>IFERROR(SUM(J8:N8), 0)</f>
        <v>0</v>
      </c>
      <c r="P8" s="2528"/>
      <c r="Q8" s="2529" t="s">
        <v>9052</v>
      </c>
      <c r="R8" s="3123"/>
      <c r="S8" s="3457"/>
      <c r="T8" s="3438" t="str">
        <f t="shared" si="0"/>
        <v>Please complete all cells in row</v>
      </c>
      <c r="U8" s="3116">
        <v>0</v>
      </c>
    </row>
    <row r="9" spans="1:21" ht="15" customHeight="1">
      <c r="B9" s="3706"/>
      <c r="C9" s="3658"/>
      <c r="D9" s="3658"/>
      <c r="E9" s="3658"/>
      <c r="F9" s="3658"/>
      <c r="G9" s="3658"/>
      <c r="H9" s="2530" t="s">
        <v>4969</v>
      </c>
      <c r="I9" s="2530">
        <v>1</v>
      </c>
      <c r="J9" s="2531"/>
      <c r="K9" s="2531"/>
      <c r="L9" s="2531"/>
      <c r="M9" s="2531"/>
      <c r="N9" s="2531"/>
      <c r="O9" s="2532">
        <f t="shared" ref="O9:O72" si="1">IFERROR(SUM(J9:N9), 0)</f>
        <v>0</v>
      </c>
      <c r="P9" s="2528"/>
      <c r="Q9" s="2533" t="s">
        <v>9053</v>
      </c>
      <c r="R9" s="3123"/>
      <c r="S9" s="3457"/>
      <c r="T9" s="3438" t="str">
        <f t="shared" si="0"/>
        <v>Please complete all cells in row</v>
      </c>
      <c r="U9" s="3116">
        <v>0</v>
      </c>
    </row>
    <row r="10" spans="1:21" ht="15" customHeight="1">
      <c r="B10" s="3706"/>
      <c r="C10" s="3658"/>
      <c r="D10" s="3658"/>
      <c r="E10" s="3658"/>
      <c r="F10" s="3658"/>
      <c r="G10" s="3658"/>
      <c r="H10" s="2530" t="s">
        <v>4969</v>
      </c>
      <c r="I10" s="2530">
        <v>1</v>
      </c>
      <c r="J10" s="2531"/>
      <c r="K10" s="2531"/>
      <c r="L10" s="2531"/>
      <c r="M10" s="2531"/>
      <c r="N10" s="2531"/>
      <c r="O10" s="2532">
        <f t="shared" si="1"/>
        <v>0</v>
      </c>
      <c r="P10" s="2528"/>
      <c r="Q10" s="2533" t="s">
        <v>9054</v>
      </c>
      <c r="R10" s="3123"/>
      <c r="S10" s="3457"/>
      <c r="T10" s="3438" t="str">
        <f t="shared" si="0"/>
        <v>Please complete all cells in row</v>
      </c>
      <c r="U10" s="3116">
        <v>0</v>
      </c>
    </row>
    <row r="11" spans="1:21" ht="15" customHeight="1">
      <c r="B11" s="3706"/>
      <c r="C11" s="3658"/>
      <c r="D11" s="3658"/>
      <c r="E11" s="3658"/>
      <c r="F11" s="3658"/>
      <c r="G11" s="3658"/>
      <c r="H11" s="2530" t="s">
        <v>4969</v>
      </c>
      <c r="I11" s="2530">
        <v>1</v>
      </c>
      <c r="J11" s="2531"/>
      <c r="K11" s="2531"/>
      <c r="L11" s="2531"/>
      <c r="M11" s="2531"/>
      <c r="N11" s="2531"/>
      <c r="O11" s="2532">
        <f t="shared" si="1"/>
        <v>0</v>
      </c>
      <c r="P11" s="2534"/>
      <c r="Q11" s="2533" t="s">
        <v>9055</v>
      </c>
      <c r="R11" s="3123"/>
      <c r="S11" s="3457"/>
      <c r="T11" s="3438" t="str">
        <f t="shared" si="0"/>
        <v>Please complete all cells in row</v>
      </c>
      <c r="U11" s="3116">
        <v>0</v>
      </c>
    </row>
    <row r="12" spans="1:21" ht="15" customHeight="1">
      <c r="B12" s="3706"/>
      <c r="C12" s="3658"/>
      <c r="D12" s="3658"/>
      <c r="E12" s="3658"/>
      <c r="F12" s="3658"/>
      <c r="G12" s="3658"/>
      <c r="H12" s="2530" t="s">
        <v>4969</v>
      </c>
      <c r="I12" s="2530">
        <v>1</v>
      </c>
      <c r="J12" s="2531"/>
      <c r="K12" s="2531"/>
      <c r="L12" s="2531"/>
      <c r="M12" s="2531"/>
      <c r="N12" s="2531"/>
      <c r="O12" s="2532">
        <f t="shared" si="1"/>
        <v>0</v>
      </c>
      <c r="P12" s="2534"/>
      <c r="Q12" s="2533" t="s">
        <v>9056</v>
      </c>
      <c r="R12" s="3123"/>
      <c r="S12" s="3457"/>
      <c r="T12" s="3438" t="str">
        <f t="shared" si="0"/>
        <v>Please complete all cells in row</v>
      </c>
      <c r="U12" s="3116">
        <v>0</v>
      </c>
    </row>
    <row r="13" spans="1:21" ht="15" customHeight="1">
      <c r="B13" s="3706"/>
      <c r="C13" s="3658"/>
      <c r="D13" s="3658"/>
      <c r="E13" s="3658"/>
      <c r="F13" s="3658"/>
      <c r="G13" s="3658"/>
      <c r="H13" s="2530" t="s">
        <v>4969</v>
      </c>
      <c r="I13" s="2530">
        <v>1</v>
      </c>
      <c r="J13" s="2531"/>
      <c r="K13" s="2531"/>
      <c r="L13" s="2531"/>
      <c r="M13" s="2531"/>
      <c r="N13" s="2531"/>
      <c r="O13" s="2532">
        <f t="shared" si="1"/>
        <v>0</v>
      </c>
      <c r="P13" s="2534"/>
      <c r="Q13" s="2533" t="s">
        <v>9057</v>
      </c>
      <c r="R13" s="3123"/>
      <c r="S13" s="3457"/>
      <c r="T13" s="3438" t="str">
        <f t="shared" si="0"/>
        <v>Please complete all cells in row</v>
      </c>
      <c r="U13" s="3116">
        <v>0</v>
      </c>
    </row>
    <row r="14" spans="1:21" ht="15" customHeight="1">
      <c r="B14" s="3706"/>
      <c r="C14" s="3658"/>
      <c r="D14" s="3658"/>
      <c r="E14" s="3658"/>
      <c r="F14" s="3658"/>
      <c r="G14" s="3658"/>
      <c r="H14" s="2530" t="s">
        <v>4969</v>
      </c>
      <c r="I14" s="2530">
        <v>1</v>
      </c>
      <c r="J14" s="2531"/>
      <c r="K14" s="2531"/>
      <c r="L14" s="2531"/>
      <c r="M14" s="2531"/>
      <c r="N14" s="2531"/>
      <c r="O14" s="2532">
        <f t="shared" si="1"/>
        <v>0</v>
      </c>
      <c r="P14" s="2534"/>
      <c r="Q14" s="2533" t="s">
        <v>9058</v>
      </c>
      <c r="R14" s="3123"/>
      <c r="S14" s="3457"/>
      <c r="T14" s="3438" t="str">
        <f t="shared" si="0"/>
        <v>Please complete all cells in row</v>
      </c>
      <c r="U14" s="3116">
        <v>0</v>
      </c>
    </row>
    <row r="15" spans="1:21" ht="15" customHeight="1">
      <c r="B15" s="3706"/>
      <c r="C15" s="3658"/>
      <c r="D15" s="3658"/>
      <c r="E15" s="3658"/>
      <c r="F15" s="3658"/>
      <c r="G15" s="3658"/>
      <c r="H15" s="2530" t="s">
        <v>4969</v>
      </c>
      <c r="I15" s="2530">
        <v>1</v>
      </c>
      <c r="J15" s="2531"/>
      <c r="K15" s="2531"/>
      <c r="L15" s="2531"/>
      <c r="M15" s="2531"/>
      <c r="N15" s="2531"/>
      <c r="O15" s="2532">
        <f t="shared" si="1"/>
        <v>0</v>
      </c>
      <c r="P15" s="2534"/>
      <c r="Q15" s="2533" t="s">
        <v>9059</v>
      </c>
      <c r="R15" s="3123"/>
      <c r="S15" s="3457"/>
      <c r="T15" s="3438" t="str">
        <f t="shared" si="0"/>
        <v>Please complete all cells in row</v>
      </c>
      <c r="U15" s="3116">
        <v>0</v>
      </c>
    </row>
    <row r="16" spans="1:21" ht="15" customHeight="1">
      <c r="B16" s="3706"/>
      <c r="C16" s="3658"/>
      <c r="D16" s="3658"/>
      <c r="E16" s="3658"/>
      <c r="F16" s="3658"/>
      <c r="G16" s="3658"/>
      <c r="H16" s="2530" t="s">
        <v>4969</v>
      </c>
      <c r="I16" s="2530">
        <v>1</v>
      </c>
      <c r="J16" s="2531"/>
      <c r="K16" s="2531"/>
      <c r="L16" s="2531"/>
      <c r="M16" s="2531"/>
      <c r="N16" s="2531"/>
      <c r="O16" s="2532">
        <f t="shared" si="1"/>
        <v>0</v>
      </c>
      <c r="P16" s="2534"/>
      <c r="Q16" s="2533" t="s">
        <v>9060</v>
      </c>
      <c r="R16" s="3123"/>
      <c r="S16" s="3457"/>
      <c r="T16" s="3438" t="str">
        <f t="shared" si="0"/>
        <v>Please complete all cells in row</v>
      </c>
      <c r="U16" s="3116">
        <v>0</v>
      </c>
    </row>
    <row r="17" spans="2:21" ht="15" customHeight="1">
      <c r="B17" s="3706"/>
      <c r="C17" s="3658"/>
      <c r="D17" s="3658"/>
      <c r="E17" s="3658"/>
      <c r="F17" s="3658"/>
      <c r="G17" s="3658"/>
      <c r="H17" s="2530" t="s">
        <v>4969</v>
      </c>
      <c r="I17" s="2530">
        <v>1</v>
      </c>
      <c r="J17" s="2531"/>
      <c r="K17" s="2531"/>
      <c r="L17" s="2531"/>
      <c r="M17" s="2531"/>
      <c r="N17" s="2531"/>
      <c r="O17" s="2532">
        <f t="shared" si="1"/>
        <v>0</v>
      </c>
      <c r="P17" s="2534"/>
      <c r="Q17" s="2533" t="s">
        <v>9061</v>
      </c>
      <c r="R17" s="3123"/>
      <c r="S17" s="3457"/>
      <c r="T17" s="3438" t="str">
        <f t="shared" si="0"/>
        <v>Please complete all cells in row</v>
      </c>
      <c r="U17" s="3116">
        <v>0</v>
      </c>
    </row>
    <row r="18" spans="2:21" ht="15" customHeight="1">
      <c r="B18" s="3706"/>
      <c r="C18" s="3658"/>
      <c r="D18" s="3658"/>
      <c r="E18" s="3658"/>
      <c r="F18" s="3658"/>
      <c r="G18" s="3658"/>
      <c r="H18" s="2530" t="s">
        <v>4969</v>
      </c>
      <c r="I18" s="2530">
        <v>1</v>
      </c>
      <c r="J18" s="2531"/>
      <c r="K18" s="2531"/>
      <c r="L18" s="2531"/>
      <c r="M18" s="2531"/>
      <c r="N18" s="2531"/>
      <c r="O18" s="2532">
        <f t="shared" si="1"/>
        <v>0</v>
      </c>
      <c r="P18" s="2534"/>
      <c r="Q18" s="2533" t="s">
        <v>9062</v>
      </c>
      <c r="R18" s="3123"/>
      <c r="S18" s="3457"/>
      <c r="T18" s="3438" t="str">
        <f t="shared" si="0"/>
        <v>Please complete all cells in row</v>
      </c>
      <c r="U18" s="3116">
        <v>0</v>
      </c>
    </row>
    <row r="19" spans="2:21" ht="15.75" customHeight="1">
      <c r="B19" s="3706"/>
      <c r="C19" s="3658"/>
      <c r="D19" s="3658"/>
      <c r="E19" s="3658"/>
      <c r="F19" s="3658"/>
      <c r="G19" s="3658"/>
      <c r="H19" s="2530" t="s">
        <v>4969</v>
      </c>
      <c r="I19" s="2530">
        <v>1</v>
      </c>
      <c r="J19" s="2531"/>
      <c r="K19" s="2531"/>
      <c r="L19" s="2531"/>
      <c r="M19" s="2531"/>
      <c r="N19" s="2531"/>
      <c r="O19" s="2532">
        <f t="shared" si="1"/>
        <v>0</v>
      </c>
      <c r="P19" s="2534"/>
      <c r="Q19" s="2533" t="s">
        <v>9063</v>
      </c>
      <c r="R19" s="3123"/>
      <c r="S19" s="3457"/>
      <c r="T19" s="3438" t="str">
        <f t="shared" si="0"/>
        <v>Please complete all cells in row</v>
      </c>
      <c r="U19" s="3116">
        <v>0</v>
      </c>
    </row>
    <row r="20" spans="2:21" ht="15.75" customHeight="1">
      <c r="B20" s="3706"/>
      <c r="C20" s="3658"/>
      <c r="D20" s="3658"/>
      <c r="E20" s="3658"/>
      <c r="F20" s="3658"/>
      <c r="G20" s="3658"/>
      <c r="H20" s="2530" t="s">
        <v>4969</v>
      </c>
      <c r="I20" s="2530">
        <v>1</v>
      </c>
      <c r="J20" s="2531"/>
      <c r="K20" s="2531"/>
      <c r="L20" s="2531"/>
      <c r="M20" s="2531"/>
      <c r="N20" s="2531"/>
      <c r="O20" s="2532">
        <f t="shared" si="1"/>
        <v>0</v>
      </c>
      <c r="P20" s="2534"/>
      <c r="Q20" s="2533" t="s">
        <v>9064</v>
      </c>
      <c r="R20" s="3123"/>
      <c r="S20" s="3457"/>
      <c r="T20" s="3438" t="str">
        <f t="shared" si="0"/>
        <v>Please complete all cells in row</v>
      </c>
      <c r="U20" s="3116">
        <v>0</v>
      </c>
    </row>
    <row r="21" spans="2:21" ht="15.75" customHeight="1">
      <c r="B21" s="3706"/>
      <c r="C21" s="3658"/>
      <c r="D21" s="3658"/>
      <c r="E21" s="3658"/>
      <c r="F21" s="3658"/>
      <c r="G21" s="3658"/>
      <c r="H21" s="2530" t="s">
        <v>4969</v>
      </c>
      <c r="I21" s="2530">
        <v>1</v>
      </c>
      <c r="J21" s="2531"/>
      <c r="K21" s="2531"/>
      <c r="L21" s="2531"/>
      <c r="M21" s="2531"/>
      <c r="N21" s="2531"/>
      <c r="O21" s="2532">
        <f t="shared" si="1"/>
        <v>0</v>
      </c>
      <c r="P21" s="2534"/>
      <c r="Q21" s="2533" t="s">
        <v>9065</v>
      </c>
      <c r="R21" s="3123"/>
      <c r="S21" s="3457"/>
      <c r="T21" s="3438" t="str">
        <f t="shared" si="0"/>
        <v>Please complete all cells in row</v>
      </c>
      <c r="U21" s="3116">
        <v>0</v>
      </c>
    </row>
    <row r="22" spans="2:21" ht="15.75" customHeight="1">
      <c r="B22" s="3706"/>
      <c r="C22" s="3658"/>
      <c r="D22" s="3658"/>
      <c r="E22" s="3658"/>
      <c r="F22" s="3658"/>
      <c r="G22" s="3658"/>
      <c r="H22" s="2530" t="s">
        <v>4969</v>
      </c>
      <c r="I22" s="2530">
        <v>1</v>
      </c>
      <c r="J22" s="2531"/>
      <c r="K22" s="2531"/>
      <c r="L22" s="2531"/>
      <c r="M22" s="2531"/>
      <c r="N22" s="2531"/>
      <c r="O22" s="2532">
        <f t="shared" si="1"/>
        <v>0</v>
      </c>
      <c r="P22" s="2534"/>
      <c r="Q22" s="2533" t="s">
        <v>9066</v>
      </c>
      <c r="R22" s="3123"/>
      <c r="S22" s="3457"/>
      <c r="T22" s="3438" t="str">
        <f t="shared" si="0"/>
        <v>Please complete all cells in row</v>
      </c>
      <c r="U22" s="3116">
        <v>0</v>
      </c>
    </row>
    <row r="23" spans="2:21" ht="15.75" customHeight="1">
      <c r="B23" s="3706"/>
      <c r="C23" s="3658"/>
      <c r="D23" s="3658"/>
      <c r="E23" s="3658"/>
      <c r="F23" s="3658"/>
      <c r="G23" s="3658"/>
      <c r="H23" s="2530" t="s">
        <v>4969</v>
      </c>
      <c r="I23" s="2530">
        <v>1</v>
      </c>
      <c r="J23" s="2531"/>
      <c r="K23" s="2531"/>
      <c r="L23" s="2531"/>
      <c r="M23" s="2531"/>
      <c r="N23" s="2531"/>
      <c r="O23" s="2532">
        <f t="shared" si="1"/>
        <v>0</v>
      </c>
      <c r="P23" s="2534"/>
      <c r="Q23" s="2533" t="s">
        <v>9067</v>
      </c>
      <c r="R23" s="3123"/>
      <c r="S23" s="3457"/>
      <c r="T23" s="3438" t="str">
        <f t="shared" si="0"/>
        <v>Please complete all cells in row</v>
      </c>
      <c r="U23" s="3116">
        <v>0</v>
      </c>
    </row>
    <row r="24" spans="2:21" ht="15.75" customHeight="1">
      <c r="B24" s="3706"/>
      <c r="C24" s="3658"/>
      <c r="D24" s="3658"/>
      <c r="E24" s="3658"/>
      <c r="F24" s="3658"/>
      <c r="G24" s="3658"/>
      <c r="H24" s="2530" t="s">
        <v>4969</v>
      </c>
      <c r="I24" s="2530">
        <v>1</v>
      </c>
      <c r="J24" s="2531"/>
      <c r="K24" s="2531"/>
      <c r="L24" s="2531"/>
      <c r="M24" s="2531"/>
      <c r="N24" s="2531"/>
      <c r="O24" s="2532">
        <f t="shared" si="1"/>
        <v>0</v>
      </c>
      <c r="P24" s="2534"/>
      <c r="Q24" s="2533" t="s">
        <v>9068</v>
      </c>
      <c r="R24" s="3123"/>
      <c r="S24" s="3457"/>
      <c r="T24" s="3438" t="str">
        <f t="shared" si="0"/>
        <v>Please complete all cells in row</v>
      </c>
      <c r="U24" s="3116">
        <v>0</v>
      </c>
    </row>
    <row r="25" spans="2:21" ht="15.75" customHeight="1">
      <c r="B25" s="3706"/>
      <c r="C25" s="3658"/>
      <c r="D25" s="3658"/>
      <c r="E25" s="3658"/>
      <c r="F25" s="3658"/>
      <c r="G25" s="3658"/>
      <c r="H25" s="2530" t="s">
        <v>4969</v>
      </c>
      <c r="I25" s="2530">
        <v>1</v>
      </c>
      <c r="J25" s="2531"/>
      <c r="K25" s="2531"/>
      <c r="L25" s="2531"/>
      <c r="M25" s="2531"/>
      <c r="N25" s="2531"/>
      <c r="O25" s="2532">
        <f t="shared" si="1"/>
        <v>0</v>
      </c>
      <c r="P25" s="2534"/>
      <c r="Q25" s="2533" t="s">
        <v>9069</v>
      </c>
      <c r="R25" s="3123"/>
      <c r="S25" s="3457"/>
      <c r="T25" s="3438" t="str">
        <f t="shared" si="0"/>
        <v>Please complete all cells in row</v>
      </c>
      <c r="U25" s="3116">
        <v>0</v>
      </c>
    </row>
    <row r="26" spans="2:21" ht="15.75" customHeight="1">
      <c r="B26" s="3706"/>
      <c r="C26" s="3658"/>
      <c r="D26" s="3658"/>
      <c r="E26" s="3658"/>
      <c r="F26" s="3658"/>
      <c r="G26" s="3658"/>
      <c r="H26" s="2530" t="s">
        <v>4969</v>
      </c>
      <c r="I26" s="2530">
        <v>1</v>
      </c>
      <c r="J26" s="2531"/>
      <c r="K26" s="2531"/>
      <c r="L26" s="2531"/>
      <c r="M26" s="2531"/>
      <c r="N26" s="2531"/>
      <c r="O26" s="2532">
        <f t="shared" si="1"/>
        <v>0</v>
      </c>
      <c r="P26" s="2534"/>
      <c r="Q26" s="2533" t="s">
        <v>9070</v>
      </c>
      <c r="R26" s="3123"/>
      <c r="S26" s="3457"/>
      <c r="T26" s="3438" t="str">
        <f t="shared" si="0"/>
        <v>Please complete all cells in row</v>
      </c>
      <c r="U26" s="3116">
        <v>0</v>
      </c>
    </row>
    <row r="27" spans="2:21" ht="15.75" customHeight="1">
      <c r="B27" s="3706"/>
      <c r="C27" s="3658"/>
      <c r="D27" s="3658"/>
      <c r="E27" s="3658"/>
      <c r="F27" s="3658"/>
      <c r="G27" s="3658"/>
      <c r="H27" s="2530" t="s">
        <v>4969</v>
      </c>
      <c r="I27" s="2530">
        <v>1</v>
      </c>
      <c r="J27" s="2531"/>
      <c r="K27" s="2531"/>
      <c r="L27" s="2531"/>
      <c r="M27" s="2531"/>
      <c r="N27" s="2531"/>
      <c r="O27" s="2532">
        <f t="shared" si="1"/>
        <v>0</v>
      </c>
      <c r="P27" s="2534"/>
      <c r="Q27" s="2533" t="s">
        <v>9071</v>
      </c>
      <c r="R27" s="3123"/>
      <c r="S27" s="3457"/>
      <c r="T27" s="3438" t="str">
        <f t="shared" si="0"/>
        <v>Please complete all cells in row</v>
      </c>
      <c r="U27" s="3116">
        <v>0</v>
      </c>
    </row>
    <row r="28" spans="2:21" ht="15.75" customHeight="1">
      <c r="B28" s="3706"/>
      <c r="C28" s="3658"/>
      <c r="D28" s="3658"/>
      <c r="E28" s="3658"/>
      <c r="F28" s="3658"/>
      <c r="G28" s="3658"/>
      <c r="H28" s="2530" t="s">
        <v>4969</v>
      </c>
      <c r="I28" s="2530">
        <v>1</v>
      </c>
      <c r="J28" s="2531"/>
      <c r="K28" s="2531"/>
      <c r="L28" s="2531"/>
      <c r="M28" s="2531"/>
      <c r="N28" s="2531"/>
      <c r="O28" s="2532">
        <f t="shared" si="1"/>
        <v>0</v>
      </c>
      <c r="P28" s="2534"/>
      <c r="Q28" s="2533" t="s">
        <v>9072</v>
      </c>
      <c r="R28" s="3123"/>
      <c r="S28" s="3457"/>
      <c r="T28" s="3438" t="str">
        <f t="shared" si="0"/>
        <v>Please complete all cells in row</v>
      </c>
      <c r="U28" s="3116">
        <v>0</v>
      </c>
    </row>
    <row r="29" spans="2:21" ht="15.75" customHeight="1">
      <c r="B29" s="3706"/>
      <c r="C29" s="3658"/>
      <c r="D29" s="3658"/>
      <c r="E29" s="3658"/>
      <c r="F29" s="3658"/>
      <c r="G29" s="3658"/>
      <c r="H29" s="2530" t="s">
        <v>4969</v>
      </c>
      <c r="I29" s="2530">
        <v>1</v>
      </c>
      <c r="J29" s="2531"/>
      <c r="K29" s="2531"/>
      <c r="L29" s="2531"/>
      <c r="M29" s="2531"/>
      <c r="N29" s="2531"/>
      <c r="O29" s="2532">
        <f t="shared" si="1"/>
        <v>0</v>
      </c>
      <c r="P29" s="2534"/>
      <c r="Q29" s="2533" t="s">
        <v>9073</v>
      </c>
      <c r="R29" s="3123"/>
      <c r="S29" s="3457"/>
      <c r="T29" s="3438" t="str">
        <f t="shared" si="0"/>
        <v>Please complete all cells in row</v>
      </c>
      <c r="U29" s="3116">
        <v>0</v>
      </c>
    </row>
    <row r="30" spans="2:21" ht="15.75" customHeight="1">
      <c r="B30" s="3706"/>
      <c r="C30" s="3658"/>
      <c r="D30" s="3658"/>
      <c r="E30" s="3658"/>
      <c r="F30" s="3658"/>
      <c r="G30" s="3658"/>
      <c r="H30" s="2530" t="s">
        <v>4969</v>
      </c>
      <c r="I30" s="2530">
        <v>1</v>
      </c>
      <c r="J30" s="2531"/>
      <c r="K30" s="2531"/>
      <c r="L30" s="2531"/>
      <c r="M30" s="2531"/>
      <c r="N30" s="2531"/>
      <c r="O30" s="2532">
        <f t="shared" si="1"/>
        <v>0</v>
      </c>
      <c r="P30" s="2534"/>
      <c r="Q30" s="2533" t="s">
        <v>9074</v>
      </c>
      <c r="R30" s="3123"/>
      <c r="S30" s="3457"/>
      <c r="T30" s="3438" t="str">
        <f t="shared" si="0"/>
        <v>Please complete all cells in row</v>
      </c>
      <c r="U30" s="3116">
        <v>0</v>
      </c>
    </row>
    <row r="31" spans="2:21" ht="15.75" customHeight="1">
      <c r="B31" s="3706"/>
      <c r="C31" s="3658"/>
      <c r="D31" s="3658"/>
      <c r="E31" s="3658"/>
      <c r="F31" s="3658"/>
      <c r="G31" s="3658"/>
      <c r="H31" s="2530" t="s">
        <v>4969</v>
      </c>
      <c r="I31" s="2530">
        <v>1</v>
      </c>
      <c r="J31" s="2531"/>
      <c r="K31" s="2531"/>
      <c r="L31" s="2531"/>
      <c r="M31" s="2531"/>
      <c r="N31" s="2531"/>
      <c r="O31" s="2532">
        <f t="shared" si="1"/>
        <v>0</v>
      </c>
      <c r="P31" s="2534"/>
      <c r="Q31" s="2533" t="s">
        <v>9075</v>
      </c>
      <c r="R31" s="3123"/>
      <c r="S31" s="3457"/>
      <c r="T31" s="3438" t="str">
        <f t="shared" si="0"/>
        <v>Please complete all cells in row</v>
      </c>
      <c r="U31" s="3116">
        <v>0</v>
      </c>
    </row>
    <row r="32" spans="2:21" ht="15.75" customHeight="1">
      <c r="B32" s="3706"/>
      <c r="C32" s="3658"/>
      <c r="D32" s="3658"/>
      <c r="E32" s="3658"/>
      <c r="F32" s="3658"/>
      <c r="G32" s="3658"/>
      <c r="H32" s="2530" t="s">
        <v>4969</v>
      </c>
      <c r="I32" s="2530">
        <v>1</v>
      </c>
      <c r="J32" s="2531"/>
      <c r="K32" s="2531"/>
      <c r="L32" s="2531"/>
      <c r="M32" s="2531"/>
      <c r="N32" s="2531"/>
      <c r="O32" s="2532">
        <f t="shared" si="1"/>
        <v>0</v>
      </c>
      <c r="P32" s="2534"/>
      <c r="Q32" s="2533" t="s">
        <v>9076</v>
      </c>
      <c r="R32" s="3123"/>
      <c r="S32" s="3457"/>
      <c r="T32" s="3438" t="str">
        <f t="shared" si="0"/>
        <v>Please complete all cells in row</v>
      </c>
      <c r="U32" s="3116">
        <v>0</v>
      </c>
    </row>
    <row r="33" spans="2:21" ht="15.75" customHeight="1">
      <c r="B33" s="3706"/>
      <c r="C33" s="3658"/>
      <c r="D33" s="3658"/>
      <c r="E33" s="3658"/>
      <c r="F33" s="3658"/>
      <c r="G33" s="3658"/>
      <c r="H33" s="2530" t="s">
        <v>4969</v>
      </c>
      <c r="I33" s="2530">
        <v>1</v>
      </c>
      <c r="J33" s="2531"/>
      <c r="K33" s="2531"/>
      <c r="L33" s="2531"/>
      <c r="M33" s="2531"/>
      <c r="N33" s="2531"/>
      <c r="O33" s="2532">
        <f t="shared" si="1"/>
        <v>0</v>
      </c>
      <c r="P33" s="2534"/>
      <c r="Q33" s="2533" t="s">
        <v>9077</v>
      </c>
      <c r="R33" s="3123"/>
      <c r="S33" s="3457"/>
      <c r="T33" s="3438" t="str">
        <f t="shared" si="0"/>
        <v>Please complete all cells in row</v>
      </c>
      <c r="U33" s="3116">
        <v>0</v>
      </c>
    </row>
    <row r="34" spans="2:21" ht="15.75" customHeight="1">
      <c r="B34" s="3706"/>
      <c r="C34" s="3658"/>
      <c r="D34" s="3658"/>
      <c r="E34" s="3658"/>
      <c r="F34" s="3658"/>
      <c r="G34" s="3658"/>
      <c r="H34" s="2530" t="s">
        <v>4969</v>
      </c>
      <c r="I34" s="2530">
        <v>1</v>
      </c>
      <c r="J34" s="2531"/>
      <c r="K34" s="2531"/>
      <c r="L34" s="2531"/>
      <c r="M34" s="2531"/>
      <c r="N34" s="2531"/>
      <c r="O34" s="2532">
        <f t="shared" si="1"/>
        <v>0</v>
      </c>
      <c r="P34" s="2534"/>
      <c r="Q34" s="2533" t="s">
        <v>9078</v>
      </c>
      <c r="R34" s="3123"/>
      <c r="S34" s="3457"/>
      <c r="T34" s="3438" t="str">
        <f t="shared" si="0"/>
        <v>Please complete all cells in row</v>
      </c>
      <c r="U34" s="3116">
        <v>0</v>
      </c>
    </row>
    <row r="35" spans="2:21" ht="15.75" customHeight="1">
      <c r="B35" s="3706"/>
      <c r="C35" s="3658"/>
      <c r="D35" s="3658"/>
      <c r="E35" s="3658"/>
      <c r="F35" s="3658"/>
      <c r="G35" s="3658"/>
      <c r="H35" s="2530" t="s">
        <v>4969</v>
      </c>
      <c r="I35" s="2530">
        <v>1</v>
      </c>
      <c r="J35" s="2531"/>
      <c r="K35" s="2531"/>
      <c r="L35" s="2531"/>
      <c r="M35" s="2531"/>
      <c r="N35" s="2531"/>
      <c r="O35" s="2532">
        <f t="shared" si="1"/>
        <v>0</v>
      </c>
      <c r="P35" s="2534"/>
      <c r="Q35" s="2533" t="s">
        <v>9079</v>
      </c>
      <c r="R35" s="3123"/>
      <c r="S35" s="3457"/>
      <c r="T35" s="3438" t="str">
        <f t="shared" si="0"/>
        <v>Please complete all cells in row</v>
      </c>
      <c r="U35" s="3116">
        <v>0</v>
      </c>
    </row>
    <row r="36" spans="2:21" ht="15.75" customHeight="1">
      <c r="B36" s="3706"/>
      <c r="C36" s="3658"/>
      <c r="D36" s="3658"/>
      <c r="E36" s="3658"/>
      <c r="F36" s="3658"/>
      <c r="G36" s="3658"/>
      <c r="H36" s="2530" t="s">
        <v>4969</v>
      </c>
      <c r="I36" s="2530">
        <v>1</v>
      </c>
      <c r="J36" s="2531"/>
      <c r="K36" s="2531"/>
      <c r="L36" s="2531"/>
      <c r="M36" s="2531"/>
      <c r="N36" s="2531"/>
      <c r="O36" s="2532">
        <f t="shared" si="1"/>
        <v>0</v>
      </c>
      <c r="P36" s="2534"/>
      <c r="Q36" s="2533" t="s">
        <v>9080</v>
      </c>
      <c r="R36" s="3123"/>
      <c r="S36" s="3457"/>
      <c r="T36" s="3438" t="str">
        <f t="shared" si="0"/>
        <v>Please complete all cells in row</v>
      </c>
      <c r="U36" s="3116">
        <v>0</v>
      </c>
    </row>
    <row r="37" spans="2:21" ht="15.75" customHeight="1">
      <c r="B37" s="3706"/>
      <c r="C37" s="3658"/>
      <c r="D37" s="3658"/>
      <c r="E37" s="3658"/>
      <c r="F37" s="3658"/>
      <c r="G37" s="3658"/>
      <c r="H37" s="2530" t="s">
        <v>4969</v>
      </c>
      <c r="I37" s="2530">
        <v>1</v>
      </c>
      <c r="J37" s="2531"/>
      <c r="K37" s="2531"/>
      <c r="L37" s="2531"/>
      <c r="M37" s="2531"/>
      <c r="N37" s="2531"/>
      <c r="O37" s="2532">
        <f t="shared" si="1"/>
        <v>0</v>
      </c>
      <c r="P37" s="2534"/>
      <c r="Q37" s="2533" t="s">
        <v>9081</v>
      </c>
      <c r="R37" s="3123"/>
      <c r="S37" s="3457"/>
      <c r="T37" s="3438" t="str">
        <f t="shared" si="0"/>
        <v>Please complete all cells in row</v>
      </c>
      <c r="U37" s="3116">
        <v>0</v>
      </c>
    </row>
    <row r="38" spans="2:21" ht="15.75" customHeight="1">
      <c r="B38" s="3706"/>
      <c r="C38" s="3658"/>
      <c r="D38" s="3658"/>
      <c r="E38" s="3658"/>
      <c r="F38" s="3658"/>
      <c r="G38" s="3658"/>
      <c r="H38" s="2530" t="s">
        <v>4969</v>
      </c>
      <c r="I38" s="2530">
        <v>1</v>
      </c>
      <c r="J38" s="2531"/>
      <c r="K38" s="2531"/>
      <c r="L38" s="2531"/>
      <c r="M38" s="2531"/>
      <c r="N38" s="2531"/>
      <c r="O38" s="2532">
        <f t="shared" si="1"/>
        <v>0</v>
      </c>
      <c r="P38" s="2534"/>
      <c r="Q38" s="2533" t="s">
        <v>9082</v>
      </c>
      <c r="R38" s="3123"/>
      <c r="S38" s="3457"/>
      <c r="T38" s="3438" t="str">
        <f t="shared" si="0"/>
        <v>Please complete all cells in row</v>
      </c>
      <c r="U38" s="3116">
        <v>0</v>
      </c>
    </row>
    <row r="39" spans="2:21" ht="15.75" customHeight="1">
      <c r="B39" s="3706"/>
      <c r="C39" s="3658"/>
      <c r="D39" s="3658"/>
      <c r="E39" s="3658"/>
      <c r="F39" s="3658"/>
      <c r="G39" s="3658"/>
      <c r="H39" s="2530" t="s">
        <v>4969</v>
      </c>
      <c r="I39" s="2530">
        <v>1</v>
      </c>
      <c r="J39" s="2531"/>
      <c r="K39" s="2531"/>
      <c r="L39" s="2531"/>
      <c r="M39" s="2531"/>
      <c r="N39" s="2531"/>
      <c r="O39" s="2532">
        <f t="shared" si="1"/>
        <v>0</v>
      </c>
      <c r="P39" s="2534"/>
      <c r="Q39" s="2533" t="s">
        <v>9083</v>
      </c>
      <c r="R39" s="3123"/>
      <c r="S39" s="3457"/>
      <c r="T39" s="3438" t="str">
        <f t="shared" si="0"/>
        <v>Please complete all cells in row</v>
      </c>
      <c r="U39" s="3116">
        <v>0</v>
      </c>
    </row>
    <row r="40" spans="2:21" ht="15.75" customHeight="1">
      <c r="B40" s="3706"/>
      <c r="C40" s="3658"/>
      <c r="D40" s="3658"/>
      <c r="E40" s="3658"/>
      <c r="F40" s="3658"/>
      <c r="G40" s="3658"/>
      <c r="H40" s="2530" t="s">
        <v>4969</v>
      </c>
      <c r="I40" s="2530">
        <v>1</v>
      </c>
      <c r="J40" s="2531"/>
      <c r="K40" s="2531"/>
      <c r="L40" s="2531"/>
      <c r="M40" s="2531"/>
      <c r="N40" s="2531"/>
      <c r="O40" s="2532">
        <f t="shared" si="1"/>
        <v>0</v>
      </c>
      <c r="P40" s="2534"/>
      <c r="Q40" s="2533" t="s">
        <v>9084</v>
      </c>
      <c r="R40" s="3123"/>
      <c r="S40" s="3457"/>
      <c r="T40" s="3438" t="str">
        <f t="shared" si="0"/>
        <v>Please complete all cells in row</v>
      </c>
      <c r="U40" s="3116">
        <v>0</v>
      </c>
    </row>
    <row r="41" spans="2:21" ht="15.75" customHeight="1">
      <c r="B41" s="3706"/>
      <c r="C41" s="3658"/>
      <c r="D41" s="3658"/>
      <c r="E41" s="3658"/>
      <c r="F41" s="3658"/>
      <c r="G41" s="3658"/>
      <c r="H41" s="2530" t="s">
        <v>4969</v>
      </c>
      <c r="I41" s="2530">
        <v>1</v>
      </c>
      <c r="J41" s="2531"/>
      <c r="K41" s="2531"/>
      <c r="L41" s="2531"/>
      <c r="M41" s="2531"/>
      <c r="N41" s="2531"/>
      <c r="O41" s="2532">
        <f t="shared" si="1"/>
        <v>0</v>
      </c>
      <c r="P41" s="2534"/>
      <c r="Q41" s="2533" t="s">
        <v>9085</v>
      </c>
      <c r="R41" s="3123"/>
      <c r="S41" s="3457"/>
      <c r="T41" s="3438" t="str">
        <f t="shared" si="0"/>
        <v>Please complete all cells in row</v>
      </c>
      <c r="U41" s="3116">
        <v>0</v>
      </c>
    </row>
    <row r="42" spans="2:21" ht="15.75" customHeight="1">
      <c r="B42" s="3706"/>
      <c r="C42" s="3658"/>
      <c r="D42" s="3658"/>
      <c r="E42" s="3658"/>
      <c r="F42" s="3658"/>
      <c r="G42" s="3658"/>
      <c r="H42" s="2530" t="s">
        <v>4969</v>
      </c>
      <c r="I42" s="2530">
        <v>1</v>
      </c>
      <c r="J42" s="2531"/>
      <c r="K42" s="2531"/>
      <c r="L42" s="2531"/>
      <c r="M42" s="2531"/>
      <c r="N42" s="2531"/>
      <c r="O42" s="2532">
        <f t="shared" si="1"/>
        <v>0</v>
      </c>
      <c r="P42" s="2534"/>
      <c r="Q42" s="2533" t="s">
        <v>9086</v>
      </c>
      <c r="R42" s="3123"/>
      <c r="S42" s="3457"/>
      <c r="T42" s="3438" t="str">
        <f t="shared" si="0"/>
        <v>Please complete all cells in row</v>
      </c>
      <c r="U42" s="3116">
        <v>0</v>
      </c>
    </row>
    <row r="43" spans="2:21" ht="15.75" customHeight="1">
      <c r="B43" s="3706"/>
      <c r="C43" s="3658"/>
      <c r="D43" s="3658"/>
      <c r="E43" s="3658"/>
      <c r="F43" s="3658"/>
      <c r="G43" s="3658"/>
      <c r="H43" s="2530" t="s">
        <v>4969</v>
      </c>
      <c r="I43" s="2530">
        <v>1</v>
      </c>
      <c r="J43" s="2531"/>
      <c r="K43" s="2531"/>
      <c r="L43" s="2531"/>
      <c r="M43" s="2531"/>
      <c r="N43" s="2531"/>
      <c r="O43" s="2532">
        <f t="shared" si="1"/>
        <v>0</v>
      </c>
      <c r="P43" s="2534"/>
      <c r="Q43" s="2533" t="s">
        <v>9087</v>
      </c>
      <c r="R43" s="3123"/>
      <c r="S43" s="3457"/>
      <c r="T43" s="3438" t="str">
        <f t="shared" si="0"/>
        <v>Please complete all cells in row</v>
      </c>
      <c r="U43" s="3116">
        <v>0</v>
      </c>
    </row>
    <row r="44" spans="2:21" ht="15.75" customHeight="1">
      <c r="B44" s="3706"/>
      <c r="C44" s="3658"/>
      <c r="D44" s="3658"/>
      <c r="E44" s="3658"/>
      <c r="F44" s="3658"/>
      <c r="G44" s="3658"/>
      <c r="H44" s="2530" t="s">
        <v>4969</v>
      </c>
      <c r="I44" s="2530">
        <v>1</v>
      </c>
      <c r="J44" s="2531"/>
      <c r="K44" s="2531"/>
      <c r="L44" s="2531"/>
      <c r="M44" s="2531"/>
      <c r="N44" s="2531"/>
      <c r="O44" s="2532">
        <f t="shared" si="1"/>
        <v>0</v>
      </c>
      <c r="P44" s="2534"/>
      <c r="Q44" s="2533" t="s">
        <v>9088</v>
      </c>
      <c r="R44" s="3123"/>
      <c r="S44" s="3457"/>
      <c r="T44" s="3438" t="str">
        <f t="shared" si="0"/>
        <v>Please complete all cells in row</v>
      </c>
      <c r="U44" s="3116">
        <v>0</v>
      </c>
    </row>
    <row r="45" spans="2:21" ht="15.75" customHeight="1">
      <c r="B45" s="3706"/>
      <c r="C45" s="3658"/>
      <c r="D45" s="3658"/>
      <c r="E45" s="3658"/>
      <c r="F45" s="3658"/>
      <c r="G45" s="3658"/>
      <c r="H45" s="2530" t="s">
        <v>4969</v>
      </c>
      <c r="I45" s="2530">
        <v>1</v>
      </c>
      <c r="J45" s="2531"/>
      <c r="K45" s="2531"/>
      <c r="L45" s="2531"/>
      <c r="M45" s="2531"/>
      <c r="N45" s="2531"/>
      <c r="O45" s="2532">
        <f t="shared" si="1"/>
        <v>0</v>
      </c>
      <c r="P45" s="2534"/>
      <c r="Q45" s="2533" t="s">
        <v>9089</v>
      </c>
      <c r="R45" s="3123"/>
      <c r="S45" s="3457"/>
      <c r="T45" s="3438" t="str">
        <f t="shared" si="0"/>
        <v>Please complete all cells in row</v>
      </c>
      <c r="U45" s="3116">
        <v>0</v>
      </c>
    </row>
    <row r="46" spans="2:21" ht="15.75" customHeight="1">
      <c r="B46" s="3706"/>
      <c r="C46" s="3658"/>
      <c r="D46" s="3658"/>
      <c r="E46" s="3658"/>
      <c r="F46" s="3658"/>
      <c r="G46" s="3658"/>
      <c r="H46" s="2530" t="s">
        <v>4969</v>
      </c>
      <c r="I46" s="2530">
        <v>1</v>
      </c>
      <c r="J46" s="2531"/>
      <c r="K46" s="2531"/>
      <c r="L46" s="2531"/>
      <c r="M46" s="2531"/>
      <c r="N46" s="2531"/>
      <c r="O46" s="2532">
        <f t="shared" si="1"/>
        <v>0</v>
      </c>
      <c r="P46" s="2534"/>
      <c r="Q46" s="2533" t="s">
        <v>9090</v>
      </c>
      <c r="R46" s="3123"/>
      <c r="S46" s="3457"/>
      <c r="T46" s="3438" t="str">
        <f t="shared" si="0"/>
        <v>Please complete all cells in row</v>
      </c>
      <c r="U46" s="3116">
        <v>0</v>
      </c>
    </row>
    <row r="47" spans="2:21" ht="15.75" customHeight="1">
      <c r="B47" s="3706"/>
      <c r="C47" s="3658"/>
      <c r="D47" s="3658"/>
      <c r="E47" s="3658"/>
      <c r="F47" s="3658"/>
      <c r="G47" s="3658"/>
      <c r="H47" s="2530" t="s">
        <v>4969</v>
      </c>
      <c r="I47" s="2530">
        <v>1</v>
      </c>
      <c r="J47" s="2531"/>
      <c r="K47" s="2531"/>
      <c r="L47" s="2531"/>
      <c r="M47" s="2531"/>
      <c r="N47" s="2531"/>
      <c r="O47" s="2532">
        <f t="shared" si="1"/>
        <v>0</v>
      </c>
      <c r="P47" s="2534"/>
      <c r="Q47" s="2533" t="s">
        <v>9091</v>
      </c>
      <c r="R47" s="3123"/>
      <c r="S47" s="3457"/>
      <c r="T47" s="3438" t="str">
        <f t="shared" si="0"/>
        <v>Please complete all cells in row</v>
      </c>
      <c r="U47" s="3116">
        <v>0</v>
      </c>
    </row>
    <row r="48" spans="2:21" ht="15.75" customHeight="1">
      <c r="B48" s="3706"/>
      <c r="C48" s="3658"/>
      <c r="D48" s="3658"/>
      <c r="E48" s="3658"/>
      <c r="F48" s="3658"/>
      <c r="G48" s="3658"/>
      <c r="H48" s="2530" t="s">
        <v>4969</v>
      </c>
      <c r="I48" s="2530">
        <v>1</v>
      </c>
      <c r="J48" s="2531"/>
      <c r="K48" s="2531"/>
      <c r="L48" s="2531"/>
      <c r="M48" s="2531"/>
      <c r="N48" s="2531"/>
      <c r="O48" s="2532">
        <f t="shared" si="1"/>
        <v>0</v>
      </c>
      <c r="P48" s="2534"/>
      <c r="Q48" s="2533" t="s">
        <v>9092</v>
      </c>
      <c r="R48" s="3123"/>
      <c r="S48" s="3457"/>
      <c r="T48" s="3438" t="str">
        <f t="shared" si="0"/>
        <v>Please complete all cells in row</v>
      </c>
      <c r="U48" s="3116">
        <v>0</v>
      </c>
    </row>
    <row r="49" spans="2:21" ht="15.75" customHeight="1">
      <c r="B49" s="3706"/>
      <c r="C49" s="3658"/>
      <c r="D49" s="3658"/>
      <c r="E49" s="3658"/>
      <c r="F49" s="3658"/>
      <c r="G49" s="3658"/>
      <c r="H49" s="2530" t="s">
        <v>4969</v>
      </c>
      <c r="I49" s="2530">
        <v>1</v>
      </c>
      <c r="J49" s="2531"/>
      <c r="K49" s="2531"/>
      <c r="L49" s="2531"/>
      <c r="M49" s="2531"/>
      <c r="N49" s="2531"/>
      <c r="O49" s="2532">
        <f t="shared" si="1"/>
        <v>0</v>
      </c>
      <c r="P49" s="2534"/>
      <c r="Q49" s="2533" t="s">
        <v>9093</v>
      </c>
      <c r="R49" s="3123"/>
      <c r="S49" s="3457"/>
      <c r="T49" s="3438" t="str">
        <f t="shared" si="0"/>
        <v>Please complete all cells in row</v>
      </c>
      <c r="U49" s="3116">
        <v>0</v>
      </c>
    </row>
    <row r="50" spans="2:21" ht="15.75" customHeight="1">
      <c r="B50" s="3706"/>
      <c r="C50" s="3658"/>
      <c r="D50" s="3658"/>
      <c r="E50" s="3658"/>
      <c r="F50" s="3658"/>
      <c r="G50" s="3658"/>
      <c r="H50" s="2530" t="s">
        <v>4969</v>
      </c>
      <c r="I50" s="2530">
        <v>1</v>
      </c>
      <c r="J50" s="2531"/>
      <c r="K50" s="2531"/>
      <c r="L50" s="2531"/>
      <c r="M50" s="2531"/>
      <c r="N50" s="2531"/>
      <c r="O50" s="2532">
        <f t="shared" si="1"/>
        <v>0</v>
      </c>
      <c r="P50" s="2534"/>
      <c r="Q50" s="2533" t="s">
        <v>9094</v>
      </c>
      <c r="R50" s="3123"/>
      <c r="S50" s="3457"/>
      <c r="T50" s="3438" t="str">
        <f t="shared" si="0"/>
        <v>Please complete all cells in row</v>
      </c>
      <c r="U50" s="3116">
        <v>0</v>
      </c>
    </row>
    <row r="51" spans="2:21" ht="15.75" customHeight="1">
      <c r="B51" s="3706"/>
      <c r="C51" s="3658"/>
      <c r="D51" s="3658"/>
      <c r="E51" s="3658"/>
      <c r="F51" s="3658"/>
      <c r="G51" s="3658"/>
      <c r="H51" s="2530" t="s">
        <v>4969</v>
      </c>
      <c r="I51" s="2530">
        <v>1</v>
      </c>
      <c r="J51" s="2531"/>
      <c r="K51" s="2531"/>
      <c r="L51" s="2531"/>
      <c r="M51" s="2531"/>
      <c r="N51" s="2531"/>
      <c r="O51" s="2532">
        <f t="shared" si="1"/>
        <v>0</v>
      </c>
      <c r="P51" s="2534"/>
      <c r="Q51" s="2533" t="s">
        <v>9095</v>
      </c>
      <c r="R51" s="3123"/>
      <c r="S51" s="3457"/>
      <c r="T51" s="3438" t="str">
        <f t="shared" si="0"/>
        <v>Please complete all cells in row</v>
      </c>
      <c r="U51" s="3116">
        <v>0</v>
      </c>
    </row>
    <row r="52" spans="2:21" ht="15.75" customHeight="1">
      <c r="B52" s="3706"/>
      <c r="C52" s="3658"/>
      <c r="D52" s="3658"/>
      <c r="E52" s="3658"/>
      <c r="F52" s="3658"/>
      <c r="G52" s="3658"/>
      <c r="H52" s="2530" t="s">
        <v>4969</v>
      </c>
      <c r="I52" s="2530">
        <v>1</v>
      </c>
      <c r="J52" s="2531"/>
      <c r="K52" s="2531"/>
      <c r="L52" s="2531"/>
      <c r="M52" s="2531"/>
      <c r="N52" s="2531"/>
      <c r="O52" s="2532">
        <f t="shared" si="1"/>
        <v>0</v>
      </c>
      <c r="P52" s="2534"/>
      <c r="Q52" s="2533" t="s">
        <v>9096</v>
      </c>
      <c r="R52" s="3123"/>
      <c r="S52" s="3457"/>
      <c r="T52" s="3438" t="str">
        <f t="shared" si="0"/>
        <v>Please complete all cells in row</v>
      </c>
      <c r="U52" s="3116">
        <v>0</v>
      </c>
    </row>
    <row r="53" spans="2:21" ht="15.75" customHeight="1">
      <c r="B53" s="3706"/>
      <c r="C53" s="3658"/>
      <c r="D53" s="3658"/>
      <c r="E53" s="3658"/>
      <c r="F53" s="3658"/>
      <c r="G53" s="3658"/>
      <c r="H53" s="2530" t="s">
        <v>4969</v>
      </c>
      <c r="I53" s="2530">
        <v>1</v>
      </c>
      <c r="J53" s="2531"/>
      <c r="K53" s="2531"/>
      <c r="L53" s="2531"/>
      <c r="M53" s="2531"/>
      <c r="N53" s="2531"/>
      <c r="O53" s="2532">
        <f t="shared" si="1"/>
        <v>0</v>
      </c>
      <c r="P53" s="2534"/>
      <c r="Q53" s="2533" t="s">
        <v>9097</v>
      </c>
      <c r="R53" s="3123"/>
      <c r="S53" s="3457"/>
      <c r="T53" s="3438" t="str">
        <f t="shared" si="0"/>
        <v>Please complete all cells in row</v>
      </c>
      <c r="U53" s="3116">
        <v>0</v>
      </c>
    </row>
    <row r="54" spans="2:21" ht="15.75" customHeight="1">
      <c r="B54" s="3706"/>
      <c r="C54" s="3658"/>
      <c r="D54" s="3658"/>
      <c r="E54" s="3658"/>
      <c r="F54" s="3658"/>
      <c r="G54" s="3658"/>
      <c r="H54" s="2530" t="s">
        <v>4969</v>
      </c>
      <c r="I54" s="2530">
        <v>1</v>
      </c>
      <c r="J54" s="2531"/>
      <c r="K54" s="2531"/>
      <c r="L54" s="2531"/>
      <c r="M54" s="2531"/>
      <c r="N54" s="2531"/>
      <c r="O54" s="2532">
        <f t="shared" si="1"/>
        <v>0</v>
      </c>
      <c r="P54" s="2534"/>
      <c r="Q54" s="2533" t="s">
        <v>9098</v>
      </c>
      <c r="R54" s="3123"/>
      <c r="S54" s="3457"/>
      <c r="T54" s="3438" t="str">
        <f t="shared" si="0"/>
        <v>Please complete all cells in row</v>
      </c>
      <c r="U54" s="3116">
        <v>0</v>
      </c>
    </row>
    <row r="55" spans="2:21" ht="15.75" customHeight="1">
      <c r="B55" s="3706"/>
      <c r="C55" s="3658"/>
      <c r="D55" s="3658"/>
      <c r="E55" s="3658"/>
      <c r="F55" s="3658"/>
      <c r="G55" s="3658"/>
      <c r="H55" s="2530" t="s">
        <v>4969</v>
      </c>
      <c r="I55" s="2530">
        <v>1</v>
      </c>
      <c r="J55" s="2531"/>
      <c r="K55" s="2531"/>
      <c r="L55" s="2531"/>
      <c r="M55" s="2531"/>
      <c r="N55" s="2531"/>
      <c r="O55" s="2532">
        <f t="shared" si="1"/>
        <v>0</v>
      </c>
      <c r="P55" s="2534"/>
      <c r="Q55" s="2533" t="s">
        <v>9099</v>
      </c>
      <c r="R55" s="3123"/>
      <c r="S55" s="3457"/>
      <c r="T55" s="3438" t="str">
        <f t="shared" si="0"/>
        <v>Please complete all cells in row</v>
      </c>
      <c r="U55" s="3116">
        <v>0</v>
      </c>
    </row>
    <row r="56" spans="2:21" ht="15.75" customHeight="1">
      <c r="B56" s="3706"/>
      <c r="C56" s="3658"/>
      <c r="D56" s="3658"/>
      <c r="E56" s="3658"/>
      <c r="F56" s="3658"/>
      <c r="G56" s="3658"/>
      <c r="H56" s="2530" t="s">
        <v>4969</v>
      </c>
      <c r="I56" s="2530">
        <v>1</v>
      </c>
      <c r="J56" s="2531"/>
      <c r="K56" s="2531"/>
      <c r="L56" s="2531"/>
      <c r="M56" s="2531"/>
      <c r="N56" s="2531"/>
      <c r="O56" s="2532">
        <f t="shared" si="1"/>
        <v>0</v>
      </c>
      <c r="P56" s="2534"/>
      <c r="Q56" s="2533" t="s">
        <v>9100</v>
      </c>
      <c r="R56" s="3123"/>
      <c r="S56" s="3457"/>
      <c r="T56" s="3438" t="str">
        <f t="shared" si="0"/>
        <v>Please complete all cells in row</v>
      </c>
      <c r="U56" s="3116">
        <v>0</v>
      </c>
    </row>
    <row r="57" spans="2:21" ht="15.75" customHeight="1">
      <c r="B57" s="3706"/>
      <c r="C57" s="3658"/>
      <c r="D57" s="3658"/>
      <c r="E57" s="3658"/>
      <c r="F57" s="3658"/>
      <c r="G57" s="3658"/>
      <c r="H57" s="2530" t="s">
        <v>4969</v>
      </c>
      <c r="I57" s="2530">
        <v>1</v>
      </c>
      <c r="J57" s="2531"/>
      <c r="K57" s="2531"/>
      <c r="L57" s="2531"/>
      <c r="M57" s="2531"/>
      <c r="N57" s="2531"/>
      <c r="O57" s="2532">
        <f t="shared" si="1"/>
        <v>0</v>
      </c>
      <c r="P57" s="2534"/>
      <c r="Q57" s="2533" t="s">
        <v>9101</v>
      </c>
      <c r="R57" s="3123"/>
      <c r="S57" s="3457"/>
      <c r="T57" s="3438" t="str">
        <f t="shared" si="0"/>
        <v>Please complete all cells in row</v>
      </c>
      <c r="U57" s="3116">
        <v>0</v>
      </c>
    </row>
    <row r="58" spans="2:21" ht="15.75" customHeight="1">
      <c r="B58" s="3706"/>
      <c r="C58" s="3658"/>
      <c r="D58" s="3658"/>
      <c r="E58" s="3658"/>
      <c r="F58" s="3658"/>
      <c r="G58" s="3658"/>
      <c r="H58" s="2530" t="s">
        <v>4969</v>
      </c>
      <c r="I58" s="2530">
        <v>1</v>
      </c>
      <c r="J58" s="2531"/>
      <c r="K58" s="2531"/>
      <c r="L58" s="2531"/>
      <c r="M58" s="2531"/>
      <c r="N58" s="2531"/>
      <c r="O58" s="2532">
        <f t="shared" si="1"/>
        <v>0</v>
      </c>
      <c r="P58" s="2534"/>
      <c r="Q58" s="2533" t="s">
        <v>9102</v>
      </c>
      <c r="R58" s="3123"/>
      <c r="S58" s="3457"/>
      <c r="T58" s="3438" t="str">
        <f t="shared" si="0"/>
        <v>Please complete all cells in row</v>
      </c>
      <c r="U58" s="3116">
        <v>0</v>
      </c>
    </row>
    <row r="59" spans="2:21" ht="15.75" customHeight="1">
      <c r="B59" s="3706"/>
      <c r="C59" s="3658"/>
      <c r="D59" s="3658"/>
      <c r="E59" s="3658"/>
      <c r="F59" s="3658"/>
      <c r="G59" s="3658"/>
      <c r="H59" s="2530" t="s">
        <v>4969</v>
      </c>
      <c r="I59" s="2530">
        <v>1</v>
      </c>
      <c r="J59" s="2531"/>
      <c r="K59" s="2531"/>
      <c r="L59" s="2531"/>
      <c r="M59" s="2531"/>
      <c r="N59" s="2531"/>
      <c r="O59" s="2532">
        <f t="shared" si="1"/>
        <v>0</v>
      </c>
      <c r="P59" s="2534"/>
      <c r="Q59" s="2533" t="s">
        <v>9103</v>
      </c>
      <c r="R59" s="3123"/>
      <c r="S59" s="3457"/>
      <c r="T59" s="3438" t="str">
        <f t="shared" si="0"/>
        <v>Please complete all cells in row</v>
      </c>
      <c r="U59" s="3116">
        <v>0</v>
      </c>
    </row>
    <row r="60" spans="2:21" ht="15.75" customHeight="1">
      <c r="B60" s="3706"/>
      <c r="C60" s="3658"/>
      <c r="D60" s="3658"/>
      <c r="E60" s="3658"/>
      <c r="F60" s="3658"/>
      <c r="G60" s="3658"/>
      <c r="H60" s="2530" t="s">
        <v>4969</v>
      </c>
      <c r="I60" s="2530">
        <v>1</v>
      </c>
      <c r="J60" s="2531"/>
      <c r="K60" s="2531"/>
      <c r="L60" s="2531"/>
      <c r="M60" s="2531"/>
      <c r="N60" s="2531"/>
      <c r="O60" s="2532">
        <f t="shared" si="1"/>
        <v>0</v>
      </c>
      <c r="P60" s="2534"/>
      <c r="Q60" s="2533" t="s">
        <v>9104</v>
      </c>
      <c r="R60" s="3123"/>
      <c r="S60" s="3457"/>
      <c r="T60" s="3438" t="str">
        <f t="shared" si="0"/>
        <v>Please complete all cells in row</v>
      </c>
      <c r="U60" s="3116">
        <v>0</v>
      </c>
    </row>
    <row r="61" spans="2:21" ht="15.75" customHeight="1">
      <c r="B61" s="3706"/>
      <c r="C61" s="3658"/>
      <c r="D61" s="3658"/>
      <c r="E61" s="3658"/>
      <c r="F61" s="3658"/>
      <c r="G61" s="3658"/>
      <c r="H61" s="2530" t="s">
        <v>4969</v>
      </c>
      <c r="I61" s="2530">
        <v>1</v>
      </c>
      <c r="J61" s="2531"/>
      <c r="K61" s="2531"/>
      <c r="L61" s="2531"/>
      <c r="M61" s="2531"/>
      <c r="N61" s="2531"/>
      <c r="O61" s="2532">
        <f t="shared" si="1"/>
        <v>0</v>
      </c>
      <c r="P61" s="2534"/>
      <c r="Q61" s="2533" t="s">
        <v>9105</v>
      </c>
      <c r="R61" s="3123"/>
      <c r="S61" s="3457"/>
      <c r="T61" s="3438" t="str">
        <f t="shared" si="0"/>
        <v>Please complete all cells in row</v>
      </c>
      <c r="U61" s="3116">
        <v>0</v>
      </c>
    </row>
    <row r="62" spans="2:21" ht="15.75" customHeight="1">
      <c r="B62" s="3706"/>
      <c r="C62" s="3658"/>
      <c r="D62" s="3658"/>
      <c r="E62" s="3658"/>
      <c r="F62" s="3658"/>
      <c r="G62" s="3658"/>
      <c r="H62" s="2530" t="s">
        <v>4969</v>
      </c>
      <c r="I62" s="2530">
        <v>1</v>
      </c>
      <c r="J62" s="2531"/>
      <c r="K62" s="2531"/>
      <c r="L62" s="2531"/>
      <c r="M62" s="2531"/>
      <c r="N62" s="2531"/>
      <c r="O62" s="2532">
        <f t="shared" si="1"/>
        <v>0</v>
      </c>
      <c r="P62" s="2534"/>
      <c r="Q62" s="2533" t="s">
        <v>9106</v>
      </c>
      <c r="R62" s="3123"/>
      <c r="S62" s="3457"/>
      <c r="T62" s="3438" t="str">
        <f t="shared" si="0"/>
        <v>Please complete all cells in row</v>
      </c>
      <c r="U62" s="3116">
        <v>0</v>
      </c>
    </row>
    <row r="63" spans="2:21" ht="15.75" customHeight="1">
      <c r="B63" s="3706"/>
      <c r="C63" s="3658"/>
      <c r="D63" s="3658"/>
      <c r="E63" s="3658"/>
      <c r="F63" s="3658"/>
      <c r="G63" s="3658"/>
      <c r="H63" s="2530" t="s">
        <v>4969</v>
      </c>
      <c r="I63" s="2530">
        <v>1</v>
      </c>
      <c r="J63" s="2531"/>
      <c r="K63" s="2531"/>
      <c r="L63" s="2531"/>
      <c r="M63" s="2531"/>
      <c r="N63" s="2531"/>
      <c r="O63" s="2532">
        <f t="shared" si="1"/>
        <v>0</v>
      </c>
      <c r="P63" s="2534"/>
      <c r="Q63" s="2533" t="s">
        <v>9107</v>
      </c>
      <c r="R63" s="3123"/>
      <c r="S63" s="3457"/>
      <c r="T63" s="3438" t="str">
        <f t="shared" si="0"/>
        <v>Please complete all cells in row</v>
      </c>
      <c r="U63" s="3116">
        <v>0</v>
      </c>
    </row>
    <row r="64" spans="2:21" ht="15.75" customHeight="1">
      <c r="B64" s="3706"/>
      <c r="C64" s="3658"/>
      <c r="D64" s="3658"/>
      <c r="E64" s="3658"/>
      <c r="F64" s="3658"/>
      <c r="G64" s="3658"/>
      <c r="H64" s="2530" t="s">
        <v>4969</v>
      </c>
      <c r="I64" s="2530">
        <v>1</v>
      </c>
      <c r="J64" s="2531"/>
      <c r="K64" s="2531"/>
      <c r="L64" s="2531"/>
      <c r="M64" s="2531"/>
      <c r="N64" s="2531"/>
      <c r="O64" s="2532">
        <f t="shared" si="1"/>
        <v>0</v>
      </c>
      <c r="P64" s="2534"/>
      <c r="Q64" s="2533" t="s">
        <v>9108</v>
      </c>
      <c r="R64" s="3123"/>
      <c r="S64" s="3457"/>
      <c r="T64" s="3438" t="str">
        <f t="shared" si="0"/>
        <v>Please complete all cells in row</v>
      </c>
      <c r="U64" s="3116">
        <v>0</v>
      </c>
    </row>
    <row r="65" spans="2:21" ht="15.75" customHeight="1">
      <c r="B65" s="3706"/>
      <c r="C65" s="3658"/>
      <c r="D65" s="3658"/>
      <c r="E65" s="3658"/>
      <c r="F65" s="3658"/>
      <c r="G65" s="3658"/>
      <c r="H65" s="2530" t="s">
        <v>4969</v>
      </c>
      <c r="I65" s="2530">
        <v>1</v>
      </c>
      <c r="J65" s="2531"/>
      <c r="K65" s="2531"/>
      <c r="L65" s="2531"/>
      <c r="M65" s="2531"/>
      <c r="N65" s="2531"/>
      <c r="O65" s="2532">
        <f t="shared" si="1"/>
        <v>0</v>
      </c>
      <c r="P65" s="2534"/>
      <c r="Q65" s="2533" t="s">
        <v>9109</v>
      </c>
      <c r="R65" s="3123"/>
      <c r="S65" s="3457"/>
      <c r="T65" s="3438" t="str">
        <f t="shared" si="0"/>
        <v>Please complete all cells in row</v>
      </c>
      <c r="U65" s="3116">
        <v>0</v>
      </c>
    </row>
    <row r="66" spans="2:21" ht="15.75" customHeight="1">
      <c r="B66" s="3706"/>
      <c r="C66" s="3658"/>
      <c r="D66" s="3658"/>
      <c r="E66" s="3658"/>
      <c r="F66" s="3658"/>
      <c r="G66" s="3658"/>
      <c r="H66" s="2530" t="s">
        <v>4969</v>
      </c>
      <c r="I66" s="2530">
        <v>1</v>
      </c>
      <c r="J66" s="2531"/>
      <c r="K66" s="2531"/>
      <c r="L66" s="2531"/>
      <c r="M66" s="2531"/>
      <c r="N66" s="2531"/>
      <c r="O66" s="2532">
        <f t="shared" si="1"/>
        <v>0</v>
      </c>
      <c r="P66" s="2534"/>
      <c r="Q66" s="2533" t="s">
        <v>9110</v>
      </c>
      <c r="R66" s="3123"/>
      <c r="S66" s="3457"/>
      <c r="T66" s="3438" t="str">
        <f t="shared" si="0"/>
        <v>Please complete all cells in row</v>
      </c>
      <c r="U66" s="3116">
        <v>0</v>
      </c>
    </row>
    <row r="67" spans="2:21" ht="15.75" customHeight="1">
      <c r="B67" s="3706"/>
      <c r="C67" s="3658"/>
      <c r="D67" s="3658"/>
      <c r="E67" s="3658"/>
      <c r="F67" s="3658"/>
      <c r="G67" s="3658"/>
      <c r="H67" s="2530" t="s">
        <v>4969</v>
      </c>
      <c r="I67" s="2530">
        <v>1</v>
      </c>
      <c r="J67" s="2531"/>
      <c r="K67" s="2531"/>
      <c r="L67" s="2531"/>
      <c r="M67" s="2531"/>
      <c r="N67" s="2531"/>
      <c r="O67" s="2532">
        <f t="shared" si="1"/>
        <v>0</v>
      </c>
      <c r="P67" s="2534"/>
      <c r="Q67" s="2533" t="s">
        <v>9111</v>
      </c>
      <c r="R67" s="3123"/>
      <c r="S67" s="3457"/>
      <c r="T67" s="3438" t="str">
        <f t="shared" si="0"/>
        <v>Please complete all cells in row</v>
      </c>
      <c r="U67" s="3116">
        <v>0</v>
      </c>
    </row>
    <row r="68" spans="2:21" ht="15.75" customHeight="1">
      <c r="B68" s="3706"/>
      <c r="C68" s="3658"/>
      <c r="D68" s="3658"/>
      <c r="E68" s="3658"/>
      <c r="F68" s="3658"/>
      <c r="G68" s="3658"/>
      <c r="H68" s="2530" t="s">
        <v>4969</v>
      </c>
      <c r="I68" s="2530">
        <v>1</v>
      </c>
      <c r="J68" s="2531"/>
      <c r="K68" s="2531"/>
      <c r="L68" s="2531"/>
      <c r="M68" s="2531"/>
      <c r="N68" s="2531"/>
      <c r="O68" s="2532">
        <f t="shared" si="1"/>
        <v>0</v>
      </c>
      <c r="P68" s="2534"/>
      <c r="Q68" s="2533" t="s">
        <v>9112</v>
      </c>
      <c r="R68" s="3123"/>
      <c r="S68" s="3457"/>
      <c r="T68" s="3438" t="str">
        <f t="shared" si="0"/>
        <v>Please complete all cells in row</v>
      </c>
      <c r="U68" s="3116">
        <v>0</v>
      </c>
    </row>
    <row r="69" spans="2:21" ht="15.75" customHeight="1">
      <c r="B69" s="3706"/>
      <c r="C69" s="3658"/>
      <c r="D69" s="3658"/>
      <c r="E69" s="3658"/>
      <c r="F69" s="3658"/>
      <c r="G69" s="3658"/>
      <c r="H69" s="2530" t="s">
        <v>4969</v>
      </c>
      <c r="I69" s="2530">
        <v>1</v>
      </c>
      <c r="J69" s="2531"/>
      <c r="K69" s="2531"/>
      <c r="L69" s="2531"/>
      <c r="M69" s="2531"/>
      <c r="N69" s="2531"/>
      <c r="O69" s="2532">
        <f t="shared" si="1"/>
        <v>0</v>
      </c>
      <c r="P69" s="2534"/>
      <c r="Q69" s="2533" t="s">
        <v>9113</v>
      </c>
      <c r="R69" s="3123"/>
      <c r="S69" s="3457"/>
      <c r="T69" s="3438" t="str">
        <f t="shared" si="0"/>
        <v>Please complete all cells in row</v>
      </c>
      <c r="U69" s="3116">
        <v>0</v>
      </c>
    </row>
    <row r="70" spans="2:21" ht="15.75" customHeight="1">
      <c r="B70" s="3706"/>
      <c r="C70" s="3658"/>
      <c r="D70" s="3658"/>
      <c r="E70" s="3658"/>
      <c r="F70" s="3658"/>
      <c r="G70" s="3658"/>
      <c r="H70" s="2530" t="s">
        <v>4969</v>
      </c>
      <c r="I70" s="2530">
        <v>1</v>
      </c>
      <c r="J70" s="2531"/>
      <c r="K70" s="2531"/>
      <c r="L70" s="2531"/>
      <c r="M70" s="2531"/>
      <c r="N70" s="2531"/>
      <c r="O70" s="2532">
        <f t="shared" si="1"/>
        <v>0</v>
      </c>
      <c r="P70" s="2534"/>
      <c r="Q70" s="2533" t="s">
        <v>9114</v>
      </c>
      <c r="R70" s="3123"/>
      <c r="S70" s="3457"/>
      <c r="T70" s="3438" t="str">
        <f t="shared" si="0"/>
        <v>Please complete all cells in row</v>
      </c>
      <c r="U70" s="3116">
        <v>0</v>
      </c>
    </row>
    <row r="71" spans="2:21" ht="15.75" customHeight="1">
      <c r="B71" s="3706"/>
      <c r="C71" s="3658"/>
      <c r="D71" s="3658"/>
      <c r="E71" s="3658"/>
      <c r="F71" s="3658"/>
      <c r="G71" s="3658"/>
      <c r="H71" s="2530" t="s">
        <v>4969</v>
      </c>
      <c r="I71" s="2530">
        <v>1</v>
      </c>
      <c r="J71" s="2531"/>
      <c r="K71" s="2531"/>
      <c r="L71" s="2531"/>
      <c r="M71" s="2531"/>
      <c r="N71" s="2531"/>
      <c r="O71" s="2532">
        <f t="shared" si="1"/>
        <v>0</v>
      </c>
      <c r="P71" s="2534"/>
      <c r="Q71" s="2533" t="s">
        <v>9115</v>
      </c>
      <c r="R71" s="3123"/>
      <c r="S71" s="3457"/>
      <c r="T71" s="3438" t="str">
        <f t="shared" ref="T71:T134" si="2">IF( COUNTBLANK(B71:O71) = U71, 0, rngIncomplete )</f>
        <v>Please complete all cells in row</v>
      </c>
      <c r="U71" s="3116">
        <v>0</v>
      </c>
    </row>
    <row r="72" spans="2:21" ht="15.75" customHeight="1">
      <c r="B72" s="3706"/>
      <c r="C72" s="3658"/>
      <c r="D72" s="3658"/>
      <c r="E72" s="3658"/>
      <c r="F72" s="3658"/>
      <c r="G72" s="3658"/>
      <c r="H72" s="2530" t="s">
        <v>4969</v>
      </c>
      <c r="I72" s="2530">
        <v>1</v>
      </c>
      <c r="J72" s="2531"/>
      <c r="K72" s="2531"/>
      <c r="L72" s="2531"/>
      <c r="M72" s="2531"/>
      <c r="N72" s="2531"/>
      <c r="O72" s="2532">
        <f t="shared" si="1"/>
        <v>0</v>
      </c>
      <c r="P72" s="2534"/>
      <c r="Q72" s="2533" t="s">
        <v>9116</v>
      </c>
      <c r="R72" s="3123"/>
      <c r="S72" s="3457"/>
      <c r="T72" s="3438" t="str">
        <f t="shared" si="2"/>
        <v>Please complete all cells in row</v>
      </c>
      <c r="U72" s="3116">
        <v>0</v>
      </c>
    </row>
    <row r="73" spans="2:21" ht="15.75" customHeight="1">
      <c r="B73" s="3706"/>
      <c r="C73" s="3658"/>
      <c r="D73" s="3658"/>
      <c r="E73" s="3658"/>
      <c r="F73" s="3658"/>
      <c r="G73" s="3658"/>
      <c r="H73" s="2530" t="s">
        <v>4969</v>
      </c>
      <c r="I73" s="2530">
        <v>1</v>
      </c>
      <c r="J73" s="2531"/>
      <c r="K73" s="2531"/>
      <c r="L73" s="2531"/>
      <c r="M73" s="2531"/>
      <c r="N73" s="2531"/>
      <c r="O73" s="2532">
        <f t="shared" ref="O73:O136" si="3">IFERROR(SUM(J73:N73), 0)</f>
        <v>0</v>
      </c>
      <c r="P73" s="2534"/>
      <c r="Q73" s="2533" t="s">
        <v>9117</v>
      </c>
      <c r="R73" s="3123"/>
      <c r="S73" s="3457"/>
      <c r="T73" s="3438" t="str">
        <f t="shared" si="2"/>
        <v>Please complete all cells in row</v>
      </c>
      <c r="U73" s="3116">
        <v>0</v>
      </c>
    </row>
    <row r="74" spans="2:21" ht="15.75" customHeight="1">
      <c r="B74" s="3706"/>
      <c r="C74" s="3658"/>
      <c r="D74" s="3658"/>
      <c r="E74" s="3658"/>
      <c r="F74" s="3658"/>
      <c r="G74" s="3658"/>
      <c r="H74" s="2530" t="s">
        <v>4969</v>
      </c>
      <c r="I74" s="2530">
        <v>1</v>
      </c>
      <c r="J74" s="2531"/>
      <c r="K74" s="2531"/>
      <c r="L74" s="2531"/>
      <c r="M74" s="2531"/>
      <c r="N74" s="2531"/>
      <c r="O74" s="2532">
        <f t="shared" si="3"/>
        <v>0</v>
      </c>
      <c r="P74" s="2534"/>
      <c r="Q74" s="2533" t="s">
        <v>9118</v>
      </c>
      <c r="R74" s="3123"/>
      <c r="S74" s="3457"/>
      <c r="T74" s="3438" t="str">
        <f t="shared" si="2"/>
        <v>Please complete all cells in row</v>
      </c>
      <c r="U74" s="3116">
        <v>0</v>
      </c>
    </row>
    <row r="75" spans="2:21" ht="15.75" customHeight="1">
      <c r="B75" s="3706"/>
      <c r="C75" s="3658"/>
      <c r="D75" s="3658"/>
      <c r="E75" s="3658"/>
      <c r="F75" s="3658"/>
      <c r="G75" s="3658"/>
      <c r="H75" s="2530" t="s">
        <v>4969</v>
      </c>
      <c r="I75" s="2530">
        <v>1</v>
      </c>
      <c r="J75" s="2531"/>
      <c r="K75" s="2531"/>
      <c r="L75" s="2531"/>
      <c r="M75" s="2531"/>
      <c r="N75" s="2531"/>
      <c r="O75" s="2532">
        <f t="shared" si="3"/>
        <v>0</v>
      </c>
      <c r="P75" s="2534"/>
      <c r="Q75" s="2533" t="s">
        <v>9119</v>
      </c>
      <c r="R75" s="3123"/>
      <c r="S75" s="3457"/>
      <c r="T75" s="3438" t="str">
        <f t="shared" si="2"/>
        <v>Please complete all cells in row</v>
      </c>
      <c r="U75" s="3116">
        <v>0</v>
      </c>
    </row>
    <row r="76" spans="2:21" ht="15.75" customHeight="1">
      <c r="B76" s="3706"/>
      <c r="C76" s="3658"/>
      <c r="D76" s="3658"/>
      <c r="E76" s="3658"/>
      <c r="F76" s="3658"/>
      <c r="G76" s="3658"/>
      <c r="H76" s="2530" t="s">
        <v>4969</v>
      </c>
      <c r="I76" s="2530">
        <v>1</v>
      </c>
      <c r="J76" s="2531"/>
      <c r="K76" s="2531"/>
      <c r="L76" s="2531"/>
      <c r="M76" s="2531"/>
      <c r="N76" s="2531"/>
      <c r="O76" s="2532">
        <f t="shared" si="3"/>
        <v>0</v>
      </c>
      <c r="P76" s="2534"/>
      <c r="Q76" s="2533" t="s">
        <v>9120</v>
      </c>
      <c r="R76" s="3123"/>
      <c r="S76" s="3457"/>
      <c r="T76" s="3438" t="str">
        <f t="shared" si="2"/>
        <v>Please complete all cells in row</v>
      </c>
      <c r="U76" s="3116">
        <v>0</v>
      </c>
    </row>
    <row r="77" spans="2:21" ht="15.75" customHeight="1">
      <c r="B77" s="3706"/>
      <c r="C77" s="3658"/>
      <c r="D77" s="3658"/>
      <c r="E77" s="3658"/>
      <c r="F77" s="3658"/>
      <c r="G77" s="3658"/>
      <c r="H77" s="2530" t="s">
        <v>4969</v>
      </c>
      <c r="I77" s="2530">
        <v>1</v>
      </c>
      <c r="J77" s="2531"/>
      <c r="K77" s="2531"/>
      <c r="L77" s="2531"/>
      <c r="M77" s="2531"/>
      <c r="N77" s="2531"/>
      <c r="O77" s="2532">
        <f t="shared" si="3"/>
        <v>0</v>
      </c>
      <c r="P77" s="2534"/>
      <c r="Q77" s="2533" t="s">
        <v>9121</v>
      </c>
      <c r="R77" s="3123"/>
      <c r="S77" s="3457"/>
      <c r="T77" s="3438" t="str">
        <f t="shared" si="2"/>
        <v>Please complete all cells in row</v>
      </c>
      <c r="U77" s="3116">
        <v>0</v>
      </c>
    </row>
    <row r="78" spans="2:21" ht="15.75" customHeight="1">
      <c r="B78" s="3706"/>
      <c r="C78" s="3658"/>
      <c r="D78" s="3658"/>
      <c r="E78" s="3658"/>
      <c r="F78" s="3658"/>
      <c r="G78" s="3658"/>
      <c r="H78" s="2530" t="s">
        <v>4969</v>
      </c>
      <c r="I78" s="2530">
        <v>1</v>
      </c>
      <c r="J78" s="2531"/>
      <c r="K78" s="2531"/>
      <c r="L78" s="2531"/>
      <c r="M78" s="2531"/>
      <c r="N78" s="2531"/>
      <c r="O78" s="2532">
        <f t="shared" si="3"/>
        <v>0</v>
      </c>
      <c r="P78" s="2534"/>
      <c r="Q78" s="2533" t="s">
        <v>9122</v>
      </c>
      <c r="R78" s="3123"/>
      <c r="S78" s="3457"/>
      <c r="T78" s="3438" t="str">
        <f t="shared" si="2"/>
        <v>Please complete all cells in row</v>
      </c>
      <c r="U78" s="3116">
        <v>0</v>
      </c>
    </row>
    <row r="79" spans="2:21" ht="15.75" customHeight="1">
      <c r="B79" s="3706"/>
      <c r="C79" s="3658"/>
      <c r="D79" s="3658"/>
      <c r="E79" s="3658"/>
      <c r="F79" s="3658"/>
      <c r="G79" s="3658"/>
      <c r="H79" s="2530" t="s">
        <v>4969</v>
      </c>
      <c r="I79" s="2530">
        <v>1</v>
      </c>
      <c r="J79" s="2531"/>
      <c r="K79" s="2531"/>
      <c r="L79" s="2531"/>
      <c r="M79" s="2531"/>
      <c r="N79" s="2531"/>
      <c r="O79" s="2532">
        <f t="shared" si="3"/>
        <v>0</v>
      </c>
      <c r="P79" s="2534"/>
      <c r="Q79" s="2533" t="s">
        <v>9123</v>
      </c>
      <c r="R79" s="3123"/>
      <c r="S79" s="3457"/>
      <c r="T79" s="3438" t="str">
        <f t="shared" si="2"/>
        <v>Please complete all cells in row</v>
      </c>
      <c r="U79" s="3116">
        <v>0</v>
      </c>
    </row>
    <row r="80" spans="2:21" ht="15.75" customHeight="1">
      <c r="B80" s="3706"/>
      <c r="C80" s="3658"/>
      <c r="D80" s="3658"/>
      <c r="E80" s="3658"/>
      <c r="F80" s="3658"/>
      <c r="G80" s="3658"/>
      <c r="H80" s="2530" t="s">
        <v>4969</v>
      </c>
      <c r="I80" s="2530">
        <v>1</v>
      </c>
      <c r="J80" s="2531"/>
      <c r="K80" s="2531"/>
      <c r="L80" s="2531"/>
      <c r="M80" s="2531"/>
      <c r="N80" s="2531"/>
      <c r="O80" s="2532">
        <f t="shared" si="3"/>
        <v>0</v>
      </c>
      <c r="P80" s="2534"/>
      <c r="Q80" s="2533" t="s">
        <v>9124</v>
      </c>
      <c r="R80" s="3123"/>
      <c r="S80" s="3457"/>
      <c r="T80" s="3438" t="str">
        <f t="shared" si="2"/>
        <v>Please complete all cells in row</v>
      </c>
      <c r="U80" s="3116">
        <v>0</v>
      </c>
    </row>
    <row r="81" spans="2:21" ht="15.75" customHeight="1">
      <c r="B81" s="3706"/>
      <c r="C81" s="3658"/>
      <c r="D81" s="3658"/>
      <c r="E81" s="3658"/>
      <c r="F81" s="3658"/>
      <c r="G81" s="3658"/>
      <c r="H81" s="2530" t="s">
        <v>4969</v>
      </c>
      <c r="I81" s="2530">
        <v>1</v>
      </c>
      <c r="J81" s="2531"/>
      <c r="K81" s="2531"/>
      <c r="L81" s="2531"/>
      <c r="M81" s="2531"/>
      <c r="N81" s="2531"/>
      <c r="O81" s="2532">
        <f t="shared" si="3"/>
        <v>0</v>
      </c>
      <c r="P81" s="2534"/>
      <c r="Q81" s="2533" t="s">
        <v>9125</v>
      </c>
      <c r="R81" s="3123"/>
      <c r="S81" s="3457"/>
      <c r="T81" s="3438" t="str">
        <f t="shared" si="2"/>
        <v>Please complete all cells in row</v>
      </c>
      <c r="U81" s="3116">
        <v>0</v>
      </c>
    </row>
    <row r="82" spans="2:21" ht="15.75" customHeight="1">
      <c r="B82" s="3706"/>
      <c r="C82" s="3658"/>
      <c r="D82" s="3658"/>
      <c r="E82" s="3658"/>
      <c r="F82" s="3658"/>
      <c r="G82" s="3658"/>
      <c r="H82" s="2530" t="s">
        <v>4969</v>
      </c>
      <c r="I82" s="2530">
        <v>1</v>
      </c>
      <c r="J82" s="2531"/>
      <c r="K82" s="2531"/>
      <c r="L82" s="2531"/>
      <c r="M82" s="2531"/>
      <c r="N82" s="2531"/>
      <c r="O82" s="2532">
        <f t="shared" si="3"/>
        <v>0</v>
      </c>
      <c r="P82" s="2534"/>
      <c r="Q82" s="2533" t="s">
        <v>9126</v>
      </c>
      <c r="R82" s="3123"/>
      <c r="S82" s="3457"/>
      <c r="T82" s="3438" t="str">
        <f t="shared" si="2"/>
        <v>Please complete all cells in row</v>
      </c>
      <c r="U82" s="3116">
        <v>0</v>
      </c>
    </row>
    <row r="83" spans="2:21" ht="15.75" customHeight="1">
      <c r="B83" s="3706"/>
      <c r="C83" s="3658"/>
      <c r="D83" s="3658"/>
      <c r="E83" s="3658"/>
      <c r="F83" s="3658"/>
      <c r="G83" s="3658"/>
      <c r="H83" s="2530" t="s">
        <v>4969</v>
      </c>
      <c r="I83" s="2530">
        <v>1</v>
      </c>
      <c r="J83" s="2531"/>
      <c r="K83" s="2531"/>
      <c r="L83" s="2531"/>
      <c r="M83" s="2531"/>
      <c r="N83" s="2531"/>
      <c r="O83" s="2532">
        <f t="shared" si="3"/>
        <v>0</v>
      </c>
      <c r="P83" s="2534"/>
      <c r="Q83" s="2533" t="s">
        <v>9127</v>
      </c>
      <c r="R83" s="3123"/>
      <c r="S83" s="3457"/>
      <c r="T83" s="3438" t="str">
        <f t="shared" si="2"/>
        <v>Please complete all cells in row</v>
      </c>
      <c r="U83" s="3116">
        <v>0</v>
      </c>
    </row>
    <row r="84" spans="2:21" ht="15.75" customHeight="1">
      <c r="B84" s="3706"/>
      <c r="C84" s="3658"/>
      <c r="D84" s="3658"/>
      <c r="E84" s="3658"/>
      <c r="F84" s="3658"/>
      <c r="G84" s="3658"/>
      <c r="H84" s="2530" t="s">
        <v>4969</v>
      </c>
      <c r="I84" s="2530">
        <v>1</v>
      </c>
      <c r="J84" s="2531"/>
      <c r="K84" s="2531"/>
      <c r="L84" s="2531"/>
      <c r="M84" s="2531"/>
      <c r="N84" s="2531"/>
      <c r="O84" s="2532">
        <f t="shared" si="3"/>
        <v>0</v>
      </c>
      <c r="P84" s="2534"/>
      <c r="Q84" s="2533" t="s">
        <v>9128</v>
      </c>
      <c r="R84" s="3123"/>
      <c r="S84" s="3457"/>
      <c r="T84" s="3438" t="str">
        <f t="shared" si="2"/>
        <v>Please complete all cells in row</v>
      </c>
      <c r="U84" s="3116">
        <v>0</v>
      </c>
    </row>
    <row r="85" spans="2:21" ht="15.75" customHeight="1">
      <c r="B85" s="3706"/>
      <c r="C85" s="3658"/>
      <c r="D85" s="3658"/>
      <c r="E85" s="3658"/>
      <c r="F85" s="3658"/>
      <c r="G85" s="3658"/>
      <c r="H85" s="2530" t="s">
        <v>4969</v>
      </c>
      <c r="I85" s="2530">
        <v>1</v>
      </c>
      <c r="J85" s="2531"/>
      <c r="K85" s="2531"/>
      <c r="L85" s="2531"/>
      <c r="M85" s="2531"/>
      <c r="N85" s="2531"/>
      <c r="O85" s="2532">
        <f t="shared" si="3"/>
        <v>0</v>
      </c>
      <c r="P85" s="2534"/>
      <c r="Q85" s="2533" t="s">
        <v>9129</v>
      </c>
      <c r="R85" s="3123"/>
      <c r="S85" s="3457"/>
      <c r="T85" s="3438" t="str">
        <f t="shared" si="2"/>
        <v>Please complete all cells in row</v>
      </c>
      <c r="U85" s="3116">
        <v>0</v>
      </c>
    </row>
    <row r="86" spans="2:21" ht="15.75" customHeight="1">
      <c r="B86" s="3706"/>
      <c r="C86" s="3658"/>
      <c r="D86" s="3658"/>
      <c r="E86" s="3658"/>
      <c r="F86" s="3658"/>
      <c r="G86" s="3658"/>
      <c r="H86" s="2530" t="s">
        <v>4969</v>
      </c>
      <c r="I86" s="2530">
        <v>1</v>
      </c>
      <c r="J86" s="2531"/>
      <c r="K86" s="2531"/>
      <c r="L86" s="2531"/>
      <c r="M86" s="2531"/>
      <c r="N86" s="2531"/>
      <c r="O86" s="2532">
        <f t="shared" si="3"/>
        <v>0</v>
      </c>
      <c r="P86" s="2534"/>
      <c r="Q86" s="2533" t="s">
        <v>9130</v>
      </c>
      <c r="R86" s="3123"/>
      <c r="S86" s="3457"/>
      <c r="T86" s="3438" t="str">
        <f t="shared" si="2"/>
        <v>Please complete all cells in row</v>
      </c>
      <c r="U86" s="3116">
        <v>0</v>
      </c>
    </row>
    <row r="87" spans="2:21" ht="15.75" customHeight="1">
      <c r="B87" s="3706"/>
      <c r="C87" s="3658"/>
      <c r="D87" s="3658"/>
      <c r="E87" s="3658"/>
      <c r="F87" s="3658"/>
      <c r="G87" s="3658"/>
      <c r="H87" s="2530" t="s">
        <v>4969</v>
      </c>
      <c r="I87" s="2530">
        <v>1</v>
      </c>
      <c r="J87" s="2531"/>
      <c r="K87" s="2531"/>
      <c r="L87" s="2531"/>
      <c r="M87" s="2531"/>
      <c r="N87" s="2531"/>
      <c r="O87" s="2532">
        <f t="shared" si="3"/>
        <v>0</v>
      </c>
      <c r="P87" s="2534"/>
      <c r="Q87" s="2533" t="s">
        <v>9131</v>
      </c>
      <c r="R87" s="3123"/>
      <c r="S87" s="3457"/>
      <c r="T87" s="3438" t="str">
        <f t="shared" si="2"/>
        <v>Please complete all cells in row</v>
      </c>
      <c r="U87" s="3116">
        <v>0</v>
      </c>
    </row>
    <row r="88" spans="2:21" ht="15.75" customHeight="1">
      <c r="B88" s="3706"/>
      <c r="C88" s="3658"/>
      <c r="D88" s="3658"/>
      <c r="E88" s="3658"/>
      <c r="F88" s="3658"/>
      <c r="G88" s="3658"/>
      <c r="H88" s="2530" t="s">
        <v>4969</v>
      </c>
      <c r="I88" s="2530">
        <v>1</v>
      </c>
      <c r="J88" s="2531"/>
      <c r="K88" s="2531"/>
      <c r="L88" s="2531"/>
      <c r="M88" s="2531"/>
      <c r="N88" s="2531"/>
      <c r="O88" s="2532">
        <f t="shared" si="3"/>
        <v>0</v>
      </c>
      <c r="P88" s="2534"/>
      <c r="Q88" s="2533" t="s">
        <v>9132</v>
      </c>
      <c r="R88" s="3123"/>
      <c r="S88" s="3457"/>
      <c r="T88" s="3438" t="str">
        <f t="shared" si="2"/>
        <v>Please complete all cells in row</v>
      </c>
      <c r="U88" s="3116">
        <v>0</v>
      </c>
    </row>
    <row r="89" spans="2:21" ht="15.75" customHeight="1">
      <c r="B89" s="3706"/>
      <c r="C89" s="3658"/>
      <c r="D89" s="3658"/>
      <c r="E89" s="3658"/>
      <c r="F89" s="3658"/>
      <c r="G89" s="3658"/>
      <c r="H89" s="2530" t="s">
        <v>4969</v>
      </c>
      <c r="I89" s="2530">
        <v>1</v>
      </c>
      <c r="J89" s="2531"/>
      <c r="K89" s="2531"/>
      <c r="L89" s="2531"/>
      <c r="M89" s="2531"/>
      <c r="N89" s="2531"/>
      <c r="O89" s="2532">
        <f t="shared" si="3"/>
        <v>0</v>
      </c>
      <c r="P89" s="2534"/>
      <c r="Q89" s="2533" t="s">
        <v>9133</v>
      </c>
      <c r="R89" s="3123"/>
      <c r="S89" s="3457"/>
      <c r="T89" s="3438" t="str">
        <f t="shared" si="2"/>
        <v>Please complete all cells in row</v>
      </c>
      <c r="U89" s="3116">
        <v>0</v>
      </c>
    </row>
    <row r="90" spans="2:21" ht="15.75" customHeight="1">
      <c r="B90" s="3706"/>
      <c r="C90" s="3658"/>
      <c r="D90" s="3658"/>
      <c r="E90" s="3658"/>
      <c r="F90" s="3658"/>
      <c r="G90" s="3658"/>
      <c r="H90" s="2530" t="s">
        <v>4969</v>
      </c>
      <c r="I90" s="2530">
        <v>1</v>
      </c>
      <c r="J90" s="2531"/>
      <c r="K90" s="2531"/>
      <c r="L90" s="2531"/>
      <c r="M90" s="2531"/>
      <c r="N90" s="2531"/>
      <c r="O90" s="2532">
        <f t="shared" si="3"/>
        <v>0</v>
      </c>
      <c r="P90" s="2534"/>
      <c r="Q90" s="2533" t="s">
        <v>9134</v>
      </c>
      <c r="R90" s="3123"/>
      <c r="S90" s="3457"/>
      <c r="T90" s="3438" t="str">
        <f t="shared" si="2"/>
        <v>Please complete all cells in row</v>
      </c>
      <c r="U90" s="3116">
        <v>0</v>
      </c>
    </row>
    <row r="91" spans="2:21" ht="15.75" customHeight="1">
      <c r="B91" s="3706"/>
      <c r="C91" s="3658"/>
      <c r="D91" s="3658"/>
      <c r="E91" s="3658"/>
      <c r="F91" s="3658"/>
      <c r="G91" s="3658"/>
      <c r="H91" s="2530" t="s">
        <v>4969</v>
      </c>
      <c r="I91" s="2530">
        <v>1</v>
      </c>
      <c r="J91" s="2531"/>
      <c r="K91" s="2531"/>
      <c r="L91" s="2531"/>
      <c r="M91" s="2531"/>
      <c r="N91" s="2531"/>
      <c r="O91" s="2532">
        <f t="shared" si="3"/>
        <v>0</v>
      </c>
      <c r="P91" s="2534"/>
      <c r="Q91" s="2533" t="s">
        <v>9135</v>
      </c>
      <c r="R91" s="3123"/>
      <c r="S91" s="3457"/>
      <c r="T91" s="3438" t="str">
        <f t="shared" si="2"/>
        <v>Please complete all cells in row</v>
      </c>
      <c r="U91" s="3116">
        <v>0</v>
      </c>
    </row>
    <row r="92" spans="2:21" ht="15.75" customHeight="1">
      <c r="B92" s="3706"/>
      <c r="C92" s="3658"/>
      <c r="D92" s="3658"/>
      <c r="E92" s="3658"/>
      <c r="F92" s="3658"/>
      <c r="G92" s="3658"/>
      <c r="H92" s="2530" t="s">
        <v>4969</v>
      </c>
      <c r="I92" s="2530">
        <v>1</v>
      </c>
      <c r="J92" s="2531"/>
      <c r="K92" s="2531"/>
      <c r="L92" s="2531"/>
      <c r="M92" s="2531"/>
      <c r="N92" s="2531"/>
      <c r="O92" s="2532">
        <f t="shared" si="3"/>
        <v>0</v>
      </c>
      <c r="P92" s="2534"/>
      <c r="Q92" s="2533" t="s">
        <v>9136</v>
      </c>
      <c r="R92" s="3123"/>
      <c r="S92" s="3457"/>
      <c r="T92" s="3438" t="str">
        <f t="shared" si="2"/>
        <v>Please complete all cells in row</v>
      </c>
      <c r="U92" s="3116">
        <v>0</v>
      </c>
    </row>
    <row r="93" spans="2:21" ht="15.75" customHeight="1">
      <c r="B93" s="3706"/>
      <c r="C93" s="3658"/>
      <c r="D93" s="3658"/>
      <c r="E93" s="3658"/>
      <c r="F93" s="3658"/>
      <c r="G93" s="3658"/>
      <c r="H93" s="2530" t="s">
        <v>4969</v>
      </c>
      <c r="I93" s="2530">
        <v>1</v>
      </c>
      <c r="J93" s="2531"/>
      <c r="K93" s="2531"/>
      <c r="L93" s="2531"/>
      <c r="M93" s="2531"/>
      <c r="N93" s="2531"/>
      <c r="O93" s="2532">
        <f t="shared" si="3"/>
        <v>0</v>
      </c>
      <c r="P93" s="2534"/>
      <c r="Q93" s="2533" t="s">
        <v>9137</v>
      </c>
      <c r="R93" s="3123"/>
      <c r="S93" s="3457"/>
      <c r="T93" s="3438" t="str">
        <f t="shared" si="2"/>
        <v>Please complete all cells in row</v>
      </c>
      <c r="U93" s="3116">
        <v>0</v>
      </c>
    </row>
    <row r="94" spans="2:21" ht="15.75" customHeight="1">
      <c r="B94" s="3706"/>
      <c r="C94" s="3658"/>
      <c r="D94" s="3658"/>
      <c r="E94" s="3658"/>
      <c r="F94" s="3658"/>
      <c r="G94" s="3658"/>
      <c r="H94" s="2530" t="s">
        <v>4969</v>
      </c>
      <c r="I94" s="2530">
        <v>1</v>
      </c>
      <c r="J94" s="2531"/>
      <c r="K94" s="2531"/>
      <c r="L94" s="2531"/>
      <c r="M94" s="2531"/>
      <c r="N94" s="2531"/>
      <c r="O94" s="2532">
        <f t="shared" si="3"/>
        <v>0</v>
      </c>
      <c r="P94" s="2534"/>
      <c r="Q94" s="2533" t="s">
        <v>9138</v>
      </c>
      <c r="R94" s="3123"/>
      <c r="S94" s="3457"/>
      <c r="T94" s="3438" t="str">
        <f t="shared" si="2"/>
        <v>Please complete all cells in row</v>
      </c>
      <c r="U94" s="3116">
        <v>0</v>
      </c>
    </row>
    <row r="95" spans="2:21" ht="15.75" customHeight="1">
      <c r="B95" s="3706"/>
      <c r="C95" s="3658"/>
      <c r="D95" s="3658"/>
      <c r="E95" s="3658"/>
      <c r="F95" s="3658"/>
      <c r="G95" s="3658"/>
      <c r="H95" s="2530" t="s">
        <v>4969</v>
      </c>
      <c r="I95" s="2530">
        <v>1</v>
      </c>
      <c r="J95" s="2531"/>
      <c r="K95" s="2531"/>
      <c r="L95" s="2531"/>
      <c r="M95" s="2531"/>
      <c r="N95" s="2531"/>
      <c r="O95" s="2532">
        <f t="shared" si="3"/>
        <v>0</v>
      </c>
      <c r="P95" s="2534"/>
      <c r="Q95" s="2533" t="s">
        <v>9139</v>
      </c>
      <c r="R95" s="3123"/>
      <c r="S95" s="3457"/>
      <c r="T95" s="3438" t="str">
        <f t="shared" si="2"/>
        <v>Please complete all cells in row</v>
      </c>
      <c r="U95" s="3116">
        <v>0</v>
      </c>
    </row>
    <row r="96" spans="2:21" ht="15.75" customHeight="1">
      <c r="B96" s="3706"/>
      <c r="C96" s="3658"/>
      <c r="D96" s="3658"/>
      <c r="E96" s="3658"/>
      <c r="F96" s="3658"/>
      <c r="G96" s="3658"/>
      <c r="H96" s="2530" t="s">
        <v>4969</v>
      </c>
      <c r="I96" s="2530">
        <v>1</v>
      </c>
      <c r="J96" s="2531"/>
      <c r="K96" s="2531"/>
      <c r="L96" s="2531"/>
      <c r="M96" s="2531"/>
      <c r="N96" s="2531"/>
      <c r="O96" s="2532">
        <f t="shared" si="3"/>
        <v>0</v>
      </c>
      <c r="P96" s="2534"/>
      <c r="Q96" s="2533" t="s">
        <v>9140</v>
      </c>
      <c r="R96" s="3123"/>
      <c r="S96" s="3457"/>
      <c r="T96" s="3438" t="str">
        <f t="shared" si="2"/>
        <v>Please complete all cells in row</v>
      </c>
      <c r="U96" s="3116">
        <v>0</v>
      </c>
    </row>
    <row r="97" spans="2:21" ht="15.75" customHeight="1">
      <c r="B97" s="3706"/>
      <c r="C97" s="3658"/>
      <c r="D97" s="3658"/>
      <c r="E97" s="3658"/>
      <c r="F97" s="3658"/>
      <c r="G97" s="3658"/>
      <c r="H97" s="2530" t="s">
        <v>4969</v>
      </c>
      <c r="I97" s="2530">
        <v>1</v>
      </c>
      <c r="J97" s="2531"/>
      <c r="K97" s="2531"/>
      <c r="L97" s="2531"/>
      <c r="M97" s="2531"/>
      <c r="N97" s="2531"/>
      <c r="O97" s="2532">
        <f t="shared" si="3"/>
        <v>0</v>
      </c>
      <c r="P97" s="2534"/>
      <c r="Q97" s="2533" t="s">
        <v>9141</v>
      </c>
      <c r="R97" s="3123"/>
      <c r="S97" s="3457"/>
      <c r="T97" s="3438" t="str">
        <f t="shared" si="2"/>
        <v>Please complete all cells in row</v>
      </c>
      <c r="U97" s="3116">
        <v>0</v>
      </c>
    </row>
    <row r="98" spans="2:21" ht="15.75" customHeight="1">
      <c r="B98" s="3706"/>
      <c r="C98" s="3658"/>
      <c r="D98" s="3658"/>
      <c r="E98" s="3658"/>
      <c r="F98" s="3658"/>
      <c r="G98" s="3658"/>
      <c r="H98" s="2530" t="s">
        <v>4969</v>
      </c>
      <c r="I98" s="2530">
        <v>1</v>
      </c>
      <c r="J98" s="2531"/>
      <c r="K98" s="2531"/>
      <c r="L98" s="2531"/>
      <c r="M98" s="2531"/>
      <c r="N98" s="2531"/>
      <c r="O98" s="2532">
        <f t="shared" si="3"/>
        <v>0</v>
      </c>
      <c r="P98" s="2534"/>
      <c r="Q98" s="2533" t="s">
        <v>9142</v>
      </c>
      <c r="R98" s="3123"/>
      <c r="S98" s="3457"/>
      <c r="T98" s="3438" t="str">
        <f t="shared" si="2"/>
        <v>Please complete all cells in row</v>
      </c>
      <c r="U98" s="3116">
        <v>0</v>
      </c>
    </row>
    <row r="99" spans="2:21" ht="15.75" customHeight="1">
      <c r="B99" s="3706"/>
      <c r="C99" s="3658"/>
      <c r="D99" s="3658"/>
      <c r="E99" s="3658"/>
      <c r="F99" s="3658"/>
      <c r="G99" s="3658"/>
      <c r="H99" s="2530" t="s">
        <v>4969</v>
      </c>
      <c r="I99" s="2530">
        <v>1</v>
      </c>
      <c r="J99" s="2531"/>
      <c r="K99" s="2531"/>
      <c r="L99" s="2531"/>
      <c r="M99" s="2531"/>
      <c r="N99" s="2531"/>
      <c r="O99" s="2532">
        <f t="shared" si="3"/>
        <v>0</v>
      </c>
      <c r="P99" s="2534"/>
      <c r="Q99" s="2533" t="s">
        <v>9143</v>
      </c>
      <c r="R99" s="3123"/>
      <c r="S99" s="3457"/>
      <c r="T99" s="3438" t="str">
        <f t="shared" si="2"/>
        <v>Please complete all cells in row</v>
      </c>
      <c r="U99" s="3116">
        <v>0</v>
      </c>
    </row>
    <row r="100" spans="2:21" ht="15.75" customHeight="1">
      <c r="B100" s="3706"/>
      <c r="C100" s="3658"/>
      <c r="D100" s="3658"/>
      <c r="E100" s="3658"/>
      <c r="F100" s="3658"/>
      <c r="G100" s="3658"/>
      <c r="H100" s="2530" t="s">
        <v>4969</v>
      </c>
      <c r="I100" s="2530">
        <v>1</v>
      </c>
      <c r="J100" s="2531"/>
      <c r="K100" s="2531"/>
      <c r="L100" s="2531"/>
      <c r="M100" s="2531"/>
      <c r="N100" s="2531"/>
      <c r="O100" s="2532">
        <f t="shared" si="3"/>
        <v>0</v>
      </c>
      <c r="P100" s="2534"/>
      <c r="Q100" s="2533" t="s">
        <v>9144</v>
      </c>
      <c r="R100" s="3123"/>
      <c r="S100" s="3457"/>
      <c r="T100" s="3438" t="str">
        <f t="shared" si="2"/>
        <v>Please complete all cells in row</v>
      </c>
      <c r="U100" s="3116">
        <v>0</v>
      </c>
    </row>
    <row r="101" spans="2:21" ht="15.75" customHeight="1">
      <c r="B101" s="3706"/>
      <c r="C101" s="3658"/>
      <c r="D101" s="3658"/>
      <c r="E101" s="3658"/>
      <c r="F101" s="3658"/>
      <c r="G101" s="3658"/>
      <c r="H101" s="2530" t="s">
        <v>4969</v>
      </c>
      <c r="I101" s="2530">
        <v>1</v>
      </c>
      <c r="J101" s="2531"/>
      <c r="K101" s="2531"/>
      <c r="L101" s="2531"/>
      <c r="M101" s="2531"/>
      <c r="N101" s="2531"/>
      <c r="O101" s="2532">
        <f t="shared" si="3"/>
        <v>0</v>
      </c>
      <c r="P101" s="2534"/>
      <c r="Q101" s="2533" t="s">
        <v>9145</v>
      </c>
      <c r="R101" s="3123"/>
      <c r="S101" s="3457"/>
      <c r="T101" s="3438" t="str">
        <f t="shared" si="2"/>
        <v>Please complete all cells in row</v>
      </c>
      <c r="U101" s="3116">
        <v>0</v>
      </c>
    </row>
    <row r="102" spans="2:21" ht="15.75" customHeight="1">
      <c r="B102" s="3706"/>
      <c r="C102" s="3658"/>
      <c r="D102" s="3658"/>
      <c r="E102" s="3658"/>
      <c r="F102" s="3658"/>
      <c r="G102" s="3658"/>
      <c r="H102" s="2530" t="s">
        <v>4969</v>
      </c>
      <c r="I102" s="2530">
        <v>1</v>
      </c>
      <c r="J102" s="2531"/>
      <c r="K102" s="2531"/>
      <c r="L102" s="2531"/>
      <c r="M102" s="2531"/>
      <c r="N102" s="2531"/>
      <c r="O102" s="2532">
        <f t="shared" si="3"/>
        <v>0</v>
      </c>
      <c r="P102" s="2534"/>
      <c r="Q102" s="2533" t="s">
        <v>9146</v>
      </c>
      <c r="R102" s="3123"/>
      <c r="S102" s="3457"/>
      <c r="T102" s="3438" t="str">
        <f t="shared" si="2"/>
        <v>Please complete all cells in row</v>
      </c>
      <c r="U102" s="3116">
        <v>0</v>
      </c>
    </row>
    <row r="103" spans="2:21" ht="15.75" customHeight="1">
      <c r="B103" s="3706"/>
      <c r="C103" s="3658"/>
      <c r="D103" s="3658"/>
      <c r="E103" s="3658"/>
      <c r="F103" s="3658"/>
      <c r="G103" s="3658"/>
      <c r="H103" s="2530" t="s">
        <v>4969</v>
      </c>
      <c r="I103" s="2530">
        <v>1</v>
      </c>
      <c r="J103" s="2531"/>
      <c r="K103" s="2531"/>
      <c r="L103" s="2531"/>
      <c r="M103" s="2531"/>
      <c r="N103" s="2531"/>
      <c r="O103" s="2532">
        <f t="shared" si="3"/>
        <v>0</v>
      </c>
      <c r="P103" s="2534"/>
      <c r="Q103" s="2533" t="s">
        <v>9147</v>
      </c>
      <c r="R103" s="3123"/>
      <c r="S103" s="3457"/>
      <c r="T103" s="3438" t="str">
        <f t="shared" si="2"/>
        <v>Please complete all cells in row</v>
      </c>
      <c r="U103" s="3116">
        <v>0</v>
      </c>
    </row>
    <row r="104" spans="2:21" ht="15.75" customHeight="1">
      <c r="B104" s="3706"/>
      <c r="C104" s="3658"/>
      <c r="D104" s="3658"/>
      <c r="E104" s="3658"/>
      <c r="F104" s="3658"/>
      <c r="G104" s="3658"/>
      <c r="H104" s="2530" t="s">
        <v>4969</v>
      </c>
      <c r="I104" s="2530">
        <v>1</v>
      </c>
      <c r="J104" s="2531"/>
      <c r="K104" s="2531"/>
      <c r="L104" s="2531"/>
      <c r="M104" s="2531"/>
      <c r="N104" s="2531"/>
      <c r="O104" s="2532">
        <f t="shared" si="3"/>
        <v>0</v>
      </c>
      <c r="P104" s="2534"/>
      <c r="Q104" s="2533" t="s">
        <v>9148</v>
      </c>
      <c r="R104" s="3123"/>
      <c r="S104" s="3457"/>
      <c r="T104" s="3438" t="str">
        <f t="shared" si="2"/>
        <v>Please complete all cells in row</v>
      </c>
      <c r="U104" s="3116">
        <v>0</v>
      </c>
    </row>
    <row r="105" spans="2:21" ht="15.75" customHeight="1">
      <c r="B105" s="3706"/>
      <c r="C105" s="3658"/>
      <c r="D105" s="3658"/>
      <c r="E105" s="3658"/>
      <c r="F105" s="3658"/>
      <c r="G105" s="3658"/>
      <c r="H105" s="2530" t="s">
        <v>4969</v>
      </c>
      <c r="I105" s="2530">
        <v>1</v>
      </c>
      <c r="J105" s="2531"/>
      <c r="K105" s="2531"/>
      <c r="L105" s="2531"/>
      <c r="M105" s="2531"/>
      <c r="N105" s="2531"/>
      <c r="O105" s="2532">
        <f t="shared" si="3"/>
        <v>0</v>
      </c>
      <c r="P105" s="2534"/>
      <c r="Q105" s="2533" t="s">
        <v>9149</v>
      </c>
      <c r="R105" s="3123"/>
      <c r="S105" s="3457"/>
      <c r="T105" s="3438" t="str">
        <f t="shared" si="2"/>
        <v>Please complete all cells in row</v>
      </c>
      <c r="U105" s="3116">
        <v>0</v>
      </c>
    </row>
    <row r="106" spans="2:21" ht="15.75" customHeight="1">
      <c r="B106" s="3706"/>
      <c r="C106" s="3658"/>
      <c r="D106" s="3658"/>
      <c r="E106" s="3658"/>
      <c r="F106" s="3658"/>
      <c r="G106" s="3658"/>
      <c r="H106" s="2530" t="s">
        <v>4969</v>
      </c>
      <c r="I106" s="2530">
        <v>1</v>
      </c>
      <c r="J106" s="2531"/>
      <c r="K106" s="2531"/>
      <c r="L106" s="2531"/>
      <c r="M106" s="2531"/>
      <c r="N106" s="2531"/>
      <c r="O106" s="2532">
        <f t="shared" si="3"/>
        <v>0</v>
      </c>
      <c r="P106" s="2534"/>
      <c r="Q106" s="2533" t="s">
        <v>9150</v>
      </c>
      <c r="R106" s="3123"/>
      <c r="S106" s="3457"/>
      <c r="T106" s="3438" t="str">
        <f t="shared" si="2"/>
        <v>Please complete all cells in row</v>
      </c>
      <c r="U106" s="3116">
        <v>0</v>
      </c>
    </row>
    <row r="107" spans="2:21" ht="15.75" customHeight="1">
      <c r="B107" s="3706"/>
      <c r="C107" s="3658"/>
      <c r="D107" s="3658"/>
      <c r="E107" s="3658"/>
      <c r="F107" s="3658"/>
      <c r="G107" s="3658"/>
      <c r="H107" s="2530" t="s">
        <v>4969</v>
      </c>
      <c r="I107" s="2530">
        <v>1</v>
      </c>
      <c r="J107" s="2531"/>
      <c r="K107" s="2531"/>
      <c r="L107" s="2531"/>
      <c r="M107" s="2531"/>
      <c r="N107" s="2531"/>
      <c r="O107" s="2532">
        <f t="shared" si="3"/>
        <v>0</v>
      </c>
      <c r="P107" s="2534"/>
      <c r="Q107" s="2533" t="s">
        <v>9151</v>
      </c>
      <c r="R107" s="3123"/>
      <c r="S107" s="3457"/>
      <c r="T107" s="3438" t="str">
        <f t="shared" si="2"/>
        <v>Please complete all cells in row</v>
      </c>
      <c r="U107" s="3116">
        <v>0</v>
      </c>
    </row>
    <row r="108" spans="2:21" ht="15.75" customHeight="1">
      <c r="B108" s="3706"/>
      <c r="C108" s="3658"/>
      <c r="D108" s="3658"/>
      <c r="E108" s="3658"/>
      <c r="F108" s="3658"/>
      <c r="G108" s="3658"/>
      <c r="H108" s="2530" t="s">
        <v>4969</v>
      </c>
      <c r="I108" s="2530">
        <v>1</v>
      </c>
      <c r="J108" s="2531"/>
      <c r="K108" s="2531"/>
      <c r="L108" s="2531"/>
      <c r="M108" s="2531"/>
      <c r="N108" s="2531"/>
      <c r="O108" s="2532">
        <f t="shared" si="3"/>
        <v>0</v>
      </c>
      <c r="P108" s="2534"/>
      <c r="Q108" s="2533" t="s">
        <v>9152</v>
      </c>
      <c r="R108" s="3123"/>
      <c r="S108" s="3457"/>
      <c r="T108" s="3438" t="str">
        <f t="shared" si="2"/>
        <v>Please complete all cells in row</v>
      </c>
      <c r="U108" s="3116">
        <v>0</v>
      </c>
    </row>
    <row r="109" spans="2:21" ht="15.75" customHeight="1">
      <c r="B109" s="3706"/>
      <c r="C109" s="3658"/>
      <c r="D109" s="3658"/>
      <c r="E109" s="3658"/>
      <c r="F109" s="3658"/>
      <c r="G109" s="3658"/>
      <c r="H109" s="2530" t="s">
        <v>4969</v>
      </c>
      <c r="I109" s="2530">
        <v>1</v>
      </c>
      <c r="J109" s="2531"/>
      <c r="K109" s="2531"/>
      <c r="L109" s="2531"/>
      <c r="M109" s="2531"/>
      <c r="N109" s="2531"/>
      <c r="O109" s="2532">
        <f t="shared" si="3"/>
        <v>0</v>
      </c>
      <c r="P109" s="2534"/>
      <c r="Q109" s="2533" t="s">
        <v>9153</v>
      </c>
      <c r="R109" s="3123"/>
      <c r="S109" s="3457"/>
      <c r="T109" s="3438" t="str">
        <f t="shared" si="2"/>
        <v>Please complete all cells in row</v>
      </c>
      <c r="U109" s="3116">
        <v>0</v>
      </c>
    </row>
    <row r="110" spans="2:21" ht="15.75" customHeight="1">
      <c r="B110" s="3706"/>
      <c r="C110" s="3658"/>
      <c r="D110" s="3658"/>
      <c r="E110" s="3658"/>
      <c r="F110" s="3658"/>
      <c r="G110" s="3658"/>
      <c r="H110" s="2530" t="s">
        <v>4969</v>
      </c>
      <c r="I110" s="2530">
        <v>1</v>
      </c>
      <c r="J110" s="2531"/>
      <c r="K110" s="2531"/>
      <c r="L110" s="2531"/>
      <c r="M110" s="2531"/>
      <c r="N110" s="2531"/>
      <c r="O110" s="2532">
        <f t="shared" si="3"/>
        <v>0</v>
      </c>
      <c r="P110" s="2534"/>
      <c r="Q110" s="2533" t="s">
        <v>9154</v>
      </c>
      <c r="R110" s="3123"/>
      <c r="S110" s="3457"/>
      <c r="T110" s="3438" t="str">
        <f t="shared" si="2"/>
        <v>Please complete all cells in row</v>
      </c>
      <c r="U110" s="3116">
        <v>0</v>
      </c>
    </row>
    <row r="111" spans="2:21" ht="15.75" customHeight="1">
      <c r="B111" s="3706"/>
      <c r="C111" s="3658"/>
      <c r="D111" s="3658"/>
      <c r="E111" s="3658"/>
      <c r="F111" s="3658"/>
      <c r="G111" s="3658"/>
      <c r="H111" s="2530" t="s">
        <v>4969</v>
      </c>
      <c r="I111" s="2530">
        <v>1</v>
      </c>
      <c r="J111" s="2531"/>
      <c r="K111" s="2531"/>
      <c r="L111" s="2531"/>
      <c r="M111" s="2531"/>
      <c r="N111" s="2531"/>
      <c r="O111" s="2532">
        <f t="shared" si="3"/>
        <v>0</v>
      </c>
      <c r="P111" s="2534"/>
      <c r="Q111" s="2533" t="s">
        <v>9155</v>
      </c>
      <c r="R111" s="3123"/>
      <c r="S111" s="3457"/>
      <c r="T111" s="3438" t="str">
        <f t="shared" si="2"/>
        <v>Please complete all cells in row</v>
      </c>
      <c r="U111" s="3116">
        <v>0</v>
      </c>
    </row>
    <row r="112" spans="2:21" ht="15.75" customHeight="1">
      <c r="B112" s="3706"/>
      <c r="C112" s="3658"/>
      <c r="D112" s="3658"/>
      <c r="E112" s="3658"/>
      <c r="F112" s="3658"/>
      <c r="G112" s="3658"/>
      <c r="H112" s="2530" t="s">
        <v>4969</v>
      </c>
      <c r="I112" s="2530">
        <v>1</v>
      </c>
      <c r="J112" s="2531"/>
      <c r="K112" s="2531"/>
      <c r="L112" s="2531"/>
      <c r="M112" s="2531"/>
      <c r="N112" s="2531"/>
      <c r="O112" s="2532">
        <f t="shared" si="3"/>
        <v>0</v>
      </c>
      <c r="P112" s="2534"/>
      <c r="Q112" s="2533" t="s">
        <v>9156</v>
      </c>
      <c r="R112" s="3123"/>
      <c r="S112" s="3457"/>
      <c r="T112" s="3438" t="str">
        <f t="shared" si="2"/>
        <v>Please complete all cells in row</v>
      </c>
      <c r="U112" s="3116">
        <v>0</v>
      </c>
    </row>
    <row r="113" spans="2:21" ht="15.75" customHeight="1">
      <c r="B113" s="3706"/>
      <c r="C113" s="3658"/>
      <c r="D113" s="3658"/>
      <c r="E113" s="3658"/>
      <c r="F113" s="3658"/>
      <c r="G113" s="3658"/>
      <c r="H113" s="2530" t="s">
        <v>4969</v>
      </c>
      <c r="I113" s="2530">
        <v>1</v>
      </c>
      <c r="J113" s="2531"/>
      <c r="K113" s="2531"/>
      <c r="L113" s="2531"/>
      <c r="M113" s="2531"/>
      <c r="N113" s="2531"/>
      <c r="O113" s="2532">
        <f t="shared" si="3"/>
        <v>0</v>
      </c>
      <c r="P113" s="2534"/>
      <c r="Q113" s="2533" t="s">
        <v>9157</v>
      </c>
      <c r="R113" s="3123"/>
      <c r="S113" s="3457"/>
      <c r="T113" s="3438" t="str">
        <f t="shared" si="2"/>
        <v>Please complete all cells in row</v>
      </c>
      <c r="U113" s="3116">
        <v>0</v>
      </c>
    </row>
    <row r="114" spans="2:21" ht="15.75" customHeight="1">
      <c r="B114" s="3706"/>
      <c r="C114" s="3658"/>
      <c r="D114" s="3658"/>
      <c r="E114" s="3658"/>
      <c r="F114" s="3658"/>
      <c r="G114" s="3658"/>
      <c r="H114" s="2530" t="s">
        <v>4969</v>
      </c>
      <c r="I114" s="2530">
        <v>1</v>
      </c>
      <c r="J114" s="2531"/>
      <c r="K114" s="2531"/>
      <c r="L114" s="2531"/>
      <c r="M114" s="2531"/>
      <c r="N114" s="2531"/>
      <c r="O114" s="2532">
        <f t="shared" si="3"/>
        <v>0</v>
      </c>
      <c r="P114" s="2534"/>
      <c r="Q114" s="2533" t="s">
        <v>9158</v>
      </c>
      <c r="R114" s="3123"/>
      <c r="S114" s="3457"/>
      <c r="T114" s="3438" t="str">
        <f t="shared" si="2"/>
        <v>Please complete all cells in row</v>
      </c>
      <c r="U114" s="3116">
        <v>0</v>
      </c>
    </row>
    <row r="115" spans="2:21" ht="15.75" customHeight="1">
      <c r="B115" s="3706"/>
      <c r="C115" s="3658"/>
      <c r="D115" s="3658"/>
      <c r="E115" s="3658"/>
      <c r="F115" s="3658"/>
      <c r="G115" s="3658"/>
      <c r="H115" s="2530" t="s">
        <v>4969</v>
      </c>
      <c r="I115" s="2530">
        <v>1</v>
      </c>
      <c r="J115" s="2531"/>
      <c r="K115" s="2531"/>
      <c r="L115" s="2531"/>
      <c r="M115" s="2531"/>
      <c r="N115" s="2531"/>
      <c r="O115" s="2532">
        <f t="shared" si="3"/>
        <v>0</v>
      </c>
      <c r="P115" s="2534"/>
      <c r="Q115" s="2533" t="s">
        <v>9159</v>
      </c>
      <c r="R115" s="3123"/>
      <c r="S115" s="3457"/>
      <c r="T115" s="3438" t="str">
        <f t="shared" si="2"/>
        <v>Please complete all cells in row</v>
      </c>
      <c r="U115" s="3116">
        <v>0</v>
      </c>
    </row>
    <row r="116" spans="2:21" ht="15.75" customHeight="1">
      <c r="B116" s="3706"/>
      <c r="C116" s="3658"/>
      <c r="D116" s="3658"/>
      <c r="E116" s="3658"/>
      <c r="F116" s="3658"/>
      <c r="G116" s="3658"/>
      <c r="H116" s="2530" t="s">
        <v>4969</v>
      </c>
      <c r="I116" s="2530">
        <v>1</v>
      </c>
      <c r="J116" s="2531"/>
      <c r="K116" s="2531"/>
      <c r="L116" s="2531"/>
      <c r="M116" s="2531"/>
      <c r="N116" s="2531"/>
      <c r="O116" s="2532">
        <f t="shared" si="3"/>
        <v>0</v>
      </c>
      <c r="P116" s="2534"/>
      <c r="Q116" s="2533" t="s">
        <v>9160</v>
      </c>
      <c r="R116" s="3123"/>
      <c r="S116" s="3457"/>
      <c r="T116" s="3438" t="str">
        <f t="shared" si="2"/>
        <v>Please complete all cells in row</v>
      </c>
      <c r="U116" s="3116">
        <v>0</v>
      </c>
    </row>
    <row r="117" spans="2:21" ht="15.75" customHeight="1">
      <c r="B117" s="3706"/>
      <c r="C117" s="3658"/>
      <c r="D117" s="3658"/>
      <c r="E117" s="3658"/>
      <c r="F117" s="3658"/>
      <c r="G117" s="3658"/>
      <c r="H117" s="2530" t="s">
        <v>4969</v>
      </c>
      <c r="I117" s="2530">
        <v>1</v>
      </c>
      <c r="J117" s="2531"/>
      <c r="K117" s="2531"/>
      <c r="L117" s="2531"/>
      <c r="M117" s="2531"/>
      <c r="N117" s="2531"/>
      <c r="O117" s="2532">
        <f t="shared" si="3"/>
        <v>0</v>
      </c>
      <c r="P117" s="2534"/>
      <c r="Q117" s="2533" t="s">
        <v>9161</v>
      </c>
      <c r="R117" s="3123"/>
      <c r="S117" s="3457"/>
      <c r="T117" s="3438" t="str">
        <f t="shared" si="2"/>
        <v>Please complete all cells in row</v>
      </c>
      <c r="U117" s="3116">
        <v>0</v>
      </c>
    </row>
    <row r="118" spans="2:21" ht="15.75" customHeight="1">
      <c r="B118" s="3706"/>
      <c r="C118" s="3658"/>
      <c r="D118" s="3658"/>
      <c r="E118" s="3658"/>
      <c r="F118" s="3658"/>
      <c r="G118" s="3658"/>
      <c r="H118" s="2530" t="s">
        <v>4969</v>
      </c>
      <c r="I118" s="2530">
        <v>1</v>
      </c>
      <c r="J118" s="2531"/>
      <c r="K118" s="2531"/>
      <c r="L118" s="2531"/>
      <c r="M118" s="2531"/>
      <c r="N118" s="2531"/>
      <c r="O118" s="2532">
        <f t="shared" si="3"/>
        <v>0</v>
      </c>
      <c r="P118" s="2534"/>
      <c r="Q118" s="2533" t="s">
        <v>9162</v>
      </c>
      <c r="R118" s="3123"/>
      <c r="S118" s="3457"/>
      <c r="T118" s="3438" t="str">
        <f t="shared" si="2"/>
        <v>Please complete all cells in row</v>
      </c>
      <c r="U118" s="3116">
        <v>0</v>
      </c>
    </row>
    <row r="119" spans="2:21" ht="15.75" customHeight="1">
      <c r="B119" s="3706"/>
      <c r="C119" s="3658"/>
      <c r="D119" s="3658"/>
      <c r="E119" s="3658"/>
      <c r="F119" s="3658"/>
      <c r="G119" s="3658"/>
      <c r="H119" s="2530" t="s">
        <v>4969</v>
      </c>
      <c r="I119" s="2530">
        <v>1</v>
      </c>
      <c r="J119" s="2531"/>
      <c r="K119" s="2531"/>
      <c r="L119" s="2531"/>
      <c r="M119" s="2531"/>
      <c r="N119" s="2531"/>
      <c r="O119" s="2532">
        <f t="shared" si="3"/>
        <v>0</v>
      </c>
      <c r="P119" s="2534"/>
      <c r="Q119" s="2533" t="s">
        <v>9163</v>
      </c>
      <c r="R119" s="3123"/>
      <c r="S119" s="3457"/>
      <c r="T119" s="3438" t="str">
        <f t="shared" si="2"/>
        <v>Please complete all cells in row</v>
      </c>
      <c r="U119" s="3116">
        <v>0</v>
      </c>
    </row>
    <row r="120" spans="2:21" ht="15.75" customHeight="1">
      <c r="B120" s="3706"/>
      <c r="C120" s="3658"/>
      <c r="D120" s="3658"/>
      <c r="E120" s="3658"/>
      <c r="F120" s="3658"/>
      <c r="G120" s="3658"/>
      <c r="H120" s="2530" t="s">
        <v>4969</v>
      </c>
      <c r="I120" s="2530">
        <v>1</v>
      </c>
      <c r="J120" s="2531"/>
      <c r="K120" s="2531"/>
      <c r="L120" s="2531"/>
      <c r="M120" s="2531"/>
      <c r="N120" s="2531"/>
      <c r="O120" s="2532">
        <f t="shared" si="3"/>
        <v>0</v>
      </c>
      <c r="P120" s="2534"/>
      <c r="Q120" s="2533" t="s">
        <v>9164</v>
      </c>
      <c r="R120" s="3123"/>
      <c r="S120" s="3457"/>
      <c r="T120" s="3438" t="str">
        <f t="shared" si="2"/>
        <v>Please complete all cells in row</v>
      </c>
      <c r="U120" s="3116">
        <v>0</v>
      </c>
    </row>
    <row r="121" spans="2:21" ht="15.75" customHeight="1">
      <c r="B121" s="3706"/>
      <c r="C121" s="3658"/>
      <c r="D121" s="3658"/>
      <c r="E121" s="3658"/>
      <c r="F121" s="3658"/>
      <c r="G121" s="3658"/>
      <c r="H121" s="2530" t="s">
        <v>4969</v>
      </c>
      <c r="I121" s="2530">
        <v>1</v>
      </c>
      <c r="J121" s="2531"/>
      <c r="K121" s="2531"/>
      <c r="L121" s="2531"/>
      <c r="M121" s="2531"/>
      <c r="N121" s="2531"/>
      <c r="O121" s="2532">
        <f t="shared" si="3"/>
        <v>0</v>
      </c>
      <c r="P121" s="2534"/>
      <c r="Q121" s="2533" t="s">
        <v>9165</v>
      </c>
      <c r="R121" s="3123"/>
      <c r="S121" s="3457"/>
      <c r="T121" s="3438" t="str">
        <f t="shared" si="2"/>
        <v>Please complete all cells in row</v>
      </c>
      <c r="U121" s="3116">
        <v>0</v>
      </c>
    </row>
    <row r="122" spans="2:21" ht="15.75" customHeight="1">
      <c r="B122" s="3706"/>
      <c r="C122" s="3658"/>
      <c r="D122" s="3658"/>
      <c r="E122" s="3658"/>
      <c r="F122" s="3658"/>
      <c r="G122" s="3658"/>
      <c r="H122" s="2530" t="s">
        <v>4969</v>
      </c>
      <c r="I122" s="2530">
        <v>1</v>
      </c>
      <c r="J122" s="2531"/>
      <c r="K122" s="2531"/>
      <c r="L122" s="2531"/>
      <c r="M122" s="2531"/>
      <c r="N122" s="2531"/>
      <c r="O122" s="2532">
        <f t="shared" si="3"/>
        <v>0</v>
      </c>
      <c r="P122" s="2534"/>
      <c r="Q122" s="2533" t="s">
        <v>9166</v>
      </c>
      <c r="R122" s="3123"/>
      <c r="S122" s="3457"/>
      <c r="T122" s="3438" t="str">
        <f t="shared" si="2"/>
        <v>Please complete all cells in row</v>
      </c>
      <c r="U122" s="3116">
        <v>0</v>
      </c>
    </row>
    <row r="123" spans="2:21" ht="15.75" customHeight="1">
      <c r="B123" s="3706"/>
      <c r="C123" s="3658"/>
      <c r="D123" s="3658"/>
      <c r="E123" s="3658"/>
      <c r="F123" s="3658"/>
      <c r="G123" s="3658"/>
      <c r="H123" s="2530" t="s">
        <v>4969</v>
      </c>
      <c r="I123" s="2530">
        <v>1</v>
      </c>
      <c r="J123" s="2531"/>
      <c r="K123" s="2531"/>
      <c r="L123" s="2531"/>
      <c r="M123" s="2531"/>
      <c r="N123" s="2531"/>
      <c r="O123" s="2532">
        <f t="shared" si="3"/>
        <v>0</v>
      </c>
      <c r="P123" s="2534"/>
      <c r="Q123" s="2533" t="s">
        <v>9167</v>
      </c>
      <c r="R123" s="3123"/>
      <c r="S123" s="3457"/>
      <c r="T123" s="3438" t="str">
        <f t="shared" si="2"/>
        <v>Please complete all cells in row</v>
      </c>
      <c r="U123" s="3116">
        <v>0</v>
      </c>
    </row>
    <row r="124" spans="2:21" ht="15.75" customHeight="1">
      <c r="B124" s="3706"/>
      <c r="C124" s="3658"/>
      <c r="D124" s="3658"/>
      <c r="E124" s="3658"/>
      <c r="F124" s="3658"/>
      <c r="G124" s="3658"/>
      <c r="H124" s="2530" t="s">
        <v>4969</v>
      </c>
      <c r="I124" s="2530">
        <v>1</v>
      </c>
      <c r="J124" s="2531"/>
      <c r="K124" s="2531"/>
      <c r="L124" s="2531"/>
      <c r="M124" s="2531"/>
      <c r="N124" s="2531"/>
      <c r="O124" s="2532">
        <f t="shared" si="3"/>
        <v>0</v>
      </c>
      <c r="P124" s="2534"/>
      <c r="Q124" s="2533" t="s">
        <v>9168</v>
      </c>
      <c r="R124" s="3123"/>
      <c r="S124" s="3457"/>
      <c r="T124" s="3438" t="str">
        <f t="shared" si="2"/>
        <v>Please complete all cells in row</v>
      </c>
      <c r="U124" s="3116">
        <v>0</v>
      </c>
    </row>
    <row r="125" spans="2:21" ht="15.75" customHeight="1">
      <c r="B125" s="3706"/>
      <c r="C125" s="3658"/>
      <c r="D125" s="3658"/>
      <c r="E125" s="3658"/>
      <c r="F125" s="3658"/>
      <c r="G125" s="3658"/>
      <c r="H125" s="2530" t="s">
        <v>4969</v>
      </c>
      <c r="I125" s="2530">
        <v>1</v>
      </c>
      <c r="J125" s="2531"/>
      <c r="K125" s="2531"/>
      <c r="L125" s="2531"/>
      <c r="M125" s="2531"/>
      <c r="N125" s="2531"/>
      <c r="O125" s="2532">
        <f t="shared" si="3"/>
        <v>0</v>
      </c>
      <c r="P125" s="2534"/>
      <c r="Q125" s="2533" t="s">
        <v>9169</v>
      </c>
      <c r="R125" s="3123"/>
      <c r="S125" s="3457"/>
      <c r="T125" s="3438" t="str">
        <f t="shared" si="2"/>
        <v>Please complete all cells in row</v>
      </c>
      <c r="U125" s="3116">
        <v>0</v>
      </c>
    </row>
    <row r="126" spans="2:21" ht="15.75" customHeight="1">
      <c r="B126" s="3706"/>
      <c r="C126" s="3658"/>
      <c r="D126" s="3658"/>
      <c r="E126" s="3658"/>
      <c r="F126" s="3658"/>
      <c r="G126" s="3658"/>
      <c r="H126" s="2530" t="s">
        <v>4969</v>
      </c>
      <c r="I126" s="2530">
        <v>1</v>
      </c>
      <c r="J126" s="2531"/>
      <c r="K126" s="2531"/>
      <c r="L126" s="2531"/>
      <c r="M126" s="2531"/>
      <c r="N126" s="2531"/>
      <c r="O126" s="2532">
        <f t="shared" si="3"/>
        <v>0</v>
      </c>
      <c r="P126" s="2534"/>
      <c r="Q126" s="2533" t="s">
        <v>9170</v>
      </c>
      <c r="R126" s="3123"/>
      <c r="S126" s="3457"/>
      <c r="T126" s="3438" t="str">
        <f t="shared" si="2"/>
        <v>Please complete all cells in row</v>
      </c>
      <c r="U126" s="3116">
        <v>0</v>
      </c>
    </row>
    <row r="127" spans="2:21" ht="15.75" customHeight="1">
      <c r="B127" s="3706"/>
      <c r="C127" s="3658"/>
      <c r="D127" s="3658"/>
      <c r="E127" s="3658"/>
      <c r="F127" s="3658"/>
      <c r="G127" s="3658"/>
      <c r="H127" s="2530" t="s">
        <v>4969</v>
      </c>
      <c r="I127" s="2530">
        <v>1</v>
      </c>
      <c r="J127" s="2531"/>
      <c r="K127" s="2531"/>
      <c r="L127" s="2531"/>
      <c r="M127" s="2531"/>
      <c r="N127" s="2531"/>
      <c r="O127" s="2532">
        <f t="shared" si="3"/>
        <v>0</v>
      </c>
      <c r="P127" s="2534"/>
      <c r="Q127" s="2533" t="s">
        <v>9171</v>
      </c>
      <c r="R127" s="3123"/>
      <c r="S127" s="3457"/>
      <c r="T127" s="3438" t="str">
        <f t="shared" si="2"/>
        <v>Please complete all cells in row</v>
      </c>
      <c r="U127" s="3116">
        <v>0</v>
      </c>
    </row>
    <row r="128" spans="2:21" ht="15.75" customHeight="1">
      <c r="B128" s="3706"/>
      <c r="C128" s="3658"/>
      <c r="D128" s="3658"/>
      <c r="E128" s="3658"/>
      <c r="F128" s="3658"/>
      <c r="G128" s="3658"/>
      <c r="H128" s="2530" t="s">
        <v>4969</v>
      </c>
      <c r="I128" s="2530">
        <v>1</v>
      </c>
      <c r="J128" s="2531"/>
      <c r="K128" s="2531"/>
      <c r="L128" s="2531"/>
      <c r="M128" s="2531"/>
      <c r="N128" s="2531"/>
      <c r="O128" s="2532">
        <f t="shared" si="3"/>
        <v>0</v>
      </c>
      <c r="P128" s="2534"/>
      <c r="Q128" s="2533" t="s">
        <v>9172</v>
      </c>
      <c r="R128" s="3123"/>
      <c r="S128" s="3457"/>
      <c r="T128" s="3438" t="str">
        <f t="shared" si="2"/>
        <v>Please complete all cells in row</v>
      </c>
      <c r="U128" s="3116">
        <v>0</v>
      </c>
    </row>
    <row r="129" spans="2:21" ht="15.75" customHeight="1">
      <c r="B129" s="3706"/>
      <c r="C129" s="3658"/>
      <c r="D129" s="3658"/>
      <c r="E129" s="3658"/>
      <c r="F129" s="3658"/>
      <c r="G129" s="3658"/>
      <c r="H129" s="2530" t="s">
        <v>4969</v>
      </c>
      <c r="I129" s="2530">
        <v>1</v>
      </c>
      <c r="J129" s="2531"/>
      <c r="K129" s="2531"/>
      <c r="L129" s="2531"/>
      <c r="M129" s="2531"/>
      <c r="N129" s="2531"/>
      <c r="O129" s="2532">
        <f t="shared" si="3"/>
        <v>0</v>
      </c>
      <c r="P129" s="2534"/>
      <c r="Q129" s="2533" t="s">
        <v>9173</v>
      </c>
      <c r="R129" s="3123"/>
      <c r="S129" s="3457"/>
      <c r="T129" s="3438" t="str">
        <f t="shared" si="2"/>
        <v>Please complete all cells in row</v>
      </c>
      <c r="U129" s="3116">
        <v>0</v>
      </c>
    </row>
    <row r="130" spans="2:21" ht="15.75" customHeight="1">
      <c r="B130" s="3706"/>
      <c r="C130" s="3658"/>
      <c r="D130" s="3658"/>
      <c r="E130" s="3658"/>
      <c r="F130" s="3658"/>
      <c r="G130" s="3658"/>
      <c r="H130" s="2530" t="s">
        <v>4969</v>
      </c>
      <c r="I130" s="2530">
        <v>1</v>
      </c>
      <c r="J130" s="2531"/>
      <c r="K130" s="2531"/>
      <c r="L130" s="2531"/>
      <c r="M130" s="2531"/>
      <c r="N130" s="2531"/>
      <c r="O130" s="2532">
        <f t="shared" si="3"/>
        <v>0</v>
      </c>
      <c r="P130" s="2534"/>
      <c r="Q130" s="2533" t="s">
        <v>9174</v>
      </c>
      <c r="R130" s="3123"/>
      <c r="S130" s="3457"/>
      <c r="T130" s="3438" t="str">
        <f t="shared" si="2"/>
        <v>Please complete all cells in row</v>
      </c>
      <c r="U130" s="3116">
        <v>0</v>
      </c>
    </row>
    <row r="131" spans="2:21" ht="15.75" customHeight="1">
      <c r="B131" s="3706"/>
      <c r="C131" s="3658"/>
      <c r="D131" s="3658"/>
      <c r="E131" s="3658"/>
      <c r="F131" s="3658"/>
      <c r="G131" s="3658"/>
      <c r="H131" s="2530" t="s">
        <v>4969</v>
      </c>
      <c r="I131" s="2530">
        <v>1</v>
      </c>
      <c r="J131" s="2531"/>
      <c r="K131" s="2531"/>
      <c r="L131" s="2531"/>
      <c r="M131" s="2531"/>
      <c r="N131" s="2531"/>
      <c r="O131" s="2532">
        <f t="shared" si="3"/>
        <v>0</v>
      </c>
      <c r="P131" s="2534"/>
      <c r="Q131" s="2533" t="s">
        <v>9175</v>
      </c>
      <c r="R131" s="3123"/>
      <c r="S131" s="3457"/>
      <c r="T131" s="3438" t="str">
        <f t="shared" si="2"/>
        <v>Please complete all cells in row</v>
      </c>
      <c r="U131" s="3116">
        <v>0</v>
      </c>
    </row>
    <row r="132" spans="2:21" ht="15.75" customHeight="1">
      <c r="B132" s="3706"/>
      <c r="C132" s="3658"/>
      <c r="D132" s="3658"/>
      <c r="E132" s="3658"/>
      <c r="F132" s="3658"/>
      <c r="G132" s="3658"/>
      <c r="H132" s="2530" t="s">
        <v>4969</v>
      </c>
      <c r="I132" s="2530">
        <v>1</v>
      </c>
      <c r="J132" s="2531"/>
      <c r="K132" s="2531"/>
      <c r="L132" s="2531"/>
      <c r="M132" s="2531"/>
      <c r="N132" s="2531"/>
      <c r="O132" s="2532">
        <f t="shared" si="3"/>
        <v>0</v>
      </c>
      <c r="P132" s="2534"/>
      <c r="Q132" s="2533" t="s">
        <v>9176</v>
      </c>
      <c r="R132" s="3123"/>
      <c r="S132" s="3457"/>
      <c r="T132" s="3438" t="str">
        <f t="shared" si="2"/>
        <v>Please complete all cells in row</v>
      </c>
      <c r="U132" s="3116">
        <v>0</v>
      </c>
    </row>
    <row r="133" spans="2:21" ht="15.75" customHeight="1">
      <c r="B133" s="3706"/>
      <c r="C133" s="3658"/>
      <c r="D133" s="3658"/>
      <c r="E133" s="3658"/>
      <c r="F133" s="3658"/>
      <c r="G133" s="3658"/>
      <c r="H133" s="2530" t="s">
        <v>4969</v>
      </c>
      <c r="I133" s="2530">
        <v>1</v>
      </c>
      <c r="J133" s="2531"/>
      <c r="K133" s="2531"/>
      <c r="L133" s="2531"/>
      <c r="M133" s="2531"/>
      <c r="N133" s="2531"/>
      <c r="O133" s="2532">
        <f t="shared" si="3"/>
        <v>0</v>
      </c>
      <c r="P133" s="2534"/>
      <c r="Q133" s="2533" t="s">
        <v>9177</v>
      </c>
      <c r="R133" s="3123"/>
      <c r="S133" s="3457"/>
      <c r="T133" s="3438" t="str">
        <f t="shared" si="2"/>
        <v>Please complete all cells in row</v>
      </c>
      <c r="U133" s="3116">
        <v>0</v>
      </c>
    </row>
    <row r="134" spans="2:21" ht="15.75" customHeight="1">
      <c r="B134" s="3706"/>
      <c r="C134" s="3658"/>
      <c r="D134" s="3658"/>
      <c r="E134" s="3658"/>
      <c r="F134" s="3658"/>
      <c r="G134" s="3658"/>
      <c r="H134" s="2530" t="s">
        <v>4969</v>
      </c>
      <c r="I134" s="2530">
        <v>1</v>
      </c>
      <c r="J134" s="2531"/>
      <c r="K134" s="2531"/>
      <c r="L134" s="2531"/>
      <c r="M134" s="2531"/>
      <c r="N134" s="2531"/>
      <c r="O134" s="2532">
        <f t="shared" si="3"/>
        <v>0</v>
      </c>
      <c r="P134" s="2534"/>
      <c r="Q134" s="2533" t="s">
        <v>9178</v>
      </c>
      <c r="R134" s="3123"/>
      <c r="S134" s="3457"/>
      <c r="T134" s="3438" t="str">
        <f t="shared" si="2"/>
        <v>Please complete all cells in row</v>
      </c>
      <c r="U134" s="3116">
        <v>0</v>
      </c>
    </row>
    <row r="135" spans="2:21" ht="15.75" customHeight="1">
      <c r="B135" s="3706"/>
      <c r="C135" s="3658"/>
      <c r="D135" s="3658"/>
      <c r="E135" s="3658"/>
      <c r="F135" s="3658"/>
      <c r="G135" s="3658"/>
      <c r="H135" s="2530" t="s">
        <v>4969</v>
      </c>
      <c r="I135" s="2530">
        <v>1</v>
      </c>
      <c r="J135" s="2531"/>
      <c r="K135" s="2531"/>
      <c r="L135" s="2531"/>
      <c r="M135" s="2531"/>
      <c r="N135" s="2531"/>
      <c r="O135" s="2532">
        <f t="shared" si="3"/>
        <v>0</v>
      </c>
      <c r="P135" s="2534"/>
      <c r="Q135" s="2533" t="s">
        <v>9179</v>
      </c>
      <c r="R135" s="3123"/>
      <c r="S135" s="3457"/>
      <c r="T135" s="3438" t="str">
        <f t="shared" ref="T135:T198" si="4">IF( COUNTBLANK(B135:O135) = U135, 0, rngIncomplete )</f>
        <v>Please complete all cells in row</v>
      </c>
      <c r="U135" s="3116">
        <v>0</v>
      </c>
    </row>
    <row r="136" spans="2:21" ht="15.75" customHeight="1">
      <c r="B136" s="3706"/>
      <c r="C136" s="3658"/>
      <c r="D136" s="3658"/>
      <c r="E136" s="3658"/>
      <c r="F136" s="3658"/>
      <c r="G136" s="3658"/>
      <c r="H136" s="2530" t="s">
        <v>4969</v>
      </c>
      <c r="I136" s="2530">
        <v>1</v>
      </c>
      <c r="J136" s="2531"/>
      <c r="K136" s="2531"/>
      <c r="L136" s="2531"/>
      <c r="M136" s="2531"/>
      <c r="N136" s="2531"/>
      <c r="O136" s="2532">
        <f t="shared" si="3"/>
        <v>0</v>
      </c>
      <c r="P136" s="2534"/>
      <c r="Q136" s="2533" t="s">
        <v>9180</v>
      </c>
      <c r="R136" s="3123"/>
      <c r="S136" s="3457"/>
      <c r="T136" s="3438" t="str">
        <f t="shared" si="4"/>
        <v>Please complete all cells in row</v>
      </c>
      <c r="U136" s="3116">
        <v>0</v>
      </c>
    </row>
    <row r="137" spans="2:21" ht="15.75" customHeight="1">
      <c r="B137" s="3706"/>
      <c r="C137" s="3658"/>
      <c r="D137" s="3658"/>
      <c r="E137" s="3658"/>
      <c r="F137" s="3658"/>
      <c r="G137" s="3658"/>
      <c r="H137" s="2530" t="s">
        <v>4969</v>
      </c>
      <c r="I137" s="2530">
        <v>1</v>
      </c>
      <c r="J137" s="2531"/>
      <c r="K137" s="2531"/>
      <c r="L137" s="2531"/>
      <c r="M137" s="2531"/>
      <c r="N137" s="2531"/>
      <c r="O137" s="2532">
        <f t="shared" ref="O137:O200" si="5">IFERROR(SUM(J137:N137), 0)</f>
        <v>0</v>
      </c>
      <c r="P137" s="2534"/>
      <c r="Q137" s="2533" t="s">
        <v>9181</v>
      </c>
      <c r="R137" s="3123"/>
      <c r="S137" s="3457"/>
      <c r="T137" s="3438" t="str">
        <f t="shared" si="4"/>
        <v>Please complete all cells in row</v>
      </c>
      <c r="U137" s="3116">
        <v>0</v>
      </c>
    </row>
    <row r="138" spans="2:21" ht="15.75" customHeight="1">
      <c r="B138" s="3706"/>
      <c r="C138" s="3658"/>
      <c r="D138" s="3658"/>
      <c r="E138" s="3658"/>
      <c r="F138" s="3658"/>
      <c r="G138" s="3658"/>
      <c r="H138" s="2530" t="s">
        <v>4969</v>
      </c>
      <c r="I138" s="2530">
        <v>1</v>
      </c>
      <c r="J138" s="2531"/>
      <c r="K138" s="2531"/>
      <c r="L138" s="2531"/>
      <c r="M138" s="2531"/>
      <c r="N138" s="2531"/>
      <c r="O138" s="2532">
        <f t="shared" si="5"/>
        <v>0</v>
      </c>
      <c r="P138" s="2534"/>
      <c r="Q138" s="2533" t="s">
        <v>9182</v>
      </c>
      <c r="R138" s="3123"/>
      <c r="S138" s="3457"/>
      <c r="T138" s="3438" t="str">
        <f t="shared" si="4"/>
        <v>Please complete all cells in row</v>
      </c>
      <c r="U138" s="3116">
        <v>0</v>
      </c>
    </row>
    <row r="139" spans="2:21" ht="15.75" customHeight="1">
      <c r="B139" s="3706"/>
      <c r="C139" s="3658"/>
      <c r="D139" s="3658"/>
      <c r="E139" s="3658"/>
      <c r="F139" s="3658"/>
      <c r="G139" s="3658"/>
      <c r="H139" s="2530" t="s">
        <v>4969</v>
      </c>
      <c r="I139" s="2530">
        <v>1</v>
      </c>
      <c r="J139" s="2531"/>
      <c r="K139" s="2531"/>
      <c r="L139" s="2531"/>
      <c r="M139" s="2531"/>
      <c r="N139" s="2531"/>
      <c r="O139" s="2532">
        <f t="shared" si="5"/>
        <v>0</v>
      </c>
      <c r="P139" s="2534"/>
      <c r="Q139" s="2533" t="s">
        <v>9183</v>
      </c>
      <c r="R139" s="3123"/>
      <c r="S139" s="3457"/>
      <c r="T139" s="3438" t="str">
        <f t="shared" si="4"/>
        <v>Please complete all cells in row</v>
      </c>
      <c r="U139" s="3116">
        <v>0</v>
      </c>
    </row>
    <row r="140" spans="2:21" ht="15.75" customHeight="1">
      <c r="B140" s="3706"/>
      <c r="C140" s="3658"/>
      <c r="D140" s="3658"/>
      <c r="E140" s="3658"/>
      <c r="F140" s="3658"/>
      <c r="G140" s="3658"/>
      <c r="H140" s="2530" t="s">
        <v>4969</v>
      </c>
      <c r="I140" s="2530">
        <v>1</v>
      </c>
      <c r="J140" s="2531"/>
      <c r="K140" s="2531"/>
      <c r="L140" s="2531"/>
      <c r="M140" s="2531"/>
      <c r="N140" s="2531"/>
      <c r="O140" s="2532">
        <f t="shared" si="5"/>
        <v>0</v>
      </c>
      <c r="P140" s="2534"/>
      <c r="Q140" s="2533" t="s">
        <v>9184</v>
      </c>
      <c r="R140" s="3123"/>
      <c r="S140" s="3457"/>
      <c r="T140" s="3438" t="str">
        <f t="shared" si="4"/>
        <v>Please complete all cells in row</v>
      </c>
      <c r="U140" s="3116">
        <v>0</v>
      </c>
    </row>
    <row r="141" spans="2:21" ht="15.75" customHeight="1">
      <c r="B141" s="3706"/>
      <c r="C141" s="3658"/>
      <c r="D141" s="3658"/>
      <c r="E141" s="3658"/>
      <c r="F141" s="3658"/>
      <c r="G141" s="3658"/>
      <c r="H141" s="2530" t="s">
        <v>4969</v>
      </c>
      <c r="I141" s="2530">
        <v>1</v>
      </c>
      <c r="J141" s="2531"/>
      <c r="K141" s="2531"/>
      <c r="L141" s="2531"/>
      <c r="M141" s="2531"/>
      <c r="N141" s="2531"/>
      <c r="O141" s="2532">
        <f t="shared" si="5"/>
        <v>0</v>
      </c>
      <c r="P141" s="2534"/>
      <c r="Q141" s="2533" t="s">
        <v>9185</v>
      </c>
      <c r="R141" s="3123"/>
      <c r="S141" s="3457"/>
      <c r="T141" s="3438" t="str">
        <f t="shared" si="4"/>
        <v>Please complete all cells in row</v>
      </c>
      <c r="U141" s="3116">
        <v>0</v>
      </c>
    </row>
    <row r="142" spans="2:21" ht="15.75" customHeight="1">
      <c r="B142" s="3706"/>
      <c r="C142" s="3658"/>
      <c r="D142" s="3658"/>
      <c r="E142" s="3658"/>
      <c r="F142" s="3658"/>
      <c r="G142" s="3658"/>
      <c r="H142" s="2530" t="s">
        <v>4969</v>
      </c>
      <c r="I142" s="2530">
        <v>1</v>
      </c>
      <c r="J142" s="2531"/>
      <c r="K142" s="2531"/>
      <c r="L142" s="2531"/>
      <c r="M142" s="2531"/>
      <c r="N142" s="2531"/>
      <c r="O142" s="2532">
        <f t="shared" si="5"/>
        <v>0</v>
      </c>
      <c r="P142" s="2534"/>
      <c r="Q142" s="2533" t="s">
        <v>9186</v>
      </c>
      <c r="R142" s="3123"/>
      <c r="S142" s="3457"/>
      <c r="T142" s="3438" t="str">
        <f t="shared" si="4"/>
        <v>Please complete all cells in row</v>
      </c>
      <c r="U142" s="3116">
        <v>0</v>
      </c>
    </row>
    <row r="143" spans="2:21" ht="15.75" customHeight="1">
      <c r="B143" s="3706"/>
      <c r="C143" s="3658"/>
      <c r="D143" s="3658"/>
      <c r="E143" s="3658"/>
      <c r="F143" s="3658"/>
      <c r="G143" s="3658"/>
      <c r="H143" s="2530" t="s">
        <v>4969</v>
      </c>
      <c r="I143" s="2530">
        <v>1</v>
      </c>
      <c r="J143" s="2531"/>
      <c r="K143" s="2531"/>
      <c r="L143" s="2531"/>
      <c r="M143" s="2531"/>
      <c r="N143" s="2531"/>
      <c r="O143" s="2532">
        <f t="shared" si="5"/>
        <v>0</v>
      </c>
      <c r="P143" s="2534"/>
      <c r="Q143" s="2533" t="s">
        <v>9187</v>
      </c>
      <c r="R143" s="3123"/>
      <c r="S143" s="3457"/>
      <c r="T143" s="3438" t="str">
        <f t="shared" si="4"/>
        <v>Please complete all cells in row</v>
      </c>
      <c r="U143" s="3116">
        <v>0</v>
      </c>
    </row>
    <row r="144" spans="2:21" ht="15.75" customHeight="1">
      <c r="B144" s="3706"/>
      <c r="C144" s="3658"/>
      <c r="D144" s="3658"/>
      <c r="E144" s="3658"/>
      <c r="F144" s="3658"/>
      <c r="G144" s="3658"/>
      <c r="H144" s="2530" t="s">
        <v>4969</v>
      </c>
      <c r="I144" s="2530">
        <v>1</v>
      </c>
      <c r="J144" s="2531"/>
      <c r="K144" s="2531"/>
      <c r="L144" s="2531"/>
      <c r="M144" s="2531"/>
      <c r="N144" s="2531"/>
      <c r="O144" s="2532">
        <f t="shared" si="5"/>
        <v>0</v>
      </c>
      <c r="P144" s="2534"/>
      <c r="Q144" s="2533" t="s">
        <v>9188</v>
      </c>
      <c r="R144" s="3123"/>
      <c r="S144" s="3457"/>
      <c r="T144" s="3438" t="str">
        <f t="shared" si="4"/>
        <v>Please complete all cells in row</v>
      </c>
      <c r="U144" s="3116">
        <v>0</v>
      </c>
    </row>
    <row r="145" spans="2:21" ht="15.75" customHeight="1">
      <c r="B145" s="3706"/>
      <c r="C145" s="3658"/>
      <c r="D145" s="3658"/>
      <c r="E145" s="3658"/>
      <c r="F145" s="3658"/>
      <c r="G145" s="3658"/>
      <c r="H145" s="2530" t="s">
        <v>4969</v>
      </c>
      <c r="I145" s="2530">
        <v>1</v>
      </c>
      <c r="J145" s="2531"/>
      <c r="K145" s="2531"/>
      <c r="L145" s="2531"/>
      <c r="M145" s="2531"/>
      <c r="N145" s="2531"/>
      <c r="O145" s="2532">
        <f t="shared" si="5"/>
        <v>0</v>
      </c>
      <c r="P145" s="2534"/>
      <c r="Q145" s="2533" t="s">
        <v>9189</v>
      </c>
      <c r="R145" s="3123"/>
      <c r="S145" s="3457"/>
      <c r="T145" s="3438" t="str">
        <f t="shared" si="4"/>
        <v>Please complete all cells in row</v>
      </c>
      <c r="U145" s="3116">
        <v>0</v>
      </c>
    </row>
    <row r="146" spans="2:21" ht="15.75" customHeight="1">
      <c r="B146" s="3706"/>
      <c r="C146" s="3658"/>
      <c r="D146" s="3658"/>
      <c r="E146" s="3658"/>
      <c r="F146" s="3658"/>
      <c r="G146" s="3658"/>
      <c r="H146" s="2530" t="s">
        <v>4969</v>
      </c>
      <c r="I146" s="2530">
        <v>1</v>
      </c>
      <c r="J146" s="2531"/>
      <c r="K146" s="2531"/>
      <c r="L146" s="2531"/>
      <c r="M146" s="2531"/>
      <c r="N146" s="2531"/>
      <c r="O146" s="2532">
        <f t="shared" si="5"/>
        <v>0</v>
      </c>
      <c r="P146" s="2534"/>
      <c r="Q146" s="2533" t="s">
        <v>9190</v>
      </c>
      <c r="R146" s="3123"/>
      <c r="S146" s="3457"/>
      <c r="T146" s="3438" t="str">
        <f t="shared" si="4"/>
        <v>Please complete all cells in row</v>
      </c>
      <c r="U146" s="3116">
        <v>0</v>
      </c>
    </row>
    <row r="147" spans="2:21" ht="15.75" customHeight="1">
      <c r="B147" s="3706"/>
      <c r="C147" s="3658"/>
      <c r="D147" s="3658"/>
      <c r="E147" s="3658"/>
      <c r="F147" s="3658"/>
      <c r="G147" s="3658"/>
      <c r="H147" s="2530" t="s">
        <v>4969</v>
      </c>
      <c r="I147" s="2530">
        <v>1</v>
      </c>
      <c r="J147" s="2531"/>
      <c r="K147" s="2531"/>
      <c r="L147" s="2531"/>
      <c r="M147" s="2531"/>
      <c r="N147" s="2531"/>
      <c r="O147" s="2532">
        <f t="shared" si="5"/>
        <v>0</v>
      </c>
      <c r="P147" s="2534"/>
      <c r="Q147" s="2533" t="s">
        <v>9191</v>
      </c>
      <c r="R147" s="3123"/>
      <c r="S147" s="3457"/>
      <c r="T147" s="3438" t="str">
        <f t="shared" si="4"/>
        <v>Please complete all cells in row</v>
      </c>
      <c r="U147" s="3116">
        <v>0</v>
      </c>
    </row>
    <row r="148" spans="2:21" ht="15.75" customHeight="1">
      <c r="B148" s="3706"/>
      <c r="C148" s="3658"/>
      <c r="D148" s="3658"/>
      <c r="E148" s="3658"/>
      <c r="F148" s="3658"/>
      <c r="G148" s="3658"/>
      <c r="H148" s="2530" t="s">
        <v>4969</v>
      </c>
      <c r="I148" s="2530">
        <v>1</v>
      </c>
      <c r="J148" s="2531"/>
      <c r="K148" s="2531"/>
      <c r="L148" s="2531"/>
      <c r="M148" s="2531"/>
      <c r="N148" s="2531"/>
      <c r="O148" s="2532">
        <f t="shared" si="5"/>
        <v>0</v>
      </c>
      <c r="P148" s="2534"/>
      <c r="Q148" s="2533" t="s">
        <v>9192</v>
      </c>
      <c r="R148" s="3123"/>
      <c r="S148" s="3457"/>
      <c r="T148" s="3438" t="str">
        <f t="shared" si="4"/>
        <v>Please complete all cells in row</v>
      </c>
      <c r="U148" s="3116">
        <v>0</v>
      </c>
    </row>
    <row r="149" spans="2:21" ht="15.75" customHeight="1">
      <c r="B149" s="3706"/>
      <c r="C149" s="3658"/>
      <c r="D149" s="3658"/>
      <c r="E149" s="3658"/>
      <c r="F149" s="3658"/>
      <c r="G149" s="3658"/>
      <c r="H149" s="2530" t="s">
        <v>4969</v>
      </c>
      <c r="I149" s="2530">
        <v>1</v>
      </c>
      <c r="J149" s="2531"/>
      <c r="K149" s="2531"/>
      <c r="L149" s="2531"/>
      <c r="M149" s="2531"/>
      <c r="N149" s="2531"/>
      <c r="O149" s="2532">
        <f t="shared" si="5"/>
        <v>0</v>
      </c>
      <c r="P149" s="2534"/>
      <c r="Q149" s="2533" t="s">
        <v>9193</v>
      </c>
      <c r="R149" s="3123"/>
      <c r="S149" s="3457"/>
      <c r="T149" s="3438" t="str">
        <f t="shared" si="4"/>
        <v>Please complete all cells in row</v>
      </c>
      <c r="U149" s="3116">
        <v>0</v>
      </c>
    </row>
    <row r="150" spans="2:21" ht="15.75" customHeight="1">
      <c r="B150" s="3706"/>
      <c r="C150" s="3658"/>
      <c r="D150" s="3658"/>
      <c r="E150" s="3658"/>
      <c r="F150" s="3658"/>
      <c r="G150" s="3658"/>
      <c r="H150" s="2530" t="s">
        <v>4969</v>
      </c>
      <c r="I150" s="2530">
        <v>1</v>
      </c>
      <c r="J150" s="2531"/>
      <c r="K150" s="2531"/>
      <c r="L150" s="2531"/>
      <c r="M150" s="2531"/>
      <c r="N150" s="2531"/>
      <c r="O150" s="2532">
        <f t="shared" si="5"/>
        <v>0</v>
      </c>
      <c r="P150" s="2534"/>
      <c r="Q150" s="2533" t="s">
        <v>9194</v>
      </c>
      <c r="R150" s="3123"/>
      <c r="S150" s="3457"/>
      <c r="T150" s="3438" t="str">
        <f t="shared" si="4"/>
        <v>Please complete all cells in row</v>
      </c>
      <c r="U150" s="3116">
        <v>0</v>
      </c>
    </row>
    <row r="151" spans="2:21" ht="15.75" customHeight="1">
      <c r="B151" s="3706"/>
      <c r="C151" s="3658"/>
      <c r="D151" s="3658"/>
      <c r="E151" s="3658"/>
      <c r="F151" s="3658"/>
      <c r="G151" s="3658"/>
      <c r="H151" s="2530" t="s">
        <v>4969</v>
      </c>
      <c r="I151" s="2530">
        <v>1</v>
      </c>
      <c r="J151" s="2531"/>
      <c r="K151" s="2531"/>
      <c r="L151" s="2531"/>
      <c r="M151" s="2531"/>
      <c r="N151" s="2531"/>
      <c r="O151" s="2532">
        <f t="shared" si="5"/>
        <v>0</v>
      </c>
      <c r="P151" s="2534"/>
      <c r="Q151" s="2533" t="s">
        <v>9195</v>
      </c>
      <c r="R151" s="3123"/>
      <c r="S151" s="3457"/>
      <c r="T151" s="3438" t="str">
        <f t="shared" si="4"/>
        <v>Please complete all cells in row</v>
      </c>
      <c r="U151" s="3116">
        <v>0</v>
      </c>
    </row>
    <row r="152" spans="2:21" ht="15.75" customHeight="1">
      <c r="B152" s="3706"/>
      <c r="C152" s="3658"/>
      <c r="D152" s="3658"/>
      <c r="E152" s="3658"/>
      <c r="F152" s="3658"/>
      <c r="G152" s="3658"/>
      <c r="H152" s="2530" t="s">
        <v>4969</v>
      </c>
      <c r="I152" s="2530">
        <v>1</v>
      </c>
      <c r="J152" s="2531"/>
      <c r="K152" s="2531"/>
      <c r="L152" s="2531"/>
      <c r="M152" s="2531"/>
      <c r="N152" s="2531"/>
      <c r="O152" s="2532">
        <f t="shared" si="5"/>
        <v>0</v>
      </c>
      <c r="P152" s="2534"/>
      <c r="Q152" s="2533" t="s">
        <v>9196</v>
      </c>
      <c r="R152" s="3123"/>
      <c r="S152" s="3457"/>
      <c r="T152" s="3438" t="str">
        <f t="shared" si="4"/>
        <v>Please complete all cells in row</v>
      </c>
      <c r="U152" s="3116">
        <v>0</v>
      </c>
    </row>
    <row r="153" spans="2:21" ht="15.75" customHeight="1">
      <c r="B153" s="3706"/>
      <c r="C153" s="3658"/>
      <c r="D153" s="3658"/>
      <c r="E153" s="3658"/>
      <c r="F153" s="3658"/>
      <c r="G153" s="3658"/>
      <c r="H153" s="2530" t="s">
        <v>4969</v>
      </c>
      <c r="I153" s="2530">
        <v>1</v>
      </c>
      <c r="J153" s="2531"/>
      <c r="K153" s="2531"/>
      <c r="L153" s="2531"/>
      <c r="M153" s="2531"/>
      <c r="N153" s="2531"/>
      <c r="O153" s="2532">
        <f t="shared" si="5"/>
        <v>0</v>
      </c>
      <c r="P153" s="2534"/>
      <c r="Q153" s="2533" t="s">
        <v>9197</v>
      </c>
      <c r="R153" s="3123"/>
      <c r="S153" s="3457"/>
      <c r="T153" s="3438" t="str">
        <f t="shared" si="4"/>
        <v>Please complete all cells in row</v>
      </c>
      <c r="U153" s="3116">
        <v>0</v>
      </c>
    </row>
    <row r="154" spans="2:21" ht="15.75" customHeight="1">
      <c r="B154" s="3706"/>
      <c r="C154" s="3658"/>
      <c r="D154" s="3658"/>
      <c r="E154" s="3658"/>
      <c r="F154" s="3658"/>
      <c r="G154" s="3658"/>
      <c r="H154" s="2530" t="s">
        <v>4969</v>
      </c>
      <c r="I154" s="2530">
        <v>1</v>
      </c>
      <c r="J154" s="2531"/>
      <c r="K154" s="2531"/>
      <c r="L154" s="2531"/>
      <c r="M154" s="2531"/>
      <c r="N154" s="2531"/>
      <c r="O154" s="2532">
        <f t="shared" si="5"/>
        <v>0</v>
      </c>
      <c r="P154" s="2534"/>
      <c r="Q154" s="2533" t="s">
        <v>9198</v>
      </c>
      <c r="R154" s="3123"/>
      <c r="S154" s="3457"/>
      <c r="T154" s="3438" t="str">
        <f t="shared" si="4"/>
        <v>Please complete all cells in row</v>
      </c>
      <c r="U154" s="3116">
        <v>0</v>
      </c>
    </row>
    <row r="155" spans="2:21" ht="15.75" customHeight="1">
      <c r="B155" s="3706"/>
      <c r="C155" s="3658"/>
      <c r="D155" s="3658"/>
      <c r="E155" s="3658"/>
      <c r="F155" s="3658"/>
      <c r="G155" s="3658"/>
      <c r="H155" s="2530" t="s">
        <v>4969</v>
      </c>
      <c r="I155" s="2530">
        <v>1</v>
      </c>
      <c r="J155" s="2531"/>
      <c r="K155" s="2531"/>
      <c r="L155" s="2531"/>
      <c r="M155" s="2531"/>
      <c r="N155" s="2531"/>
      <c r="O155" s="2532">
        <f t="shared" si="5"/>
        <v>0</v>
      </c>
      <c r="P155" s="2534"/>
      <c r="Q155" s="2533" t="s">
        <v>9199</v>
      </c>
      <c r="R155" s="3123"/>
      <c r="S155" s="3457"/>
      <c r="T155" s="3438" t="str">
        <f t="shared" si="4"/>
        <v>Please complete all cells in row</v>
      </c>
      <c r="U155" s="3116">
        <v>0</v>
      </c>
    </row>
    <row r="156" spans="2:21" ht="15.75" customHeight="1">
      <c r="B156" s="3706"/>
      <c r="C156" s="3658"/>
      <c r="D156" s="3658"/>
      <c r="E156" s="3658"/>
      <c r="F156" s="3658"/>
      <c r="G156" s="3658"/>
      <c r="H156" s="2530" t="s">
        <v>4969</v>
      </c>
      <c r="I156" s="2530">
        <v>1</v>
      </c>
      <c r="J156" s="2531"/>
      <c r="K156" s="2531"/>
      <c r="L156" s="2531"/>
      <c r="M156" s="2531"/>
      <c r="N156" s="2531"/>
      <c r="O156" s="2532">
        <f t="shared" si="5"/>
        <v>0</v>
      </c>
      <c r="P156" s="2534"/>
      <c r="Q156" s="2533" t="s">
        <v>9200</v>
      </c>
      <c r="R156" s="3123"/>
      <c r="S156" s="3457"/>
      <c r="T156" s="3438" t="str">
        <f t="shared" si="4"/>
        <v>Please complete all cells in row</v>
      </c>
      <c r="U156" s="3116">
        <v>0</v>
      </c>
    </row>
    <row r="157" spans="2:21" ht="15.75" customHeight="1">
      <c r="B157" s="3706"/>
      <c r="C157" s="3658"/>
      <c r="D157" s="3658"/>
      <c r="E157" s="3658"/>
      <c r="F157" s="3658"/>
      <c r="G157" s="3658"/>
      <c r="H157" s="2530" t="s">
        <v>4969</v>
      </c>
      <c r="I157" s="2530">
        <v>1</v>
      </c>
      <c r="J157" s="2531"/>
      <c r="K157" s="2531"/>
      <c r="L157" s="2531"/>
      <c r="M157" s="2531"/>
      <c r="N157" s="2531"/>
      <c r="O157" s="2532">
        <f t="shared" si="5"/>
        <v>0</v>
      </c>
      <c r="P157" s="2534"/>
      <c r="Q157" s="2533" t="s">
        <v>9201</v>
      </c>
      <c r="R157" s="3123"/>
      <c r="S157" s="3457"/>
      <c r="T157" s="3438" t="str">
        <f t="shared" si="4"/>
        <v>Please complete all cells in row</v>
      </c>
      <c r="U157" s="3116">
        <v>0</v>
      </c>
    </row>
    <row r="158" spans="2:21" ht="15.75" customHeight="1">
      <c r="B158" s="3706"/>
      <c r="C158" s="3658"/>
      <c r="D158" s="3658"/>
      <c r="E158" s="3658"/>
      <c r="F158" s="3658"/>
      <c r="G158" s="3658"/>
      <c r="H158" s="2530" t="s">
        <v>4969</v>
      </c>
      <c r="I158" s="2530">
        <v>1</v>
      </c>
      <c r="J158" s="2531"/>
      <c r="K158" s="2531"/>
      <c r="L158" s="2531"/>
      <c r="M158" s="2531"/>
      <c r="N158" s="2531"/>
      <c r="O158" s="2532">
        <f t="shared" si="5"/>
        <v>0</v>
      </c>
      <c r="P158" s="2534"/>
      <c r="Q158" s="2533" t="s">
        <v>9202</v>
      </c>
      <c r="R158" s="3123"/>
      <c r="S158" s="3457"/>
      <c r="T158" s="3438" t="str">
        <f t="shared" si="4"/>
        <v>Please complete all cells in row</v>
      </c>
      <c r="U158" s="3116">
        <v>0</v>
      </c>
    </row>
    <row r="159" spans="2:21" ht="15.75" customHeight="1">
      <c r="B159" s="3706"/>
      <c r="C159" s="3658"/>
      <c r="D159" s="3658"/>
      <c r="E159" s="3658"/>
      <c r="F159" s="3658"/>
      <c r="G159" s="3658"/>
      <c r="H159" s="2530" t="s">
        <v>4969</v>
      </c>
      <c r="I159" s="2530">
        <v>1</v>
      </c>
      <c r="J159" s="2531"/>
      <c r="K159" s="2531"/>
      <c r="L159" s="2531"/>
      <c r="M159" s="2531"/>
      <c r="N159" s="2531"/>
      <c r="O159" s="2532">
        <f t="shared" si="5"/>
        <v>0</v>
      </c>
      <c r="P159" s="2534"/>
      <c r="Q159" s="2533" t="s">
        <v>9203</v>
      </c>
      <c r="R159" s="3123"/>
      <c r="S159" s="3457"/>
      <c r="T159" s="3438" t="str">
        <f t="shared" si="4"/>
        <v>Please complete all cells in row</v>
      </c>
      <c r="U159" s="3116">
        <v>0</v>
      </c>
    </row>
    <row r="160" spans="2:21" ht="15.75" customHeight="1">
      <c r="B160" s="3706"/>
      <c r="C160" s="3658"/>
      <c r="D160" s="3658"/>
      <c r="E160" s="3658"/>
      <c r="F160" s="3658"/>
      <c r="G160" s="3658"/>
      <c r="H160" s="2530" t="s">
        <v>4969</v>
      </c>
      <c r="I160" s="2530">
        <v>1</v>
      </c>
      <c r="J160" s="2531"/>
      <c r="K160" s="2531"/>
      <c r="L160" s="2531"/>
      <c r="M160" s="2531"/>
      <c r="N160" s="2531"/>
      <c r="O160" s="2532">
        <f t="shared" si="5"/>
        <v>0</v>
      </c>
      <c r="P160" s="2534"/>
      <c r="Q160" s="2533" t="s">
        <v>9204</v>
      </c>
      <c r="R160" s="3123"/>
      <c r="S160" s="3457"/>
      <c r="T160" s="3438" t="str">
        <f t="shared" si="4"/>
        <v>Please complete all cells in row</v>
      </c>
      <c r="U160" s="3116">
        <v>0</v>
      </c>
    </row>
    <row r="161" spans="2:21" ht="15.75" customHeight="1">
      <c r="B161" s="3706"/>
      <c r="C161" s="3658"/>
      <c r="D161" s="3658"/>
      <c r="E161" s="3658"/>
      <c r="F161" s="3658"/>
      <c r="G161" s="3658"/>
      <c r="H161" s="2530" t="s">
        <v>4969</v>
      </c>
      <c r="I161" s="2530">
        <v>1</v>
      </c>
      <c r="J161" s="2531"/>
      <c r="K161" s="2531"/>
      <c r="L161" s="2531"/>
      <c r="M161" s="2531"/>
      <c r="N161" s="2531"/>
      <c r="O161" s="2532">
        <f t="shared" si="5"/>
        <v>0</v>
      </c>
      <c r="P161" s="2534"/>
      <c r="Q161" s="2533" t="s">
        <v>9205</v>
      </c>
      <c r="R161" s="3123"/>
      <c r="S161" s="3457"/>
      <c r="T161" s="3438" t="str">
        <f t="shared" si="4"/>
        <v>Please complete all cells in row</v>
      </c>
      <c r="U161" s="3116">
        <v>0</v>
      </c>
    </row>
    <row r="162" spans="2:21" ht="15.75" customHeight="1">
      <c r="B162" s="3706"/>
      <c r="C162" s="3658"/>
      <c r="D162" s="3658"/>
      <c r="E162" s="3658"/>
      <c r="F162" s="3658"/>
      <c r="G162" s="3658"/>
      <c r="H162" s="2530" t="s">
        <v>4969</v>
      </c>
      <c r="I162" s="2530">
        <v>1</v>
      </c>
      <c r="J162" s="2531"/>
      <c r="K162" s="2531"/>
      <c r="L162" s="2531"/>
      <c r="M162" s="2531"/>
      <c r="N162" s="2531"/>
      <c r="O162" s="2532">
        <f t="shared" si="5"/>
        <v>0</v>
      </c>
      <c r="P162" s="2534"/>
      <c r="Q162" s="2533" t="s">
        <v>9206</v>
      </c>
      <c r="R162" s="3123"/>
      <c r="S162" s="3457"/>
      <c r="T162" s="3438" t="str">
        <f t="shared" si="4"/>
        <v>Please complete all cells in row</v>
      </c>
      <c r="U162" s="3116">
        <v>0</v>
      </c>
    </row>
    <row r="163" spans="2:21" ht="15.75" customHeight="1">
      <c r="B163" s="3706"/>
      <c r="C163" s="3658"/>
      <c r="D163" s="3658"/>
      <c r="E163" s="3658"/>
      <c r="F163" s="3658"/>
      <c r="G163" s="3658"/>
      <c r="H163" s="2530" t="s">
        <v>4969</v>
      </c>
      <c r="I163" s="2530">
        <v>1</v>
      </c>
      <c r="J163" s="2531"/>
      <c r="K163" s="2531"/>
      <c r="L163" s="2531"/>
      <c r="M163" s="2531"/>
      <c r="N163" s="2531"/>
      <c r="O163" s="2532">
        <f t="shared" si="5"/>
        <v>0</v>
      </c>
      <c r="P163" s="2534"/>
      <c r="Q163" s="2533" t="s">
        <v>9207</v>
      </c>
      <c r="R163" s="3123"/>
      <c r="S163" s="3457"/>
      <c r="T163" s="3438" t="str">
        <f t="shared" si="4"/>
        <v>Please complete all cells in row</v>
      </c>
      <c r="U163" s="3116">
        <v>0</v>
      </c>
    </row>
    <row r="164" spans="2:21" ht="15.75" customHeight="1">
      <c r="B164" s="3706"/>
      <c r="C164" s="3658"/>
      <c r="D164" s="3658"/>
      <c r="E164" s="3658"/>
      <c r="F164" s="3658"/>
      <c r="G164" s="3658"/>
      <c r="H164" s="2530" t="s">
        <v>4969</v>
      </c>
      <c r="I164" s="2530">
        <v>1</v>
      </c>
      <c r="J164" s="2531"/>
      <c r="K164" s="2531"/>
      <c r="L164" s="2531"/>
      <c r="M164" s="2531"/>
      <c r="N164" s="2531"/>
      <c r="O164" s="2532">
        <f t="shared" si="5"/>
        <v>0</v>
      </c>
      <c r="P164" s="2534"/>
      <c r="Q164" s="2533" t="s">
        <v>9208</v>
      </c>
      <c r="R164" s="3123"/>
      <c r="S164" s="3457"/>
      <c r="T164" s="3438" t="str">
        <f t="shared" si="4"/>
        <v>Please complete all cells in row</v>
      </c>
      <c r="U164" s="3116">
        <v>0</v>
      </c>
    </row>
    <row r="165" spans="2:21" ht="15.75" customHeight="1">
      <c r="B165" s="3706"/>
      <c r="C165" s="3658"/>
      <c r="D165" s="3658"/>
      <c r="E165" s="3658"/>
      <c r="F165" s="3658"/>
      <c r="G165" s="3658"/>
      <c r="H165" s="2530" t="s">
        <v>4969</v>
      </c>
      <c r="I165" s="2530">
        <v>1</v>
      </c>
      <c r="J165" s="2531"/>
      <c r="K165" s="2531"/>
      <c r="L165" s="2531"/>
      <c r="M165" s="2531"/>
      <c r="N165" s="2531"/>
      <c r="O165" s="2532">
        <f t="shared" si="5"/>
        <v>0</v>
      </c>
      <c r="P165" s="2534"/>
      <c r="Q165" s="2533" t="s">
        <v>9209</v>
      </c>
      <c r="R165" s="3123"/>
      <c r="S165" s="3457"/>
      <c r="T165" s="3438" t="str">
        <f t="shared" si="4"/>
        <v>Please complete all cells in row</v>
      </c>
      <c r="U165" s="3116">
        <v>0</v>
      </c>
    </row>
    <row r="166" spans="2:21" ht="15.75" customHeight="1">
      <c r="B166" s="3706"/>
      <c r="C166" s="3658"/>
      <c r="D166" s="3658"/>
      <c r="E166" s="3658"/>
      <c r="F166" s="3658"/>
      <c r="G166" s="3658"/>
      <c r="H166" s="2530" t="s">
        <v>4969</v>
      </c>
      <c r="I166" s="2530">
        <v>1</v>
      </c>
      <c r="J166" s="2531"/>
      <c r="K166" s="2531"/>
      <c r="L166" s="2531"/>
      <c r="M166" s="2531"/>
      <c r="N166" s="2531"/>
      <c r="O166" s="2532">
        <f t="shared" si="5"/>
        <v>0</v>
      </c>
      <c r="P166" s="2534"/>
      <c r="Q166" s="2533" t="s">
        <v>9210</v>
      </c>
      <c r="R166" s="3123"/>
      <c r="S166" s="3457"/>
      <c r="T166" s="3438" t="str">
        <f t="shared" si="4"/>
        <v>Please complete all cells in row</v>
      </c>
      <c r="U166" s="3116">
        <v>0</v>
      </c>
    </row>
    <row r="167" spans="2:21" ht="15.75" customHeight="1">
      <c r="B167" s="3706"/>
      <c r="C167" s="3658"/>
      <c r="D167" s="3658"/>
      <c r="E167" s="3658"/>
      <c r="F167" s="3658"/>
      <c r="G167" s="3658"/>
      <c r="H167" s="2530" t="s">
        <v>4969</v>
      </c>
      <c r="I167" s="2530">
        <v>1</v>
      </c>
      <c r="J167" s="2531"/>
      <c r="K167" s="2531"/>
      <c r="L167" s="2531"/>
      <c r="M167" s="2531"/>
      <c r="N167" s="2531"/>
      <c r="O167" s="2532">
        <f t="shared" si="5"/>
        <v>0</v>
      </c>
      <c r="P167" s="2534"/>
      <c r="Q167" s="2533" t="s">
        <v>9211</v>
      </c>
      <c r="R167" s="3123"/>
      <c r="S167" s="3457"/>
      <c r="T167" s="3438" t="str">
        <f t="shared" si="4"/>
        <v>Please complete all cells in row</v>
      </c>
      <c r="U167" s="3116">
        <v>0</v>
      </c>
    </row>
    <row r="168" spans="2:21" ht="15.75" customHeight="1">
      <c r="B168" s="3706"/>
      <c r="C168" s="3658"/>
      <c r="D168" s="3658"/>
      <c r="E168" s="3658"/>
      <c r="F168" s="3658"/>
      <c r="G168" s="3658"/>
      <c r="H168" s="2530" t="s">
        <v>4969</v>
      </c>
      <c r="I168" s="2530">
        <v>1</v>
      </c>
      <c r="J168" s="2531"/>
      <c r="K168" s="2531"/>
      <c r="L168" s="2531"/>
      <c r="M168" s="2531"/>
      <c r="N168" s="2531"/>
      <c r="O168" s="2532">
        <f t="shared" si="5"/>
        <v>0</v>
      </c>
      <c r="P168" s="2534"/>
      <c r="Q168" s="2533" t="s">
        <v>9212</v>
      </c>
      <c r="R168" s="3123"/>
      <c r="S168" s="3457"/>
      <c r="T168" s="3438" t="str">
        <f t="shared" si="4"/>
        <v>Please complete all cells in row</v>
      </c>
      <c r="U168" s="3116">
        <v>0</v>
      </c>
    </row>
    <row r="169" spans="2:21" ht="15.75" customHeight="1">
      <c r="B169" s="3706"/>
      <c r="C169" s="3658"/>
      <c r="D169" s="3658"/>
      <c r="E169" s="3658"/>
      <c r="F169" s="3658"/>
      <c r="G169" s="3658"/>
      <c r="H169" s="2530" t="s">
        <v>4969</v>
      </c>
      <c r="I169" s="2530">
        <v>1</v>
      </c>
      <c r="J169" s="2531"/>
      <c r="K169" s="2531"/>
      <c r="L169" s="2531"/>
      <c r="M169" s="2531"/>
      <c r="N169" s="2531"/>
      <c r="O169" s="2532">
        <f t="shared" si="5"/>
        <v>0</v>
      </c>
      <c r="P169" s="2534"/>
      <c r="Q169" s="2533" t="s">
        <v>9213</v>
      </c>
      <c r="R169" s="3123"/>
      <c r="S169" s="3457"/>
      <c r="T169" s="3438" t="str">
        <f t="shared" si="4"/>
        <v>Please complete all cells in row</v>
      </c>
      <c r="U169" s="3116">
        <v>0</v>
      </c>
    </row>
    <row r="170" spans="2:21" ht="15.75" customHeight="1">
      <c r="B170" s="3706"/>
      <c r="C170" s="3658"/>
      <c r="D170" s="3658"/>
      <c r="E170" s="3658"/>
      <c r="F170" s="3658"/>
      <c r="G170" s="3658"/>
      <c r="H170" s="2530" t="s">
        <v>4969</v>
      </c>
      <c r="I170" s="2530">
        <v>1</v>
      </c>
      <c r="J170" s="2531"/>
      <c r="K170" s="2531"/>
      <c r="L170" s="2531"/>
      <c r="M170" s="2531"/>
      <c r="N170" s="2531"/>
      <c r="O170" s="2532">
        <f t="shared" si="5"/>
        <v>0</v>
      </c>
      <c r="P170" s="2534"/>
      <c r="Q170" s="2533" t="s">
        <v>9214</v>
      </c>
      <c r="R170" s="3123"/>
      <c r="S170" s="3457"/>
      <c r="T170" s="3438" t="str">
        <f t="shared" si="4"/>
        <v>Please complete all cells in row</v>
      </c>
      <c r="U170" s="3116">
        <v>0</v>
      </c>
    </row>
    <row r="171" spans="2:21" ht="15.75" customHeight="1">
      <c r="B171" s="3706"/>
      <c r="C171" s="3658"/>
      <c r="D171" s="3658"/>
      <c r="E171" s="3658"/>
      <c r="F171" s="3658"/>
      <c r="G171" s="3658"/>
      <c r="H171" s="2530" t="s">
        <v>4969</v>
      </c>
      <c r="I171" s="2530">
        <v>1</v>
      </c>
      <c r="J171" s="2531"/>
      <c r="K171" s="2531"/>
      <c r="L171" s="2531"/>
      <c r="M171" s="2531"/>
      <c r="N171" s="2531"/>
      <c r="O171" s="2532">
        <f t="shared" si="5"/>
        <v>0</v>
      </c>
      <c r="P171" s="2534"/>
      <c r="Q171" s="2533" t="s">
        <v>9215</v>
      </c>
      <c r="R171" s="3123"/>
      <c r="S171" s="3457"/>
      <c r="T171" s="3438" t="str">
        <f t="shared" si="4"/>
        <v>Please complete all cells in row</v>
      </c>
      <c r="U171" s="3116">
        <v>0</v>
      </c>
    </row>
    <row r="172" spans="2:21" ht="15.75" customHeight="1">
      <c r="B172" s="3706"/>
      <c r="C172" s="3658"/>
      <c r="D172" s="3658"/>
      <c r="E172" s="3658"/>
      <c r="F172" s="3658"/>
      <c r="G172" s="3658"/>
      <c r="H172" s="2530" t="s">
        <v>4969</v>
      </c>
      <c r="I172" s="2530">
        <v>1</v>
      </c>
      <c r="J172" s="2531"/>
      <c r="K172" s="2531"/>
      <c r="L172" s="2531"/>
      <c r="M172" s="2531"/>
      <c r="N172" s="2531"/>
      <c r="O172" s="2532">
        <f t="shared" si="5"/>
        <v>0</v>
      </c>
      <c r="P172" s="2534"/>
      <c r="Q172" s="2533" t="s">
        <v>9216</v>
      </c>
      <c r="R172" s="3123"/>
      <c r="S172" s="3457"/>
      <c r="T172" s="3438" t="str">
        <f t="shared" si="4"/>
        <v>Please complete all cells in row</v>
      </c>
      <c r="U172" s="3116">
        <v>0</v>
      </c>
    </row>
    <row r="173" spans="2:21" ht="15.75" customHeight="1">
      <c r="B173" s="3706"/>
      <c r="C173" s="3658"/>
      <c r="D173" s="3658"/>
      <c r="E173" s="3658"/>
      <c r="F173" s="3658"/>
      <c r="G173" s="3658"/>
      <c r="H173" s="2530" t="s">
        <v>4969</v>
      </c>
      <c r="I173" s="2530">
        <v>1</v>
      </c>
      <c r="J173" s="2531"/>
      <c r="K173" s="2531"/>
      <c r="L173" s="2531"/>
      <c r="M173" s="2531"/>
      <c r="N173" s="2531"/>
      <c r="O173" s="2532">
        <f t="shared" si="5"/>
        <v>0</v>
      </c>
      <c r="P173" s="2534"/>
      <c r="Q173" s="2533" t="s">
        <v>9217</v>
      </c>
      <c r="R173" s="3123"/>
      <c r="S173" s="3457"/>
      <c r="T173" s="3438" t="str">
        <f t="shared" si="4"/>
        <v>Please complete all cells in row</v>
      </c>
      <c r="U173" s="3116">
        <v>0</v>
      </c>
    </row>
    <row r="174" spans="2:21" ht="15.75" customHeight="1">
      <c r="B174" s="3706"/>
      <c r="C174" s="3658"/>
      <c r="D174" s="3658"/>
      <c r="E174" s="3658"/>
      <c r="F174" s="3658"/>
      <c r="G174" s="3658"/>
      <c r="H174" s="2530" t="s">
        <v>4969</v>
      </c>
      <c r="I174" s="2530">
        <v>1</v>
      </c>
      <c r="J174" s="2531"/>
      <c r="K174" s="2531"/>
      <c r="L174" s="2531"/>
      <c r="M174" s="2531"/>
      <c r="N174" s="2531"/>
      <c r="O174" s="2532">
        <f t="shared" si="5"/>
        <v>0</v>
      </c>
      <c r="P174" s="2534"/>
      <c r="Q174" s="2533" t="s">
        <v>9218</v>
      </c>
      <c r="R174" s="3123"/>
      <c r="S174" s="3457"/>
      <c r="T174" s="3438" t="str">
        <f t="shared" si="4"/>
        <v>Please complete all cells in row</v>
      </c>
      <c r="U174" s="3116">
        <v>0</v>
      </c>
    </row>
    <row r="175" spans="2:21" ht="15.75" customHeight="1">
      <c r="B175" s="3706"/>
      <c r="C175" s="3658"/>
      <c r="D175" s="3658"/>
      <c r="E175" s="3658"/>
      <c r="F175" s="3658"/>
      <c r="G175" s="3658"/>
      <c r="H175" s="2530" t="s">
        <v>4969</v>
      </c>
      <c r="I175" s="2530">
        <v>1</v>
      </c>
      <c r="J175" s="2531"/>
      <c r="K175" s="2531"/>
      <c r="L175" s="2531"/>
      <c r="M175" s="2531"/>
      <c r="N175" s="2531"/>
      <c r="O175" s="2532">
        <f t="shared" si="5"/>
        <v>0</v>
      </c>
      <c r="P175" s="2534"/>
      <c r="Q175" s="2533" t="s">
        <v>9219</v>
      </c>
      <c r="R175" s="3123"/>
      <c r="S175" s="3457"/>
      <c r="T175" s="3438" t="str">
        <f t="shared" si="4"/>
        <v>Please complete all cells in row</v>
      </c>
      <c r="U175" s="3116">
        <v>0</v>
      </c>
    </row>
    <row r="176" spans="2:21" ht="15.75" customHeight="1">
      <c r="B176" s="3706"/>
      <c r="C176" s="3658"/>
      <c r="D176" s="3658"/>
      <c r="E176" s="3658"/>
      <c r="F176" s="3658"/>
      <c r="G176" s="3658"/>
      <c r="H176" s="2530" t="s">
        <v>4969</v>
      </c>
      <c r="I176" s="2530">
        <v>1</v>
      </c>
      <c r="J176" s="2531"/>
      <c r="K176" s="2531"/>
      <c r="L176" s="2531"/>
      <c r="M176" s="2531"/>
      <c r="N176" s="2531"/>
      <c r="O176" s="2532">
        <f t="shared" si="5"/>
        <v>0</v>
      </c>
      <c r="P176" s="2534"/>
      <c r="Q176" s="2533" t="s">
        <v>9220</v>
      </c>
      <c r="R176" s="3123"/>
      <c r="S176" s="3457"/>
      <c r="T176" s="3438" t="str">
        <f t="shared" si="4"/>
        <v>Please complete all cells in row</v>
      </c>
      <c r="U176" s="3116">
        <v>0</v>
      </c>
    </row>
    <row r="177" spans="2:21" ht="15.75" customHeight="1">
      <c r="B177" s="3706"/>
      <c r="C177" s="3658"/>
      <c r="D177" s="3658"/>
      <c r="E177" s="3658"/>
      <c r="F177" s="3658"/>
      <c r="G177" s="3658"/>
      <c r="H177" s="2530" t="s">
        <v>4969</v>
      </c>
      <c r="I177" s="2530">
        <v>1</v>
      </c>
      <c r="J177" s="2531"/>
      <c r="K177" s="2531"/>
      <c r="L177" s="2531"/>
      <c r="M177" s="2531"/>
      <c r="N177" s="2531"/>
      <c r="O177" s="2532">
        <f t="shared" si="5"/>
        <v>0</v>
      </c>
      <c r="P177" s="2534"/>
      <c r="Q177" s="2533" t="s">
        <v>9221</v>
      </c>
      <c r="R177" s="3123"/>
      <c r="S177" s="3457"/>
      <c r="T177" s="3438" t="str">
        <f t="shared" si="4"/>
        <v>Please complete all cells in row</v>
      </c>
      <c r="U177" s="3116">
        <v>0</v>
      </c>
    </row>
    <row r="178" spans="2:21" ht="15.75" customHeight="1">
      <c r="B178" s="3706"/>
      <c r="C178" s="3658"/>
      <c r="D178" s="3658"/>
      <c r="E178" s="3658"/>
      <c r="F178" s="3658"/>
      <c r="G178" s="3658"/>
      <c r="H178" s="2530" t="s">
        <v>4969</v>
      </c>
      <c r="I178" s="2530">
        <v>1</v>
      </c>
      <c r="J178" s="2531"/>
      <c r="K178" s="2531"/>
      <c r="L178" s="2531"/>
      <c r="M178" s="2531"/>
      <c r="N178" s="2531"/>
      <c r="O178" s="2532">
        <f t="shared" si="5"/>
        <v>0</v>
      </c>
      <c r="P178" s="2534"/>
      <c r="Q178" s="2533" t="s">
        <v>9222</v>
      </c>
      <c r="R178" s="3123"/>
      <c r="S178" s="3457"/>
      <c r="T178" s="3438" t="str">
        <f t="shared" si="4"/>
        <v>Please complete all cells in row</v>
      </c>
      <c r="U178" s="3116">
        <v>0</v>
      </c>
    </row>
    <row r="179" spans="2:21" ht="15.75" customHeight="1">
      <c r="B179" s="3706"/>
      <c r="C179" s="3658"/>
      <c r="D179" s="3658"/>
      <c r="E179" s="3658"/>
      <c r="F179" s="3658"/>
      <c r="G179" s="3658"/>
      <c r="H179" s="2530" t="s">
        <v>4969</v>
      </c>
      <c r="I179" s="2530">
        <v>1</v>
      </c>
      <c r="J179" s="2531"/>
      <c r="K179" s="2531"/>
      <c r="L179" s="2531"/>
      <c r="M179" s="2531"/>
      <c r="N179" s="2531"/>
      <c r="O179" s="2532">
        <f t="shared" si="5"/>
        <v>0</v>
      </c>
      <c r="P179" s="2534"/>
      <c r="Q179" s="2533" t="s">
        <v>9223</v>
      </c>
      <c r="R179" s="3123"/>
      <c r="S179" s="3457"/>
      <c r="T179" s="3438" t="str">
        <f t="shared" si="4"/>
        <v>Please complete all cells in row</v>
      </c>
      <c r="U179" s="3116">
        <v>0</v>
      </c>
    </row>
    <row r="180" spans="2:21" ht="15.75" customHeight="1">
      <c r="B180" s="3706"/>
      <c r="C180" s="3658"/>
      <c r="D180" s="3658"/>
      <c r="E180" s="3658"/>
      <c r="F180" s="3658"/>
      <c r="G180" s="3658"/>
      <c r="H180" s="2530" t="s">
        <v>4969</v>
      </c>
      <c r="I180" s="2530">
        <v>1</v>
      </c>
      <c r="J180" s="2531"/>
      <c r="K180" s="2531"/>
      <c r="L180" s="2531"/>
      <c r="M180" s="2531"/>
      <c r="N180" s="2531"/>
      <c r="O180" s="2532">
        <f t="shared" si="5"/>
        <v>0</v>
      </c>
      <c r="P180" s="2534"/>
      <c r="Q180" s="2533" t="s">
        <v>9224</v>
      </c>
      <c r="R180" s="3123"/>
      <c r="S180" s="3457"/>
      <c r="T180" s="3438" t="str">
        <f t="shared" si="4"/>
        <v>Please complete all cells in row</v>
      </c>
      <c r="U180" s="3116">
        <v>0</v>
      </c>
    </row>
    <row r="181" spans="2:21" ht="15.75" customHeight="1">
      <c r="B181" s="3706"/>
      <c r="C181" s="3658"/>
      <c r="D181" s="3658"/>
      <c r="E181" s="3658"/>
      <c r="F181" s="3658"/>
      <c r="G181" s="3658"/>
      <c r="H181" s="2530" t="s">
        <v>4969</v>
      </c>
      <c r="I181" s="2530">
        <v>1</v>
      </c>
      <c r="J181" s="2531"/>
      <c r="K181" s="2531"/>
      <c r="L181" s="2531"/>
      <c r="M181" s="2531"/>
      <c r="N181" s="2531"/>
      <c r="O181" s="2532">
        <f t="shared" si="5"/>
        <v>0</v>
      </c>
      <c r="P181" s="2534"/>
      <c r="Q181" s="2533" t="s">
        <v>9225</v>
      </c>
      <c r="R181" s="3123"/>
      <c r="S181" s="3457"/>
      <c r="T181" s="3438" t="str">
        <f t="shared" si="4"/>
        <v>Please complete all cells in row</v>
      </c>
      <c r="U181" s="3116">
        <v>0</v>
      </c>
    </row>
    <row r="182" spans="2:21" ht="15.75" customHeight="1">
      <c r="B182" s="3706"/>
      <c r="C182" s="3658"/>
      <c r="D182" s="3658"/>
      <c r="E182" s="3658"/>
      <c r="F182" s="3658"/>
      <c r="G182" s="3658"/>
      <c r="H182" s="2530" t="s">
        <v>4969</v>
      </c>
      <c r="I182" s="2530">
        <v>1</v>
      </c>
      <c r="J182" s="2531"/>
      <c r="K182" s="2531"/>
      <c r="L182" s="2531"/>
      <c r="M182" s="2531"/>
      <c r="N182" s="2531"/>
      <c r="O182" s="2532">
        <f t="shared" si="5"/>
        <v>0</v>
      </c>
      <c r="P182" s="2534"/>
      <c r="Q182" s="2533" t="s">
        <v>9226</v>
      </c>
      <c r="R182" s="3123"/>
      <c r="S182" s="3457"/>
      <c r="T182" s="3438" t="str">
        <f t="shared" si="4"/>
        <v>Please complete all cells in row</v>
      </c>
      <c r="U182" s="3116">
        <v>0</v>
      </c>
    </row>
    <row r="183" spans="2:21" ht="15.75" customHeight="1">
      <c r="B183" s="3706"/>
      <c r="C183" s="3658"/>
      <c r="D183" s="3658"/>
      <c r="E183" s="3658"/>
      <c r="F183" s="3658"/>
      <c r="G183" s="3658"/>
      <c r="H183" s="2530" t="s">
        <v>4969</v>
      </c>
      <c r="I183" s="2530">
        <v>1</v>
      </c>
      <c r="J183" s="2531"/>
      <c r="K183" s="2531"/>
      <c r="L183" s="2531"/>
      <c r="M183" s="2531"/>
      <c r="N183" s="2531"/>
      <c r="O183" s="2532">
        <f t="shared" si="5"/>
        <v>0</v>
      </c>
      <c r="P183" s="2534"/>
      <c r="Q183" s="2533" t="s">
        <v>9227</v>
      </c>
      <c r="R183" s="3123"/>
      <c r="S183" s="3457"/>
      <c r="T183" s="3438" t="str">
        <f t="shared" si="4"/>
        <v>Please complete all cells in row</v>
      </c>
      <c r="U183" s="3116">
        <v>0</v>
      </c>
    </row>
    <row r="184" spans="2:21" ht="15.75" customHeight="1">
      <c r="B184" s="3706"/>
      <c r="C184" s="3658"/>
      <c r="D184" s="3658"/>
      <c r="E184" s="3658"/>
      <c r="F184" s="3658"/>
      <c r="G184" s="3658"/>
      <c r="H184" s="2530" t="s">
        <v>4969</v>
      </c>
      <c r="I184" s="2530">
        <v>1</v>
      </c>
      <c r="J184" s="2531"/>
      <c r="K184" s="2531"/>
      <c r="L184" s="2531"/>
      <c r="M184" s="2531"/>
      <c r="N184" s="2531"/>
      <c r="O184" s="2532">
        <f t="shared" si="5"/>
        <v>0</v>
      </c>
      <c r="P184" s="2534"/>
      <c r="Q184" s="2533" t="s">
        <v>9228</v>
      </c>
      <c r="R184" s="3123"/>
      <c r="S184" s="3457"/>
      <c r="T184" s="3438" t="str">
        <f t="shared" si="4"/>
        <v>Please complete all cells in row</v>
      </c>
      <c r="U184" s="3116">
        <v>0</v>
      </c>
    </row>
    <row r="185" spans="2:21" ht="15.75" customHeight="1">
      <c r="B185" s="3706"/>
      <c r="C185" s="3658"/>
      <c r="D185" s="3658"/>
      <c r="E185" s="3658"/>
      <c r="F185" s="3658"/>
      <c r="G185" s="3658"/>
      <c r="H185" s="2530" t="s">
        <v>4969</v>
      </c>
      <c r="I185" s="2530">
        <v>1</v>
      </c>
      <c r="J185" s="2531"/>
      <c r="K185" s="2531"/>
      <c r="L185" s="2531"/>
      <c r="M185" s="2531"/>
      <c r="N185" s="2531"/>
      <c r="O185" s="2532">
        <f t="shared" si="5"/>
        <v>0</v>
      </c>
      <c r="P185" s="2534"/>
      <c r="Q185" s="2533" t="s">
        <v>9229</v>
      </c>
      <c r="R185" s="3123"/>
      <c r="S185" s="3457"/>
      <c r="T185" s="3438" t="str">
        <f t="shared" si="4"/>
        <v>Please complete all cells in row</v>
      </c>
      <c r="U185" s="3116">
        <v>0</v>
      </c>
    </row>
    <row r="186" spans="2:21" ht="15.75" customHeight="1">
      <c r="B186" s="3706"/>
      <c r="C186" s="3658"/>
      <c r="D186" s="3658"/>
      <c r="E186" s="3658"/>
      <c r="F186" s="3658"/>
      <c r="G186" s="3658"/>
      <c r="H186" s="2530" t="s">
        <v>4969</v>
      </c>
      <c r="I186" s="2530">
        <v>1</v>
      </c>
      <c r="J186" s="2531"/>
      <c r="K186" s="2531"/>
      <c r="L186" s="2531"/>
      <c r="M186" s="2531"/>
      <c r="N186" s="2531"/>
      <c r="O186" s="2532">
        <f t="shared" si="5"/>
        <v>0</v>
      </c>
      <c r="P186" s="2534"/>
      <c r="Q186" s="2533" t="s">
        <v>9230</v>
      </c>
      <c r="R186" s="3123"/>
      <c r="S186" s="3457"/>
      <c r="T186" s="3438" t="str">
        <f t="shared" si="4"/>
        <v>Please complete all cells in row</v>
      </c>
      <c r="U186" s="3116">
        <v>0</v>
      </c>
    </row>
    <row r="187" spans="2:21" ht="15.75" customHeight="1">
      <c r="B187" s="3706"/>
      <c r="C187" s="3658"/>
      <c r="D187" s="3658"/>
      <c r="E187" s="3658"/>
      <c r="F187" s="3658"/>
      <c r="G187" s="3658"/>
      <c r="H187" s="2530" t="s">
        <v>4969</v>
      </c>
      <c r="I187" s="2530">
        <v>1</v>
      </c>
      <c r="J187" s="2531"/>
      <c r="K187" s="2531"/>
      <c r="L187" s="2531"/>
      <c r="M187" s="2531"/>
      <c r="N187" s="2531"/>
      <c r="O187" s="2532">
        <f t="shared" si="5"/>
        <v>0</v>
      </c>
      <c r="P187" s="2534"/>
      <c r="Q187" s="2533" t="s">
        <v>9231</v>
      </c>
      <c r="R187" s="3123"/>
      <c r="S187" s="3457"/>
      <c r="T187" s="3438" t="str">
        <f t="shared" si="4"/>
        <v>Please complete all cells in row</v>
      </c>
      <c r="U187" s="3116">
        <v>0</v>
      </c>
    </row>
    <row r="188" spans="2:21" ht="15.75" customHeight="1">
      <c r="B188" s="3706"/>
      <c r="C188" s="3658"/>
      <c r="D188" s="3658"/>
      <c r="E188" s="3658"/>
      <c r="F188" s="3658"/>
      <c r="G188" s="3658"/>
      <c r="H188" s="2530" t="s">
        <v>4969</v>
      </c>
      <c r="I188" s="2530">
        <v>1</v>
      </c>
      <c r="J188" s="2531"/>
      <c r="K188" s="2531"/>
      <c r="L188" s="2531"/>
      <c r="M188" s="2531"/>
      <c r="N188" s="2531"/>
      <c r="O188" s="2532">
        <f t="shared" si="5"/>
        <v>0</v>
      </c>
      <c r="P188" s="2534"/>
      <c r="Q188" s="2533" t="s">
        <v>9232</v>
      </c>
      <c r="R188" s="3123"/>
      <c r="S188" s="3457"/>
      <c r="T188" s="3438" t="str">
        <f t="shared" si="4"/>
        <v>Please complete all cells in row</v>
      </c>
      <c r="U188" s="3116">
        <v>0</v>
      </c>
    </row>
    <row r="189" spans="2:21" ht="15.75" customHeight="1">
      <c r="B189" s="3706"/>
      <c r="C189" s="3658"/>
      <c r="D189" s="3658"/>
      <c r="E189" s="3658"/>
      <c r="F189" s="3658"/>
      <c r="G189" s="3658"/>
      <c r="H189" s="2530" t="s">
        <v>4969</v>
      </c>
      <c r="I189" s="2530">
        <v>1</v>
      </c>
      <c r="J189" s="2531"/>
      <c r="K189" s="2531"/>
      <c r="L189" s="2531"/>
      <c r="M189" s="2531"/>
      <c r="N189" s="2531"/>
      <c r="O189" s="2532">
        <f t="shared" si="5"/>
        <v>0</v>
      </c>
      <c r="P189" s="2534"/>
      <c r="Q189" s="2533" t="s">
        <v>9233</v>
      </c>
      <c r="R189" s="3123"/>
      <c r="S189" s="3457"/>
      <c r="T189" s="3438" t="str">
        <f t="shared" si="4"/>
        <v>Please complete all cells in row</v>
      </c>
      <c r="U189" s="3116">
        <v>0</v>
      </c>
    </row>
    <row r="190" spans="2:21" ht="15.75" customHeight="1">
      <c r="B190" s="3706"/>
      <c r="C190" s="3658"/>
      <c r="D190" s="3658"/>
      <c r="E190" s="3658"/>
      <c r="F190" s="3658"/>
      <c r="G190" s="3658"/>
      <c r="H190" s="2530" t="s">
        <v>4969</v>
      </c>
      <c r="I190" s="2530">
        <v>1</v>
      </c>
      <c r="J190" s="2531"/>
      <c r="K190" s="2531"/>
      <c r="L190" s="2531"/>
      <c r="M190" s="2531"/>
      <c r="N190" s="2531"/>
      <c r="O190" s="2532">
        <f t="shared" si="5"/>
        <v>0</v>
      </c>
      <c r="P190" s="2534"/>
      <c r="Q190" s="2533" t="s">
        <v>9234</v>
      </c>
      <c r="R190" s="3123"/>
      <c r="S190" s="3457"/>
      <c r="T190" s="3438" t="str">
        <f t="shared" si="4"/>
        <v>Please complete all cells in row</v>
      </c>
      <c r="U190" s="3116">
        <v>0</v>
      </c>
    </row>
    <row r="191" spans="2:21" ht="15.75" customHeight="1">
      <c r="B191" s="3706"/>
      <c r="C191" s="3658"/>
      <c r="D191" s="3658"/>
      <c r="E191" s="3658"/>
      <c r="F191" s="3658"/>
      <c r="G191" s="3658"/>
      <c r="H191" s="2530" t="s">
        <v>4969</v>
      </c>
      <c r="I191" s="2530">
        <v>1</v>
      </c>
      <c r="J191" s="2531"/>
      <c r="K191" s="2531"/>
      <c r="L191" s="2531"/>
      <c r="M191" s="2531"/>
      <c r="N191" s="2531"/>
      <c r="O191" s="2532">
        <f t="shared" si="5"/>
        <v>0</v>
      </c>
      <c r="P191" s="2534"/>
      <c r="Q191" s="2533" t="s">
        <v>9235</v>
      </c>
      <c r="R191" s="3123"/>
      <c r="S191" s="3457"/>
      <c r="T191" s="3438" t="str">
        <f t="shared" si="4"/>
        <v>Please complete all cells in row</v>
      </c>
      <c r="U191" s="3116">
        <v>0</v>
      </c>
    </row>
    <row r="192" spans="2:21" ht="15.75" customHeight="1">
      <c r="B192" s="3706"/>
      <c r="C192" s="3658"/>
      <c r="D192" s="3658"/>
      <c r="E192" s="3658"/>
      <c r="F192" s="3658"/>
      <c r="G192" s="3658"/>
      <c r="H192" s="2530" t="s">
        <v>4969</v>
      </c>
      <c r="I192" s="2530">
        <v>1</v>
      </c>
      <c r="J192" s="2531"/>
      <c r="K192" s="2531"/>
      <c r="L192" s="2531"/>
      <c r="M192" s="2531"/>
      <c r="N192" s="2531"/>
      <c r="O192" s="2532">
        <f t="shared" si="5"/>
        <v>0</v>
      </c>
      <c r="P192" s="2534"/>
      <c r="Q192" s="2533" t="s">
        <v>9236</v>
      </c>
      <c r="R192" s="3123"/>
      <c r="S192" s="3457"/>
      <c r="T192" s="3438" t="str">
        <f t="shared" si="4"/>
        <v>Please complete all cells in row</v>
      </c>
      <c r="U192" s="3116">
        <v>0</v>
      </c>
    </row>
    <row r="193" spans="2:21" ht="15.75" customHeight="1">
      <c r="B193" s="3706"/>
      <c r="C193" s="3658"/>
      <c r="D193" s="3658"/>
      <c r="E193" s="3658"/>
      <c r="F193" s="3658"/>
      <c r="G193" s="3658"/>
      <c r="H193" s="2530" t="s">
        <v>4969</v>
      </c>
      <c r="I193" s="2530">
        <v>1</v>
      </c>
      <c r="J193" s="2531"/>
      <c r="K193" s="2531"/>
      <c r="L193" s="2531"/>
      <c r="M193" s="2531"/>
      <c r="N193" s="2531"/>
      <c r="O193" s="2532">
        <f t="shared" si="5"/>
        <v>0</v>
      </c>
      <c r="P193" s="2534"/>
      <c r="Q193" s="2533" t="s">
        <v>9237</v>
      </c>
      <c r="R193" s="3123"/>
      <c r="S193" s="3457"/>
      <c r="T193" s="3438" t="str">
        <f t="shared" si="4"/>
        <v>Please complete all cells in row</v>
      </c>
      <c r="U193" s="3116">
        <v>0</v>
      </c>
    </row>
    <row r="194" spans="2:21" ht="15.75" customHeight="1">
      <c r="B194" s="3706"/>
      <c r="C194" s="3658"/>
      <c r="D194" s="3658"/>
      <c r="E194" s="3658"/>
      <c r="F194" s="3658"/>
      <c r="G194" s="3658"/>
      <c r="H194" s="2530" t="s">
        <v>4969</v>
      </c>
      <c r="I194" s="2530">
        <v>1</v>
      </c>
      <c r="J194" s="2531"/>
      <c r="K194" s="2531"/>
      <c r="L194" s="2531"/>
      <c r="M194" s="2531"/>
      <c r="N194" s="2531"/>
      <c r="O194" s="2532">
        <f t="shared" si="5"/>
        <v>0</v>
      </c>
      <c r="P194" s="2534"/>
      <c r="Q194" s="2533" t="s">
        <v>9238</v>
      </c>
      <c r="R194" s="3123"/>
      <c r="S194" s="3457"/>
      <c r="T194" s="3438" t="str">
        <f t="shared" si="4"/>
        <v>Please complete all cells in row</v>
      </c>
      <c r="U194" s="3116">
        <v>0</v>
      </c>
    </row>
    <row r="195" spans="2:21" ht="15.75" customHeight="1">
      <c r="B195" s="3706"/>
      <c r="C195" s="3658"/>
      <c r="D195" s="3658"/>
      <c r="E195" s="3658"/>
      <c r="F195" s="3658"/>
      <c r="G195" s="3658"/>
      <c r="H195" s="2530" t="s">
        <v>4969</v>
      </c>
      <c r="I195" s="2530">
        <v>1</v>
      </c>
      <c r="J195" s="2531"/>
      <c r="K195" s="2531"/>
      <c r="L195" s="2531"/>
      <c r="M195" s="2531"/>
      <c r="N195" s="2531"/>
      <c r="O195" s="2532">
        <f t="shared" si="5"/>
        <v>0</v>
      </c>
      <c r="P195" s="2534"/>
      <c r="Q195" s="2533" t="s">
        <v>9239</v>
      </c>
      <c r="R195" s="3123"/>
      <c r="S195" s="3457"/>
      <c r="T195" s="3438" t="str">
        <f t="shared" si="4"/>
        <v>Please complete all cells in row</v>
      </c>
      <c r="U195" s="3116">
        <v>0</v>
      </c>
    </row>
    <row r="196" spans="2:21" ht="15.75" customHeight="1">
      <c r="B196" s="3706"/>
      <c r="C196" s="3658"/>
      <c r="D196" s="3658"/>
      <c r="E196" s="3658"/>
      <c r="F196" s="3658"/>
      <c r="G196" s="3658"/>
      <c r="H196" s="2530" t="s">
        <v>4969</v>
      </c>
      <c r="I196" s="2530">
        <v>1</v>
      </c>
      <c r="J196" s="2531"/>
      <c r="K196" s="2531"/>
      <c r="L196" s="2531"/>
      <c r="M196" s="2531"/>
      <c r="N196" s="2531"/>
      <c r="O196" s="2532">
        <f t="shared" si="5"/>
        <v>0</v>
      </c>
      <c r="P196" s="2534"/>
      <c r="Q196" s="2533" t="s">
        <v>9240</v>
      </c>
      <c r="R196" s="3123"/>
      <c r="S196" s="3457"/>
      <c r="T196" s="3438" t="str">
        <f t="shared" si="4"/>
        <v>Please complete all cells in row</v>
      </c>
      <c r="U196" s="3116">
        <v>0</v>
      </c>
    </row>
    <row r="197" spans="2:21" ht="15.75" customHeight="1">
      <c r="B197" s="3706"/>
      <c r="C197" s="3658"/>
      <c r="D197" s="3658"/>
      <c r="E197" s="3658"/>
      <c r="F197" s="3658"/>
      <c r="G197" s="3658"/>
      <c r="H197" s="2530" t="s">
        <v>4969</v>
      </c>
      <c r="I197" s="2530">
        <v>1</v>
      </c>
      <c r="J197" s="2531"/>
      <c r="K197" s="2531"/>
      <c r="L197" s="2531"/>
      <c r="M197" s="2531"/>
      <c r="N197" s="2531"/>
      <c r="O197" s="2532">
        <f t="shared" si="5"/>
        <v>0</v>
      </c>
      <c r="P197" s="2534"/>
      <c r="Q197" s="2533" t="s">
        <v>9241</v>
      </c>
      <c r="R197" s="3123"/>
      <c r="S197" s="3457"/>
      <c r="T197" s="3438" t="str">
        <f t="shared" si="4"/>
        <v>Please complete all cells in row</v>
      </c>
      <c r="U197" s="3116">
        <v>0</v>
      </c>
    </row>
    <row r="198" spans="2:21" ht="15.75" customHeight="1">
      <c r="B198" s="3706"/>
      <c r="C198" s="3658"/>
      <c r="D198" s="3658"/>
      <c r="E198" s="3658"/>
      <c r="F198" s="3658"/>
      <c r="G198" s="3658"/>
      <c r="H198" s="2530" t="s">
        <v>4969</v>
      </c>
      <c r="I198" s="2530">
        <v>1</v>
      </c>
      <c r="J198" s="2531"/>
      <c r="K198" s="2531"/>
      <c r="L198" s="2531"/>
      <c r="M198" s="2531"/>
      <c r="N198" s="2531"/>
      <c r="O198" s="2532">
        <f t="shared" si="5"/>
        <v>0</v>
      </c>
      <c r="P198" s="2534"/>
      <c r="Q198" s="2533" t="s">
        <v>9242</v>
      </c>
      <c r="R198" s="3123"/>
      <c r="S198" s="3457"/>
      <c r="T198" s="3438" t="str">
        <f t="shared" si="4"/>
        <v>Please complete all cells in row</v>
      </c>
      <c r="U198" s="3116">
        <v>0</v>
      </c>
    </row>
    <row r="199" spans="2:21" ht="15.75" customHeight="1">
      <c r="B199" s="3706"/>
      <c r="C199" s="3658"/>
      <c r="D199" s="3658"/>
      <c r="E199" s="3658"/>
      <c r="F199" s="3658"/>
      <c r="G199" s="3658"/>
      <c r="H199" s="2530" t="s">
        <v>4969</v>
      </c>
      <c r="I199" s="2530">
        <v>1</v>
      </c>
      <c r="J199" s="2531"/>
      <c r="K199" s="2531"/>
      <c r="L199" s="2531"/>
      <c r="M199" s="2531"/>
      <c r="N199" s="2531"/>
      <c r="O199" s="2532">
        <f t="shared" si="5"/>
        <v>0</v>
      </c>
      <c r="P199" s="2534"/>
      <c r="Q199" s="2533" t="s">
        <v>9243</v>
      </c>
      <c r="R199" s="3123"/>
      <c r="S199" s="3457"/>
      <c r="T199" s="3438" t="str">
        <f t="shared" ref="T199:T262" si="6">IF( COUNTBLANK(B199:O199) = U199, 0, rngIncomplete )</f>
        <v>Please complete all cells in row</v>
      </c>
      <c r="U199" s="3116">
        <v>0</v>
      </c>
    </row>
    <row r="200" spans="2:21" ht="15.75" customHeight="1">
      <c r="B200" s="3706"/>
      <c r="C200" s="3658"/>
      <c r="D200" s="3658"/>
      <c r="E200" s="3658"/>
      <c r="F200" s="3658"/>
      <c r="G200" s="3658"/>
      <c r="H200" s="2530" t="s">
        <v>4969</v>
      </c>
      <c r="I200" s="2530">
        <v>1</v>
      </c>
      <c r="J200" s="2531"/>
      <c r="K200" s="2531"/>
      <c r="L200" s="2531"/>
      <c r="M200" s="2531"/>
      <c r="N200" s="2531"/>
      <c r="O200" s="2532">
        <f t="shared" si="5"/>
        <v>0</v>
      </c>
      <c r="P200" s="2534"/>
      <c r="Q200" s="2533" t="s">
        <v>9244</v>
      </c>
      <c r="R200" s="3123"/>
      <c r="S200" s="3457"/>
      <c r="T200" s="3438" t="str">
        <f t="shared" si="6"/>
        <v>Please complete all cells in row</v>
      </c>
      <c r="U200" s="3116">
        <v>0</v>
      </c>
    </row>
    <row r="201" spans="2:21" ht="15.75" customHeight="1">
      <c r="B201" s="3706"/>
      <c r="C201" s="3658"/>
      <c r="D201" s="3658"/>
      <c r="E201" s="3658"/>
      <c r="F201" s="3658"/>
      <c r="G201" s="3658"/>
      <c r="H201" s="2530" t="s">
        <v>4969</v>
      </c>
      <c r="I201" s="2530">
        <v>1</v>
      </c>
      <c r="J201" s="2531"/>
      <c r="K201" s="2531"/>
      <c r="L201" s="2531"/>
      <c r="M201" s="2531"/>
      <c r="N201" s="2531"/>
      <c r="O201" s="2532">
        <f t="shared" ref="O201:O264" si="7">IFERROR(SUM(J201:N201), 0)</f>
        <v>0</v>
      </c>
      <c r="P201" s="2534"/>
      <c r="Q201" s="2533" t="s">
        <v>9245</v>
      </c>
      <c r="R201" s="3123"/>
      <c r="S201" s="3457"/>
      <c r="T201" s="3438" t="str">
        <f t="shared" si="6"/>
        <v>Please complete all cells in row</v>
      </c>
      <c r="U201" s="3116">
        <v>0</v>
      </c>
    </row>
    <row r="202" spans="2:21" ht="15.75" customHeight="1">
      <c r="B202" s="3706"/>
      <c r="C202" s="3658"/>
      <c r="D202" s="3658"/>
      <c r="E202" s="3658"/>
      <c r="F202" s="3658"/>
      <c r="G202" s="3658"/>
      <c r="H202" s="2530" t="s">
        <v>4969</v>
      </c>
      <c r="I202" s="2530">
        <v>1</v>
      </c>
      <c r="J202" s="2531"/>
      <c r="K202" s="2531"/>
      <c r="L202" s="2531"/>
      <c r="M202" s="2531"/>
      <c r="N202" s="2531"/>
      <c r="O202" s="2532">
        <f t="shared" si="7"/>
        <v>0</v>
      </c>
      <c r="P202" s="2534"/>
      <c r="Q202" s="2533" t="s">
        <v>9246</v>
      </c>
      <c r="R202" s="3123"/>
      <c r="S202" s="3457"/>
      <c r="T202" s="3438" t="str">
        <f t="shared" si="6"/>
        <v>Please complete all cells in row</v>
      </c>
      <c r="U202" s="3116">
        <v>0</v>
      </c>
    </row>
    <row r="203" spans="2:21" ht="15.75" customHeight="1">
      <c r="B203" s="3706"/>
      <c r="C203" s="3658"/>
      <c r="D203" s="3658"/>
      <c r="E203" s="3658"/>
      <c r="F203" s="3658"/>
      <c r="G203" s="3658"/>
      <c r="H203" s="2530" t="s">
        <v>4969</v>
      </c>
      <c r="I203" s="2530">
        <v>1</v>
      </c>
      <c r="J203" s="2531"/>
      <c r="K203" s="2531"/>
      <c r="L203" s="2531"/>
      <c r="M203" s="2531"/>
      <c r="N203" s="2531"/>
      <c r="O203" s="2532">
        <f t="shared" si="7"/>
        <v>0</v>
      </c>
      <c r="P203" s="2534"/>
      <c r="Q203" s="2533" t="s">
        <v>9247</v>
      </c>
      <c r="R203" s="3123"/>
      <c r="S203" s="3457"/>
      <c r="T203" s="3438" t="str">
        <f t="shared" si="6"/>
        <v>Please complete all cells in row</v>
      </c>
      <c r="U203" s="3116">
        <v>0</v>
      </c>
    </row>
    <row r="204" spans="2:21" ht="15.75" customHeight="1">
      <c r="B204" s="3706"/>
      <c r="C204" s="3658"/>
      <c r="D204" s="3658"/>
      <c r="E204" s="3658"/>
      <c r="F204" s="3658"/>
      <c r="G204" s="3658"/>
      <c r="H204" s="2530" t="s">
        <v>4969</v>
      </c>
      <c r="I204" s="2530">
        <v>1</v>
      </c>
      <c r="J204" s="2531"/>
      <c r="K204" s="2531"/>
      <c r="L204" s="2531"/>
      <c r="M204" s="2531"/>
      <c r="N204" s="2531"/>
      <c r="O204" s="2532">
        <f t="shared" si="7"/>
        <v>0</v>
      </c>
      <c r="P204" s="2534"/>
      <c r="Q204" s="2533" t="s">
        <v>9248</v>
      </c>
      <c r="R204" s="3123"/>
      <c r="S204" s="3457"/>
      <c r="T204" s="3438" t="str">
        <f t="shared" si="6"/>
        <v>Please complete all cells in row</v>
      </c>
      <c r="U204" s="3116">
        <v>0</v>
      </c>
    </row>
    <row r="205" spans="2:21" ht="15.75" customHeight="1">
      <c r="B205" s="3706"/>
      <c r="C205" s="3658"/>
      <c r="D205" s="3658"/>
      <c r="E205" s="3658"/>
      <c r="F205" s="3658"/>
      <c r="G205" s="3658"/>
      <c r="H205" s="2530" t="s">
        <v>4969</v>
      </c>
      <c r="I205" s="2530">
        <v>1</v>
      </c>
      <c r="J205" s="2531"/>
      <c r="K205" s="2531"/>
      <c r="L205" s="2531"/>
      <c r="M205" s="2531"/>
      <c r="N205" s="2531"/>
      <c r="O205" s="2532">
        <f t="shared" si="7"/>
        <v>0</v>
      </c>
      <c r="P205" s="2534"/>
      <c r="Q205" s="2533" t="s">
        <v>9249</v>
      </c>
      <c r="R205" s="3123"/>
      <c r="S205" s="3457"/>
      <c r="T205" s="3438" t="str">
        <f t="shared" si="6"/>
        <v>Please complete all cells in row</v>
      </c>
      <c r="U205" s="3116">
        <v>0</v>
      </c>
    </row>
    <row r="206" spans="2:21" ht="15.75" customHeight="1">
      <c r="B206" s="3706"/>
      <c r="C206" s="3658"/>
      <c r="D206" s="3658"/>
      <c r="E206" s="3658"/>
      <c r="F206" s="3658"/>
      <c r="G206" s="3658"/>
      <c r="H206" s="2530" t="s">
        <v>4969</v>
      </c>
      <c r="I206" s="2530">
        <v>1</v>
      </c>
      <c r="J206" s="2531"/>
      <c r="K206" s="2531"/>
      <c r="L206" s="2531"/>
      <c r="M206" s="2531"/>
      <c r="N206" s="2531"/>
      <c r="O206" s="2532">
        <f t="shared" si="7"/>
        <v>0</v>
      </c>
      <c r="P206" s="2534"/>
      <c r="Q206" s="2533" t="s">
        <v>9250</v>
      </c>
      <c r="R206" s="3123"/>
      <c r="S206" s="3457"/>
      <c r="T206" s="3438" t="str">
        <f t="shared" si="6"/>
        <v>Please complete all cells in row</v>
      </c>
      <c r="U206" s="3116">
        <v>0</v>
      </c>
    </row>
    <row r="207" spans="2:21" ht="15.75" customHeight="1">
      <c r="B207" s="3706"/>
      <c r="C207" s="3658"/>
      <c r="D207" s="3658"/>
      <c r="E207" s="3658"/>
      <c r="F207" s="3658"/>
      <c r="G207" s="3658"/>
      <c r="H207" s="2530" t="s">
        <v>4969</v>
      </c>
      <c r="I207" s="2530">
        <v>1</v>
      </c>
      <c r="J207" s="2531"/>
      <c r="K207" s="2531"/>
      <c r="L207" s="2531"/>
      <c r="M207" s="2531"/>
      <c r="N207" s="2531"/>
      <c r="O207" s="2532">
        <f t="shared" si="7"/>
        <v>0</v>
      </c>
      <c r="P207" s="2534"/>
      <c r="Q207" s="2533" t="s">
        <v>9251</v>
      </c>
      <c r="R207" s="3123"/>
      <c r="S207" s="3457"/>
      <c r="T207" s="3438" t="str">
        <f t="shared" si="6"/>
        <v>Please complete all cells in row</v>
      </c>
      <c r="U207" s="3116">
        <v>0</v>
      </c>
    </row>
    <row r="208" spans="2:21" ht="15.75" customHeight="1">
      <c r="B208" s="3706"/>
      <c r="C208" s="3658"/>
      <c r="D208" s="3658"/>
      <c r="E208" s="3658"/>
      <c r="F208" s="3658"/>
      <c r="G208" s="3658"/>
      <c r="H208" s="2530" t="s">
        <v>4969</v>
      </c>
      <c r="I208" s="2530">
        <v>1</v>
      </c>
      <c r="J208" s="2535"/>
      <c r="K208" s="2535"/>
      <c r="L208" s="2535"/>
      <c r="M208" s="2535"/>
      <c r="N208" s="2535"/>
      <c r="O208" s="2536">
        <f t="shared" si="7"/>
        <v>0</v>
      </c>
      <c r="P208" s="2534"/>
      <c r="Q208" s="2533" t="s">
        <v>9252</v>
      </c>
      <c r="R208" s="3123"/>
      <c r="S208" s="3457"/>
      <c r="T208" s="3438" t="str">
        <f t="shared" si="6"/>
        <v>Please complete all cells in row</v>
      </c>
      <c r="U208" s="3116">
        <v>0</v>
      </c>
    </row>
    <row r="209" spans="2:21" ht="15.75" customHeight="1">
      <c r="B209" s="3706"/>
      <c r="C209" s="3658"/>
      <c r="D209" s="3658"/>
      <c r="E209" s="3658"/>
      <c r="F209" s="3658"/>
      <c r="G209" s="3658"/>
      <c r="H209" s="2530" t="s">
        <v>4969</v>
      </c>
      <c r="I209" s="2530">
        <v>1</v>
      </c>
      <c r="J209" s="2535"/>
      <c r="K209" s="2535"/>
      <c r="L209" s="2535"/>
      <c r="M209" s="2535"/>
      <c r="N209" s="2535"/>
      <c r="O209" s="2536">
        <f t="shared" si="7"/>
        <v>0</v>
      </c>
      <c r="P209" s="2534"/>
      <c r="Q209" s="2533" t="s">
        <v>9253</v>
      </c>
      <c r="R209" s="3123"/>
      <c r="S209" s="3457"/>
      <c r="T209" s="3438" t="str">
        <f t="shared" si="6"/>
        <v>Please complete all cells in row</v>
      </c>
      <c r="U209" s="3116">
        <v>0</v>
      </c>
    </row>
    <row r="210" spans="2:21" ht="15.75" customHeight="1">
      <c r="B210" s="3706"/>
      <c r="C210" s="3658"/>
      <c r="D210" s="3658"/>
      <c r="E210" s="3658"/>
      <c r="F210" s="3658"/>
      <c r="G210" s="3658"/>
      <c r="H210" s="2530" t="s">
        <v>4969</v>
      </c>
      <c r="I210" s="2530">
        <v>1</v>
      </c>
      <c r="J210" s="2535"/>
      <c r="K210" s="2535"/>
      <c r="L210" s="2535"/>
      <c r="M210" s="2535"/>
      <c r="N210" s="2535"/>
      <c r="O210" s="2536">
        <f t="shared" si="7"/>
        <v>0</v>
      </c>
      <c r="P210" s="2534"/>
      <c r="Q210" s="2533" t="s">
        <v>9254</v>
      </c>
      <c r="R210" s="3123"/>
      <c r="S210" s="3457"/>
      <c r="T210" s="3438" t="str">
        <f t="shared" si="6"/>
        <v>Please complete all cells in row</v>
      </c>
      <c r="U210" s="3116">
        <v>0</v>
      </c>
    </row>
    <row r="211" spans="2:21" ht="15.75" customHeight="1">
      <c r="B211" s="3706"/>
      <c r="C211" s="3658"/>
      <c r="D211" s="3658"/>
      <c r="E211" s="3658"/>
      <c r="F211" s="3658"/>
      <c r="G211" s="3658"/>
      <c r="H211" s="2530" t="s">
        <v>4969</v>
      </c>
      <c r="I211" s="2530">
        <v>1</v>
      </c>
      <c r="J211" s="2535"/>
      <c r="K211" s="2535"/>
      <c r="L211" s="2535"/>
      <c r="M211" s="2535"/>
      <c r="N211" s="2535"/>
      <c r="O211" s="2536">
        <f t="shared" si="7"/>
        <v>0</v>
      </c>
      <c r="P211" s="2534"/>
      <c r="Q211" s="2533" t="s">
        <v>9255</v>
      </c>
      <c r="R211" s="3123"/>
      <c r="S211" s="3457"/>
      <c r="T211" s="3438" t="str">
        <f t="shared" si="6"/>
        <v>Please complete all cells in row</v>
      </c>
      <c r="U211" s="3116">
        <v>0</v>
      </c>
    </row>
    <row r="212" spans="2:21" ht="15.75" customHeight="1">
      <c r="B212" s="3706"/>
      <c r="C212" s="3658"/>
      <c r="D212" s="3658"/>
      <c r="E212" s="3658"/>
      <c r="F212" s="3658"/>
      <c r="G212" s="3658"/>
      <c r="H212" s="2530" t="s">
        <v>4969</v>
      </c>
      <c r="I212" s="2530">
        <v>1</v>
      </c>
      <c r="J212" s="2535"/>
      <c r="K212" s="2535"/>
      <c r="L212" s="2535"/>
      <c r="M212" s="2535"/>
      <c r="N212" s="2535"/>
      <c r="O212" s="2536">
        <f t="shared" si="7"/>
        <v>0</v>
      </c>
      <c r="P212" s="2534"/>
      <c r="Q212" s="2533" t="s">
        <v>9256</v>
      </c>
      <c r="R212" s="3123"/>
      <c r="S212" s="3457"/>
      <c r="T212" s="3438" t="str">
        <f t="shared" si="6"/>
        <v>Please complete all cells in row</v>
      </c>
      <c r="U212" s="3116">
        <v>0</v>
      </c>
    </row>
    <row r="213" spans="2:21" ht="15.75" customHeight="1">
      <c r="B213" s="3706"/>
      <c r="C213" s="3658"/>
      <c r="D213" s="3658"/>
      <c r="E213" s="3658"/>
      <c r="F213" s="3658"/>
      <c r="G213" s="3658"/>
      <c r="H213" s="2530" t="s">
        <v>4969</v>
      </c>
      <c r="I213" s="2530">
        <v>1</v>
      </c>
      <c r="J213" s="2535"/>
      <c r="K213" s="2535"/>
      <c r="L213" s="2535"/>
      <c r="M213" s="2535"/>
      <c r="N213" s="2535"/>
      <c r="O213" s="2536">
        <f t="shared" si="7"/>
        <v>0</v>
      </c>
      <c r="P213" s="2534"/>
      <c r="Q213" s="2533" t="s">
        <v>9257</v>
      </c>
      <c r="R213" s="3123"/>
      <c r="S213" s="3457"/>
      <c r="T213" s="3438" t="str">
        <f t="shared" si="6"/>
        <v>Please complete all cells in row</v>
      </c>
      <c r="U213" s="3116">
        <v>0</v>
      </c>
    </row>
    <row r="214" spans="2:21" ht="15.75" customHeight="1">
      <c r="B214" s="3706"/>
      <c r="C214" s="3658"/>
      <c r="D214" s="3658"/>
      <c r="E214" s="3658"/>
      <c r="F214" s="3658"/>
      <c r="G214" s="3658"/>
      <c r="H214" s="2530" t="s">
        <v>4969</v>
      </c>
      <c r="I214" s="2530">
        <v>1</v>
      </c>
      <c r="J214" s="2535"/>
      <c r="K214" s="2535"/>
      <c r="L214" s="2535"/>
      <c r="M214" s="2535"/>
      <c r="N214" s="2535"/>
      <c r="O214" s="2536">
        <f t="shared" si="7"/>
        <v>0</v>
      </c>
      <c r="P214" s="2534"/>
      <c r="Q214" s="2533" t="s">
        <v>9258</v>
      </c>
      <c r="R214" s="3123"/>
      <c r="S214" s="3457"/>
      <c r="T214" s="3438" t="str">
        <f t="shared" si="6"/>
        <v>Please complete all cells in row</v>
      </c>
      <c r="U214" s="3116">
        <v>0</v>
      </c>
    </row>
    <row r="215" spans="2:21" ht="15.75" customHeight="1">
      <c r="B215" s="3706"/>
      <c r="C215" s="3658"/>
      <c r="D215" s="3658"/>
      <c r="E215" s="3658"/>
      <c r="F215" s="3658"/>
      <c r="G215" s="3658"/>
      <c r="H215" s="2530" t="s">
        <v>4969</v>
      </c>
      <c r="I215" s="2530">
        <v>1</v>
      </c>
      <c r="J215" s="2535"/>
      <c r="K215" s="2535"/>
      <c r="L215" s="2535"/>
      <c r="M215" s="2535"/>
      <c r="N215" s="2535"/>
      <c r="O215" s="2536">
        <f t="shared" si="7"/>
        <v>0</v>
      </c>
      <c r="P215" s="2534"/>
      <c r="Q215" s="2533" t="s">
        <v>9259</v>
      </c>
      <c r="R215" s="3123"/>
      <c r="S215" s="3457"/>
      <c r="T215" s="3438" t="str">
        <f t="shared" si="6"/>
        <v>Please complete all cells in row</v>
      </c>
      <c r="U215" s="3116">
        <v>0</v>
      </c>
    </row>
    <row r="216" spans="2:21" ht="15.75" customHeight="1">
      <c r="B216" s="3706"/>
      <c r="C216" s="3658"/>
      <c r="D216" s="3658"/>
      <c r="E216" s="3658"/>
      <c r="F216" s="3658"/>
      <c r="G216" s="3658"/>
      <c r="H216" s="2530" t="s">
        <v>4969</v>
      </c>
      <c r="I216" s="2530">
        <v>1</v>
      </c>
      <c r="J216" s="2535"/>
      <c r="K216" s="2535"/>
      <c r="L216" s="2535"/>
      <c r="M216" s="2535"/>
      <c r="N216" s="2535"/>
      <c r="O216" s="2536">
        <f t="shared" si="7"/>
        <v>0</v>
      </c>
      <c r="P216" s="2534"/>
      <c r="Q216" s="2533" t="s">
        <v>9260</v>
      </c>
      <c r="R216" s="3123"/>
      <c r="S216" s="3457"/>
      <c r="T216" s="3438" t="str">
        <f t="shared" si="6"/>
        <v>Please complete all cells in row</v>
      </c>
      <c r="U216" s="3116">
        <v>0</v>
      </c>
    </row>
    <row r="217" spans="2:21" ht="15.75" customHeight="1">
      <c r="B217" s="3706"/>
      <c r="C217" s="3658"/>
      <c r="D217" s="3658"/>
      <c r="E217" s="3658"/>
      <c r="F217" s="3658"/>
      <c r="G217" s="3658"/>
      <c r="H217" s="2530" t="s">
        <v>4969</v>
      </c>
      <c r="I217" s="2530">
        <v>1</v>
      </c>
      <c r="J217" s="2535"/>
      <c r="K217" s="2535"/>
      <c r="L217" s="2535"/>
      <c r="M217" s="2535"/>
      <c r="N217" s="2535"/>
      <c r="O217" s="2536">
        <f t="shared" si="7"/>
        <v>0</v>
      </c>
      <c r="P217" s="2534"/>
      <c r="Q217" s="2533" t="s">
        <v>9261</v>
      </c>
      <c r="R217" s="3123"/>
      <c r="S217" s="3457"/>
      <c r="T217" s="3438" t="str">
        <f t="shared" si="6"/>
        <v>Please complete all cells in row</v>
      </c>
      <c r="U217" s="3116">
        <v>0</v>
      </c>
    </row>
    <row r="218" spans="2:21" ht="15.75" customHeight="1">
      <c r="B218" s="3706"/>
      <c r="C218" s="3658"/>
      <c r="D218" s="3658"/>
      <c r="E218" s="3658"/>
      <c r="F218" s="3658"/>
      <c r="G218" s="3658"/>
      <c r="H218" s="2530" t="s">
        <v>4969</v>
      </c>
      <c r="I218" s="2530">
        <v>1</v>
      </c>
      <c r="J218" s="2535"/>
      <c r="K218" s="2535"/>
      <c r="L218" s="2535"/>
      <c r="M218" s="2535"/>
      <c r="N218" s="2535"/>
      <c r="O218" s="2536">
        <f t="shared" si="7"/>
        <v>0</v>
      </c>
      <c r="P218" s="2534"/>
      <c r="Q218" s="2533" t="s">
        <v>9262</v>
      </c>
      <c r="R218" s="3123"/>
      <c r="S218" s="3457"/>
      <c r="T218" s="3438" t="str">
        <f t="shared" si="6"/>
        <v>Please complete all cells in row</v>
      </c>
      <c r="U218" s="3116">
        <v>0</v>
      </c>
    </row>
    <row r="219" spans="2:21" ht="15.75" customHeight="1">
      <c r="B219" s="3706"/>
      <c r="C219" s="3658"/>
      <c r="D219" s="3658"/>
      <c r="E219" s="3658"/>
      <c r="F219" s="3658"/>
      <c r="G219" s="3658"/>
      <c r="H219" s="2530" t="s">
        <v>4969</v>
      </c>
      <c r="I219" s="2530">
        <v>1</v>
      </c>
      <c r="J219" s="2535"/>
      <c r="K219" s="2535"/>
      <c r="L219" s="2535"/>
      <c r="M219" s="2535"/>
      <c r="N219" s="2535"/>
      <c r="O219" s="2536">
        <f t="shared" si="7"/>
        <v>0</v>
      </c>
      <c r="P219" s="2534"/>
      <c r="Q219" s="2533" t="s">
        <v>9263</v>
      </c>
      <c r="R219" s="3123"/>
      <c r="S219" s="3457"/>
      <c r="T219" s="3438" t="str">
        <f t="shared" si="6"/>
        <v>Please complete all cells in row</v>
      </c>
      <c r="U219" s="3116">
        <v>0</v>
      </c>
    </row>
    <row r="220" spans="2:21" ht="15.75" customHeight="1">
      <c r="B220" s="3706"/>
      <c r="C220" s="3658"/>
      <c r="D220" s="3658"/>
      <c r="E220" s="3658"/>
      <c r="F220" s="3658"/>
      <c r="G220" s="3658"/>
      <c r="H220" s="2530" t="s">
        <v>4969</v>
      </c>
      <c r="I220" s="2530">
        <v>1</v>
      </c>
      <c r="J220" s="2535"/>
      <c r="K220" s="2535"/>
      <c r="L220" s="2535"/>
      <c r="M220" s="2535"/>
      <c r="N220" s="2535"/>
      <c r="O220" s="2536">
        <f t="shared" si="7"/>
        <v>0</v>
      </c>
      <c r="P220" s="2534"/>
      <c r="Q220" s="2533" t="s">
        <v>9264</v>
      </c>
      <c r="R220" s="3123"/>
      <c r="S220" s="3457"/>
      <c r="T220" s="3438" t="str">
        <f t="shared" si="6"/>
        <v>Please complete all cells in row</v>
      </c>
      <c r="U220" s="3116">
        <v>0</v>
      </c>
    </row>
    <row r="221" spans="2:21" ht="15.75" customHeight="1">
      <c r="B221" s="3706"/>
      <c r="C221" s="3658"/>
      <c r="D221" s="3658"/>
      <c r="E221" s="3658"/>
      <c r="F221" s="3658"/>
      <c r="G221" s="3658"/>
      <c r="H221" s="2530" t="s">
        <v>4969</v>
      </c>
      <c r="I221" s="2530">
        <v>1</v>
      </c>
      <c r="J221" s="2535"/>
      <c r="K221" s="2535"/>
      <c r="L221" s="2535"/>
      <c r="M221" s="2535"/>
      <c r="N221" s="2535"/>
      <c r="O221" s="2536">
        <f t="shared" si="7"/>
        <v>0</v>
      </c>
      <c r="P221" s="2534"/>
      <c r="Q221" s="2533" t="s">
        <v>9265</v>
      </c>
      <c r="R221" s="3123"/>
      <c r="S221" s="3457"/>
      <c r="T221" s="3438" t="str">
        <f t="shared" si="6"/>
        <v>Please complete all cells in row</v>
      </c>
      <c r="U221" s="3116">
        <v>0</v>
      </c>
    </row>
    <row r="222" spans="2:21" ht="15.75" customHeight="1">
      <c r="B222" s="3706"/>
      <c r="C222" s="3658"/>
      <c r="D222" s="3658"/>
      <c r="E222" s="3658"/>
      <c r="F222" s="3658"/>
      <c r="G222" s="3658"/>
      <c r="H222" s="2530" t="s">
        <v>4969</v>
      </c>
      <c r="I222" s="2530">
        <v>1</v>
      </c>
      <c r="J222" s="2535"/>
      <c r="K222" s="2535"/>
      <c r="L222" s="2535"/>
      <c r="M222" s="2535"/>
      <c r="N222" s="2535"/>
      <c r="O222" s="2536">
        <f t="shared" si="7"/>
        <v>0</v>
      </c>
      <c r="P222" s="2534"/>
      <c r="Q222" s="2533" t="s">
        <v>9266</v>
      </c>
      <c r="R222" s="3123"/>
      <c r="S222" s="3457"/>
      <c r="T222" s="3438" t="str">
        <f t="shared" si="6"/>
        <v>Please complete all cells in row</v>
      </c>
      <c r="U222" s="3116">
        <v>0</v>
      </c>
    </row>
    <row r="223" spans="2:21" ht="15.75" customHeight="1">
      <c r="B223" s="3706"/>
      <c r="C223" s="3658"/>
      <c r="D223" s="3658"/>
      <c r="E223" s="3658"/>
      <c r="F223" s="3658"/>
      <c r="G223" s="3658"/>
      <c r="H223" s="2530" t="s">
        <v>4969</v>
      </c>
      <c r="I223" s="2530">
        <v>1</v>
      </c>
      <c r="J223" s="2535"/>
      <c r="K223" s="2535"/>
      <c r="L223" s="2535"/>
      <c r="M223" s="2535"/>
      <c r="N223" s="2535"/>
      <c r="O223" s="2536">
        <f t="shared" si="7"/>
        <v>0</v>
      </c>
      <c r="P223" s="2534"/>
      <c r="Q223" s="2533" t="s">
        <v>9267</v>
      </c>
      <c r="R223" s="3123"/>
      <c r="S223" s="3457"/>
      <c r="T223" s="3438" t="str">
        <f t="shared" si="6"/>
        <v>Please complete all cells in row</v>
      </c>
      <c r="U223" s="3116">
        <v>0</v>
      </c>
    </row>
    <row r="224" spans="2:21" ht="15.75" customHeight="1">
      <c r="B224" s="3706"/>
      <c r="C224" s="3658"/>
      <c r="D224" s="3658"/>
      <c r="E224" s="3658"/>
      <c r="F224" s="3658"/>
      <c r="G224" s="3658"/>
      <c r="H224" s="2530" t="s">
        <v>4969</v>
      </c>
      <c r="I224" s="2530">
        <v>1</v>
      </c>
      <c r="J224" s="2535"/>
      <c r="K224" s="2535"/>
      <c r="L224" s="2535"/>
      <c r="M224" s="2535"/>
      <c r="N224" s="2535"/>
      <c r="O224" s="2536">
        <f t="shared" si="7"/>
        <v>0</v>
      </c>
      <c r="P224" s="2534"/>
      <c r="Q224" s="2533" t="s">
        <v>9268</v>
      </c>
      <c r="R224" s="3123"/>
      <c r="S224" s="3457"/>
      <c r="T224" s="3438" t="str">
        <f t="shared" si="6"/>
        <v>Please complete all cells in row</v>
      </c>
      <c r="U224" s="3116">
        <v>0</v>
      </c>
    </row>
    <row r="225" spans="2:21" ht="15.75" customHeight="1">
      <c r="B225" s="3706"/>
      <c r="C225" s="3658"/>
      <c r="D225" s="3658"/>
      <c r="E225" s="3658"/>
      <c r="F225" s="3658"/>
      <c r="G225" s="3658"/>
      <c r="H225" s="2530" t="s">
        <v>4969</v>
      </c>
      <c r="I225" s="2530">
        <v>1</v>
      </c>
      <c r="J225" s="2535"/>
      <c r="K225" s="2535"/>
      <c r="L225" s="2535"/>
      <c r="M225" s="2535"/>
      <c r="N225" s="2535"/>
      <c r="O225" s="2536">
        <f t="shared" si="7"/>
        <v>0</v>
      </c>
      <c r="P225" s="2534"/>
      <c r="Q225" s="2533" t="s">
        <v>9269</v>
      </c>
      <c r="R225" s="3123"/>
      <c r="S225" s="3457"/>
      <c r="T225" s="3438" t="str">
        <f t="shared" si="6"/>
        <v>Please complete all cells in row</v>
      </c>
      <c r="U225" s="3116">
        <v>0</v>
      </c>
    </row>
    <row r="226" spans="2:21" ht="15.75" customHeight="1">
      <c r="B226" s="3706"/>
      <c r="C226" s="3658"/>
      <c r="D226" s="3658"/>
      <c r="E226" s="3658"/>
      <c r="F226" s="3658"/>
      <c r="G226" s="3658"/>
      <c r="H226" s="2530" t="s">
        <v>4969</v>
      </c>
      <c r="I226" s="2530">
        <v>1</v>
      </c>
      <c r="J226" s="2535"/>
      <c r="K226" s="2535"/>
      <c r="L226" s="2535"/>
      <c r="M226" s="2535"/>
      <c r="N226" s="2535"/>
      <c r="O226" s="2536">
        <f t="shared" si="7"/>
        <v>0</v>
      </c>
      <c r="P226" s="2534"/>
      <c r="Q226" s="2533" t="s">
        <v>9270</v>
      </c>
      <c r="R226" s="3123"/>
      <c r="S226" s="3457"/>
      <c r="T226" s="3438" t="str">
        <f t="shared" si="6"/>
        <v>Please complete all cells in row</v>
      </c>
      <c r="U226" s="3116">
        <v>0</v>
      </c>
    </row>
    <row r="227" spans="2:21" ht="15.75" customHeight="1">
      <c r="B227" s="3706"/>
      <c r="C227" s="3658"/>
      <c r="D227" s="3658"/>
      <c r="E227" s="3658"/>
      <c r="F227" s="3658"/>
      <c r="G227" s="3658"/>
      <c r="H227" s="2530" t="s">
        <v>4969</v>
      </c>
      <c r="I227" s="2530">
        <v>1</v>
      </c>
      <c r="J227" s="2535"/>
      <c r="K227" s="2535"/>
      <c r="L227" s="2535"/>
      <c r="M227" s="2535"/>
      <c r="N227" s="2535"/>
      <c r="O227" s="2536">
        <f t="shared" si="7"/>
        <v>0</v>
      </c>
      <c r="P227" s="2534"/>
      <c r="Q227" s="2533" t="s">
        <v>9271</v>
      </c>
      <c r="R227" s="3123"/>
      <c r="S227" s="3457"/>
      <c r="T227" s="3438" t="str">
        <f t="shared" si="6"/>
        <v>Please complete all cells in row</v>
      </c>
      <c r="U227" s="3116">
        <v>0</v>
      </c>
    </row>
    <row r="228" spans="2:21" ht="15.75" customHeight="1">
      <c r="B228" s="3706"/>
      <c r="C228" s="3658"/>
      <c r="D228" s="3658"/>
      <c r="E228" s="3658"/>
      <c r="F228" s="3658"/>
      <c r="G228" s="3658"/>
      <c r="H228" s="2530" t="s">
        <v>4969</v>
      </c>
      <c r="I228" s="2530">
        <v>1</v>
      </c>
      <c r="J228" s="2535"/>
      <c r="K228" s="2535"/>
      <c r="L228" s="2535"/>
      <c r="M228" s="2535"/>
      <c r="N228" s="2535"/>
      <c r="O228" s="2536">
        <f t="shared" si="7"/>
        <v>0</v>
      </c>
      <c r="P228" s="2534"/>
      <c r="Q228" s="2533" t="s">
        <v>9272</v>
      </c>
      <c r="R228" s="3123"/>
      <c r="S228" s="3457"/>
      <c r="T228" s="3438" t="str">
        <f t="shared" si="6"/>
        <v>Please complete all cells in row</v>
      </c>
      <c r="U228" s="3116">
        <v>0</v>
      </c>
    </row>
    <row r="229" spans="2:21" ht="15.75" customHeight="1">
      <c r="B229" s="3706"/>
      <c r="C229" s="3658"/>
      <c r="D229" s="3658"/>
      <c r="E229" s="3658"/>
      <c r="F229" s="3658"/>
      <c r="G229" s="3658"/>
      <c r="H229" s="2530" t="s">
        <v>4969</v>
      </c>
      <c r="I229" s="2530">
        <v>1</v>
      </c>
      <c r="J229" s="2535"/>
      <c r="K229" s="2535"/>
      <c r="L229" s="2535"/>
      <c r="M229" s="2535"/>
      <c r="N229" s="2535"/>
      <c r="O229" s="2536">
        <f t="shared" si="7"/>
        <v>0</v>
      </c>
      <c r="P229" s="2534"/>
      <c r="Q229" s="2533" t="s">
        <v>9273</v>
      </c>
      <c r="R229" s="3123"/>
      <c r="S229" s="3457"/>
      <c r="T229" s="3438" t="str">
        <f t="shared" si="6"/>
        <v>Please complete all cells in row</v>
      </c>
      <c r="U229" s="3116">
        <v>0</v>
      </c>
    </row>
    <row r="230" spans="2:21" ht="15.75" customHeight="1">
      <c r="B230" s="3706"/>
      <c r="C230" s="3658"/>
      <c r="D230" s="3658"/>
      <c r="E230" s="3658"/>
      <c r="F230" s="3658"/>
      <c r="G230" s="3658"/>
      <c r="H230" s="2530" t="s">
        <v>4969</v>
      </c>
      <c r="I230" s="2530">
        <v>1</v>
      </c>
      <c r="J230" s="2535"/>
      <c r="K230" s="2535"/>
      <c r="L230" s="2535"/>
      <c r="M230" s="2535"/>
      <c r="N230" s="2535"/>
      <c r="O230" s="2536">
        <f t="shared" si="7"/>
        <v>0</v>
      </c>
      <c r="P230" s="2534"/>
      <c r="Q230" s="2533" t="s">
        <v>9274</v>
      </c>
      <c r="R230" s="3123"/>
      <c r="S230" s="3457"/>
      <c r="T230" s="3438" t="str">
        <f t="shared" si="6"/>
        <v>Please complete all cells in row</v>
      </c>
      <c r="U230" s="3116">
        <v>0</v>
      </c>
    </row>
    <row r="231" spans="2:21" ht="15.75" customHeight="1">
      <c r="B231" s="3706"/>
      <c r="C231" s="3658"/>
      <c r="D231" s="3658"/>
      <c r="E231" s="3658"/>
      <c r="F231" s="3658"/>
      <c r="G231" s="3658"/>
      <c r="H231" s="2530" t="s">
        <v>4969</v>
      </c>
      <c r="I231" s="2530">
        <v>1</v>
      </c>
      <c r="J231" s="2535"/>
      <c r="K231" s="2535"/>
      <c r="L231" s="2535"/>
      <c r="M231" s="2535"/>
      <c r="N231" s="2535"/>
      <c r="O231" s="2536">
        <f t="shared" si="7"/>
        <v>0</v>
      </c>
      <c r="P231" s="2534"/>
      <c r="Q231" s="2533" t="s">
        <v>9275</v>
      </c>
      <c r="R231" s="3123"/>
      <c r="S231" s="3457"/>
      <c r="T231" s="3438" t="str">
        <f t="shared" si="6"/>
        <v>Please complete all cells in row</v>
      </c>
      <c r="U231" s="3116">
        <v>0</v>
      </c>
    </row>
    <row r="232" spans="2:21" ht="15.75" customHeight="1">
      <c r="B232" s="3706"/>
      <c r="C232" s="3658"/>
      <c r="D232" s="3658"/>
      <c r="E232" s="3658"/>
      <c r="F232" s="3658"/>
      <c r="G232" s="3658"/>
      <c r="H232" s="2530" t="s">
        <v>4969</v>
      </c>
      <c r="I232" s="2530">
        <v>1</v>
      </c>
      <c r="J232" s="2535"/>
      <c r="K232" s="2535"/>
      <c r="L232" s="2535"/>
      <c r="M232" s="2535"/>
      <c r="N232" s="2535"/>
      <c r="O232" s="2536">
        <f t="shared" si="7"/>
        <v>0</v>
      </c>
      <c r="P232" s="2534"/>
      <c r="Q232" s="2533" t="s">
        <v>9276</v>
      </c>
      <c r="R232" s="3123"/>
      <c r="S232" s="3457"/>
      <c r="T232" s="3438" t="str">
        <f t="shared" si="6"/>
        <v>Please complete all cells in row</v>
      </c>
      <c r="U232" s="3116">
        <v>0</v>
      </c>
    </row>
    <row r="233" spans="2:21" ht="15.75" customHeight="1">
      <c r="B233" s="3706"/>
      <c r="C233" s="3658"/>
      <c r="D233" s="3658"/>
      <c r="E233" s="3658"/>
      <c r="F233" s="3658"/>
      <c r="G233" s="3658"/>
      <c r="H233" s="2530" t="s">
        <v>4969</v>
      </c>
      <c r="I233" s="2530">
        <v>1</v>
      </c>
      <c r="J233" s="2535"/>
      <c r="K233" s="2535"/>
      <c r="L233" s="2535"/>
      <c r="M233" s="2535"/>
      <c r="N233" s="2535"/>
      <c r="O233" s="2536">
        <f t="shared" si="7"/>
        <v>0</v>
      </c>
      <c r="P233" s="2534"/>
      <c r="Q233" s="2533" t="s">
        <v>9277</v>
      </c>
      <c r="R233" s="3123"/>
      <c r="S233" s="3457"/>
      <c r="T233" s="3438" t="str">
        <f t="shared" si="6"/>
        <v>Please complete all cells in row</v>
      </c>
      <c r="U233" s="3116">
        <v>0</v>
      </c>
    </row>
    <row r="234" spans="2:21" ht="15.75" customHeight="1">
      <c r="B234" s="3706"/>
      <c r="C234" s="3658"/>
      <c r="D234" s="3658"/>
      <c r="E234" s="3658"/>
      <c r="F234" s="3658"/>
      <c r="G234" s="3658"/>
      <c r="H234" s="2530" t="s">
        <v>4969</v>
      </c>
      <c r="I234" s="2530">
        <v>1</v>
      </c>
      <c r="J234" s="2535"/>
      <c r="K234" s="2535"/>
      <c r="L234" s="2535"/>
      <c r="M234" s="2535"/>
      <c r="N234" s="2535"/>
      <c r="O234" s="2536">
        <f t="shared" si="7"/>
        <v>0</v>
      </c>
      <c r="P234" s="2534"/>
      <c r="Q234" s="2533" t="s">
        <v>9278</v>
      </c>
      <c r="R234" s="3123"/>
      <c r="S234" s="3457"/>
      <c r="T234" s="3438" t="str">
        <f t="shared" si="6"/>
        <v>Please complete all cells in row</v>
      </c>
      <c r="U234" s="3116">
        <v>0</v>
      </c>
    </row>
    <row r="235" spans="2:21" ht="15.75" customHeight="1">
      <c r="B235" s="3706"/>
      <c r="C235" s="3658"/>
      <c r="D235" s="3658"/>
      <c r="E235" s="3658"/>
      <c r="F235" s="3658"/>
      <c r="G235" s="3658"/>
      <c r="H235" s="2530" t="s">
        <v>4969</v>
      </c>
      <c r="I235" s="2530">
        <v>1</v>
      </c>
      <c r="J235" s="2535"/>
      <c r="K235" s="2535"/>
      <c r="L235" s="2535"/>
      <c r="M235" s="2535"/>
      <c r="N235" s="2535"/>
      <c r="O235" s="2536">
        <f t="shared" si="7"/>
        <v>0</v>
      </c>
      <c r="P235" s="2534"/>
      <c r="Q235" s="2533" t="s">
        <v>9279</v>
      </c>
      <c r="R235" s="3123"/>
      <c r="S235" s="3457"/>
      <c r="T235" s="3438" t="str">
        <f t="shared" si="6"/>
        <v>Please complete all cells in row</v>
      </c>
      <c r="U235" s="3116">
        <v>0</v>
      </c>
    </row>
    <row r="236" spans="2:21" ht="15.75" customHeight="1">
      <c r="B236" s="3706"/>
      <c r="C236" s="3658"/>
      <c r="D236" s="3658"/>
      <c r="E236" s="3658"/>
      <c r="F236" s="3658"/>
      <c r="G236" s="3658"/>
      <c r="H236" s="2530" t="s">
        <v>4969</v>
      </c>
      <c r="I236" s="2530">
        <v>1</v>
      </c>
      <c r="J236" s="2535"/>
      <c r="K236" s="2535"/>
      <c r="L236" s="2535"/>
      <c r="M236" s="2535"/>
      <c r="N236" s="2535"/>
      <c r="O236" s="2536">
        <f t="shared" si="7"/>
        <v>0</v>
      </c>
      <c r="P236" s="2534"/>
      <c r="Q236" s="2533" t="s">
        <v>9280</v>
      </c>
      <c r="R236" s="3123"/>
      <c r="S236" s="3457"/>
      <c r="T236" s="3438" t="str">
        <f t="shared" si="6"/>
        <v>Please complete all cells in row</v>
      </c>
      <c r="U236" s="3116">
        <v>0</v>
      </c>
    </row>
    <row r="237" spans="2:21" ht="15.75" customHeight="1">
      <c r="B237" s="3706"/>
      <c r="C237" s="3658"/>
      <c r="D237" s="3658"/>
      <c r="E237" s="3658"/>
      <c r="F237" s="3658"/>
      <c r="G237" s="3658"/>
      <c r="H237" s="2530" t="s">
        <v>4969</v>
      </c>
      <c r="I237" s="2530">
        <v>1</v>
      </c>
      <c r="J237" s="2535"/>
      <c r="K237" s="2535"/>
      <c r="L237" s="2535"/>
      <c r="M237" s="2535"/>
      <c r="N237" s="2535"/>
      <c r="O237" s="2536">
        <f t="shared" si="7"/>
        <v>0</v>
      </c>
      <c r="P237" s="2534"/>
      <c r="Q237" s="2533" t="s">
        <v>9281</v>
      </c>
      <c r="R237" s="3123"/>
      <c r="S237" s="3457"/>
      <c r="T237" s="3438" t="str">
        <f t="shared" si="6"/>
        <v>Please complete all cells in row</v>
      </c>
      <c r="U237" s="3116">
        <v>0</v>
      </c>
    </row>
    <row r="238" spans="2:21" ht="15.75" customHeight="1">
      <c r="B238" s="3706"/>
      <c r="C238" s="3658"/>
      <c r="D238" s="3658"/>
      <c r="E238" s="3658"/>
      <c r="F238" s="3658"/>
      <c r="G238" s="3658"/>
      <c r="H238" s="2530" t="s">
        <v>4969</v>
      </c>
      <c r="I238" s="2530">
        <v>1</v>
      </c>
      <c r="J238" s="2535"/>
      <c r="K238" s="2535"/>
      <c r="L238" s="2535"/>
      <c r="M238" s="2535"/>
      <c r="N238" s="2535"/>
      <c r="O238" s="2536">
        <f t="shared" si="7"/>
        <v>0</v>
      </c>
      <c r="P238" s="2534"/>
      <c r="Q238" s="2533" t="s">
        <v>9282</v>
      </c>
      <c r="R238" s="3123"/>
      <c r="S238" s="3457"/>
      <c r="T238" s="3438" t="str">
        <f t="shared" si="6"/>
        <v>Please complete all cells in row</v>
      </c>
      <c r="U238" s="3116">
        <v>0</v>
      </c>
    </row>
    <row r="239" spans="2:21" ht="15.75" customHeight="1">
      <c r="B239" s="3706"/>
      <c r="C239" s="3658"/>
      <c r="D239" s="3658"/>
      <c r="E239" s="3658"/>
      <c r="F239" s="3658"/>
      <c r="G239" s="3658"/>
      <c r="H239" s="2530" t="s">
        <v>4969</v>
      </c>
      <c r="I239" s="2530">
        <v>1</v>
      </c>
      <c r="J239" s="2535"/>
      <c r="K239" s="2535"/>
      <c r="L239" s="2535"/>
      <c r="M239" s="2535"/>
      <c r="N239" s="2535"/>
      <c r="O239" s="2536">
        <f t="shared" si="7"/>
        <v>0</v>
      </c>
      <c r="P239" s="2534"/>
      <c r="Q239" s="2533" t="s">
        <v>9283</v>
      </c>
      <c r="R239" s="3123"/>
      <c r="S239" s="3457"/>
      <c r="T239" s="3438" t="str">
        <f t="shared" si="6"/>
        <v>Please complete all cells in row</v>
      </c>
      <c r="U239" s="3116">
        <v>0</v>
      </c>
    </row>
    <row r="240" spans="2:21" ht="15.75" customHeight="1">
      <c r="B240" s="3706"/>
      <c r="C240" s="3658"/>
      <c r="D240" s="3658"/>
      <c r="E240" s="3658"/>
      <c r="F240" s="3658"/>
      <c r="G240" s="3658"/>
      <c r="H240" s="2530" t="s">
        <v>4969</v>
      </c>
      <c r="I240" s="2530">
        <v>1</v>
      </c>
      <c r="J240" s="2535"/>
      <c r="K240" s="2535"/>
      <c r="L240" s="2535"/>
      <c r="M240" s="2535"/>
      <c r="N240" s="2535"/>
      <c r="O240" s="2536">
        <f t="shared" si="7"/>
        <v>0</v>
      </c>
      <c r="P240" s="2534"/>
      <c r="Q240" s="2533" t="s">
        <v>9284</v>
      </c>
      <c r="R240" s="3123"/>
      <c r="S240" s="3457"/>
      <c r="T240" s="3438" t="str">
        <f t="shared" si="6"/>
        <v>Please complete all cells in row</v>
      </c>
      <c r="U240" s="3116">
        <v>0</v>
      </c>
    </row>
    <row r="241" spans="2:21" ht="15.75" customHeight="1">
      <c r="B241" s="3706"/>
      <c r="C241" s="3658"/>
      <c r="D241" s="3658"/>
      <c r="E241" s="3658"/>
      <c r="F241" s="3658"/>
      <c r="G241" s="3658"/>
      <c r="H241" s="2530" t="s">
        <v>4969</v>
      </c>
      <c r="I241" s="2530">
        <v>1</v>
      </c>
      <c r="J241" s="2535"/>
      <c r="K241" s="2535"/>
      <c r="L241" s="2535"/>
      <c r="M241" s="2535"/>
      <c r="N241" s="2535"/>
      <c r="O241" s="2536">
        <f t="shared" si="7"/>
        <v>0</v>
      </c>
      <c r="P241" s="2534"/>
      <c r="Q241" s="2533" t="s">
        <v>9285</v>
      </c>
      <c r="R241" s="3123"/>
      <c r="S241" s="3457"/>
      <c r="T241" s="3438" t="str">
        <f t="shared" si="6"/>
        <v>Please complete all cells in row</v>
      </c>
      <c r="U241" s="3116">
        <v>0</v>
      </c>
    </row>
    <row r="242" spans="2:21" ht="15.75" customHeight="1">
      <c r="B242" s="3706"/>
      <c r="C242" s="3658"/>
      <c r="D242" s="3658"/>
      <c r="E242" s="3658"/>
      <c r="F242" s="3658"/>
      <c r="G242" s="3658"/>
      <c r="H242" s="2530" t="s">
        <v>4969</v>
      </c>
      <c r="I242" s="2530">
        <v>1</v>
      </c>
      <c r="J242" s="2535"/>
      <c r="K242" s="2535"/>
      <c r="L242" s="2535"/>
      <c r="M242" s="2535"/>
      <c r="N242" s="2535"/>
      <c r="O242" s="2536">
        <f t="shared" si="7"/>
        <v>0</v>
      </c>
      <c r="P242" s="2534"/>
      <c r="Q242" s="2533" t="s">
        <v>9286</v>
      </c>
      <c r="R242" s="3123"/>
      <c r="S242" s="3457"/>
      <c r="T242" s="3438" t="str">
        <f t="shared" si="6"/>
        <v>Please complete all cells in row</v>
      </c>
      <c r="U242" s="3116">
        <v>0</v>
      </c>
    </row>
    <row r="243" spans="2:21" ht="15.75" customHeight="1">
      <c r="B243" s="3706"/>
      <c r="C243" s="3658"/>
      <c r="D243" s="3658"/>
      <c r="E243" s="3658"/>
      <c r="F243" s="3658"/>
      <c r="G243" s="3658"/>
      <c r="H243" s="2530" t="s">
        <v>4969</v>
      </c>
      <c r="I243" s="2530">
        <v>1</v>
      </c>
      <c r="J243" s="2535"/>
      <c r="K243" s="2535"/>
      <c r="L243" s="2535"/>
      <c r="M243" s="2535"/>
      <c r="N243" s="2535"/>
      <c r="O243" s="2536">
        <f t="shared" si="7"/>
        <v>0</v>
      </c>
      <c r="P243" s="2534"/>
      <c r="Q243" s="2533" t="s">
        <v>9287</v>
      </c>
      <c r="R243" s="3123"/>
      <c r="S243" s="3457"/>
      <c r="T243" s="3438" t="str">
        <f t="shared" si="6"/>
        <v>Please complete all cells in row</v>
      </c>
      <c r="U243" s="3116">
        <v>0</v>
      </c>
    </row>
    <row r="244" spans="2:21" ht="15.75" customHeight="1">
      <c r="B244" s="3706"/>
      <c r="C244" s="3658"/>
      <c r="D244" s="3658"/>
      <c r="E244" s="3658"/>
      <c r="F244" s="3658"/>
      <c r="G244" s="3658"/>
      <c r="H244" s="2530" t="s">
        <v>4969</v>
      </c>
      <c r="I244" s="2530">
        <v>1</v>
      </c>
      <c r="J244" s="2535"/>
      <c r="K244" s="2535"/>
      <c r="L244" s="2535"/>
      <c r="M244" s="2535"/>
      <c r="N244" s="2535"/>
      <c r="O244" s="2536">
        <f t="shared" si="7"/>
        <v>0</v>
      </c>
      <c r="P244" s="2534"/>
      <c r="Q244" s="2533" t="s">
        <v>9288</v>
      </c>
      <c r="R244" s="3123"/>
      <c r="S244" s="3457"/>
      <c r="T244" s="3438" t="str">
        <f t="shared" si="6"/>
        <v>Please complete all cells in row</v>
      </c>
      <c r="U244" s="3116">
        <v>0</v>
      </c>
    </row>
    <row r="245" spans="2:21" ht="15.75" customHeight="1">
      <c r="B245" s="3706"/>
      <c r="C245" s="3658"/>
      <c r="D245" s="3658"/>
      <c r="E245" s="3658"/>
      <c r="F245" s="3658"/>
      <c r="G245" s="3658"/>
      <c r="H245" s="2530" t="s">
        <v>4969</v>
      </c>
      <c r="I245" s="2530">
        <v>1</v>
      </c>
      <c r="J245" s="2535"/>
      <c r="K245" s="2535"/>
      <c r="L245" s="2535"/>
      <c r="M245" s="2535"/>
      <c r="N245" s="2535"/>
      <c r="O245" s="2536">
        <f t="shared" si="7"/>
        <v>0</v>
      </c>
      <c r="P245" s="2534"/>
      <c r="Q245" s="2533" t="s">
        <v>9289</v>
      </c>
      <c r="R245" s="3123"/>
      <c r="S245" s="3457"/>
      <c r="T245" s="3438" t="str">
        <f t="shared" si="6"/>
        <v>Please complete all cells in row</v>
      </c>
      <c r="U245" s="3116">
        <v>0</v>
      </c>
    </row>
    <row r="246" spans="2:21" ht="15.75" customHeight="1">
      <c r="B246" s="3706"/>
      <c r="C246" s="3658"/>
      <c r="D246" s="3658"/>
      <c r="E246" s="3658"/>
      <c r="F246" s="3658"/>
      <c r="G246" s="3658"/>
      <c r="H246" s="2530" t="s">
        <v>4969</v>
      </c>
      <c r="I246" s="2530">
        <v>1</v>
      </c>
      <c r="J246" s="2535"/>
      <c r="K246" s="2535"/>
      <c r="L246" s="2535"/>
      <c r="M246" s="2535"/>
      <c r="N246" s="2535"/>
      <c r="O246" s="2536">
        <f t="shared" si="7"/>
        <v>0</v>
      </c>
      <c r="P246" s="2534"/>
      <c r="Q246" s="2533" t="s">
        <v>9290</v>
      </c>
      <c r="R246" s="3123"/>
      <c r="S246" s="3457"/>
      <c r="T246" s="3438" t="str">
        <f t="shared" si="6"/>
        <v>Please complete all cells in row</v>
      </c>
      <c r="U246" s="3116">
        <v>0</v>
      </c>
    </row>
    <row r="247" spans="2:21" ht="15.75" customHeight="1">
      <c r="B247" s="3706"/>
      <c r="C247" s="3658"/>
      <c r="D247" s="3658"/>
      <c r="E247" s="3658"/>
      <c r="F247" s="3658"/>
      <c r="G247" s="3658"/>
      <c r="H247" s="2530" t="s">
        <v>4969</v>
      </c>
      <c r="I247" s="2530">
        <v>1</v>
      </c>
      <c r="J247" s="2535"/>
      <c r="K247" s="2535"/>
      <c r="L247" s="2535"/>
      <c r="M247" s="2535"/>
      <c r="N247" s="2535"/>
      <c r="O247" s="2536">
        <f t="shared" si="7"/>
        <v>0</v>
      </c>
      <c r="P247" s="2534"/>
      <c r="Q247" s="2533" t="s">
        <v>9291</v>
      </c>
      <c r="R247" s="3123"/>
      <c r="S247" s="3457"/>
      <c r="T247" s="3438" t="str">
        <f t="shared" si="6"/>
        <v>Please complete all cells in row</v>
      </c>
      <c r="U247" s="3116">
        <v>0</v>
      </c>
    </row>
    <row r="248" spans="2:21" ht="15.75" customHeight="1">
      <c r="B248" s="3706"/>
      <c r="C248" s="3658"/>
      <c r="D248" s="3658"/>
      <c r="E248" s="3658"/>
      <c r="F248" s="3658"/>
      <c r="G248" s="3658"/>
      <c r="H248" s="2530" t="s">
        <v>4969</v>
      </c>
      <c r="I248" s="2530">
        <v>1</v>
      </c>
      <c r="J248" s="2535"/>
      <c r="K248" s="2535"/>
      <c r="L248" s="2535"/>
      <c r="M248" s="2535"/>
      <c r="N248" s="2535"/>
      <c r="O248" s="2536">
        <f t="shared" si="7"/>
        <v>0</v>
      </c>
      <c r="P248" s="2534"/>
      <c r="Q248" s="2533" t="s">
        <v>9292</v>
      </c>
      <c r="R248" s="3123"/>
      <c r="S248" s="3457"/>
      <c r="T248" s="3438" t="str">
        <f t="shared" si="6"/>
        <v>Please complete all cells in row</v>
      </c>
      <c r="U248" s="3116">
        <v>0</v>
      </c>
    </row>
    <row r="249" spans="2:21" ht="15.75" customHeight="1">
      <c r="B249" s="3706"/>
      <c r="C249" s="3658"/>
      <c r="D249" s="3658"/>
      <c r="E249" s="3658"/>
      <c r="F249" s="3658"/>
      <c r="G249" s="3658"/>
      <c r="H249" s="2530" t="s">
        <v>4969</v>
      </c>
      <c r="I249" s="2530">
        <v>1</v>
      </c>
      <c r="J249" s="2535"/>
      <c r="K249" s="2535"/>
      <c r="L249" s="2535"/>
      <c r="M249" s="2535"/>
      <c r="N249" s="2535"/>
      <c r="O249" s="2536">
        <f t="shared" si="7"/>
        <v>0</v>
      </c>
      <c r="P249" s="2534"/>
      <c r="Q249" s="2533" t="s">
        <v>9293</v>
      </c>
      <c r="R249" s="3123"/>
      <c r="S249" s="3457"/>
      <c r="T249" s="3438" t="str">
        <f t="shared" si="6"/>
        <v>Please complete all cells in row</v>
      </c>
      <c r="U249" s="3116">
        <v>0</v>
      </c>
    </row>
    <row r="250" spans="2:21" ht="15.75" customHeight="1">
      <c r="B250" s="3706"/>
      <c r="C250" s="3658"/>
      <c r="D250" s="3658"/>
      <c r="E250" s="3658"/>
      <c r="F250" s="3658"/>
      <c r="G250" s="3658"/>
      <c r="H250" s="2530" t="s">
        <v>4969</v>
      </c>
      <c r="I250" s="2530">
        <v>1</v>
      </c>
      <c r="J250" s="2535"/>
      <c r="K250" s="2535"/>
      <c r="L250" s="2535"/>
      <c r="M250" s="2535"/>
      <c r="N250" s="2535"/>
      <c r="O250" s="2536">
        <f t="shared" si="7"/>
        <v>0</v>
      </c>
      <c r="P250" s="2534"/>
      <c r="Q250" s="2533" t="s">
        <v>9294</v>
      </c>
      <c r="R250" s="3123"/>
      <c r="S250" s="3457"/>
      <c r="T250" s="3438" t="str">
        <f t="shared" si="6"/>
        <v>Please complete all cells in row</v>
      </c>
      <c r="U250" s="3116">
        <v>0</v>
      </c>
    </row>
    <row r="251" spans="2:21" ht="15.75" customHeight="1">
      <c r="B251" s="3706"/>
      <c r="C251" s="3658"/>
      <c r="D251" s="3658"/>
      <c r="E251" s="3658"/>
      <c r="F251" s="3658"/>
      <c r="G251" s="3658"/>
      <c r="H251" s="2530" t="s">
        <v>4969</v>
      </c>
      <c r="I251" s="2530">
        <v>1</v>
      </c>
      <c r="J251" s="2535"/>
      <c r="K251" s="2535"/>
      <c r="L251" s="2535"/>
      <c r="M251" s="2535"/>
      <c r="N251" s="2535"/>
      <c r="O251" s="2536">
        <f t="shared" si="7"/>
        <v>0</v>
      </c>
      <c r="P251" s="2534"/>
      <c r="Q251" s="2533" t="s">
        <v>9295</v>
      </c>
      <c r="R251" s="3123"/>
      <c r="S251" s="3457"/>
      <c r="T251" s="3438" t="str">
        <f t="shared" si="6"/>
        <v>Please complete all cells in row</v>
      </c>
      <c r="U251" s="3116">
        <v>0</v>
      </c>
    </row>
    <row r="252" spans="2:21" ht="15.75" customHeight="1">
      <c r="B252" s="3706"/>
      <c r="C252" s="3658"/>
      <c r="D252" s="3658"/>
      <c r="E252" s="3658"/>
      <c r="F252" s="3658"/>
      <c r="G252" s="3658"/>
      <c r="H252" s="2530" t="s">
        <v>4969</v>
      </c>
      <c r="I252" s="2530">
        <v>1</v>
      </c>
      <c r="J252" s="2535"/>
      <c r="K252" s="2535"/>
      <c r="L252" s="2535"/>
      <c r="M252" s="2535"/>
      <c r="N252" s="2535"/>
      <c r="O252" s="2536">
        <f t="shared" si="7"/>
        <v>0</v>
      </c>
      <c r="P252" s="2534"/>
      <c r="Q252" s="2533" t="s">
        <v>9296</v>
      </c>
      <c r="R252" s="3123"/>
      <c r="S252" s="3457"/>
      <c r="T252" s="3438" t="str">
        <f t="shared" si="6"/>
        <v>Please complete all cells in row</v>
      </c>
      <c r="U252" s="3116">
        <v>0</v>
      </c>
    </row>
    <row r="253" spans="2:21" ht="15.75" customHeight="1">
      <c r="B253" s="3706"/>
      <c r="C253" s="3658"/>
      <c r="D253" s="3658"/>
      <c r="E253" s="3658"/>
      <c r="F253" s="3658"/>
      <c r="G253" s="3658"/>
      <c r="H253" s="2530" t="s">
        <v>4969</v>
      </c>
      <c r="I253" s="2530">
        <v>1</v>
      </c>
      <c r="J253" s="2535"/>
      <c r="K253" s="2535"/>
      <c r="L253" s="2535"/>
      <c r="M253" s="2535"/>
      <c r="N253" s="2535"/>
      <c r="O253" s="2536">
        <f t="shared" si="7"/>
        <v>0</v>
      </c>
      <c r="P253" s="2534"/>
      <c r="Q253" s="2533" t="s">
        <v>9297</v>
      </c>
      <c r="R253" s="3123"/>
      <c r="S253" s="3457"/>
      <c r="T253" s="3438" t="str">
        <f t="shared" si="6"/>
        <v>Please complete all cells in row</v>
      </c>
      <c r="U253" s="3116">
        <v>0</v>
      </c>
    </row>
    <row r="254" spans="2:21" ht="15.75" customHeight="1">
      <c r="B254" s="3706"/>
      <c r="C254" s="3658"/>
      <c r="D254" s="3658"/>
      <c r="E254" s="3658"/>
      <c r="F254" s="3658"/>
      <c r="G254" s="3658"/>
      <c r="H254" s="2530" t="s">
        <v>4969</v>
      </c>
      <c r="I254" s="2530">
        <v>1</v>
      </c>
      <c r="J254" s="2535"/>
      <c r="K254" s="2535"/>
      <c r="L254" s="2535"/>
      <c r="M254" s="2535"/>
      <c r="N254" s="2535"/>
      <c r="O254" s="2536">
        <f t="shared" si="7"/>
        <v>0</v>
      </c>
      <c r="P254" s="2534"/>
      <c r="Q254" s="2533" t="s">
        <v>9298</v>
      </c>
      <c r="R254" s="3123"/>
      <c r="S254" s="3457"/>
      <c r="T254" s="3438" t="str">
        <f t="shared" si="6"/>
        <v>Please complete all cells in row</v>
      </c>
      <c r="U254" s="3116">
        <v>0</v>
      </c>
    </row>
    <row r="255" spans="2:21" ht="15.75" customHeight="1">
      <c r="B255" s="3706"/>
      <c r="C255" s="3658"/>
      <c r="D255" s="3658"/>
      <c r="E255" s="3658"/>
      <c r="F255" s="3658"/>
      <c r="G255" s="3658"/>
      <c r="H255" s="2530" t="s">
        <v>4969</v>
      </c>
      <c r="I255" s="2530">
        <v>1</v>
      </c>
      <c r="J255" s="2535"/>
      <c r="K255" s="2535"/>
      <c r="L255" s="2535"/>
      <c r="M255" s="2535"/>
      <c r="N255" s="2535"/>
      <c r="O255" s="2536">
        <f t="shared" si="7"/>
        <v>0</v>
      </c>
      <c r="P255" s="2534"/>
      <c r="Q255" s="2533" t="s">
        <v>9299</v>
      </c>
      <c r="R255" s="3123"/>
      <c r="S255" s="3457"/>
      <c r="T255" s="3438" t="str">
        <f t="shared" si="6"/>
        <v>Please complete all cells in row</v>
      </c>
      <c r="U255" s="3116">
        <v>0</v>
      </c>
    </row>
    <row r="256" spans="2:21" ht="15.75" customHeight="1">
      <c r="B256" s="3706"/>
      <c r="C256" s="3658"/>
      <c r="D256" s="3658"/>
      <c r="E256" s="3658"/>
      <c r="F256" s="3658"/>
      <c r="G256" s="3658"/>
      <c r="H256" s="2530" t="s">
        <v>4969</v>
      </c>
      <c r="I256" s="2530">
        <v>1</v>
      </c>
      <c r="J256" s="2535"/>
      <c r="K256" s="2535"/>
      <c r="L256" s="2535"/>
      <c r="M256" s="2535"/>
      <c r="N256" s="2535"/>
      <c r="O256" s="2536">
        <f t="shared" si="7"/>
        <v>0</v>
      </c>
      <c r="P256" s="2534"/>
      <c r="Q256" s="2533" t="s">
        <v>9300</v>
      </c>
      <c r="R256" s="3123"/>
      <c r="S256" s="3457"/>
      <c r="T256" s="3438" t="str">
        <f t="shared" si="6"/>
        <v>Please complete all cells in row</v>
      </c>
      <c r="U256" s="3116">
        <v>0</v>
      </c>
    </row>
    <row r="257" spans="2:21" ht="15.75" customHeight="1">
      <c r="B257" s="3706"/>
      <c r="C257" s="3658"/>
      <c r="D257" s="3658"/>
      <c r="E257" s="3658"/>
      <c r="F257" s="3658"/>
      <c r="G257" s="3658"/>
      <c r="H257" s="2530" t="s">
        <v>4969</v>
      </c>
      <c r="I257" s="2530">
        <v>1</v>
      </c>
      <c r="J257" s="2535"/>
      <c r="K257" s="2535"/>
      <c r="L257" s="2535"/>
      <c r="M257" s="2535"/>
      <c r="N257" s="2535"/>
      <c r="O257" s="2536">
        <f t="shared" si="7"/>
        <v>0</v>
      </c>
      <c r="P257" s="2534"/>
      <c r="Q257" s="2533" t="s">
        <v>9301</v>
      </c>
      <c r="R257" s="3123"/>
      <c r="S257" s="3457"/>
      <c r="T257" s="3438" t="str">
        <f t="shared" si="6"/>
        <v>Please complete all cells in row</v>
      </c>
      <c r="U257" s="3116">
        <v>0</v>
      </c>
    </row>
    <row r="258" spans="2:21" ht="15.75" customHeight="1">
      <c r="B258" s="3706"/>
      <c r="C258" s="3658"/>
      <c r="D258" s="3658"/>
      <c r="E258" s="3658"/>
      <c r="F258" s="3658"/>
      <c r="G258" s="3658"/>
      <c r="H258" s="2530" t="s">
        <v>4969</v>
      </c>
      <c r="I258" s="2530">
        <v>1</v>
      </c>
      <c r="J258" s="2535"/>
      <c r="K258" s="2535"/>
      <c r="L258" s="2535"/>
      <c r="M258" s="2535"/>
      <c r="N258" s="2535"/>
      <c r="O258" s="2536">
        <f t="shared" si="7"/>
        <v>0</v>
      </c>
      <c r="P258" s="2534"/>
      <c r="Q258" s="2533" t="s">
        <v>9302</v>
      </c>
      <c r="R258" s="3123"/>
      <c r="S258" s="3457"/>
      <c r="T258" s="3438" t="str">
        <f t="shared" si="6"/>
        <v>Please complete all cells in row</v>
      </c>
      <c r="U258" s="3116">
        <v>0</v>
      </c>
    </row>
    <row r="259" spans="2:21" ht="15.75" customHeight="1">
      <c r="B259" s="3706"/>
      <c r="C259" s="3658"/>
      <c r="D259" s="3658"/>
      <c r="E259" s="3658"/>
      <c r="F259" s="3658"/>
      <c r="G259" s="3658"/>
      <c r="H259" s="2530" t="s">
        <v>4969</v>
      </c>
      <c r="I259" s="2530">
        <v>1</v>
      </c>
      <c r="J259" s="2535"/>
      <c r="K259" s="2535"/>
      <c r="L259" s="2535"/>
      <c r="M259" s="2535"/>
      <c r="N259" s="2535"/>
      <c r="O259" s="2536">
        <f t="shared" si="7"/>
        <v>0</v>
      </c>
      <c r="P259" s="2534"/>
      <c r="Q259" s="2533" t="s">
        <v>9303</v>
      </c>
      <c r="R259" s="3123"/>
      <c r="S259" s="3457"/>
      <c r="T259" s="3438" t="str">
        <f t="shared" si="6"/>
        <v>Please complete all cells in row</v>
      </c>
      <c r="U259" s="3116">
        <v>0</v>
      </c>
    </row>
    <row r="260" spans="2:21" ht="15.75" customHeight="1">
      <c r="B260" s="3706"/>
      <c r="C260" s="3658"/>
      <c r="D260" s="3658"/>
      <c r="E260" s="3658"/>
      <c r="F260" s="3658"/>
      <c r="G260" s="3658"/>
      <c r="H260" s="2530" t="s">
        <v>4969</v>
      </c>
      <c r="I260" s="2530">
        <v>1</v>
      </c>
      <c r="J260" s="2535"/>
      <c r="K260" s="2535"/>
      <c r="L260" s="2535"/>
      <c r="M260" s="2535"/>
      <c r="N260" s="2535"/>
      <c r="O260" s="2536">
        <f t="shared" si="7"/>
        <v>0</v>
      </c>
      <c r="P260" s="2534"/>
      <c r="Q260" s="2533" t="s">
        <v>9304</v>
      </c>
      <c r="R260" s="3123"/>
      <c r="S260" s="3457"/>
      <c r="T260" s="3438" t="str">
        <f t="shared" si="6"/>
        <v>Please complete all cells in row</v>
      </c>
      <c r="U260" s="3116">
        <v>0</v>
      </c>
    </row>
    <row r="261" spans="2:21" ht="15.75" customHeight="1">
      <c r="B261" s="3706"/>
      <c r="C261" s="3658"/>
      <c r="D261" s="3658"/>
      <c r="E261" s="3658"/>
      <c r="F261" s="3658"/>
      <c r="G261" s="3658"/>
      <c r="H261" s="2530" t="s">
        <v>4969</v>
      </c>
      <c r="I261" s="2530">
        <v>1</v>
      </c>
      <c r="J261" s="2535"/>
      <c r="K261" s="2535"/>
      <c r="L261" s="2535"/>
      <c r="M261" s="2535"/>
      <c r="N261" s="2535"/>
      <c r="O261" s="2536">
        <f t="shared" si="7"/>
        <v>0</v>
      </c>
      <c r="P261" s="2534"/>
      <c r="Q261" s="2533" t="s">
        <v>9305</v>
      </c>
      <c r="R261" s="3123"/>
      <c r="S261" s="3457"/>
      <c r="T261" s="3438" t="str">
        <f t="shared" si="6"/>
        <v>Please complete all cells in row</v>
      </c>
      <c r="U261" s="3116">
        <v>0</v>
      </c>
    </row>
    <row r="262" spans="2:21" ht="15.75" customHeight="1">
      <c r="B262" s="3706"/>
      <c r="C262" s="3658"/>
      <c r="D262" s="3658"/>
      <c r="E262" s="3658"/>
      <c r="F262" s="3658"/>
      <c r="G262" s="3658"/>
      <c r="H262" s="2530" t="s">
        <v>4969</v>
      </c>
      <c r="I262" s="2530">
        <v>1</v>
      </c>
      <c r="J262" s="2535"/>
      <c r="K262" s="2535"/>
      <c r="L262" s="2535"/>
      <c r="M262" s="2535"/>
      <c r="N262" s="2535"/>
      <c r="O262" s="2536">
        <f t="shared" si="7"/>
        <v>0</v>
      </c>
      <c r="P262" s="2534"/>
      <c r="Q262" s="2533" t="s">
        <v>9306</v>
      </c>
      <c r="R262" s="3123"/>
      <c r="S262" s="3457"/>
      <c r="T262" s="3438" t="str">
        <f t="shared" si="6"/>
        <v>Please complete all cells in row</v>
      </c>
      <c r="U262" s="3116">
        <v>0</v>
      </c>
    </row>
    <row r="263" spans="2:21" ht="15.75" customHeight="1">
      <c r="B263" s="3706"/>
      <c r="C263" s="3658"/>
      <c r="D263" s="3658"/>
      <c r="E263" s="3658"/>
      <c r="F263" s="3658"/>
      <c r="G263" s="3658"/>
      <c r="H263" s="2530" t="s">
        <v>4969</v>
      </c>
      <c r="I263" s="2530">
        <v>1</v>
      </c>
      <c r="J263" s="2535"/>
      <c r="K263" s="2535"/>
      <c r="L263" s="2535"/>
      <c r="M263" s="2535"/>
      <c r="N263" s="2535"/>
      <c r="O263" s="2536">
        <f t="shared" si="7"/>
        <v>0</v>
      </c>
      <c r="P263" s="2534"/>
      <c r="Q263" s="2533" t="s">
        <v>9307</v>
      </c>
      <c r="R263" s="3123"/>
      <c r="S263" s="3457"/>
      <c r="T263" s="3438" t="str">
        <f t="shared" ref="T263:T326" si="8">IF( COUNTBLANK(B263:O263) = U263, 0, rngIncomplete )</f>
        <v>Please complete all cells in row</v>
      </c>
      <c r="U263" s="3116">
        <v>0</v>
      </c>
    </row>
    <row r="264" spans="2:21" ht="15.75" customHeight="1">
      <c r="B264" s="3706"/>
      <c r="C264" s="3658"/>
      <c r="D264" s="3658"/>
      <c r="E264" s="3658"/>
      <c r="F264" s="3658"/>
      <c r="G264" s="3658"/>
      <c r="H264" s="2530" t="s">
        <v>4969</v>
      </c>
      <c r="I264" s="2530">
        <v>1</v>
      </c>
      <c r="J264" s="2535"/>
      <c r="K264" s="2535"/>
      <c r="L264" s="2535"/>
      <c r="M264" s="2535"/>
      <c r="N264" s="2535"/>
      <c r="O264" s="2536">
        <f t="shared" si="7"/>
        <v>0</v>
      </c>
      <c r="P264" s="2534"/>
      <c r="Q264" s="2533" t="s">
        <v>9308</v>
      </c>
      <c r="R264" s="3123"/>
      <c r="S264" s="3457"/>
      <c r="T264" s="3438" t="str">
        <f t="shared" si="8"/>
        <v>Please complete all cells in row</v>
      </c>
      <c r="U264" s="3116">
        <v>0</v>
      </c>
    </row>
    <row r="265" spans="2:21" ht="15.75" customHeight="1">
      <c r="B265" s="3706"/>
      <c r="C265" s="3658"/>
      <c r="D265" s="3658"/>
      <c r="E265" s="3658"/>
      <c r="F265" s="3658"/>
      <c r="G265" s="3658"/>
      <c r="H265" s="2530" t="s">
        <v>4969</v>
      </c>
      <c r="I265" s="2530">
        <v>1</v>
      </c>
      <c r="J265" s="2535"/>
      <c r="K265" s="2535"/>
      <c r="L265" s="2535"/>
      <c r="M265" s="2535"/>
      <c r="N265" s="2535"/>
      <c r="O265" s="2536">
        <f t="shared" ref="O265:O328" si="9">IFERROR(SUM(J265:N265), 0)</f>
        <v>0</v>
      </c>
      <c r="P265" s="2534"/>
      <c r="Q265" s="2533" t="s">
        <v>9309</v>
      </c>
      <c r="R265" s="3123"/>
      <c r="S265" s="3457"/>
      <c r="T265" s="3438" t="str">
        <f t="shared" si="8"/>
        <v>Please complete all cells in row</v>
      </c>
      <c r="U265" s="3116">
        <v>0</v>
      </c>
    </row>
    <row r="266" spans="2:21" ht="15.75" customHeight="1">
      <c r="B266" s="3706"/>
      <c r="C266" s="3658"/>
      <c r="D266" s="3658"/>
      <c r="E266" s="3658"/>
      <c r="F266" s="3658"/>
      <c r="G266" s="3658"/>
      <c r="H266" s="2530" t="s">
        <v>4969</v>
      </c>
      <c r="I266" s="2530">
        <v>1</v>
      </c>
      <c r="J266" s="2535"/>
      <c r="K266" s="2535"/>
      <c r="L266" s="2535"/>
      <c r="M266" s="2535"/>
      <c r="N266" s="2535"/>
      <c r="O266" s="2536">
        <f t="shared" si="9"/>
        <v>0</v>
      </c>
      <c r="P266" s="2534"/>
      <c r="Q266" s="2533" t="s">
        <v>9310</v>
      </c>
      <c r="R266" s="3123"/>
      <c r="S266" s="3457"/>
      <c r="T266" s="3438" t="str">
        <f t="shared" si="8"/>
        <v>Please complete all cells in row</v>
      </c>
      <c r="U266" s="3116">
        <v>0</v>
      </c>
    </row>
    <row r="267" spans="2:21" ht="15.75" customHeight="1">
      <c r="B267" s="3706"/>
      <c r="C267" s="3658"/>
      <c r="D267" s="3658"/>
      <c r="E267" s="3658"/>
      <c r="F267" s="3658"/>
      <c r="G267" s="3658"/>
      <c r="H267" s="2530" t="s">
        <v>4969</v>
      </c>
      <c r="I267" s="2530">
        <v>1</v>
      </c>
      <c r="J267" s="2535"/>
      <c r="K267" s="2535"/>
      <c r="L267" s="2535"/>
      <c r="M267" s="2535"/>
      <c r="N267" s="2535"/>
      <c r="O267" s="2536">
        <f t="shared" si="9"/>
        <v>0</v>
      </c>
      <c r="P267" s="2534"/>
      <c r="Q267" s="2533" t="s">
        <v>9311</v>
      </c>
      <c r="R267" s="3123"/>
      <c r="S267" s="3457"/>
      <c r="T267" s="3438" t="str">
        <f t="shared" si="8"/>
        <v>Please complete all cells in row</v>
      </c>
      <c r="U267" s="3116">
        <v>0</v>
      </c>
    </row>
    <row r="268" spans="2:21" ht="15.75" customHeight="1">
      <c r="B268" s="3706"/>
      <c r="C268" s="3658"/>
      <c r="D268" s="3658"/>
      <c r="E268" s="3658"/>
      <c r="F268" s="3658"/>
      <c r="G268" s="3658"/>
      <c r="H268" s="2530" t="s">
        <v>4969</v>
      </c>
      <c r="I268" s="2530">
        <v>1</v>
      </c>
      <c r="J268" s="2535"/>
      <c r="K268" s="2535"/>
      <c r="L268" s="2535"/>
      <c r="M268" s="2535"/>
      <c r="N268" s="2535"/>
      <c r="O268" s="2536">
        <f t="shared" si="9"/>
        <v>0</v>
      </c>
      <c r="P268" s="2534"/>
      <c r="Q268" s="2533" t="s">
        <v>9312</v>
      </c>
      <c r="R268" s="3123"/>
      <c r="S268" s="3457"/>
      <c r="T268" s="3438" t="str">
        <f t="shared" si="8"/>
        <v>Please complete all cells in row</v>
      </c>
      <c r="U268" s="3116">
        <v>0</v>
      </c>
    </row>
    <row r="269" spans="2:21" ht="15.75" customHeight="1">
      <c r="B269" s="3706"/>
      <c r="C269" s="3658"/>
      <c r="D269" s="3658"/>
      <c r="E269" s="3658"/>
      <c r="F269" s="3658"/>
      <c r="G269" s="3658"/>
      <c r="H269" s="2530" t="s">
        <v>4969</v>
      </c>
      <c r="I269" s="2530">
        <v>1</v>
      </c>
      <c r="J269" s="2535"/>
      <c r="K269" s="2535"/>
      <c r="L269" s="2535"/>
      <c r="M269" s="2535"/>
      <c r="N269" s="2535"/>
      <c r="O269" s="2536">
        <f t="shared" si="9"/>
        <v>0</v>
      </c>
      <c r="P269" s="2534"/>
      <c r="Q269" s="2533" t="s">
        <v>9313</v>
      </c>
      <c r="R269" s="3123"/>
      <c r="S269" s="3457"/>
      <c r="T269" s="3438" t="str">
        <f t="shared" si="8"/>
        <v>Please complete all cells in row</v>
      </c>
      <c r="U269" s="3116">
        <v>0</v>
      </c>
    </row>
    <row r="270" spans="2:21" ht="15.75" customHeight="1">
      <c r="B270" s="3706"/>
      <c r="C270" s="3658"/>
      <c r="D270" s="3658"/>
      <c r="E270" s="3658"/>
      <c r="F270" s="3658"/>
      <c r="G270" s="3658"/>
      <c r="H270" s="2530" t="s">
        <v>4969</v>
      </c>
      <c r="I270" s="2530">
        <v>1</v>
      </c>
      <c r="J270" s="2535"/>
      <c r="K270" s="2535"/>
      <c r="L270" s="2535"/>
      <c r="M270" s="2535"/>
      <c r="N270" s="2535"/>
      <c r="O270" s="2536">
        <f t="shared" si="9"/>
        <v>0</v>
      </c>
      <c r="P270" s="2534"/>
      <c r="Q270" s="2533" t="s">
        <v>9314</v>
      </c>
      <c r="R270" s="3123"/>
      <c r="S270" s="3457"/>
      <c r="T270" s="3438" t="str">
        <f t="shared" si="8"/>
        <v>Please complete all cells in row</v>
      </c>
      <c r="U270" s="3116">
        <v>0</v>
      </c>
    </row>
    <row r="271" spans="2:21" ht="15.75" customHeight="1">
      <c r="B271" s="3706"/>
      <c r="C271" s="3658"/>
      <c r="D271" s="3658"/>
      <c r="E271" s="3658"/>
      <c r="F271" s="3658"/>
      <c r="G271" s="3658"/>
      <c r="H271" s="2530" t="s">
        <v>4969</v>
      </c>
      <c r="I271" s="2530">
        <v>1</v>
      </c>
      <c r="J271" s="2535"/>
      <c r="K271" s="2535"/>
      <c r="L271" s="2535"/>
      <c r="M271" s="2535"/>
      <c r="N271" s="2535"/>
      <c r="O271" s="2536">
        <f t="shared" si="9"/>
        <v>0</v>
      </c>
      <c r="P271" s="2534"/>
      <c r="Q271" s="2533" t="s">
        <v>9315</v>
      </c>
      <c r="R271" s="3123"/>
      <c r="S271" s="3457"/>
      <c r="T271" s="3438" t="str">
        <f t="shared" si="8"/>
        <v>Please complete all cells in row</v>
      </c>
      <c r="U271" s="3116">
        <v>0</v>
      </c>
    </row>
    <row r="272" spans="2:21" ht="15.75" customHeight="1">
      <c r="B272" s="3706"/>
      <c r="C272" s="3658"/>
      <c r="D272" s="3658"/>
      <c r="E272" s="3658"/>
      <c r="F272" s="3658"/>
      <c r="G272" s="3658"/>
      <c r="H272" s="2530" t="s">
        <v>4969</v>
      </c>
      <c r="I272" s="2530">
        <v>1</v>
      </c>
      <c r="J272" s="2535"/>
      <c r="K272" s="2535"/>
      <c r="L272" s="2535"/>
      <c r="M272" s="2535"/>
      <c r="N272" s="2535"/>
      <c r="O272" s="2536">
        <f t="shared" si="9"/>
        <v>0</v>
      </c>
      <c r="P272" s="2534"/>
      <c r="Q272" s="2533" t="s">
        <v>9316</v>
      </c>
      <c r="R272" s="3123"/>
      <c r="S272" s="3457"/>
      <c r="T272" s="3438" t="str">
        <f t="shared" si="8"/>
        <v>Please complete all cells in row</v>
      </c>
      <c r="U272" s="3116">
        <v>0</v>
      </c>
    </row>
    <row r="273" spans="2:21" ht="15.75" customHeight="1">
      <c r="B273" s="3706"/>
      <c r="C273" s="3658"/>
      <c r="D273" s="3658"/>
      <c r="E273" s="3658"/>
      <c r="F273" s="3658"/>
      <c r="G273" s="3658"/>
      <c r="H273" s="2530" t="s">
        <v>4969</v>
      </c>
      <c r="I273" s="2530">
        <v>1</v>
      </c>
      <c r="J273" s="2535"/>
      <c r="K273" s="2535"/>
      <c r="L273" s="2535"/>
      <c r="M273" s="2535"/>
      <c r="N273" s="2535"/>
      <c r="O273" s="2536">
        <f t="shared" si="9"/>
        <v>0</v>
      </c>
      <c r="P273" s="2534"/>
      <c r="Q273" s="2533" t="s">
        <v>9317</v>
      </c>
      <c r="R273" s="3123"/>
      <c r="S273" s="3457"/>
      <c r="T273" s="3438" t="str">
        <f t="shared" si="8"/>
        <v>Please complete all cells in row</v>
      </c>
      <c r="U273" s="3116">
        <v>0</v>
      </c>
    </row>
    <row r="274" spans="2:21" ht="15.75" customHeight="1">
      <c r="B274" s="3706"/>
      <c r="C274" s="3658"/>
      <c r="D274" s="3658"/>
      <c r="E274" s="3658"/>
      <c r="F274" s="3658"/>
      <c r="G274" s="3658"/>
      <c r="H274" s="2530" t="s">
        <v>4969</v>
      </c>
      <c r="I274" s="2530">
        <v>1</v>
      </c>
      <c r="J274" s="2535"/>
      <c r="K274" s="2535"/>
      <c r="L274" s="2535"/>
      <c r="M274" s="2535"/>
      <c r="N274" s="2535"/>
      <c r="O274" s="2536">
        <f t="shared" si="9"/>
        <v>0</v>
      </c>
      <c r="P274" s="2534"/>
      <c r="Q274" s="2533" t="s">
        <v>9318</v>
      </c>
      <c r="R274" s="3123"/>
      <c r="S274" s="3457"/>
      <c r="T274" s="3438" t="str">
        <f t="shared" si="8"/>
        <v>Please complete all cells in row</v>
      </c>
      <c r="U274" s="3116">
        <v>0</v>
      </c>
    </row>
    <row r="275" spans="2:21" ht="15.75" customHeight="1">
      <c r="B275" s="3706"/>
      <c r="C275" s="3658"/>
      <c r="D275" s="3658"/>
      <c r="E275" s="3658"/>
      <c r="F275" s="3658"/>
      <c r="G275" s="3658"/>
      <c r="H275" s="2530" t="s">
        <v>4969</v>
      </c>
      <c r="I275" s="2530">
        <v>1</v>
      </c>
      <c r="J275" s="2535"/>
      <c r="K275" s="2535"/>
      <c r="L275" s="2535"/>
      <c r="M275" s="2535"/>
      <c r="N275" s="2535"/>
      <c r="O275" s="2536">
        <f t="shared" si="9"/>
        <v>0</v>
      </c>
      <c r="P275" s="2534"/>
      <c r="Q275" s="2533" t="s">
        <v>9319</v>
      </c>
      <c r="R275" s="3123"/>
      <c r="S275" s="3457"/>
      <c r="T275" s="3438" t="str">
        <f t="shared" si="8"/>
        <v>Please complete all cells in row</v>
      </c>
      <c r="U275" s="3116">
        <v>0</v>
      </c>
    </row>
    <row r="276" spans="2:21" ht="15.75" customHeight="1">
      <c r="B276" s="3706"/>
      <c r="C276" s="3658"/>
      <c r="D276" s="3658"/>
      <c r="E276" s="3658"/>
      <c r="F276" s="3658"/>
      <c r="G276" s="3658"/>
      <c r="H276" s="2530" t="s">
        <v>4969</v>
      </c>
      <c r="I276" s="2530">
        <v>1</v>
      </c>
      <c r="J276" s="2535"/>
      <c r="K276" s="2535"/>
      <c r="L276" s="2535"/>
      <c r="M276" s="2535"/>
      <c r="N276" s="2535"/>
      <c r="O276" s="2536">
        <f t="shared" si="9"/>
        <v>0</v>
      </c>
      <c r="P276" s="2534"/>
      <c r="Q276" s="2533" t="s">
        <v>9320</v>
      </c>
      <c r="R276" s="3123"/>
      <c r="S276" s="3457"/>
      <c r="T276" s="3438" t="str">
        <f t="shared" si="8"/>
        <v>Please complete all cells in row</v>
      </c>
      <c r="U276" s="3116">
        <v>0</v>
      </c>
    </row>
    <row r="277" spans="2:21" ht="15.75" customHeight="1">
      <c r="B277" s="3706"/>
      <c r="C277" s="3658"/>
      <c r="D277" s="3658"/>
      <c r="E277" s="3658"/>
      <c r="F277" s="3658"/>
      <c r="G277" s="3658"/>
      <c r="H277" s="2530" t="s">
        <v>4969</v>
      </c>
      <c r="I277" s="2530">
        <v>1</v>
      </c>
      <c r="J277" s="2535"/>
      <c r="K277" s="2535"/>
      <c r="L277" s="2535"/>
      <c r="M277" s="2535"/>
      <c r="N277" s="2535"/>
      <c r="O277" s="2536">
        <f t="shared" si="9"/>
        <v>0</v>
      </c>
      <c r="P277" s="2534"/>
      <c r="Q277" s="2533" t="s">
        <v>9321</v>
      </c>
      <c r="R277" s="3123"/>
      <c r="S277" s="3457"/>
      <c r="T277" s="3438" t="str">
        <f t="shared" si="8"/>
        <v>Please complete all cells in row</v>
      </c>
      <c r="U277" s="3116">
        <v>0</v>
      </c>
    </row>
    <row r="278" spans="2:21" ht="15.75" customHeight="1">
      <c r="B278" s="3706"/>
      <c r="C278" s="3658"/>
      <c r="D278" s="3658"/>
      <c r="E278" s="3658"/>
      <c r="F278" s="3658"/>
      <c r="G278" s="3658"/>
      <c r="H278" s="2530" t="s">
        <v>4969</v>
      </c>
      <c r="I278" s="2530">
        <v>1</v>
      </c>
      <c r="J278" s="2535"/>
      <c r="K278" s="2535"/>
      <c r="L278" s="2535"/>
      <c r="M278" s="2535"/>
      <c r="N278" s="2535"/>
      <c r="O278" s="2536">
        <f t="shared" si="9"/>
        <v>0</v>
      </c>
      <c r="P278" s="2534"/>
      <c r="Q278" s="2533" t="s">
        <v>9322</v>
      </c>
      <c r="R278" s="3123"/>
      <c r="S278" s="3457"/>
      <c r="T278" s="3438" t="str">
        <f t="shared" si="8"/>
        <v>Please complete all cells in row</v>
      </c>
      <c r="U278" s="3116">
        <v>0</v>
      </c>
    </row>
    <row r="279" spans="2:21" ht="15.75" customHeight="1">
      <c r="B279" s="3706"/>
      <c r="C279" s="3658"/>
      <c r="D279" s="3658"/>
      <c r="E279" s="3658"/>
      <c r="F279" s="3658"/>
      <c r="G279" s="3658"/>
      <c r="H279" s="2530" t="s">
        <v>4969</v>
      </c>
      <c r="I279" s="2530">
        <v>1</v>
      </c>
      <c r="J279" s="2535"/>
      <c r="K279" s="2535"/>
      <c r="L279" s="2535"/>
      <c r="M279" s="2535"/>
      <c r="N279" s="2535"/>
      <c r="O279" s="2536">
        <f t="shared" si="9"/>
        <v>0</v>
      </c>
      <c r="P279" s="2534"/>
      <c r="Q279" s="2533" t="s">
        <v>9323</v>
      </c>
      <c r="R279" s="3123"/>
      <c r="S279" s="3457"/>
      <c r="T279" s="3438" t="str">
        <f t="shared" si="8"/>
        <v>Please complete all cells in row</v>
      </c>
      <c r="U279" s="3116">
        <v>0</v>
      </c>
    </row>
    <row r="280" spans="2:21" ht="15.75" customHeight="1">
      <c r="B280" s="3706"/>
      <c r="C280" s="3658"/>
      <c r="D280" s="3658"/>
      <c r="E280" s="3658"/>
      <c r="F280" s="3658"/>
      <c r="G280" s="3658"/>
      <c r="H280" s="2530" t="s">
        <v>4969</v>
      </c>
      <c r="I280" s="2530">
        <v>1</v>
      </c>
      <c r="J280" s="2535"/>
      <c r="K280" s="2535"/>
      <c r="L280" s="2535"/>
      <c r="M280" s="2535"/>
      <c r="N280" s="2535"/>
      <c r="O280" s="2536">
        <f t="shared" si="9"/>
        <v>0</v>
      </c>
      <c r="P280" s="2534"/>
      <c r="Q280" s="2533" t="s">
        <v>9324</v>
      </c>
      <c r="R280" s="3123"/>
      <c r="S280" s="3457"/>
      <c r="T280" s="3438" t="str">
        <f t="shared" si="8"/>
        <v>Please complete all cells in row</v>
      </c>
      <c r="U280" s="3116">
        <v>0</v>
      </c>
    </row>
    <row r="281" spans="2:21" ht="15.75" customHeight="1">
      <c r="B281" s="3706"/>
      <c r="C281" s="3658"/>
      <c r="D281" s="3658"/>
      <c r="E281" s="3658"/>
      <c r="F281" s="3658"/>
      <c r="G281" s="3658"/>
      <c r="H281" s="2530" t="s">
        <v>4969</v>
      </c>
      <c r="I281" s="2530">
        <v>1</v>
      </c>
      <c r="J281" s="2535"/>
      <c r="K281" s="2535"/>
      <c r="L281" s="2535"/>
      <c r="M281" s="2535"/>
      <c r="N281" s="2535"/>
      <c r="O281" s="2536">
        <f t="shared" si="9"/>
        <v>0</v>
      </c>
      <c r="P281" s="2534"/>
      <c r="Q281" s="2533" t="s">
        <v>9325</v>
      </c>
      <c r="R281" s="3123"/>
      <c r="S281" s="3457"/>
      <c r="T281" s="3438" t="str">
        <f t="shared" si="8"/>
        <v>Please complete all cells in row</v>
      </c>
      <c r="U281" s="3116">
        <v>0</v>
      </c>
    </row>
    <row r="282" spans="2:21" ht="15.75" customHeight="1">
      <c r="B282" s="3706"/>
      <c r="C282" s="3658"/>
      <c r="D282" s="3658"/>
      <c r="E282" s="3658"/>
      <c r="F282" s="3658"/>
      <c r="G282" s="3658"/>
      <c r="H282" s="2530" t="s">
        <v>4969</v>
      </c>
      <c r="I282" s="2530">
        <v>1</v>
      </c>
      <c r="J282" s="2535"/>
      <c r="K282" s="2535"/>
      <c r="L282" s="2535"/>
      <c r="M282" s="2535"/>
      <c r="N282" s="2535"/>
      <c r="O282" s="2536">
        <f t="shared" si="9"/>
        <v>0</v>
      </c>
      <c r="P282" s="2534"/>
      <c r="Q282" s="2533" t="s">
        <v>9326</v>
      </c>
      <c r="R282" s="3123"/>
      <c r="S282" s="3457"/>
      <c r="T282" s="3438" t="str">
        <f t="shared" si="8"/>
        <v>Please complete all cells in row</v>
      </c>
      <c r="U282" s="3116">
        <v>0</v>
      </c>
    </row>
    <row r="283" spans="2:21" ht="15.75" customHeight="1">
      <c r="B283" s="3706"/>
      <c r="C283" s="3658"/>
      <c r="D283" s="3658"/>
      <c r="E283" s="3658"/>
      <c r="F283" s="3658"/>
      <c r="G283" s="3658"/>
      <c r="H283" s="2530" t="s">
        <v>4969</v>
      </c>
      <c r="I283" s="2530">
        <v>1</v>
      </c>
      <c r="J283" s="2535"/>
      <c r="K283" s="2535"/>
      <c r="L283" s="2535"/>
      <c r="M283" s="2535"/>
      <c r="N283" s="2535"/>
      <c r="O283" s="2536">
        <f t="shared" si="9"/>
        <v>0</v>
      </c>
      <c r="P283" s="2534"/>
      <c r="Q283" s="2533" t="s">
        <v>9327</v>
      </c>
      <c r="R283" s="3123"/>
      <c r="S283" s="3457"/>
      <c r="T283" s="3438" t="str">
        <f t="shared" si="8"/>
        <v>Please complete all cells in row</v>
      </c>
      <c r="U283" s="3116">
        <v>0</v>
      </c>
    </row>
    <row r="284" spans="2:21" ht="15.75" customHeight="1">
      <c r="B284" s="3706"/>
      <c r="C284" s="3658"/>
      <c r="D284" s="3658"/>
      <c r="E284" s="3658"/>
      <c r="F284" s="3658"/>
      <c r="G284" s="3658"/>
      <c r="H284" s="2530" t="s">
        <v>4969</v>
      </c>
      <c r="I284" s="2530">
        <v>1</v>
      </c>
      <c r="J284" s="2535"/>
      <c r="K284" s="2535"/>
      <c r="L284" s="2535"/>
      <c r="M284" s="2535"/>
      <c r="N284" s="2535"/>
      <c r="O284" s="2536">
        <f t="shared" si="9"/>
        <v>0</v>
      </c>
      <c r="P284" s="2534"/>
      <c r="Q284" s="2533" t="s">
        <v>9328</v>
      </c>
      <c r="R284" s="3123"/>
      <c r="S284" s="3457"/>
      <c r="T284" s="3438" t="str">
        <f t="shared" si="8"/>
        <v>Please complete all cells in row</v>
      </c>
      <c r="U284" s="3116">
        <v>0</v>
      </c>
    </row>
    <row r="285" spans="2:21" ht="15.75" customHeight="1">
      <c r="B285" s="3706"/>
      <c r="C285" s="3658"/>
      <c r="D285" s="3658"/>
      <c r="E285" s="3658"/>
      <c r="F285" s="3658"/>
      <c r="G285" s="3658"/>
      <c r="H285" s="2530" t="s">
        <v>4969</v>
      </c>
      <c r="I285" s="2530">
        <v>1</v>
      </c>
      <c r="J285" s="2535"/>
      <c r="K285" s="2535"/>
      <c r="L285" s="2535"/>
      <c r="M285" s="2535"/>
      <c r="N285" s="2535"/>
      <c r="O285" s="2536">
        <f t="shared" si="9"/>
        <v>0</v>
      </c>
      <c r="P285" s="2534"/>
      <c r="Q285" s="2533" t="s">
        <v>9329</v>
      </c>
      <c r="R285" s="3123"/>
      <c r="S285" s="3457"/>
      <c r="T285" s="3438" t="str">
        <f t="shared" si="8"/>
        <v>Please complete all cells in row</v>
      </c>
      <c r="U285" s="3116">
        <v>0</v>
      </c>
    </row>
    <row r="286" spans="2:21" ht="15.75" customHeight="1">
      <c r="B286" s="3706"/>
      <c r="C286" s="3658"/>
      <c r="D286" s="3658"/>
      <c r="E286" s="3658"/>
      <c r="F286" s="3658"/>
      <c r="G286" s="3658"/>
      <c r="H286" s="2530" t="s">
        <v>4969</v>
      </c>
      <c r="I286" s="2530">
        <v>1</v>
      </c>
      <c r="J286" s="2535"/>
      <c r="K286" s="2535"/>
      <c r="L286" s="2535"/>
      <c r="M286" s="2535"/>
      <c r="N286" s="2535"/>
      <c r="O286" s="2536">
        <f t="shared" si="9"/>
        <v>0</v>
      </c>
      <c r="P286" s="2534"/>
      <c r="Q286" s="2533" t="s">
        <v>9330</v>
      </c>
      <c r="R286" s="3123"/>
      <c r="S286" s="3457"/>
      <c r="T286" s="3438" t="str">
        <f t="shared" si="8"/>
        <v>Please complete all cells in row</v>
      </c>
      <c r="U286" s="3116">
        <v>0</v>
      </c>
    </row>
    <row r="287" spans="2:21" ht="15.75" customHeight="1">
      <c r="B287" s="3706"/>
      <c r="C287" s="3658"/>
      <c r="D287" s="3658"/>
      <c r="E287" s="3658"/>
      <c r="F287" s="3658"/>
      <c r="G287" s="3658"/>
      <c r="H287" s="2530" t="s">
        <v>4969</v>
      </c>
      <c r="I287" s="2530">
        <v>1</v>
      </c>
      <c r="J287" s="2535"/>
      <c r="K287" s="2535"/>
      <c r="L287" s="2535"/>
      <c r="M287" s="2535"/>
      <c r="N287" s="2535"/>
      <c r="O287" s="2536">
        <f t="shared" si="9"/>
        <v>0</v>
      </c>
      <c r="P287" s="2534"/>
      <c r="Q287" s="2533" t="s">
        <v>9331</v>
      </c>
      <c r="R287" s="3123"/>
      <c r="S287" s="3457"/>
      <c r="T287" s="3438" t="str">
        <f t="shared" si="8"/>
        <v>Please complete all cells in row</v>
      </c>
      <c r="U287" s="3116">
        <v>0</v>
      </c>
    </row>
    <row r="288" spans="2:21" ht="15.75" customHeight="1">
      <c r="B288" s="3706"/>
      <c r="C288" s="3658"/>
      <c r="D288" s="3658"/>
      <c r="E288" s="3658"/>
      <c r="F288" s="3658"/>
      <c r="G288" s="3658"/>
      <c r="H288" s="2530" t="s">
        <v>4969</v>
      </c>
      <c r="I288" s="2530">
        <v>1</v>
      </c>
      <c r="J288" s="2535"/>
      <c r="K288" s="2535"/>
      <c r="L288" s="2535"/>
      <c r="M288" s="2535"/>
      <c r="N288" s="2535"/>
      <c r="O288" s="2536">
        <f t="shared" si="9"/>
        <v>0</v>
      </c>
      <c r="P288" s="2534"/>
      <c r="Q288" s="2533" t="s">
        <v>9332</v>
      </c>
      <c r="R288" s="3123"/>
      <c r="S288" s="3457"/>
      <c r="T288" s="3438" t="str">
        <f t="shared" si="8"/>
        <v>Please complete all cells in row</v>
      </c>
      <c r="U288" s="3116">
        <v>0</v>
      </c>
    </row>
    <row r="289" spans="2:21" ht="15.75" customHeight="1">
      <c r="B289" s="3706"/>
      <c r="C289" s="3658"/>
      <c r="D289" s="3658"/>
      <c r="E289" s="3658"/>
      <c r="F289" s="3658"/>
      <c r="G289" s="3658"/>
      <c r="H289" s="2530" t="s">
        <v>4969</v>
      </c>
      <c r="I289" s="2530">
        <v>1</v>
      </c>
      <c r="J289" s="2535"/>
      <c r="K289" s="2535"/>
      <c r="L289" s="2535"/>
      <c r="M289" s="2535"/>
      <c r="N289" s="2535"/>
      <c r="O289" s="2536">
        <f t="shared" si="9"/>
        <v>0</v>
      </c>
      <c r="P289" s="2534"/>
      <c r="Q289" s="2533" t="s">
        <v>9333</v>
      </c>
      <c r="R289" s="3123"/>
      <c r="S289" s="3457"/>
      <c r="T289" s="3438" t="str">
        <f t="shared" si="8"/>
        <v>Please complete all cells in row</v>
      </c>
      <c r="U289" s="3116">
        <v>0</v>
      </c>
    </row>
    <row r="290" spans="2:21" ht="15.75" customHeight="1">
      <c r="B290" s="3706"/>
      <c r="C290" s="3658"/>
      <c r="D290" s="3658"/>
      <c r="E290" s="3658"/>
      <c r="F290" s="3658"/>
      <c r="G290" s="3658"/>
      <c r="H290" s="2530" t="s">
        <v>4969</v>
      </c>
      <c r="I290" s="2530">
        <v>1</v>
      </c>
      <c r="J290" s="2535"/>
      <c r="K290" s="2535"/>
      <c r="L290" s="2535"/>
      <c r="M290" s="2535"/>
      <c r="N290" s="2535"/>
      <c r="O290" s="2536">
        <f t="shared" si="9"/>
        <v>0</v>
      </c>
      <c r="P290" s="2534"/>
      <c r="Q290" s="2533" t="s">
        <v>9334</v>
      </c>
      <c r="R290" s="3123"/>
      <c r="S290" s="3457"/>
      <c r="T290" s="3438" t="str">
        <f t="shared" si="8"/>
        <v>Please complete all cells in row</v>
      </c>
      <c r="U290" s="3116">
        <v>0</v>
      </c>
    </row>
    <row r="291" spans="2:21" ht="15.75" customHeight="1">
      <c r="B291" s="3706"/>
      <c r="C291" s="3658"/>
      <c r="D291" s="3658"/>
      <c r="E291" s="3658"/>
      <c r="F291" s="3658"/>
      <c r="G291" s="3658"/>
      <c r="H291" s="2530" t="s">
        <v>4969</v>
      </c>
      <c r="I291" s="2530">
        <v>1</v>
      </c>
      <c r="J291" s="2535"/>
      <c r="K291" s="2535"/>
      <c r="L291" s="2535"/>
      <c r="M291" s="2535"/>
      <c r="N291" s="2535"/>
      <c r="O291" s="2536">
        <f t="shared" si="9"/>
        <v>0</v>
      </c>
      <c r="P291" s="2534"/>
      <c r="Q291" s="2533" t="s">
        <v>9335</v>
      </c>
      <c r="R291" s="3123"/>
      <c r="S291" s="3457"/>
      <c r="T291" s="3438" t="str">
        <f t="shared" si="8"/>
        <v>Please complete all cells in row</v>
      </c>
      <c r="U291" s="3116">
        <v>0</v>
      </c>
    </row>
    <row r="292" spans="2:21" ht="15.75" customHeight="1">
      <c r="B292" s="3706"/>
      <c r="C292" s="3658"/>
      <c r="D292" s="3658"/>
      <c r="E292" s="3658"/>
      <c r="F292" s="3658"/>
      <c r="G292" s="3658"/>
      <c r="H292" s="2530" t="s">
        <v>4969</v>
      </c>
      <c r="I292" s="2530">
        <v>1</v>
      </c>
      <c r="J292" s="2535"/>
      <c r="K292" s="2535"/>
      <c r="L292" s="2535"/>
      <c r="M292" s="2535"/>
      <c r="N292" s="2535"/>
      <c r="O292" s="2536">
        <f t="shared" si="9"/>
        <v>0</v>
      </c>
      <c r="P292" s="2534"/>
      <c r="Q292" s="2533" t="s">
        <v>9336</v>
      </c>
      <c r="R292" s="3123"/>
      <c r="S292" s="3457"/>
      <c r="T292" s="3438" t="str">
        <f t="shared" si="8"/>
        <v>Please complete all cells in row</v>
      </c>
      <c r="U292" s="3116">
        <v>0</v>
      </c>
    </row>
    <row r="293" spans="2:21" ht="15.75" customHeight="1">
      <c r="B293" s="3706"/>
      <c r="C293" s="3658"/>
      <c r="D293" s="3658"/>
      <c r="E293" s="3658"/>
      <c r="F293" s="3658"/>
      <c r="G293" s="3658"/>
      <c r="H293" s="2530" t="s">
        <v>4969</v>
      </c>
      <c r="I293" s="2530">
        <v>1</v>
      </c>
      <c r="J293" s="2535"/>
      <c r="K293" s="2535"/>
      <c r="L293" s="2535"/>
      <c r="M293" s="2535"/>
      <c r="N293" s="2535"/>
      <c r="O293" s="2536">
        <f t="shared" si="9"/>
        <v>0</v>
      </c>
      <c r="P293" s="2534"/>
      <c r="Q293" s="2533" t="s">
        <v>9337</v>
      </c>
      <c r="R293" s="3123"/>
      <c r="S293" s="3457"/>
      <c r="T293" s="3438" t="str">
        <f t="shared" si="8"/>
        <v>Please complete all cells in row</v>
      </c>
      <c r="U293" s="3116">
        <v>0</v>
      </c>
    </row>
    <row r="294" spans="2:21" ht="15.75" customHeight="1">
      <c r="B294" s="3706"/>
      <c r="C294" s="3658"/>
      <c r="D294" s="3658"/>
      <c r="E294" s="3658"/>
      <c r="F294" s="3658"/>
      <c r="G294" s="3658"/>
      <c r="H294" s="2530" t="s">
        <v>4969</v>
      </c>
      <c r="I294" s="2530">
        <v>1</v>
      </c>
      <c r="J294" s="2535"/>
      <c r="K294" s="2535"/>
      <c r="L294" s="2535"/>
      <c r="M294" s="2535"/>
      <c r="N294" s="2535"/>
      <c r="O294" s="2536">
        <f t="shared" si="9"/>
        <v>0</v>
      </c>
      <c r="P294" s="2534"/>
      <c r="Q294" s="2533" t="s">
        <v>9338</v>
      </c>
      <c r="R294" s="3123"/>
      <c r="S294" s="3457"/>
      <c r="T294" s="3438" t="str">
        <f t="shared" si="8"/>
        <v>Please complete all cells in row</v>
      </c>
      <c r="U294" s="3116">
        <v>0</v>
      </c>
    </row>
    <row r="295" spans="2:21" ht="15.75" customHeight="1">
      <c r="B295" s="3706"/>
      <c r="C295" s="3658"/>
      <c r="D295" s="3658"/>
      <c r="E295" s="3658"/>
      <c r="F295" s="3658"/>
      <c r="G295" s="3658"/>
      <c r="H295" s="2530" t="s">
        <v>4969</v>
      </c>
      <c r="I295" s="2530">
        <v>1</v>
      </c>
      <c r="J295" s="2535"/>
      <c r="K295" s="2535"/>
      <c r="L295" s="2535"/>
      <c r="M295" s="2535"/>
      <c r="N295" s="2535"/>
      <c r="O295" s="2536">
        <f t="shared" si="9"/>
        <v>0</v>
      </c>
      <c r="P295" s="2534"/>
      <c r="Q295" s="2533" t="s">
        <v>9339</v>
      </c>
      <c r="R295" s="3123"/>
      <c r="S295" s="3457"/>
      <c r="T295" s="3438" t="str">
        <f t="shared" si="8"/>
        <v>Please complete all cells in row</v>
      </c>
      <c r="U295" s="3116">
        <v>0</v>
      </c>
    </row>
    <row r="296" spans="2:21" ht="15.75" customHeight="1">
      <c r="B296" s="3706"/>
      <c r="C296" s="3658"/>
      <c r="D296" s="3658"/>
      <c r="E296" s="3658"/>
      <c r="F296" s="3658"/>
      <c r="G296" s="3658"/>
      <c r="H296" s="2530" t="s">
        <v>4969</v>
      </c>
      <c r="I296" s="2530">
        <v>1</v>
      </c>
      <c r="J296" s="2535"/>
      <c r="K296" s="2535"/>
      <c r="L296" s="2535"/>
      <c r="M296" s="2535"/>
      <c r="N296" s="2535"/>
      <c r="O296" s="2536">
        <f t="shared" si="9"/>
        <v>0</v>
      </c>
      <c r="P296" s="2534"/>
      <c r="Q296" s="2533" t="s">
        <v>9340</v>
      </c>
      <c r="R296" s="3123"/>
      <c r="S296" s="3457"/>
      <c r="T296" s="3438" t="str">
        <f t="shared" si="8"/>
        <v>Please complete all cells in row</v>
      </c>
      <c r="U296" s="3116">
        <v>0</v>
      </c>
    </row>
    <row r="297" spans="2:21" ht="15.75" customHeight="1">
      <c r="B297" s="3706"/>
      <c r="C297" s="3658"/>
      <c r="D297" s="3658"/>
      <c r="E297" s="3658"/>
      <c r="F297" s="3658"/>
      <c r="G297" s="3658"/>
      <c r="H297" s="2530" t="s">
        <v>4969</v>
      </c>
      <c r="I297" s="2530">
        <v>1</v>
      </c>
      <c r="J297" s="2535"/>
      <c r="K297" s="2535"/>
      <c r="L297" s="2535"/>
      <c r="M297" s="2535"/>
      <c r="N297" s="2535"/>
      <c r="O297" s="2536">
        <f t="shared" si="9"/>
        <v>0</v>
      </c>
      <c r="P297" s="2534"/>
      <c r="Q297" s="2533" t="s">
        <v>9341</v>
      </c>
      <c r="R297" s="3123"/>
      <c r="S297" s="3457"/>
      <c r="T297" s="3438" t="str">
        <f t="shared" si="8"/>
        <v>Please complete all cells in row</v>
      </c>
      <c r="U297" s="3116">
        <v>0</v>
      </c>
    </row>
    <row r="298" spans="2:21" ht="15.75" customHeight="1">
      <c r="B298" s="3706"/>
      <c r="C298" s="3658"/>
      <c r="D298" s="3658"/>
      <c r="E298" s="3658"/>
      <c r="F298" s="3658"/>
      <c r="G298" s="3658"/>
      <c r="H298" s="2530" t="s">
        <v>4969</v>
      </c>
      <c r="I298" s="2530">
        <v>1</v>
      </c>
      <c r="J298" s="2535"/>
      <c r="K298" s="2535"/>
      <c r="L298" s="2535"/>
      <c r="M298" s="2535"/>
      <c r="N298" s="2535"/>
      <c r="O298" s="2536">
        <f t="shared" si="9"/>
        <v>0</v>
      </c>
      <c r="P298" s="2534"/>
      <c r="Q298" s="2533" t="s">
        <v>9342</v>
      </c>
      <c r="R298" s="3123"/>
      <c r="S298" s="3457"/>
      <c r="T298" s="3438" t="str">
        <f t="shared" si="8"/>
        <v>Please complete all cells in row</v>
      </c>
      <c r="U298" s="3116">
        <v>0</v>
      </c>
    </row>
    <row r="299" spans="2:21" ht="15.75" customHeight="1">
      <c r="B299" s="3706"/>
      <c r="C299" s="3658"/>
      <c r="D299" s="3658"/>
      <c r="E299" s="3658"/>
      <c r="F299" s="3658"/>
      <c r="G299" s="3658"/>
      <c r="H299" s="2530" t="s">
        <v>4969</v>
      </c>
      <c r="I299" s="2530">
        <v>1</v>
      </c>
      <c r="J299" s="2535"/>
      <c r="K299" s="2535"/>
      <c r="L299" s="2535"/>
      <c r="M299" s="2535"/>
      <c r="N299" s="2535"/>
      <c r="O299" s="2536">
        <f t="shared" si="9"/>
        <v>0</v>
      </c>
      <c r="P299" s="2534"/>
      <c r="Q299" s="2533" t="s">
        <v>9343</v>
      </c>
      <c r="R299" s="3123"/>
      <c r="S299" s="3457"/>
      <c r="T299" s="3438" t="str">
        <f t="shared" si="8"/>
        <v>Please complete all cells in row</v>
      </c>
      <c r="U299" s="3116">
        <v>0</v>
      </c>
    </row>
    <row r="300" spans="2:21" ht="15.75" customHeight="1">
      <c r="B300" s="3706"/>
      <c r="C300" s="3658"/>
      <c r="D300" s="3658"/>
      <c r="E300" s="3658"/>
      <c r="F300" s="3658"/>
      <c r="G300" s="3658"/>
      <c r="H300" s="2530" t="s">
        <v>4969</v>
      </c>
      <c r="I300" s="2530">
        <v>1</v>
      </c>
      <c r="J300" s="2535"/>
      <c r="K300" s="2535"/>
      <c r="L300" s="2535"/>
      <c r="M300" s="2535"/>
      <c r="N300" s="2535"/>
      <c r="O300" s="2536">
        <f t="shared" si="9"/>
        <v>0</v>
      </c>
      <c r="P300" s="2534"/>
      <c r="Q300" s="2533" t="s">
        <v>9344</v>
      </c>
      <c r="R300" s="3123"/>
      <c r="S300" s="3457"/>
      <c r="T300" s="3438" t="str">
        <f t="shared" si="8"/>
        <v>Please complete all cells in row</v>
      </c>
      <c r="U300" s="3116">
        <v>0</v>
      </c>
    </row>
    <row r="301" spans="2:21" ht="15.75" customHeight="1">
      <c r="B301" s="3706"/>
      <c r="C301" s="3658"/>
      <c r="D301" s="3658"/>
      <c r="E301" s="3658"/>
      <c r="F301" s="3658"/>
      <c r="G301" s="3658"/>
      <c r="H301" s="2530" t="s">
        <v>4969</v>
      </c>
      <c r="I301" s="2530">
        <v>1</v>
      </c>
      <c r="J301" s="2535"/>
      <c r="K301" s="2535"/>
      <c r="L301" s="2535"/>
      <c r="M301" s="2535"/>
      <c r="N301" s="2535"/>
      <c r="O301" s="2536">
        <f t="shared" si="9"/>
        <v>0</v>
      </c>
      <c r="P301" s="2534"/>
      <c r="Q301" s="2533" t="s">
        <v>9345</v>
      </c>
      <c r="R301" s="3123"/>
      <c r="S301" s="3457"/>
      <c r="T301" s="3438" t="str">
        <f t="shared" si="8"/>
        <v>Please complete all cells in row</v>
      </c>
      <c r="U301" s="3116">
        <v>0</v>
      </c>
    </row>
    <row r="302" spans="2:21" ht="15.75" customHeight="1">
      <c r="B302" s="3706"/>
      <c r="C302" s="3658"/>
      <c r="D302" s="3658"/>
      <c r="E302" s="3658"/>
      <c r="F302" s="3658"/>
      <c r="G302" s="3658"/>
      <c r="H302" s="2530" t="s">
        <v>4969</v>
      </c>
      <c r="I302" s="2530">
        <v>1</v>
      </c>
      <c r="J302" s="2535"/>
      <c r="K302" s="2535"/>
      <c r="L302" s="2535"/>
      <c r="M302" s="2535"/>
      <c r="N302" s="2535"/>
      <c r="O302" s="2536">
        <f t="shared" si="9"/>
        <v>0</v>
      </c>
      <c r="P302" s="2534"/>
      <c r="Q302" s="2533" t="s">
        <v>9346</v>
      </c>
      <c r="R302" s="3123"/>
      <c r="S302" s="3457"/>
      <c r="T302" s="3438" t="str">
        <f t="shared" si="8"/>
        <v>Please complete all cells in row</v>
      </c>
      <c r="U302" s="3116">
        <v>0</v>
      </c>
    </row>
    <row r="303" spans="2:21" ht="15.75" customHeight="1">
      <c r="B303" s="3706"/>
      <c r="C303" s="3658"/>
      <c r="D303" s="3658"/>
      <c r="E303" s="3658"/>
      <c r="F303" s="3658"/>
      <c r="G303" s="3658"/>
      <c r="H303" s="2530" t="s">
        <v>4969</v>
      </c>
      <c r="I303" s="2530">
        <v>1</v>
      </c>
      <c r="J303" s="2535"/>
      <c r="K303" s="2535"/>
      <c r="L303" s="2535"/>
      <c r="M303" s="2535"/>
      <c r="N303" s="2535"/>
      <c r="O303" s="2536">
        <f t="shared" si="9"/>
        <v>0</v>
      </c>
      <c r="P303" s="2534"/>
      <c r="Q303" s="2533" t="s">
        <v>9347</v>
      </c>
      <c r="R303" s="3123"/>
      <c r="S303" s="3457"/>
      <c r="T303" s="3438" t="str">
        <f t="shared" si="8"/>
        <v>Please complete all cells in row</v>
      </c>
      <c r="U303" s="3116">
        <v>0</v>
      </c>
    </row>
    <row r="304" spans="2:21" ht="15.75" customHeight="1">
      <c r="B304" s="3706"/>
      <c r="C304" s="3658"/>
      <c r="D304" s="3658"/>
      <c r="E304" s="3658"/>
      <c r="F304" s="3658"/>
      <c r="G304" s="3658"/>
      <c r="H304" s="2530" t="s">
        <v>4969</v>
      </c>
      <c r="I304" s="2530">
        <v>1</v>
      </c>
      <c r="J304" s="2535"/>
      <c r="K304" s="2535"/>
      <c r="L304" s="2535"/>
      <c r="M304" s="2535"/>
      <c r="N304" s="2535"/>
      <c r="O304" s="2536">
        <f t="shared" si="9"/>
        <v>0</v>
      </c>
      <c r="P304" s="2534"/>
      <c r="Q304" s="2533" t="s">
        <v>9348</v>
      </c>
      <c r="R304" s="3123"/>
      <c r="S304" s="3457"/>
      <c r="T304" s="3438" t="str">
        <f t="shared" si="8"/>
        <v>Please complete all cells in row</v>
      </c>
      <c r="U304" s="3116">
        <v>0</v>
      </c>
    </row>
    <row r="305" spans="2:21" ht="15.75" customHeight="1">
      <c r="B305" s="3706"/>
      <c r="C305" s="3658"/>
      <c r="D305" s="3658"/>
      <c r="E305" s="3658"/>
      <c r="F305" s="3658"/>
      <c r="G305" s="3658"/>
      <c r="H305" s="2530" t="s">
        <v>4969</v>
      </c>
      <c r="I305" s="2530">
        <v>1</v>
      </c>
      <c r="J305" s="2535"/>
      <c r="K305" s="2535"/>
      <c r="L305" s="2535"/>
      <c r="M305" s="2535"/>
      <c r="N305" s="2535"/>
      <c r="O305" s="2536">
        <f t="shared" si="9"/>
        <v>0</v>
      </c>
      <c r="P305" s="2534"/>
      <c r="Q305" s="2533" t="s">
        <v>9349</v>
      </c>
      <c r="R305" s="3123"/>
      <c r="S305" s="3457"/>
      <c r="T305" s="3438" t="str">
        <f t="shared" si="8"/>
        <v>Please complete all cells in row</v>
      </c>
      <c r="U305" s="3116">
        <v>0</v>
      </c>
    </row>
    <row r="306" spans="2:21" ht="15.75" customHeight="1">
      <c r="B306" s="3706"/>
      <c r="C306" s="3658"/>
      <c r="D306" s="3658"/>
      <c r="E306" s="3658"/>
      <c r="F306" s="3658"/>
      <c r="G306" s="3658"/>
      <c r="H306" s="2530" t="s">
        <v>4969</v>
      </c>
      <c r="I306" s="2530">
        <v>1</v>
      </c>
      <c r="J306" s="2535"/>
      <c r="K306" s="2535"/>
      <c r="L306" s="2535"/>
      <c r="M306" s="2535"/>
      <c r="N306" s="2535"/>
      <c r="O306" s="2536">
        <f t="shared" si="9"/>
        <v>0</v>
      </c>
      <c r="P306" s="2534"/>
      <c r="Q306" s="2533" t="s">
        <v>9350</v>
      </c>
      <c r="R306" s="3123"/>
      <c r="S306" s="3457"/>
      <c r="T306" s="3438" t="str">
        <f t="shared" si="8"/>
        <v>Please complete all cells in row</v>
      </c>
      <c r="U306" s="3116">
        <v>0</v>
      </c>
    </row>
    <row r="307" spans="2:21" ht="15.75" customHeight="1">
      <c r="B307" s="3706"/>
      <c r="C307" s="3658"/>
      <c r="D307" s="3658"/>
      <c r="E307" s="3658"/>
      <c r="F307" s="3658"/>
      <c r="G307" s="3658"/>
      <c r="H307" s="2530" t="s">
        <v>4969</v>
      </c>
      <c r="I307" s="2530">
        <v>1</v>
      </c>
      <c r="J307" s="2535"/>
      <c r="K307" s="2535"/>
      <c r="L307" s="2535"/>
      <c r="M307" s="2535"/>
      <c r="N307" s="2535"/>
      <c r="O307" s="2536">
        <f t="shared" si="9"/>
        <v>0</v>
      </c>
      <c r="P307" s="2534"/>
      <c r="Q307" s="2533" t="s">
        <v>9351</v>
      </c>
      <c r="R307" s="3123"/>
      <c r="S307" s="3457"/>
      <c r="T307" s="3438" t="str">
        <f t="shared" si="8"/>
        <v>Please complete all cells in row</v>
      </c>
      <c r="U307" s="3116">
        <v>0</v>
      </c>
    </row>
    <row r="308" spans="2:21" ht="15.75" customHeight="1">
      <c r="B308" s="3706"/>
      <c r="C308" s="3658"/>
      <c r="D308" s="3658"/>
      <c r="E308" s="3658"/>
      <c r="F308" s="3658"/>
      <c r="G308" s="3658"/>
      <c r="H308" s="2530" t="s">
        <v>4969</v>
      </c>
      <c r="I308" s="2530">
        <v>1</v>
      </c>
      <c r="J308" s="2535"/>
      <c r="K308" s="2535"/>
      <c r="L308" s="2535"/>
      <c r="M308" s="2535"/>
      <c r="N308" s="2535"/>
      <c r="O308" s="2536">
        <f t="shared" si="9"/>
        <v>0</v>
      </c>
      <c r="P308" s="2534"/>
      <c r="Q308" s="2533" t="s">
        <v>9352</v>
      </c>
      <c r="R308" s="3123"/>
      <c r="S308" s="3457"/>
      <c r="T308" s="3438" t="str">
        <f t="shared" si="8"/>
        <v>Please complete all cells in row</v>
      </c>
      <c r="U308" s="3116">
        <v>0</v>
      </c>
    </row>
    <row r="309" spans="2:21" ht="15.75" customHeight="1">
      <c r="B309" s="3706"/>
      <c r="C309" s="3658"/>
      <c r="D309" s="3658"/>
      <c r="E309" s="3658"/>
      <c r="F309" s="3658"/>
      <c r="G309" s="3658"/>
      <c r="H309" s="2530" t="s">
        <v>4969</v>
      </c>
      <c r="I309" s="2530">
        <v>1</v>
      </c>
      <c r="J309" s="2535"/>
      <c r="K309" s="2535"/>
      <c r="L309" s="2535"/>
      <c r="M309" s="2535"/>
      <c r="N309" s="2535"/>
      <c r="O309" s="2536">
        <f t="shared" si="9"/>
        <v>0</v>
      </c>
      <c r="P309" s="2534"/>
      <c r="Q309" s="2533" t="s">
        <v>9353</v>
      </c>
      <c r="R309" s="3123"/>
      <c r="S309" s="3457"/>
      <c r="T309" s="3438" t="str">
        <f t="shared" si="8"/>
        <v>Please complete all cells in row</v>
      </c>
      <c r="U309" s="3116">
        <v>0</v>
      </c>
    </row>
    <row r="310" spans="2:21" ht="15.75" customHeight="1">
      <c r="B310" s="3706"/>
      <c r="C310" s="3658"/>
      <c r="D310" s="3658"/>
      <c r="E310" s="3658"/>
      <c r="F310" s="3658"/>
      <c r="G310" s="3658"/>
      <c r="H310" s="2530" t="s">
        <v>4969</v>
      </c>
      <c r="I310" s="2530">
        <v>1</v>
      </c>
      <c r="J310" s="2535"/>
      <c r="K310" s="2535"/>
      <c r="L310" s="2535"/>
      <c r="M310" s="2535"/>
      <c r="N310" s="2535"/>
      <c r="O310" s="2536">
        <f t="shared" si="9"/>
        <v>0</v>
      </c>
      <c r="P310" s="2534"/>
      <c r="Q310" s="2533" t="s">
        <v>9354</v>
      </c>
      <c r="R310" s="3123"/>
      <c r="S310" s="3457"/>
      <c r="T310" s="3438" t="str">
        <f t="shared" si="8"/>
        <v>Please complete all cells in row</v>
      </c>
      <c r="U310" s="3116">
        <v>0</v>
      </c>
    </row>
    <row r="311" spans="2:21" ht="15.75" customHeight="1">
      <c r="B311" s="3706"/>
      <c r="C311" s="3658"/>
      <c r="D311" s="3658"/>
      <c r="E311" s="3658"/>
      <c r="F311" s="3658"/>
      <c r="G311" s="3658"/>
      <c r="H311" s="2530" t="s">
        <v>4969</v>
      </c>
      <c r="I311" s="2530">
        <v>1</v>
      </c>
      <c r="J311" s="2535"/>
      <c r="K311" s="2535"/>
      <c r="L311" s="2535"/>
      <c r="M311" s="2535"/>
      <c r="N311" s="2535"/>
      <c r="O311" s="2536">
        <f t="shared" si="9"/>
        <v>0</v>
      </c>
      <c r="P311" s="2534"/>
      <c r="Q311" s="2533" t="s">
        <v>9355</v>
      </c>
      <c r="R311" s="3123"/>
      <c r="S311" s="3457"/>
      <c r="T311" s="3438" t="str">
        <f t="shared" si="8"/>
        <v>Please complete all cells in row</v>
      </c>
      <c r="U311" s="3116">
        <v>0</v>
      </c>
    </row>
    <row r="312" spans="2:21" ht="15.75" customHeight="1">
      <c r="B312" s="3706"/>
      <c r="C312" s="3658"/>
      <c r="D312" s="3658"/>
      <c r="E312" s="3658"/>
      <c r="F312" s="3658"/>
      <c r="G312" s="3658"/>
      <c r="H312" s="2530" t="s">
        <v>4969</v>
      </c>
      <c r="I312" s="2530">
        <v>1</v>
      </c>
      <c r="J312" s="2535"/>
      <c r="K312" s="2535"/>
      <c r="L312" s="2535"/>
      <c r="M312" s="2535"/>
      <c r="N312" s="2535"/>
      <c r="O312" s="2536">
        <f t="shared" si="9"/>
        <v>0</v>
      </c>
      <c r="P312" s="2534"/>
      <c r="Q312" s="2533" t="s">
        <v>9356</v>
      </c>
      <c r="R312" s="3123"/>
      <c r="S312" s="3457"/>
      <c r="T312" s="3438" t="str">
        <f t="shared" si="8"/>
        <v>Please complete all cells in row</v>
      </c>
      <c r="U312" s="3116">
        <v>0</v>
      </c>
    </row>
    <row r="313" spans="2:21" ht="15.75" customHeight="1">
      <c r="B313" s="3706"/>
      <c r="C313" s="3658"/>
      <c r="D313" s="3658"/>
      <c r="E313" s="3658"/>
      <c r="F313" s="3658"/>
      <c r="G313" s="3658"/>
      <c r="H313" s="2530" t="s">
        <v>4969</v>
      </c>
      <c r="I313" s="2530">
        <v>1</v>
      </c>
      <c r="J313" s="2535"/>
      <c r="K313" s="2535"/>
      <c r="L313" s="2535"/>
      <c r="M313" s="2535"/>
      <c r="N313" s="2535"/>
      <c r="O313" s="2536">
        <f t="shared" si="9"/>
        <v>0</v>
      </c>
      <c r="P313" s="2534"/>
      <c r="Q313" s="2533" t="s">
        <v>9357</v>
      </c>
      <c r="R313" s="3123"/>
      <c r="S313" s="3457"/>
      <c r="T313" s="3438" t="str">
        <f t="shared" si="8"/>
        <v>Please complete all cells in row</v>
      </c>
      <c r="U313" s="3116">
        <v>0</v>
      </c>
    </row>
    <row r="314" spans="2:21" ht="15.75" customHeight="1">
      <c r="B314" s="3706"/>
      <c r="C314" s="3658"/>
      <c r="D314" s="3658"/>
      <c r="E314" s="3658"/>
      <c r="F314" s="3658"/>
      <c r="G314" s="3658"/>
      <c r="H314" s="2530" t="s">
        <v>4969</v>
      </c>
      <c r="I314" s="2530">
        <v>1</v>
      </c>
      <c r="J314" s="2535"/>
      <c r="K314" s="2535"/>
      <c r="L314" s="2535"/>
      <c r="M314" s="2535"/>
      <c r="N314" s="2535"/>
      <c r="O314" s="2536">
        <f t="shared" si="9"/>
        <v>0</v>
      </c>
      <c r="P314" s="2534"/>
      <c r="Q314" s="2533" t="s">
        <v>9358</v>
      </c>
      <c r="R314" s="3123"/>
      <c r="S314" s="3457"/>
      <c r="T314" s="3438" t="str">
        <f t="shared" si="8"/>
        <v>Please complete all cells in row</v>
      </c>
      <c r="U314" s="3116">
        <v>0</v>
      </c>
    </row>
    <row r="315" spans="2:21" ht="15.75" customHeight="1">
      <c r="B315" s="3706"/>
      <c r="C315" s="3658"/>
      <c r="D315" s="3658"/>
      <c r="E315" s="3658"/>
      <c r="F315" s="3658"/>
      <c r="G315" s="3658"/>
      <c r="H315" s="2530" t="s">
        <v>4969</v>
      </c>
      <c r="I315" s="2530">
        <v>1</v>
      </c>
      <c r="J315" s="2535"/>
      <c r="K315" s="2535"/>
      <c r="L315" s="2535"/>
      <c r="M315" s="2535"/>
      <c r="N315" s="2535"/>
      <c r="O315" s="2536">
        <f t="shared" si="9"/>
        <v>0</v>
      </c>
      <c r="P315" s="2534"/>
      <c r="Q315" s="2533" t="s">
        <v>9359</v>
      </c>
      <c r="R315" s="3123"/>
      <c r="S315" s="3457"/>
      <c r="T315" s="3438" t="str">
        <f t="shared" si="8"/>
        <v>Please complete all cells in row</v>
      </c>
      <c r="U315" s="3116">
        <v>0</v>
      </c>
    </row>
    <row r="316" spans="2:21" ht="15.75" customHeight="1">
      <c r="B316" s="3706"/>
      <c r="C316" s="3658"/>
      <c r="D316" s="3658"/>
      <c r="E316" s="3658"/>
      <c r="F316" s="3658"/>
      <c r="G316" s="3658"/>
      <c r="H316" s="2530" t="s">
        <v>4969</v>
      </c>
      <c r="I316" s="2530">
        <v>1</v>
      </c>
      <c r="J316" s="2535"/>
      <c r="K316" s="2535"/>
      <c r="L316" s="2535"/>
      <c r="M316" s="2535"/>
      <c r="N316" s="2535"/>
      <c r="O316" s="2536">
        <f t="shared" si="9"/>
        <v>0</v>
      </c>
      <c r="P316" s="2534"/>
      <c r="Q316" s="2533" t="s">
        <v>9360</v>
      </c>
      <c r="R316" s="3123"/>
      <c r="S316" s="3457"/>
      <c r="T316" s="3438" t="str">
        <f t="shared" si="8"/>
        <v>Please complete all cells in row</v>
      </c>
      <c r="U316" s="3116">
        <v>0</v>
      </c>
    </row>
    <row r="317" spans="2:21" ht="15.75" customHeight="1">
      <c r="B317" s="3706"/>
      <c r="C317" s="3658"/>
      <c r="D317" s="3658"/>
      <c r="E317" s="3658"/>
      <c r="F317" s="3658"/>
      <c r="G317" s="3658"/>
      <c r="H317" s="2530" t="s">
        <v>4969</v>
      </c>
      <c r="I317" s="2530">
        <v>1</v>
      </c>
      <c r="J317" s="2535"/>
      <c r="K317" s="2535"/>
      <c r="L317" s="2535"/>
      <c r="M317" s="2535"/>
      <c r="N317" s="2535"/>
      <c r="O317" s="2536">
        <f t="shared" si="9"/>
        <v>0</v>
      </c>
      <c r="P317" s="2534"/>
      <c r="Q317" s="2533" t="s">
        <v>9361</v>
      </c>
      <c r="R317" s="3123"/>
      <c r="S317" s="3457"/>
      <c r="T317" s="3438" t="str">
        <f t="shared" si="8"/>
        <v>Please complete all cells in row</v>
      </c>
      <c r="U317" s="3116">
        <v>0</v>
      </c>
    </row>
    <row r="318" spans="2:21" ht="15.75" customHeight="1">
      <c r="B318" s="3706"/>
      <c r="C318" s="3658"/>
      <c r="D318" s="3658"/>
      <c r="E318" s="3658"/>
      <c r="F318" s="3658"/>
      <c r="G318" s="3658"/>
      <c r="H318" s="2530" t="s">
        <v>4969</v>
      </c>
      <c r="I318" s="2530">
        <v>1</v>
      </c>
      <c r="J318" s="2535"/>
      <c r="K318" s="2535"/>
      <c r="L318" s="2535"/>
      <c r="M318" s="2535"/>
      <c r="N318" s="2535"/>
      <c r="O318" s="2536">
        <f t="shared" si="9"/>
        <v>0</v>
      </c>
      <c r="P318" s="2534"/>
      <c r="Q318" s="2533" t="s">
        <v>9362</v>
      </c>
      <c r="R318" s="3123"/>
      <c r="S318" s="3457"/>
      <c r="T318" s="3438" t="str">
        <f t="shared" si="8"/>
        <v>Please complete all cells in row</v>
      </c>
      <c r="U318" s="3116">
        <v>0</v>
      </c>
    </row>
    <row r="319" spans="2:21" ht="15.75" customHeight="1">
      <c r="B319" s="3706"/>
      <c r="C319" s="3658"/>
      <c r="D319" s="3658"/>
      <c r="E319" s="3658"/>
      <c r="F319" s="3658"/>
      <c r="G319" s="3658"/>
      <c r="H319" s="2530" t="s">
        <v>4969</v>
      </c>
      <c r="I319" s="2530">
        <v>1</v>
      </c>
      <c r="J319" s="2535"/>
      <c r="K319" s="2535"/>
      <c r="L319" s="2535"/>
      <c r="M319" s="2535"/>
      <c r="N319" s="2535"/>
      <c r="O319" s="2536">
        <f t="shared" si="9"/>
        <v>0</v>
      </c>
      <c r="P319" s="2534"/>
      <c r="Q319" s="2533" t="s">
        <v>9363</v>
      </c>
      <c r="R319" s="3123"/>
      <c r="S319" s="3457"/>
      <c r="T319" s="3438" t="str">
        <f t="shared" si="8"/>
        <v>Please complete all cells in row</v>
      </c>
      <c r="U319" s="3116">
        <v>0</v>
      </c>
    </row>
    <row r="320" spans="2:21" ht="15.75" customHeight="1">
      <c r="B320" s="3706"/>
      <c r="C320" s="3658"/>
      <c r="D320" s="3658"/>
      <c r="E320" s="3658"/>
      <c r="F320" s="3658"/>
      <c r="G320" s="3658"/>
      <c r="H320" s="2530" t="s">
        <v>4969</v>
      </c>
      <c r="I320" s="2530">
        <v>1</v>
      </c>
      <c r="J320" s="2535"/>
      <c r="K320" s="2535"/>
      <c r="L320" s="2535"/>
      <c r="M320" s="2535"/>
      <c r="N320" s="2535"/>
      <c r="O320" s="2536">
        <f t="shared" si="9"/>
        <v>0</v>
      </c>
      <c r="P320" s="2534"/>
      <c r="Q320" s="2533" t="s">
        <v>9364</v>
      </c>
      <c r="R320" s="3123"/>
      <c r="S320" s="3457"/>
      <c r="T320" s="3438" t="str">
        <f t="shared" si="8"/>
        <v>Please complete all cells in row</v>
      </c>
      <c r="U320" s="3116">
        <v>0</v>
      </c>
    </row>
    <row r="321" spans="2:21" ht="15.75" customHeight="1">
      <c r="B321" s="3706"/>
      <c r="C321" s="3658"/>
      <c r="D321" s="3658"/>
      <c r="E321" s="3658"/>
      <c r="F321" s="3658"/>
      <c r="G321" s="3658"/>
      <c r="H321" s="2530" t="s">
        <v>4969</v>
      </c>
      <c r="I321" s="2530">
        <v>1</v>
      </c>
      <c r="J321" s="2535"/>
      <c r="K321" s="2535"/>
      <c r="L321" s="2535"/>
      <c r="M321" s="2535"/>
      <c r="N321" s="2535"/>
      <c r="O321" s="2536">
        <f t="shared" si="9"/>
        <v>0</v>
      </c>
      <c r="P321" s="2534"/>
      <c r="Q321" s="2533" t="s">
        <v>9365</v>
      </c>
      <c r="R321" s="3123"/>
      <c r="S321" s="3457"/>
      <c r="T321" s="3438" t="str">
        <f t="shared" si="8"/>
        <v>Please complete all cells in row</v>
      </c>
      <c r="U321" s="3116">
        <v>0</v>
      </c>
    </row>
    <row r="322" spans="2:21" ht="15.75" customHeight="1">
      <c r="B322" s="3706"/>
      <c r="C322" s="3658"/>
      <c r="D322" s="3658"/>
      <c r="E322" s="3658"/>
      <c r="F322" s="3658"/>
      <c r="G322" s="3658"/>
      <c r="H322" s="2530" t="s">
        <v>4969</v>
      </c>
      <c r="I322" s="2530">
        <v>1</v>
      </c>
      <c r="J322" s="2535"/>
      <c r="K322" s="2535"/>
      <c r="L322" s="2535"/>
      <c r="M322" s="2535"/>
      <c r="N322" s="2535"/>
      <c r="O322" s="2536">
        <f t="shared" si="9"/>
        <v>0</v>
      </c>
      <c r="P322" s="2534"/>
      <c r="Q322" s="2533" t="s">
        <v>9366</v>
      </c>
      <c r="R322" s="3123"/>
      <c r="S322" s="3457"/>
      <c r="T322" s="3438" t="str">
        <f t="shared" si="8"/>
        <v>Please complete all cells in row</v>
      </c>
      <c r="U322" s="3116">
        <v>0</v>
      </c>
    </row>
    <row r="323" spans="2:21" ht="15.75" customHeight="1">
      <c r="B323" s="3706"/>
      <c r="C323" s="3658"/>
      <c r="D323" s="3658"/>
      <c r="E323" s="3658"/>
      <c r="F323" s="3658"/>
      <c r="G323" s="3658"/>
      <c r="H323" s="2530" t="s">
        <v>4969</v>
      </c>
      <c r="I323" s="2530">
        <v>1</v>
      </c>
      <c r="J323" s="2535"/>
      <c r="K323" s="2535"/>
      <c r="L323" s="2535"/>
      <c r="M323" s="2535"/>
      <c r="N323" s="2535"/>
      <c r="O323" s="2536">
        <f t="shared" si="9"/>
        <v>0</v>
      </c>
      <c r="P323" s="2534"/>
      <c r="Q323" s="2533" t="s">
        <v>9367</v>
      </c>
      <c r="R323" s="3123"/>
      <c r="S323" s="3457"/>
      <c r="T323" s="3438" t="str">
        <f t="shared" si="8"/>
        <v>Please complete all cells in row</v>
      </c>
      <c r="U323" s="3116">
        <v>0</v>
      </c>
    </row>
    <row r="324" spans="2:21" ht="15.75" customHeight="1">
      <c r="B324" s="3706"/>
      <c r="C324" s="3658"/>
      <c r="D324" s="3658"/>
      <c r="E324" s="3658"/>
      <c r="F324" s="3658"/>
      <c r="G324" s="3658"/>
      <c r="H324" s="2530" t="s">
        <v>4969</v>
      </c>
      <c r="I324" s="2530">
        <v>1</v>
      </c>
      <c r="J324" s="2535"/>
      <c r="K324" s="2535"/>
      <c r="L324" s="2535"/>
      <c r="M324" s="2535"/>
      <c r="N324" s="2535"/>
      <c r="O324" s="2536">
        <f t="shared" si="9"/>
        <v>0</v>
      </c>
      <c r="P324" s="2534"/>
      <c r="Q324" s="2533" t="s">
        <v>9368</v>
      </c>
      <c r="R324" s="3123"/>
      <c r="S324" s="3457"/>
      <c r="T324" s="3438" t="str">
        <f t="shared" si="8"/>
        <v>Please complete all cells in row</v>
      </c>
      <c r="U324" s="3116">
        <v>0</v>
      </c>
    </row>
    <row r="325" spans="2:21" ht="15.75" customHeight="1">
      <c r="B325" s="3706"/>
      <c r="C325" s="3658"/>
      <c r="D325" s="3658"/>
      <c r="E325" s="3658"/>
      <c r="F325" s="3658"/>
      <c r="G325" s="3658"/>
      <c r="H325" s="2530" t="s">
        <v>4969</v>
      </c>
      <c r="I325" s="2530">
        <v>1</v>
      </c>
      <c r="J325" s="2535"/>
      <c r="K325" s="2535"/>
      <c r="L325" s="2535"/>
      <c r="M325" s="2535"/>
      <c r="N325" s="2535"/>
      <c r="O325" s="2536">
        <f t="shared" si="9"/>
        <v>0</v>
      </c>
      <c r="P325" s="2534"/>
      <c r="Q325" s="2533" t="s">
        <v>9369</v>
      </c>
      <c r="R325" s="3123"/>
      <c r="S325" s="3457"/>
      <c r="T325" s="3438" t="str">
        <f t="shared" si="8"/>
        <v>Please complete all cells in row</v>
      </c>
      <c r="U325" s="3116">
        <v>0</v>
      </c>
    </row>
    <row r="326" spans="2:21" ht="15.75" customHeight="1">
      <c r="B326" s="3706"/>
      <c r="C326" s="3658"/>
      <c r="D326" s="3658"/>
      <c r="E326" s="3658"/>
      <c r="F326" s="3658"/>
      <c r="G326" s="3658"/>
      <c r="H326" s="2530" t="s">
        <v>4969</v>
      </c>
      <c r="I326" s="2530">
        <v>1</v>
      </c>
      <c r="J326" s="2535"/>
      <c r="K326" s="2535"/>
      <c r="L326" s="2535"/>
      <c r="M326" s="2535"/>
      <c r="N326" s="2535"/>
      <c r="O326" s="2536">
        <f t="shared" si="9"/>
        <v>0</v>
      </c>
      <c r="P326" s="2534"/>
      <c r="Q326" s="2533" t="s">
        <v>9370</v>
      </c>
      <c r="R326" s="3123"/>
      <c r="S326" s="3457"/>
      <c r="T326" s="3438" t="str">
        <f t="shared" si="8"/>
        <v>Please complete all cells in row</v>
      </c>
      <c r="U326" s="3116">
        <v>0</v>
      </c>
    </row>
    <row r="327" spans="2:21" ht="15.75" customHeight="1">
      <c r="B327" s="3706"/>
      <c r="C327" s="3658"/>
      <c r="D327" s="3658"/>
      <c r="E327" s="3658"/>
      <c r="F327" s="3658"/>
      <c r="G327" s="3658"/>
      <c r="H327" s="2530" t="s">
        <v>4969</v>
      </c>
      <c r="I327" s="2530">
        <v>1</v>
      </c>
      <c r="J327" s="2535"/>
      <c r="K327" s="2535"/>
      <c r="L327" s="2535"/>
      <c r="M327" s="2535"/>
      <c r="N327" s="2535"/>
      <c r="O327" s="2536">
        <f t="shared" si="9"/>
        <v>0</v>
      </c>
      <c r="P327" s="2534"/>
      <c r="Q327" s="2533" t="s">
        <v>9371</v>
      </c>
      <c r="R327" s="3123"/>
      <c r="S327" s="3457"/>
      <c r="T327" s="3438" t="str">
        <f t="shared" ref="T327:T390" si="10">IF( COUNTBLANK(B327:O327) = U327, 0, rngIncomplete )</f>
        <v>Please complete all cells in row</v>
      </c>
      <c r="U327" s="3116">
        <v>0</v>
      </c>
    </row>
    <row r="328" spans="2:21" ht="15.75" customHeight="1">
      <c r="B328" s="3706"/>
      <c r="C328" s="3658"/>
      <c r="D328" s="3658"/>
      <c r="E328" s="3658"/>
      <c r="F328" s="3658"/>
      <c r="G328" s="3658"/>
      <c r="H328" s="2530" t="s">
        <v>4969</v>
      </c>
      <c r="I328" s="2530">
        <v>1</v>
      </c>
      <c r="J328" s="2535"/>
      <c r="K328" s="2535"/>
      <c r="L328" s="2535"/>
      <c r="M328" s="2535"/>
      <c r="N328" s="2535"/>
      <c r="O328" s="2536">
        <f t="shared" si="9"/>
        <v>0</v>
      </c>
      <c r="P328" s="2534"/>
      <c r="Q328" s="2533" t="s">
        <v>9372</v>
      </c>
      <c r="R328" s="3123"/>
      <c r="S328" s="3457"/>
      <c r="T328" s="3438" t="str">
        <f t="shared" si="10"/>
        <v>Please complete all cells in row</v>
      </c>
      <c r="U328" s="3116">
        <v>0</v>
      </c>
    </row>
    <row r="329" spans="2:21" ht="15.75" customHeight="1">
      <c r="B329" s="3706"/>
      <c r="C329" s="3658"/>
      <c r="D329" s="3658"/>
      <c r="E329" s="3658"/>
      <c r="F329" s="3658"/>
      <c r="G329" s="3658"/>
      <c r="H329" s="2530" t="s">
        <v>4969</v>
      </c>
      <c r="I329" s="2530">
        <v>1</v>
      </c>
      <c r="J329" s="2535"/>
      <c r="K329" s="2535"/>
      <c r="L329" s="2535"/>
      <c r="M329" s="2535"/>
      <c r="N329" s="2535"/>
      <c r="O329" s="2536">
        <f t="shared" ref="O329:O392" si="11">IFERROR(SUM(J329:N329), 0)</f>
        <v>0</v>
      </c>
      <c r="P329" s="2534"/>
      <c r="Q329" s="2533" t="s">
        <v>9373</v>
      </c>
      <c r="R329" s="3123"/>
      <c r="S329" s="3457"/>
      <c r="T329" s="3438" t="str">
        <f t="shared" si="10"/>
        <v>Please complete all cells in row</v>
      </c>
      <c r="U329" s="3116">
        <v>0</v>
      </c>
    </row>
    <row r="330" spans="2:21" ht="15.75" customHeight="1">
      <c r="B330" s="3706"/>
      <c r="C330" s="3658"/>
      <c r="D330" s="3658"/>
      <c r="E330" s="3658"/>
      <c r="F330" s="3658"/>
      <c r="G330" s="3658"/>
      <c r="H330" s="2530" t="s">
        <v>4969</v>
      </c>
      <c r="I330" s="2530">
        <v>1</v>
      </c>
      <c r="J330" s="2535"/>
      <c r="K330" s="2535"/>
      <c r="L330" s="2535"/>
      <c r="M330" s="2535"/>
      <c r="N330" s="2535"/>
      <c r="O330" s="2536">
        <f t="shared" si="11"/>
        <v>0</v>
      </c>
      <c r="P330" s="2534"/>
      <c r="Q330" s="2533" t="s">
        <v>9374</v>
      </c>
      <c r="R330" s="3123"/>
      <c r="S330" s="3457"/>
      <c r="T330" s="3438" t="str">
        <f t="shared" si="10"/>
        <v>Please complete all cells in row</v>
      </c>
      <c r="U330" s="3116">
        <v>0</v>
      </c>
    </row>
    <row r="331" spans="2:21" ht="15.75" customHeight="1">
      <c r="B331" s="3706"/>
      <c r="C331" s="3658"/>
      <c r="D331" s="3658"/>
      <c r="E331" s="3658"/>
      <c r="F331" s="3658"/>
      <c r="G331" s="3658"/>
      <c r="H331" s="2530" t="s">
        <v>4969</v>
      </c>
      <c r="I331" s="2530">
        <v>1</v>
      </c>
      <c r="J331" s="2535"/>
      <c r="K331" s="2535"/>
      <c r="L331" s="2535"/>
      <c r="M331" s="2535"/>
      <c r="N331" s="2535"/>
      <c r="O331" s="2536">
        <f t="shared" si="11"/>
        <v>0</v>
      </c>
      <c r="P331" s="2534"/>
      <c r="Q331" s="2533" t="s">
        <v>9375</v>
      </c>
      <c r="R331" s="3123"/>
      <c r="S331" s="3457"/>
      <c r="T331" s="3438" t="str">
        <f t="shared" si="10"/>
        <v>Please complete all cells in row</v>
      </c>
      <c r="U331" s="3116">
        <v>0</v>
      </c>
    </row>
    <row r="332" spans="2:21" ht="15.75" customHeight="1">
      <c r="B332" s="3706"/>
      <c r="C332" s="3658"/>
      <c r="D332" s="3658"/>
      <c r="E332" s="3658"/>
      <c r="F332" s="3658"/>
      <c r="G332" s="3658"/>
      <c r="H332" s="2530" t="s">
        <v>4969</v>
      </c>
      <c r="I332" s="2530">
        <v>1</v>
      </c>
      <c r="J332" s="2535"/>
      <c r="K332" s="2535"/>
      <c r="L332" s="2535"/>
      <c r="M332" s="2535"/>
      <c r="N332" s="2535"/>
      <c r="O332" s="2536">
        <f t="shared" si="11"/>
        <v>0</v>
      </c>
      <c r="P332" s="2534"/>
      <c r="Q332" s="2533" t="s">
        <v>9376</v>
      </c>
      <c r="R332" s="3123"/>
      <c r="S332" s="3457"/>
      <c r="T332" s="3438" t="str">
        <f t="shared" si="10"/>
        <v>Please complete all cells in row</v>
      </c>
      <c r="U332" s="3116">
        <v>0</v>
      </c>
    </row>
    <row r="333" spans="2:21" ht="15.75" customHeight="1">
      <c r="B333" s="3706"/>
      <c r="C333" s="3658"/>
      <c r="D333" s="3658"/>
      <c r="E333" s="3658"/>
      <c r="F333" s="3658"/>
      <c r="G333" s="3658"/>
      <c r="H333" s="2530" t="s">
        <v>4969</v>
      </c>
      <c r="I333" s="2530">
        <v>1</v>
      </c>
      <c r="J333" s="2535"/>
      <c r="K333" s="2535"/>
      <c r="L333" s="2535"/>
      <c r="M333" s="2535"/>
      <c r="N333" s="2535"/>
      <c r="O333" s="2536">
        <f t="shared" si="11"/>
        <v>0</v>
      </c>
      <c r="P333" s="2534"/>
      <c r="Q333" s="2533" t="s">
        <v>9377</v>
      </c>
      <c r="R333" s="3123"/>
      <c r="S333" s="3457"/>
      <c r="T333" s="3438" t="str">
        <f t="shared" si="10"/>
        <v>Please complete all cells in row</v>
      </c>
      <c r="U333" s="3116">
        <v>0</v>
      </c>
    </row>
    <row r="334" spans="2:21" ht="15.75" customHeight="1">
      <c r="B334" s="3706"/>
      <c r="C334" s="3658"/>
      <c r="D334" s="3658"/>
      <c r="E334" s="3658"/>
      <c r="F334" s="3658"/>
      <c r="G334" s="3658"/>
      <c r="H334" s="2530" t="s">
        <v>4969</v>
      </c>
      <c r="I334" s="2530">
        <v>1</v>
      </c>
      <c r="J334" s="2535"/>
      <c r="K334" s="2535"/>
      <c r="L334" s="2535"/>
      <c r="M334" s="2535"/>
      <c r="N334" s="2535"/>
      <c r="O334" s="2536">
        <f t="shared" si="11"/>
        <v>0</v>
      </c>
      <c r="P334" s="2534"/>
      <c r="Q334" s="2533" t="s">
        <v>9378</v>
      </c>
      <c r="R334" s="3123"/>
      <c r="S334" s="3457"/>
      <c r="T334" s="3438" t="str">
        <f t="shared" si="10"/>
        <v>Please complete all cells in row</v>
      </c>
      <c r="U334" s="3116">
        <v>0</v>
      </c>
    </row>
    <row r="335" spans="2:21" ht="15.75" customHeight="1">
      <c r="B335" s="3706"/>
      <c r="C335" s="3658"/>
      <c r="D335" s="3658"/>
      <c r="E335" s="3658"/>
      <c r="F335" s="3658"/>
      <c r="G335" s="3658"/>
      <c r="H335" s="2530" t="s">
        <v>4969</v>
      </c>
      <c r="I335" s="2530">
        <v>1</v>
      </c>
      <c r="J335" s="2535"/>
      <c r="K335" s="2535"/>
      <c r="L335" s="2535"/>
      <c r="M335" s="2535"/>
      <c r="N335" s="2535"/>
      <c r="O335" s="2536">
        <f t="shared" si="11"/>
        <v>0</v>
      </c>
      <c r="P335" s="2534"/>
      <c r="Q335" s="2533" t="s">
        <v>9379</v>
      </c>
      <c r="R335" s="3123"/>
      <c r="S335" s="3457"/>
      <c r="T335" s="3438" t="str">
        <f t="shared" si="10"/>
        <v>Please complete all cells in row</v>
      </c>
      <c r="U335" s="3116">
        <v>0</v>
      </c>
    </row>
    <row r="336" spans="2:21" ht="15.75" customHeight="1">
      <c r="B336" s="3706"/>
      <c r="C336" s="3658"/>
      <c r="D336" s="3658"/>
      <c r="E336" s="3658"/>
      <c r="F336" s="3658"/>
      <c r="G336" s="3658"/>
      <c r="H336" s="2530" t="s">
        <v>4969</v>
      </c>
      <c r="I336" s="2530">
        <v>1</v>
      </c>
      <c r="J336" s="2535"/>
      <c r="K336" s="2535"/>
      <c r="L336" s="2535"/>
      <c r="M336" s="2535"/>
      <c r="N336" s="2535"/>
      <c r="O336" s="2536">
        <f t="shared" si="11"/>
        <v>0</v>
      </c>
      <c r="P336" s="2534"/>
      <c r="Q336" s="2533" t="s">
        <v>9380</v>
      </c>
      <c r="R336" s="3123"/>
      <c r="S336" s="3457"/>
      <c r="T336" s="3438" t="str">
        <f t="shared" si="10"/>
        <v>Please complete all cells in row</v>
      </c>
      <c r="U336" s="3116">
        <v>0</v>
      </c>
    </row>
    <row r="337" spans="2:21" ht="15.75" customHeight="1">
      <c r="B337" s="3706"/>
      <c r="C337" s="3658"/>
      <c r="D337" s="3658"/>
      <c r="E337" s="3658"/>
      <c r="F337" s="3658"/>
      <c r="G337" s="3658"/>
      <c r="H337" s="2530" t="s">
        <v>4969</v>
      </c>
      <c r="I337" s="2530">
        <v>1</v>
      </c>
      <c r="J337" s="2535"/>
      <c r="K337" s="2535"/>
      <c r="L337" s="2535"/>
      <c r="M337" s="2535"/>
      <c r="N337" s="2535"/>
      <c r="O337" s="2536">
        <f t="shared" si="11"/>
        <v>0</v>
      </c>
      <c r="P337" s="2534"/>
      <c r="Q337" s="2533" t="s">
        <v>9381</v>
      </c>
      <c r="R337" s="3123"/>
      <c r="S337" s="3457"/>
      <c r="T337" s="3438" t="str">
        <f t="shared" si="10"/>
        <v>Please complete all cells in row</v>
      </c>
      <c r="U337" s="3116">
        <v>0</v>
      </c>
    </row>
    <row r="338" spans="2:21" ht="15.75" customHeight="1">
      <c r="B338" s="3706"/>
      <c r="C338" s="3658"/>
      <c r="D338" s="3658"/>
      <c r="E338" s="3658"/>
      <c r="F338" s="3658"/>
      <c r="G338" s="3658"/>
      <c r="H338" s="2530" t="s">
        <v>4969</v>
      </c>
      <c r="I338" s="2530">
        <v>1</v>
      </c>
      <c r="J338" s="2535"/>
      <c r="K338" s="2535"/>
      <c r="L338" s="2535"/>
      <c r="M338" s="2535"/>
      <c r="N338" s="2535"/>
      <c r="O338" s="2536">
        <f t="shared" si="11"/>
        <v>0</v>
      </c>
      <c r="P338" s="2534"/>
      <c r="Q338" s="2533" t="s">
        <v>9382</v>
      </c>
      <c r="R338" s="3123"/>
      <c r="S338" s="3457"/>
      <c r="T338" s="3438" t="str">
        <f t="shared" si="10"/>
        <v>Please complete all cells in row</v>
      </c>
      <c r="U338" s="3116">
        <v>0</v>
      </c>
    </row>
    <row r="339" spans="2:21" ht="15.75" customHeight="1">
      <c r="B339" s="3706"/>
      <c r="C339" s="3658"/>
      <c r="D339" s="3658"/>
      <c r="E339" s="3658"/>
      <c r="F339" s="3658"/>
      <c r="G339" s="3658"/>
      <c r="H339" s="2530" t="s">
        <v>4969</v>
      </c>
      <c r="I339" s="2530">
        <v>1</v>
      </c>
      <c r="J339" s="2535"/>
      <c r="K339" s="2535"/>
      <c r="L339" s="2535"/>
      <c r="M339" s="2535"/>
      <c r="N339" s="2535"/>
      <c r="O339" s="2536">
        <f t="shared" si="11"/>
        <v>0</v>
      </c>
      <c r="P339" s="2534"/>
      <c r="Q339" s="2533" t="s">
        <v>9383</v>
      </c>
      <c r="R339" s="3123"/>
      <c r="S339" s="3457"/>
      <c r="T339" s="3438" t="str">
        <f t="shared" si="10"/>
        <v>Please complete all cells in row</v>
      </c>
      <c r="U339" s="3116">
        <v>0</v>
      </c>
    </row>
    <row r="340" spans="2:21" ht="15.75" customHeight="1">
      <c r="B340" s="3706"/>
      <c r="C340" s="3658"/>
      <c r="D340" s="3658"/>
      <c r="E340" s="3658"/>
      <c r="F340" s="3658"/>
      <c r="G340" s="3658"/>
      <c r="H340" s="2530" t="s">
        <v>4969</v>
      </c>
      <c r="I340" s="2530">
        <v>1</v>
      </c>
      <c r="J340" s="2535"/>
      <c r="K340" s="2535"/>
      <c r="L340" s="2535"/>
      <c r="M340" s="2535"/>
      <c r="N340" s="2535"/>
      <c r="O340" s="2536">
        <f t="shared" si="11"/>
        <v>0</v>
      </c>
      <c r="P340" s="2534"/>
      <c r="Q340" s="2533" t="s">
        <v>9384</v>
      </c>
      <c r="R340" s="3123"/>
      <c r="S340" s="3457"/>
      <c r="T340" s="3438" t="str">
        <f t="shared" si="10"/>
        <v>Please complete all cells in row</v>
      </c>
      <c r="U340" s="3116">
        <v>0</v>
      </c>
    </row>
    <row r="341" spans="2:21" ht="15.75" customHeight="1">
      <c r="B341" s="3706"/>
      <c r="C341" s="3658"/>
      <c r="D341" s="3658"/>
      <c r="E341" s="3658"/>
      <c r="F341" s="3658"/>
      <c r="G341" s="3658"/>
      <c r="H341" s="2530" t="s">
        <v>4969</v>
      </c>
      <c r="I341" s="2530">
        <v>1</v>
      </c>
      <c r="J341" s="2535"/>
      <c r="K341" s="2535"/>
      <c r="L341" s="2535"/>
      <c r="M341" s="2535"/>
      <c r="N341" s="2535"/>
      <c r="O341" s="2536">
        <f t="shared" si="11"/>
        <v>0</v>
      </c>
      <c r="P341" s="2534"/>
      <c r="Q341" s="2533" t="s">
        <v>9385</v>
      </c>
      <c r="R341" s="3123"/>
      <c r="S341" s="3457"/>
      <c r="T341" s="3438" t="str">
        <f t="shared" si="10"/>
        <v>Please complete all cells in row</v>
      </c>
      <c r="U341" s="3116">
        <v>0</v>
      </c>
    </row>
    <row r="342" spans="2:21" ht="15.75" customHeight="1">
      <c r="B342" s="3706"/>
      <c r="C342" s="3658"/>
      <c r="D342" s="3658"/>
      <c r="E342" s="3658"/>
      <c r="F342" s="3658"/>
      <c r="G342" s="3658"/>
      <c r="H342" s="2530" t="s">
        <v>4969</v>
      </c>
      <c r="I342" s="2530">
        <v>1</v>
      </c>
      <c r="J342" s="2535"/>
      <c r="K342" s="2535"/>
      <c r="L342" s="2535"/>
      <c r="M342" s="2535"/>
      <c r="N342" s="2535"/>
      <c r="O342" s="2536">
        <f t="shared" si="11"/>
        <v>0</v>
      </c>
      <c r="P342" s="2534"/>
      <c r="Q342" s="2533" t="s">
        <v>9386</v>
      </c>
      <c r="R342" s="3123"/>
      <c r="S342" s="3457"/>
      <c r="T342" s="3438" t="str">
        <f t="shared" si="10"/>
        <v>Please complete all cells in row</v>
      </c>
      <c r="U342" s="3116">
        <v>0</v>
      </c>
    </row>
    <row r="343" spans="2:21" ht="15.75" customHeight="1">
      <c r="B343" s="3706"/>
      <c r="C343" s="3658"/>
      <c r="D343" s="3658"/>
      <c r="E343" s="3658"/>
      <c r="F343" s="3658"/>
      <c r="G343" s="3658"/>
      <c r="H343" s="2530" t="s">
        <v>4969</v>
      </c>
      <c r="I343" s="2530">
        <v>1</v>
      </c>
      <c r="J343" s="2535"/>
      <c r="K343" s="2535"/>
      <c r="L343" s="2535"/>
      <c r="M343" s="2535"/>
      <c r="N343" s="2535"/>
      <c r="O343" s="2536">
        <f t="shared" si="11"/>
        <v>0</v>
      </c>
      <c r="P343" s="2534"/>
      <c r="Q343" s="2533" t="s">
        <v>9387</v>
      </c>
      <c r="R343" s="3123"/>
      <c r="S343" s="3457"/>
      <c r="T343" s="3438" t="str">
        <f t="shared" si="10"/>
        <v>Please complete all cells in row</v>
      </c>
      <c r="U343" s="3116">
        <v>0</v>
      </c>
    </row>
    <row r="344" spans="2:21" ht="15.75" customHeight="1">
      <c r="B344" s="3706"/>
      <c r="C344" s="3658"/>
      <c r="D344" s="3658"/>
      <c r="E344" s="3658"/>
      <c r="F344" s="3658"/>
      <c r="G344" s="3658"/>
      <c r="H344" s="2530" t="s">
        <v>4969</v>
      </c>
      <c r="I344" s="2530">
        <v>1</v>
      </c>
      <c r="J344" s="2535"/>
      <c r="K344" s="2535"/>
      <c r="L344" s="2535"/>
      <c r="M344" s="2535"/>
      <c r="N344" s="2535"/>
      <c r="O344" s="2536">
        <f t="shared" si="11"/>
        <v>0</v>
      </c>
      <c r="P344" s="2534"/>
      <c r="Q344" s="2533" t="s">
        <v>9388</v>
      </c>
      <c r="R344" s="3123"/>
      <c r="S344" s="3457"/>
      <c r="T344" s="3438" t="str">
        <f t="shared" si="10"/>
        <v>Please complete all cells in row</v>
      </c>
      <c r="U344" s="3116">
        <v>0</v>
      </c>
    </row>
    <row r="345" spans="2:21" ht="15.75" customHeight="1">
      <c r="B345" s="3706"/>
      <c r="C345" s="3658"/>
      <c r="D345" s="3658"/>
      <c r="E345" s="3658"/>
      <c r="F345" s="3658"/>
      <c r="G345" s="3658"/>
      <c r="H345" s="2530" t="s">
        <v>4969</v>
      </c>
      <c r="I345" s="2530">
        <v>1</v>
      </c>
      <c r="J345" s="2535"/>
      <c r="K345" s="2535"/>
      <c r="L345" s="2535"/>
      <c r="M345" s="2535"/>
      <c r="N345" s="2535"/>
      <c r="O345" s="2536">
        <f t="shared" si="11"/>
        <v>0</v>
      </c>
      <c r="P345" s="2534"/>
      <c r="Q345" s="2533" t="s">
        <v>9389</v>
      </c>
      <c r="R345" s="3123"/>
      <c r="S345" s="3457"/>
      <c r="T345" s="3438" t="str">
        <f t="shared" si="10"/>
        <v>Please complete all cells in row</v>
      </c>
      <c r="U345" s="3116">
        <v>0</v>
      </c>
    </row>
    <row r="346" spans="2:21" ht="15.75" customHeight="1">
      <c r="B346" s="3706"/>
      <c r="C346" s="3658"/>
      <c r="D346" s="3658"/>
      <c r="E346" s="3658"/>
      <c r="F346" s="3658"/>
      <c r="G346" s="3658"/>
      <c r="H346" s="2530" t="s">
        <v>4969</v>
      </c>
      <c r="I346" s="2530">
        <v>1</v>
      </c>
      <c r="J346" s="2535"/>
      <c r="K346" s="2535"/>
      <c r="L346" s="2535"/>
      <c r="M346" s="2535"/>
      <c r="N346" s="2535"/>
      <c r="O346" s="2536">
        <f t="shared" si="11"/>
        <v>0</v>
      </c>
      <c r="P346" s="2534"/>
      <c r="Q346" s="2533" t="s">
        <v>9390</v>
      </c>
      <c r="R346" s="3123"/>
      <c r="S346" s="3457"/>
      <c r="T346" s="3438" t="str">
        <f t="shared" si="10"/>
        <v>Please complete all cells in row</v>
      </c>
      <c r="U346" s="3116">
        <v>0</v>
      </c>
    </row>
    <row r="347" spans="2:21" ht="15.75" customHeight="1">
      <c r="B347" s="3706"/>
      <c r="C347" s="3658"/>
      <c r="D347" s="3658"/>
      <c r="E347" s="3658"/>
      <c r="F347" s="3658"/>
      <c r="G347" s="3658"/>
      <c r="H347" s="2530" t="s">
        <v>4969</v>
      </c>
      <c r="I347" s="2530">
        <v>1</v>
      </c>
      <c r="J347" s="2535"/>
      <c r="K347" s="2535"/>
      <c r="L347" s="2535"/>
      <c r="M347" s="2535"/>
      <c r="N347" s="2535"/>
      <c r="O347" s="2536">
        <f t="shared" si="11"/>
        <v>0</v>
      </c>
      <c r="P347" s="2534"/>
      <c r="Q347" s="2533" t="s">
        <v>9391</v>
      </c>
      <c r="R347" s="3123"/>
      <c r="S347" s="3457"/>
      <c r="T347" s="3438" t="str">
        <f t="shared" si="10"/>
        <v>Please complete all cells in row</v>
      </c>
      <c r="U347" s="3116">
        <v>0</v>
      </c>
    </row>
    <row r="348" spans="2:21" ht="15.75" customHeight="1">
      <c r="B348" s="3706"/>
      <c r="C348" s="3658"/>
      <c r="D348" s="3658"/>
      <c r="E348" s="3658"/>
      <c r="F348" s="3658"/>
      <c r="G348" s="3658"/>
      <c r="H348" s="2530" t="s">
        <v>4969</v>
      </c>
      <c r="I348" s="2530">
        <v>1</v>
      </c>
      <c r="J348" s="2535"/>
      <c r="K348" s="2535"/>
      <c r="L348" s="2535"/>
      <c r="M348" s="2535"/>
      <c r="N348" s="2535"/>
      <c r="O348" s="2536">
        <f t="shared" si="11"/>
        <v>0</v>
      </c>
      <c r="P348" s="2534"/>
      <c r="Q348" s="2533" t="s">
        <v>9392</v>
      </c>
      <c r="R348" s="3123"/>
      <c r="S348" s="3457"/>
      <c r="T348" s="3438" t="str">
        <f t="shared" si="10"/>
        <v>Please complete all cells in row</v>
      </c>
      <c r="U348" s="3116">
        <v>0</v>
      </c>
    </row>
    <row r="349" spans="2:21" ht="15.75" customHeight="1">
      <c r="B349" s="3706"/>
      <c r="C349" s="3658"/>
      <c r="D349" s="3658"/>
      <c r="E349" s="3658"/>
      <c r="F349" s="3658"/>
      <c r="G349" s="3658"/>
      <c r="H349" s="2530" t="s">
        <v>4969</v>
      </c>
      <c r="I349" s="2530">
        <v>1</v>
      </c>
      <c r="J349" s="2535"/>
      <c r="K349" s="2535"/>
      <c r="L349" s="2535"/>
      <c r="M349" s="2535"/>
      <c r="N349" s="2535"/>
      <c r="O349" s="2536">
        <f t="shared" si="11"/>
        <v>0</v>
      </c>
      <c r="P349" s="2534"/>
      <c r="Q349" s="2533" t="s">
        <v>9393</v>
      </c>
      <c r="R349" s="3123"/>
      <c r="S349" s="3457"/>
      <c r="T349" s="3438" t="str">
        <f t="shared" si="10"/>
        <v>Please complete all cells in row</v>
      </c>
      <c r="U349" s="3116">
        <v>0</v>
      </c>
    </row>
    <row r="350" spans="2:21" ht="15.75" customHeight="1">
      <c r="B350" s="3706"/>
      <c r="C350" s="3658"/>
      <c r="D350" s="3658"/>
      <c r="E350" s="3658"/>
      <c r="F350" s="3658"/>
      <c r="G350" s="3658"/>
      <c r="H350" s="2530" t="s">
        <v>4969</v>
      </c>
      <c r="I350" s="2530">
        <v>1</v>
      </c>
      <c r="J350" s="2535"/>
      <c r="K350" s="2535"/>
      <c r="L350" s="2535"/>
      <c r="M350" s="2535"/>
      <c r="N350" s="2535"/>
      <c r="O350" s="2536">
        <f t="shared" si="11"/>
        <v>0</v>
      </c>
      <c r="P350" s="2534"/>
      <c r="Q350" s="2533" t="s">
        <v>9394</v>
      </c>
      <c r="R350" s="3123"/>
      <c r="S350" s="3457"/>
      <c r="T350" s="3438" t="str">
        <f t="shared" si="10"/>
        <v>Please complete all cells in row</v>
      </c>
      <c r="U350" s="3116">
        <v>0</v>
      </c>
    </row>
    <row r="351" spans="2:21" ht="15.75" customHeight="1">
      <c r="B351" s="3706"/>
      <c r="C351" s="3658"/>
      <c r="D351" s="3658"/>
      <c r="E351" s="3658"/>
      <c r="F351" s="3658"/>
      <c r="G351" s="3658"/>
      <c r="H351" s="2530" t="s">
        <v>4969</v>
      </c>
      <c r="I351" s="2530">
        <v>1</v>
      </c>
      <c r="J351" s="2535"/>
      <c r="K351" s="2535"/>
      <c r="L351" s="2535"/>
      <c r="M351" s="2535"/>
      <c r="N351" s="2535"/>
      <c r="O351" s="2536">
        <f t="shared" si="11"/>
        <v>0</v>
      </c>
      <c r="P351" s="2534"/>
      <c r="Q351" s="2533" t="s">
        <v>9395</v>
      </c>
      <c r="R351" s="3123"/>
      <c r="S351" s="3457"/>
      <c r="T351" s="3438" t="str">
        <f t="shared" si="10"/>
        <v>Please complete all cells in row</v>
      </c>
      <c r="U351" s="3116">
        <v>0</v>
      </c>
    </row>
    <row r="352" spans="2:21" ht="15.75" customHeight="1">
      <c r="B352" s="3706"/>
      <c r="C352" s="3658"/>
      <c r="D352" s="3658"/>
      <c r="E352" s="3658"/>
      <c r="F352" s="3658"/>
      <c r="G352" s="3658"/>
      <c r="H352" s="2530" t="s">
        <v>4969</v>
      </c>
      <c r="I352" s="2530">
        <v>1</v>
      </c>
      <c r="J352" s="2535"/>
      <c r="K352" s="2535"/>
      <c r="L352" s="2535"/>
      <c r="M352" s="2535"/>
      <c r="N352" s="2535"/>
      <c r="O352" s="2536">
        <f t="shared" si="11"/>
        <v>0</v>
      </c>
      <c r="P352" s="2534"/>
      <c r="Q352" s="2533" t="s">
        <v>9396</v>
      </c>
      <c r="R352" s="3123"/>
      <c r="S352" s="3457"/>
      <c r="T352" s="3438" t="str">
        <f t="shared" si="10"/>
        <v>Please complete all cells in row</v>
      </c>
      <c r="U352" s="3116">
        <v>0</v>
      </c>
    </row>
    <row r="353" spans="2:21" ht="15.75" customHeight="1">
      <c r="B353" s="3706"/>
      <c r="C353" s="3658"/>
      <c r="D353" s="3658"/>
      <c r="E353" s="3658"/>
      <c r="F353" s="3658"/>
      <c r="G353" s="3658"/>
      <c r="H353" s="2530" t="s">
        <v>4969</v>
      </c>
      <c r="I353" s="2530">
        <v>1</v>
      </c>
      <c r="J353" s="2535"/>
      <c r="K353" s="2535"/>
      <c r="L353" s="2535"/>
      <c r="M353" s="2535"/>
      <c r="N353" s="2535"/>
      <c r="O353" s="2536">
        <f t="shared" si="11"/>
        <v>0</v>
      </c>
      <c r="P353" s="2534"/>
      <c r="Q353" s="2533" t="s">
        <v>9397</v>
      </c>
      <c r="R353" s="3123"/>
      <c r="S353" s="3457"/>
      <c r="T353" s="3438" t="str">
        <f t="shared" si="10"/>
        <v>Please complete all cells in row</v>
      </c>
      <c r="U353" s="3116">
        <v>0</v>
      </c>
    </row>
    <row r="354" spans="2:21" ht="15.75" customHeight="1">
      <c r="B354" s="3706"/>
      <c r="C354" s="3658"/>
      <c r="D354" s="3658"/>
      <c r="E354" s="3658"/>
      <c r="F354" s="3658"/>
      <c r="G354" s="3658"/>
      <c r="H354" s="2530" t="s">
        <v>4969</v>
      </c>
      <c r="I354" s="2530">
        <v>1</v>
      </c>
      <c r="J354" s="2535"/>
      <c r="K354" s="2535"/>
      <c r="L354" s="2535"/>
      <c r="M354" s="2535"/>
      <c r="N354" s="2535"/>
      <c r="O354" s="2536">
        <f t="shared" si="11"/>
        <v>0</v>
      </c>
      <c r="P354" s="2534"/>
      <c r="Q354" s="2533" t="s">
        <v>9398</v>
      </c>
      <c r="R354" s="3123"/>
      <c r="S354" s="3457"/>
      <c r="T354" s="3438" t="str">
        <f t="shared" si="10"/>
        <v>Please complete all cells in row</v>
      </c>
      <c r="U354" s="3116">
        <v>0</v>
      </c>
    </row>
    <row r="355" spans="2:21" ht="15.75" customHeight="1">
      <c r="B355" s="3706"/>
      <c r="C355" s="3658"/>
      <c r="D355" s="3658"/>
      <c r="E355" s="3658"/>
      <c r="F355" s="3658"/>
      <c r="G355" s="3658"/>
      <c r="H355" s="2530" t="s">
        <v>4969</v>
      </c>
      <c r="I355" s="2530">
        <v>1</v>
      </c>
      <c r="J355" s="2535"/>
      <c r="K355" s="2535"/>
      <c r="L355" s="2535"/>
      <c r="M355" s="2535"/>
      <c r="N355" s="2535"/>
      <c r="O355" s="2536">
        <f t="shared" si="11"/>
        <v>0</v>
      </c>
      <c r="P355" s="2534"/>
      <c r="Q355" s="2533" t="s">
        <v>9399</v>
      </c>
      <c r="R355" s="3123"/>
      <c r="S355" s="3457"/>
      <c r="T355" s="3438" t="str">
        <f t="shared" si="10"/>
        <v>Please complete all cells in row</v>
      </c>
      <c r="U355" s="3116">
        <v>0</v>
      </c>
    </row>
    <row r="356" spans="2:21" ht="15.75" customHeight="1">
      <c r="B356" s="3706"/>
      <c r="C356" s="3658"/>
      <c r="D356" s="3658"/>
      <c r="E356" s="3658"/>
      <c r="F356" s="3658"/>
      <c r="G356" s="3658"/>
      <c r="H356" s="2530" t="s">
        <v>4969</v>
      </c>
      <c r="I356" s="2530">
        <v>1</v>
      </c>
      <c r="J356" s="2535"/>
      <c r="K356" s="2535"/>
      <c r="L356" s="2535"/>
      <c r="M356" s="2535"/>
      <c r="N356" s="2535"/>
      <c r="O356" s="2536">
        <f t="shared" si="11"/>
        <v>0</v>
      </c>
      <c r="P356" s="2534"/>
      <c r="Q356" s="2533" t="s">
        <v>9400</v>
      </c>
      <c r="R356" s="3123"/>
      <c r="S356" s="3457"/>
      <c r="T356" s="3438" t="str">
        <f t="shared" si="10"/>
        <v>Please complete all cells in row</v>
      </c>
      <c r="U356" s="3116">
        <v>0</v>
      </c>
    </row>
    <row r="357" spans="2:21" ht="15.75" customHeight="1">
      <c r="B357" s="3706"/>
      <c r="C357" s="3658"/>
      <c r="D357" s="3658"/>
      <c r="E357" s="3658"/>
      <c r="F357" s="3658"/>
      <c r="G357" s="3658"/>
      <c r="H357" s="2530" t="s">
        <v>4969</v>
      </c>
      <c r="I357" s="2530">
        <v>1</v>
      </c>
      <c r="J357" s="2535"/>
      <c r="K357" s="2535"/>
      <c r="L357" s="2535"/>
      <c r="M357" s="2535"/>
      <c r="N357" s="2535"/>
      <c r="O357" s="2536">
        <f t="shared" si="11"/>
        <v>0</v>
      </c>
      <c r="P357" s="2534"/>
      <c r="Q357" s="2533" t="s">
        <v>9401</v>
      </c>
      <c r="R357" s="3123"/>
      <c r="S357" s="3457"/>
      <c r="T357" s="3438" t="str">
        <f t="shared" si="10"/>
        <v>Please complete all cells in row</v>
      </c>
      <c r="U357" s="3116">
        <v>0</v>
      </c>
    </row>
    <row r="358" spans="2:21" ht="15.75" customHeight="1">
      <c r="B358" s="3706"/>
      <c r="C358" s="3658"/>
      <c r="D358" s="3658"/>
      <c r="E358" s="3658"/>
      <c r="F358" s="3658"/>
      <c r="G358" s="3658"/>
      <c r="H358" s="2530" t="s">
        <v>4969</v>
      </c>
      <c r="I358" s="2530">
        <v>1</v>
      </c>
      <c r="J358" s="2535"/>
      <c r="K358" s="2535"/>
      <c r="L358" s="2535"/>
      <c r="M358" s="2535"/>
      <c r="N358" s="2535"/>
      <c r="O358" s="2536">
        <f t="shared" si="11"/>
        <v>0</v>
      </c>
      <c r="P358" s="2534"/>
      <c r="Q358" s="2533" t="s">
        <v>9402</v>
      </c>
      <c r="R358" s="3123"/>
      <c r="S358" s="3457"/>
      <c r="T358" s="3438" t="str">
        <f t="shared" si="10"/>
        <v>Please complete all cells in row</v>
      </c>
      <c r="U358" s="3116">
        <v>0</v>
      </c>
    </row>
    <row r="359" spans="2:21" ht="15.75" customHeight="1">
      <c r="B359" s="3706"/>
      <c r="C359" s="3658"/>
      <c r="D359" s="3658"/>
      <c r="E359" s="3658"/>
      <c r="F359" s="3658"/>
      <c r="G359" s="3658"/>
      <c r="H359" s="2530" t="s">
        <v>4969</v>
      </c>
      <c r="I359" s="2530">
        <v>1</v>
      </c>
      <c r="J359" s="2535"/>
      <c r="K359" s="2535"/>
      <c r="L359" s="2535"/>
      <c r="M359" s="2535"/>
      <c r="N359" s="2535"/>
      <c r="O359" s="2536">
        <f t="shared" si="11"/>
        <v>0</v>
      </c>
      <c r="P359" s="2534"/>
      <c r="Q359" s="2533" t="s">
        <v>9403</v>
      </c>
      <c r="R359" s="3123"/>
      <c r="S359" s="3457"/>
      <c r="T359" s="3438" t="str">
        <f t="shared" si="10"/>
        <v>Please complete all cells in row</v>
      </c>
      <c r="U359" s="3116">
        <v>0</v>
      </c>
    </row>
    <row r="360" spans="2:21" ht="15.75" customHeight="1">
      <c r="B360" s="3706"/>
      <c r="C360" s="3658"/>
      <c r="D360" s="3658"/>
      <c r="E360" s="3658"/>
      <c r="F360" s="3658"/>
      <c r="G360" s="3658"/>
      <c r="H360" s="2530" t="s">
        <v>4969</v>
      </c>
      <c r="I360" s="2530">
        <v>1</v>
      </c>
      <c r="J360" s="2535"/>
      <c r="K360" s="2535"/>
      <c r="L360" s="2535"/>
      <c r="M360" s="2535"/>
      <c r="N360" s="2535"/>
      <c r="O360" s="2536">
        <f t="shared" si="11"/>
        <v>0</v>
      </c>
      <c r="P360" s="2534"/>
      <c r="Q360" s="2533" t="s">
        <v>9404</v>
      </c>
      <c r="R360" s="3123"/>
      <c r="S360" s="3457"/>
      <c r="T360" s="3438" t="str">
        <f t="shared" si="10"/>
        <v>Please complete all cells in row</v>
      </c>
      <c r="U360" s="3116">
        <v>0</v>
      </c>
    </row>
    <row r="361" spans="2:21" ht="15.75" customHeight="1">
      <c r="B361" s="3706"/>
      <c r="C361" s="3658"/>
      <c r="D361" s="3658"/>
      <c r="E361" s="3658"/>
      <c r="F361" s="3658"/>
      <c r="G361" s="3658"/>
      <c r="H361" s="2530" t="s">
        <v>4969</v>
      </c>
      <c r="I361" s="2530">
        <v>1</v>
      </c>
      <c r="J361" s="2535"/>
      <c r="K361" s="2535"/>
      <c r="L361" s="2535"/>
      <c r="M361" s="2535"/>
      <c r="N361" s="2535"/>
      <c r="O361" s="2536">
        <f t="shared" si="11"/>
        <v>0</v>
      </c>
      <c r="P361" s="2534"/>
      <c r="Q361" s="2533" t="s">
        <v>9405</v>
      </c>
      <c r="R361" s="3123"/>
      <c r="S361" s="3457"/>
      <c r="T361" s="3438" t="str">
        <f t="shared" si="10"/>
        <v>Please complete all cells in row</v>
      </c>
      <c r="U361" s="3116">
        <v>0</v>
      </c>
    </row>
    <row r="362" spans="2:21" ht="15.75" customHeight="1">
      <c r="B362" s="3706"/>
      <c r="C362" s="3658"/>
      <c r="D362" s="3658"/>
      <c r="E362" s="3658"/>
      <c r="F362" s="3658"/>
      <c r="G362" s="3658"/>
      <c r="H362" s="2530" t="s">
        <v>4969</v>
      </c>
      <c r="I362" s="2530">
        <v>1</v>
      </c>
      <c r="J362" s="2535"/>
      <c r="K362" s="2535"/>
      <c r="L362" s="2535"/>
      <c r="M362" s="2535"/>
      <c r="N362" s="2535"/>
      <c r="O362" s="2536">
        <f t="shared" si="11"/>
        <v>0</v>
      </c>
      <c r="P362" s="2534"/>
      <c r="Q362" s="2533" t="s">
        <v>9406</v>
      </c>
      <c r="R362" s="3123"/>
      <c r="S362" s="3457"/>
      <c r="T362" s="3438" t="str">
        <f t="shared" si="10"/>
        <v>Please complete all cells in row</v>
      </c>
      <c r="U362" s="3116">
        <v>0</v>
      </c>
    </row>
    <row r="363" spans="2:21" ht="15.75" customHeight="1">
      <c r="B363" s="3706"/>
      <c r="C363" s="3658"/>
      <c r="D363" s="3658"/>
      <c r="E363" s="3658"/>
      <c r="F363" s="3658"/>
      <c r="G363" s="3658"/>
      <c r="H363" s="2530" t="s">
        <v>4969</v>
      </c>
      <c r="I363" s="2530">
        <v>1</v>
      </c>
      <c r="J363" s="2535"/>
      <c r="K363" s="2535"/>
      <c r="L363" s="2535"/>
      <c r="M363" s="2535"/>
      <c r="N363" s="2535"/>
      <c r="O363" s="2536">
        <f t="shared" si="11"/>
        <v>0</v>
      </c>
      <c r="P363" s="2534"/>
      <c r="Q363" s="2533" t="s">
        <v>9407</v>
      </c>
      <c r="R363" s="3123"/>
      <c r="S363" s="3457"/>
      <c r="T363" s="3438" t="str">
        <f t="shared" si="10"/>
        <v>Please complete all cells in row</v>
      </c>
      <c r="U363" s="3116">
        <v>0</v>
      </c>
    </row>
    <row r="364" spans="2:21" ht="15.75" customHeight="1">
      <c r="B364" s="3706"/>
      <c r="C364" s="3658"/>
      <c r="D364" s="3658"/>
      <c r="E364" s="3658"/>
      <c r="F364" s="3658"/>
      <c r="G364" s="3658"/>
      <c r="H364" s="2530" t="s">
        <v>4969</v>
      </c>
      <c r="I364" s="2530">
        <v>1</v>
      </c>
      <c r="J364" s="2535"/>
      <c r="K364" s="2535"/>
      <c r="L364" s="2535"/>
      <c r="M364" s="2535"/>
      <c r="N364" s="2535"/>
      <c r="O364" s="2536">
        <f t="shared" si="11"/>
        <v>0</v>
      </c>
      <c r="P364" s="2534"/>
      <c r="Q364" s="2533" t="s">
        <v>9408</v>
      </c>
      <c r="R364" s="3123"/>
      <c r="S364" s="3457"/>
      <c r="T364" s="3438" t="str">
        <f t="shared" si="10"/>
        <v>Please complete all cells in row</v>
      </c>
      <c r="U364" s="3116">
        <v>0</v>
      </c>
    </row>
    <row r="365" spans="2:21" ht="15.75" customHeight="1">
      <c r="B365" s="3706"/>
      <c r="C365" s="3658"/>
      <c r="D365" s="3658"/>
      <c r="E365" s="3658"/>
      <c r="F365" s="3658"/>
      <c r="G365" s="3658"/>
      <c r="H365" s="2530" t="s">
        <v>4969</v>
      </c>
      <c r="I365" s="2530">
        <v>1</v>
      </c>
      <c r="J365" s="2535"/>
      <c r="K365" s="2535"/>
      <c r="L365" s="2535"/>
      <c r="M365" s="2535"/>
      <c r="N365" s="2535"/>
      <c r="O365" s="2536">
        <f t="shared" si="11"/>
        <v>0</v>
      </c>
      <c r="P365" s="2534"/>
      <c r="Q365" s="2533" t="s">
        <v>9409</v>
      </c>
      <c r="R365" s="3123"/>
      <c r="S365" s="3457"/>
      <c r="T365" s="3438" t="str">
        <f t="shared" si="10"/>
        <v>Please complete all cells in row</v>
      </c>
      <c r="U365" s="3116">
        <v>0</v>
      </c>
    </row>
    <row r="366" spans="2:21" ht="15.75" customHeight="1">
      <c r="B366" s="3706"/>
      <c r="C366" s="3658"/>
      <c r="D366" s="3658"/>
      <c r="E366" s="3658"/>
      <c r="F366" s="3658"/>
      <c r="G366" s="3658"/>
      <c r="H366" s="2530" t="s">
        <v>4969</v>
      </c>
      <c r="I366" s="2530">
        <v>1</v>
      </c>
      <c r="J366" s="2535"/>
      <c r="K366" s="2535"/>
      <c r="L366" s="2535"/>
      <c r="M366" s="2535"/>
      <c r="N366" s="2535"/>
      <c r="O366" s="2536">
        <f t="shared" si="11"/>
        <v>0</v>
      </c>
      <c r="P366" s="2534"/>
      <c r="Q366" s="2533" t="s">
        <v>9410</v>
      </c>
      <c r="R366" s="3123"/>
      <c r="S366" s="3457"/>
      <c r="T366" s="3438" t="str">
        <f t="shared" si="10"/>
        <v>Please complete all cells in row</v>
      </c>
      <c r="U366" s="3116">
        <v>0</v>
      </c>
    </row>
    <row r="367" spans="2:21" ht="15.75" customHeight="1">
      <c r="B367" s="3706"/>
      <c r="C367" s="3658"/>
      <c r="D367" s="3658"/>
      <c r="E367" s="3658"/>
      <c r="F367" s="3658"/>
      <c r="G367" s="3658"/>
      <c r="H367" s="2530" t="s">
        <v>4969</v>
      </c>
      <c r="I367" s="2530">
        <v>1</v>
      </c>
      <c r="J367" s="2535"/>
      <c r="K367" s="2535"/>
      <c r="L367" s="2535"/>
      <c r="M367" s="2535"/>
      <c r="N367" s="2535"/>
      <c r="O367" s="2536">
        <f t="shared" si="11"/>
        <v>0</v>
      </c>
      <c r="P367" s="2534"/>
      <c r="Q367" s="2533" t="s">
        <v>9411</v>
      </c>
      <c r="R367" s="3123"/>
      <c r="S367" s="3457"/>
      <c r="T367" s="3438" t="str">
        <f t="shared" si="10"/>
        <v>Please complete all cells in row</v>
      </c>
      <c r="U367" s="3116">
        <v>0</v>
      </c>
    </row>
    <row r="368" spans="2:21" ht="15.75" customHeight="1">
      <c r="B368" s="3706"/>
      <c r="C368" s="3658"/>
      <c r="D368" s="3658"/>
      <c r="E368" s="3658"/>
      <c r="F368" s="3658"/>
      <c r="G368" s="3658"/>
      <c r="H368" s="2530" t="s">
        <v>4969</v>
      </c>
      <c r="I368" s="2530">
        <v>1</v>
      </c>
      <c r="J368" s="2535"/>
      <c r="K368" s="2535"/>
      <c r="L368" s="2535"/>
      <c r="M368" s="2535"/>
      <c r="N368" s="2535"/>
      <c r="O368" s="2536">
        <f t="shared" si="11"/>
        <v>0</v>
      </c>
      <c r="P368" s="2534"/>
      <c r="Q368" s="2533" t="s">
        <v>9412</v>
      </c>
      <c r="R368" s="3123"/>
      <c r="S368" s="3457"/>
      <c r="T368" s="3438" t="str">
        <f t="shared" si="10"/>
        <v>Please complete all cells in row</v>
      </c>
      <c r="U368" s="3116">
        <v>0</v>
      </c>
    </row>
    <row r="369" spans="2:21" ht="15.75" customHeight="1">
      <c r="B369" s="3706"/>
      <c r="C369" s="3658"/>
      <c r="D369" s="3658"/>
      <c r="E369" s="3658"/>
      <c r="F369" s="3658"/>
      <c r="G369" s="3658"/>
      <c r="H369" s="2530" t="s">
        <v>4969</v>
      </c>
      <c r="I369" s="2530">
        <v>1</v>
      </c>
      <c r="J369" s="2535"/>
      <c r="K369" s="2535"/>
      <c r="L369" s="2535"/>
      <c r="M369" s="2535"/>
      <c r="N369" s="2535"/>
      <c r="O369" s="2536">
        <f t="shared" si="11"/>
        <v>0</v>
      </c>
      <c r="P369" s="2534"/>
      <c r="Q369" s="2533" t="s">
        <v>9413</v>
      </c>
      <c r="R369" s="3123"/>
      <c r="S369" s="3457"/>
      <c r="T369" s="3438" t="str">
        <f t="shared" si="10"/>
        <v>Please complete all cells in row</v>
      </c>
      <c r="U369" s="3116">
        <v>0</v>
      </c>
    </row>
    <row r="370" spans="2:21" ht="15.75" customHeight="1">
      <c r="B370" s="3706"/>
      <c r="C370" s="3658"/>
      <c r="D370" s="3658"/>
      <c r="E370" s="3658"/>
      <c r="F370" s="3658"/>
      <c r="G370" s="3658"/>
      <c r="H370" s="2530" t="s">
        <v>4969</v>
      </c>
      <c r="I370" s="2530">
        <v>1</v>
      </c>
      <c r="J370" s="2535"/>
      <c r="K370" s="2535"/>
      <c r="L370" s="2535"/>
      <c r="M370" s="2535"/>
      <c r="N370" s="2535"/>
      <c r="O370" s="2536">
        <f t="shared" si="11"/>
        <v>0</v>
      </c>
      <c r="P370" s="2534"/>
      <c r="Q370" s="2533" t="s">
        <v>9414</v>
      </c>
      <c r="R370" s="3123"/>
      <c r="S370" s="3457"/>
      <c r="T370" s="3438" t="str">
        <f t="shared" si="10"/>
        <v>Please complete all cells in row</v>
      </c>
      <c r="U370" s="3116">
        <v>0</v>
      </c>
    </row>
    <row r="371" spans="2:21" ht="15.75" customHeight="1">
      <c r="B371" s="3706"/>
      <c r="C371" s="3658"/>
      <c r="D371" s="3658"/>
      <c r="E371" s="3658"/>
      <c r="F371" s="3658"/>
      <c r="G371" s="3658"/>
      <c r="H371" s="2530" t="s">
        <v>4969</v>
      </c>
      <c r="I371" s="2530">
        <v>1</v>
      </c>
      <c r="J371" s="2535"/>
      <c r="K371" s="2535"/>
      <c r="L371" s="2535"/>
      <c r="M371" s="2535"/>
      <c r="N371" s="2535"/>
      <c r="O371" s="2536">
        <f t="shared" si="11"/>
        <v>0</v>
      </c>
      <c r="P371" s="2534"/>
      <c r="Q371" s="2533" t="s">
        <v>9415</v>
      </c>
      <c r="R371" s="3123"/>
      <c r="S371" s="3457"/>
      <c r="T371" s="3438" t="str">
        <f t="shared" si="10"/>
        <v>Please complete all cells in row</v>
      </c>
      <c r="U371" s="3116">
        <v>0</v>
      </c>
    </row>
    <row r="372" spans="2:21" ht="15.75" customHeight="1">
      <c r="B372" s="3706"/>
      <c r="C372" s="3658"/>
      <c r="D372" s="3658"/>
      <c r="E372" s="3658"/>
      <c r="F372" s="3658"/>
      <c r="G372" s="3658"/>
      <c r="H372" s="2530" t="s">
        <v>4969</v>
      </c>
      <c r="I372" s="2530">
        <v>1</v>
      </c>
      <c r="J372" s="2535"/>
      <c r="K372" s="2535"/>
      <c r="L372" s="2535"/>
      <c r="M372" s="2535"/>
      <c r="N372" s="2535"/>
      <c r="O372" s="2536">
        <f t="shared" si="11"/>
        <v>0</v>
      </c>
      <c r="P372" s="2534"/>
      <c r="Q372" s="2533" t="s">
        <v>9416</v>
      </c>
      <c r="R372" s="3123"/>
      <c r="S372" s="3457"/>
      <c r="T372" s="3438" t="str">
        <f t="shared" si="10"/>
        <v>Please complete all cells in row</v>
      </c>
      <c r="U372" s="3116">
        <v>0</v>
      </c>
    </row>
    <row r="373" spans="2:21" ht="15.75" customHeight="1">
      <c r="B373" s="3706"/>
      <c r="C373" s="3658"/>
      <c r="D373" s="3658"/>
      <c r="E373" s="3658"/>
      <c r="F373" s="3658"/>
      <c r="G373" s="3658"/>
      <c r="H373" s="2530" t="s">
        <v>4969</v>
      </c>
      <c r="I373" s="2530">
        <v>1</v>
      </c>
      <c r="J373" s="2535"/>
      <c r="K373" s="2535"/>
      <c r="L373" s="2535"/>
      <c r="M373" s="2535"/>
      <c r="N373" s="2535"/>
      <c r="O373" s="2536">
        <f t="shared" si="11"/>
        <v>0</v>
      </c>
      <c r="P373" s="2534"/>
      <c r="Q373" s="2533" t="s">
        <v>9417</v>
      </c>
      <c r="R373" s="3123"/>
      <c r="S373" s="3457"/>
      <c r="T373" s="3438" t="str">
        <f t="shared" si="10"/>
        <v>Please complete all cells in row</v>
      </c>
      <c r="U373" s="3116">
        <v>0</v>
      </c>
    </row>
    <row r="374" spans="2:21" ht="15.75" customHeight="1">
      <c r="B374" s="3706"/>
      <c r="C374" s="3658"/>
      <c r="D374" s="3658"/>
      <c r="E374" s="3658"/>
      <c r="F374" s="3658"/>
      <c r="G374" s="3658"/>
      <c r="H374" s="2530" t="s">
        <v>4969</v>
      </c>
      <c r="I374" s="2530">
        <v>1</v>
      </c>
      <c r="J374" s="2535"/>
      <c r="K374" s="2535"/>
      <c r="L374" s="2535"/>
      <c r="M374" s="2535"/>
      <c r="N374" s="2535"/>
      <c r="O374" s="2536">
        <f t="shared" si="11"/>
        <v>0</v>
      </c>
      <c r="P374" s="2534"/>
      <c r="Q374" s="2533" t="s">
        <v>9418</v>
      </c>
      <c r="R374" s="3123"/>
      <c r="S374" s="3457"/>
      <c r="T374" s="3438" t="str">
        <f t="shared" si="10"/>
        <v>Please complete all cells in row</v>
      </c>
      <c r="U374" s="3116">
        <v>0</v>
      </c>
    </row>
    <row r="375" spans="2:21" ht="15.75" customHeight="1">
      <c r="B375" s="3706"/>
      <c r="C375" s="3658"/>
      <c r="D375" s="3658"/>
      <c r="E375" s="3658"/>
      <c r="F375" s="3658"/>
      <c r="G375" s="3658"/>
      <c r="H375" s="2530" t="s">
        <v>4969</v>
      </c>
      <c r="I375" s="2530">
        <v>1</v>
      </c>
      <c r="J375" s="2535"/>
      <c r="K375" s="2535"/>
      <c r="L375" s="2535"/>
      <c r="M375" s="2535"/>
      <c r="N375" s="2535"/>
      <c r="O375" s="2536">
        <f t="shared" si="11"/>
        <v>0</v>
      </c>
      <c r="P375" s="2534"/>
      <c r="Q375" s="2533" t="s">
        <v>9419</v>
      </c>
      <c r="R375" s="3123"/>
      <c r="S375" s="3457"/>
      <c r="T375" s="3438" t="str">
        <f t="shared" si="10"/>
        <v>Please complete all cells in row</v>
      </c>
      <c r="U375" s="3116">
        <v>0</v>
      </c>
    </row>
    <row r="376" spans="2:21" ht="15.75" customHeight="1">
      <c r="B376" s="3706"/>
      <c r="C376" s="3658"/>
      <c r="D376" s="3658"/>
      <c r="E376" s="3658"/>
      <c r="F376" s="3658"/>
      <c r="G376" s="3658"/>
      <c r="H376" s="2530" t="s">
        <v>4969</v>
      </c>
      <c r="I376" s="2530">
        <v>1</v>
      </c>
      <c r="J376" s="2535"/>
      <c r="K376" s="2535"/>
      <c r="L376" s="2535"/>
      <c r="M376" s="2535"/>
      <c r="N376" s="2535"/>
      <c r="O376" s="2536">
        <f t="shared" si="11"/>
        <v>0</v>
      </c>
      <c r="P376" s="2534"/>
      <c r="Q376" s="2533" t="s">
        <v>9420</v>
      </c>
      <c r="R376" s="3123"/>
      <c r="S376" s="3457"/>
      <c r="T376" s="3438" t="str">
        <f t="shared" si="10"/>
        <v>Please complete all cells in row</v>
      </c>
      <c r="U376" s="3116">
        <v>0</v>
      </c>
    </row>
    <row r="377" spans="2:21" ht="15.75" customHeight="1">
      <c r="B377" s="3706"/>
      <c r="C377" s="3658"/>
      <c r="D377" s="3658"/>
      <c r="E377" s="3658"/>
      <c r="F377" s="3658"/>
      <c r="G377" s="3658"/>
      <c r="H377" s="2530" t="s">
        <v>4969</v>
      </c>
      <c r="I377" s="2530">
        <v>1</v>
      </c>
      <c r="J377" s="2535"/>
      <c r="K377" s="2535"/>
      <c r="L377" s="2535"/>
      <c r="M377" s="2535"/>
      <c r="N377" s="2535"/>
      <c r="O377" s="2536">
        <f t="shared" si="11"/>
        <v>0</v>
      </c>
      <c r="P377" s="2534"/>
      <c r="Q377" s="2533" t="s">
        <v>9421</v>
      </c>
      <c r="R377" s="3123"/>
      <c r="S377" s="3457"/>
      <c r="T377" s="3438" t="str">
        <f t="shared" si="10"/>
        <v>Please complete all cells in row</v>
      </c>
      <c r="U377" s="3116">
        <v>0</v>
      </c>
    </row>
    <row r="378" spans="2:21" ht="15.75" customHeight="1">
      <c r="B378" s="3706"/>
      <c r="C378" s="3658"/>
      <c r="D378" s="3658"/>
      <c r="E378" s="3658"/>
      <c r="F378" s="3658"/>
      <c r="G378" s="3658"/>
      <c r="H378" s="2530" t="s">
        <v>4969</v>
      </c>
      <c r="I378" s="2530">
        <v>1</v>
      </c>
      <c r="J378" s="2535"/>
      <c r="K378" s="2535"/>
      <c r="L378" s="2535"/>
      <c r="M378" s="2535"/>
      <c r="N378" s="2535"/>
      <c r="O378" s="2536">
        <f t="shared" si="11"/>
        <v>0</v>
      </c>
      <c r="P378" s="2534"/>
      <c r="Q378" s="2533" t="s">
        <v>9422</v>
      </c>
      <c r="R378" s="3123"/>
      <c r="S378" s="3457"/>
      <c r="T378" s="3438" t="str">
        <f t="shared" si="10"/>
        <v>Please complete all cells in row</v>
      </c>
      <c r="U378" s="3116">
        <v>0</v>
      </c>
    </row>
    <row r="379" spans="2:21" ht="15.75" customHeight="1">
      <c r="B379" s="3706"/>
      <c r="C379" s="3658"/>
      <c r="D379" s="3658"/>
      <c r="E379" s="3658"/>
      <c r="F379" s="3658"/>
      <c r="G379" s="3658"/>
      <c r="H379" s="2530" t="s">
        <v>4969</v>
      </c>
      <c r="I379" s="2530">
        <v>1</v>
      </c>
      <c r="J379" s="2535"/>
      <c r="K379" s="2535"/>
      <c r="L379" s="2535"/>
      <c r="M379" s="2535"/>
      <c r="N379" s="2535"/>
      <c r="O379" s="2536">
        <f t="shared" si="11"/>
        <v>0</v>
      </c>
      <c r="P379" s="2534"/>
      <c r="Q379" s="2533" t="s">
        <v>9423</v>
      </c>
      <c r="R379" s="3123"/>
      <c r="S379" s="3457"/>
      <c r="T379" s="3438" t="str">
        <f t="shared" si="10"/>
        <v>Please complete all cells in row</v>
      </c>
      <c r="U379" s="3116">
        <v>0</v>
      </c>
    </row>
    <row r="380" spans="2:21" ht="15.75" customHeight="1">
      <c r="B380" s="3706"/>
      <c r="C380" s="3658"/>
      <c r="D380" s="3658"/>
      <c r="E380" s="3658"/>
      <c r="F380" s="3658"/>
      <c r="G380" s="3658"/>
      <c r="H380" s="2530" t="s">
        <v>4969</v>
      </c>
      <c r="I380" s="2530">
        <v>1</v>
      </c>
      <c r="J380" s="2535"/>
      <c r="K380" s="2535"/>
      <c r="L380" s="2535"/>
      <c r="M380" s="2535"/>
      <c r="N380" s="2535"/>
      <c r="O380" s="2536">
        <f t="shared" si="11"/>
        <v>0</v>
      </c>
      <c r="P380" s="2534"/>
      <c r="Q380" s="2533" t="s">
        <v>9424</v>
      </c>
      <c r="R380" s="3123"/>
      <c r="S380" s="3457"/>
      <c r="T380" s="3438" t="str">
        <f t="shared" si="10"/>
        <v>Please complete all cells in row</v>
      </c>
      <c r="U380" s="3116">
        <v>0</v>
      </c>
    </row>
    <row r="381" spans="2:21" ht="15.75" customHeight="1">
      <c r="B381" s="3706"/>
      <c r="C381" s="3658"/>
      <c r="D381" s="3658"/>
      <c r="E381" s="3658"/>
      <c r="F381" s="3658"/>
      <c r="G381" s="3658"/>
      <c r="H381" s="2530" t="s">
        <v>4969</v>
      </c>
      <c r="I381" s="2530">
        <v>1</v>
      </c>
      <c r="J381" s="2535"/>
      <c r="K381" s="2535"/>
      <c r="L381" s="2535"/>
      <c r="M381" s="2535"/>
      <c r="N381" s="2535"/>
      <c r="O381" s="2536">
        <f t="shared" si="11"/>
        <v>0</v>
      </c>
      <c r="P381" s="2534"/>
      <c r="Q381" s="2533" t="s">
        <v>9425</v>
      </c>
      <c r="R381" s="3123"/>
      <c r="S381" s="3457"/>
      <c r="T381" s="3438" t="str">
        <f t="shared" si="10"/>
        <v>Please complete all cells in row</v>
      </c>
      <c r="U381" s="3116">
        <v>0</v>
      </c>
    </row>
    <row r="382" spans="2:21" ht="15.75" customHeight="1">
      <c r="B382" s="3706"/>
      <c r="C382" s="3658"/>
      <c r="D382" s="3658"/>
      <c r="E382" s="3658"/>
      <c r="F382" s="3658"/>
      <c r="G382" s="3658"/>
      <c r="H382" s="2530" t="s">
        <v>4969</v>
      </c>
      <c r="I382" s="2530">
        <v>1</v>
      </c>
      <c r="J382" s="2535"/>
      <c r="K382" s="2535"/>
      <c r="L382" s="2535"/>
      <c r="M382" s="2535"/>
      <c r="N382" s="2535"/>
      <c r="O382" s="2536">
        <f t="shared" si="11"/>
        <v>0</v>
      </c>
      <c r="P382" s="2534"/>
      <c r="Q382" s="2533" t="s">
        <v>9426</v>
      </c>
      <c r="R382" s="3123"/>
      <c r="S382" s="3457"/>
      <c r="T382" s="3438" t="str">
        <f t="shared" si="10"/>
        <v>Please complete all cells in row</v>
      </c>
      <c r="U382" s="3116">
        <v>0</v>
      </c>
    </row>
    <row r="383" spans="2:21" ht="15.75" customHeight="1">
      <c r="B383" s="3706"/>
      <c r="C383" s="3658"/>
      <c r="D383" s="3658"/>
      <c r="E383" s="3658"/>
      <c r="F383" s="3658"/>
      <c r="G383" s="3658"/>
      <c r="H383" s="2530" t="s">
        <v>4969</v>
      </c>
      <c r="I383" s="2530">
        <v>1</v>
      </c>
      <c r="J383" s="2535"/>
      <c r="K383" s="2535"/>
      <c r="L383" s="2535"/>
      <c r="M383" s="2535"/>
      <c r="N383" s="2535"/>
      <c r="O383" s="2536">
        <f t="shared" si="11"/>
        <v>0</v>
      </c>
      <c r="P383" s="2534"/>
      <c r="Q383" s="2533" t="s">
        <v>9427</v>
      </c>
      <c r="R383" s="3123"/>
      <c r="S383" s="3457"/>
      <c r="T383" s="3438" t="str">
        <f t="shared" si="10"/>
        <v>Please complete all cells in row</v>
      </c>
      <c r="U383" s="3116">
        <v>0</v>
      </c>
    </row>
    <row r="384" spans="2:21" ht="15.75" customHeight="1">
      <c r="B384" s="3706"/>
      <c r="C384" s="3658"/>
      <c r="D384" s="3658"/>
      <c r="E384" s="3658"/>
      <c r="F384" s="3658"/>
      <c r="G384" s="3658"/>
      <c r="H384" s="2530" t="s">
        <v>4969</v>
      </c>
      <c r="I384" s="2530">
        <v>1</v>
      </c>
      <c r="J384" s="2535"/>
      <c r="K384" s="2535"/>
      <c r="L384" s="2535"/>
      <c r="M384" s="2535"/>
      <c r="N384" s="2535"/>
      <c r="O384" s="2536">
        <f t="shared" si="11"/>
        <v>0</v>
      </c>
      <c r="P384" s="2534"/>
      <c r="Q384" s="2533" t="s">
        <v>9428</v>
      </c>
      <c r="R384" s="3123"/>
      <c r="S384" s="3457"/>
      <c r="T384" s="3438" t="str">
        <f t="shared" si="10"/>
        <v>Please complete all cells in row</v>
      </c>
      <c r="U384" s="3116">
        <v>0</v>
      </c>
    </row>
    <row r="385" spans="2:21" ht="15.75" customHeight="1">
      <c r="B385" s="3706"/>
      <c r="C385" s="3658"/>
      <c r="D385" s="3658"/>
      <c r="E385" s="3658"/>
      <c r="F385" s="3658"/>
      <c r="G385" s="3658"/>
      <c r="H385" s="2530" t="s">
        <v>4969</v>
      </c>
      <c r="I385" s="2530">
        <v>1</v>
      </c>
      <c r="J385" s="2535"/>
      <c r="K385" s="2535"/>
      <c r="L385" s="2535"/>
      <c r="M385" s="2535"/>
      <c r="N385" s="2535"/>
      <c r="O385" s="2536">
        <f t="shared" si="11"/>
        <v>0</v>
      </c>
      <c r="P385" s="2534"/>
      <c r="Q385" s="2533" t="s">
        <v>9429</v>
      </c>
      <c r="R385" s="3123"/>
      <c r="S385" s="3457"/>
      <c r="T385" s="3438" t="str">
        <f t="shared" si="10"/>
        <v>Please complete all cells in row</v>
      </c>
      <c r="U385" s="3116">
        <v>0</v>
      </c>
    </row>
    <row r="386" spans="2:21" ht="15.75" customHeight="1">
      <c r="B386" s="3706"/>
      <c r="C386" s="3658"/>
      <c r="D386" s="3658"/>
      <c r="E386" s="3658"/>
      <c r="F386" s="3658"/>
      <c r="G386" s="3658"/>
      <c r="H386" s="2530" t="s">
        <v>4969</v>
      </c>
      <c r="I386" s="2530">
        <v>1</v>
      </c>
      <c r="J386" s="2535"/>
      <c r="K386" s="2535"/>
      <c r="L386" s="2535"/>
      <c r="M386" s="2535"/>
      <c r="N386" s="2535"/>
      <c r="O386" s="2536">
        <f t="shared" si="11"/>
        <v>0</v>
      </c>
      <c r="P386" s="2534"/>
      <c r="Q386" s="2533" t="s">
        <v>9430</v>
      </c>
      <c r="R386" s="3123"/>
      <c r="S386" s="3457"/>
      <c r="T386" s="3438" t="str">
        <f t="shared" si="10"/>
        <v>Please complete all cells in row</v>
      </c>
      <c r="U386" s="3116">
        <v>0</v>
      </c>
    </row>
    <row r="387" spans="2:21" ht="15.75" customHeight="1">
      <c r="B387" s="3706"/>
      <c r="C387" s="3658"/>
      <c r="D387" s="3658"/>
      <c r="E387" s="3658"/>
      <c r="F387" s="3658"/>
      <c r="G387" s="3658"/>
      <c r="H387" s="2530" t="s">
        <v>4969</v>
      </c>
      <c r="I387" s="2530">
        <v>1</v>
      </c>
      <c r="J387" s="2535"/>
      <c r="K387" s="2535"/>
      <c r="L387" s="2535"/>
      <c r="M387" s="2535"/>
      <c r="N387" s="2535"/>
      <c r="O387" s="2536">
        <f t="shared" si="11"/>
        <v>0</v>
      </c>
      <c r="P387" s="2534"/>
      <c r="Q387" s="2533" t="s">
        <v>9431</v>
      </c>
      <c r="R387" s="3123"/>
      <c r="S387" s="3457"/>
      <c r="T387" s="3438" t="str">
        <f t="shared" si="10"/>
        <v>Please complete all cells in row</v>
      </c>
      <c r="U387" s="3116">
        <v>0</v>
      </c>
    </row>
    <row r="388" spans="2:21" ht="15.75" customHeight="1">
      <c r="B388" s="3706"/>
      <c r="C388" s="3658"/>
      <c r="D388" s="3658"/>
      <c r="E388" s="3658"/>
      <c r="F388" s="3658"/>
      <c r="G388" s="3658"/>
      <c r="H388" s="2530" t="s">
        <v>4969</v>
      </c>
      <c r="I388" s="2530">
        <v>1</v>
      </c>
      <c r="J388" s="2535"/>
      <c r="K388" s="2535"/>
      <c r="L388" s="2535"/>
      <c r="M388" s="2535"/>
      <c r="N388" s="2535"/>
      <c r="O388" s="2536">
        <f t="shared" si="11"/>
        <v>0</v>
      </c>
      <c r="P388" s="2534"/>
      <c r="Q388" s="2533" t="s">
        <v>9432</v>
      </c>
      <c r="R388" s="3123"/>
      <c r="S388" s="3457"/>
      <c r="T388" s="3438" t="str">
        <f t="shared" si="10"/>
        <v>Please complete all cells in row</v>
      </c>
      <c r="U388" s="3116">
        <v>0</v>
      </c>
    </row>
    <row r="389" spans="2:21" ht="15.75" customHeight="1">
      <c r="B389" s="3706"/>
      <c r="C389" s="3658"/>
      <c r="D389" s="3658"/>
      <c r="E389" s="3658"/>
      <c r="F389" s="3658"/>
      <c r="G389" s="3658"/>
      <c r="H389" s="2530" t="s">
        <v>4969</v>
      </c>
      <c r="I389" s="2530">
        <v>1</v>
      </c>
      <c r="J389" s="2535"/>
      <c r="K389" s="2535"/>
      <c r="L389" s="2535"/>
      <c r="M389" s="2535"/>
      <c r="N389" s="2535"/>
      <c r="O389" s="2536">
        <f t="shared" si="11"/>
        <v>0</v>
      </c>
      <c r="P389" s="2534"/>
      <c r="Q389" s="2533" t="s">
        <v>9433</v>
      </c>
      <c r="R389" s="3123"/>
      <c r="S389" s="3457"/>
      <c r="T389" s="3438" t="str">
        <f t="shared" si="10"/>
        <v>Please complete all cells in row</v>
      </c>
      <c r="U389" s="3116">
        <v>0</v>
      </c>
    </row>
    <row r="390" spans="2:21" ht="15.75" customHeight="1">
      <c r="B390" s="3706"/>
      <c r="C390" s="3658"/>
      <c r="D390" s="3658"/>
      <c r="E390" s="3658"/>
      <c r="F390" s="3658"/>
      <c r="G390" s="3658"/>
      <c r="H390" s="2530" t="s">
        <v>4969</v>
      </c>
      <c r="I390" s="2530">
        <v>1</v>
      </c>
      <c r="J390" s="2535"/>
      <c r="K390" s="2535"/>
      <c r="L390" s="2535"/>
      <c r="M390" s="2535"/>
      <c r="N390" s="2535"/>
      <c r="O390" s="2536">
        <f t="shared" si="11"/>
        <v>0</v>
      </c>
      <c r="P390" s="2534"/>
      <c r="Q390" s="2533" t="s">
        <v>9434</v>
      </c>
      <c r="R390" s="3123"/>
      <c r="S390" s="3457"/>
      <c r="T390" s="3438" t="str">
        <f t="shared" si="10"/>
        <v>Please complete all cells in row</v>
      </c>
      <c r="U390" s="3116">
        <v>0</v>
      </c>
    </row>
    <row r="391" spans="2:21" ht="15.75" customHeight="1">
      <c r="B391" s="3706"/>
      <c r="C391" s="3658"/>
      <c r="D391" s="3658"/>
      <c r="E391" s="3658"/>
      <c r="F391" s="3658"/>
      <c r="G391" s="3658"/>
      <c r="H391" s="2530" t="s">
        <v>4969</v>
      </c>
      <c r="I391" s="2530">
        <v>1</v>
      </c>
      <c r="J391" s="2535"/>
      <c r="K391" s="2535"/>
      <c r="L391" s="2535"/>
      <c r="M391" s="2535"/>
      <c r="N391" s="2535"/>
      <c r="O391" s="2536">
        <f t="shared" si="11"/>
        <v>0</v>
      </c>
      <c r="P391" s="2534"/>
      <c r="Q391" s="2533" t="s">
        <v>9435</v>
      </c>
      <c r="R391" s="3123"/>
      <c r="S391" s="3457"/>
      <c r="T391" s="3438" t="str">
        <f t="shared" ref="T391:T408" si="12">IF( COUNTBLANK(B391:O391) = U391, 0, rngIncomplete )</f>
        <v>Please complete all cells in row</v>
      </c>
      <c r="U391" s="3116">
        <v>0</v>
      </c>
    </row>
    <row r="392" spans="2:21" ht="15.75" customHeight="1">
      <c r="B392" s="3706"/>
      <c r="C392" s="3658"/>
      <c r="D392" s="3658"/>
      <c r="E392" s="3658"/>
      <c r="F392" s="3658"/>
      <c r="G392" s="3658"/>
      <c r="H392" s="2530" t="s">
        <v>4969</v>
      </c>
      <c r="I392" s="2530">
        <v>1</v>
      </c>
      <c r="J392" s="2535"/>
      <c r="K392" s="2535"/>
      <c r="L392" s="2535"/>
      <c r="M392" s="2535"/>
      <c r="N392" s="2535"/>
      <c r="O392" s="2536">
        <f t="shared" si="11"/>
        <v>0</v>
      </c>
      <c r="P392" s="2534"/>
      <c r="Q392" s="2533" t="s">
        <v>9436</v>
      </c>
      <c r="R392" s="3123"/>
      <c r="S392" s="3457"/>
      <c r="T392" s="3438" t="str">
        <f t="shared" si="12"/>
        <v>Please complete all cells in row</v>
      </c>
      <c r="U392" s="3116">
        <v>0</v>
      </c>
    </row>
    <row r="393" spans="2:21" ht="15.75" customHeight="1">
      <c r="B393" s="3706"/>
      <c r="C393" s="3658"/>
      <c r="D393" s="3658"/>
      <c r="E393" s="3658"/>
      <c r="F393" s="3658"/>
      <c r="G393" s="3658"/>
      <c r="H393" s="2530" t="s">
        <v>4969</v>
      </c>
      <c r="I393" s="2530">
        <v>1</v>
      </c>
      <c r="J393" s="2535"/>
      <c r="K393" s="2535"/>
      <c r="L393" s="2535"/>
      <c r="M393" s="2535"/>
      <c r="N393" s="2535"/>
      <c r="O393" s="2536">
        <f t="shared" ref="O393:O407" si="13">IFERROR(SUM(J393:N393), 0)</f>
        <v>0</v>
      </c>
      <c r="P393" s="2534"/>
      <c r="Q393" s="2533" t="s">
        <v>9437</v>
      </c>
      <c r="R393" s="3123"/>
      <c r="S393" s="3457"/>
      <c r="T393" s="3438" t="str">
        <f t="shared" si="12"/>
        <v>Please complete all cells in row</v>
      </c>
      <c r="U393" s="3116">
        <v>0</v>
      </c>
    </row>
    <row r="394" spans="2:21" ht="15.75" customHeight="1">
      <c r="B394" s="3706"/>
      <c r="C394" s="3658"/>
      <c r="D394" s="3658"/>
      <c r="E394" s="3658"/>
      <c r="F394" s="3658"/>
      <c r="G394" s="3658"/>
      <c r="H394" s="2530" t="s">
        <v>4969</v>
      </c>
      <c r="I394" s="2530">
        <v>1</v>
      </c>
      <c r="J394" s="2535"/>
      <c r="K394" s="2535"/>
      <c r="L394" s="2535"/>
      <c r="M394" s="2535"/>
      <c r="N394" s="2535"/>
      <c r="O394" s="2536">
        <f t="shared" si="13"/>
        <v>0</v>
      </c>
      <c r="P394" s="2534"/>
      <c r="Q394" s="2533" t="s">
        <v>9438</v>
      </c>
      <c r="R394" s="3123"/>
      <c r="S394" s="3457"/>
      <c r="T394" s="3438" t="str">
        <f t="shared" si="12"/>
        <v>Please complete all cells in row</v>
      </c>
      <c r="U394" s="3116">
        <v>0</v>
      </c>
    </row>
    <row r="395" spans="2:21" ht="15.75" customHeight="1">
      <c r="B395" s="3706"/>
      <c r="C395" s="3658"/>
      <c r="D395" s="3658"/>
      <c r="E395" s="3658"/>
      <c r="F395" s="3658"/>
      <c r="G395" s="3658"/>
      <c r="H395" s="2530" t="s">
        <v>4969</v>
      </c>
      <c r="I395" s="2530">
        <v>1</v>
      </c>
      <c r="J395" s="2535"/>
      <c r="K395" s="2535"/>
      <c r="L395" s="2535"/>
      <c r="M395" s="2535"/>
      <c r="N395" s="2535"/>
      <c r="O395" s="2536">
        <f t="shared" si="13"/>
        <v>0</v>
      </c>
      <c r="P395" s="2534"/>
      <c r="Q395" s="2533" t="s">
        <v>9439</v>
      </c>
      <c r="R395" s="3123"/>
      <c r="S395" s="3457"/>
      <c r="T395" s="3438" t="str">
        <f t="shared" si="12"/>
        <v>Please complete all cells in row</v>
      </c>
      <c r="U395" s="3116">
        <v>0</v>
      </c>
    </row>
    <row r="396" spans="2:21" ht="15.75" customHeight="1">
      <c r="B396" s="3706"/>
      <c r="C396" s="3658"/>
      <c r="D396" s="3658"/>
      <c r="E396" s="3658"/>
      <c r="F396" s="3658"/>
      <c r="G396" s="3658"/>
      <c r="H396" s="2530" t="s">
        <v>4969</v>
      </c>
      <c r="I396" s="2530">
        <v>1</v>
      </c>
      <c r="J396" s="2535"/>
      <c r="K396" s="2535"/>
      <c r="L396" s="2535"/>
      <c r="M396" s="2535"/>
      <c r="N396" s="2535"/>
      <c r="O396" s="2536">
        <f t="shared" si="13"/>
        <v>0</v>
      </c>
      <c r="P396" s="2534"/>
      <c r="Q396" s="2533" t="s">
        <v>9440</v>
      </c>
      <c r="R396" s="3123"/>
      <c r="S396" s="3457"/>
      <c r="T396" s="3438" t="str">
        <f t="shared" si="12"/>
        <v>Please complete all cells in row</v>
      </c>
      <c r="U396" s="3116">
        <v>0</v>
      </c>
    </row>
    <row r="397" spans="2:21" ht="15.75" customHeight="1">
      <c r="B397" s="3706"/>
      <c r="C397" s="3658"/>
      <c r="D397" s="3658"/>
      <c r="E397" s="3658"/>
      <c r="F397" s="3658"/>
      <c r="G397" s="3658"/>
      <c r="H397" s="2530" t="s">
        <v>4969</v>
      </c>
      <c r="I397" s="2530">
        <v>1</v>
      </c>
      <c r="J397" s="2535"/>
      <c r="K397" s="2535"/>
      <c r="L397" s="2535"/>
      <c r="M397" s="2535"/>
      <c r="N397" s="2535"/>
      <c r="O397" s="2536">
        <f t="shared" si="13"/>
        <v>0</v>
      </c>
      <c r="P397" s="2534"/>
      <c r="Q397" s="2533" t="s">
        <v>9441</v>
      </c>
      <c r="R397" s="3123"/>
      <c r="S397" s="3457"/>
      <c r="T397" s="3438" t="str">
        <f t="shared" si="12"/>
        <v>Please complete all cells in row</v>
      </c>
      <c r="U397" s="3116">
        <v>0</v>
      </c>
    </row>
    <row r="398" spans="2:21" ht="15.75" customHeight="1">
      <c r="B398" s="3706"/>
      <c r="C398" s="3658"/>
      <c r="D398" s="3658"/>
      <c r="E398" s="3658"/>
      <c r="F398" s="3658"/>
      <c r="G398" s="3658"/>
      <c r="H398" s="2530" t="s">
        <v>4969</v>
      </c>
      <c r="I398" s="2530">
        <v>1</v>
      </c>
      <c r="J398" s="2535"/>
      <c r="K398" s="2535"/>
      <c r="L398" s="2535"/>
      <c r="M398" s="2535"/>
      <c r="N398" s="2535"/>
      <c r="O398" s="2536">
        <f t="shared" si="13"/>
        <v>0</v>
      </c>
      <c r="P398" s="2534"/>
      <c r="Q398" s="2533" t="s">
        <v>9442</v>
      </c>
      <c r="R398" s="3123"/>
      <c r="S398" s="3457"/>
      <c r="T398" s="3438" t="str">
        <f t="shared" si="12"/>
        <v>Please complete all cells in row</v>
      </c>
      <c r="U398" s="3116">
        <v>0</v>
      </c>
    </row>
    <row r="399" spans="2:21" ht="15.75" customHeight="1">
      <c r="B399" s="3706"/>
      <c r="C399" s="3658"/>
      <c r="D399" s="3658"/>
      <c r="E399" s="3658"/>
      <c r="F399" s="3658"/>
      <c r="G399" s="3658"/>
      <c r="H399" s="2530" t="s">
        <v>4969</v>
      </c>
      <c r="I399" s="2530">
        <v>1</v>
      </c>
      <c r="J399" s="2535"/>
      <c r="K399" s="2535"/>
      <c r="L399" s="2535"/>
      <c r="M399" s="2535"/>
      <c r="N399" s="2535"/>
      <c r="O399" s="2536">
        <f t="shared" si="13"/>
        <v>0</v>
      </c>
      <c r="P399" s="2534"/>
      <c r="Q399" s="2533" t="s">
        <v>9443</v>
      </c>
      <c r="R399" s="3123"/>
      <c r="S399" s="3457"/>
      <c r="T399" s="3438" t="str">
        <f t="shared" si="12"/>
        <v>Please complete all cells in row</v>
      </c>
      <c r="U399" s="3116">
        <v>0</v>
      </c>
    </row>
    <row r="400" spans="2:21" ht="15.75" customHeight="1">
      <c r="B400" s="3706"/>
      <c r="C400" s="3658"/>
      <c r="D400" s="3658"/>
      <c r="E400" s="3658"/>
      <c r="F400" s="3658"/>
      <c r="G400" s="3658"/>
      <c r="H400" s="2530" t="s">
        <v>4969</v>
      </c>
      <c r="I400" s="2530">
        <v>1</v>
      </c>
      <c r="J400" s="2535"/>
      <c r="K400" s="2535"/>
      <c r="L400" s="2535"/>
      <c r="M400" s="2535"/>
      <c r="N400" s="2535"/>
      <c r="O400" s="2536">
        <f t="shared" si="13"/>
        <v>0</v>
      </c>
      <c r="P400" s="2534"/>
      <c r="Q400" s="2533" t="s">
        <v>9444</v>
      </c>
      <c r="R400" s="3123"/>
      <c r="S400" s="3457"/>
      <c r="T400" s="3438" t="str">
        <f t="shared" si="12"/>
        <v>Please complete all cells in row</v>
      </c>
      <c r="U400" s="3116">
        <v>0</v>
      </c>
    </row>
    <row r="401" spans="2:21" ht="15.75" customHeight="1">
      <c r="B401" s="3706"/>
      <c r="C401" s="3658"/>
      <c r="D401" s="3658"/>
      <c r="E401" s="3658"/>
      <c r="F401" s="3658"/>
      <c r="G401" s="3658"/>
      <c r="H401" s="2530" t="s">
        <v>4969</v>
      </c>
      <c r="I401" s="2530">
        <v>1</v>
      </c>
      <c r="J401" s="2535"/>
      <c r="K401" s="2535"/>
      <c r="L401" s="2535"/>
      <c r="M401" s="2535"/>
      <c r="N401" s="2535"/>
      <c r="O401" s="2536">
        <f t="shared" si="13"/>
        <v>0</v>
      </c>
      <c r="P401" s="2534"/>
      <c r="Q401" s="2533" t="s">
        <v>9445</v>
      </c>
      <c r="R401" s="3123"/>
      <c r="S401" s="3457"/>
      <c r="T401" s="3438" t="str">
        <f t="shared" si="12"/>
        <v>Please complete all cells in row</v>
      </c>
      <c r="U401" s="3116">
        <v>0</v>
      </c>
    </row>
    <row r="402" spans="2:21" ht="15.75" customHeight="1">
      <c r="B402" s="3706"/>
      <c r="C402" s="3658"/>
      <c r="D402" s="3658"/>
      <c r="E402" s="3658"/>
      <c r="F402" s="3658"/>
      <c r="G402" s="3658"/>
      <c r="H402" s="2530" t="s">
        <v>4969</v>
      </c>
      <c r="I402" s="2530">
        <v>1</v>
      </c>
      <c r="J402" s="2535"/>
      <c r="K402" s="2535"/>
      <c r="L402" s="2535"/>
      <c r="M402" s="2535"/>
      <c r="N402" s="2535"/>
      <c r="O402" s="2536">
        <f t="shared" si="13"/>
        <v>0</v>
      </c>
      <c r="P402" s="2534"/>
      <c r="Q402" s="2533" t="s">
        <v>9446</v>
      </c>
      <c r="R402" s="3123"/>
      <c r="S402" s="3457"/>
      <c r="T402" s="3438" t="str">
        <f t="shared" si="12"/>
        <v>Please complete all cells in row</v>
      </c>
      <c r="U402" s="3116">
        <v>0</v>
      </c>
    </row>
    <row r="403" spans="2:21" ht="15.75" customHeight="1">
      <c r="B403" s="3706"/>
      <c r="C403" s="3658"/>
      <c r="D403" s="3658"/>
      <c r="E403" s="3658"/>
      <c r="F403" s="3658"/>
      <c r="G403" s="3658"/>
      <c r="H403" s="2530" t="s">
        <v>4969</v>
      </c>
      <c r="I403" s="2530">
        <v>1</v>
      </c>
      <c r="J403" s="2535"/>
      <c r="K403" s="2535"/>
      <c r="L403" s="2535"/>
      <c r="M403" s="2535"/>
      <c r="N403" s="2535"/>
      <c r="O403" s="2536">
        <f t="shared" si="13"/>
        <v>0</v>
      </c>
      <c r="P403" s="2534"/>
      <c r="Q403" s="2533" t="s">
        <v>9447</v>
      </c>
      <c r="R403" s="3123"/>
      <c r="S403" s="3457"/>
      <c r="T403" s="3438" t="str">
        <f t="shared" si="12"/>
        <v>Please complete all cells in row</v>
      </c>
      <c r="U403" s="3116">
        <v>0</v>
      </c>
    </row>
    <row r="404" spans="2:21" ht="15.75" customHeight="1">
      <c r="B404" s="3706"/>
      <c r="C404" s="3658"/>
      <c r="D404" s="3658"/>
      <c r="E404" s="3658"/>
      <c r="F404" s="3658"/>
      <c r="G404" s="3658"/>
      <c r="H404" s="2530" t="s">
        <v>4969</v>
      </c>
      <c r="I404" s="2530">
        <v>1</v>
      </c>
      <c r="J404" s="2535"/>
      <c r="K404" s="2535"/>
      <c r="L404" s="2535"/>
      <c r="M404" s="2535"/>
      <c r="N404" s="2535"/>
      <c r="O404" s="2536">
        <f t="shared" si="13"/>
        <v>0</v>
      </c>
      <c r="P404" s="2534"/>
      <c r="Q404" s="2533" t="s">
        <v>9448</v>
      </c>
      <c r="R404" s="3123"/>
      <c r="S404" s="3457"/>
      <c r="T404" s="3438" t="str">
        <f t="shared" si="12"/>
        <v>Please complete all cells in row</v>
      </c>
      <c r="U404" s="3116">
        <v>0</v>
      </c>
    </row>
    <row r="405" spans="2:21" ht="15.75" customHeight="1">
      <c r="B405" s="3706"/>
      <c r="C405" s="3658"/>
      <c r="D405" s="3658"/>
      <c r="E405" s="3658"/>
      <c r="F405" s="3658"/>
      <c r="G405" s="3658"/>
      <c r="H405" s="2530" t="s">
        <v>4969</v>
      </c>
      <c r="I405" s="2530">
        <v>1</v>
      </c>
      <c r="J405" s="2535"/>
      <c r="K405" s="2535"/>
      <c r="L405" s="2535"/>
      <c r="M405" s="2535"/>
      <c r="N405" s="2535"/>
      <c r="O405" s="2536">
        <f t="shared" si="13"/>
        <v>0</v>
      </c>
      <c r="P405" s="2534"/>
      <c r="Q405" s="2533" t="s">
        <v>9449</v>
      </c>
      <c r="R405" s="3123"/>
      <c r="S405" s="3457"/>
      <c r="T405" s="3438" t="str">
        <f t="shared" si="12"/>
        <v>Please complete all cells in row</v>
      </c>
      <c r="U405" s="3116">
        <v>0</v>
      </c>
    </row>
    <row r="406" spans="2:21" ht="15.75" customHeight="1">
      <c r="B406" s="3706"/>
      <c r="C406" s="3658"/>
      <c r="D406" s="3658"/>
      <c r="E406" s="3658"/>
      <c r="F406" s="3658"/>
      <c r="G406" s="3658"/>
      <c r="H406" s="2530" t="s">
        <v>4969</v>
      </c>
      <c r="I406" s="2530">
        <v>1</v>
      </c>
      <c r="J406" s="2535"/>
      <c r="K406" s="2535"/>
      <c r="L406" s="2535"/>
      <c r="M406" s="2535"/>
      <c r="N406" s="2535"/>
      <c r="O406" s="2536">
        <f t="shared" si="13"/>
        <v>0</v>
      </c>
      <c r="P406" s="2534"/>
      <c r="Q406" s="2533" t="s">
        <v>9450</v>
      </c>
      <c r="R406" s="3123"/>
      <c r="S406" s="3457"/>
      <c r="T406" s="3438" t="str">
        <f t="shared" si="12"/>
        <v>Please complete all cells in row</v>
      </c>
      <c r="U406" s="3116">
        <v>0</v>
      </c>
    </row>
    <row r="407" spans="2:21" ht="15.75" customHeight="1">
      <c r="B407" s="3706"/>
      <c r="C407" s="3658"/>
      <c r="D407" s="3658"/>
      <c r="E407" s="3658"/>
      <c r="F407" s="3658"/>
      <c r="G407" s="3658"/>
      <c r="H407" s="2530" t="s">
        <v>4969</v>
      </c>
      <c r="I407" s="2530">
        <v>1</v>
      </c>
      <c r="J407" s="2535"/>
      <c r="K407" s="2535"/>
      <c r="L407" s="2535"/>
      <c r="M407" s="2535"/>
      <c r="N407" s="2535"/>
      <c r="O407" s="2536">
        <f t="shared" si="13"/>
        <v>0</v>
      </c>
      <c r="P407" s="2534"/>
      <c r="Q407" s="2533" t="s">
        <v>9451</v>
      </c>
      <c r="R407" s="3123"/>
      <c r="S407" s="3457"/>
      <c r="T407" s="3438" t="str">
        <f t="shared" si="12"/>
        <v>Please complete all cells in row</v>
      </c>
      <c r="U407" s="3116">
        <v>0</v>
      </c>
    </row>
    <row r="408" spans="2:21" ht="15.6" thickBot="1">
      <c r="B408" s="2537" t="s">
        <v>858</v>
      </c>
      <c r="C408" s="2538"/>
      <c r="D408" s="2538"/>
      <c r="E408" s="2538"/>
      <c r="F408" s="2538"/>
      <c r="G408" s="2538"/>
      <c r="H408" s="2539" t="s">
        <v>4969</v>
      </c>
      <c r="I408" s="2539">
        <v>1</v>
      </c>
      <c r="J408" s="2540">
        <f t="shared" ref="J408:N408" si="14">IFERROR(SUM(J8:J207),0)</f>
        <v>0</v>
      </c>
      <c r="K408" s="2540">
        <f t="shared" si="14"/>
        <v>0</v>
      </c>
      <c r="L408" s="2540">
        <f t="shared" si="14"/>
        <v>0</v>
      </c>
      <c r="M408" s="2540">
        <f t="shared" si="14"/>
        <v>0</v>
      </c>
      <c r="N408" s="2540">
        <f t="shared" si="14"/>
        <v>0</v>
      </c>
      <c r="O408" s="2541">
        <f>IFERROR(SUM(O8:O407),0)</f>
        <v>0</v>
      </c>
      <c r="P408" s="2542"/>
      <c r="Q408" s="2837" t="s">
        <v>9452</v>
      </c>
      <c r="R408" s="3123"/>
      <c r="S408" s="3457"/>
      <c r="T408" s="3438">
        <f t="shared" si="12"/>
        <v>0</v>
      </c>
      <c r="U408" s="3116">
        <v>5</v>
      </c>
    </row>
    <row r="409" spans="2:21" ht="15.6" thickTop="1">
      <c r="B409" s="2543"/>
      <c r="C409" s="2543"/>
      <c r="D409" s="2543"/>
      <c r="E409" s="2543"/>
      <c r="F409" s="2543"/>
      <c r="G409" s="2543"/>
      <c r="H409" s="2542"/>
      <c r="I409" s="2542"/>
      <c r="J409" s="2544"/>
      <c r="K409" s="2544"/>
      <c r="L409" s="2544"/>
      <c r="M409" s="2544"/>
      <c r="N409" s="2544"/>
      <c r="O409" s="2545"/>
      <c r="P409" s="2544"/>
      <c r="Q409" s="2516"/>
      <c r="R409" s="3114" t="s">
        <v>775</v>
      </c>
      <c r="S409" s="3126"/>
      <c r="T409" s="3454"/>
    </row>
    <row r="410" spans="2:21" ht="15">
      <c r="B410" s="2543"/>
      <c r="C410" s="2543"/>
      <c r="D410" s="2543"/>
      <c r="E410" s="2543"/>
      <c r="F410" s="2543"/>
      <c r="G410" s="2543"/>
      <c r="H410" s="2311"/>
      <c r="I410" s="2311"/>
      <c r="J410" s="2311"/>
      <c r="K410" s="2311"/>
      <c r="L410" s="2311"/>
      <c r="M410" s="2311"/>
      <c r="N410" s="2311"/>
      <c r="O410" s="2311"/>
      <c r="P410" s="2311"/>
      <c r="Q410" s="2311"/>
    </row>
    <row r="411" spans="2:21">
      <c r="B411" s="2311"/>
      <c r="C411" s="2311"/>
      <c r="D411" s="2311"/>
      <c r="E411" s="2311"/>
      <c r="F411" s="2311"/>
      <c r="G411" s="2311"/>
      <c r="H411" s="2311"/>
      <c r="I411" s="2311"/>
      <c r="J411" s="2311"/>
      <c r="K411" s="2311"/>
      <c r="L411" s="2311"/>
      <c r="M411" s="2311"/>
      <c r="N411" s="2311"/>
      <c r="O411" s="2311"/>
      <c r="P411" s="2311"/>
      <c r="Q411" s="2311"/>
    </row>
    <row r="412" spans="2:21">
      <c r="B412" s="2311"/>
      <c r="C412" s="2311"/>
      <c r="D412" s="2311"/>
      <c r="E412" s="2311"/>
      <c r="F412" s="2311"/>
      <c r="G412" s="2311"/>
      <c r="H412" s="2311"/>
      <c r="I412" s="2311"/>
      <c r="J412" s="2311"/>
      <c r="K412" s="2311"/>
      <c r="L412" s="2311"/>
      <c r="M412" s="2311"/>
      <c r="N412" s="2311"/>
      <c r="O412" s="2311"/>
      <c r="P412" s="2311"/>
      <c r="Q412" s="2311"/>
    </row>
    <row r="413" spans="2:21">
      <c r="B413" s="2311"/>
      <c r="C413" s="2311"/>
      <c r="D413" s="2311"/>
      <c r="E413" s="2311"/>
      <c r="F413" s="2311"/>
      <c r="G413" s="2311"/>
      <c r="H413" s="2311"/>
      <c r="I413" s="2311"/>
      <c r="J413" s="2311"/>
      <c r="K413" s="2311"/>
      <c r="L413" s="2311"/>
      <c r="M413" s="2311"/>
      <c r="N413" s="2311"/>
      <c r="O413" s="2311"/>
      <c r="P413" s="2311"/>
      <c r="Q413" s="2311"/>
    </row>
    <row r="414" spans="2:21">
      <c r="B414" s="2311"/>
      <c r="C414" s="2311"/>
      <c r="D414" s="2311"/>
      <c r="E414" s="2311"/>
      <c r="F414" s="2311"/>
      <c r="G414" s="2311"/>
      <c r="H414" s="2311"/>
      <c r="I414" s="2311"/>
      <c r="J414" s="2311"/>
      <c r="K414" s="2311"/>
      <c r="L414" s="2311"/>
      <c r="M414" s="2311"/>
      <c r="N414" s="2311"/>
      <c r="O414" s="2311"/>
      <c r="P414" s="2311"/>
      <c r="Q414" s="2311"/>
    </row>
    <row r="415" spans="2:21">
      <c r="B415" s="2311"/>
      <c r="C415" s="2311"/>
      <c r="D415" s="2311"/>
      <c r="E415" s="2311"/>
      <c r="F415" s="2311"/>
      <c r="G415" s="2311"/>
      <c r="H415" s="2311"/>
      <c r="I415" s="2311"/>
      <c r="J415" s="2311"/>
      <c r="K415" s="2311"/>
      <c r="L415" s="2311"/>
      <c r="M415" s="2311"/>
      <c r="N415" s="2311"/>
      <c r="O415" s="2311"/>
      <c r="P415" s="2311"/>
      <c r="Q415" s="2311"/>
    </row>
    <row r="416" spans="2:21">
      <c r="B416" s="2311"/>
      <c r="C416" s="2311"/>
      <c r="D416" s="2311"/>
      <c r="E416" s="2311"/>
      <c r="F416" s="2311"/>
      <c r="G416" s="2311"/>
      <c r="H416" s="2311"/>
      <c r="I416" s="2311"/>
      <c r="J416" s="2311"/>
      <c r="K416" s="2311"/>
      <c r="L416" s="2311"/>
      <c r="M416" s="2311"/>
      <c r="N416" s="2311"/>
      <c r="O416" s="2311"/>
      <c r="P416" s="2311"/>
      <c r="Q416" s="2311"/>
    </row>
  </sheetData>
  <mergeCells count="3">
    <mergeCell ref="B3:Q3"/>
    <mergeCell ref="J5:N5"/>
    <mergeCell ref="Q5:Q6"/>
  </mergeCells>
  <conditionalFormatting sqref="T7:T408">
    <cfRule type="cellIs" dxfId="6" priority="1" operator="equal">
      <formula>0</formula>
    </cfRule>
  </conditionalFormatting>
  <dataValidations count="3">
    <dataValidation type="list" allowBlank="1" showInputMessage="1" showErrorMessage="1" sqref="D8:D407" xr:uid="{34EC0928-BAEC-4E0C-AE23-CD067A361A92}">
      <formula1>" ≤165mm, &gt;165mm and ≤320mm, &gt;320mm and ≤625mm, &gt;625mm and ≤1500mm, &gt;1500mm"</formula1>
    </dataValidation>
    <dataValidation type="list" allowBlank="1" showInputMessage="1" showErrorMessage="1" sqref="E8:E407" xr:uid="{033FC5A2-B16C-4E94-8E12-21B264DCCE47}">
      <formula1>"VC, VI, CO, GRP, PVC, PE, PF, BR, Other"</formula1>
    </dataValidation>
    <dataValidation type="list" allowBlank="1" showInputMessage="1" showErrorMessage="1" sqref="C8:C407" xr:uid="{2DADF513-BCDC-4136-AB8B-97BFC9E12250}">
      <formula1>"pre-1880, 1881 - 1900, 1901 - 1920, 1921 - 1940, 1941 - 1960, 1961 - 1980, 1981 - 2000, 2001 - 2020, 2021 onwards"</formula1>
    </dataValidation>
  </dataValidation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321A24-3E40-40E2-AB55-9EA016F78701}">
  <sheetPr codeName="Sheet61">
    <tabColor theme="1"/>
    <pageSetUpPr fitToPage="1"/>
  </sheetPr>
  <dimension ref="A1"/>
  <sheetViews>
    <sheetView workbookViewId="0"/>
  </sheetViews>
  <sheetFormatPr defaultColWidth="9" defaultRowHeight="13.8"/>
  <cols>
    <col min="1" max="1" width="1.19921875" style="980" customWidth="1"/>
  </cols>
  <sheetData>
    <row r="1" spans="1:1">
      <c r="A1" s="980" t="s">
        <v>713</v>
      </c>
    </row>
  </sheetData>
  <sheetProtection formatColumns="0" formatRows="0"/>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93BF6-5425-46C3-9C82-8B23D452BD6A}">
  <sheetPr codeName="Sheet62">
    <pageSetUpPr fitToPage="1"/>
  </sheetPr>
  <dimension ref="A1:O40"/>
  <sheetViews>
    <sheetView workbookViewId="0">
      <selection activeCell="B3" sqref="B3:I3"/>
    </sheetView>
  </sheetViews>
  <sheetFormatPr defaultColWidth="9" defaultRowHeight="13.8"/>
  <cols>
    <col min="1" max="1" width="1.19921875" style="979" customWidth="1"/>
    <col min="2" max="2" width="85.59765625" style="59" bestFit="1" customWidth="1"/>
    <col min="3" max="3" width="12.09765625" style="59" bestFit="1" customWidth="1"/>
    <col min="4" max="4" width="4.69921875" style="59" bestFit="1" customWidth="1"/>
    <col min="5" max="5" width="5.19921875" style="59" bestFit="1" customWidth="1"/>
    <col min="6" max="6" width="1.59765625" style="59" customWidth="1"/>
    <col min="7" max="7" width="11.69921875" style="59" customWidth="1"/>
    <col min="8" max="8" width="1.59765625" style="59" customWidth="1"/>
    <col min="9" max="9" width="29.5" style="59" customWidth="1"/>
    <col min="10" max="10" width="1.69921875" style="979" customWidth="1"/>
    <col min="11" max="11" width="1.69921875" style="3005" customWidth="1"/>
    <col min="12" max="12" width="19.69921875" style="3002" bestFit="1" customWidth="1"/>
    <col min="13" max="13" width="1.69921875" style="994" customWidth="1"/>
    <col min="14" max="15" width="1.69921875" style="3002" customWidth="1"/>
    <col min="16" max="16384" width="9" style="59"/>
  </cols>
  <sheetData>
    <row r="1" spans="1:13" ht="23.25" customHeight="1">
      <c r="A1" s="979" t="s">
        <v>713</v>
      </c>
      <c r="B1" s="423" t="s">
        <v>9453</v>
      </c>
      <c r="C1" s="423"/>
      <c r="D1" s="423"/>
      <c r="E1" s="423"/>
      <c r="F1" s="462"/>
      <c r="G1" s="86"/>
    </row>
    <row r="2" spans="1:13" ht="23.25" customHeight="1">
      <c r="B2" s="423" t="str">
        <f>SelectCompany!B4</f>
        <v>South Staffordshire Water</v>
      </c>
      <c r="C2" s="227"/>
      <c r="D2" s="227"/>
      <c r="E2" s="227"/>
      <c r="F2" s="226"/>
      <c r="G2" s="86"/>
    </row>
    <row r="3" spans="1:13" ht="36.75" customHeight="1">
      <c r="B3" s="5145" t="s">
        <v>9454</v>
      </c>
      <c r="C3" s="5145"/>
      <c r="D3" s="5145"/>
      <c r="E3" s="5145"/>
      <c r="F3" s="5145"/>
      <c r="G3" s="5145"/>
      <c r="H3" s="5145"/>
      <c r="I3" s="5145"/>
      <c r="L3" s="3460" t="s">
        <v>716</v>
      </c>
    </row>
    <row r="4" spans="1:13" ht="15" customHeight="1" thickBot="1">
      <c r="B4" s="283"/>
      <c r="C4" s="283"/>
      <c r="D4" s="283"/>
      <c r="E4" s="283"/>
      <c r="F4" s="326"/>
      <c r="G4" s="86"/>
    </row>
    <row r="5" spans="1:13" ht="46.2" thickTop="1" thickBot="1">
      <c r="A5" s="979" t="s">
        <v>725</v>
      </c>
      <c r="B5" s="197" t="s">
        <v>717</v>
      </c>
      <c r="C5" s="198" t="s">
        <v>718</v>
      </c>
      <c r="D5" s="198" t="s">
        <v>719</v>
      </c>
      <c r="E5" s="199" t="s">
        <v>858</v>
      </c>
      <c r="F5" s="55"/>
      <c r="G5" s="201" t="s">
        <v>723</v>
      </c>
      <c r="H5" s="78"/>
      <c r="I5" s="201" t="s">
        <v>724</v>
      </c>
    </row>
    <row r="6" spans="1:13" ht="15.75" customHeight="1" thickTop="1" thickBot="1">
      <c r="A6" s="3143" t="s">
        <v>729</v>
      </c>
      <c r="C6" s="40"/>
      <c r="D6" s="40"/>
      <c r="E6" s="336"/>
      <c r="F6" s="55"/>
      <c r="G6" s="86"/>
      <c r="H6" s="78"/>
      <c r="I6" s="78"/>
      <c r="L6" s="3438">
        <f t="shared" ref="L6:L31" si="0">IF( COUNTBLANK(E6) = M6, 0, rngIncomplete )</f>
        <v>0</v>
      </c>
      <c r="M6" s="994">
        <v>1</v>
      </c>
    </row>
    <row r="7" spans="1:13" ht="15.6" thickTop="1">
      <c r="A7" s="3143"/>
      <c r="B7" s="202" t="s">
        <v>9455</v>
      </c>
      <c r="C7" s="96" t="s">
        <v>9456</v>
      </c>
      <c r="D7" s="96">
        <v>1</v>
      </c>
      <c r="E7" s="542"/>
      <c r="F7" s="46"/>
      <c r="G7" s="98" t="s">
        <v>9457</v>
      </c>
      <c r="H7" s="78"/>
      <c r="I7" s="424"/>
      <c r="L7" s="3438" t="str">
        <f t="shared" si="0"/>
        <v>Please complete all cells in row</v>
      </c>
      <c r="M7" s="994">
        <v>0</v>
      </c>
    </row>
    <row r="8" spans="1:13" ht="17.399999999999999">
      <c r="B8" s="205" t="s">
        <v>9458</v>
      </c>
      <c r="C8" s="102" t="s">
        <v>9456</v>
      </c>
      <c r="D8" s="102">
        <v>1</v>
      </c>
      <c r="E8" s="543"/>
      <c r="F8" s="46"/>
      <c r="G8" s="105" t="s">
        <v>9459</v>
      </c>
      <c r="H8" s="78"/>
      <c r="I8" s="426"/>
      <c r="L8" s="3438" t="str">
        <f t="shared" si="0"/>
        <v>Please complete all cells in row</v>
      </c>
      <c r="M8" s="994">
        <v>0</v>
      </c>
    </row>
    <row r="9" spans="1:13" ht="15">
      <c r="B9" s="205" t="s">
        <v>9460</v>
      </c>
      <c r="C9" s="102" t="s">
        <v>9456</v>
      </c>
      <c r="D9" s="102">
        <v>1</v>
      </c>
      <c r="E9" s="544">
        <f>IFERROR(E7 + E8, 0)</f>
        <v>0</v>
      </c>
      <c r="F9" s="46"/>
      <c r="G9" s="105" t="s">
        <v>9461</v>
      </c>
      <c r="H9" s="78"/>
      <c r="I9" s="426"/>
      <c r="L9" s="3438">
        <f t="shared" si="0"/>
        <v>0</v>
      </c>
      <c r="M9" s="994">
        <v>0</v>
      </c>
    </row>
    <row r="10" spans="1:13" ht="15.75" customHeight="1" thickBot="1">
      <c r="B10" s="206" t="s">
        <v>9462</v>
      </c>
      <c r="C10" s="139" t="s">
        <v>9456</v>
      </c>
      <c r="D10" s="139">
        <v>1</v>
      </c>
      <c r="E10" s="545"/>
      <c r="F10" s="46"/>
      <c r="G10" s="140" t="s">
        <v>9463</v>
      </c>
      <c r="H10" s="78"/>
      <c r="I10" s="427"/>
      <c r="L10" s="3438" t="str">
        <f t="shared" si="0"/>
        <v>Please complete all cells in row</v>
      </c>
      <c r="M10" s="994">
        <v>0</v>
      </c>
    </row>
    <row r="11" spans="1:13" ht="15.75" customHeight="1" thickTop="1" thickBot="1">
      <c r="B11" s="182"/>
      <c r="C11" s="42"/>
      <c r="D11" s="42"/>
      <c r="E11" s="136"/>
      <c r="F11" s="46"/>
      <c r="G11" s="86"/>
      <c r="H11" s="78"/>
      <c r="I11" s="78"/>
      <c r="L11" s="3438">
        <f t="shared" si="0"/>
        <v>0</v>
      </c>
      <c r="M11" s="994">
        <v>1</v>
      </c>
    </row>
    <row r="12" spans="1:13" ht="15.75" customHeight="1" thickTop="1" thickBot="1">
      <c r="B12" s="207" t="s">
        <v>9464</v>
      </c>
      <c r="C12" s="152" t="s">
        <v>874</v>
      </c>
      <c r="D12" s="152">
        <v>2</v>
      </c>
      <c r="E12" s="547"/>
      <c r="F12" s="46"/>
      <c r="G12" s="155" t="s">
        <v>9465</v>
      </c>
      <c r="H12" s="78"/>
      <c r="I12" s="463"/>
      <c r="L12" s="3438" t="str">
        <f t="shared" si="0"/>
        <v>Please complete all cells in row</v>
      </c>
      <c r="M12" s="994">
        <v>0</v>
      </c>
    </row>
    <row r="13" spans="1:13" ht="15.75" customHeight="1" thickTop="1" thickBot="1">
      <c r="B13" s="204"/>
      <c r="C13" s="136"/>
      <c r="D13" s="136"/>
      <c r="E13" s="136"/>
      <c r="F13" s="46"/>
      <c r="G13" s="86"/>
      <c r="H13" s="78"/>
      <c r="I13" s="78"/>
      <c r="L13" s="3438">
        <f t="shared" si="0"/>
        <v>0</v>
      </c>
      <c r="M13" s="994">
        <v>1</v>
      </c>
    </row>
    <row r="14" spans="1:13" ht="15.75" customHeight="1" thickTop="1">
      <c r="B14" s="202" t="s">
        <v>9466</v>
      </c>
      <c r="C14" s="96" t="s">
        <v>9456</v>
      </c>
      <c r="D14" s="96">
        <v>1</v>
      </c>
      <c r="E14" s="542"/>
      <c r="F14" s="46"/>
      <c r="G14" s="98" t="s">
        <v>9467</v>
      </c>
      <c r="H14" s="78"/>
      <c r="I14" s="424"/>
      <c r="L14" s="3438" t="str">
        <f t="shared" si="0"/>
        <v>Please complete all cells in row</v>
      </c>
      <c r="M14" s="994">
        <v>0</v>
      </c>
    </row>
    <row r="15" spans="1:13" ht="15.75" customHeight="1">
      <c r="B15" s="205" t="s">
        <v>9468</v>
      </c>
      <c r="C15" s="102" t="s">
        <v>9456</v>
      </c>
      <c r="D15" s="102">
        <v>1</v>
      </c>
      <c r="E15" s="543"/>
      <c r="F15" s="46"/>
      <c r="G15" s="105" t="s">
        <v>9469</v>
      </c>
      <c r="H15" s="78"/>
      <c r="I15" s="426"/>
      <c r="L15" s="3438" t="str">
        <f t="shared" si="0"/>
        <v>Please complete all cells in row</v>
      </c>
      <c r="M15" s="994">
        <v>0</v>
      </c>
    </row>
    <row r="16" spans="1:13" ht="15.75" customHeight="1" thickBot="1">
      <c r="B16" s="206" t="s">
        <v>9470</v>
      </c>
      <c r="C16" s="139" t="s">
        <v>9456</v>
      </c>
      <c r="D16" s="139">
        <v>1</v>
      </c>
      <c r="E16" s="546">
        <f>IFERROR(E14 + E15, 0)</f>
        <v>0</v>
      </c>
      <c r="F16" s="46"/>
      <c r="G16" s="140" t="s">
        <v>9471</v>
      </c>
      <c r="H16" s="78"/>
      <c r="I16" s="427"/>
      <c r="L16" s="3438">
        <f t="shared" si="0"/>
        <v>0</v>
      </c>
      <c r="M16" s="994">
        <v>0</v>
      </c>
    </row>
    <row r="17" spans="1:13" ht="15.75" customHeight="1" thickTop="1" thickBot="1">
      <c r="B17" s="204"/>
      <c r="C17" s="204"/>
      <c r="D17" s="204"/>
      <c r="E17" s="136"/>
      <c r="F17" s="46"/>
      <c r="G17" s="86"/>
      <c r="H17" s="78"/>
      <c r="I17" s="78"/>
      <c r="L17" s="3438">
        <f t="shared" si="0"/>
        <v>0</v>
      </c>
      <c r="M17" s="994">
        <v>1</v>
      </c>
    </row>
    <row r="18" spans="1:13" ht="15.75" customHeight="1" thickTop="1">
      <c r="B18" s="202" t="s">
        <v>9472</v>
      </c>
      <c r="C18" s="96" t="s">
        <v>9473</v>
      </c>
      <c r="D18" s="96">
        <v>0</v>
      </c>
      <c r="E18" s="525"/>
      <c r="F18" s="46"/>
      <c r="G18" s="98" t="s">
        <v>9474</v>
      </c>
      <c r="H18" s="78"/>
      <c r="I18" s="424"/>
      <c r="L18" s="3438" t="str">
        <f t="shared" si="0"/>
        <v>Please complete all cells in row</v>
      </c>
      <c r="M18" s="994">
        <v>0</v>
      </c>
    </row>
    <row r="19" spans="1:13" ht="15.75" customHeight="1">
      <c r="B19" s="205" t="s">
        <v>9475</v>
      </c>
      <c r="C19" s="102" t="s">
        <v>9473</v>
      </c>
      <c r="D19" s="102">
        <v>0</v>
      </c>
      <c r="E19" s="453"/>
      <c r="F19" s="46"/>
      <c r="G19" s="105" t="s">
        <v>9476</v>
      </c>
      <c r="H19" s="78"/>
      <c r="I19" s="426"/>
      <c r="L19" s="3438" t="str">
        <f t="shared" si="0"/>
        <v>Please complete all cells in row</v>
      </c>
      <c r="M19" s="994">
        <v>0</v>
      </c>
    </row>
    <row r="20" spans="1:13" ht="15.75" customHeight="1">
      <c r="B20" s="205" t="s">
        <v>9477</v>
      </c>
      <c r="C20" s="102" t="s">
        <v>9473</v>
      </c>
      <c r="D20" s="102">
        <v>0</v>
      </c>
      <c r="E20" s="453"/>
      <c r="F20" s="46"/>
      <c r="G20" s="105" t="s">
        <v>9478</v>
      </c>
      <c r="H20" s="78"/>
      <c r="I20" s="426"/>
      <c r="L20" s="3438" t="str">
        <f t="shared" si="0"/>
        <v>Please complete all cells in row</v>
      </c>
      <c r="M20" s="994">
        <v>0</v>
      </c>
    </row>
    <row r="21" spans="1:13" ht="15.75" customHeight="1" thickBot="1">
      <c r="B21" s="206" t="s">
        <v>9479</v>
      </c>
      <c r="C21" s="139" t="s">
        <v>9473</v>
      </c>
      <c r="D21" s="139">
        <v>0</v>
      </c>
      <c r="E21" s="540">
        <f>IFERROR(E18 + E19 + E20, 0)</f>
        <v>0</v>
      </c>
      <c r="F21" s="46"/>
      <c r="G21" s="140" t="s">
        <v>9480</v>
      </c>
      <c r="H21" s="78"/>
      <c r="I21" s="427"/>
      <c r="L21" s="3438">
        <f t="shared" si="0"/>
        <v>0</v>
      </c>
      <c r="M21" s="994">
        <v>0</v>
      </c>
    </row>
    <row r="22" spans="1:13" ht="15.75" customHeight="1" thickTop="1" thickBot="1">
      <c r="B22" s="182"/>
      <c r="C22" s="42"/>
      <c r="D22" s="42"/>
      <c r="E22" s="519"/>
      <c r="F22" s="46"/>
      <c r="G22" s="86"/>
      <c r="H22" s="78"/>
      <c r="I22" s="78"/>
      <c r="L22" s="3438">
        <f t="shared" si="0"/>
        <v>0</v>
      </c>
      <c r="M22" s="994">
        <v>1</v>
      </c>
    </row>
    <row r="23" spans="1:13" ht="15.75" customHeight="1" thickTop="1" thickBot="1">
      <c r="B23" s="207" t="s">
        <v>9481</v>
      </c>
      <c r="C23" s="152" t="s">
        <v>9482</v>
      </c>
      <c r="D23" s="152">
        <v>0</v>
      </c>
      <c r="E23" s="464"/>
      <c r="F23" s="46"/>
      <c r="G23" s="155" t="s">
        <v>9483</v>
      </c>
      <c r="H23" s="78"/>
      <c r="I23" s="463"/>
      <c r="L23" s="3438" t="str">
        <f t="shared" si="0"/>
        <v>Please complete all cells in row</v>
      </c>
      <c r="M23" s="994">
        <v>0</v>
      </c>
    </row>
    <row r="24" spans="1:13" ht="15.75" customHeight="1" thickTop="1" thickBot="1">
      <c r="B24" s="182"/>
      <c r="C24" s="42"/>
      <c r="D24" s="42"/>
      <c r="E24" s="136"/>
      <c r="F24" s="46"/>
      <c r="G24" s="86"/>
      <c r="H24" s="78"/>
      <c r="I24" s="78"/>
      <c r="L24" s="3438">
        <f t="shared" si="0"/>
        <v>0</v>
      </c>
      <c r="M24" s="994">
        <v>1</v>
      </c>
    </row>
    <row r="25" spans="1:13" ht="15.75" customHeight="1" thickTop="1">
      <c r="B25" s="202" t="s">
        <v>9484</v>
      </c>
      <c r="C25" s="96" t="s">
        <v>9473</v>
      </c>
      <c r="D25" s="96">
        <v>0</v>
      </c>
      <c r="E25" s="525"/>
      <c r="F25" s="46"/>
      <c r="G25" s="98" t="s">
        <v>9485</v>
      </c>
      <c r="H25" s="78"/>
      <c r="I25" s="424"/>
      <c r="L25" s="3438" t="str">
        <f t="shared" si="0"/>
        <v>Please complete all cells in row</v>
      </c>
      <c r="M25" s="994">
        <v>0</v>
      </c>
    </row>
    <row r="26" spans="1:13" ht="15.75" customHeight="1">
      <c r="B26" s="205" t="s">
        <v>9486</v>
      </c>
      <c r="C26" s="102" t="s">
        <v>9473</v>
      </c>
      <c r="D26" s="102">
        <v>0</v>
      </c>
      <c r="E26" s="453"/>
      <c r="F26" s="46"/>
      <c r="G26" s="105" t="s">
        <v>9487</v>
      </c>
      <c r="H26" s="78"/>
      <c r="I26" s="426"/>
      <c r="L26" s="3438" t="str">
        <f t="shared" si="0"/>
        <v>Please complete all cells in row</v>
      </c>
      <c r="M26" s="994">
        <v>0</v>
      </c>
    </row>
    <row r="27" spans="1:13" ht="15.75" customHeight="1">
      <c r="B27" s="205" t="s">
        <v>9488</v>
      </c>
      <c r="C27" s="102" t="s">
        <v>9473</v>
      </c>
      <c r="D27" s="102">
        <v>0</v>
      </c>
      <c r="E27" s="453"/>
      <c r="F27" s="46"/>
      <c r="G27" s="105" t="s">
        <v>9489</v>
      </c>
      <c r="H27" s="78"/>
      <c r="I27" s="426"/>
      <c r="L27" s="3438" t="str">
        <f t="shared" si="0"/>
        <v>Please complete all cells in row</v>
      </c>
      <c r="M27" s="994">
        <v>0</v>
      </c>
    </row>
    <row r="28" spans="1:13" ht="15.75" customHeight="1" thickBot="1">
      <c r="B28" s="206" t="s">
        <v>9490</v>
      </c>
      <c r="C28" s="139" t="s">
        <v>9473</v>
      </c>
      <c r="D28" s="139">
        <v>0</v>
      </c>
      <c r="E28" s="540">
        <f>IFERROR(E25 + E26 + E27, 0)</f>
        <v>0</v>
      </c>
      <c r="F28" s="46"/>
      <c r="G28" s="140" t="s">
        <v>9491</v>
      </c>
      <c r="H28" s="78"/>
      <c r="I28" s="427"/>
      <c r="L28" s="3438">
        <f t="shared" si="0"/>
        <v>0</v>
      </c>
      <c r="M28" s="994">
        <v>0</v>
      </c>
    </row>
    <row r="29" spans="1:13" ht="15.75" customHeight="1" thickTop="1" thickBot="1">
      <c r="B29" s="182"/>
      <c r="C29" s="42"/>
      <c r="D29" s="42"/>
      <c r="E29" s="136"/>
      <c r="F29" s="46"/>
      <c r="G29" s="86"/>
      <c r="H29" s="78"/>
      <c r="I29" s="78"/>
      <c r="L29" s="3438">
        <f t="shared" si="0"/>
        <v>0</v>
      </c>
      <c r="M29" s="994">
        <v>1</v>
      </c>
    </row>
    <row r="30" spans="1:13" ht="36" customHeight="1" thickTop="1">
      <c r="B30" s="202" t="s">
        <v>9492</v>
      </c>
      <c r="C30" s="96" t="s">
        <v>9482</v>
      </c>
      <c r="D30" s="96">
        <v>0</v>
      </c>
      <c r="E30" s="525"/>
      <c r="F30" s="46"/>
      <c r="G30" s="98" t="s">
        <v>9493</v>
      </c>
      <c r="H30" s="78"/>
      <c r="I30" s="424"/>
      <c r="L30" s="3438" t="str">
        <f t="shared" si="0"/>
        <v>Please complete all cells in row</v>
      </c>
      <c r="M30" s="994">
        <v>0</v>
      </c>
    </row>
    <row r="31" spans="1:13" ht="15.75" customHeight="1" thickBot="1">
      <c r="A31" s="3143"/>
      <c r="B31" s="206" t="s">
        <v>9494</v>
      </c>
      <c r="C31" s="139" t="s">
        <v>874</v>
      </c>
      <c r="D31" s="139">
        <v>2</v>
      </c>
      <c r="E31" s="548"/>
      <c r="F31" s="46"/>
      <c r="G31" s="140" t="s">
        <v>9495</v>
      </c>
      <c r="H31" s="78"/>
      <c r="I31" s="427"/>
      <c r="L31" s="3438" t="str">
        <f t="shared" si="0"/>
        <v>Please complete all cells in row</v>
      </c>
      <c r="M31" s="994">
        <v>0</v>
      </c>
    </row>
    <row r="32" spans="1:13" ht="15.6" thickTop="1">
      <c r="B32" s="78"/>
      <c r="C32" s="78"/>
      <c r="D32" s="78"/>
      <c r="E32" s="78"/>
      <c r="F32" s="78"/>
      <c r="G32" s="78"/>
      <c r="H32" s="78"/>
      <c r="J32" s="980" t="s">
        <v>775</v>
      </c>
    </row>
    <row r="33" spans="2:9" ht="15">
      <c r="B33" s="78"/>
      <c r="C33" s="78"/>
      <c r="D33" s="78"/>
      <c r="E33" s="78"/>
      <c r="F33" s="78"/>
      <c r="G33" s="78"/>
      <c r="H33" s="78"/>
      <c r="I33" s="78"/>
    </row>
    <row r="34" spans="2:9" ht="15">
      <c r="B34" s="78"/>
      <c r="C34" s="78"/>
      <c r="D34" s="78"/>
      <c r="E34" s="78"/>
      <c r="F34" s="78"/>
      <c r="G34" s="78"/>
      <c r="H34" s="78"/>
      <c r="I34" s="78"/>
    </row>
    <row r="35" spans="2:9" ht="15">
      <c r="B35" s="78"/>
      <c r="C35" s="78"/>
      <c r="D35" s="78"/>
      <c r="E35" s="78"/>
      <c r="F35" s="78"/>
      <c r="G35" s="78"/>
      <c r="H35" s="78"/>
      <c r="I35" s="78"/>
    </row>
    <row r="36" spans="2:9" ht="15">
      <c r="B36" s="78"/>
      <c r="C36" s="78"/>
      <c r="D36" s="78"/>
      <c r="E36" s="78"/>
      <c r="F36" s="78"/>
      <c r="G36" s="78"/>
      <c r="H36" s="78"/>
      <c r="I36" s="78"/>
    </row>
    <row r="37" spans="2:9" ht="15">
      <c r="B37" s="78"/>
      <c r="C37" s="78"/>
      <c r="D37" s="78"/>
      <c r="E37" s="78"/>
      <c r="F37" s="78"/>
      <c r="G37" s="78"/>
      <c r="H37" s="78"/>
      <c r="I37" s="78"/>
    </row>
    <row r="38" spans="2:9" ht="15">
      <c r="B38" s="78"/>
      <c r="C38" s="78"/>
      <c r="D38" s="78"/>
      <c r="E38" s="78"/>
      <c r="F38" s="78"/>
      <c r="G38" s="78"/>
      <c r="H38" s="78"/>
      <c r="I38" s="78"/>
    </row>
    <row r="39" spans="2:9" ht="15">
      <c r="B39" s="78"/>
      <c r="C39" s="78"/>
      <c r="D39" s="78"/>
      <c r="E39" s="78"/>
      <c r="F39" s="78"/>
      <c r="G39" s="78"/>
      <c r="H39" s="78"/>
      <c r="I39" s="78"/>
    </row>
    <row r="40" spans="2:9" ht="15">
      <c r="B40" s="78"/>
      <c r="C40" s="78"/>
      <c r="D40" s="78"/>
      <c r="E40" s="78"/>
      <c r="F40" s="78"/>
      <c r="G40" s="78"/>
      <c r="H40" s="78"/>
      <c r="I40" s="78"/>
    </row>
  </sheetData>
  <sheetProtection formatColumns="0" formatRows="0"/>
  <mergeCells count="1">
    <mergeCell ref="B3:I3"/>
  </mergeCells>
  <conditionalFormatting sqref="L6:L31">
    <cfRule type="cellIs" dxfId="5" priority="16" operator="equal">
      <formula>0</formula>
    </cfRule>
  </conditionalFormatting>
  <dataValidations count="1">
    <dataValidation type="custom" allowBlank="1" showErrorMessage="1" errorTitle="Input Error" error="Please input a numeric value." sqref="E30:E31 E25:E27 E23 E18:E20 E14:E15 E12 E10 E7:E8" xr:uid="{CFE528CC-CB5F-40CD-AAD9-798B450F75B6}">
      <formula1>ISNUMBER(E7)</formula1>
    </dataValidation>
  </dataValidations>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BE2D8-E67D-4C92-8B0C-088BD4CA9289}">
  <sheetPr codeName="Sheet9">
    <pageSetUpPr fitToPage="1"/>
  </sheetPr>
  <dimension ref="A1:S39"/>
  <sheetViews>
    <sheetView workbookViewId="0">
      <selection activeCell="E20" sqref="E20"/>
    </sheetView>
  </sheetViews>
  <sheetFormatPr defaultColWidth="9.09765625" defaultRowHeight="15"/>
  <cols>
    <col min="1" max="1" width="1.19921875" style="979" customWidth="1"/>
    <col min="2" max="2" width="41.5" style="55" bestFit="1" customWidth="1"/>
    <col min="3" max="3" width="6.19921875" style="55" bestFit="1" customWidth="1"/>
    <col min="4" max="4" width="5.69921875" style="55" bestFit="1" customWidth="1"/>
    <col min="5" max="5" width="10.69921875" style="55" bestFit="1" customWidth="1"/>
    <col min="6" max="6" width="20.69921875" style="55" bestFit="1" customWidth="1"/>
    <col min="7" max="7" width="10.69921875" style="55" bestFit="1" customWidth="1"/>
    <col min="8" max="8" width="15" style="55" customWidth="1"/>
    <col min="9" max="9" width="15.59765625" style="46" customWidth="1"/>
    <col min="10" max="10" width="1.59765625" style="55" customWidth="1"/>
    <col min="11" max="11" width="17.19921875" style="55" bestFit="1" customWidth="1"/>
    <col min="12" max="12" width="1.59765625" style="55" customWidth="1"/>
    <col min="13" max="13" width="28.5" style="55" bestFit="1" customWidth="1"/>
    <col min="14" max="14" width="1.5" style="3009" customWidth="1"/>
    <col min="15" max="15" width="1.69921875" style="3013" customWidth="1"/>
    <col min="16" max="16" width="19.69921875" style="3009" bestFit="1" customWidth="1"/>
    <col min="17" max="17" width="1.69921875" style="2984" customWidth="1"/>
    <col min="18" max="19" width="1.5" style="3009" customWidth="1"/>
    <col min="20" max="16384" width="9.09765625" style="55"/>
  </cols>
  <sheetData>
    <row r="1" spans="1:19" s="84" customFormat="1" ht="22.8">
      <c r="A1" s="3137" t="s">
        <v>713</v>
      </c>
      <c r="B1" s="4999" t="s">
        <v>954</v>
      </c>
      <c r="C1" s="4999"/>
      <c r="D1" s="4999"/>
      <c r="E1" s="4999"/>
      <c r="F1" s="4999"/>
      <c r="G1" s="4999"/>
      <c r="H1" s="4999"/>
      <c r="I1" s="132"/>
      <c r="N1" s="3016"/>
      <c r="O1" s="3012"/>
      <c r="P1" s="3188"/>
      <c r="Q1" s="2984"/>
      <c r="R1" s="3016"/>
      <c r="S1" s="3016"/>
    </row>
    <row r="2" spans="1:19" s="84" customFormat="1" ht="22.8">
      <c r="A2" s="3137"/>
      <c r="B2" s="4999" t="str">
        <f>SelectCompany!B4</f>
        <v>South Staffordshire Water</v>
      </c>
      <c r="C2" s="4999"/>
      <c r="D2" s="4999"/>
      <c r="E2" s="4999"/>
      <c r="F2" s="4999"/>
      <c r="G2" s="4999"/>
      <c r="H2" s="4999"/>
      <c r="I2" s="132"/>
      <c r="N2" s="3016"/>
      <c r="O2" s="3012"/>
      <c r="P2" s="3188"/>
      <c r="Q2" s="2984"/>
      <c r="R2" s="3016"/>
      <c r="S2" s="3016"/>
    </row>
    <row r="3" spans="1:19" s="84" customFormat="1" ht="36.75" customHeight="1">
      <c r="A3" s="3137"/>
      <c r="B3" s="5000" t="s">
        <v>955</v>
      </c>
      <c r="C3" s="5001"/>
      <c r="D3" s="5001"/>
      <c r="E3" s="5001"/>
      <c r="F3" s="5001"/>
      <c r="G3" s="5001"/>
      <c r="H3" s="5001"/>
      <c r="I3" s="5001"/>
      <c r="J3" s="5001"/>
      <c r="K3" s="5001"/>
      <c r="L3" s="5001"/>
      <c r="M3" s="5001"/>
      <c r="N3" s="3016"/>
      <c r="O3" s="3012"/>
      <c r="P3" s="3187" t="s">
        <v>716</v>
      </c>
      <c r="Q3" s="2984"/>
      <c r="R3" s="3016"/>
      <c r="S3" s="3016"/>
    </row>
    <row r="4" spans="1:19" ht="16.2" thickBot="1">
      <c r="B4" s="88"/>
      <c r="C4" s="88"/>
      <c r="D4" s="88"/>
      <c r="E4" s="5015"/>
      <c r="F4" s="5015"/>
      <c r="G4" s="5015"/>
      <c r="H4" s="5015"/>
      <c r="I4" s="133"/>
      <c r="K4" s="64"/>
      <c r="P4" s="3188"/>
    </row>
    <row r="5" spans="1:19" ht="15.6" thickTop="1">
      <c r="B5" s="5003" t="s">
        <v>717</v>
      </c>
      <c r="C5" s="5005" t="s">
        <v>718</v>
      </c>
      <c r="D5" s="5005" t="s">
        <v>719</v>
      </c>
      <c r="E5" s="5007" t="s">
        <v>720</v>
      </c>
      <c r="F5" s="5007" t="s">
        <v>721</v>
      </c>
      <c r="G5" s="5007"/>
      <c r="H5" s="5007"/>
      <c r="I5" s="5009" t="s">
        <v>722</v>
      </c>
      <c r="K5" s="4997" t="s">
        <v>723</v>
      </c>
      <c r="M5" s="4997" t="s">
        <v>724</v>
      </c>
      <c r="P5" s="3188"/>
    </row>
    <row r="6" spans="1:19" ht="45.6" thickBot="1">
      <c r="A6" s="979" t="s">
        <v>725</v>
      </c>
      <c r="B6" s="5004"/>
      <c r="C6" s="5006"/>
      <c r="D6" s="5006"/>
      <c r="E6" s="5008"/>
      <c r="F6" s="92" t="s">
        <v>726</v>
      </c>
      <c r="G6" s="92" t="s">
        <v>727</v>
      </c>
      <c r="H6" s="92" t="s">
        <v>728</v>
      </c>
      <c r="I6" s="5010"/>
      <c r="K6" s="4998"/>
      <c r="M6" s="4998"/>
      <c r="P6" s="3188"/>
    </row>
    <row r="7" spans="1:19" ht="16.8" thickTop="1" thickBot="1">
      <c r="A7" s="979" t="s">
        <v>729</v>
      </c>
      <c r="C7" s="135"/>
      <c r="D7" s="135"/>
      <c r="E7" s="40"/>
      <c r="F7" s="40"/>
      <c r="G7" s="40"/>
      <c r="H7" s="40"/>
      <c r="I7" s="136"/>
      <c r="P7" s="3204">
        <f t="shared" ref="P7:P37" si="0">IF(COUNTBLANK(E7:I7)=Q7, 0, rngIncomplete )</f>
        <v>0</v>
      </c>
      <c r="Q7" s="2984">
        <v>5</v>
      </c>
    </row>
    <row r="8" spans="1:19" ht="15.75" customHeight="1" thickTop="1" thickBot="1">
      <c r="B8" s="3534" t="s">
        <v>956</v>
      </c>
      <c r="C8" s="145"/>
      <c r="D8" s="145"/>
      <c r="E8" s="40"/>
      <c r="F8" s="40"/>
      <c r="G8" s="40"/>
      <c r="H8" s="40"/>
      <c r="I8" s="136"/>
      <c r="P8" s="101">
        <f t="shared" si="0"/>
        <v>0</v>
      </c>
      <c r="Q8" s="2984">
        <v>5</v>
      </c>
    </row>
    <row r="9" spans="1:19" ht="15.75" customHeight="1" thickTop="1">
      <c r="B9" s="171" t="s">
        <v>737</v>
      </c>
      <c r="C9" s="96" t="s">
        <v>731</v>
      </c>
      <c r="D9" s="96">
        <v>3</v>
      </c>
      <c r="E9" s="600">
        <f>IFERROR('1A'!E11,0)</f>
        <v>49.434000000000019</v>
      </c>
      <c r="F9" s="600">
        <f>IFERROR('1A'!F11,0)</f>
        <v>-8.0304313700000058</v>
      </c>
      <c r="G9" s="600">
        <f>IFERROR('1A'!G11,0)</f>
        <v>1.9909999999999992</v>
      </c>
      <c r="H9" s="600">
        <f>IFERROR('1A'!H11,0)</f>
        <v>-10.021431370000006</v>
      </c>
      <c r="I9" s="3750">
        <f>IFERROR('1A'!I11,0)</f>
        <v>39.41256863000001</v>
      </c>
      <c r="K9" s="98" t="s">
        <v>957</v>
      </c>
      <c r="M9" s="100"/>
      <c r="P9" s="101">
        <f t="shared" si="0"/>
        <v>0</v>
      </c>
      <c r="Q9" s="2984">
        <v>0</v>
      </c>
    </row>
    <row r="10" spans="1:19" ht="15.75" customHeight="1">
      <c r="B10" s="322" t="s">
        <v>739</v>
      </c>
      <c r="C10" s="128" t="s">
        <v>731</v>
      </c>
      <c r="D10" s="128">
        <v>3</v>
      </c>
      <c r="E10" s="103">
        <v>0</v>
      </c>
      <c r="F10" s="103">
        <v>8.9529999999999994</v>
      </c>
      <c r="G10" s="103">
        <v>9.7000000000000003E-2</v>
      </c>
      <c r="H10" s="592">
        <f t="shared" ref="H10:H20" si="1">IFERROR(F10-G10,0)</f>
        <v>8.8559999999999999</v>
      </c>
      <c r="I10" s="591">
        <f t="shared" ref="I10:I20" si="2">IFERROR(E10+H10,0)</f>
        <v>8.8559999999999999</v>
      </c>
      <c r="K10" s="105" t="s">
        <v>958</v>
      </c>
      <c r="M10" s="106"/>
      <c r="P10" s="101">
        <f t="shared" si="0"/>
        <v>0</v>
      </c>
      <c r="Q10" s="2984">
        <v>0</v>
      </c>
    </row>
    <row r="11" spans="1:19" ht="15.75" customHeight="1">
      <c r="B11" s="137" t="s">
        <v>959</v>
      </c>
      <c r="C11" s="107" t="s">
        <v>731</v>
      </c>
      <c r="D11" s="107">
        <v>3</v>
      </c>
      <c r="E11" s="103">
        <v>36.283000000000001</v>
      </c>
      <c r="F11" s="103">
        <v>0</v>
      </c>
      <c r="G11" s="103">
        <v>0.11899999999999999</v>
      </c>
      <c r="H11" s="592">
        <f t="shared" si="1"/>
        <v>-0.11899999999999999</v>
      </c>
      <c r="I11" s="591">
        <f t="shared" si="2"/>
        <v>36.164000000000001</v>
      </c>
      <c r="K11" s="105" t="s">
        <v>960</v>
      </c>
      <c r="M11" s="106"/>
      <c r="P11" s="101">
        <f t="shared" si="0"/>
        <v>0</v>
      </c>
      <c r="Q11" s="2984">
        <v>0</v>
      </c>
    </row>
    <row r="12" spans="1:19" ht="30">
      <c r="B12" s="205" t="s">
        <v>961</v>
      </c>
      <c r="C12" s="102" t="s">
        <v>731</v>
      </c>
      <c r="D12" s="102">
        <v>3</v>
      </c>
      <c r="E12" s="103">
        <v>-4.6829999999999998</v>
      </c>
      <c r="F12" s="103">
        <v>0</v>
      </c>
      <c r="G12" s="103">
        <v>0</v>
      </c>
      <c r="H12" s="592">
        <f t="shared" si="1"/>
        <v>0</v>
      </c>
      <c r="I12" s="591">
        <f t="shared" si="2"/>
        <v>-4.6829999999999998</v>
      </c>
      <c r="K12" s="105" t="s">
        <v>962</v>
      </c>
      <c r="M12" s="106"/>
      <c r="P12" s="101">
        <f t="shared" si="0"/>
        <v>0</v>
      </c>
      <c r="Q12" s="2984">
        <v>0</v>
      </c>
    </row>
    <row r="13" spans="1:19" ht="15.75" customHeight="1">
      <c r="B13" s="176" t="s">
        <v>963</v>
      </c>
      <c r="C13" s="102" t="s">
        <v>731</v>
      </c>
      <c r="D13" s="102">
        <v>3</v>
      </c>
      <c r="E13" s="103">
        <v>3.069</v>
      </c>
      <c r="F13" s="103">
        <v>-0.92114113525000008</v>
      </c>
      <c r="G13" s="103">
        <v>0.318</v>
      </c>
      <c r="H13" s="592">
        <f t="shared" si="1"/>
        <v>-1.2391411352500001</v>
      </c>
      <c r="I13" s="591">
        <f t="shared" si="2"/>
        <v>1.8298588647499998</v>
      </c>
      <c r="K13" s="105" t="s">
        <v>964</v>
      </c>
      <c r="M13" s="106"/>
      <c r="P13" s="101">
        <f t="shared" si="0"/>
        <v>0</v>
      </c>
      <c r="Q13" s="2984">
        <v>0</v>
      </c>
    </row>
    <row r="14" spans="1:19" ht="15.75" customHeight="1">
      <c r="B14" s="322" t="s">
        <v>965</v>
      </c>
      <c r="C14" s="128" t="s">
        <v>731</v>
      </c>
      <c r="D14" s="128">
        <v>3</v>
      </c>
      <c r="E14" s="103">
        <v>0</v>
      </c>
      <c r="F14" s="103">
        <v>0</v>
      </c>
      <c r="G14" s="103">
        <v>0</v>
      </c>
      <c r="H14" s="592">
        <f t="shared" si="1"/>
        <v>0</v>
      </c>
      <c r="I14" s="591">
        <f t="shared" si="2"/>
        <v>0</v>
      </c>
      <c r="K14" s="105" t="s">
        <v>966</v>
      </c>
      <c r="M14" s="106"/>
      <c r="P14" s="101">
        <f t="shared" si="0"/>
        <v>0</v>
      </c>
      <c r="Q14" s="2984">
        <v>0</v>
      </c>
    </row>
    <row r="15" spans="1:19" ht="15.75" customHeight="1">
      <c r="B15" s="137" t="s">
        <v>967</v>
      </c>
      <c r="C15" s="107" t="s">
        <v>731</v>
      </c>
      <c r="D15" s="107">
        <v>3</v>
      </c>
      <c r="E15" s="103">
        <v>0</v>
      </c>
      <c r="F15" s="103">
        <v>0</v>
      </c>
      <c r="G15" s="103">
        <v>0</v>
      </c>
      <c r="H15" s="592">
        <f t="shared" si="1"/>
        <v>0</v>
      </c>
      <c r="I15" s="591">
        <f t="shared" si="2"/>
        <v>0</v>
      </c>
      <c r="K15" s="105" t="s">
        <v>968</v>
      </c>
      <c r="M15" s="106"/>
      <c r="P15" s="101">
        <f t="shared" si="0"/>
        <v>0</v>
      </c>
      <c r="Q15" s="2984">
        <v>0</v>
      </c>
    </row>
    <row r="16" spans="1:19" ht="15.75" customHeight="1">
      <c r="B16" s="176" t="s">
        <v>969</v>
      </c>
      <c r="C16" s="102" t="s">
        <v>731</v>
      </c>
      <c r="D16" s="102">
        <v>3</v>
      </c>
      <c r="E16" s="103">
        <v>0.86699999999999999</v>
      </c>
      <c r="F16" s="103">
        <v>0</v>
      </c>
      <c r="G16" s="103">
        <v>-0.25700000000000001</v>
      </c>
      <c r="H16" s="592">
        <f t="shared" si="1"/>
        <v>0.25700000000000001</v>
      </c>
      <c r="I16" s="591">
        <f t="shared" si="2"/>
        <v>1.1240000000000001</v>
      </c>
      <c r="K16" s="105" t="s">
        <v>970</v>
      </c>
      <c r="M16" s="106"/>
      <c r="P16" s="101">
        <f t="shared" si="0"/>
        <v>0</v>
      </c>
      <c r="Q16" s="2984">
        <v>0</v>
      </c>
    </row>
    <row r="17" spans="2:17" ht="15.75" customHeight="1">
      <c r="B17" s="322" t="s">
        <v>971</v>
      </c>
      <c r="C17" s="128" t="s">
        <v>731</v>
      </c>
      <c r="D17" s="128">
        <v>3</v>
      </c>
      <c r="E17" s="592">
        <f>IFERROR(SUM(E9:E16),0)</f>
        <v>84.970000000000027</v>
      </c>
      <c r="F17" s="592">
        <f>IFERROR(SUM(F9:F16),0)</f>
        <v>1.4274947499934854E-3</v>
      </c>
      <c r="G17" s="592">
        <f>IFERROR(SUM(G9:G16),0)</f>
        <v>2.2679999999999989</v>
      </c>
      <c r="H17" s="592">
        <f t="shared" si="1"/>
        <v>-2.2665725052500054</v>
      </c>
      <c r="I17" s="591">
        <f t="shared" si="2"/>
        <v>82.703427494750017</v>
      </c>
      <c r="K17" s="105" t="s">
        <v>972</v>
      </c>
      <c r="M17" s="106"/>
      <c r="P17" s="101">
        <f t="shared" si="0"/>
        <v>0</v>
      </c>
      <c r="Q17" s="2984">
        <v>0</v>
      </c>
    </row>
    <row r="18" spans="2:17" ht="15.75" customHeight="1">
      <c r="B18" s="175" t="s">
        <v>973</v>
      </c>
      <c r="C18" s="107" t="s">
        <v>731</v>
      </c>
      <c r="D18" s="107">
        <v>3</v>
      </c>
      <c r="E18" s="103">
        <v>-14.341000000000001</v>
      </c>
      <c r="F18" s="103">
        <v>0</v>
      </c>
      <c r="G18" s="103">
        <v>0</v>
      </c>
      <c r="H18" s="592">
        <f t="shared" si="1"/>
        <v>0</v>
      </c>
      <c r="I18" s="591">
        <f t="shared" si="2"/>
        <v>-14.341000000000001</v>
      </c>
      <c r="K18" s="105" t="s">
        <v>974</v>
      </c>
      <c r="M18" s="106"/>
      <c r="P18" s="101">
        <f t="shared" si="0"/>
        <v>0</v>
      </c>
      <c r="Q18" s="2984">
        <v>0</v>
      </c>
    </row>
    <row r="19" spans="2:17" ht="15.75" customHeight="1">
      <c r="B19" s="3530" t="s">
        <v>975</v>
      </c>
      <c r="C19" s="108" t="s">
        <v>731</v>
      </c>
      <c r="D19" s="108">
        <v>3</v>
      </c>
      <c r="E19" s="103">
        <v>0</v>
      </c>
      <c r="F19" s="103">
        <v>0</v>
      </c>
      <c r="G19" s="103">
        <v>-0.52200000000000002</v>
      </c>
      <c r="H19" s="592">
        <f t="shared" si="1"/>
        <v>0.52200000000000002</v>
      </c>
      <c r="I19" s="591">
        <f t="shared" si="2"/>
        <v>0.52200000000000002</v>
      </c>
      <c r="K19" s="105" t="s">
        <v>976</v>
      </c>
      <c r="M19" s="106"/>
      <c r="P19" s="101">
        <f t="shared" si="0"/>
        <v>0</v>
      </c>
      <c r="Q19" s="2984">
        <v>0</v>
      </c>
    </row>
    <row r="20" spans="2:17" ht="15.75" customHeight="1" thickBot="1">
      <c r="B20" s="3533" t="s">
        <v>977</v>
      </c>
      <c r="C20" s="161" t="s">
        <v>731</v>
      </c>
      <c r="D20" s="161">
        <v>3</v>
      </c>
      <c r="E20" s="594">
        <f>IFERROR(SUM(E17:E19),0)</f>
        <v>70.629000000000019</v>
      </c>
      <c r="F20" s="594">
        <f>IFERROR(SUM(F17:F19),0)</f>
        <v>1.4274947499934854E-3</v>
      </c>
      <c r="G20" s="594">
        <f>IFERROR(SUM(G17:G19),0)</f>
        <v>1.7459999999999989</v>
      </c>
      <c r="H20" s="594">
        <f t="shared" si="1"/>
        <v>-1.7445725052500054</v>
      </c>
      <c r="I20" s="587">
        <f t="shared" si="2"/>
        <v>68.884427494750014</v>
      </c>
      <c r="K20" s="140" t="s">
        <v>978</v>
      </c>
      <c r="M20" s="116"/>
      <c r="P20" s="101">
        <f t="shared" si="0"/>
        <v>0</v>
      </c>
      <c r="Q20" s="2984">
        <v>0</v>
      </c>
    </row>
    <row r="21" spans="2:17" ht="15.75" customHeight="1" thickTop="1" thickBot="1">
      <c r="B21" s="141"/>
      <c r="C21" s="142"/>
      <c r="D21" s="142"/>
      <c r="E21" s="602"/>
      <c r="F21" s="602"/>
      <c r="G21" s="602"/>
      <c r="H21" s="602"/>
      <c r="I21" s="603"/>
      <c r="P21" s="101">
        <f t="shared" si="0"/>
        <v>0</v>
      </c>
      <c r="Q21" s="2984">
        <v>5</v>
      </c>
    </row>
    <row r="22" spans="2:17" ht="15.75" customHeight="1" thickTop="1" thickBot="1">
      <c r="B22" s="3534" t="s">
        <v>979</v>
      </c>
      <c r="C22" s="145"/>
      <c r="D22" s="145"/>
      <c r="E22" s="602"/>
      <c r="F22" s="602"/>
      <c r="G22" s="602"/>
      <c r="H22" s="602"/>
      <c r="I22" s="603"/>
      <c r="P22" s="101">
        <f t="shared" si="0"/>
        <v>0</v>
      </c>
      <c r="Q22" s="2984">
        <v>5</v>
      </c>
    </row>
    <row r="23" spans="2:17" ht="15.75" customHeight="1" thickTop="1">
      <c r="B23" s="171" t="s">
        <v>980</v>
      </c>
      <c r="C23" s="96" t="s">
        <v>731</v>
      </c>
      <c r="D23" s="96">
        <v>3</v>
      </c>
      <c r="E23" s="97">
        <v>-66.400000000000006</v>
      </c>
      <c r="F23" s="97">
        <v>0</v>
      </c>
      <c r="G23" s="97">
        <v>-3.9E-2</v>
      </c>
      <c r="H23" s="588">
        <f t="shared" ref="H23:H27" si="3">IFERROR(F23-G23,0)</f>
        <v>3.9E-2</v>
      </c>
      <c r="I23" s="601">
        <f>IFERROR(E23+H23,0)</f>
        <v>-66.361000000000004</v>
      </c>
      <c r="K23" s="98" t="s">
        <v>981</v>
      </c>
      <c r="M23" s="100"/>
      <c r="P23" s="101">
        <f t="shared" si="0"/>
        <v>0</v>
      </c>
      <c r="Q23" s="3205">
        <v>0</v>
      </c>
    </row>
    <row r="24" spans="2:17" ht="15.75" customHeight="1">
      <c r="B24" s="322" t="s">
        <v>982</v>
      </c>
      <c r="C24" s="128" t="s">
        <v>731</v>
      </c>
      <c r="D24" s="128">
        <v>3</v>
      </c>
      <c r="E24" s="103">
        <v>9.3670000000000009</v>
      </c>
      <c r="F24" s="103">
        <v>0</v>
      </c>
      <c r="G24" s="103">
        <v>0</v>
      </c>
      <c r="H24" s="592">
        <f t="shared" si="3"/>
        <v>0</v>
      </c>
      <c r="I24" s="591">
        <f>IFERROR(E24+H24,0)</f>
        <v>9.3670000000000009</v>
      </c>
      <c r="K24" s="105" t="s">
        <v>983</v>
      </c>
      <c r="M24" s="106"/>
      <c r="P24" s="101">
        <f t="shared" si="0"/>
        <v>0</v>
      </c>
      <c r="Q24" s="3205">
        <v>0</v>
      </c>
    </row>
    <row r="25" spans="2:17" ht="15.75" customHeight="1">
      <c r="B25" s="137" t="s">
        <v>984</v>
      </c>
      <c r="C25" s="107" t="s">
        <v>731</v>
      </c>
      <c r="D25" s="107">
        <v>3</v>
      </c>
      <c r="E25" s="103">
        <v>0.41099999999999998</v>
      </c>
      <c r="F25" s="103">
        <v>0</v>
      </c>
      <c r="G25" s="103">
        <v>0.33700000000000002</v>
      </c>
      <c r="H25" s="592">
        <f t="shared" si="3"/>
        <v>-0.33700000000000002</v>
      </c>
      <c r="I25" s="591">
        <f>IFERROR(E25+H25,0)</f>
        <v>7.3999999999999955E-2</v>
      </c>
      <c r="K25" s="105" t="s">
        <v>985</v>
      </c>
      <c r="M25" s="106"/>
      <c r="P25" s="101">
        <f t="shared" si="0"/>
        <v>0</v>
      </c>
      <c r="Q25" s="3205">
        <v>0</v>
      </c>
    </row>
    <row r="26" spans="2:17" ht="15.75" customHeight="1">
      <c r="B26" s="205" t="s">
        <v>986</v>
      </c>
      <c r="C26" s="102" t="s">
        <v>731</v>
      </c>
      <c r="D26" s="102">
        <v>3</v>
      </c>
      <c r="E26" s="103">
        <v>0</v>
      </c>
      <c r="F26" s="103">
        <v>0</v>
      </c>
      <c r="G26" s="103">
        <v>0</v>
      </c>
      <c r="H26" s="592">
        <f t="shared" si="3"/>
        <v>0</v>
      </c>
      <c r="I26" s="591">
        <f>IFERROR(E26+H26,0)</f>
        <v>0</v>
      </c>
      <c r="K26" s="105" t="s">
        <v>987</v>
      </c>
      <c r="M26" s="106"/>
      <c r="P26" s="101">
        <f t="shared" si="0"/>
        <v>0</v>
      </c>
      <c r="Q26" s="2984">
        <v>0</v>
      </c>
    </row>
    <row r="27" spans="2:17" ht="15.75" customHeight="1" thickBot="1">
      <c r="B27" s="178" t="s">
        <v>988</v>
      </c>
      <c r="C27" s="139" t="s">
        <v>731</v>
      </c>
      <c r="D27" s="139">
        <v>3</v>
      </c>
      <c r="E27" s="594">
        <f>IFERROR(SUM(E23:E26),0)</f>
        <v>-56.622</v>
      </c>
      <c r="F27" s="594">
        <f>IFERROR(SUM(F23:F26),0)</f>
        <v>0</v>
      </c>
      <c r="G27" s="594">
        <f>IFERROR(SUM(G23:G26),0)</f>
        <v>0.29800000000000004</v>
      </c>
      <c r="H27" s="594">
        <f t="shared" si="3"/>
        <v>-0.29800000000000004</v>
      </c>
      <c r="I27" s="587">
        <f>IFERROR(E27+H27,0)</f>
        <v>-56.92</v>
      </c>
      <c r="K27" s="140" t="s">
        <v>989</v>
      </c>
      <c r="M27" s="116"/>
      <c r="P27" s="101">
        <f t="shared" si="0"/>
        <v>0</v>
      </c>
      <c r="Q27" s="2984">
        <v>0</v>
      </c>
    </row>
    <row r="28" spans="2:17" ht="15.75" customHeight="1" thickTop="1" thickBot="1">
      <c r="B28" s="142"/>
      <c r="C28" s="142"/>
      <c r="D28" s="142"/>
      <c r="E28" s="602"/>
      <c r="F28" s="602"/>
      <c r="G28" s="602"/>
      <c r="H28" s="602"/>
      <c r="I28" s="603"/>
      <c r="K28" s="99"/>
      <c r="P28" s="101">
        <f t="shared" si="0"/>
        <v>0</v>
      </c>
      <c r="Q28" s="2984">
        <v>5</v>
      </c>
    </row>
    <row r="29" spans="2:17" ht="15.75" customHeight="1" thickTop="1" thickBot="1">
      <c r="B29" s="324" t="s">
        <v>990</v>
      </c>
      <c r="C29" s="162" t="s">
        <v>731</v>
      </c>
      <c r="D29" s="162">
        <v>3</v>
      </c>
      <c r="E29" s="605">
        <f>IFERROR(E20+E27,0)</f>
        <v>14.007000000000019</v>
      </c>
      <c r="F29" s="605">
        <f>IFERROR(F20+F27,0)</f>
        <v>1.4274947499934854E-3</v>
      </c>
      <c r="G29" s="605">
        <f>IFERROR(G20+G27,0)</f>
        <v>2.0439999999999987</v>
      </c>
      <c r="H29" s="605">
        <f t="shared" ref="H29" si="4">IFERROR(F29-G29,0)</f>
        <v>-2.0425725052500052</v>
      </c>
      <c r="I29" s="606">
        <f>IFERROR(E29+H29,0)</f>
        <v>11.964427494750014</v>
      </c>
      <c r="K29" s="155" t="s">
        <v>991</v>
      </c>
      <c r="M29" s="156"/>
      <c r="P29" s="101">
        <f t="shared" si="0"/>
        <v>0</v>
      </c>
      <c r="Q29" s="2984">
        <v>0</v>
      </c>
    </row>
    <row r="30" spans="2:17" ht="15.75" customHeight="1" thickTop="1" thickBot="1">
      <c r="B30" s="141"/>
      <c r="C30" s="163"/>
      <c r="D30" s="163"/>
      <c r="E30" s="602"/>
      <c r="F30" s="602"/>
      <c r="G30" s="602"/>
      <c r="H30" s="602"/>
      <c r="I30" s="603"/>
      <c r="K30" s="85"/>
      <c r="P30" s="101">
        <f t="shared" si="0"/>
        <v>0</v>
      </c>
      <c r="Q30" s="3205">
        <v>5</v>
      </c>
    </row>
    <row r="31" spans="2:17" ht="15.75" customHeight="1" thickTop="1" thickBot="1">
      <c r="B31" s="3534" t="s">
        <v>992</v>
      </c>
      <c r="C31" s="145"/>
      <c r="D31" s="145"/>
      <c r="E31" s="602"/>
      <c r="F31" s="602"/>
      <c r="G31" s="602"/>
      <c r="H31" s="602"/>
      <c r="I31" s="603"/>
      <c r="K31" s="85"/>
      <c r="P31" s="101">
        <f t="shared" si="0"/>
        <v>0</v>
      </c>
      <c r="Q31" s="3205">
        <v>5</v>
      </c>
    </row>
    <row r="32" spans="2:17" ht="15.75" customHeight="1" thickTop="1">
      <c r="B32" s="171" t="s">
        <v>993</v>
      </c>
      <c r="C32" s="96" t="s">
        <v>731</v>
      </c>
      <c r="D32" s="96">
        <v>3</v>
      </c>
      <c r="E32" s="97">
        <v>-6.0190000000000001</v>
      </c>
      <c r="F32" s="97">
        <v>0</v>
      </c>
      <c r="G32" s="97">
        <v>-0.79200000000000004</v>
      </c>
      <c r="H32" s="588">
        <f t="shared" ref="H32:H35" si="5">IFERROR(F32-G32,0)</f>
        <v>0.79200000000000004</v>
      </c>
      <c r="I32" s="601">
        <f>IFERROR(E32+H32,0)</f>
        <v>-5.2270000000000003</v>
      </c>
      <c r="K32" s="98" t="s">
        <v>994</v>
      </c>
      <c r="M32" s="100"/>
      <c r="P32" s="101">
        <f t="shared" si="0"/>
        <v>0</v>
      </c>
      <c r="Q32" s="2984">
        <v>0</v>
      </c>
    </row>
    <row r="33" spans="2:17" ht="15.75" customHeight="1">
      <c r="B33" s="322" t="s">
        <v>995</v>
      </c>
      <c r="C33" s="128" t="s">
        <v>731</v>
      </c>
      <c r="D33" s="128">
        <v>3</v>
      </c>
      <c r="E33" s="103">
        <v>0</v>
      </c>
      <c r="F33" s="103">
        <v>0</v>
      </c>
      <c r="G33" s="103">
        <v>0</v>
      </c>
      <c r="H33" s="592">
        <f t="shared" si="5"/>
        <v>0</v>
      </c>
      <c r="I33" s="591">
        <f>IFERROR(E33+H33,0)</f>
        <v>0</v>
      </c>
      <c r="K33" s="105" t="s">
        <v>996</v>
      </c>
      <c r="M33" s="106"/>
      <c r="P33" s="101">
        <f t="shared" si="0"/>
        <v>0</v>
      </c>
      <c r="Q33" s="2984">
        <v>0</v>
      </c>
    </row>
    <row r="34" spans="2:17" ht="15.75" customHeight="1">
      <c r="B34" s="137" t="s">
        <v>997</v>
      </c>
      <c r="C34" s="107" t="s">
        <v>731</v>
      </c>
      <c r="D34" s="107">
        <v>3</v>
      </c>
      <c r="E34" s="103">
        <v>0</v>
      </c>
      <c r="F34" s="103">
        <v>0</v>
      </c>
      <c r="G34" s="103">
        <v>0</v>
      </c>
      <c r="H34" s="592">
        <f t="shared" si="5"/>
        <v>0</v>
      </c>
      <c r="I34" s="591">
        <f>IFERROR(E34+H34,0)</f>
        <v>0</v>
      </c>
      <c r="K34" s="105" t="s">
        <v>998</v>
      </c>
      <c r="M34" s="106"/>
      <c r="P34" s="101">
        <f t="shared" si="0"/>
        <v>0</v>
      </c>
      <c r="Q34" s="2984">
        <v>0</v>
      </c>
    </row>
    <row r="35" spans="2:17" ht="15.75" customHeight="1" thickBot="1">
      <c r="B35" s="206" t="s">
        <v>999</v>
      </c>
      <c r="C35" s="139" t="s">
        <v>731</v>
      </c>
      <c r="D35" s="139">
        <v>3</v>
      </c>
      <c r="E35" s="594">
        <f>IFERROR(SUM(E32:E34),0)</f>
        <v>-6.0190000000000001</v>
      </c>
      <c r="F35" s="594">
        <f>IFERROR(SUM(F32:F34),0)</f>
        <v>0</v>
      </c>
      <c r="G35" s="594">
        <f>IFERROR(SUM(G32:G34),0)</f>
        <v>-0.79200000000000004</v>
      </c>
      <c r="H35" s="594">
        <f t="shared" si="5"/>
        <v>0.79200000000000004</v>
      </c>
      <c r="I35" s="587">
        <f>IFERROR(E35+H35,0)</f>
        <v>-5.2270000000000003</v>
      </c>
      <c r="K35" s="140" t="s">
        <v>1000</v>
      </c>
      <c r="M35" s="116"/>
      <c r="P35" s="101">
        <f t="shared" si="0"/>
        <v>0</v>
      </c>
      <c r="Q35" s="2984">
        <v>0</v>
      </c>
    </row>
    <row r="36" spans="2:17" ht="15.75" customHeight="1" thickTop="1" thickBot="1">
      <c r="B36" s="163"/>
      <c r="C36" s="41"/>
      <c r="D36" s="41"/>
      <c r="E36" s="583"/>
      <c r="F36" s="583"/>
      <c r="G36" s="583"/>
      <c r="H36" s="583"/>
      <c r="I36" s="603"/>
      <c r="K36" s="85"/>
      <c r="P36" s="101">
        <f t="shared" si="0"/>
        <v>0</v>
      </c>
      <c r="Q36" s="2984">
        <v>5</v>
      </c>
    </row>
    <row r="37" spans="2:17" ht="15.75" customHeight="1" thickTop="1" thickBot="1">
      <c r="B37" s="185" t="s">
        <v>1001</v>
      </c>
      <c r="C37" s="152" t="s">
        <v>731</v>
      </c>
      <c r="D37" s="152">
        <v>3</v>
      </c>
      <c r="E37" s="605">
        <f>IFERROR(E29+E35,0)</f>
        <v>7.9880000000000191</v>
      </c>
      <c r="F37" s="605">
        <f>IFERROR(F29+F35,0)</f>
        <v>1.4274947499934854E-3</v>
      </c>
      <c r="G37" s="605">
        <f>IFERROR(G29+G35,0)</f>
        <v>1.2519999999999987</v>
      </c>
      <c r="H37" s="605">
        <f t="shared" ref="H37" si="6">IFERROR(F37-G37,0)</f>
        <v>-1.2505725052500052</v>
      </c>
      <c r="I37" s="606">
        <f>IFERROR(E37+H37,0)</f>
        <v>6.7374274947500137</v>
      </c>
      <c r="K37" s="155" t="s">
        <v>1002</v>
      </c>
      <c r="M37" s="156"/>
      <c r="P37" s="101">
        <f t="shared" si="0"/>
        <v>0</v>
      </c>
      <c r="Q37" s="3205">
        <v>0</v>
      </c>
    </row>
    <row r="38" spans="2:17" ht="15.6" thickTop="1">
      <c r="N38" s="977" t="s">
        <v>775</v>
      </c>
      <c r="P38" s="3188"/>
    </row>
    <row r="39" spans="2:17">
      <c r="P39" s="3188"/>
    </row>
  </sheetData>
  <sheetProtection formatColumns="0" formatRows="0"/>
  <mergeCells count="12">
    <mergeCell ref="B1:H1"/>
    <mergeCell ref="B2:H2"/>
    <mergeCell ref="B3:M3"/>
    <mergeCell ref="E4:H4"/>
    <mergeCell ref="B5:B6"/>
    <mergeCell ref="C5:C6"/>
    <mergeCell ref="D5:D6"/>
    <mergeCell ref="E5:E6"/>
    <mergeCell ref="F5:H5"/>
    <mergeCell ref="I5:I6"/>
    <mergeCell ref="K5:K6"/>
    <mergeCell ref="M5:M6"/>
  </mergeCells>
  <conditionalFormatting sqref="P7:P37">
    <cfRule type="cellIs" dxfId="130" priority="1" operator="equal">
      <formula>0</formula>
    </cfRule>
  </conditionalFormatting>
  <pageMargins left="0.7" right="0.7" top="0.75" bottom="0.75" header="0.3" footer="0.3"/>
  <pageSetup paperSize="8" scale="95" fitToHeight="0" orientation="portrait" r:id="rId1"/>
  <headerFooter>
    <oddHeader>&amp;L&amp;F&amp;CSheet: &amp;A&amp;ROFFICIAL</oddHeader>
    <oddFooter>&amp;LPrinted on: &amp;D at &amp;T&amp;CPage &amp;P of &amp;N&amp;ROfwat</oddFooter>
  </headerFooter>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B6B09-1453-4306-B488-706D22DD9ADE}">
  <sheetPr codeName="Sheet158">
    <pageSetUpPr fitToPage="1"/>
  </sheetPr>
  <dimension ref="A1:T46"/>
  <sheetViews>
    <sheetView showGridLines="0" topLeftCell="B1" zoomScaleNormal="100" zoomScaleSheetLayoutView="100" workbookViewId="0">
      <selection activeCell="R10" sqref="R10"/>
    </sheetView>
  </sheetViews>
  <sheetFormatPr defaultColWidth="8.19921875" defaultRowHeight="15.6"/>
  <cols>
    <col min="1" max="1" width="1.19921875" style="3154" customWidth="1"/>
    <col min="2" max="2" width="65.5" style="2843" customWidth="1"/>
    <col min="3" max="4" width="15.69921875" style="2898" customWidth="1"/>
    <col min="5" max="10" width="15.69921875" style="2843" customWidth="1"/>
    <col min="11" max="11" width="1.5" style="2899" customWidth="1"/>
    <col min="12" max="12" width="11.59765625" style="2899" customWidth="1"/>
    <col min="13" max="13" width="1.5" style="2892" customWidth="1"/>
    <col min="14" max="14" width="31.19921875" style="2892" customWidth="1"/>
    <col min="15" max="15" width="1.5" style="3161" customWidth="1"/>
    <col min="16" max="16" width="1.5" style="3496" customWidth="1"/>
    <col min="17" max="17" width="20.19921875" style="3500" bestFit="1" customWidth="1"/>
    <col min="18" max="18" width="1.5" style="3498" customWidth="1"/>
    <col min="19" max="19" width="1.5" style="3222" customWidth="1"/>
    <col min="20" max="20" width="1.5" style="3500" customWidth="1"/>
    <col min="21" max="16384" width="8.19921875" style="2843"/>
  </cols>
  <sheetData>
    <row r="1" spans="1:20" s="2838" customFormat="1" ht="23.25" customHeight="1">
      <c r="A1" s="3158" t="s">
        <v>713</v>
      </c>
      <c r="B1" s="2452" t="s">
        <v>9496</v>
      </c>
      <c r="C1" s="2452"/>
      <c r="D1" s="2452"/>
      <c r="E1" s="2452"/>
      <c r="F1" s="2452"/>
      <c r="G1" s="2452"/>
      <c r="H1" s="2452"/>
      <c r="I1" s="2452"/>
      <c r="J1" s="2452"/>
      <c r="K1" s="2839"/>
      <c r="L1" s="2839"/>
      <c r="M1" s="2840"/>
      <c r="N1" s="2840"/>
      <c r="O1" s="3161"/>
      <c r="P1" s="3496"/>
      <c r="Q1" s="3497"/>
      <c r="R1" s="3498"/>
      <c r="S1" s="3499"/>
      <c r="T1" s="3497"/>
    </row>
    <row r="2" spans="1:20" s="2838" customFormat="1" ht="23.25" customHeight="1">
      <c r="A2" s="3158"/>
      <c r="B2" s="2452" t="str">
        <f>SelectCompany!B4</f>
        <v>South Staffordshire Water</v>
      </c>
      <c r="C2" s="2841"/>
      <c r="D2" s="2841"/>
      <c r="E2" s="2841"/>
      <c r="F2" s="2841"/>
      <c r="G2" s="2841"/>
      <c r="H2" s="2841"/>
      <c r="I2" s="2841"/>
      <c r="J2" s="2841"/>
      <c r="K2" s="2842"/>
      <c r="L2" s="2842"/>
      <c r="M2" s="2840"/>
      <c r="N2" s="2840"/>
      <c r="O2" s="3161"/>
      <c r="P2" s="3496"/>
      <c r="Q2" s="3497"/>
      <c r="R2" s="3498"/>
      <c r="S2" s="3503"/>
      <c r="T2" s="3497"/>
    </row>
    <row r="3" spans="1:20" ht="36.75" customHeight="1">
      <c r="B3" s="4967" t="s">
        <v>9497</v>
      </c>
      <c r="C3" s="4967"/>
      <c r="D3" s="4967"/>
      <c r="E3" s="4967"/>
      <c r="F3" s="4967"/>
      <c r="G3" s="4967"/>
      <c r="H3" s="4967"/>
      <c r="I3" s="4967"/>
      <c r="J3" s="4967"/>
      <c r="K3" s="4967"/>
      <c r="L3" s="4967"/>
      <c r="M3" s="4967"/>
      <c r="N3" s="4967"/>
      <c r="O3" s="3154"/>
      <c r="Q3" s="3504" t="s">
        <v>716</v>
      </c>
      <c r="S3" s="3502"/>
    </row>
    <row r="4" spans="1:20" ht="15" customHeight="1" thickBot="1">
      <c r="B4" s="1331"/>
      <c r="C4" s="1331"/>
      <c r="D4" s="1331"/>
      <c r="E4" s="1331"/>
      <c r="F4" s="1331"/>
      <c r="G4" s="1331"/>
      <c r="H4" s="1331"/>
      <c r="I4" s="1331"/>
      <c r="J4" s="1331"/>
      <c r="K4" s="2845"/>
      <c r="L4" s="2845"/>
      <c r="M4" s="2844"/>
      <c r="N4" s="4125"/>
      <c r="O4" s="3154"/>
    </row>
    <row r="5" spans="1:20" ht="30" customHeight="1" thickTop="1">
      <c r="A5" s="3154" t="s">
        <v>725</v>
      </c>
      <c r="B5" s="5397" t="s">
        <v>717</v>
      </c>
      <c r="C5" s="2846" t="s">
        <v>9498</v>
      </c>
      <c r="D5" s="2846" t="s">
        <v>9499</v>
      </c>
      <c r="E5" s="2846" t="s">
        <v>9500</v>
      </c>
      <c r="F5" s="2846" t="s">
        <v>858</v>
      </c>
      <c r="G5" s="2846" t="s">
        <v>9498</v>
      </c>
      <c r="H5" s="2846" t="s">
        <v>9499</v>
      </c>
      <c r="I5" s="2846" t="s">
        <v>9500</v>
      </c>
      <c r="J5" s="2847" t="s">
        <v>858</v>
      </c>
      <c r="K5" s="1326"/>
      <c r="L5" s="5399" t="s">
        <v>723</v>
      </c>
      <c r="M5" s="2848"/>
      <c r="N5" s="5399" t="s">
        <v>724</v>
      </c>
      <c r="O5" s="3154"/>
    </row>
    <row r="6" spans="1:20" ht="30" customHeight="1" thickBot="1">
      <c r="B6" s="5398"/>
      <c r="C6" s="5401" t="s">
        <v>9501</v>
      </c>
      <c r="D6" s="5402"/>
      <c r="E6" s="5402"/>
      <c r="F6" s="5403"/>
      <c r="G6" s="5401" t="s">
        <v>9502</v>
      </c>
      <c r="H6" s="5402"/>
      <c r="I6" s="5402"/>
      <c r="J6" s="5404"/>
      <c r="K6" s="1326"/>
      <c r="L6" s="5400"/>
      <c r="M6" s="2848"/>
      <c r="N6" s="5400"/>
      <c r="O6" s="3154"/>
    </row>
    <row r="7" spans="1:20" ht="15.75" customHeight="1" thickTop="1" thickBot="1">
      <c r="A7" s="3154" t="s">
        <v>729</v>
      </c>
      <c r="B7" s="2841"/>
      <c r="C7" s="2841"/>
      <c r="D7" s="2841"/>
      <c r="E7" s="2841"/>
      <c r="F7" s="2841"/>
      <c r="G7" s="2841"/>
      <c r="H7" s="2841"/>
      <c r="I7" s="2841"/>
      <c r="J7" s="2841"/>
      <c r="K7" s="1326"/>
      <c r="L7" s="2849"/>
      <c r="M7" s="2848"/>
      <c r="N7" s="2848"/>
      <c r="O7" s="3154"/>
    </row>
    <row r="8" spans="1:20" ht="24" customHeight="1" thickTop="1" thickBot="1">
      <c r="B8" s="2850" t="s">
        <v>9503</v>
      </c>
      <c r="C8" s="2851"/>
      <c r="D8" s="2851"/>
      <c r="E8" s="2851"/>
      <c r="F8" s="2851"/>
      <c r="G8" s="2851"/>
      <c r="H8" s="2852"/>
      <c r="I8" s="2852"/>
      <c r="J8" s="2852"/>
      <c r="K8" s="2853"/>
      <c r="L8" s="2854"/>
      <c r="M8" s="2848"/>
      <c r="N8" s="2848"/>
      <c r="O8" s="3154"/>
      <c r="Q8" s="3438">
        <f t="shared" ref="Q8:Q35" si="0">IF( COUNTBLANK(C8:J8) = R8, 0, rngIncomplete )</f>
        <v>0</v>
      </c>
      <c r="R8" s="1003">
        <v>8</v>
      </c>
    </row>
    <row r="9" spans="1:20" ht="33.75" customHeight="1" thickTop="1">
      <c r="B9" s="2855" t="s">
        <v>9504</v>
      </c>
      <c r="C9" s="2856"/>
      <c r="D9" s="2856"/>
      <c r="E9" s="2856"/>
      <c r="F9" s="2861">
        <f>IFERROR(SUM(C9:E9), 0)</f>
        <v>0</v>
      </c>
      <c r="G9" s="2857"/>
      <c r="H9" s="2857"/>
      <c r="I9" s="2857"/>
      <c r="J9" s="2858">
        <f>IFERROR(SUM(G9:I9), 0)</f>
        <v>0</v>
      </c>
      <c r="K9" s="2853"/>
      <c r="L9" s="1036" t="s">
        <v>9505</v>
      </c>
      <c r="M9" s="2848"/>
      <c r="N9" s="1035"/>
      <c r="O9" s="3154"/>
      <c r="Q9" s="3438" t="str">
        <f t="shared" si="0"/>
        <v>Please complete all cells in row</v>
      </c>
      <c r="R9" s="3498">
        <v>0</v>
      </c>
    </row>
    <row r="10" spans="1:20" ht="33.75" customHeight="1">
      <c r="B10" s="2859" t="s">
        <v>9506</v>
      </c>
      <c r="C10" s="2860"/>
      <c r="D10" s="2860"/>
      <c r="E10" s="2860"/>
      <c r="F10" s="2861">
        <f t="shared" ref="F10:F14" si="1">IFERROR(SUM(C10:E10), 0)</f>
        <v>0</v>
      </c>
      <c r="G10" s="2862"/>
      <c r="H10" s="2862"/>
      <c r="I10" s="2862"/>
      <c r="J10" s="2863">
        <f>IFERROR(SUM(G10:I10), 0)</f>
        <v>0</v>
      </c>
      <c r="K10" s="2853"/>
      <c r="L10" s="1048" t="s">
        <v>9507</v>
      </c>
      <c r="M10" s="2848"/>
      <c r="N10" s="1047"/>
      <c r="O10" s="3154"/>
      <c r="Q10" s="3438" t="str">
        <f t="shared" si="0"/>
        <v>Please complete all cells in row</v>
      </c>
      <c r="R10" s="3498">
        <v>0</v>
      </c>
    </row>
    <row r="11" spans="1:20" ht="33.75" customHeight="1">
      <c r="B11" s="2859" t="s">
        <v>9508</v>
      </c>
      <c r="C11" s="2860"/>
      <c r="D11" s="2860"/>
      <c r="E11" s="2860"/>
      <c r="F11" s="2861">
        <f t="shared" si="1"/>
        <v>0</v>
      </c>
      <c r="G11" s="2862"/>
      <c r="H11" s="2862"/>
      <c r="I11" s="2862"/>
      <c r="J11" s="2863">
        <f>IFERROR(SUM(G11:I11), 0)</f>
        <v>0</v>
      </c>
      <c r="K11" s="2853"/>
      <c r="L11" s="1048" t="s">
        <v>9509</v>
      </c>
      <c r="M11" s="2848"/>
      <c r="N11" s="1047"/>
      <c r="O11" s="3154"/>
      <c r="Q11" s="3438" t="str">
        <f t="shared" si="0"/>
        <v>Please complete all cells in row</v>
      </c>
      <c r="R11" s="3498">
        <v>0</v>
      </c>
    </row>
    <row r="12" spans="1:20" ht="33.75" customHeight="1">
      <c r="B12" s="2859" t="s">
        <v>9510</v>
      </c>
      <c r="C12" s="2860"/>
      <c r="D12" s="2860"/>
      <c r="E12" s="2860"/>
      <c r="F12" s="2861">
        <f t="shared" si="1"/>
        <v>0</v>
      </c>
      <c r="G12" s="2862"/>
      <c r="H12" s="2862"/>
      <c r="I12" s="2862"/>
      <c r="J12" s="2863">
        <f>IFERROR(SUM(G12:I12), 0)</f>
        <v>0</v>
      </c>
      <c r="K12" s="2853"/>
      <c r="L12" s="1048" t="s">
        <v>9511</v>
      </c>
      <c r="M12" s="2848"/>
      <c r="N12" s="1047"/>
      <c r="O12" s="3154"/>
      <c r="Q12" s="3438" t="str">
        <f t="shared" si="0"/>
        <v>Please complete all cells in row</v>
      </c>
      <c r="R12" s="3498">
        <v>0</v>
      </c>
    </row>
    <row r="13" spans="1:20" ht="33.75" customHeight="1">
      <c r="B13" s="2859" t="s">
        <v>9512</v>
      </c>
      <c r="C13" s="2860"/>
      <c r="D13" s="2860"/>
      <c r="E13" s="2860"/>
      <c r="F13" s="2861">
        <f t="shared" si="1"/>
        <v>0</v>
      </c>
      <c r="G13" s="3250"/>
      <c r="H13" s="3251"/>
      <c r="I13" s="3251"/>
      <c r="J13" s="3252"/>
      <c r="K13" s="2853"/>
      <c r="L13" s="1048" t="s">
        <v>9513</v>
      </c>
      <c r="M13" s="2848"/>
      <c r="N13" s="2864"/>
      <c r="O13" s="3154"/>
      <c r="Q13" s="3438" t="str">
        <f t="shared" si="0"/>
        <v>Please complete all cells in row</v>
      </c>
      <c r="R13" s="3498">
        <v>4</v>
      </c>
    </row>
    <row r="14" spans="1:20" ht="33.75" customHeight="1" thickBot="1">
      <c r="B14" s="2865" t="s">
        <v>9514</v>
      </c>
      <c r="C14" s="2866"/>
      <c r="D14" s="2866"/>
      <c r="E14" s="2866"/>
      <c r="F14" s="2867">
        <f t="shared" si="1"/>
        <v>0</v>
      </c>
      <c r="G14" s="2868"/>
      <c r="H14" s="2868"/>
      <c r="I14" s="2868"/>
      <c r="J14" s="2869">
        <f>IFERROR(SUM(G14:I14), 0)</f>
        <v>0</v>
      </c>
      <c r="K14" s="2853"/>
      <c r="L14" s="1031" t="s">
        <v>9515</v>
      </c>
      <c r="M14" s="2848"/>
      <c r="N14" s="1029"/>
      <c r="O14" s="3154"/>
      <c r="Q14" s="3438" t="str">
        <f t="shared" si="0"/>
        <v>Please complete all cells in row</v>
      </c>
      <c r="R14" s="3498">
        <v>0</v>
      </c>
    </row>
    <row r="15" spans="1:20" ht="33.75" customHeight="1" thickTop="1" thickBot="1">
      <c r="B15" s="2870"/>
      <c r="C15" s="2871"/>
      <c r="D15" s="2871"/>
      <c r="E15" s="2871"/>
      <c r="F15" s="2871"/>
      <c r="G15" s="2871"/>
      <c r="H15" s="2871"/>
      <c r="I15" s="2871"/>
      <c r="J15" s="2871"/>
      <c r="K15" s="1024"/>
      <c r="L15" s="1024"/>
      <c r="M15" s="2848"/>
      <c r="N15" s="2872"/>
      <c r="O15" s="3154"/>
      <c r="Q15" s="3438">
        <f t="shared" si="0"/>
        <v>0</v>
      </c>
      <c r="R15" s="3498">
        <v>8</v>
      </c>
    </row>
    <row r="16" spans="1:20" ht="33.75" customHeight="1" thickTop="1" thickBot="1">
      <c r="B16" s="2873" t="s">
        <v>9516</v>
      </c>
      <c r="C16" s="2874" t="s">
        <v>1563</v>
      </c>
      <c r="D16" s="2874" t="s">
        <v>719</v>
      </c>
      <c r="E16" s="2875" t="s">
        <v>1678</v>
      </c>
      <c r="F16" s="2871"/>
      <c r="G16" s="2871"/>
      <c r="H16" s="2871"/>
      <c r="I16" s="2871"/>
      <c r="J16" s="2871"/>
      <c r="K16" s="1024"/>
      <c r="L16" s="1024"/>
      <c r="M16" s="2848"/>
      <c r="N16" s="2872"/>
      <c r="O16" s="3154"/>
      <c r="Q16" s="3438">
        <f t="shared" si="0"/>
        <v>0</v>
      </c>
      <c r="R16" s="3498">
        <v>5</v>
      </c>
    </row>
    <row r="17" spans="2:19" ht="33.75" customHeight="1" thickTop="1">
      <c r="B17" s="2855" t="s">
        <v>9517</v>
      </c>
      <c r="C17" s="2876" t="s">
        <v>731</v>
      </c>
      <c r="D17" s="2876">
        <v>3</v>
      </c>
      <c r="E17" s="2877"/>
      <c r="F17" s="2871"/>
      <c r="G17" s="2871"/>
      <c r="H17" s="2871"/>
      <c r="I17" s="2871"/>
      <c r="J17" s="2871"/>
      <c r="K17" s="1024"/>
      <c r="L17" s="1036" t="s">
        <v>9518</v>
      </c>
      <c r="M17" s="2848"/>
      <c r="N17" s="1035"/>
      <c r="O17" s="3154"/>
      <c r="Q17" s="3438" t="str">
        <f t="shared" si="0"/>
        <v>Please complete all cells in row</v>
      </c>
      <c r="R17" s="3498">
        <v>5</v>
      </c>
    </row>
    <row r="18" spans="2:19" ht="33.75" customHeight="1">
      <c r="B18" s="2859" t="s">
        <v>9519</v>
      </c>
      <c r="C18" s="2878" t="s">
        <v>731</v>
      </c>
      <c r="D18" s="2878">
        <v>3</v>
      </c>
      <c r="E18" s="2879"/>
      <c r="F18" s="2871"/>
      <c r="G18" s="2871"/>
      <c r="H18" s="2871"/>
      <c r="I18" s="2871"/>
      <c r="J18" s="2871"/>
      <c r="K18" s="1024"/>
      <c r="L18" s="1048" t="s">
        <v>9520</v>
      </c>
      <c r="M18" s="2848"/>
      <c r="N18" s="1047"/>
      <c r="O18" s="3154"/>
      <c r="Q18" s="3438" t="str">
        <f t="shared" si="0"/>
        <v>Please complete all cells in row</v>
      </c>
      <c r="R18" s="3498">
        <v>5</v>
      </c>
    </row>
    <row r="19" spans="2:19" ht="33.75" customHeight="1">
      <c r="B19" s="2859" t="s">
        <v>9521</v>
      </c>
      <c r="C19" s="2878" t="s">
        <v>731</v>
      </c>
      <c r="D19" s="2878">
        <v>3</v>
      </c>
      <c r="E19" s="2879"/>
      <c r="F19" s="2871"/>
      <c r="G19" s="2871"/>
      <c r="H19" s="2871"/>
      <c r="I19" s="2871"/>
      <c r="J19" s="2871"/>
      <c r="K19" s="1024"/>
      <c r="L19" s="1048" t="s">
        <v>9522</v>
      </c>
      <c r="M19" s="2848"/>
      <c r="N19" s="1047"/>
      <c r="O19" s="3154"/>
      <c r="Q19" s="3438" t="str">
        <f t="shared" si="0"/>
        <v>Please complete all cells in row</v>
      </c>
      <c r="R19" s="3498">
        <v>5</v>
      </c>
    </row>
    <row r="20" spans="2:19" ht="33.75" customHeight="1">
      <c r="B20" s="2859" t="s">
        <v>9523</v>
      </c>
      <c r="C20" s="2878" t="s">
        <v>731</v>
      </c>
      <c r="D20" s="2878">
        <v>3</v>
      </c>
      <c r="E20" s="2879"/>
      <c r="F20" s="2871"/>
      <c r="G20" s="2871"/>
      <c r="H20" s="2871"/>
      <c r="I20" s="2871"/>
      <c r="J20" s="2871"/>
      <c r="K20" s="1024"/>
      <c r="L20" s="1048" t="s">
        <v>9524</v>
      </c>
      <c r="M20" s="2848"/>
      <c r="N20" s="1047"/>
      <c r="O20" s="3154"/>
      <c r="Q20" s="3438" t="str">
        <f t="shared" si="0"/>
        <v>Please complete all cells in row</v>
      </c>
      <c r="R20" s="3498">
        <v>5</v>
      </c>
    </row>
    <row r="21" spans="2:19" ht="33.75" customHeight="1">
      <c r="B21" s="2859" t="s">
        <v>9525</v>
      </c>
      <c r="C21" s="2878" t="s">
        <v>731</v>
      </c>
      <c r="D21" s="2878">
        <v>3</v>
      </c>
      <c r="E21" s="2879"/>
      <c r="F21" s="2871"/>
      <c r="G21" s="2871"/>
      <c r="H21" s="2871"/>
      <c r="I21" s="2871"/>
      <c r="J21" s="2871"/>
      <c r="K21" s="1024"/>
      <c r="L21" s="1048" t="s">
        <v>9526</v>
      </c>
      <c r="M21" s="2848"/>
      <c r="N21" s="1047"/>
      <c r="O21" s="3154"/>
      <c r="Q21" s="3438" t="str">
        <f t="shared" si="0"/>
        <v>Please complete all cells in row</v>
      </c>
      <c r="R21" s="3498">
        <v>5</v>
      </c>
      <c r="S21" s="3502"/>
    </row>
    <row r="22" spans="2:19" ht="33.75" customHeight="1">
      <c r="B22" s="2859" t="s">
        <v>9527</v>
      </c>
      <c r="C22" s="2878" t="s">
        <v>731</v>
      </c>
      <c r="D22" s="2878">
        <v>3</v>
      </c>
      <c r="E22" s="2863">
        <f>IFERROR(SUM(E17:E21), 0)</f>
        <v>0</v>
      </c>
      <c r="F22" s="2871"/>
      <c r="G22" s="2871"/>
      <c r="H22" s="2871"/>
      <c r="I22" s="2871"/>
      <c r="J22" s="2871"/>
      <c r="K22" s="1024"/>
      <c r="L22" s="1048" t="s">
        <v>9528</v>
      </c>
      <c r="M22" s="2848"/>
      <c r="N22" s="1047"/>
      <c r="O22" s="3154"/>
      <c r="Q22" s="3438">
        <f t="shared" si="0"/>
        <v>0</v>
      </c>
      <c r="R22" s="3498">
        <v>5</v>
      </c>
      <c r="S22" s="3502"/>
    </row>
    <row r="23" spans="2:19" ht="33.75" customHeight="1">
      <c r="B23" s="2859" t="s">
        <v>9529</v>
      </c>
      <c r="C23" s="2878" t="s">
        <v>874</v>
      </c>
      <c r="D23" s="2878">
        <v>0</v>
      </c>
      <c r="E23" s="2880"/>
      <c r="F23" s="2871"/>
      <c r="G23" s="2871"/>
      <c r="H23" s="2871"/>
      <c r="I23" s="2871"/>
      <c r="J23" s="2871"/>
      <c r="K23" s="1024"/>
      <c r="L23" s="1048" t="s">
        <v>9530</v>
      </c>
      <c r="M23" s="2848"/>
      <c r="N23" s="1047"/>
      <c r="O23" s="3154"/>
      <c r="Q23" s="3438" t="str">
        <f t="shared" si="0"/>
        <v>Please complete all cells in row</v>
      </c>
      <c r="R23" s="3498">
        <v>5</v>
      </c>
      <c r="S23" s="3502"/>
    </row>
    <row r="24" spans="2:19" ht="33.75" customHeight="1" thickBot="1">
      <c r="B24" s="2865" t="s">
        <v>9531</v>
      </c>
      <c r="C24" s="2881" t="s">
        <v>731</v>
      </c>
      <c r="D24" s="2881">
        <v>3</v>
      </c>
      <c r="E24" s="2882"/>
      <c r="F24" s="2871"/>
      <c r="G24" s="2871"/>
      <c r="H24" s="2871"/>
      <c r="I24" s="2871"/>
      <c r="J24" s="2871"/>
      <c r="K24" s="1024"/>
      <c r="L24" s="1031" t="s">
        <v>9532</v>
      </c>
      <c r="M24" s="2848"/>
      <c r="N24" s="1029"/>
      <c r="O24" s="3154"/>
      <c r="Q24" s="3438" t="str">
        <f t="shared" si="0"/>
        <v>Please complete all cells in row</v>
      </c>
      <c r="R24" s="3498">
        <v>5</v>
      </c>
      <c r="S24" s="3502"/>
    </row>
    <row r="25" spans="2:19" ht="33.75" customHeight="1" thickTop="1" thickBot="1">
      <c r="B25" s="2883"/>
      <c r="C25" s="2884"/>
      <c r="D25" s="2884"/>
      <c r="E25" s="2885"/>
      <c r="F25" s="2885"/>
      <c r="G25" s="2885"/>
      <c r="H25" s="2885"/>
      <c r="I25" s="2885"/>
      <c r="J25" s="2885"/>
      <c r="K25" s="2886"/>
      <c r="L25" s="2886"/>
      <c r="M25" s="2848"/>
      <c r="N25" s="2872"/>
      <c r="O25" s="3154"/>
      <c r="Q25" s="3438">
        <f t="shared" si="0"/>
        <v>0</v>
      </c>
      <c r="R25" s="3498">
        <v>8</v>
      </c>
      <c r="S25" s="3502"/>
    </row>
    <row r="26" spans="2:19" ht="33.75" customHeight="1" thickTop="1" thickBot="1">
      <c r="B26" s="2887" t="s">
        <v>9533</v>
      </c>
      <c r="C26" s="2884"/>
      <c r="D26" s="2884"/>
      <c r="E26" s="2885"/>
      <c r="F26" s="2885"/>
      <c r="G26" s="2885"/>
      <c r="H26" s="2885"/>
      <c r="I26" s="2885"/>
      <c r="J26" s="2885"/>
      <c r="K26" s="2886"/>
      <c r="L26" s="2886"/>
      <c r="M26" s="2848"/>
      <c r="N26" s="2872"/>
      <c r="O26" s="3154"/>
      <c r="Q26" s="3438">
        <f t="shared" si="0"/>
        <v>0</v>
      </c>
      <c r="R26" s="3498">
        <v>8</v>
      </c>
      <c r="S26" s="3502"/>
    </row>
    <row r="27" spans="2:19" ht="33.75" customHeight="1" thickTop="1" thickBot="1">
      <c r="B27" s="2883"/>
      <c r="C27" s="2886"/>
      <c r="D27" s="2886"/>
      <c r="E27" s="2886"/>
      <c r="F27" s="2886"/>
      <c r="G27" s="2886"/>
      <c r="H27" s="2886"/>
      <c r="I27" s="2885"/>
      <c r="J27" s="2885"/>
      <c r="K27" s="2888"/>
      <c r="L27" s="2888"/>
      <c r="M27" s="2848"/>
      <c r="N27" s="2872"/>
      <c r="O27" s="3154"/>
      <c r="Q27" s="3438">
        <f t="shared" si="0"/>
        <v>0</v>
      </c>
      <c r="R27" s="3498">
        <v>8</v>
      </c>
      <c r="S27" s="3502"/>
    </row>
    <row r="28" spans="2:19" ht="33.75" customHeight="1" thickTop="1" thickBot="1">
      <c r="B28" s="2873" t="s">
        <v>9534</v>
      </c>
      <c r="C28" s="2874" t="s">
        <v>1563</v>
      </c>
      <c r="D28" s="2874" t="s">
        <v>719</v>
      </c>
      <c r="E28" s="2875" t="s">
        <v>1678</v>
      </c>
      <c r="F28" s="2851"/>
      <c r="G28" s="2885"/>
      <c r="H28" s="2852"/>
      <c r="I28" s="2852"/>
      <c r="J28" s="2852"/>
      <c r="K28" s="2888"/>
      <c r="L28" s="2888"/>
      <c r="M28" s="2848"/>
      <c r="N28" s="2872"/>
      <c r="O28" s="3154"/>
      <c r="Q28" s="3438">
        <f t="shared" si="0"/>
        <v>0</v>
      </c>
      <c r="R28" s="3498">
        <v>5</v>
      </c>
    </row>
    <row r="29" spans="2:19" ht="33.75" customHeight="1" thickTop="1">
      <c r="B29" s="2855" t="s">
        <v>9535</v>
      </c>
      <c r="C29" s="2876" t="s">
        <v>9536</v>
      </c>
      <c r="D29" s="2876">
        <v>0</v>
      </c>
      <c r="E29" s="2889"/>
      <c r="F29" s="2871"/>
      <c r="G29" s="2885"/>
      <c r="H29" s="2885"/>
      <c r="I29" s="2885"/>
      <c r="J29" s="2885"/>
      <c r="K29" s="1015"/>
      <c r="L29" s="1526" t="s">
        <v>9537</v>
      </c>
      <c r="M29" s="2848"/>
      <c r="N29" s="1035"/>
      <c r="O29" s="3154"/>
      <c r="Q29" s="3438" t="str">
        <f t="shared" si="0"/>
        <v>Please complete all cells in row</v>
      </c>
      <c r="R29" s="3498">
        <v>5</v>
      </c>
      <c r="S29" s="3502"/>
    </row>
    <row r="30" spans="2:19" ht="33.75" customHeight="1">
      <c r="B30" s="2859" t="s">
        <v>9538</v>
      </c>
      <c r="C30" s="2878" t="s">
        <v>9539</v>
      </c>
      <c r="D30" s="2878">
        <v>0</v>
      </c>
      <c r="E30" s="2890"/>
      <c r="F30" s="2871"/>
      <c r="G30" s="2885"/>
      <c r="H30" s="2885"/>
      <c r="I30" s="2885"/>
      <c r="J30" s="2885"/>
      <c r="K30" s="1015"/>
      <c r="L30" s="1542" t="s">
        <v>9540</v>
      </c>
      <c r="M30" s="2848"/>
      <c r="N30" s="1047"/>
      <c r="O30" s="3154"/>
      <c r="Q30" s="3438" t="str">
        <f t="shared" si="0"/>
        <v>Please complete all cells in row</v>
      </c>
      <c r="R30" s="3498">
        <v>5</v>
      </c>
      <c r="S30" s="3502"/>
    </row>
    <row r="31" spans="2:19" ht="33.75" customHeight="1" thickBot="1">
      <c r="B31" s="2865" t="s">
        <v>9541</v>
      </c>
      <c r="C31" s="2881" t="s">
        <v>731</v>
      </c>
      <c r="D31" s="2881">
        <v>3</v>
      </c>
      <c r="E31" s="2882"/>
      <c r="F31" s="2871"/>
      <c r="G31" s="2885"/>
      <c r="H31" s="2885"/>
      <c r="I31" s="2885"/>
      <c r="J31" s="2885"/>
      <c r="K31" s="1015"/>
      <c r="L31" s="1537" t="s">
        <v>9542</v>
      </c>
      <c r="M31" s="2848"/>
      <c r="N31" s="1029"/>
      <c r="O31" s="3154"/>
      <c r="Q31" s="3438" t="str">
        <f t="shared" si="0"/>
        <v>Please complete all cells in row</v>
      </c>
      <c r="R31" s="3498">
        <v>5</v>
      </c>
      <c r="S31" s="3502"/>
    </row>
    <row r="32" spans="2:19" ht="15.75" customHeight="1" thickTop="1" thickBot="1">
      <c r="B32" s="1326"/>
      <c r="C32" s="2891"/>
      <c r="D32" s="2891"/>
      <c r="E32" s="1326"/>
      <c r="F32" s="1326"/>
      <c r="G32" s="1326"/>
      <c r="H32" s="1326"/>
      <c r="I32" s="1326"/>
      <c r="J32" s="1326"/>
      <c r="K32" s="2849"/>
      <c r="L32" s="2849"/>
      <c r="Q32" s="3438">
        <f t="shared" si="0"/>
        <v>0</v>
      </c>
      <c r="R32" s="3498">
        <v>8</v>
      </c>
      <c r="S32" s="3502"/>
    </row>
    <row r="33" spans="1:20" ht="15.75" customHeight="1" thickTop="1" thickBot="1">
      <c r="B33" s="3588" t="s">
        <v>9543</v>
      </c>
      <c r="C33" s="2893" t="s">
        <v>874</v>
      </c>
      <c r="D33" s="2894"/>
      <c r="E33" s="2894"/>
      <c r="F33" s="2894"/>
      <c r="G33" s="2894"/>
      <c r="H33" s="2894"/>
      <c r="I33" s="2894"/>
      <c r="J33" s="2894"/>
      <c r="K33" s="2849"/>
      <c r="L33" s="2892"/>
      <c r="Q33" s="3438">
        <f t="shared" si="0"/>
        <v>0</v>
      </c>
      <c r="R33" s="3498">
        <v>7</v>
      </c>
      <c r="S33" s="3502"/>
    </row>
    <row r="34" spans="1:20" ht="15.75" customHeight="1" thickTop="1" thickBot="1">
      <c r="B34" s="2895"/>
      <c r="C34" s="2894"/>
      <c r="D34" s="2894"/>
      <c r="E34" s="2894"/>
      <c r="F34" s="2894"/>
      <c r="G34" s="2894"/>
      <c r="H34" s="2894"/>
      <c r="I34" s="2894"/>
      <c r="J34" s="2894"/>
      <c r="K34" s="2849"/>
      <c r="L34" s="2892"/>
      <c r="Q34" s="3438">
        <f t="shared" si="0"/>
        <v>0</v>
      </c>
      <c r="R34" s="3498">
        <v>8</v>
      </c>
      <c r="S34" s="3502"/>
    </row>
    <row r="35" spans="1:20" ht="15.75" customHeight="1" thickTop="1" thickBot="1">
      <c r="B35" s="2896" t="s">
        <v>9543</v>
      </c>
      <c r="C35" s="2897"/>
      <c r="D35" s="2894"/>
      <c r="E35" s="2894"/>
      <c r="F35" s="2894"/>
      <c r="G35" s="2894"/>
      <c r="H35" s="2894"/>
      <c r="I35" s="2894"/>
      <c r="J35" s="2894"/>
      <c r="K35" s="2849"/>
      <c r="L35" s="1020" t="s">
        <v>9544</v>
      </c>
      <c r="N35" s="1019"/>
      <c r="Q35" s="3438" t="str">
        <f t="shared" si="0"/>
        <v>Please complete all cells in row</v>
      </c>
      <c r="R35" s="3498">
        <v>7</v>
      </c>
      <c r="S35" s="3502"/>
    </row>
    <row r="36" spans="1:20" ht="16.2" thickTop="1">
      <c r="B36" s="1326"/>
      <c r="C36" s="2891"/>
      <c r="D36" s="2891"/>
      <c r="E36" s="1326"/>
      <c r="F36" s="1326"/>
      <c r="G36" s="1326"/>
      <c r="H36" s="1326"/>
      <c r="I36" s="1326"/>
      <c r="J36" s="1326"/>
      <c r="K36" s="2849"/>
      <c r="L36" s="2849"/>
      <c r="O36" s="3501" t="s">
        <v>775</v>
      </c>
      <c r="S36" s="3502"/>
    </row>
    <row r="37" spans="1:20">
      <c r="B37" s="1326"/>
      <c r="C37" s="2891"/>
      <c r="D37" s="2891"/>
      <c r="E37" s="1326"/>
      <c r="F37" s="1326"/>
      <c r="G37" s="1326"/>
      <c r="H37" s="1326"/>
      <c r="I37" s="1326"/>
      <c r="J37" s="1326"/>
      <c r="K37" s="2849"/>
      <c r="L37" s="2849"/>
      <c r="S37" s="3502"/>
    </row>
    <row r="38" spans="1:20" s="1314" customFormat="1">
      <c r="A38" s="3154"/>
      <c r="B38" s="1326"/>
      <c r="C38" s="2891"/>
      <c r="D38" s="2891"/>
      <c r="E38" s="1326"/>
      <c r="F38" s="1326"/>
      <c r="G38" s="1326"/>
      <c r="H38" s="1326"/>
      <c r="I38" s="1326"/>
      <c r="J38" s="1326"/>
      <c r="K38" s="2849"/>
      <c r="L38" s="2849"/>
      <c r="M38" s="2892"/>
      <c r="N38" s="2892"/>
      <c r="O38" s="3161"/>
      <c r="P38" s="3496"/>
      <c r="Q38" s="3500"/>
      <c r="R38" s="3498"/>
      <c r="S38" s="3222"/>
      <c r="T38" s="3222"/>
    </row>
    <row r="39" spans="1:20" s="1314" customFormat="1">
      <c r="A39" s="3154"/>
      <c r="B39" s="1326"/>
      <c r="C39" s="2891"/>
      <c r="D39" s="2891"/>
      <c r="E39" s="1326"/>
      <c r="F39" s="1326"/>
      <c r="G39" s="1326"/>
      <c r="H39" s="1326"/>
      <c r="I39" s="1326"/>
      <c r="J39" s="1326"/>
      <c r="K39" s="2849"/>
      <c r="L39" s="2849"/>
      <c r="M39" s="2892"/>
      <c r="N39" s="2892"/>
      <c r="O39" s="3161"/>
      <c r="P39" s="3496"/>
      <c r="Q39" s="3500"/>
      <c r="R39" s="3498"/>
      <c r="S39" s="3222"/>
      <c r="T39" s="3222"/>
    </row>
    <row r="40" spans="1:20" s="1314" customFormat="1">
      <c r="A40" s="3154"/>
      <c r="B40" s="1326"/>
      <c r="C40" s="2891"/>
      <c r="D40" s="2891"/>
      <c r="E40" s="1326"/>
      <c r="F40" s="1326"/>
      <c r="G40" s="1326"/>
      <c r="H40" s="1326"/>
      <c r="I40" s="1326"/>
      <c r="J40" s="1326"/>
      <c r="K40" s="2849"/>
      <c r="L40" s="2849"/>
      <c r="M40" s="2892"/>
      <c r="N40" s="2892"/>
      <c r="O40" s="3161"/>
      <c r="P40" s="3496"/>
      <c r="Q40" s="3500"/>
      <c r="R40" s="3498"/>
      <c r="S40" s="3222"/>
      <c r="T40" s="3222"/>
    </row>
    <row r="41" spans="1:20" s="1314" customFormat="1">
      <c r="A41" s="3154"/>
      <c r="B41" s="1326"/>
      <c r="C41" s="2891"/>
      <c r="D41" s="2891"/>
      <c r="E41" s="1326"/>
      <c r="F41" s="1326"/>
      <c r="G41" s="1326"/>
      <c r="H41" s="1326"/>
      <c r="I41" s="1326"/>
      <c r="J41" s="1326"/>
      <c r="K41" s="2849"/>
      <c r="L41" s="2849"/>
      <c r="M41" s="2892"/>
      <c r="N41" s="2892"/>
      <c r="O41" s="3161"/>
      <c r="P41" s="3496"/>
      <c r="Q41" s="3500"/>
      <c r="R41" s="3498"/>
      <c r="S41" s="3222"/>
      <c r="T41" s="3222"/>
    </row>
    <row r="42" spans="1:20" s="1314" customFormat="1">
      <c r="A42" s="3154"/>
      <c r="B42" s="1326"/>
      <c r="C42" s="2891"/>
      <c r="D42" s="2891"/>
      <c r="E42" s="1326"/>
      <c r="F42" s="1326"/>
      <c r="G42" s="1326"/>
      <c r="H42" s="1326"/>
      <c r="I42" s="1326"/>
      <c r="J42" s="1326"/>
      <c r="K42" s="2849"/>
      <c r="L42" s="2849"/>
      <c r="M42" s="2892"/>
      <c r="N42" s="2892"/>
      <c r="O42" s="3161"/>
      <c r="P42" s="3496"/>
      <c r="Q42" s="3500"/>
      <c r="R42" s="3498"/>
      <c r="S42" s="3222"/>
      <c r="T42" s="3222"/>
    </row>
    <row r="43" spans="1:20" s="1314" customFormat="1">
      <c r="A43" s="3154"/>
      <c r="B43" s="1326"/>
      <c r="C43" s="2891"/>
      <c r="D43" s="2891"/>
      <c r="E43" s="1326"/>
      <c r="F43" s="1326"/>
      <c r="G43" s="1326"/>
      <c r="H43" s="1326"/>
      <c r="I43" s="1326"/>
      <c r="J43" s="1326"/>
      <c r="K43" s="2849"/>
      <c r="L43" s="2849"/>
      <c r="M43" s="2892"/>
      <c r="N43" s="2892"/>
      <c r="O43" s="3161"/>
      <c r="P43" s="3496"/>
      <c r="Q43" s="3500"/>
      <c r="R43" s="3498"/>
      <c r="S43" s="3222"/>
      <c r="T43" s="3222"/>
    </row>
    <row r="44" spans="1:20" s="1314" customFormat="1">
      <c r="A44" s="3154"/>
      <c r="B44" s="1326"/>
      <c r="C44" s="2891"/>
      <c r="D44" s="2891"/>
      <c r="E44" s="1326"/>
      <c r="F44" s="1326"/>
      <c r="G44" s="1326"/>
      <c r="H44" s="1326"/>
      <c r="I44" s="1326"/>
      <c r="J44" s="1326"/>
      <c r="K44" s="2849"/>
      <c r="L44" s="2849"/>
      <c r="M44" s="2892"/>
      <c r="N44" s="2892"/>
      <c r="O44" s="3161"/>
      <c r="P44" s="3496"/>
      <c r="Q44" s="3500"/>
      <c r="R44" s="3498"/>
      <c r="S44" s="3502"/>
      <c r="T44" s="3222"/>
    </row>
    <row r="45" spans="1:20" s="1314" customFormat="1">
      <c r="A45" s="3154"/>
      <c r="B45" s="1326"/>
      <c r="C45" s="2891"/>
      <c r="D45" s="2891"/>
      <c r="E45" s="1326"/>
      <c r="F45" s="1326"/>
      <c r="G45" s="1326"/>
      <c r="H45" s="1326"/>
      <c r="I45" s="1326"/>
      <c r="J45" s="1326"/>
      <c r="K45" s="2849"/>
      <c r="L45" s="2849"/>
      <c r="M45" s="2892"/>
      <c r="N45" s="2892"/>
      <c r="O45" s="3161"/>
      <c r="P45" s="3496"/>
      <c r="Q45" s="3500"/>
      <c r="R45" s="3498"/>
      <c r="S45" s="3502"/>
      <c r="T45" s="3222"/>
    </row>
    <row r="46" spans="1:20" s="1314" customFormat="1">
      <c r="A46" s="3154"/>
      <c r="B46" s="1326"/>
      <c r="C46" s="2891"/>
      <c r="D46" s="2891"/>
      <c r="E46" s="1326"/>
      <c r="F46" s="1326"/>
      <c r="G46" s="1326"/>
      <c r="H46" s="1326"/>
      <c r="I46" s="1326"/>
      <c r="J46" s="1326"/>
      <c r="K46" s="2849"/>
      <c r="L46" s="2849"/>
      <c r="M46" s="2892"/>
      <c r="N46" s="2892"/>
      <c r="O46" s="3161"/>
      <c r="P46" s="3496"/>
      <c r="Q46" s="3500"/>
      <c r="R46" s="3498"/>
      <c r="S46" s="3502"/>
      <c r="T46" s="3222"/>
    </row>
  </sheetData>
  <sheetProtection formatColumns="0" formatRows="0"/>
  <mergeCells count="6">
    <mergeCell ref="B3:N3"/>
    <mergeCell ref="B5:B6"/>
    <mergeCell ref="L5:L6"/>
    <mergeCell ref="N5:N6"/>
    <mergeCell ref="C6:F6"/>
    <mergeCell ref="G6:J6"/>
  </mergeCells>
  <conditionalFormatting sqref="Q8:Q35">
    <cfRule type="cellIs" dxfId="4" priority="1" operator="equal">
      <formula>0</formula>
    </cfRule>
  </conditionalFormatting>
  <dataValidations count="1">
    <dataValidation type="custom" allowBlank="1" showErrorMessage="1" errorTitle="Input Error" error="Please input a numeric value." sqref="E23:E24 E17:E21 G14:I14 E29:E31 C10:E14 G10:I12" xr:uid="{A7EFA149-098C-4892-BD31-11CC16E3EF68}">
      <formula1>ISNUMBER(C10)</formula1>
    </dataValidation>
  </dataValidations>
  <pageMargins left="0.7" right="0.7" top="0.75" bottom="0.75" header="0.3" footer="0.3"/>
  <pageSetup paperSize="8" scale="55" fitToHeight="0" orientation="portrait" r:id="rId1"/>
  <headerFooter>
    <oddHeader>&amp;L&amp;F&amp;CSheet: &amp;A&amp;ROFFICIAL</oddHeader>
    <oddFooter>&amp;LPrinted on: &amp;D at &amp;T&amp;CPage &amp;P of &amp;N&amp;ROfwat</oddFooter>
  </headerFooter>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026D4-BC78-40C8-B0E3-4FDBE2D98CC5}">
  <sheetPr codeName="Sheet65">
    <pageSetUpPr fitToPage="1"/>
  </sheetPr>
  <dimension ref="A1:P26"/>
  <sheetViews>
    <sheetView workbookViewId="0">
      <selection activeCell="N6" sqref="N6"/>
    </sheetView>
  </sheetViews>
  <sheetFormatPr defaultColWidth="9" defaultRowHeight="13.8"/>
  <cols>
    <col min="1" max="1" width="1.19921875" style="979" customWidth="1"/>
    <col min="2" max="2" width="59" style="82" customWidth="1"/>
    <col min="3" max="3" width="5.5" style="59" bestFit="1" customWidth="1"/>
    <col min="4" max="4" width="5.5" style="59" customWidth="1"/>
    <col min="5" max="5" width="10.19921875" style="59" bestFit="1" customWidth="1"/>
    <col min="6" max="6" width="19.59765625" style="59" customWidth="1"/>
    <col min="7" max="7" width="1.59765625" style="59" customWidth="1"/>
    <col min="8" max="8" width="9.19921875" style="470" bestFit="1" customWidth="1"/>
    <col min="9" max="9" width="1.59765625" style="59" customWidth="1"/>
    <col min="10" max="10" width="29.5" style="59" bestFit="1" customWidth="1"/>
    <col min="11" max="11" width="1.69921875" style="3002" customWidth="1"/>
    <col min="12" max="12" width="1.69921875" style="3005" customWidth="1"/>
    <col min="13" max="13" width="19.69921875" style="3002" bestFit="1" customWidth="1"/>
    <col min="14" max="14" width="1.69921875" style="994" customWidth="1"/>
    <col min="15" max="16" width="1.69921875" style="3002" customWidth="1"/>
    <col min="17" max="17" width="9" style="59"/>
    <col min="18" max="18" width="9.09765625" style="59" bestFit="1" customWidth="1"/>
    <col min="19" max="19" width="9" style="59" customWidth="1"/>
    <col min="20" max="16384" width="9" style="59"/>
  </cols>
  <sheetData>
    <row r="1" spans="1:14" ht="23.25" customHeight="1">
      <c r="A1" s="979" t="s">
        <v>713</v>
      </c>
      <c r="B1" s="423" t="s">
        <v>9545</v>
      </c>
      <c r="C1" s="423"/>
      <c r="D1" s="423"/>
      <c r="E1" s="423"/>
      <c r="F1" s="423"/>
      <c r="G1" s="423"/>
      <c r="H1" s="423"/>
      <c r="I1" s="423"/>
      <c r="J1" s="423"/>
      <c r="K1" s="3463"/>
    </row>
    <row r="2" spans="1:14" ht="23.25" customHeight="1">
      <c r="B2" s="423" t="str">
        <f>SelectCompany!B4</f>
        <v>South Staffordshire Water</v>
      </c>
      <c r="C2" s="227"/>
      <c r="D2" s="227"/>
      <c r="E2" s="227"/>
      <c r="F2" s="227"/>
      <c r="G2" s="227"/>
      <c r="H2" s="227"/>
      <c r="I2" s="227"/>
      <c r="J2" s="227"/>
      <c r="K2" s="3291"/>
    </row>
    <row r="3" spans="1:14" ht="36.75" customHeight="1">
      <c r="B3" s="5145" t="s">
        <v>9546</v>
      </c>
      <c r="C3" s="5145"/>
      <c r="D3" s="5145"/>
      <c r="E3" s="5145"/>
      <c r="F3" s="5145"/>
      <c r="G3" s="5145"/>
      <c r="H3" s="5145"/>
      <c r="I3" s="5145"/>
      <c r="J3" s="5145"/>
      <c r="K3" s="3505"/>
      <c r="M3" s="3460" t="s">
        <v>716</v>
      </c>
    </row>
    <row r="4" spans="1:14" ht="14.25" customHeight="1" thickBot="1">
      <c r="B4" s="283"/>
      <c r="C4" s="283"/>
      <c r="D4" s="283"/>
      <c r="E4" s="283"/>
      <c r="F4" s="283"/>
      <c r="G4" s="283"/>
      <c r="H4" s="468"/>
    </row>
    <row r="5" spans="1:14" ht="55.5" customHeight="1" thickTop="1" thickBot="1">
      <c r="A5" s="979" t="s">
        <v>725</v>
      </c>
      <c r="B5" s="197" t="s">
        <v>717</v>
      </c>
      <c r="C5" s="198" t="s">
        <v>718</v>
      </c>
      <c r="D5" s="198" t="s">
        <v>719</v>
      </c>
      <c r="E5" s="198" t="s">
        <v>9547</v>
      </c>
      <c r="F5" s="199" t="s">
        <v>9548</v>
      </c>
      <c r="G5" s="457"/>
      <c r="H5" s="201" t="s">
        <v>723</v>
      </c>
      <c r="I5" s="78"/>
      <c r="J5" s="201" t="s">
        <v>724</v>
      </c>
    </row>
    <row r="6" spans="1:14" ht="15.75" customHeight="1" thickTop="1" thickBot="1">
      <c r="A6" s="980" t="s">
        <v>729</v>
      </c>
      <c r="C6" s="336"/>
      <c r="D6" s="336"/>
      <c r="E6" s="336"/>
      <c r="F6" s="336"/>
      <c r="G6" s="457"/>
      <c r="H6" s="337"/>
      <c r="I6" s="78"/>
      <c r="J6" s="78"/>
      <c r="M6" s="3438">
        <f t="shared" ref="M6:M22" si="0">IF( COUNTBLANK(E6:F6) = N6, 0, rngIncomplete )</f>
        <v>0</v>
      </c>
      <c r="N6" s="994">
        <v>2</v>
      </c>
    </row>
    <row r="7" spans="1:14" ht="15.75" customHeight="1" thickTop="1" thickBot="1">
      <c r="B7" s="168" t="s">
        <v>9549</v>
      </c>
      <c r="C7" s="213"/>
      <c r="D7" s="213"/>
      <c r="E7" s="213"/>
      <c r="F7" s="48"/>
      <c r="G7" s="48"/>
      <c r="H7" s="337"/>
      <c r="I7" s="78"/>
      <c r="J7" s="78"/>
      <c r="M7" s="3438">
        <f t="shared" si="0"/>
        <v>0</v>
      </c>
      <c r="N7" s="994">
        <v>2</v>
      </c>
    </row>
    <row r="8" spans="1:14" ht="15.75" customHeight="1" thickTop="1">
      <c r="A8" s="3143"/>
      <c r="B8" s="202" t="s">
        <v>9550</v>
      </c>
      <c r="C8" s="96" t="s">
        <v>874</v>
      </c>
      <c r="D8" s="96">
        <v>1</v>
      </c>
      <c r="E8" s="549"/>
      <c r="F8" s="550"/>
      <c r="G8" s="48"/>
      <c r="H8" s="98" t="s">
        <v>9551</v>
      </c>
      <c r="I8" s="78"/>
      <c r="J8" s="424"/>
      <c r="M8" s="3438" t="str">
        <f t="shared" si="0"/>
        <v>Please complete all cells in row</v>
      </c>
      <c r="N8" s="994">
        <v>0</v>
      </c>
    </row>
    <row r="9" spans="1:14" ht="15.75" customHeight="1">
      <c r="B9" s="205" t="s">
        <v>9552</v>
      </c>
      <c r="C9" s="102" t="s">
        <v>874</v>
      </c>
      <c r="D9" s="102">
        <v>1</v>
      </c>
      <c r="E9" s="551"/>
      <c r="F9" s="552"/>
      <c r="G9" s="48"/>
      <c r="H9" s="105" t="s">
        <v>9553</v>
      </c>
      <c r="I9" s="78"/>
      <c r="J9" s="426"/>
      <c r="M9" s="3438" t="str">
        <f t="shared" si="0"/>
        <v>Please complete all cells in row</v>
      </c>
      <c r="N9" s="994">
        <v>0</v>
      </c>
    </row>
    <row r="10" spans="1:14" ht="15.75" customHeight="1">
      <c r="B10" s="205" t="s">
        <v>9554</v>
      </c>
      <c r="C10" s="102" t="s">
        <v>874</v>
      </c>
      <c r="D10" s="102">
        <v>1</v>
      </c>
      <c r="E10" s="551"/>
      <c r="F10" s="552"/>
      <c r="G10" s="48"/>
      <c r="H10" s="105" t="s">
        <v>9555</v>
      </c>
      <c r="I10" s="78"/>
      <c r="J10" s="426"/>
      <c r="M10" s="3438" t="str">
        <f t="shared" si="0"/>
        <v>Please complete all cells in row</v>
      </c>
      <c r="N10" s="994">
        <v>0</v>
      </c>
    </row>
    <row r="11" spans="1:14" ht="15.75" customHeight="1">
      <c r="B11" s="205" t="s">
        <v>9556</v>
      </c>
      <c r="C11" s="102" t="s">
        <v>874</v>
      </c>
      <c r="D11" s="102">
        <v>1</v>
      </c>
      <c r="E11" s="551"/>
      <c r="F11" s="552"/>
      <c r="G11" s="194"/>
      <c r="H11" s="105" t="s">
        <v>9557</v>
      </c>
      <c r="I11" s="78"/>
      <c r="J11" s="426"/>
      <c r="M11" s="3438" t="str">
        <f t="shared" si="0"/>
        <v>Please complete all cells in row</v>
      </c>
      <c r="N11" s="994">
        <v>0</v>
      </c>
    </row>
    <row r="12" spans="1:14" ht="15.75" customHeight="1">
      <c r="B12" s="205" t="s">
        <v>9558</v>
      </c>
      <c r="C12" s="102" t="s">
        <v>874</v>
      </c>
      <c r="D12" s="102">
        <v>1</v>
      </c>
      <c r="E12" s="551"/>
      <c r="F12" s="552"/>
      <c r="G12" s="48"/>
      <c r="H12" s="105" t="s">
        <v>9559</v>
      </c>
      <c r="I12" s="78"/>
      <c r="J12" s="426"/>
      <c r="M12" s="3438" t="str">
        <f t="shared" si="0"/>
        <v>Please complete all cells in row</v>
      </c>
      <c r="N12" s="994">
        <v>0</v>
      </c>
    </row>
    <row r="13" spans="1:14" ht="15.75" customHeight="1">
      <c r="B13" s="205" t="s">
        <v>9560</v>
      </c>
      <c r="C13" s="102" t="s">
        <v>874</v>
      </c>
      <c r="D13" s="102">
        <v>1</v>
      </c>
      <c r="E13" s="551"/>
      <c r="F13" s="552"/>
      <c r="G13" s="47"/>
      <c r="H13" s="105" t="s">
        <v>9561</v>
      </c>
      <c r="I13" s="78"/>
      <c r="J13" s="426"/>
      <c r="M13" s="3438" t="str">
        <f t="shared" si="0"/>
        <v>Please complete all cells in row</v>
      </c>
      <c r="N13" s="994">
        <v>0</v>
      </c>
    </row>
    <row r="14" spans="1:14" ht="15.75" customHeight="1" thickBot="1">
      <c r="A14" s="3143"/>
      <c r="B14" s="206" t="s">
        <v>9562</v>
      </c>
      <c r="C14" s="139" t="s">
        <v>874</v>
      </c>
      <c r="D14" s="139">
        <v>1</v>
      </c>
      <c r="E14" s="553">
        <f>IFERROR(SUM(E8:E13), 0)</f>
        <v>0</v>
      </c>
      <c r="F14" s="554">
        <f>IFERROR(SUM(F8:F13), 0)</f>
        <v>0</v>
      </c>
      <c r="G14" s="47"/>
      <c r="H14" s="140" t="s">
        <v>9563</v>
      </c>
      <c r="I14" s="78"/>
      <c r="J14" s="427"/>
      <c r="M14" s="3438">
        <f t="shared" si="0"/>
        <v>0</v>
      </c>
      <c r="N14" s="994">
        <v>0</v>
      </c>
    </row>
    <row r="15" spans="1:14" ht="15.75" customHeight="1" thickTop="1" thickBot="1">
      <c r="B15" s="469"/>
      <c r="C15" s="47"/>
      <c r="D15" s="47"/>
      <c r="E15" s="555"/>
      <c r="F15" s="555"/>
      <c r="G15" s="48"/>
      <c r="H15" s="433"/>
      <c r="I15" s="78"/>
      <c r="J15" s="78"/>
      <c r="M15" s="3438">
        <f t="shared" si="0"/>
        <v>0</v>
      </c>
      <c r="N15" s="994">
        <v>2</v>
      </c>
    </row>
    <row r="16" spans="1:14" ht="15.75" customHeight="1" thickTop="1" thickBot="1">
      <c r="B16" s="168" t="s">
        <v>9564</v>
      </c>
      <c r="C16" s="213"/>
      <c r="D16" s="213"/>
      <c r="E16" s="556"/>
      <c r="F16" s="555"/>
      <c r="G16" s="48"/>
      <c r="H16" s="337"/>
      <c r="I16" s="78"/>
      <c r="J16" s="78"/>
      <c r="M16" s="3438">
        <f t="shared" si="0"/>
        <v>0</v>
      </c>
      <c r="N16" s="994">
        <v>2</v>
      </c>
    </row>
    <row r="17" spans="1:14" ht="15.75" customHeight="1" thickTop="1">
      <c r="A17" s="3143"/>
      <c r="B17" s="202" t="s">
        <v>9565</v>
      </c>
      <c r="C17" s="96" t="s">
        <v>874</v>
      </c>
      <c r="D17" s="96">
        <v>1</v>
      </c>
      <c r="E17" s="549"/>
      <c r="F17" s="550"/>
      <c r="G17" s="48"/>
      <c r="H17" s="98" t="s">
        <v>9566</v>
      </c>
      <c r="I17" s="78"/>
      <c r="J17" s="424"/>
      <c r="M17" s="3438" t="str">
        <f t="shared" si="0"/>
        <v>Please complete all cells in row</v>
      </c>
      <c r="N17" s="994">
        <v>0</v>
      </c>
    </row>
    <row r="18" spans="1:14" ht="15.75" customHeight="1">
      <c r="B18" s="205" t="s">
        <v>9567</v>
      </c>
      <c r="C18" s="102" t="s">
        <v>874</v>
      </c>
      <c r="D18" s="102">
        <v>1</v>
      </c>
      <c r="E18" s="551"/>
      <c r="F18" s="552"/>
      <c r="G18" s="48"/>
      <c r="H18" s="105" t="s">
        <v>9568</v>
      </c>
      <c r="I18" s="78"/>
      <c r="J18" s="426"/>
      <c r="M18" s="3438" t="str">
        <f t="shared" si="0"/>
        <v>Please complete all cells in row</v>
      </c>
      <c r="N18" s="994">
        <v>0</v>
      </c>
    </row>
    <row r="19" spans="1:14" ht="15.75" customHeight="1">
      <c r="B19" s="205" t="s">
        <v>9569</v>
      </c>
      <c r="C19" s="102" t="s">
        <v>874</v>
      </c>
      <c r="D19" s="102">
        <v>1</v>
      </c>
      <c r="E19" s="551"/>
      <c r="F19" s="552"/>
      <c r="G19" s="48"/>
      <c r="H19" s="105" t="s">
        <v>9570</v>
      </c>
      <c r="I19" s="78"/>
      <c r="J19" s="426"/>
      <c r="M19" s="3438" t="str">
        <f t="shared" si="0"/>
        <v>Please complete all cells in row</v>
      </c>
      <c r="N19" s="994">
        <v>0</v>
      </c>
    </row>
    <row r="20" spans="1:14" ht="15.75" customHeight="1">
      <c r="B20" s="205" t="s">
        <v>9571</v>
      </c>
      <c r="C20" s="102" t="s">
        <v>874</v>
      </c>
      <c r="D20" s="102">
        <v>1</v>
      </c>
      <c r="E20" s="551"/>
      <c r="F20" s="552"/>
      <c r="G20" s="194"/>
      <c r="H20" s="105" t="s">
        <v>9572</v>
      </c>
      <c r="I20" s="78"/>
      <c r="J20" s="426"/>
      <c r="M20" s="3438" t="str">
        <f t="shared" si="0"/>
        <v>Please complete all cells in row</v>
      </c>
      <c r="N20" s="994">
        <v>0</v>
      </c>
    </row>
    <row r="21" spans="1:14" ht="15.75" customHeight="1">
      <c r="B21" s="205" t="s">
        <v>9573</v>
      </c>
      <c r="C21" s="102" t="s">
        <v>874</v>
      </c>
      <c r="D21" s="102">
        <v>1</v>
      </c>
      <c r="E21" s="551"/>
      <c r="F21" s="552"/>
      <c r="G21" s="48"/>
      <c r="H21" s="105" t="s">
        <v>9574</v>
      </c>
      <c r="I21" s="78"/>
      <c r="J21" s="426"/>
      <c r="M21" s="3438" t="str">
        <f t="shared" si="0"/>
        <v>Please complete all cells in row</v>
      </c>
      <c r="N21" s="994">
        <v>0</v>
      </c>
    </row>
    <row r="22" spans="1:14" ht="15.75" customHeight="1" thickBot="1">
      <c r="A22" s="3143"/>
      <c r="B22" s="206" t="s">
        <v>9575</v>
      </c>
      <c r="C22" s="139" t="s">
        <v>874</v>
      </c>
      <c r="D22" s="139">
        <v>1</v>
      </c>
      <c r="E22" s="553">
        <f>IFERROR(SUM(E17:E21), 0)</f>
        <v>0</v>
      </c>
      <c r="F22" s="554">
        <f>IFERROR(SUM(F17:F21), 0)</f>
        <v>0</v>
      </c>
      <c r="G22" s="47"/>
      <c r="H22" s="140" t="s">
        <v>9576</v>
      </c>
      <c r="I22" s="78"/>
      <c r="J22" s="427"/>
      <c r="M22" s="3438">
        <f t="shared" si="0"/>
        <v>0</v>
      </c>
      <c r="N22" s="994">
        <v>0</v>
      </c>
    </row>
    <row r="23" spans="1:14" ht="33" customHeight="1" thickTop="1">
      <c r="B23" s="417"/>
      <c r="C23" s="78"/>
      <c r="D23" s="78"/>
      <c r="E23" s="78"/>
      <c r="F23" s="78"/>
      <c r="G23" s="78"/>
      <c r="H23" s="396"/>
      <c r="I23" s="78"/>
      <c r="K23" s="980" t="s">
        <v>775</v>
      </c>
    </row>
    <row r="24" spans="1:14" ht="33" customHeight="1">
      <c r="B24" s="417"/>
      <c r="C24" s="78"/>
      <c r="D24" s="78"/>
      <c r="E24" s="78"/>
      <c r="F24" s="78"/>
      <c r="G24" s="78"/>
      <c r="H24" s="396"/>
      <c r="I24" s="78"/>
      <c r="J24" s="78"/>
    </row>
    <row r="25" spans="1:14" ht="15">
      <c r="B25" s="417"/>
      <c r="C25" s="78"/>
      <c r="D25" s="78"/>
      <c r="E25" s="78"/>
      <c r="F25" s="78"/>
      <c r="G25" s="78"/>
      <c r="H25" s="396"/>
      <c r="I25" s="78"/>
      <c r="J25" s="78"/>
    </row>
    <row r="26" spans="1:14" ht="15">
      <c r="B26" s="417"/>
      <c r="C26" s="78"/>
      <c r="D26" s="78"/>
      <c r="E26" s="78"/>
      <c r="F26" s="78"/>
      <c r="G26" s="78"/>
      <c r="H26" s="396"/>
      <c r="I26" s="78"/>
      <c r="J26" s="78"/>
    </row>
  </sheetData>
  <sheetProtection formatColumns="0" formatRows="0"/>
  <mergeCells count="1">
    <mergeCell ref="B3:J3"/>
  </mergeCells>
  <conditionalFormatting sqref="M6:M22">
    <cfRule type="cellIs" dxfId="3" priority="1" operator="equal">
      <formula>0</formula>
    </cfRule>
  </conditionalFormatting>
  <dataValidations disablePrompts="1" count="1">
    <dataValidation type="custom" allowBlank="1" showErrorMessage="1" errorTitle="Input Error" error="Please input a numeric value." sqref="E8:F13 E17:F21" xr:uid="{3E4E6A0D-54E3-443A-8C34-7034FDC4E96D}">
      <formula1>ISNUMBER(E8)</formula1>
    </dataValidation>
  </dataValidations>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F27B3B-976B-4B9B-9D2A-E33AFCE820FF}">
  <sheetPr codeName="Sheet66">
    <tabColor theme="1"/>
    <pageSetUpPr fitToPage="1"/>
  </sheetPr>
  <dimension ref="A1"/>
  <sheetViews>
    <sheetView workbookViewId="0"/>
  </sheetViews>
  <sheetFormatPr defaultColWidth="9" defaultRowHeight="13.8"/>
  <cols>
    <col min="1" max="1" width="1.19921875" style="980" customWidth="1"/>
  </cols>
  <sheetData>
    <row r="1" spans="1:1">
      <c r="A1" s="980" t="s">
        <v>713</v>
      </c>
    </row>
  </sheetData>
  <sheetProtection formatColumns="0" formatRows="0"/>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E9D87-40CE-4450-901C-BC6AF9C3D0BD}">
  <sheetPr codeName="Sheet67">
    <pageSetUpPr fitToPage="1"/>
  </sheetPr>
  <dimension ref="A1:AB43"/>
  <sheetViews>
    <sheetView topLeftCell="B21" workbookViewId="0">
      <selection activeCell="H38" sqref="H38"/>
    </sheetView>
  </sheetViews>
  <sheetFormatPr defaultColWidth="9" defaultRowHeight="13.8"/>
  <cols>
    <col min="1" max="1" width="1.19921875" style="979" customWidth="1"/>
    <col min="2" max="2" width="80.59765625" style="471" customWidth="1"/>
    <col min="3" max="4" width="19.19921875" style="480" customWidth="1"/>
    <col min="5" max="5" width="19.5" style="480" bestFit="1" customWidth="1"/>
    <col min="6" max="6" width="19.19921875" style="471" customWidth="1"/>
    <col min="7" max="7" width="14.59765625" style="471" bestFit="1" customWidth="1"/>
    <col min="8" max="9" width="21.69921875" style="471" bestFit="1" customWidth="1"/>
    <col min="10" max="10" width="14.59765625" style="471" bestFit="1" customWidth="1"/>
    <col min="11" max="12" width="14.69921875" style="471" bestFit="1" customWidth="1"/>
    <col min="13" max="13" width="14.69921875" style="471" customWidth="1"/>
    <col min="14" max="18" width="15.09765625" style="471" customWidth="1"/>
    <col min="19" max="19" width="2.59765625" style="471" customWidth="1"/>
    <col min="20" max="20" width="12.5" style="471" customWidth="1"/>
    <col min="21" max="21" width="2.59765625" style="471" customWidth="1"/>
    <col min="22" max="22" width="33.59765625" style="471" customWidth="1"/>
    <col min="23" max="23" width="1.69921875" style="979" customWidth="1"/>
    <col min="24" max="24" width="1.69921875" style="3005" customWidth="1"/>
    <col min="25" max="25" width="19.69921875" style="3002" bestFit="1" customWidth="1"/>
    <col min="26" max="26" width="1.69921875" style="994" customWidth="1"/>
    <col min="27" max="28" width="1.69921875" style="3002" customWidth="1"/>
    <col min="29" max="16384" width="9" style="471"/>
  </cols>
  <sheetData>
    <row r="1" spans="1:28" ht="23.25" customHeight="1">
      <c r="A1" s="979" t="s">
        <v>713</v>
      </c>
      <c r="B1" s="423" t="s">
        <v>9577</v>
      </c>
      <c r="C1" s="472"/>
      <c r="D1" s="472"/>
      <c r="E1" s="472"/>
      <c r="F1" s="423"/>
      <c r="G1" s="423"/>
      <c r="H1" s="423"/>
    </row>
    <row r="2" spans="1:28" ht="23.25" customHeight="1">
      <c r="B2" s="423" t="str">
        <f>SelectCompany!B4</f>
        <v>South Staffordshire Water</v>
      </c>
      <c r="C2" s="428"/>
      <c r="D2" s="428"/>
      <c r="E2" s="428"/>
      <c r="F2" s="227"/>
      <c r="G2" s="227"/>
      <c r="H2" s="227"/>
    </row>
    <row r="3" spans="1:28" ht="36.75" customHeight="1">
      <c r="B3" s="5145" t="s">
        <v>9578</v>
      </c>
      <c r="C3" s="5145"/>
      <c r="D3" s="5145"/>
      <c r="E3" s="5145"/>
      <c r="F3" s="5145"/>
      <c r="G3" s="5145"/>
      <c r="H3" s="5145"/>
      <c r="I3" s="5145"/>
      <c r="J3" s="5145"/>
      <c r="K3" s="5145"/>
      <c r="L3" s="5145"/>
      <c r="M3" s="5145"/>
      <c r="N3" s="5145"/>
      <c r="O3" s="5145"/>
      <c r="P3" s="5145"/>
      <c r="Q3" s="5145"/>
      <c r="R3" s="5145"/>
      <c r="S3" s="5145"/>
      <c r="T3" s="5145"/>
      <c r="U3" s="5145"/>
      <c r="V3" s="5145"/>
      <c r="Y3" s="3460" t="s">
        <v>716</v>
      </c>
    </row>
    <row r="4" spans="1:28" ht="15.75" customHeight="1" thickBot="1">
      <c r="B4" s="283"/>
      <c r="C4" s="283"/>
      <c r="D4" s="283"/>
      <c r="E4" s="283"/>
      <c r="F4" s="283"/>
      <c r="G4" s="283"/>
      <c r="H4" s="283"/>
    </row>
    <row r="5" spans="1:28" ht="51" customHeight="1" thickTop="1" thickBot="1">
      <c r="A5" s="979" t="s">
        <v>725</v>
      </c>
      <c r="B5" s="197" t="s">
        <v>717</v>
      </c>
      <c r="C5" s="198" t="s">
        <v>718</v>
      </c>
      <c r="D5" s="198" t="s">
        <v>719</v>
      </c>
      <c r="E5" s="747" t="s">
        <v>762</v>
      </c>
      <c r="F5" s="683"/>
      <c r="G5" s="420"/>
      <c r="H5" s="420"/>
      <c r="I5" s="420"/>
      <c r="J5" s="420"/>
      <c r="K5" s="420"/>
      <c r="L5" s="420"/>
      <c r="M5" s="420"/>
      <c r="N5" s="420"/>
      <c r="O5" s="420"/>
      <c r="P5" s="420"/>
      <c r="Q5" s="420"/>
      <c r="R5" s="420"/>
      <c r="S5" s="420"/>
      <c r="T5" s="201" t="s">
        <v>723</v>
      </c>
      <c r="U5" s="420"/>
      <c r="V5" s="201" t="s">
        <v>724</v>
      </c>
    </row>
    <row r="6" spans="1:28" ht="15.75" customHeight="1" thickTop="1" thickBot="1">
      <c r="A6" s="980" t="s">
        <v>729</v>
      </c>
      <c r="C6" s="474"/>
      <c r="D6" s="474"/>
      <c r="E6" s="473"/>
      <c r="F6" s="473"/>
      <c r="G6" s="473"/>
      <c r="H6" s="473"/>
      <c r="I6" s="473"/>
      <c r="J6" s="473"/>
      <c r="K6" s="473"/>
      <c r="L6" s="473"/>
      <c r="M6" s="473"/>
      <c r="N6" s="473"/>
      <c r="O6" s="473"/>
      <c r="P6" s="473"/>
      <c r="Q6" s="473"/>
      <c r="R6" s="473"/>
      <c r="S6" s="473"/>
      <c r="T6" s="315"/>
      <c r="U6" s="420"/>
      <c r="V6" s="420"/>
      <c r="Y6" s="3438">
        <f t="shared" ref="Y6:Y38" si="0">IF( COUNTBLANK(C6:R6) = Z6, 0, rngIncomplete )</f>
        <v>0</v>
      </c>
      <c r="Z6" s="994">
        <v>16</v>
      </c>
    </row>
    <row r="7" spans="1:28" ht="15.75" customHeight="1" thickTop="1" thickBot="1">
      <c r="B7" s="168" t="s">
        <v>9579</v>
      </c>
      <c r="C7" s="213"/>
      <c r="D7" s="213"/>
      <c r="E7" s="213"/>
      <c r="F7" s="473"/>
      <c r="G7" s="473"/>
      <c r="H7" s="473"/>
      <c r="I7" s="473"/>
      <c r="J7" s="473"/>
      <c r="K7" s="473"/>
      <c r="L7" s="473"/>
      <c r="M7" s="473"/>
      <c r="N7" s="473"/>
      <c r="O7" s="473"/>
      <c r="P7" s="473"/>
      <c r="Q7" s="473"/>
      <c r="R7" s="473"/>
      <c r="S7" s="473"/>
      <c r="T7" s="420"/>
      <c r="U7" s="420"/>
      <c r="V7" s="420"/>
      <c r="Y7" s="3438">
        <f t="shared" si="0"/>
        <v>0</v>
      </c>
      <c r="Z7" s="994">
        <v>16</v>
      </c>
    </row>
    <row r="8" spans="1:28" ht="16.8" thickTop="1" thickBot="1">
      <c r="A8" s="3143"/>
      <c r="B8" s="207" t="s">
        <v>9867</v>
      </c>
      <c r="C8" s="162" t="s">
        <v>731</v>
      </c>
      <c r="D8" s="162">
        <v>3</v>
      </c>
      <c r="E8" s="748">
        <v>0.84899999999999998</v>
      </c>
      <c r="F8" s="473"/>
      <c r="G8" s="473"/>
      <c r="H8" s="473"/>
      <c r="I8" s="473"/>
      <c r="J8" s="473"/>
      <c r="K8" s="473"/>
      <c r="L8" s="473"/>
      <c r="M8" s="473"/>
      <c r="N8" s="473"/>
      <c r="O8" s="473"/>
      <c r="P8" s="473"/>
      <c r="Q8" s="473"/>
      <c r="R8" s="473"/>
      <c r="S8" s="473"/>
      <c r="T8" s="415" t="s">
        <v>9580</v>
      </c>
      <c r="U8" s="420"/>
      <c r="V8" s="156"/>
      <c r="Y8" s="3438">
        <f t="shared" si="0"/>
        <v>0</v>
      </c>
      <c r="Z8" s="994">
        <v>13</v>
      </c>
    </row>
    <row r="9" spans="1:28" ht="15.75" customHeight="1" thickTop="1" thickBot="1">
      <c r="B9" s="466"/>
      <c r="C9" s="467"/>
      <c r="D9" s="467"/>
      <c r="E9" s="749"/>
      <c r="F9" s="473"/>
      <c r="G9" s="473"/>
      <c r="H9" s="473"/>
      <c r="I9" s="473"/>
      <c r="J9" s="473"/>
      <c r="K9" s="473"/>
      <c r="L9" s="473"/>
      <c r="M9" s="473"/>
      <c r="N9" s="473"/>
      <c r="O9" s="473"/>
      <c r="P9" s="473"/>
      <c r="Q9" s="473"/>
      <c r="R9" s="473"/>
      <c r="S9" s="473"/>
      <c r="T9" s="475"/>
      <c r="U9" s="420"/>
      <c r="V9" s="420"/>
      <c r="Y9" s="3438">
        <f t="shared" si="0"/>
        <v>0</v>
      </c>
      <c r="Z9" s="994">
        <v>16</v>
      </c>
    </row>
    <row r="10" spans="1:28" ht="35.25" customHeight="1" thickTop="1" thickBot="1">
      <c r="B10" s="168" t="s">
        <v>9581</v>
      </c>
      <c r="C10" s="213"/>
      <c r="D10" s="48"/>
      <c r="E10" s="750"/>
      <c r="F10" s="473"/>
      <c r="G10" s="473"/>
      <c r="H10" s="473"/>
      <c r="I10" s="473"/>
      <c r="J10" s="473"/>
      <c r="K10" s="473"/>
      <c r="L10" s="473"/>
      <c r="M10" s="473"/>
      <c r="N10" s="473"/>
      <c r="O10" s="473"/>
      <c r="P10" s="473"/>
      <c r="Q10" s="473"/>
      <c r="R10" s="473"/>
      <c r="S10" s="473"/>
      <c r="T10" s="420"/>
      <c r="U10" s="420"/>
      <c r="V10" s="420"/>
      <c r="Y10" s="3438">
        <f t="shared" si="0"/>
        <v>0</v>
      </c>
      <c r="Z10" s="994">
        <v>16</v>
      </c>
    </row>
    <row r="11" spans="1:28" s="473" customFormat="1" ht="15.75" customHeight="1" thickTop="1">
      <c r="A11" s="3143"/>
      <c r="B11" s="4672" t="s">
        <v>9868</v>
      </c>
      <c r="C11" s="476" t="s">
        <v>731</v>
      </c>
      <c r="D11" s="476">
        <v>3</v>
      </c>
      <c r="E11" s="740">
        <v>0.84899999999999998</v>
      </c>
      <c r="T11" s="98" t="s">
        <v>9582</v>
      </c>
      <c r="U11" s="420"/>
      <c r="V11" s="100"/>
      <c r="W11" s="979"/>
      <c r="X11" s="3005"/>
      <c r="Y11" s="3438">
        <f t="shared" si="0"/>
        <v>0</v>
      </c>
      <c r="Z11" s="994">
        <v>13</v>
      </c>
      <c r="AA11" s="3002"/>
      <c r="AB11" s="3462"/>
    </row>
    <row r="12" spans="1:28" s="473" customFormat="1" ht="34.35" customHeight="1">
      <c r="A12" s="979"/>
      <c r="B12" s="4671" t="s">
        <v>9869</v>
      </c>
      <c r="C12" s="477" t="s">
        <v>731</v>
      </c>
      <c r="D12" s="477">
        <v>3</v>
      </c>
      <c r="E12" s="743">
        <v>2.754</v>
      </c>
      <c r="T12" s="105" t="s">
        <v>9583</v>
      </c>
      <c r="U12" s="420"/>
      <c r="V12" s="106"/>
      <c r="W12" s="979"/>
      <c r="X12" s="3005"/>
      <c r="Y12" s="3438">
        <f t="shared" si="0"/>
        <v>0</v>
      </c>
      <c r="Z12" s="994">
        <v>13</v>
      </c>
      <c r="AA12" s="3002"/>
      <c r="AB12" s="3462"/>
    </row>
    <row r="13" spans="1:28" s="473" customFormat="1" ht="15.75" customHeight="1">
      <c r="A13" s="979"/>
      <c r="B13" s="4671" t="s">
        <v>9870</v>
      </c>
      <c r="C13" s="477" t="s">
        <v>731</v>
      </c>
      <c r="D13" s="477">
        <v>3</v>
      </c>
      <c r="E13" s="743">
        <v>0</v>
      </c>
      <c r="T13" s="413" t="s">
        <v>9584</v>
      </c>
      <c r="U13" s="420"/>
      <c r="V13" s="249"/>
      <c r="W13" s="979"/>
      <c r="X13" s="3005"/>
      <c r="Y13" s="3438">
        <f t="shared" si="0"/>
        <v>0</v>
      </c>
      <c r="Z13" s="994">
        <v>13</v>
      </c>
      <c r="AA13" s="3002"/>
      <c r="AB13" s="3462"/>
    </row>
    <row r="14" spans="1:28" s="473" customFormat="1" ht="35.1" customHeight="1">
      <c r="A14" s="979"/>
      <c r="B14" s="4671" t="s">
        <v>9872</v>
      </c>
      <c r="C14" s="477" t="s">
        <v>731</v>
      </c>
      <c r="D14" s="477">
        <v>3</v>
      </c>
      <c r="E14" s="743">
        <v>0.442</v>
      </c>
      <c r="T14" s="105" t="s">
        <v>9585</v>
      </c>
      <c r="U14" s="420"/>
      <c r="V14" s="106"/>
      <c r="W14" s="979"/>
      <c r="X14" s="3005"/>
      <c r="Y14" s="3438">
        <f t="shared" si="0"/>
        <v>0</v>
      </c>
      <c r="Z14" s="994">
        <v>13</v>
      </c>
      <c r="AA14" s="3002"/>
      <c r="AB14" s="3462"/>
    </row>
    <row r="15" spans="1:28" s="473" customFormat="1" ht="27.6" customHeight="1" thickBot="1">
      <c r="A15" s="3143"/>
      <c r="B15" s="203" t="s">
        <v>9873</v>
      </c>
      <c r="C15" s="478" t="s">
        <v>731</v>
      </c>
      <c r="D15" s="478">
        <v>3</v>
      </c>
      <c r="E15" s="741">
        <v>0</v>
      </c>
      <c r="T15" s="140" t="s">
        <v>9586</v>
      </c>
      <c r="U15" s="420"/>
      <c r="V15" s="116"/>
      <c r="W15" s="979"/>
      <c r="X15" s="3005"/>
      <c r="Y15" s="3438">
        <f t="shared" si="0"/>
        <v>0</v>
      </c>
      <c r="Z15" s="994">
        <v>13</v>
      </c>
      <c r="AA15" s="3002"/>
      <c r="AB15" s="3462"/>
    </row>
    <row r="16" spans="1:28" s="473" customFormat="1" ht="15.75" customHeight="1" thickTop="1" thickBot="1">
      <c r="A16" s="979"/>
      <c r="B16" s="147"/>
      <c r="C16" s="479"/>
      <c r="D16" s="479"/>
      <c r="E16" s="479"/>
      <c r="T16" s="99"/>
      <c r="U16" s="420"/>
      <c r="V16" s="313"/>
      <c r="W16" s="979"/>
      <c r="X16" s="3005"/>
      <c r="Y16" s="3438">
        <f t="shared" si="0"/>
        <v>0</v>
      </c>
      <c r="Z16" s="994">
        <v>16</v>
      </c>
      <c r="AA16" s="3002"/>
      <c r="AB16" s="3462"/>
    </row>
    <row r="17" spans="1:28" s="473" customFormat="1" ht="15.75" customHeight="1" thickTop="1" thickBot="1">
      <c r="A17" s="979"/>
      <c r="B17" s="168" t="s">
        <v>9588</v>
      </c>
      <c r="T17" s="420"/>
      <c r="U17" s="420"/>
      <c r="V17" s="420"/>
      <c r="W17" s="979"/>
      <c r="X17" s="3005"/>
      <c r="Y17" s="3438">
        <f t="shared" si="0"/>
        <v>0</v>
      </c>
      <c r="Z17" s="994">
        <v>16</v>
      </c>
      <c r="AA17" s="3002"/>
      <c r="AB17" s="3462"/>
    </row>
    <row r="18" spans="1:28" s="473" customFormat="1" ht="15.75" customHeight="1" thickTop="1" thickBot="1">
      <c r="A18" s="3143"/>
      <c r="B18" s="207" t="s">
        <v>9871</v>
      </c>
      <c r="C18" s="728" t="s">
        <v>731</v>
      </c>
      <c r="D18" s="728">
        <v>3</v>
      </c>
      <c r="E18" s="4883">
        <v>4.5999999999999999E-2</v>
      </c>
      <c r="T18" s="415" t="s">
        <v>9587</v>
      </c>
      <c r="U18" s="420"/>
      <c r="V18" s="727"/>
      <c r="W18" s="979"/>
      <c r="X18" s="3005"/>
      <c r="Y18" s="3438">
        <f t="shared" si="0"/>
        <v>0</v>
      </c>
      <c r="Z18" s="994">
        <v>13</v>
      </c>
      <c r="AA18" s="3002"/>
      <c r="AB18" s="3462"/>
    </row>
    <row r="19" spans="1:28" s="473" customFormat="1" ht="15.75" customHeight="1" thickTop="1">
      <c r="A19" s="980"/>
      <c r="B19" s="147"/>
      <c r="C19" s="479"/>
      <c r="D19" s="479"/>
      <c r="E19" s="3590"/>
      <c r="T19" s="52"/>
      <c r="U19" s="420"/>
      <c r="V19" s="3589"/>
      <c r="W19" s="979"/>
      <c r="X19" s="3005"/>
      <c r="Y19" s="3438">
        <f t="shared" si="0"/>
        <v>0</v>
      </c>
      <c r="Z19" s="994">
        <v>16</v>
      </c>
      <c r="AA19" s="3002"/>
      <c r="AB19" s="3462"/>
    </row>
    <row r="20" spans="1:28" ht="15.75" customHeight="1" thickBot="1">
      <c r="B20" s="420"/>
      <c r="C20" s="4119">
        <v>1</v>
      </c>
      <c r="D20" s="4119">
        <v>2</v>
      </c>
      <c r="E20" s="4119">
        <v>3</v>
      </c>
      <c r="F20" s="4119">
        <v>4</v>
      </c>
      <c r="G20" s="4119">
        <v>5</v>
      </c>
      <c r="H20" s="4119">
        <v>6</v>
      </c>
      <c r="I20" s="4119">
        <v>7</v>
      </c>
      <c r="J20" s="4119">
        <v>8</v>
      </c>
      <c r="K20" s="4119">
        <v>9</v>
      </c>
      <c r="L20" s="4119">
        <v>10</v>
      </c>
      <c r="M20" s="4119">
        <v>11</v>
      </c>
      <c r="N20" s="4119">
        <v>12</v>
      </c>
      <c r="O20" s="4119">
        <v>13</v>
      </c>
      <c r="P20" s="4119">
        <v>14</v>
      </c>
      <c r="Q20" s="4119">
        <v>16</v>
      </c>
      <c r="R20" s="4119">
        <v>17</v>
      </c>
      <c r="S20" s="473"/>
      <c r="T20" s="420"/>
      <c r="U20" s="420"/>
      <c r="V20" s="420"/>
      <c r="Y20" s="3438">
        <f t="shared" si="0"/>
        <v>0</v>
      </c>
      <c r="Z20" s="994">
        <v>0</v>
      </c>
    </row>
    <row r="21" spans="1:28" ht="126" customHeight="1" thickTop="1" thickBot="1">
      <c r="A21" s="3143" t="s">
        <v>1332</v>
      </c>
      <c r="B21" s="197" t="s">
        <v>717</v>
      </c>
      <c r="C21" s="198" t="s">
        <v>718</v>
      </c>
      <c r="D21" s="198" t="s">
        <v>719</v>
      </c>
      <c r="E21" s="198" t="s">
        <v>9589</v>
      </c>
      <c r="F21" s="198" t="s">
        <v>9590</v>
      </c>
      <c r="G21" s="198" t="s">
        <v>9591</v>
      </c>
      <c r="H21" s="198" t="s">
        <v>9592</v>
      </c>
      <c r="I21" s="198" t="s">
        <v>9593</v>
      </c>
      <c r="J21" s="198" t="s">
        <v>9594</v>
      </c>
      <c r="K21" s="198" t="s">
        <v>9595</v>
      </c>
      <c r="L21" s="198" t="s">
        <v>9593</v>
      </c>
      <c r="M21" s="198" t="s">
        <v>9596</v>
      </c>
      <c r="N21" s="198" t="s">
        <v>9597</v>
      </c>
      <c r="O21" s="747" t="s">
        <v>9598</v>
      </c>
      <c r="P21" s="747" t="s">
        <v>9599</v>
      </c>
      <c r="Q21" s="747" t="s">
        <v>9600</v>
      </c>
      <c r="R21" s="199" t="s">
        <v>9601</v>
      </c>
      <c r="S21" s="473"/>
      <c r="T21" s="420"/>
      <c r="U21" s="420"/>
      <c r="V21" s="420"/>
      <c r="Y21" s="3438">
        <f t="shared" si="0"/>
        <v>0</v>
      </c>
      <c r="Z21" s="994">
        <v>0</v>
      </c>
    </row>
    <row r="22" spans="1:28" ht="15.75" customHeight="1" thickTop="1" thickBot="1">
      <c r="B22" s="420"/>
      <c r="C22" s="420"/>
      <c r="D22" s="420"/>
      <c r="E22" s="420"/>
      <c r="F22" s="420"/>
      <c r="G22" s="420"/>
      <c r="H22" s="420"/>
      <c r="I22" s="420"/>
      <c r="J22" s="420"/>
      <c r="K22" s="420"/>
      <c r="L22" s="420"/>
      <c r="M22" s="420"/>
      <c r="N22" s="420"/>
      <c r="O22" s="420"/>
      <c r="P22" s="420"/>
      <c r="Q22" s="420"/>
      <c r="R22" s="420"/>
      <c r="S22" s="760"/>
      <c r="T22" s="420"/>
      <c r="U22" s="420"/>
      <c r="V22" s="420"/>
      <c r="Y22" s="3438">
        <f t="shared" si="0"/>
        <v>0</v>
      </c>
      <c r="Z22" s="994">
        <v>16</v>
      </c>
    </row>
    <row r="23" spans="1:28" ht="15.75" customHeight="1" thickTop="1">
      <c r="A23" s="3143"/>
      <c r="B23" s="202" t="s">
        <v>10085</v>
      </c>
      <c r="C23" s="3726" t="s">
        <v>731</v>
      </c>
      <c r="D23" s="4122">
        <v>3</v>
      </c>
      <c r="E23" s="285">
        <v>1.44</v>
      </c>
      <c r="F23" s="285">
        <v>0</v>
      </c>
      <c r="G23" s="285">
        <v>1.0060312499999999</v>
      </c>
      <c r="H23" s="285">
        <v>0</v>
      </c>
      <c r="I23" s="483">
        <f t="shared" ref="I23:I37" si="1">IFERROR(H23-G23,0)</f>
        <v>-1.0060312499999999</v>
      </c>
      <c r="J23" s="285">
        <v>1.0060312499999999</v>
      </c>
      <c r="K23" s="285">
        <v>0</v>
      </c>
      <c r="L23" s="483">
        <f t="shared" ref="L23:L37" si="2">IFERROR(K23-J23,0)</f>
        <v>-1.0060312499999999</v>
      </c>
      <c r="M23" s="285">
        <v>1.44</v>
      </c>
      <c r="N23" s="285">
        <v>0</v>
      </c>
      <c r="O23" s="761">
        <v>0</v>
      </c>
      <c r="P23" s="761">
        <v>0</v>
      </c>
      <c r="Q23" s="761">
        <v>0</v>
      </c>
      <c r="R23" s="286">
        <v>0</v>
      </c>
      <c r="S23" s="473"/>
      <c r="T23" s="98" t="s">
        <v>9955</v>
      </c>
      <c r="U23" s="420"/>
      <c r="V23" s="100"/>
      <c r="Y23" s="3438">
        <f t="shared" si="0"/>
        <v>0</v>
      </c>
      <c r="Z23" s="994">
        <v>0</v>
      </c>
    </row>
    <row r="24" spans="1:28" ht="15.75" customHeight="1">
      <c r="B24" s="205" t="s">
        <v>10086</v>
      </c>
      <c r="C24" s="3727" t="s">
        <v>731</v>
      </c>
      <c r="D24" s="4123">
        <v>3</v>
      </c>
      <c r="E24" s="287">
        <v>1.3140000000000001</v>
      </c>
      <c r="F24" s="287">
        <v>0</v>
      </c>
      <c r="G24" s="287">
        <v>0.99224999999999997</v>
      </c>
      <c r="H24" s="287">
        <v>0</v>
      </c>
      <c r="I24" s="485">
        <f t="shared" si="1"/>
        <v>-0.99224999999999997</v>
      </c>
      <c r="J24" s="287">
        <v>0.99224999999999997</v>
      </c>
      <c r="K24" s="287">
        <v>0</v>
      </c>
      <c r="L24" s="485">
        <f t="shared" si="2"/>
        <v>-0.99224999999999997</v>
      </c>
      <c r="M24" s="287">
        <v>1.3140000000000001</v>
      </c>
      <c r="N24" s="287">
        <v>0</v>
      </c>
      <c r="O24" s="762">
        <v>0</v>
      </c>
      <c r="P24" s="762">
        <v>0</v>
      </c>
      <c r="Q24" s="762">
        <v>0</v>
      </c>
      <c r="R24" s="288">
        <v>0</v>
      </c>
      <c r="S24" s="473"/>
      <c r="T24" s="105" t="s">
        <v>9602</v>
      </c>
      <c r="U24" s="420"/>
      <c r="V24" s="106"/>
      <c r="Y24" s="3438">
        <f t="shared" si="0"/>
        <v>0</v>
      </c>
      <c r="Z24" s="994">
        <v>0</v>
      </c>
    </row>
    <row r="25" spans="1:28" ht="15.75" customHeight="1">
      <c r="B25" s="205" t="s">
        <v>9604</v>
      </c>
      <c r="C25" s="3727" t="s">
        <v>731</v>
      </c>
      <c r="D25" s="4123">
        <v>3</v>
      </c>
      <c r="E25" s="287"/>
      <c r="F25" s="287"/>
      <c r="G25" s="287"/>
      <c r="H25" s="287"/>
      <c r="I25" s="485">
        <f t="shared" si="1"/>
        <v>0</v>
      </c>
      <c r="J25" s="287"/>
      <c r="K25" s="287"/>
      <c r="L25" s="485">
        <f t="shared" si="2"/>
        <v>0</v>
      </c>
      <c r="M25" s="287"/>
      <c r="N25" s="287"/>
      <c r="O25" s="762"/>
      <c r="P25" s="762"/>
      <c r="Q25" s="762"/>
      <c r="R25" s="288"/>
      <c r="S25" s="473"/>
      <c r="T25" s="105" t="s">
        <v>9603</v>
      </c>
      <c r="U25" s="420"/>
      <c r="V25" s="106"/>
      <c r="Y25" s="3438" t="str">
        <f t="shared" si="0"/>
        <v>Please complete all cells in row</v>
      </c>
      <c r="Z25" s="994">
        <v>0</v>
      </c>
    </row>
    <row r="26" spans="1:28" ht="15.75" customHeight="1">
      <c r="B26" s="205" t="s">
        <v>9606</v>
      </c>
      <c r="C26" s="3727" t="s">
        <v>731</v>
      </c>
      <c r="D26" s="4123">
        <v>3</v>
      </c>
      <c r="E26" s="287"/>
      <c r="F26" s="287"/>
      <c r="G26" s="287"/>
      <c r="H26" s="287"/>
      <c r="I26" s="485">
        <f t="shared" si="1"/>
        <v>0</v>
      </c>
      <c r="J26" s="287"/>
      <c r="K26" s="287"/>
      <c r="L26" s="485">
        <f t="shared" si="2"/>
        <v>0</v>
      </c>
      <c r="M26" s="287"/>
      <c r="N26" s="287"/>
      <c r="O26" s="762"/>
      <c r="P26" s="762"/>
      <c r="Q26" s="762"/>
      <c r="R26" s="288"/>
      <c r="S26" s="473"/>
      <c r="T26" s="105" t="s">
        <v>9605</v>
      </c>
      <c r="U26" s="420"/>
      <c r="V26" s="106"/>
      <c r="Y26" s="3438" t="str">
        <f t="shared" si="0"/>
        <v>Please complete all cells in row</v>
      </c>
      <c r="Z26" s="994">
        <v>0</v>
      </c>
    </row>
    <row r="27" spans="1:28" ht="15.75" customHeight="1">
      <c r="B27" s="205" t="s">
        <v>9608</v>
      </c>
      <c r="C27" s="3727" t="s">
        <v>731</v>
      </c>
      <c r="D27" s="4123">
        <v>3</v>
      </c>
      <c r="E27" s="287"/>
      <c r="F27" s="287"/>
      <c r="G27" s="287"/>
      <c r="H27" s="287"/>
      <c r="I27" s="485">
        <f t="shared" si="1"/>
        <v>0</v>
      </c>
      <c r="J27" s="287"/>
      <c r="K27" s="287"/>
      <c r="L27" s="485">
        <f t="shared" si="2"/>
        <v>0</v>
      </c>
      <c r="M27" s="287"/>
      <c r="N27" s="287"/>
      <c r="O27" s="762"/>
      <c r="P27" s="762"/>
      <c r="Q27" s="762"/>
      <c r="R27" s="288"/>
      <c r="S27" s="473"/>
      <c r="T27" s="105" t="s">
        <v>9607</v>
      </c>
      <c r="U27" s="420"/>
      <c r="V27" s="106"/>
      <c r="Y27" s="3438" t="str">
        <f t="shared" si="0"/>
        <v>Please complete all cells in row</v>
      </c>
      <c r="Z27" s="994">
        <v>0</v>
      </c>
    </row>
    <row r="28" spans="1:28" ht="15.75" customHeight="1">
      <c r="B28" s="205" t="s">
        <v>9610</v>
      </c>
      <c r="C28" s="3727" t="s">
        <v>731</v>
      </c>
      <c r="D28" s="4123">
        <v>3</v>
      </c>
      <c r="E28" s="287"/>
      <c r="F28" s="287"/>
      <c r="G28" s="287"/>
      <c r="H28" s="287"/>
      <c r="I28" s="485">
        <f t="shared" si="1"/>
        <v>0</v>
      </c>
      <c r="J28" s="287"/>
      <c r="K28" s="287"/>
      <c r="L28" s="485">
        <f t="shared" si="2"/>
        <v>0</v>
      </c>
      <c r="M28" s="287"/>
      <c r="N28" s="287"/>
      <c r="O28" s="762"/>
      <c r="P28" s="762"/>
      <c r="Q28" s="762"/>
      <c r="R28" s="288"/>
      <c r="S28" s="473"/>
      <c r="T28" s="105" t="s">
        <v>9609</v>
      </c>
      <c r="U28" s="420"/>
      <c r="V28" s="106"/>
      <c r="Y28" s="3438" t="str">
        <f t="shared" si="0"/>
        <v>Please complete all cells in row</v>
      </c>
      <c r="Z28" s="994">
        <v>0</v>
      </c>
    </row>
    <row r="29" spans="1:28" ht="15.75" customHeight="1">
      <c r="B29" s="205" t="s">
        <v>9612</v>
      </c>
      <c r="C29" s="3727" t="s">
        <v>731</v>
      </c>
      <c r="D29" s="4123">
        <v>3</v>
      </c>
      <c r="E29" s="287"/>
      <c r="F29" s="287"/>
      <c r="G29" s="287"/>
      <c r="H29" s="287"/>
      <c r="I29" s="485">
        <f t="shared" si="1"/>
        <v>0</v>
      </c>
      <c r="J29" s="287"/>
      <c r="K29" s="287"/>
      <c r="L29" s="485">
        <f t="shared" si="2"/>
        <v>0</v>
      </c>
      <c r="M29" s="287"/>
      <c r="N29" s="287"/>
      <c r="O29" s="762"/>
      <c r="P29" s="762"/>
      <c r="Q29" s="762"/>
      <c r="R29" s="288"/>
      <c r="S29" s="473"/>
      <c r="T29" s="105" t="s">
        <v>9611</v>
      </c>
      <c r="U29" s="420"/>
      <c r="V29" s="106"/>
      <c r="Y29" s="3438" t="str">
        <f t="shared" si="0"/>
        <v>Please complete all cells in row</v>
      </c>
      <c r="Z29" s="994">
        <v>0</v>
      </c>
    </row>
    <row r="30" spans="1:28" ht="15.75" customHeight="1">
      <c r="B30" s="205" t="s">
        <v>9614</v>
      </c>
      <c r="C30" s="3727" t="s">
        <v>731</v>
      </c>
      <c r="D30" s="4123">
        <v>3</v>
      </c>
      <c r="E30" s="287"/>
      <c r="F30" s="287"/>
      <c r="G30" s="287"/>
      <c r="H30" s="287"/>
      <c r="I30" s="485">
        <f t="shared" si="1"/>
        <v>0</v>
      </c>
      <c r="J30" s="287"/>
      <c r="K30" s="287"/>
      <c r="L30" s="485">
        <f t="shared" si="2"/>
        <v>0</v>
      </c>
      <c r="M30" s="287"/>
      <c r="N30" s="287"/>
      <c r="O30" s="762"/>
      <c r="P30" s="762"/>
      <c r="Q30" s="762"/>
      <c r="R30" s="288"/>
      <c r="S30" s="473"/>
      <c r="T30" s="105" t="s">
        <v>9613</v>
      </c>
      <c r="U30" s="420"/>
      <c r="V30" s="106"/>
      <c r="Y30" s="3438" t="str">
        <f t="shared" si="0"/>
        <v>Please complete all cells in row</v>
      </c>
      <c r="Z30" s="994">
        <v>0</v>
      </c>
    </row>
    <row r="31" spans="1:28" ht="15.75" customHeight="1">
      <c r="B31" s="205" t="s">
        <v>9616</v>
      </c>
      <c r="C31" s="3727" t="s">
        <v>731</v>
      </c>
      <c r="D31" s="4123">
        <v>3</v>
      </c>
      <c r="E31" s="287"/>
      <c r="F31" s="287"/>
      <c r="G31" s="287"/>
      <c r="H31" s="287"/>
      <c r="I31" s="485">
        <f t="shared" si="1"/>
        <v>0</v>
      </c>
      <c r="J31" s="287"/>
      <c r="K31" s="287"/>
      <c r="L31" s="485">
        <f t="shared" si="2"/>
        <v>0</v>
      </c>
      <c r="M31" s="287"/>
      <c r="N31" s="287"/>
      <c r="O31" s="762"/>
      <c r="P31" s="762"/>
      <c r="Q31" s="762"/>
      <c r="R31" s="288"/>
      <c r="S31" s="473"/>
      <c r="T31" s="105" t="s">
        <v>9615</v>
      </c>
      <c r="U31" s="420"/>
      <c r="V31" s="106"/>
      <c r="Y31" s="3438" t="str">
        <f t="shared" si="0"/>
        <v>Please complete all cells in row</v>
      </c>
      <c r="Z31" s="994">
        <v>0</v>
      </c>
    </row>
    <row r="32" spans="1:28" ht="15.75" customHeight="1">
      <c r="B32" s="205" t="s">
        <v>9618</v>
      </c>
      <c r="C32" s="3727" t="s">
        <v>731</v>
      </c>
      <c r="D32" s="4123">
        <v>3</v>
      </c>
      <c r="E32" s="287"/>
      <c r="F32" s="287"/>
      <c r="G32" s="287"/>
      <c r="H32" s="287"/>
      <c r="I32" s="485">
        <f t="shared" si="1"/>
        <v>0</v>
      </c>
      <c r="J32" s="287"/>
      <c r="K32" s="287"/>
      <c r="L32" s="485">
        <f t="shared" si="2"/>
        <v>0</v>
      </c>
      <c r="M32" s="287"/>
      <c r="N32" s="287"/>
      <c r="O32" s="762"/>
      <c r="P32" s="762"/>
      <c r="Q32" s="762"/>
      <c r="R32" s="288"/>
      <c r="S32" s="473"/>
      <c r="T32" s="105" t="s">
        <v>9617</v>
      </c>
      <c r="U32" s="420"/>
      <c r="V32" s="106"/>
      <c r="Y32" s="3438" t="str">
        <f t="shared" si="0"/>
        <v>Please complete all cells in row</v>
      </c>
      <c r="Z32" s="994">
        <v>0</v>
      </c>
    </row>
    <row r="33" spans="1:26" ht="15.75" customHeight="1">
      <c r="B33" s="205" t="s">
        <v>9620</v>
      </c>
      <c r="C33" s="3727" t="s">
        <v>731</v>
      </c>
      <c r="D33" s="4123">
        <v>3</v>
      </c>
      <c r="E33" s="287"/>
      <c r="F33" s="287"/>
      <c r="G33" s="287"/>
      <c r="H33" s="287"/>
      <c r="I33" s="485">
        <f t="shared" si="1"/>
        <v>0</v>
      </c>
      <c r="J33" s="287"/>
      <c r="K33" s="287"/>
      <c r="L33" s="485">
        <f t="shared" si="2"/>
        <v>0</v>
      </c>
      <c r="M33" s="287"/>
      <c r="N33" s="287"/>
      <c r="O33" s="762"/>
      <c r="P33" s="762"/>
      <c r="Q33" s="762"/>
      <c r="R33" s="288"/>
      <c r="S33" s="473"/>
      <c r="T33" s="105" t="s">
        <v>9619</v>
      </c>
      <c r="U33" s="420"/>
      <c r="V33" s="106"/>
      <c r="Y33" s="3438" t="str">
        <f t="shared" si="0"/>
        <v>Please complete all cells in row</v>
      </c>
      <c r="Z33" s="994">
        <v>0</v>
      </c>
    </row>
    <row r="34" spans="1:26" ht="15.75" customHeight="1">
      <c r="B34" s="205" t="s">
        <v>9622</v>
      </c>
      <c r="C34" s="3727" t="s">
        <v>731</v>
      </c>
      <c r="D34" s="4123">
        <v>3</v>
      </c>
      <c r="E34" s="287"/>
      <c r="F34" s="287"/>
      <c r="G34" s="287"/>
      <c r="H34" s="287"/>
      <c r="I34" s="485">
        <f t="shared" si="1"/>
        <v>0</v>
      </c>
      <c r="J34" s="287"/>
      <c r="K34" s="287"/>
      <c r="L34" s="485">
        <f t="shared" si="2"/>
        <v>0</v>
      </c>
      <c r="M34" s="287"/>
      <c r="N34" s="287"/>
      <c r="O34" s="762"/>
      <c r="P34" s="762"/>
      <c r="Q34" s="762"/>
      <c r="R34" s="288"/>
      <c r="S34" s="473"/>
      <c r="T34" s="105" t="s">
        <v>9621</v>
      </c>
      <c r="U34" s="420"/>
      <c r="V34" s="106"/>
      <c r="Y34" s="3438" t="str">
        <f t="shared" si="0"/>
        <v>Please complete all cells in row</v>
      </c>
      <c r="Z34" s="994">
        <v>0</v>
      </c>
    </row>
    <row r="35" spans="1:26" ht="15.75" customHeight="1">
      <c r="B35" s="205" t="s">
        <v>9624</v>
      </c>
      <c r="C35" s="3727" t="s">
        <v>731</v>
      </c>
      <c r="D35" s="4123">
        <v>3</v>
      </c>
      <c r="E35" s="287"/>
      <c r="F35" s="287"/>
      <c r="G35" s="287"/>
      <c r="H35" s="287"/>
      <c r="I35" s="485">
        <f t="shared" si="1"/>
        <v>0</v>
      </c>
      <c r="J35" s="287"/>
      <c r="K35" s="287"/>
      <c r="L35" s="485">
        <f t="shared" si="2"/>
        <v>0</v>
      </c>
      <c r="M35" s="287"/>
      <c r="N35" s="287"/>
      <c r="O35" s="762"/>
      <c r="P35" s="762"/>
      <c r="Q35" s="762"/>
      <c r="R35" s="288"/>
      <c r="S35" s="473"/>
      <c r="T35" s="105" t="s">
        <v>9623</v>
      </c>
      <c r="U35" s="420"/>
      <c r="V35" s="106"/>
      <c r="Y35" s="3438" t="str">
        <f t="shared" si="0"/>
        <v>Please complete all cells in row</v>
      </c>
      <c r="Z35" s="994">
        <v>0</v>
      </c>
    </row>
    <row r="36" spans="1:26" ht="15.75" customHeight="1">
      <c r="B36" s="205" t="s">
        <v>9626</v>
      </c>
      <c r="C36" s="3727" t="s">
        <v>731</v>
      </c>
      <c r="D36" s="4123">
        <v>3</v>
      </c>
      <c r="E36" s="287"/>
      <c r="F36" s="287"/>
      <c r="G36" s="287"/>
      <c r="H36" s="287"/>
      <c r="I36" s="485">
        <f t="shared" si="1"/>
        <v>0</v>
      </c>
      <c r="J36" s="287"/>
      <c r="K36" s="287"/>
      <c r="L36" s="485">
        <f t="shared" si="2"/>
        <v>0</v>
      </c>
      <c r="M36" s="287"/>
      <c r="N36" s="287"/>
      <c r="O36" s="762"/>
      <c r="P36" s="762"/>
      <c r="Q36" s="762"/>
      <c r="R36" s="288"/>
      <c r="S36" s="473"/>
      <c r="T36" s="105" t="s">
        <v>9625</v>
      </c>
      <c r="U36" s="420"/>
      <c r="V36" s="106"/>
      <c r="Y36" s="3438" t="str">
        <f t="shared" si="0"/>
        <v>Please complete all cells in row</v>
      </c>
      <c r="Z36" s="994">
        <v>0</v>
      </c>
    </row>
    <row r="37" spans="1:26" ht="15.75" customHeight="1">
      <c r="B37" s="205" t="s">
        <v>9628</v>
      </c>
      <c r="C37" s="3727" t="s">
        <v>731</v>
      </c>
      <c r="D37" s="4123">
        <v>3</v>
      </c>
      <c r="E37" s="287"/>
      <c r="F37" s="287"/>
      <c r="G37" s="287"/>
      <c r="H37" s="287"/>
      <c r="I37" s="485">
        <f t="shared" si="1"/>
        <v>0</v>
      </c>
      <c r="J37" s="287"/>
      <c r="K37" s="287"/>
      <c r="L37" s="485">
        <f t="shared" si="2"/>
        <v>0</v>
      </c>
      <c r="M37" s="287"/>
      <c r="N37" s="287"/>
      <c r="O37" s="762"/>
      <c r="P37" s="762"/>
      <c r="Q37" s="762"/>
      <c r="R37" s="288"/>
      <c r="S37" s="473"/>
      <c r="T37" s="105" t="s">
        <v>9627</v>
      </c>
      <c r="U37" s="420"/>
      <c r="V37" s="106"/>
      <c r="Y37" s="3438" t="str">
        <f t="shared" si="0"/>
        <v>Please complete all cells in row</v>
      </c>
      <c r="Z37" s="994">
        <v>0</v>
      </c>
    </row>
    <row r="38" spans="1:26" ht="15.75" customHeight="1" thickBot="1">
      <c r="A38" s="3143"/>
      <c r="B38" s="206" t="s">
        <v>858</v>
      </c>
      <c r="C38" s="3728" t="s">
        <v>731</v>
      </c>
      <c r="D38" s="4124">
        <v>3</v>
      </c>
      <c r="E38" s="482">
        <f t="shared" ref="E38" si="3">IFERROR(SUM(E23:E37),0)</f>
        <v>2.754</v>
      </c>
      <c r="F38" s="482">
        <f>IFERROR(SUM(F23:F37),0)</f>
        <v>0</v>
      </c>
      <c r="G38" s="482">
        <f t="shared" ref="G38:N38" si="4">IFERROR(SUM(G23:G37),0)</f>
        <v>1.9982812499999998</v>
      </c>
      <c r="H38" s="482">
        <f t="shared" si="4"/>
        <v>0</v>
      </c>
      <c r="I38" s="482">
        <f t="shared" si="4"/>
        <v>-1.9982812499999998</v>
      </c>
      <c r="J38" s="482">
        <f t="shared" si="4"/>
        <v>1.9982812499999998</v>
      </c>
      <c r="K38" s="482">
        <f t="shared" si="4"/>
        <v>0</v>
      </c>
      <c r="L38" s="482">
        <f t="shared" si="4"/>
        <v>-1.9982812499999998</v>
      </c>
      <c r="M38" s="482">
        <f t="shared" si="4"/>
        <v>2.754</v>
      </c>
      <c r="N38" s="482">
        <f t="shared" si="4"/>
        <v>0</v>
      </c>
      <c r="O38" s="482">
        <f>IFERROR(SUM(O23:O37),0)</f>
        <v>0</v>
      </c>
      <c r="P38" s="482">
        <f t="shared" ref="P38" si="5">IFERROR(SUM(P23:P37),0)</f>
        <v>0</v>
      </c>
      <c r="Q38" s="482">
        <f>IFERROR(SUM(Q23:Q37),0)</f>
        <v>0</v>
      </c>
      <c r="R38" s="487">
        <f>IFERROR(SUM(R23:R37),0)</f>
        <v>0</v>
      </c>
      <c r="S38" s="473"/>
      <c r="T38" s="140" t="s">
        <v>9629</v>
      </c>
      <c r="U38" s="420"/>
      <c r="V38" s="116"/>
      <c r="Y38" s="3438">
        <f t="shared" si="0"/>
        <v>0</v>
      </c>
      <c r="Z38" s="994">
        <v>0</v>
      </c>
    </row>
    <row r="39" spans="1:26" ht="16.2" thickTop="1">
      <c r="B39" s="420"/>
      <c r="C39" s="479"/>
      <c r="D39" s="479"/>
      <c r="E39" s="479"/>
      <c r="F39" s="420"/>
      <c r="G39" s="420"/>
      <c r="H39" s="420"/>
      <c r="I39" s="420"/>
      <c r="J39" s="420"/>
      <c r="K39" s="420"/>
      <c r="L39" s="420"/>
      <c r="M39" s="420"/>
      <c r="N39" s="420"/>
      <c r="O39" s="420"/>
      <c r="P39" s="420"/>
      <c r="Q39" s="420"/>
      <c r="R39" s="420"/>
      <c r="S39" s="473"/>
      <c r="T39" s="420"/>
      <c r="U39" s="420"/>
      <c r="W39" s="980" t="s">
        <v>775</v>
      </c>
    </row>
    <row r="40" spans="1:26" ht="15.6">
      <c r="B40" s="420"/>
      <c r="C40" s="479"/>
      <c r="D40" s="479"/>
      <c r="E40" s="479"/>
      <c r="F40" s="420"/>
      <c r="G40" s="420"/>
      <c r="H40" s="420"/>
      <c r="I40" s="420"/>
      <c r="J40" s="420"/>
      <c r="K40" s="420"/>
      <c r="L40" s="420"/>
      <c r="M40" s="420"/>
      <c r="N40" s="420"/>
      <c r="O40" s="420"/>
      <c r="P40" s="420"/>
      <c r="Q40" s="420"/>
      <c r="R40" s="420"/>
      <c r="S40" s="473"/>
      <c r="T40" s="420"/>
      <c r="U40" s="420"/>
      <c r="V40" s="420"/>
    </row>
    <row r="41" spans="1:26" ht="15.6">
      <c r="B41" s="420"/>
      <c r="C41" s="479"/>
      <c r="D41" s="479"/>
      <c r="E41" s="479"/>
      <c r="F41" s="420"/>
      <c r="G41" s="420"/>
      <c r="H41" s="420"/>
      <c r="I41" s="420"/>
      <c r="J41" s="420"/>
      <c r="K41" s="420"/>
      <c r="L41" s="420"/>
      <c r="M41" s="420"/>
      <c r="N41" s="420"/>
      <c r="O41" s="420"/>
      <c r="P41" s="420"/>
      <c r="Q41" s="420"/>
      <c r="R41" s="420"/>
      <c r="S41" s="473"/>
      <c r="T41" s="420"/>
      <c r="U41" s="420"/>
      <c r="V41" s="420"/>
    </row>
    <row r="42" spans="1:26" ht="15.6">
      <c r="B42" s="420"/>
      <c r="C42" s="479"/>
      <c r="D42" s="479"/>
      <c r="E42" s="479"/>
      <c r="F42" s="420"/>
      <c r="G42" s="420"/>
      <c r="H42" s="420"/>
      <c r="I42" s="420"/>
      <c r="J42" s="420"/>
      <c r="K42" s="420"/>
      <c r="L42" s="420"/>
      <c r="M42" s="420"/>
      <c r="N42" s="420"/>
      <c r="O42" s="420"/>
      <c r="P42" s="420"/>
      <c r="Q42" s="420"/>
      <c r="R42" s="420"/>
      <c r="S42" s="473"/>
      <c r="T42" s="420"/>
      <c r="U42" s="420"/>
      <c r="V42" s="420"/>
    </row>
    <row r="43" spans="1:26" ht="15">
      <c r="B43" s="420"/>
      <c r="C43" s="479"/>
      <c r="D43" s="479"/>
      <c r="E43" s="479"/>
      <c r="F43" s="420"/>
      <c r="G43" s="420"/>
      <c r="H43" s="420"/>
      <c r="I43" s="420"/>
      <c r="J43" s="420"/>
      <c r="K43" s="420"/>
      <c r="L43" s="420"/>
      <c r="M43" s="420"/>
      <c r="N43" s="420"/>
      <c r="O43" s="420"/>
      <c r="P43" s="420"/>
      <c r="Q43" s="420"/>
      <c r="R43" s="420"/>
      <c r="S43" s="420"/>
      <c r="T43" s="420"/>
      <c r="U43" s="420"/>
      <c r="V43" s="420"/>
    </row>
  </sheetData>
  <sheetProtection formatColumns="0" formatRows="0"/>
  <mergeCells count="1">
    <mergeCell ref="B3:V3"/>
  </mergeCells>
  <phoneticPr fontId="35" type="noConversion"/>
  <conditionalFormatting sqref="Y6:Y38">
    <cfRule type="cellIs" dxfId="2" priority="1" operator="equal">
      <formula>0</formula>
    </cfRule>
  </conditionalFormatting>
  <dataValidations count="1">
    <dataValidation type="custom" allowBlank="1" showErrorMessage="1" errorTitle="Input Error" error="Please enter a numeric value." sqref="E8 I24:J38 H38 H24 L24:O38" xr:uid="{097D55D1-8277-448E-8FBF-E4B862DEF538}">
      <formula1>ISNUMBER(E8)</formula1>
    </dataValidation>
  </dataValidations>
  <pageMargins left="0.7" right="0.7" top="0.75" bottom="0.75" header="0.3" footer="0.3"/>
  <pageSetup paperSize="8" scale="34" fitToHeight="0" orientation="portrait" r:id="rId1"/>
  <headerFooter>
    <oddHeader>&amp;L&amp;F&amp;CSheet: &amp;A&amp;ROFFICIAL</oddHeader>
    <oddFooter>&amp;LPrinted on: &amp;D at &amp;T&amp;CPage &amp;P of &amp;N&amp;ROfwat</oddFooter>
  </headerFooter>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82F17C-48B6-4C89-B53F-B852FA8761EA}">
  <sheetPr codeName="Sheet85">
    <tabColor theme="1"/>
    <pageSetUpPr fitToPage="1"/>
  </sheetPr>
  <dimension ref="A1"/>
  <sheetViews>
    <sheetView workbookViewId="0"/>
  </sheetViews>
  <sheetFormatPr defaultColWidth="9" defaultRowHeight="13.8"/>
  <cols>
    <col min="1" max="1" width="1.19921875" style="980" customWidth="1"/>
  </cols>
  <sheetData>
    <row r="1" spans="1:1">
      <c r="A1" s="980" t="s">
        <v>713</v>
      </c>
    </row>
  </sheetData>
  <sheetProtection formatColumns="0" formatRows="0"/>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29B61-A868-4AB5-8E70-3E7A5D971742}">
  <sheetPr codeName="Sheet92">
    <tabColor theme="1"/>
    <pageSetUpPr fitToPage="1"/>
  </sheetPr>
  <dimension ref="A1"/>
  <sheetViews>
    <sheetView workbookViewId="0"/>
  </sheetViews>
  <sheetFormatPr defaultColWidth="9" defaultRowHeight="13.8"/>
  <cols>
    <col min="1" max="1" width="1.19921875" style="980" customWidth="1"/>
  </cols>
  <sheetData>
    <row r="1" spans="1:1">
      <c r="A1" s="980" t="s">
        <v>713</v>
      </c>
    </row>
  </sheetData>
  <sheetProtection formatColumns="0" formatRows="0"/>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72343-EAD4-452D-9C37-E9EBDBF747FD}">
  <sheetPr codeName="Sheet79">
    <pageSetUpPr fitToPage="1"/>
  </sheetPr>
  <dimension ref="A1:Q85"/>
  <sheetViews>
    <sheetView topLeftCell="B1" workbookViewId="0">
      <selection activeCell="E10" sqref="E10"/>
    </sheetView>
  </sheetViews>
  <sheetFormatPr defaultColWidth="9" defaultRowHeight="15.6"/>
  <cols>
    <col min="1" max="1" width="1.19921875" style="979" customWidth="1"/>
    <col min="2" max="2" width="84.09765625" style="64" customWidth="1"/>
    <col min="3" max="3" width="11.19921875" style="64" customWidth="1"/>
    <col min="4" max="4" width="5" style="64" bestFit="1" customWidth="1"/>
    <col min="5" max="7" width="16.09765625" style="64" customWidth="1"/>
    <col min="8" max="8" width="1.59765625" style="85" customWidth="1"/>
    <col min="9" max="9" width="16.09765625" style="85" customWidth="1"/>
    <col min="10" max="10" width="1.59765625" style="85" customWidth="1"/>
    <col min="11" max="11" width="28.69921875" style="85" customWidth="1"/>
    <col min="12" max="12" width="1.69921875" style="3137" customWidth="1"/>
    <col min="13" max="13" width="1.69921875" style="3002" customWidth="1"/>
    <col min="14" max="14" width="19.69921875" style="3002" bestFit="1" customWidth="1"/>
    <col min="15" max="15" width="1.69921875" style="995" customWidth="1"/>
    <col min="16" max="17" width="1.69921875" style="3002" customWidth="1"/>
    <col min="18" max="19" width="7.09765625" style="64" customWidth="1"/>
    <col min="20" max="16384" width="9" style="64"/>
  </cols>
  <sheetData>
    <row r="1" spans="1:17" s="165" customFormat="1" ht="23.25" customHeight="1">
      <c r="A1" s="979" t="s">
        <v>713</v>
      </c>
      <c r="B1" s="423" t="s">
        <v>9630</v>
      </c>
      <c r="C1" s="423"/>
      <c r="D1" s="423"/>
      <c r="E1" s="423"/>
      <c r="F1" s="423"/>
      <c r="G1" s="423"/>
      <c r="H1" s="256"/>
      <c r="I1" s="256"/>
      <c r="J1" s="256"/>
      <c r="K1" s="256"/>
      <c r="L1" s="3137"/>
      <c r="M1" s="3458"/>
      <c r="N1" s="3002"/>
      <c r="O1" s="1003"/>
      <c r="P1" s="3459"/>
      <c r="Q1" s="3459"/>
    </row>
    <row r="2" spans="1:17" s="165" customFormat="1" ht="23.25" customHeight="1">
      <c r="A2" s="979"/>
      <c r="B2" s="423" t="str">
        <f>SelectCompany!B4</f>
        <v>South Staffordshire Water</v>
      </c>
      <c r="C2" s="423"/>
      <c r="D2" s="227"/>
      <c r="E2" s="435"/>
      <c r="F2" s="435"/>
      <c r="G2" s="435"/>
      <c r="H2" s="256"/>
      <c r="I2" s="256"/>
      <c r="J2" s="256"/>
      <c r="K2" s="256"/>
      <c r="L2" s="3137"/>
      <c r="M2" s="3458"/>
      <c r="N2" s="3002"/>
      <c r="O2" s="1003"/>
      <c r="P2" s="3459"/>
      <c r="Q2" s="3459"/>
    </row>
    <row r="3" spans="1:17" s="144" customFormat="1" ht="36.75" customHeight="1">
      <c r="A3" s="979"/>
      <c r="B3" s="5145" t="s">
        <v>9631</v>
      </c>
      <c r="C3" s="5145"/>
      <c r="D3" s="5145"/>
      <c r="E3" s="5134"/>
      <c r="F3" s="5134"/>
      <c r="G3" s="5134"/>
      <c r="H3" s="5134"/>
      <c r="I3" s="5134"/>
      <c r="J3" s="5134"/>
      <c r="K3" s="5134"/>
      <c r="L3" s="3506"/>
      <c r="M3" s="3458"/>
      <c r="N3" s="3460" t="s">
        <v>716</v>
      </c>
      <c r="O3" s="1003"/>
      <c r="P3" s="3459"/>
      <c r="Q3" s="3139"/>
    </row>
    <row r="4" spans="1:17" ht="23.4" thickBot="1">
      <c r="B4" s="283"/>
      <c r="C4" s="283"/>
      <c r="D4" s="356"/>
      <c r="E4" s="436"/>
      <c r="F4" s="436"/>
      <c r="G4" s="436"/>
      <c r="H4" s="86"/>
      <c r="I4" s="86"/>
      <c r="J4" s="86"/>
      <c r="M4" s="3458"/>
      <c r="O4" s="1003"/>
      <c r="P4" s="3459"/>
    </row>
    <row r="5" spans="1:17" ht="16.2" thickTop="1">
      <c r="B5" s="5016" t="s">
        <v>717</v>
      </c>
      <c r="C5" s="5303" t="s">
        <v>1563</v>
      </c>
      <c r="D5" s="5303" t="s">
        <v>719</v>
      </c>
      <c r="E5" s="5007" t="s">
        <v>9874</v>
      </c>
      <c r="F5" s="5007"/>
      <c r="G5" s="5009"/>
      <c r="H5" s="86"/>
      <c r="I5" s="5077" t="s">
        <v>723</v>
      </c>
      <c r="J5" s="86"/>
      <c r="K5" s="5077" t="s">
        <v>724</v>
      </c>
      <c r="M5" s="3458"/>
      <c r="O5" s="1003"/>
      <c r="P5" s="3459"/>
    </row>
    <row r="6" spans="1:17" s="55" customFormat="1" ht="27.45" customHeight="1" thickBot="1">
      <c r="A6" s="979" t="s">
        <v>725</v>
      </c>
      <c r="B6" s="5017"/>
      <c r="C6" s="5410"/>
      <c r="D6" s="5410"/>
      <c r="E6" s="92" t="s">
        <v>1379</v>
      </c>
      <c r="F6" s="92" t="s">
        <v>1380</v>
      </c>
      <c r="G6" s="279" t="s">
        <v>858</v>
      </c>
      <c r="H6" s="86"/>
      <c r="I6" s="5079"/>
      <c r="J6" s="86"/>
      <c r="K6" s="5079"/>
      <c r="L6" s="3137"/>
      <c r="M6" s="3458"/>
      <c r="N6" s="3002"/>
      <c r="O6" s="1003"/>
      <c r="P6" s="3459"/>
      <c r="Q6" s="3002"/>
    </row>
    <row r="7" spans="1:17" s="55" customFormat="1" ht="16.8" thickTop="1" thickBot="1">
      <c r="A7" s="979" t="s">
        <v>729</v>
      </c>
      <c r="B7" s="182"/>
      <c r="C7" s="182"/>
      <c r="D7" s="46"/>
      <c r="E7" s="52"/>
      <c r="F7" s="52"/>
      <c r="G7" s="52"/>
      <c r="H7" s="86"/>
      <c r="I7" s="256"/>
      <c r="J7" s="86"/>
      <c r="L7" s="3137"/>
      <c r="M7" s="3458"/>
      <c r="N7" s="3461">
        <f t="shared" ref="N7:N38" si="0">IF( COUNTBLANK(E7:G7) = O7, 0, rngIncomplete )</f>
        <v>0</v>
      </c>
      <c r="O7" s="1003">
        <v>3</v>
      </c>
      <c r="P7" s="3459"/>
      <c r="Q7" s="3002"/>
    </row>
    <row r="8" spans="1:17" s="55" customFormat="1" ht="16.8" thickTop="1" thickBot="1">
      <c r="A8" s="979"/>
      <c r="B8" s="168" t="s">
        <v>1988</v>
      </c>
      <c r="E8" s="256"/>
      <c r="F8" s="256"/>
      <c r="G8" s="256"/>
      <c r="H8" s="86"/>
      <c r="I8" s="256"/>
      <c r="J8" s="86"/>
      <c r="L8" s="3137"/>
      <c r="M8" s="3458"/>
      <c r="N8" s="3461">
        <f t="shared" si="0"/>
        <v>0</v>
      </c>
      <c r="O8" s="1003">
        <v>3</v>
      </c>
      <c r="P8" s="3459"/>
      <c r="Q8" s="3002"/>
    </row>
    <row r="9" spans="1:17" s="55" customFormat="1" ht="16.2" thickTop="1">
      <c r="A9" s="979"/>
      <c r="B9" s="202" t="s">
        <v>9632</v>
      </c>
      <c r="C9" s="4690" t="s">
        <v>1990</v>
      </c>
      <c r="D9" s="125">
        <v>3</v>
      </c>
      <c r="E9" s="343">
        <v>19566.580000000002</v>
      </c>
      <c r="F9" s="343">
        <v>0</v>
      </c>
      <c r="G9" s="3955">
        <f>IFERROR(SUM(E9:F9),0)</f>
        <v>19566.580000000002</v>
      </c>
      <c r="H9" s="86"/>
      <c r="I9" s="412" t="s">
        <v>9633</v>
      </c>
      <c r="J9" s="86"/>
      <c r="K9" s="100"/>
      <c r="L9" s="3137"/>
      <c r="M9" s="3458"/>
      <c r="N9" s="3438">
        <f t="shared" si="0"/>
        <v>0</v>
      </c>
      <c r="O9" s="1003">
        <v>0</v>
      </c>
      <c r="P9" s="3459"/>
      <c r="Q9" s="3002"/>
    </row>
    <row r="10" spans="1:17" s="55" customFormat="1">
      <c r="A10" s="979"/>
      <c r="B10" s="205" t="s">
        <v>9634</v>
      </c>
      <c r="C10" s="4692" t="s">
        <v>1990</v>
      </c>
      <c r="D10" s="128">
        <v>3</v>
      </c>
      <c r="E10" s="344">
        <v>2451.3164999999999</v>
      </c>
      <c r="F10" s="344">
        <v>0</v>
      </c>
      <c r="G10" s="3956">
        <f t="shared" ref="G10:G11" si="1">IFERROR(SUM(E10:F10),0)</f>
        <v>2451.3164999999999</v>
      </c>
      <c r="H10" s="86"/>
      <c r="I10" s="413" t="s">
        <v>9635</v>
      </c>
      <c r="J10" s="86"/>
      <c r="K10" s="249"/>
      <c r="L10" s="3137"/>
      <c r="M10" s="3458"/>
      <c r="N10" s="3438">
        <f t="shared" si="0"/>
        <v>0</v>
      </c>
      <c r="O10" s="1003">
        <v>0</v>
      </c>
      <c r="P10" s="3459"/>
      <c r="Q10" s="3002"/>
    </row>
    <row r="11" spans="1:17" s="55" customFormat="1">
      <c r="A11" s="979"/>
      <c r="B11" s="205" t="s">
        <v>9636</v>
      </c>
      <c r="C11" s="4692" t="s">
        <v>1990</v>
      </c>
      <c r="D11" s="128">
        <v>3</v>
      </c>
      <c r="E11" s="344">
        <v>798.83169999999996</v>
      </c>
      <c r="F11" s="344">
        <v>0</v>
      </c>
      <c r="G11" s="3956">
        <f t="shared" si="1"/>
        <v>798.83169999999996</v>
      </c>
      <c r="H11" s="86"/>
      <c r="I11" s="413" t="s">
        <v>9637</v>
      </c>
      <c r="J11" s="86"/>
      <c r="K11" s="249"/>
      <c r="L11" s="3137"/>
      <c r="M11" s="3458"/>
      <c r="N11" s="3438">
        <f t="shared" si="0"/>
        <v>0</v>
      </c>
      <c r="O11" s="1003">
        <v>0</v>
      </c>
      <c r="P11" s="3459"/>
      <c r="Q11" s="3002"/>
    </row>
    <row r="12" spans="1:17" s="55" customFormat="1">
      <c r="A12" s="979"/>
      <c r="B12" s="205" t="s">
        <v>1996</v>
      </c>
      <c r="C12" s="4692" t="s">
        <v>1990</v>
      </c>
      <c r="D12" s="128">
        <v>3</v>
      </c>
      <c r="E12" s="3957">
        <v>0</v>
      </c>
      <c r="F12" s="3957">
        <v>0</v>
      </c>
      <c r="G12" s="3958">
        <f>IFERROR(SUM(E12:F12),0)</f>
        <v>0</v>
      </c>
      <c r="H12" s="86"/>
      <c r="I12" s="413" t="s">
        <v>9638</v>
      </c>
      <c r="J12" s="86"/>
      <c r="K12" s="685"/>
      <c r="L12" s="3137"/>
      <c r="M12" s="3458"/>
      <c r="N12" s="3438">
        <f t="shared" si="0"/>
        <v>0</v>
      </c>
      <c r="O12" s="1003">
        <v>0</v>
      </c>
      <c r="P12" s="3459"/>
      <c r="Q12" s="3002"/>
    </row>
    <row r="13" spans="1:17" s="55" customFormat="1" ht="16.2" thickBot="1">
      <c r="A13" s="979"/>
      <c r="B13" s="206" t="s">
        <v>9639</v>
      </c>
      <c r="C13" s="4691" t="s">
        <v>1990</v>
      </c>
      <c r="D13" s="131">
        <v>3</v>
      </c>
      <c r="E13" s="3959">
        <f>IFERROR(SUM(E9:E12),0)</f>
        <v>22816.728200000001</v>
      </c>
      <c r="F13" s="3959">
        <f>IFERROR(SUM(F9:F12),0)</f>
        <v>0</v>
      </c>
      <c r="G13" s="3960">
        <f>IFERROR(SUM(G9:G12),0)</f>
        <v>22816.728200000001</v>
      </c>
      <c r="H13" s="86"/>
      <c r="I13" s="414" t="s">
        <v>9640</v>
      </c>
      <c r="J13" s="86"/>
      <c r="K13" s="250"/>
      <c r="L13" s="3137"/>
      <c r="M13" s="3458"/>
      <c r="N13" s="3438">
        <f t="shared" si="0"/>
        <v>0</v>
      </c>
      <c r="O13" s="1003">
        <v>0</v>
      </c>
      <c r="P13" s="3459"/>
      <c r="Q13" s="3002"/>
    </row>
    <row r="14" spans="1:17" s="55" customFormat="1" ht="16.8" thickTop="1" thickBot="1">
      <c r="A14" s="979"/>
      <c r="E14" s="335"/>
      <c r="F14" s="335"/>
      <c r="G14" s="335"/>
      <c r="H14" s="86"/>
      <c r="J14" s="86"/>
      <c r="L14" s="3137"/>
      <c r="M14" s="3458"/>
      <c r="N14" s="3461">
        <f t="shared" si="0"/>
        <v>0</v>
      </c>
      <c r="O14" s="1003">
        <v>3</v>
      </c>
      <c r="P14" s="3459"/>
      <c r="Q14" s="3002"/>
    </row>
    <row r="15" spans="1:17" s="55" customFormat="1" ht="19.2" thickTop="1">
      <c r="A15" s="979"/>
      <c r="B15" s="202" t="s">
        <v>9641</v>
      </c>
      <c r="C15" s="125" t="s">
        <v>1990</v>
      </c>
      <c r="D15" s="125">
        <v>3</v>
      </c>
      <c r="E15" s="343">
        <v>20315.308000000001</v>
      </c>
      <c r="F15" s="343">
        <v>0</v>
      </c>
      <c r="G15" s="3955">
        <f>IFERROR(SUM(E15:F15),0)</f>
        <v>20315.308000000001</v>
      </c>
      <c r="H15" s="86"/>
      <c r="I15" s="412" t="s">
        <v>9642</v>
      </c>
      <c r="J15" s="86"/>
      <c r="K15" s="248"/>
      <c r="L15" s="3137"/>
      <c r="M15" s="3458"/>
      <c r="N15" s="3438">
        <f t="shared" si="0"/>
        <v>0</v>
      </c>
      <c r="O15" s="1003">
        <v>0</v>
      </c>
      <c r="P15" s="3459"/>
      <c r="Q15" s="3002"/>
    </row>
    <row r="16" spans="1:17" s="55" customFormat="1" ht="18.600000000000001">
      <c r="A16" s="979"/>
      <c r="B16" s="205" t="s">
        <v>9643</v>
      </c>
      <c r="C16" s="128" t="s">
        <v>1990</v>
      </c>
      <c r="D16" s="128">
        <v>3</v>
      </c>
      <c r="E16" s="344">
        <v>1486.1632999999999</v>
      </c>
      <c r="F16" s="344">
        <v>0</v>
      </c>
      <c r="G16" s="3956">
        <f t="shared" ref="G16:G18" si="2">IFERROR(SUM(E16:F16),0)</f>
        <v>1486.1632999999999</v>
      </c>
      <c r="H16" s="86"/>
      <c r="I16" s="413" t="s">
        <v>9644</v>
      </c>
      <c r="J16" s="86"/>
      <c r="K16" s="106"/>
      <c r="L16" s="3137"/>
      <c r="M16" s="3458"/>
      <c r="N16" s="3438">
        <f t="shared" si="0"/>
        <v>0</v>
      </c>
      <c r="O16" s="1003">
        <v>0</v>
      </c>
      <c r="P16" s="3459"/>
      <c r="Q16" s="3002"/>
    </row>
    <row r="17" spans="1:17" s="55" customFormat="1" ht="18.600000000000001">
      <c r="A17" s="979"/>
      <c r="B17" s="205" t="s">
        <v>9645</v>
      </c>
      <c r="C17" s="128" t="s">
        <v>1990</v>
      </c>
      <c r="D17" s="128">
        <v>3</v>
      </c>
      <c r="E17" s="344">
        <v>1015.2566</v>
      </c>
      <c r="F17" s="344">
        <v>0</v>
      </c>
      <c r="G17" s="3958">
        <f t="shared" si="2"/>
        <v>1015.2566</v>
      </c>
      <c r="H17" s="86"/>
      <c r="I17" s="413" t="s">
        <v>9646</v>
      </c>
      <c r="J17" s="86"/>
      <c r="K17" s="106"/>
      <c r="L17" s="3137"/>
      <c r="M17" s="3458"/>
      <c r="N17" s="3438">
        <f t="shared" si="0"/>
        <v>0</v>
      </c>
      <c r="O17" s="1003">
        <v>0</v>
      </c>
      <c r="P17" s="3459"/>
      <c r="Q17" s="3002"/>
    </row>
    <row r="18" spans="1:17" s="55" customFormat="1" ht="16.2" thickBot="1">
      <c r="A18" s="979"/>
      <c r="B18" s="206" t="s">
        <v>9647</v>
      </c>
      <c r="C18" s="131" t="s">
        <v>1990</v>
      </c>
      <c r="D18" s="131">
        <v>3</v>
      </c>
      <c r="E18" s="3961">
        <v>0</v>
      </c>
      <c r="F18" s="3961">
        <v>0</v>
      </c>
      <c r="G18" s="3960">
        <f t="shared" si="2"/>
        <v>0</v>
      </c>
      <c r="H18" s="86"/>
      <c r="I18" s="414" t="s">
        <v>9648</v>
      </c>
      <c r="J18" s="86"/>
      <c r="K18" s="116"/>
      <c r="L18" s="3137"/>
      <c r="M18" s="3458"/>
      <c r="N18" s="3438">
        <f t="shared" si="0"/>
        <v>0</v>
      </c>
      <c r="O18" s="1003">
        <v>0</v>
      </c>
      <c r="P18" s="3459"/>
      <c r="Q18" s="3002"/>
    </row>
    <row r="19" spans="1:17" s="55" customFormat="1" ht="16.8" thickTop="1" thickBot="1">
      <c r="A19" s="979"/>
      <c r="B19" s="432"/>
      <c r="C19" s="432"/>
      <c r="D19" s="46"/>
      <c r="E19" s="3939"/>
      <c r="F19" s="3939"/>
      <c r="G19" s="3940"/>
      <c r="H19" s="86"/>
      <c r="I19" s="252"/>
      <c r="J19" s="86"/>
      <c r="L19" s="3137"/>
      <c r="M19" s="3458"/>
      <c r="N19" s="3461">
        <f t="shared" si="0"/>
        <v>0</v>
      </c>
      <c r="O19" s="1003">
        <v>3</v>
      </c>
      <c r="P19" s="3459"/>
      <c r="Q19" s="3002"/>
    </row>
    <row r="20" spans="1:17" s="55" customFormat="1" ht="16.8" thickTop="1" thickBot="1">
      <c r="A20" s="979"/>
      <c r="B20" s="168" t="s">
        <v>2000</v>
      </c>
      <c r="C20" s="213"/>
      <c r="D20" s="213"/>
      <c r="E20" s="3941"/>
      <c r="F20" s="3941"/>
      <c r="G20" s="3942"/>
      <c r="H20" s="86"/>
      <c r="I20" s="256"/>
      <c r="J20" s="86"/>
      <c r="L20" s="3137"/>
      <c r="M20" s="3458"/>
      <c r="N20" s="3461">
        <f t="shared" si="0"/>
        <v>0</v>
      </c>
      <c r="O20" s="1003">
        <v>3</v>
      </c>
      <c r="P20" s="3459"/>
      <c r="Q20" s="3002"/>
    </row>
    <row r="21" spans="1:17" s="55" customFormat="1" ht="16.2" thickTop="1">
      <c r="A21" s="979"/>
      <c r="B21" s="202" t="s">
        <v>2001</v>
      </c>
      <c r="C21" s="125" t="s">
        <v>1990</v>
      </c>
      <c r="D21" s="125">
        <v>3</v>
      </c>
      <c r="E21" s="343">
        <v>18172.555</v>
      </c>
      <c r="F21" s="343">
        <v>0</v>
      </c>
      <c r="G21" s="3955">
        <f>IFERROR(SUM(E21:F21),0)</f>
        <v>18172.555</v>
      </c>
      <c r="H21" s="86"/>
      <c r="I21" s="412" t="s">
        <v>9649</v>
      </c>
      <c r="J21" s="86"/>
      <c r="K21" s="248"/>
      <c r="L21" s="3137"/>
      <c r="M21" s="3458"/>
      <c r="N21" s="3438">
        <f t="shared" si="0"/>
        <v>0</v>
      </c>
      <c r="O21" s="1003">
        <v>0</v>
      </c>
      <c r="P21" s="3459"/>
      <c r="Q21" s="3002"/>
    </row>
    <row r="22" spans="1:17" s="55" customFormat="1">
      <c r="A22" s="979"/>
      <c r="B22" s="205" t="s">
        <v>9650</v>
      </c>
      <c r="C22" s="128" t="s">
        <v>1990</v>
      </c>
      <c r="D22" s="128">
        <v>3</v>
      </c>
      <c r="E22" s="344">
        <v>5.1360739000000004</v>
      </c>
      <c r="F22" s="344">
        <v>0</v>
      </c>
      <c r="G22" s="3956">
        <f t="shared" ref="G22:G25" si="3">IFERROR(SUM(E22:F22),0)</f>
        <v>5.1360739000000004</v>
      </c>
      <c r="H22" s="86"/>
      <c r="I22" s="413" t="s">
        <v>9651</v>
      </c>
      <c r="J22" s="86"/>
      <c r="K22" s="249"/>
      <c r="L22" s="3137"/>
      <c r="M22" s="3458"/>
      <c r="N22" s="3438">
        <f t="shared" si="0"/>
        <v>0</v>
      </c>
      <c r="O22" s="1003">
        <v>0</v>
      </c>
      <c r="P22" s="3459"/>
      <c r="Q22" s="3002"/>
    </row>
    <row r="23" spans="1:17" s="55" customFormat="1">
      <c r="A23" s="979"/>
      <c r="B23" s="205" t="s">
        <v>2003</v>
      </c>
      <c r="C23" s="128" t="s">
        <v>1990</v>
      </c>
      <c r="D23" s="128">
        <v>3</v>
      </c>
      <c r="E23" s="344">
        <v>0</v>
      </c>
      <c r="F23" s="344">
        <v>0</v>
      </c>
      <c r="G23" s="3956">
        <f t="shared" si="3"/>
        <v>0</v>
      </c>
      <c r="H23" s="86"/>
      <c r="I23" s="413" t="s">
        <v>9652</v>
      </c>
      <c r="J23" s="86"/>
      <c r="K23" s="249"/>
      <c r="L23" s="3137"/>
      <c r="M23" s="3458"/>
      <c r="N23" s="3438">
        <f t="shared" si="0"/>
        <v>0</v>
      </c>
      <c r="O23" s="1003">
        <v>0</v>
      </c>
      <c r="P23" s="3459"/>
      <c r="Q23" s="3002"/>
    </row>
    <row r="24" spans="1:17" s="55" customFormat="1">
      <c r="A24" s="979"/>
      <c r="B24" s="205" t="s">
        <v>2005</v>
      </c>
      <c r="C24" s="128" t="s">
        <v>1990</v>
      </c>
      <c r="D24" s="128">
        <v>3</v>
      </c>
      <c r="E24" s="344">
        <v>1.6783618</v>
      </c>
      <c r="F24" s="344">
        <v>0</v>
      </c>
      <c r="G24" s="3956">
        <f t="shared" si="3"/>
        <v>1.6783618</v>
      </c>
      <c r="H24" s="86"/>
      <c r="I24" s="413" t="s">
        <v>9653</v>
      </c>
      <c r="J24" s="86"/>
      <c r="K24" s="249"/>
      <c r="L24" s="3137"/>
      <c r="M24" s="3458"/>
      <c r="N24" s="3438">
        <f t="shared" si="0"/>
        <v>0</v>
      </c>
      <c r="O24" s="1003">
        <v>0</v>
      </c>
      <c r="P24" s="3459"/>
      <c r="Q24" s="3002"/>
    </row>
    <row r="25" spans="1:17" s="55" customFormat="1">
      <c r="A25" s="979"/>
      <c r="B25" s="205" t="s">
        <v>9654</v>
      </c>
      <c r="C25" s="128" t="s">
        <v>1990</v>
      </c>
      <c r="D25" s="128">
        <v>3</v>
      </c>
      <c r="E25" s="344">
        <v>0</v>
      </c>
      <c r="F25" s="344">
        <v>0</v>
      </c>
      <c r="G25" s="3956">
        <f t="shared" si="3"/>
        <v>0</v>
      </c>
      <c r="H25" s="86"/>
      <c r="I25" s="413" t="s">
        <v>9655</v>
      </c>
      <c r="J25" s="86"/>
      <c r="K25" s="249"/>
      <c r="L25" s="3137"/>
      <c r="M25" s="3458"/>
      <c r="N25" s="3438">
        <f t="shared" si="0"/>
        <v>0</v>
      </c>
      <c r="O25" s="1003">
        <v>0</v>
      </c>
      <c r="P25" s="3459"/>
      <c r="Q25" s="3002"/>
    </row>
    <row r="26" spans="1:17" s="55" customFormat="1">
      <c r="A26" s="979"/>
      <c r="B26" s="205" t="s">
        <v>9656</v>
      </c>
      <c r="C26" s="128" t="s">
        <v>1990</v>
      </c>
      <c r="D26" s="128">
        <v>3</v>
      </c>
      <c r="E26" s="3962">
        <f>IFERROR(SUM(E21,E23:E25),0)</f>
        <v>18174.233361800001</v>
      </c>
      <c r="F26" s="3962">
        <f>IFERROR(SUM(F21,F23:F25),0)</f>
        <v>0</v>
      </c>
      <c r="G26" s="3958">
        <f>IFERROR(SUM(G23:G25,G21),0)</f>
        <v>18174.233361800001</v>
      </c>
      <c r="H26" s="86"/>
      <c r="I26" s="413" t="s">
        <v>9657</v>
      </c>
      <c r="J26" s="86"/>
      <c r="K26" s="685"/>
      <c r="L26" s="3137"/>
      <c r="M26" s="3458"/>
      <c r="N26" s="3438">
        <f t="shared" si="0"/>
        <v>0</v>
      </c>
      <c r="O26" s="1003">
        <v>0</v>
      </c>
      <c r="P26" s="3459"/>
      <c r="Q26" s="3002"/>
    </row>
    <row r="27" spans="1:17" s="55" customFormat="1" ht="16.2" thickBot="1">
      <c r="A27" s="979"/>
      <c r="B27" s="206" t="s">
        <v>9658</v>
      </c>
      <c r="C27" s="131" t="s">
        <v>1990</v>
      </c>
      <c r="D27" s="131">
        <v>3</v>
      </c>
      <c r="E27" s="3963">
        <f>IFERROR(SUM(E22:E25),0)</f>
        <v>6.8144357000000007</v>
      </c>
      <c r="F27" s="3963">
        <f>IFERROR(SUM(F22:F25),0)</f>
        <v>0</v>
      </c>
      <c r="G27" s="3960">
        <f>IFERROR(SUM(G22:G25),0)</f>
        <v>6.8144357000000007</v>
      </c>
      <c r="H27" s="86"/>
      <c r="I27" s="414" t="s">
        <v>9659</v>
      </c>
      <c r="J27" s="86"/>
      <c r="K27" s="250"/>
      <c r="L27" s="3137"/>
      <c r="M27" s="3458"/>
      <c r="N27" s="3438">
        <f t="shared" si="0"/>
        <v>0</v>
      </c>
      <c r="O27" s="1003">
        <v>0</v>
      </c>
      <c r="P27" s="3459"/>
      <c r="Q27" s="3002"/>
    </row>
    <row r="28" spans="1:17" s="55" customFormat="1" ht="16.8" thickTop="1" thickBot="1">
      <c r="A28" s="979"/>
      <c r="B28" s="52"/>
      <c r="C28" s="52"/>
      <c r="D28" s="46"/>
      <c r="E28" s="3943"/>
      <c r="F28" s="3943"/>
      <c r="G28" s="3944"/>
      <c r="H28" s="86"/>
      <c r="I28" s="52"/>
      <c r="J28" s="86"/>
      <c r="K28" s="557"/>
      <c r="L28" s="3137"/>
      <c r="M28" s="3458"/>
      <c r="N28" s="3438">
        <f t="shared" si="0"/>
        <v>0</v>
      </c>
      <c r="O28" s="1003">
        <v>3</v>
      </c>
      <c r="P28" s="3459"/>
      <c r="Q28" s="3002"/>
    </row>
    <row r="29" spans="1:17" s="55" customFormat="1" ht="19.2" thickTop="1">
      <c r="A29" s="979"/>
      <c r="B29" s="202" t="s">
        <v>9660</v>
      </c>
      <c r="C29" s="125" t="s">
        <v>1990</v>
      </c>
      <c r="D29" s="125">
        <v>3</v>
      </c>
      <c r="E29" s="343">
        <v>17957.580000000002</v>
      </c>
      <c r="F29" s="343">
        <v>0</v>
      </c>
      <c r="G29" s="3964">
        <f>IFERROR(SUM(E29:F29),0)</f>
        <v>17957.580000000002</v>
      </c>
      <c r="H29" s="86"/>
      <c r="I29" s="412" t="s">
        <v>9661</v>
      </c>
      <c r="J29" s="86"/>
      <c r="K29" s="100"/>
      <c r="L29" s="3137"/>
      <c r="M29" s="3458"/>
      <c r="N29" s="3438">
        <f t="shared" si="0"/>
        <v>0</v>
      </c>
      <c r="O29" s="1003">
        <v>0</v>
      </c>
      <c r="P29" s="3459"/>
      <c r="Q29" s="3002"/>
    </row>
    <row r="30" spans="1:17" s="55" customFormat="1" ht="18.600000000000001">
      <c r="A30" s="979"/>
      <c r="B30" s="205" t="s">
        <v>9662</v>
      </c>
      <c r="C30" s="128" t="s">
        <v>1990</v>
      </c>
      <c r="D30" s="128">
        <v>3</v>
      </c>
      <c r="E30" s="344">
        <v>92.411358000000007</v>
      </c>
      <c r="F30" s="344">
        <v>0</v>
      </c>
      <c r="G30" s="3965">
        <f t="shared" ref="G30:G31" si="4">IFERROR(SUM(E30:F30),0)</f>
        <v>92.411358000000007</v>
      </c>
      <c r="H30" s="86"/>
      <c r="I30" s="413" t="s">
        <v>9663</v>
      </c>
      <c r="J30" s="86"/>
      <c r="K30" s="106"/>
      <c r="L30" s="3137"/>
      <c r="M30" s="3458"/>
      <c r="N30" s="3438">
        <f t="shared" si="0"/>
        <v>0</v>
      </c>
      <c r="O30" s="1003">
        <v>0</v>
      </c>
      <c r="P30" s="3459"/>
      <c r="Q30" s="3002"/>
    </row>
    <row r="31" spans="1:17" s="55" customFormat="1" ht="18.600000000000001">
      <c r="A31" s="979"/>
      <c r="B31" s="205" t="s">
        <v>9664</v>
      </c>
      <c r="C31" s="128" t="s">
        <v>1990</v>
      </c>
      <c r="D31" s="128">
        <v>3</v>
      </c>
      <c r="E31" s="344">
        <v>125.26873000000001</v>
      </c>
      <c r="F31" s="344">
        <v>0</v>
      </c>
      <c r="G31" s="3965">
        <f t="shared" si="4"/>
        <v>125.26873000000001</v>
      </c>
      <c r="H31" s="86"/>
      <c r="I31" s="413" t="s">
        <v>9665</v>
      </c>
      <c r="J31" s="86"/>
      <c r="K31" s="106"/>
      <c r="L31" s="3137"/>
      <c r="M31" s="3458"/>
      <c r="N31" s="3438">
        <f t="shared" si="0"/>
        <v>0</v>
      </c>
      <c r="O31" s="1003">
        <v>0</v>
      </c>
      <c r="P31" s="3459"/>
      <c r="Q31" s="3002"/>
    </row>
    <row r="32" spans="1:17" s="55" customFormat="1" ht="16.2" thickBot="1">
      <c r="A32" s="979"/>
      <c r="B32" s="206" t="s">
        <v>9666</v>
      </c>
      <c r="C32" s="4691" t="s">
        <v>1990</v>
      </c>
      <c r="D32" s="131">
        <v>3</v>
      </c>
      <c r="E32" s="3961">
        <v>0</v>
      </c>
      <c r="F32" s="3961">
        <v>0</v>
      </c>
      <c r="G32" s="3966">
        <f>IFERROR(SUM(E32:F32),0)</f>
        <v>0</v>
      </c>
      <c r="H32" s="86"/>
      <c r="I32" s="414" t="s">
        <v>9667</v>
      </c>
      <c r="J32" s="86"/>
      <c r="K32" s="116"/>
      <c r="L32" s="3137"/>
      <c r="M32" s="3458"/>
      <c r="N32" s="3438">
        <f t="shared" si="0"/>
        <v>0</v>
      </c>
      <c r="O32" s="1003">
        <v>0</v>
      </c>
      <c r="P32" s="3459"/>
      <c r="Q32" s="3002"/>
    </row>
    <row r="33" spans="1:17" s="55" customFormat="1" ht="16.8" thickTop="1" thickBot="1">
      <c r="A33" s="979"/>
      <c r="B33" s="78"/>
      <c r="C33" s="78"/>
      <c r="D33" s="78"/>
      <c r="E33" s="3945"/>
      <c r="F33" s="3945"/>
      <c r="G33" s="3946"/>
      <c r="H33" s="86"/>
      <c r="I33" s="78"/>
      <c r="J33" s="86"/>
      <c r="K33" s="78"/>
      <c r="L33" s="3137"/>
      <c r="M33" s="3458"/>
      <c r="N33" s="3461">
        <f t="shared" si="0"/>
        <v>0</v>
      </c>
      <c r="O33" s="1003">
        <v>3</v>
      </c>
      <c r="P33" s="3459"/>
      <c r="Q33" s="3002"/>
    </row>
    <row r="34" spans="1:17" s="55" customFormat="1" ht="16.8" thickTop="1" thickBot="1">
      <c r="A34" s="979"/>
      <c r="B34" s="168" t="s">
        <v>2011</v>
      </c>
      <c r="C34" s="169"/>
      <c r="D34" s="78"/>
      <c r="E34" s="3945"/>
      <c r="F34" s="3945"/>
      <c r="G34" s="3946"/>
      <c r="H34" s="86"/>
      <c r="I34" s="78"/>
      <c r="J34" s="86"/>
      <c r="K34" s="78"/>
      <c r="L34" s="3137"/>
      <c r="M34" s="3458"/>
      <c r="N34" s="3461">
        <f t="shared" si="0"/>
        <v>0</v>
      </c>
      <c r="O34" s="1003">
        <v>3</v>
      </c>
      <c r="P34" s="3459"/>
      <c r="Q34" s="3002"/>
    </row>
    <row r="35" spans="1:17" s="55" customFormat="1" ht="16.2" thickTop="1">
      <c r="A35" s="979"/>
      <c r="B35" s="202" t="s">
        <v>9668</v>
      </c>
      <c r="C35" s="125" t="s">
        <v>1990</v>
      </c>
      <c r="D35" s="125">
        <v>3</v>
      </c>
      <c r="E35" s="343">
        <v>54.582687999999997</v>
      </c>
      <c r="F35" s="343">
        <v>0</v>
      </c>
      <c r="G35" s="3964">
        <f>IFERROR(SUM(E35:F35),0)</f>
        <v>54.582687999999997</v>
      </c>
      <c r="H35" s="86"/>
      <c r="I35" s="412" t="s">
        <v>9669</v>
      </c>
      <c r="J35" s="86"/>
      <c r="K35" s="248"/>
      <c r="L35" s="3137"/>
      <c r="M35" s="3458"/>
      <c r="N35" s="3438">
        <f t="shared" si="0"/>
        <v>0</v>
      </c>
      <c r="O35" s="1003">
        <v>0</v>
      </c>
      <c r="P35" s="3459"/>
      <c r="Q35" s="3002"/>
    </row>
    <row r="36" spans="1:17" s="55" customFormat="1">
      <c r="A36" s="979"/>
      <c r="B36" s="205" t="s">
        <v>2015</v>
      </c>
      <c r="C36" s="128" t="s">
        <v>1990</v>
      </c>
      <c r="D36" s="128">
        <v>3</v>
      </c>
      <c r="E36" s="344">
        <v>0</v>
      </c>
      <c r="F36" s="344">
        <v>0</v>
      </c>
      <c r="G36" s="3965">
        <f t="shared" ref="G36" si="5">IFERROR(SUM(E36:F36),0)</f>
        <v>0</v>
      </c>
      <c r="H36" s="86"/>
      <c r="I36" s="413" t="s">
        <v>9670</v>
      </c>
      <c r="J36" s="86"/>
      <c r="K36" s="249"/>
      <c r="L36" s="3137"/>
      <c r="M36" s="3458"/>
      <c r="N36" s="3438">
        <f t="shared" si="0"/>
        <v>0</v>
      </c>
      <c r="O36" s="1003">
        <v>0</v>
      </c>
      <c r="P36" s="3459"/>
      <c r="Q36" s="3002"/>
    </row>
    <row r="37" spans="1:17" s="55" customFormat="1" ht="18.75" customHeight="1">
      <c r="A37" s="979"/>
      <c r="B37" s="205" t="s">
        <v>9671</v>
      </c>
      <c r="C37" s="128" t="s">
        <v>1990</v>
      </c>
      <c r="D37" s="128">
        <v>3</v>
      </c>
      <c r="E37" s="344">
        <v>7023.0874999999996</v>
      </c>
      <c r="F37" s="344">
        <v>0</v>
      </c>
      <c r="G37" s="3965">
        <f>IFERROR(SUM(E37:F37),0)</f>
        <v>7023.0874999999996</v>
      </c>
      <c r="H37" s="86"/>
      <c r="I37" s="413" t="s">
        <v>9672</v>
      </c>
      <c r="J37" s="86"/>
      <c r="K37" s="249"/>
      <c r="L37" s="3137"/>
      <c r="M37" s="3458"/>
      <c r="N37" s="3461">
        <f t="shared" si="0"/>
        <v>0</v>
      </c>
      <c r="O37" s="1003">
        <v>0</v>
      </c>
      <c r="P37" s="3459"/>
      <c r="Q37" s="3002"/>
    </row>
    <row r="38" spans="1:17" s="55" customFormat="1">
      <c r="A38" s="979"/>
      <c r="B38" s="205" t="s">
        <v>9673</v>
      </c>
      <c r="C38" s="128" t="s">
        <v>1990</v>
      </c>
      <c r="D38" s="128">
        <v>3</v>
      </c>
      <c r="E38" s="344">
        <v>0</v>
      </c>
      <c r="F38" s="344">
        <v>0</v>
      </c>
      <c r="G38" s="3965">
        <f t="shared" ref="G38:G41" si="6">IFERROR(SUM(E38:F38),0)</f>
        <v>0</v>
      </c>
      <c r="H38" s="86"/>
      <c r="I38" s="413" t="s">
        <v>9674</v>
      </c>
      <c r="J38" s="86"/>
      <c r="K38" s="249"/>
      <c r="L38" s="3137"/>
      <c r="M38" s="3458"/>
      <c r="N38" s="3461">
        <f t="shared" si="0"/>
        <v>0</v>
      </c>
      <c r="O38" s="1003">
        <v>0</v>
      </c>
      <c r="P38" s="3459"/>
      <c r="Q38" s="3002"/>
    </row>
    <row r="39" spans="1:17" s="55" customFormat="1">
      <c r="A39" s="979"/>
      <c r="B39" s="205" t="s">
        <v>9675</v>
      </c>
      <c r="C39" s="128" t="s">
        <v>1990</v>
      </c>
      <c r="D39" s="128">
        <v>3</v>
      </c>
      <c r="E39" s="344">
        <v>3424.1651000000002</v>
      </c>
      <c r="F39" s="344">
        <v>0</v>
      </c>
      <c r="G39" s="3965">
        <f t="shared" si="6"/>
        <v>3424.1651000000002</v>
      </c>
      <c r="H39" s="86"/>
      <c r="I39" s="413" t="s">
        <v>9676</v>
      </c>
      <c r="J39" s="86"/>
      <c r="K39" s="249"/>
      <c r="L39" s="3137"/>
      <c r="M39" s="3458"/>
      <c r="N39" s="3461">
        <f t="shared" ref="N39:N68" si="7">IF( COUNTBLANK(E39:G39) = O39, 0, rngIncomplete )</f>
        <v>0</v>
      </c>
      <c r="O39" s="1003">
        <v>0</v>
      </c>
      <c r="P39" s="3459"/>
      <c r="Q39" s="3002"/>
    </row>
    <row r="40" spans="1:17" s="55" customFormat="1">
      <c r="A40" s="979"/>
      <c r="B40" s="205" t="s">
        <v>9677</v>
      </c>
      <c r="C40" s="128" t="s">
        <v>1990</v>
      </c>
      <c r="D40" s="128">
        <v>3</v>
      </c>
      <c r="E40" s="344">
        <v>6049.4443000000001</v>
      </c>
      <c r="F40" s="344">
        <v>0</v>
      </c>
      <c r="G40" s="3965">
        <f t="shared" si="6"/>
        <v>6049.4443000000001</v>
      </c>
      <c r="H40" s="86"/>
      <c r="I40" s="413" t="s">
        <v>9678</v>
      </c>
      <c r="J40" s="86"/>
      <c r="K40" s="249"/>
      <c r="L40" s="3137"/>
      <c r="M40" s="3458"/>
      <c r="N40" s="3461">
        <f t="shared" si="7"/>
        <v>0</v>
      </c>
      <c r="O40" s="1003">
        <v>0</v>
      </c>
      <c r="P40" s="3459"/>
      <c r="Q40" s="3002"/>
    </row>
    <row r="41" spans="1:17" s="55" customFormat="1">
      <c r="A41" s="979"/>
      <c r="B41" s="205" t="s">
        <v>9679</v>
      </c>
      <c r="C41" s="128" t="s">
        <v>1990</v>
      </c>
      <c r="D41" s="128">
        <v>3</v>
      </c>
      <c r="E41" s="344">
        <v>0</v>
      </c>
      <c r="F41" s="344">
        <v>0</v>
      </c>
      <c r="G41" s="3965">
        <f t="shared" si="6"/>
        <v>0</v>
      </c>
      <c r="H41" s="86"/>
      <c r="I41" s="413" t="s">
        <v>9680</v>
      </c>
      <c r="J41" s="86"/>
      <c r="K41" s="249"/>
      <c r="L41" s="3137"/>
      <c r="M41" s="3458"/>
      <c r="N41" s="3461">
        <f t="shared" si="7"/>
        <v>0</v>
      </c>
      <c r="O41" s="1003">
        <v>0</v>
      </c>
      <c r="P41" s="3459"/>
      <c r="Q41" s="3002"/>
    </row>
    <row r="42" spans="1:17" s="55" customFormat="1" ht="16.2" thickBot="1">
      <c r="A42" s="979"/>
      <c r="B42" s="206" t="s">
        <v>9681</v>
      </c>
      <c r="C42" s="131" t="s">
        <v>1990</v>
      </c>
      <c r="D42" s="131">
        <v>3</v>
      </c>
      <c r="E42" s="282">
        <f>IFERROR(SUM(E35:E41),0)</f>
        <v>16551.279588000001</v>
      </c>
      <c r="F42" s="282">
        <f>IFERROR(SUM(F35:F41),0)</f>
        <v>0</v>
      </c>
      <c r="G42" s="184">
        <f>IFERROR(SUM(G35:G41),0)</f>
        <v>16551.279588000001</v>
      </c>
      <c r="H42" s="86"/>
      <c r="I42" s="413" t="s">
        <v>9682</v>
      </c>
      <c r="J42" s="86"/>
      <c r="K42" s="250"/>
      <c r="L42" s="3137"/>
      <c r="M42" s="3458"/>
      <c r="N42" s="3461">
        <f t="shared" si="7"/>
        <v>0</v>
      </c>
      <c r="O42" s="1003">
        <v>0</v>
      </c>
      <c r="P42" s="3459"/>
      <c r="Q42" s="3002"/>
    </row>
    <row r="43" spans="1:17" s="55" customFormat="1" ht="16.8" thickTop="1" thickBot="1">
      <c r="A43" s="979"/>
      <c r="B43" s="147"/>
      <c r="C43" s="147"/>
      <c r="D43" s="147"/>
      <c r="E43" s="3844"/>
      <c r="F43" s="3844"/>
      <c r="G43" s="3947"/>
      <c r="H43" s="86"/>
      <c r="I43" s="147"/>
      <c r="J43" s="86"/>
      <c r="K43" s="313"/>
      <c r="L43" s="3137"/>
      <c r="M43" s="3458"/>
      <c r="N43" s="3461">
        <f t="shared" si="7"/>
        <v>0</v>
      </c>
      <c r="O43" s="1003">
        <v>3</v>
      </c>
      <c r="P43" s="3459"/>
      <c r="Q43" s="3002"/>
    </row>
    <row r="44" spans="1:17" s="55" customFormat="1" ht="19.2" thickTop="1">
      <c r="A44" s="979"/>
      <c r="B44" s="202" t="s">
        <v>9683</v>
      </c>
      <c r="C44" s="125" t="s">
        <v>1990</v>
      </c>
      <c r="D44" s="125">
        <v>3</v>
      </c>
      <c r="E44" s="343">
        <v>1937.2371000000001</v>
      </c>
      <c r="F44" s="343">
        <v>0</v>
      </c>
      <c r="G44" s="3964">
        <f t="shared" ref="G44:G46" si="8">IFERROR(SUM(E44:F44),0)</f>
        <v>1937.2371000000001</v>
      </c>
      <c r="H44" s="86"/>
      <c r="I44" s="412" t="s">
        <v>9684</v>
      </c>
      <c r="J44" s="86"/>
      <c r="K44" s="100"/>
      <c r="L44" s="3137"/>
      <c r="M44" s="3458"/>
      <c r="N44" s="3438">
        <f t="shared" si="7"/>
        <v>0</v>
      </c>
      <c r="O44" s="1003">
        <v>0</v>
      </c>
      <c r="P44" s="3459"/>
      <c r="Q44" s="3002"/>
    </row>
    <row r="45" spans="1:17" s="55" customFormat="1" ht="18.600000000000001">
      <c r="A45" s="979"/>
      <c r="B45" s="205" t="s">
        <v>9685</v>
      </c>
      <c r="C45" s="128" t="s">
        <v>1990</v>
      </c>
      <c r="D45" s="128">
        <v>3</v>
      </c>
      <c r="E45" s="344">
        <v>8.3053077999999996</v>
      </c>
      <c r="F45" s="344">
        <v>0</v>
      </c>
      <c r="G45" s="3965">
        <f t="shared" si="8"/>
        <v>8.3053077999999996</v>
      </c>
      <c r="H45" s="86"/>
      <c r="I45" s="413" t="s">
        <v>9686</v>
      </c>
      <c r="J45" s="86"/>
      <c r="K45" s="106"/>
      <c r="L45" s="3137"/>
      <c r="M45" s="3458"/>
      <c r="N45" s="3438">
        <f t="shared" si="7"/>
        <v>0</v>
      </c>
      <c r="O45" s="1003">
        <v>0</v>
      </c>
      <c r="P45" s="3459"/>
      <c r="Q45" s="3002"/>
    </row>
    <row r="46" spans="1:17" s="55" customFormat="1" ht="18.600000000000001">
      <c r="A46" s="979"/>
      <c r="B46" s="205" t="s">
        <v>9687</v>
      </c>
      <c r="C46" s="128" t="s">
        <v>1990</v>
      </c>
      <c r="D46" s="128">
        <v>3</v>
      </c>
      <c r="E46" s="344">
        <v>11.5106</v>
      </c>
      <c r="F46" s="344">
        <v>0</v>
      </c>
      <c r="G46" s="3965">
        <f t="shared" si="8"/>
        <v>11.5106</v>
      </c>
      <c r="H46" s="86"/>
      <c r="I46" s="413" t="s">
        <v>9688</v>
      </c>
      <c r="J46" s="86"/>
      <c r="K46" s="106"/>
      <c r="L46" s="3137"/>
      <c r="M46" s="3458"/>
      <c r="N46" s="3438">
        <f t="shared" si="7"/>
        <v>0</v>
      </c>
      <c r="O46" s="1003">
        <v>0</v>
      </c>
      <c r="P46" s="3459"/>
      <c r="Q46" s="3002"/>
    </row>
    <row r="47" spans="1:17" s="55" customFormat="1" ht="16.2" thickBot="1">
      <c r="A47" s="979"/>
      <c r="B47" s="206" t="s">
        <v>9689</v>
      </c>
      <c r="C47" s="131" t="s">
        <v>1990</v>
      </c>
      <c r="D47" s="131">
        <v>3</v>
      </c>
      <c r="E47" s="3961">
        <v>0</v>
      </c>
      <c r="F47" s="3961">
        <v>0</v>
      </c>
      <c r="G47" s="3967">
        <f>IFERROR(SUM(E47:F47),0)</f>
        <v>0</v>
      </c>
      <c r="H47" s="86"/>
      <c r="I47" s="414" t="s">
        <v>9690</v>
      </c>
      <c r="J47" s="86"/>
      <c r="K47" s="116"/>
      <c r="L47" s="3137"/>
      <c r="M47" s="3458"/>
      <c r="N47" s="3438">
        <f t="shared" si="7"/>
        <v>0</v>
      </c>
      <c r="O47" s="1003">
        <v>0</v>
      </c>
      <c r="P47" s="3459"/>
      <c r="Q47" s="3002"/>
    </row>
    <row r="48" spans="1:17" s="55" customFormat="1" ht="16.8" thickTop="1" thickBot="1">
      <c r="A48" s="979"/>
      <c r="B48" s="78"/>
      <c r="C48" s="78"/>
      <c r="D48" s="78"/>
      <c r="E48" s="3945"/>
      <c r="F48" s="3945"/>
      <c r="G48" s="3946"/>
      <c r="H48" s="86"/>
      <c r="I48" s="78"/>
      <c r="J48" s="86"/>
      <c r="K48" s="78"/>
      <c r="L48" s="3137"/>
      <c r="M48" s="3458"/>
      <c r="N48" s="3461">
        <f t="shared" si="7"/>
        <v>0</v>
      </c>
      <c r="O48" s="1003">
        <v>3</v>
      </c>
      <c r="P48" s="3459"/>
      <c r="Q48" s="3002"/>
    </row>
    <row r="49" spans="1:17" s="55" customFormat="1" ht="16.8" thickTop="1" thickBot="1">
      <c r="A49" s="979"/>
      <c r="B49" s="168" t="s">
        <v>9691</v>
      </c>
      <c r="C49" s="169"/>
      <c r="D49" s="46"/>
      <c r="E49" s="3941"/>
      <c r="F49" s="3941"/>
      <c r="G49" s="3948"/>
      <c r="H49" s="86"/>
      <c r="I49" s="256"/>
      <c r="J49" s="86"/>
      <c r="L49" s="3137"/>
      <c r="M49" s="3458"/>
      <c r="N49" s="3461">
        <f t="shared" si="7"/>
        <v>0</v>
      </c>
      <c r="O49" s="1003">
        <v>3</v>
      </c>
      <c r="P49" s="3459"/>
      <c r="Q49" s="3002"/>
    </row>
    <row r="50" spans="1:17" s="55" customFormat="1" ht="16.2" thickTop="1">
      <c r="A50" s="979"/>
      <c r="B50" s="202" t="s">
        <v>9692</v>
      </c>
      <c r="C50" s="125" t="s">
        <v>1990</v>
      </c>
      <c r="D50" s="125">
        <v>3</v>
      </c>
      <c r="E50" s="3968">
        <f>IFERROR(SUM(E13+E26+E42),0)</f>
        <v>57542.2411498</v>
      </c>
      <c r="F50" s="3968">
        <f>IFERROR(SUM(F13+F26+F42),0)</f>
        <v>0</v>
      </c>
      <c r="G50" s="3964">
        <f>IFERROR(SUM(E50:F50),0)</f>
        <v>57542.2411498</v>
      </c>
      <c r="H50" s="86"/>
      <c r="I50" s="412" t="s">
        <v>9693</v>
      </c>
      <c r="J50" s="86"/>
      <c r="K50" s="100"/>
      <c r="L50" s="3137"/>
      <c r="M50" s="3458"/>
      <c r="N50" s="3438">
        <f t="shared" si="7"/>
        <v>0</v>
      </c>
      <c r="O50" s="1003">
        <v>0</v>
      </c>
      <c r="P50" s="3459"/>
      <c r="Q50" s="3002"/>
    </row>
    <row r="51" spans="1:17" s="55" customFormat="1" ht="16.2" thickBot="1">
      <c r="A51" s="979"/>
      <c r="B51" s="206" t="s">
        <v>9694</v>
      </c>
      <c r="C51" s="131" t="s">
        <v>1990</v>
      </c>
      <c r="D51" s="131">
        <v>3</v>
      </c>
      <c r="E51" s="282">
        <f>IFERROR(SUM(E13,E27,E42),0)</f>
        <v>39374.822223700001</v>
      </c>
      <c r="F51" s="282">
        <f>IFERROR(SUM(F13,F27,F42),0)</f>
        <v>0</v>
      </c>
      <c r="G51" s="3967">
        <f>IFERROR(SUM(G13,G27,G42),0)</f>
        <v>39374.822223700001</v>
      </c>
      <c r="H51" s="86"/>
      <c r="I51" s="414" t="s">
        <v>9695</v>
      </c>
      <c r="J51" s="86"/>
      <c r="K51" s="558"/>
      <c r="L51" s="3137"/>
      <c r="M51" s="3458"/>
      <c r="N51" s="3438">
        <f t="shared" si="7"/>
        <v>0</v>
      </c>
      <c r="O51" s="1003">
        <v>0</v>
      </c>
      <c r="P51" s="3459"/>
      <c r="Q51" s="3002"/>
    </row>
    <row r="52" spans="1:17" s="55" customFormat="1" ht="16.8" thickTop="1" thickBot="1">
      <c r="A52" s="3142"/>
      <c r="B52" s="686"/>
      <c r="C52" s="686"/>
      <c r="D52" s="686"/>
      <c r="E52" s="3945"/>
      <c r="F52" s="3945"/>
      <c r="G52" s="3946"/>
      <c r="H52" s="86"/>
      <c r="I52" s="686"/>
      <c r="J52" s="86"/>
      <c r="K52" s="686"/>
      <c r="L52" s="3137"/>
      <c r="M52" s="3458"/>
      <c r="N52" s="3461">
        <f t="shared" si="7"/>
        <v>0</v>
      </c>
      <c r="O52" s="1003">
        <v>3</v>
      </c>
      <c r="P52" s="3459"/>
      <c r="Q52" s="3002"/>
    </row>
    <row r="53" spans="1:17" s="55" customFormat="1" ht="16.8" thickTop="1" thickBot="1">
      <c r="A53" s="979"/>
      <c r="B53" s="168" t="s">
        <v>9696</v>
      </c>
      <c r="C53" s="169"/>
      <c r="D53" s="686"/>
      <c r="E53" s="3945"/>
      <c r="F53" s="3945"/>
      <c r="G53" s="3946"/>
      <c r="H53" s="86"/>
      <c r="I53" s="686"/>
      <c r="J53" s="86"/>
      <c r="K53" s="686"/>
      <c r="L53" s="3137"/>
      <c r="M53" s="3458"/>
      <c r="N53" s="3461">
        <f t="shared" si="7"/>
        <v>0</v>
      </c>
      <c r="O53" s="1003">
        <v>3</v>
      </c>
      <c r="P53" s="3459"/>
      <c r="Q53" s="3002"/>
    </row>
    <row r="54" spans="1:17" s="55" customFormat="1" ht="16.2" thickTop="1">
      <c r="A54" s="979"/>
      <c r="B54" s="3969" t="s">
        <v>9697</v>
      </c>
      <c r="C54" s="125" t="s">
        <v>1990</v>
      </c>
      <c r="D54" s="125">
        <v>3</v>
      </c>
      <c r="E54" s="343">
        <v>0</v>
      </c>
      <c r="F54" s="4895">
        <v>0</v>
      </c>
      <c r="G54" s="3964">
        <f t="shared" ref="G54:G57" si="9">IFERROR(SUM(E54:F54),0)</f>
        <v>0</v>
      </c>
      <c r="H54" s="86"/>
      <c r="I54" s="412" t="s">
        <v>9698</v>
      </c>
      <c r="J54" s="86"/>
      <c r="K54" s="559"/>
      <c r="L54" s="3137"/>
      <c r="M54" s="3458"/>
      <c r="N54" s="3438">
        <f t="shared" si="7"/>
        <v>0</v>
      </c>
      <c r="O54" s="1003">
        <v>0</v>
      </c>
      <c r="P54" s="3459"/>
      <c r="Q54" s="3002"/>
    </row>
    <row r="55" spans="1:17" s="55" customFormat="1">
      <c r="A55" s="979"/>
      <c r="B55" s="3970" t="s">
        <v>9699</v>
      </c>
      <c r="C55" s="128" t="s">
        <v>1990</v>
      </c>
      <c r="D55" s="128">
        <v>3</v>
      </c>
      <c r="E55" s="4896">
        <v>0</v>
      </c>
      <c r="F55" s="4896">
        <v>0</v>
      </c>
      <c r="G55" s="3965">
        <f t="shared" si="9"/>
        <v>0</v>
      </c>
      <c r="H55" s="86"/>
      <c r="I55" s="413" t="s">
        <v>9700</v>
      </c>
      <c r="J55" s="86"/>
      <c r="K55" s="422"/>
      <c r="L55" s="3137"/>
      <c r="M55" s="3458"/>
      <c r="N55" s="3438">
        <f t="shared" si="7"/>
        <v>0</v>
      </c>
      <c r="O55" s="1003">
        <v>0</v>
      </c>
      <c r="P55" s="3459"/>
      <c r="Q55" s="3002"/>
    </row>
    <row r="56" spans="1:17">
      <c r="B56" s="3970" t="s">
        <v>2032</v>
      </c>
      <c r="C56" s="128" t="s">
        <v>1990</v>
      </c>
      <c r="D56" s="128">
        <v>3</v>
      </c>
      <c r="E56" s="4896">
        <v>0</v>
      </c>
      <c r="F56" s="4896">
        <v>0</v>
      </c>
      <c r="G56" s="3965">
        <f t="shared" si="9"/>
        <v>0</v>
      </c>
      <c r="H56" s="86"/>
      <c r="I56" s="413" t="s">
        <v>9701</v>
      </c>
      <c r="J56" s="86"/>
      <c r="K56" s="729"/>
      <c r="M56" s="3458"/>
      <c r="N56" s="3438">
        <f t="shared" si="7"/>
        <v>0</v>
      </c>
      <c r="O56" s="1003">
        <v>0</v>
      </c>
      <c r="P56" s="3459"/>
    </row>
    <row r="57" spans="1:17" s="55" customFormat="1">
      <c r="A57" s="979"/>
      <c r="B57" s="3970" t="s">
        <v>9702</v>
      </c>
      <c r="C57" s="128" t="s">
        <v>1990</v>
      </c>
      <c r="D57" s="128">
        <v>3</v>
      </c>
      <c r="E57" s="4896">
        <v>0</v>
      </c>
      <c r="F57" s="4896">
        <v>0</v>
      </c>
      <c r="G57" s="3965">
        <f t="shared" si="9"/>
        <v>0</v>
      </c>
      <c r="H57" s="86"/>
      <c r="I57" s="413" t="s">
        <v>9703</v>
      </c>
      <c r="J57" s="86"/>
      <c r="K57" s="422"/>
      <c r="L57" s="3137"/>
      <c r="M57" s="3458"/>
      <c r="N57" s="3438">
        <f t="shared" si="7"/>
        <v>0</v>
      </c>
      <c r="O57" s="1003">
        <v>0</v>
      </c>
      <c r="P57" s="3459"/>
      <c r="Q57" s="3002"/>
    </row>
    <row r="58" spans="1:17" s="55" customFormat="1" ht="16.2" thickBot="1">
      <c r="A58" s="979"/>
      <c r="B58" s="3971" t="s">
        <v>2034</v>
      </c>
      <c r="C58" s="4691" t="s">
        <v>1990</v>
      </c>
      <c r="D58" s="131">
        <v>3</v>
      </c>
      <c r="E58" s="3963">
        <f>IFERROR(SUM(E54:E57),0)</f>
        <v>0</v>
      </c>
      <c r="F58" s="3963">
        <f>IFERROR(SUM(F54:F57),0)</f>
        <v>0</v>
      </c>
      <c r="G58" s="3967">
        <f>IFERROR(SUM(G54:G57),0)</f>
        <v>0</v>
      </c>
      <c r="H58" s="86"/>
      <c r="I58" s="414" t="s">
        <v>9704</v>
      </c>
      <c r="J58" s="86"/>
      <c r="K58" s="558"/>
      <c r="L58" s="3137"/>
      <c r="M58" s="3458"/>
      <c r="N58" s="3461">
        <f t="shared" si="7"/>
        <v>0</v>
      </c>
      <c r="O58" s="1003">
        <v>0</v>
      </c>
      <c r="P58" s="3459"/>
      <c r="Q58" s="3002"/>
    </row>
    <row r="59" spans="1:17" s="55" customFormat="1" ht="16.8" thickTop="1" thickBot="1">
      <c r="A59" s="979"/>
      <c r="B59" s="78"/>
      <c r="C59" s="78"/>
      <c r="D59" s="686"/>
      <c r="E59" s="3945"/>
      <c r="F59" s="3945"/>
      <c r="G59" s="3945"/>
      <c r="H59" s="86"/>
      <c r="I59" s="52"/>
      <c r="J59" s="86"/>
      <c r="K59" s="78"/>
      <c r="L59" s="3137"/>
      <c r="M59" s="3458"/>
      <c r="N59" s="3461">
        <f t="shared" si="7"/>
        <v>0</v>
      </c>
      <c r="O59" s="1003">
        <v>3</v>
      </c>
      <c r="P59" s="3459"/>
      <c r="Q59" s="3002"/>
    </row>
    <row r="60" spans="1:17" s="55" customFormat="1" ht="16.8" thickTop="1" thickBot="1">
      <c r="A60" s="979"/>
      <c r="B60" s="168" t="s">
        <v>9696</v>
      </c>
      <c r="C60" s="169"/>
      <c r="D60" s="686"/>
      <c r="E60" s="3945"/>
      <c r="F60" s="3945"/>
      <c r="G60" s="3946"/>
      <c r="H60" s="86"/>
      <c r="I60" s="686"/>
      <c r="J60" s="86"/>
      <c r="K60" s="686"/>
      <c r="L60" s="3137"/>
      <c r="M60" s="3458"/>
      <c r="N60" s="3461">
        <f t="shared" si="7"/>
        <v>0</v>
      </c>
      <c r="O60" s="1003">
        <v>3</v>
      </c>
      <c r="P60" s="3459"/>
      <c r="Q60" s="3002"/>
    </row>
    <row r="61" spans="1:17" s="55" customFormat="1" ht="16.8" thickTop="1" thickBot="1">
      <c r="A61" s="979"/>
      <c r="B61" s="3972" t="s">
        <v>9705</v>
      </c>
      <c r="C61" s="162" t="s">
        <v>1990</v>
      </c>
      <c r="D61" s="162">
        <v>3</v>
      </c>
      <c r="E61" s="983">
        <v>0</v>
      </c>
      <c r="F61" s="983">
        <v>0</v>
      </c>
      <c r="G61" s="3973">
        <f>IFERROR(SUM(E61:F61),0)</f>
        <v>0</v>
      </c>
      <c r="H61" s="86"/>
      <c r="I61" s="155" t="s">
        <v>9706</v>
      </c>
      <c r="J61" s="86"/>
      <c r="K61" s="565"/>
      <c r="L61" s="3137"/>
      <c r="M61" s="3458"/>
      <c r="N61" s="3461">
        <f t="shared" si="7"/>
        <v>0</v>
      </c>
      <c r="O61" s="1003">
        <v>0</v>
      </c>
      <c r="P61" s="3459"/>
      <c r="Q61" s="3002"/>
    </row>
    <row r="62" spans="1:17" s="55" customFormat="1" ht="16.8" thickTop="1" thickBot="1">
      <c r="A62" s="979"/>
      <c r="B62" s="78"/>
      <c r="C62" s="78"/>
      <c r="D62" s="78"/>
      <c r="E62" s="3945"/>
      <c r="F62" s="3945"/>
      <c r="G62" s="3945"/>
      <c r="H62" s="86"/>
      <c r="I62" s="78"/>
      <c r="J62" s="86"/>
      <c r="K62" s="78"/>
      <c r="L62" s="3137"/>
      <c r="M62" s="3458"/>
      <c r="N62" s="3461">
        <f t="shared" si="7"/>
        <v>0</v>
      </c>
      <c r="O62" s="1003">
        <v>3</v>
      </c>
      <c r="P62" s="3459"/>
      <c r="Q62" s="3002"/>
    </row>
    <row r="63" spans="1:17" ht="16.8" thickTop="1" thickBot="1">
      <c r="B63" s="168" t="s">
        <v>9707</v>
      </c>
      <c r="C63" s="169"/>
      <c r="D63" s="78"/>
      <c r="E63" s="3945"/>
      <c r="F63" s="3945"/>
      <c r="G63" s="348"/>
      <c r="H63" s="86"/>
      <c r="I63" s="78"/>
      <c r="J63" s="86"/>
      <c r="K63" s="78"/>
      <c r="M63" s="3458"/>
      <c r="N63" s="3461">
        <f t="shared" si="7"/>
        <v>0</v>
      </c>
      <c r="O63" s="1003">
        <v>3</v>
      </c>
      <c r="P63" s="3459"/>
    </row>
    <row r="64" spans="1:17" ht="16.8" thickTop="1" thickBot="1">
      <c r="B64" s="207" t="s">
        <v>9708</v>
      </c>
      <c r="C64" s="162" t="s">
        <v>1990</v>
      </c>
      <c r="D64" s="162">
        <v>3</v>
      </c>
      <c r="E64" s="3974">
        <f>IFERROR(E50-E58,0)</f>
        <v>57542.2411498</v>
      </c>
      <c r="F64" s="3974">
        <f>IFERROR(F50-F58,0)</f>
        <v>0</v>
      </c>
      <c r="G64" s="3973">
        <f t="shared" ref="G64" si="10">IFERROR(SUM(E64:F64),0)</f>
        <v>57542.2411498</v>
      </c>
      <c r="H64" s="86"/>
      <c r="I64" s="415" t="s">
        <v>9709</v>
      </c>
      <c r="J64" s="86"/>
      <c r="K64" s="868"/>
      <c r="M64" s="3458"/>
      <c r="N64" s="3438">
        <f t="shared" si="7"/>
        <v>0</v>
      </c>
      <c r="O64" s="1003">
        <v>0</v>
      </c>
      <c r="P64" s="3459"/>
    </row>
    <row r="65" spans="1:17" ht="16.8" thickTop="1" thickBot="1">
      <c r="B65" s="78"/>
      <c r="C65" s="78"/>
      <c r="D65" s="78"/>
      <c r="E65" s="3945"/>
      <c r="F65" s="3945"/>
      <c r="G65" s="3945"/>
      <c r="H65" s="86"/>
      <c r="I65" s="78"/>
      <c r="J65" s="86"/>
      <c r="K65" s="78"/>
      <c r="M65" s="3458"/>
      <c r="N65" s="3461">
        <f t="shared" si="7"/>
        <v>0</v>
      </c>
      <c r="O65" s="1003">
        <v>3</v>
      </c>
      <c r="P65" s="3459"/>
    </row>
    <row r="66" spans="1:17" ht="16.8" thickTop="1" thickBot="1">
      <c r="B66" s="197" t="s">
        <v>717</v>
      </c>
      <c r="C66" s="198" t="s">
        <v>1563</v>
      </c>
      <c r="D66" s="198" t="s">
        <v>719</v>
      </c>
      <c r="E66" s="3980" t="s">
        <v>1379</v>
      </c>
      <c r="F66" s="3981" t="s">
        <v>1380</v>
      </c>
      <c r="G66" s="3945"/>
      <c r="H66" s="86"/>
      <c r="I66" s="78"/>
      <c r="J66" s="86"/>
      <c r="K66" s="78"/>
      <c r="M66" s="3458"/>
      <c r="N66" s="3461">
        <f t="shared" si="7"/>
        <v>0</v>
      </c>
      <c r="O66" s="1003">
        <v>1</v>
      </c>
      <c r="P66" s="3459"/>
    </row>
    <row r="67" spans="1:17" ht="16.8" thickTop="1" thickBot="1">
      <c r="B67" s="55"/>
      <c r="C67" s="55"/>
      <c r="D67" s="55"/>
      <c r="E67" s="3949"/>
      <c r="F67" s="3949"/>
      <c r="G67" s="3950"/>
      <c r="H67" s="86"/>
      <c r="I67" s="55"/>
      <c r="J67" s="86"/>
      <c r="M67" s="3458"/>
      <c r="N67" s="3461">
        <f t="shared" si="7"/>
        <v>0</v>
      </c>
      <c r="O67" s="1003">
        <v>3</v>
      </c>
      <c r="P67" s="3459"/>
    </row>
    <row r="68" spans="1:17" ht="16.8" thickTop="1" thickBot="1">
      <c r="B68" s="168" t="s">
        <v>9710</v>
      </c>
      <c r="C68" s="169"/>
      <c r="D68" s="55"/>
      <c r="E68" s="3950"/>
      <c r="F68" s="3950"/>
      <c r="G68" s="3950"/>
      <c r="H68" s="86"/>
      <c r="I68" s="55"/>
      <c r="J68" s="86"/>
      <c r="M68" s="3458"/>
      <c r="N68" s="3461">
        <f t="shared" si="7"/>
        <v>0</v>
      </c>
      <c r="O68" s="1003">
        <v>3</v>
      </c>
      <c r="P68" s="3459"/>
    </row>
    <row r="69" spans="1:17" ht="16.2" thickTop="1">
      <c r="B69" s="3969" t="s">
        <v>9711</v>
      </c>
      <c r="C69" s="4120" t="s">
        <v>9900</v>
      </c>
      <c r="D69" s="4120">
        <v>3</v>
      </c>
      <c r="E69" s="3968">
        <f>IFERROR((E64*1000) / ('6B'!E48*365),0)</f>
        <v>374.29657815445933</v>
      </c>
      <c r="F69" s="3975"/>
      <c r="G69" s="3976"/>
      <c r="H69" s="86"/>
      <c r="I69" s="412" t="s">
        <v>9712</v>
      </c>
      <c r="J69" s="86"/>
      <c r="K69" s="248"/>
      <c r="M69" s="3458"/>
      <c r="N69" s="3438">
        <f t="shared" ref="N69:N80" si="11">IF( COUNTBLANK(E69:G69) = O69, 0, rngIncomplete )</f>
        <v>0</v>
      </c>
      <c r="O69" s="1003">
        <v>2</v>
      </c>
      <c r="P69" s="3459"/>
    </row>
    <row r="70" spans="1:17" ht="16.2" thickBot="1">
      <c r="B70" s="3971" t="s">
        <v>9713</v>
      </c>
      <c r="C70" s="4121" t="s">
        <v>9900</v>
      </c>
      <c r="D70" s="4121">
        <v>3</v>
      </c>
      <c r="E70" s="3977"/>
      <c r="F70" s="3978">
        <f>IFERROR(F64*1000/'7C'!E20,0)</f>
        <v>0</v>
      </c>
      <c r="G70" s="3979"/>
      <c r="H70" s="86"/>
      <c r="I70" s="414" t="s">
        <v>9714</v>
      </c>
      <c r="J70" s="86"/>
      <c r="K70" s="250"/>
      <c r="M70" s="3458"/>
      <c r="N70" s="3438">
        <f t="shared" si="11"/>
        <v>0</v>
      </c>
      <c r="O70" s="1003">
        <v>2</v>
      </c>
      <c r="P70" s="3459"/>
    </row>
    <row r="71" spans="1:17" s="55" customFormat="1" ht="16.8" thickTop="1" thickBot="1">
      <c r="A71" s="979"/>
      <c r="B71" s="78"/>
      <c r="C71" s="78"/>
      <c r="D71" s="686"/>
      <c r="E71" s="3945"/>
      <c r="F71" s="3945"/>
      <c r="G71" s="3951"/>
      <c r="H71" s="86"/>
      <c r="I71" s="52"/>
      <c r="J71" s="86"/>
      <c r="K71" s="78"/>
      <c r="L71" s="3137"/>
      <c r="M71" s="3458"/>
      <c r="N71" s="3461">
        <f t="shared" si="11"/>
        <v>0</v>
      </c>
      <c r="O71" s="1003">
        <v>3</v>
      </c>
      <c r="P71" s="3459"/>
      <c r="Q71" s="3002"/>
    </row>
    <row r="72" spans="1:17" s="55" customFormat="1" ht="16.2" thickTop="1">
      <c r="A72" s="979"/>
      <c r="B72" s="5405" t="s">
        <v>717</v>
      </c>
      <c r="C72" s="5303" t="s">
        <v>1563</v>
      </c>
      <c r="D72" s="5303" t="s">
        <v>719</v>
      </c>
      <c r="E72" s="5407" t="s">
        <v>9715</v>
      </c>
      <c r="F72" s="5408"/>
      <c r="G72" s="5409"/>
      <c r="H72" s="86"/>
      <c r="I72" s="52"/>
      <c r="J72" s="86"/>
      <c r="K72" s="78"/>
      <c r="L72" s="3137"/>
      <c r="M72" s="3458"/>
      <c r="N72" s="3461">
        <f t="shared" si="11"/>
        <v>0</v>
      </c>
      <c r="O72" s="1003">
        <v>2</v>
      </c>
      <c r="P72" s="3459"/>
      <c r="Q72" s="3002"/>
    </row>
    <row r="73" spans="1:17" s="55" customFormat="1" ht="16.2" thickBot="1">
      <c r="A73" s="3147"/>
      <c r="B73" s="5406"/>
      <c r="C73" s="5410"/>
      <c r="D73" s="5410"/>
      <c r="E73" s="3952" t="s">
        <v>1379</v>
      </c>
      <c r="F73" s="3952" t="s">
        <v>1380</v>
      </c>
      <c r="G73" s="3953" t="s">
        <v>858</v>
      </c>
      <c r="H73" s="86"/>
      <c r="I73" s="52"/>
      <c r="J73" s="86"/>
      <c r="K73" s="78"/>
      <c r="L73" s="3137"/>
      <c r="M73" s="3458"/>
      <c r="N73" s="3461">
        <f t="shared" si="11"/>
        <v>0</v>
      </c>
      <c r="O73" s="1003">
        <v>0</v>
      </c>
      <c r="P73" s="3459"/>
      <c r="Q73" s="3002"/>
    </row>
    <row r="74" spans="1:17" s="55" customFormat="1" ht="16.8" thickTop="1" thickBot="1">
      <c r="A74" s="979"/>
      <c r="B74" s="78"/>
      <c r="C74" s="78"/>
      <c r="D74" s="686"/>
      <c r="E74" s="3945"/>
      <c r="F74" s="3945"/>
      <c r="G74" s="3951"/>
      <c r="H74" s="86"/>
      <c r="I74" s="52"/>
      <c r="J74" s="86"/>
      <c r="K74" s="78"/>
      <c r="L74" s="3137"/>
      <c r="M74" s="3458"/>
      <c r="N74" s="3461">
        <f t="shared" si="11"/>
        <v>0</v>
      </c>
      <c r="O74" s="1003">
        <v>3</v>
      </c>
      <c r="P74" s="3459"/>
      <c r="Q74" s="3002"/>
    </row>
    <row r="75" spans="1:17" s="55" customFormat="1" ht="16.8" thickTop="1" thickBot="1">
      <c r="A75" s="979"/>
      <c r="B75" s="168" t="s">
        <v>9716</v>
      </c>
      <c r="C75" s="169"/>
      <c r="E75" s="335"/>
      <c r="F75" s="335"/>
      <c r="G75" s="335"/>
      <c r="H75" s="86"/>
      <c r="J75" s="86"/>
      <c r="L75" s="3137"/>
      <c r="M75" s="3458"/>
      <c r="N75" s="3461">
        <f t="shared" si="11"/>
        <v>0</v>
      </c>
      <c r="O75" s="1003">
        <v>3</v>
      </c>
      <c r="P75" s="3459"/>
      <c r="Q75" s="3002"/>
    </row>
    <row r="76" spans="1:17" s="55" customFormat="1" ht="16.2" thickTop="1">
      <c r="A76" s="979"/>
      <c r="B76" s="202" t="s">
        <v>9717</v>
      </c>
      <c r="C76" s="125" t="s">
        <v>1990</v>
      </c>
      <c r="D76" s="125">
        <v>3</v>
      </c>
      <c r="E76" s="343">
        <v>5117.0697851879613</v>
      </c>
      <c r="F76" s="343">
        <v>0</v>
      </c>
      <c r="G76" s="3964">
        <f>IFERROR(SUM(E76:F76),0)</f>
        <v>5117.0697851879613</v>
      </c>
      <c r="H76" s="86"/>
      <c r="I76" s="412" t="s">
        <v>9718</v>
      </c>
      <c r="J76" s="86"/>
      <c r="K76" s="100"/>
      <c r="L76" s="3137"/>
      <c r="M76" s="3458"/>
      <c r="N76" s="3438">
        <f t="shared" si="11"/>
        <v>0</v>
      </c>
      <c r="O76" s="1003">
        <v>0</v>
      </c>
      <c r="P76" s="3459"/>
      <c r="Q76" s="3002"/>
    </row>
    <row r="77" spans="1:17" ht="16.2" thickBot="1">
      <c r="B77" s="206" t="s">
        <v>9719</v>
      </c>
      <c r="C77" s="131" t="s">
        <v>1990</v>
      </c>
      <c r="D77" s="131">
        <v>3</v>
      </c>
      <c r="E77" s="3961">
        <v>0</v>
      </c>
      <c r="F77" s="3961">
        <v>0</v>
      </c>
      <c r="G77" s="3967">
        <f>IFERROR(SUM(E77:F77),0)</f>
        <v>0</v>
      </c>
      <c r="H77" s="86"/>
      <c r="I77" s="414" t="s">
        <v>9720</v>
      </c>
      <c r="J77" s="86"/>
      <c r="K77" s="116"/>
      <c r="M77" s="3458"/>
      <c r="N77" s="3438">
        <f t="shared" si="11"/>
        <v>0</v>
      </c>
      <c r="O77" s="1003">
        <v>0</v>
      </c>
      <c r="P77" s="3459"/>
    </row>
    <row r="78" spans="1:17" ht="16.8" thickTop="1" thickBot="1">
      <c r="E78" s="3954"/>
      <c r="F78" s="3954"/>
      <c r="G78" s="3954"/>
      <c r="H78" s="86"/>
      <c r="I78" s="64"/>
      <c r="J78" s="86"/>
      <c r="K78" s="86"/>
      <c r="M78" s="3458"/>
      <c r="N78" s="3461">
        <f t="shared" si="11"/>
        <v>0</v>
      </c>
      <c r="O78" s="1003">
        <v>3</v>
      </c>
      <c r="P78" s="3459"/>
    </row>
    <row r="79" spans="1:17" s="55" customFormat="1" ht="16.8" thickTop="1" thickBot="1">
      <c r="A79" s="979"/>
      <c r="B79" s="168" t="s">
        <v>9721</v>
      </c>
      <c r="C79" s="169"/>
      <c r="E79" s="335"/>
      <c r="F79" s="335"/>
      <c r="G79" s="335"/>
      <c r="H79" s="86"/>
      <c r="J79" s="86"/>
      <c r="L79" s="3137"/>
      <c r="M79" s="3458"/>
      <c r="N79" s="3461">
        <f t="shared" si="11"/>
        <v>0</v>
      </c>
      <c r="O79" s="1003">
        <v>3</v>
      </c>
      <c r="P79" s="3459"/>
      <c r="Q79" s="3002"/>
    </row>
    <row r="80" spans="1:17" ht="16.8" thickTop="1" thickBot="1">
      <c r="B80" s="3972" t="s">
        <v>9721</v>
      </c>
      <c r="C80" s="162" t="s">
        <v>1990</v>
      </c>
      <c r="D80" s="162">
        <v>3</v>
      </c>
      <c r="E80" s="983">
        <v>6481.0257000000011</v>
      </c>
      <c r="F80" s="983">
        <v>0</v>
      </c>
      <c r="G80" s="3973">
        <f>IFERROR(SUM(E80:F80),0)</f>
        <v>6481.0257000000011</v>
      </c>
      <c r="H80" s="86"/>
      <c r="I80" s="415" t="s">
        <v>9722</v>
      </c>
      <c r="J80" s="86"/>
      <c r="K80" s="565"/>
      <c r="M80" s="3458"/>
      <c r="N80" s="3438">
        <f t="shared" si="11"/>
        <v>0</v>
      </c>
      <c r="O80" s="1003">
        <v>0</v>
      </c>
      <c r="P80" s="3459"/>
    </row>
    <row r="81" spans="8:16" ht="16.2" thickTop="1">
      <c r="H81" s="86"/>
      <c r="I81" s="86"/>
      <c r="J81" s="86"/>
      <c r="K81" s="86"/>
      <c r="L81" s="3137" t="s">
        <v>775</v>
      </c>
      <c r="P81" s="3459"/>
    </row>
    <row r="82" spans="8:16">
      <c r="H82" s="86"/>
      <c r="I82" s="86"/>
      <c r="J82" s="86"/>
      <c r="K82" s="86"/>
    </row>
    <row r="83" spans="8:16">
      <c r="H83" s="86"/>
      <c r="I83" s="86"/>
      <c r="J83" s="86"/>
      <c r="K83" s="86"/>
    </row>
    <row r="84" spans="8:16">
      <c r="H84" s="86"/>
      <c r="I84" s="86"/>
      <c r="J84" s="86"/>
      <c r="K84" s="86"/>
    </row>
    <row r="85" spans="8:16">
      <c r="H85" s="86"/>
      <c r="I85" s="86"/>
      <c r="J85" s="86"/>
      <c r="K85" s="86"/>
    </row>
  </sheetData>
  <sheetProtection formatColumns="0" formatRows="0"/>
  <mergeCells count="11">
    <mergeCell ref="B3:K3"/>
    <mergeCell ref="B5:B6"/>
    <mergeCell ref="K5:K6"/>
    <mergeCell ref="B72:B73"/>
    <mergeCell ref="E5:G5"/>
    <mergeCell ref="E72:G72"/>
    <mergeCell ref="I5:I6"/>
    <mergeCell ref="C72:C73"/>
    <mergeCell ref="D72:D73"/>
    <mergeCell ref="C5:C6"/>
    <mergeCell ref="D5:D6"/>
  </mergeCells>
  <conditionalFormatting sqref="N7:N80">
    <cfRule type="cellIs" dxfId="1" priority="1" operator="equal">
      <formula>0</formula>
    </cfRule>
  </conditionalFormatting>
  <dataValidations disablePrompts="1" count="1">
    <dataValidation type="custom" allowBlank="1" showErrorMessage="1" errorTitle="Input Error" error="Please input a numeric value." sqref="G15:G16 G64 G26:G27 L15:L16 L64 L26:L27 L9:L13 G9:G13 Q9:R13 Q26:R27 Q64:R64 Q15:R16" xr:uid="{6F4F3438-70F7-46D9-AF1F-E51ED248028A}">
      <formula1>ISNUMBER(G9)</formula1>
    </dataValidation>
  </dataValidations>
  <pageMargins left="0.7" right="0.7" top="0.75" bottom="0.75" header="0.3" footer="0.3"/>
  <pageSetup paperSize="8" scale="81" orientation="portrait" r:id="rId1"/>
  <headerFooter>
    <oddHeader>&amp;L&amp;F&amp;CSheet: &amp;A&amp;ROFFICIAL</oddHeader>
    <oddFooter>&amp;LPrinted on: &amp;D at &amp;T&amp;CPage &amp;P of &amp;N&amp;ROfwat</oddFooter>
  </headerFooter>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11EA2A-555B-413A-9B0A-7FCF571F1034}">
  <sheetPr codeName="Sheet159">
    <pageSetUpPr fitToPage="1"/>
  </sheetPr>
  <dimension ref="A1:U136"/>
  <sheetViews>
    <sheetView workbookViewId="0">
      <selection activeCell="E34" sqref="E34"/>
    </sheetView>
  </sheetViews>
  <sheetFormatPr defaultColWidth="8" defaultRowHeight="24" customHeight="1"/>
  <cols>
    <col min="1" max="1" width="1.19921875" style="3156" customWidth="1"/>
    <col min="2" max="2" width="23.19921875" style="2912" customWidth="1"/>
    <col min="3" max="3" width="32.19921875" style="2912" customWidth="1"/>
    <col min="4" max="4" width="16.69921875" style="2913" customWidth="1"/>
    <col min="5" max="5" width="15.59765625" style="2913" customWidth="1"/>
    <col min="6" max="6" width="15.19921875" style="2913" bestFit="1" customWidth="1"/>
    <col min="7" max="7" width="15.69921875" style="2913" customWidth="1"/>
    <col min="8" max="8" width="18.59765625" style="2913" customWidth="1"/>
    <col min="9" max="9" width="15.19921875" style="2913" bestFit="1" customWidth="1"/>
    <col min="10" max="10" width="20" style="2913" customWidth="1"/>
    <col min="11" max="11" width="2.19921875" style="2906" customWidth="1"/>
    <col min="12" max="12" width="11.19921875" style="2906" customWidth="1"/>
    <col min="13" max="13" width="1.59765625" style="2906" customWidth="1"/>
    <col min="14" max="14" width="30.19921875" style="2906" customWidth="1"/>
    <col min="15" max="15" width="1.69921875" style="3156" customWidth="1"/>
    <col min="16" max="16" width="1.69921875" style="3512" customWidth="1"/>
    <col min="17" max="17" width="19.69921875" style="3512" bestFit="1" customWidth="1"/>
    <col min="18" max="18" width="1.69921875" style="3515" customWidth="1"/>
    <col min="19" max="20" width="1.69921875" style="3512" customWidth="1"/>
    <col min="21" max="21" width="8" style="3684"/>
    <col min="22" max="16384" width="8" style="2906"/>
  </cols>
  <sheetData>
    <row r="1" spans="1:21" s="2902" customFormat="1" ht="22.8">
      <c r="A1" s="3155" t="s">
        <v>713</v>
      </c>
      <c r="B1" s="5068" t="s">
        <v>9723</v>
      </c>
      <c r="C1" s="5068"/>
      <c r="D1" s="2900"/>
      <c r="E1" s="2900"/>
      <c r="F1" s="2900"/>
      <c r="G1" s="2900"/>
      <c r="H1" s="2900"/>
      <c r="I1" s="2900"/>
      <c r="J1" s="2900"/>
      <c r="K1" s="5250"/>
      <c r="L1" s="5250"/>
      <c r="M1" s="2901"/>
      <c r="N1" s="2901"/>
      <c r="O1" s="3156"/>
      <c r="P1" s="3507"/>
      <c r="Q1" s="3508"/>
      <c r="R1" s="3509"/>
      <c r="S1" s="3510"/>
      <c r="T1" s="3510"/>
      <c r="U1" s="3683"/>
    </row>
    <row r="2" spans="1:21" s="2902" customFormat="1" ht="68.400000000000006">
      <c r="A2" s="3155"/>
      <c r="B2" s="423" t="str">
        <f>SelectCompany!B4</f>
        <v>South Staffordshire Water</v>
      </c>
      <c r="C2" s="2748"/>
      <c r="D2" s="2917"/>
      <c r="E2" s="2917"/>
      <c r="F2" s="2917"/>
      <c r="G2" s="2917"/>
      <c r="H2" s="2917"/>
      <c r="I2" s="2917"/>
      <c r="J2" s="2917"/>
      <c r="K2" s="2918"/>
      <c r="L2" s="2918"/>
      <c r="M2" s="2901"/>
      <c r="N2" s="2901"/>
      <c r="O2" s="3156"/>
      <c r="P2" s="3507"/>
      <c r="Q2" s="3508"/>
      <c r="R2" s="3509"/>
      <c r="S2" s="3510"/>
      <c r="T2" s="3510"/>
      <c r="U2" s="3683"/>
    </row>
    <row r="3" spans="1:21" s="2901" customFormat="1" ht="36.75" customHeight="1">
      <c r="A3" s="3156"/>
      <c r="B3" s="4967" t="s">
        <v>9982</v>
      </c>
      <c r="C3" s="4967"/>
      <c r="D3" s="4967"/>
      <c r="E3" s="4967"/>
      <c r="F3" s="4967"/>
      <c r="G3" s="4967"/>
      <c r="H3" s="4967"/>
      <c r="I3" s="4967"/>
      <c r="J3" s="4967"/>
      <c r="K3" s="4967"/>
      <c r="L3" s="4967"/>
      <c r="M3" s="4967"/>
      <c r="N3" s="4967"/>
      <c r="O3" s="3081"/>
      <c r="P3" s="3224"/>
      <c r="Q3" s="3073" t="s">
        <v>716</v>
      </c>
      <c r="R3" s="3511"/>
      <c r="S3" s="3512"/>
      <c r="T3" s="3512"/>
      <c r="U3" s="3684"/>
    </row>
    <row r="4" spans="1:21" ht="23.4" thickBot="1">
      <c r="B4" s="2903"/>
      <c r="C4" s="2903"/>
      <c r="D4" s="2904"/>
      <c r="E4" s="2904"/>
      <c r="F4" s="2904"/>
      <c r="G4" s="2904"/>
      <c r="H4" s="2904"/>
      <c r="I4" s="2904"/>
      <c r="J4" s="2904"/>
      <c r="K4" s="2905"/>
      <c r="L4" s="920"/>
      <c r="M4" s="920"/>
      <c r="N4" s="920"/>
      <c r="O4" s="3081"/>
      <c r="P4" s="3224"/>
      <c r="Q4" s="3513"/>
      <c r="R4" s="3511"/>
    </row>
    <row r="5" spans="1:21" s="2907" customFormat="1" ht="16.8" thickTop="1" thickBot="1">
      <c r="A5" s="3156"/>
      <c r="B5" s="5413" t="s">
        <v>3598</v>
      </c>
      <c r="C5" s="5414"/>
      <c r="D5" s="5414" t="s">
        <v>9724</v>
      </c>
      <c r="E5" s="5414"/>
      <c r="F5" s="5414"/>
      <c r="G5" s="5414"/>
      <c r="H5" s="5414"/>
      <c r="I5" s="5414"/>
      <c r="J5" s="5419"/>
      <c r="K5" s="2919"/>
      <c r="L5" s="5421" t="s">
        <v>723</v>
      </c>
      <c r="M5" s="2920"/>
      <c r="N5" s="5421" t="s">
        <v>724</v>
      </c>
      <c r="O5" s="3081"/>
      <c r="P5" s="3224"/>
      <c r="Q5" s="3513"/>
      <c r="R5" s="3511"/>
      <c r="S5" s="3512"/>
      <c r="T5" s="3512"/>
      <c r="U5" s="3684"/>
    </row>
    <row r="6" spans="1:21" s="2907" customFormat="1" ht="16.8" thickTop="1" thickBot="1">
      <c r="A6" s="3156"/>
      <c r="B6" s="5415"/>
      <c r="C6" s="5416"/>
      <c r="D6" s="5416"/>
      <c r="E6" s="5416"/>
      <c r="F6" s="5416"/>
      <c r="G6" s="5416"/>
      <c r="H6" s="5416"/>
      <c r="I6" s="5416"/>
      <c r="J6" s="5420"/>
      <c r="K6" s="2921"/>
      <c r="L6" s="5422"/>
      <c r="M6" s="2920"/>
      <c r="N6" s="5422"/>
      <c r="O6" s="3081"/>
      <c r="P6" s="3516"/>
      <c r="Q6" s="3513"/>
      <c r="R6" s="3511"/>
      <c r="S6" s="3512"/>
      <c r="T6" s="3512"/>
      <c r="U6" s="3684"/>
    </row>
    <row r="7" spans="1:21" s="2907" customFormat="1" ht="61.2" thickTop="1" thickBot="1">
      <c r="A7" s="3156" t="s">
        <v>725</v>
      </c>
      <c r="B7" s="5417"/>
      <c r="C7" s="5418"/>
      <c r="D7" s="4741" t="s">
        <v>9725</v>
      </c>
      <c r="E7" s="4741" t="s">
        <v>9726</v>
      </c>
      <c r="F7" s="4741" t="s">
        <v>9727</v>
      </c>
      <c r="G7" s="4741" t="s">
        <v>9728</v>
      </c>
      <c r="H7" s="4741" t="s">
        <v>9729</v>
      </c>
      <c r="I7" s="4741" t="s">
        <v>9730</v>
      </c>
      <c r="J7" s="4742" t="s">
        <v>9731</v>
      </c>
      <c r="K7" s="2921"/>
      <c r="L7" s="5423"/>
      <c r="M7" s="2922"/>
      <c r="N7" s="5423"/>
      <c r="O7" s="3517"/>
      <c r="P7" s="3518"/>
      <c r="Q7" s="3512"/>
      <c r="R7" s="3511"/>
      <c r="S7" s="3512"/>
      <c r="T7" s="3512"/>
      <c r="U7" s="3684"/>
    </row>
    <row r="8" spans="1:21" s="2907" customFormat="1" ht="16.2" thickTop="1" thickBot="1">
      <c r="A8" s="3156" t="s">
        <v>729</v>
      </c>
      <c r="B8" s="2910"/>
      <c r="C8" s="2910"/>
      <c r="D8" s="2923"/>
      <c r="E8" s="2923"/>
      <c r="F8" s="2923"/>
      <c r="G8" s="2923"/>
      <c r="H8" s="2923"/>
      <c r="I8" s="2923"/>
      <c r="J8" s="2923"/>
      <c r="K8" s="2910"/>
      <c r="L8" s="2910"/>
      <c r="M8" s="2909"/>
      <c r="N8" s="2909"/>
      <c r="O8" s="3156"/>
      <c r="P8" s="3507"/>
      <c r="Q8" s="3513"/>
      <c r="R8" s="3511"/>
      <c r="S8" s="3512"/>
      <c r="T8" s="3512"/>
      <c r="U8" s="3684"/>
    </row>
    <row r="9" spans="1:21" s="2907" customFormat="1" ht="30.75" customHeight="1" thickTop="1" thickBot="1">
      <c r="A9" s="3156"/>
      <c r="B9" s="4743" t="s">
        <v>9732</v>
      </c>
      <c r="C9" s="4744" t="s">
        <v>9733</v>
      </c>
      <c r="D9" s="2923"/>
      <c r="E9" s="2923"/>
      <c r="F9" s="2923"/>
      <c r="G9" s="2923"/>
      <c r="H9" s="2923"/>
      <c r="I9" s="2923"/>
      <c r="J9" s="2923"/>
      <c r="K9" s="2910"/>
      <c r="L9" s="2910"/>
      <c r="M9" s="2909"/>
      <c r="N9" s="2909"/>
      <c r="O9" s="3156"/>
      <c r="P9" s="3507"/>
      <c r="Q9" s="3461">
        <f t="shared" ref="Q9:Q27" si="0">IF( COUNTBLANK(B9:J9) = R9, 0, rngIncomplete )</f>
        <v>0</v>
      </c>
      <c r="R9" s="1003">
        <v>7</v>
      </c>
      <c r="S9" s="3512"/>
      <c r="T9" s="3512"/>
      <c r="U9" s="3684"/>
    </row>
    <row r="10" spans="1:21" s="2911" customFormat="1" ht="16.2" thickTop="1">
      <c r="A10" s="3156"/>
      <c r="B10" s="4755" t="str">
        <f>IF($B$2="Anglian Water",C35,IF($B$2="Hafren Dyfrdwy",C53,IF($B$2="Severn Trent Water",C54,IF($B$2="United Utilities Water",C59,IF($B$2="Dŵr Cymru",C62,IF($B$2="Yorkshire Water",C66,IF($B$2="Wessex Water",C64,"")))))))</f>
        <v/>
      </c>
      <c r="C10" s="4756" t="str">
        <f>IF($B$2="Anglian Water",D35,IF($B$2="Hafren Dyfrdwy",D53,IF($B$2="Severn Trent Water",D54,IF($B$2="United Utilities Water",D59,IF($B$2="Dŵr Cymru",D62,IF($B$2="Yorkshire Water",D66,IF($B$2="Wessex Water",D64,"")))))))</f>
        <v/>
      </c>
      <c r="D10" s="4752"/>
      <c r="E10" s="4753"/>
      <c r="F10" s="4753"/>
      <c r="G10" s="4753"/>
      <c r="H10" s="4753"/>
      <c r="I10" s="4753"/>
      <c r="J10" s="4754"/>
      <c r="K10" s="2908"/>
      <c r="L10" s="4757" t="s">
        <v>9734</v>
      </c>
      <c r="M10" s="1936"/>
      <c r="N10" s="4760"/>
      <c r="O10" s="3519"/>
      <c r="P10" s="3520"/>
      <c r="Q10" s="3461" t="str">
        <f t="shared" si="0"/>
        <v>Please complete all cells in row</v>
      </c>
      <c r="R10" s="3511">
        <v>0</v>
      </c>
      <c r="S10" s="3514"/>
      <c r="T10" s="3687"/>
      <c r="U10" s="3685"/>
    </row>
    <row r="11" spans="1:21" ht="15">
      <c r="B11" s="4745" t="str">
        <f>IF($B$2="Anglian Water",C36,IF($B$2="Severn Trent Water",C55,IF($B$2="United Utilities Water",C60,IF($B$2="Dŵr Cymru",C63,IF($B$2="Yorkshire Water",C67,IF($B$2="Wessex Water",C65,""))))))</f>
        <v/>
      </c>
      <c r="C11" s="3659" t="str">
        <f>IF($B$2="Anglian Water",D36,IF($B$2="Severn Trent Water",D55,IF($B$2="United Utilities Water",D60,IF($B$2="Dŵr Cymru",D63,IF($B$2="Yorkshire Water",D67,IF($B$2="Wessex Water",D65,""))))))</f>
        <v/>
      </c>
      <c r="D11" s="3553"/>
      <c r="E11" s="3554"/>
      <c r="F11" s="3554"/>
      <c r="G11" s="3554"/>
      <c r="H11" s="3554"/>
      <c r="I11" s="3554"/>
      <c r="J11" s="4746"/>
      <c r="L11" s="4758" t="s">
        <v>9735</v>
      </c>
      <c r="N11" s="4761"/>
      <c r="P11" s="3507"/>
      <c r="Q11" s="3461" t="str">
        <f t="shared" si="0"/>
        <v>Please complete all cells in row</v>
      </c>
      <c r="R11" s="3511">
        <v>0</v>
      </c>
      <c r="T11" s="3687"/>
    </row>
    <row r="12" spans="1:21" ht="15">
      <c r="B12" s="4745" t="str">
        <f>IF($B$2="Anglian Water",C37,IF($B$2="Severn Trent Water",C56,IF($B$2="United Utilities Water",C61,"")))</f>
        <v/>
      </c>
      <c r="C12" s="3659" t="str">
        <f>IF($B$2="Anglian Water",D37,IF($B$2="Severn Trent Water",D56,IF($B$2="United Utilities Water",D61,"")))</f>
        <v/>
      </c>
      <c r="D12" s="3553"/>
      <c r="E12" s="3554"/>
      <c r="F12" s="3554"/>
      <c r="G12" s="3554"/>
      <c r="H12" s="3554"/>
      <c r="I12" s="3554"/>
      <c r="J12" s="4746"/>
      <c r="L12" s="4758" t="s">
        <v>9736</v>
      </c>
      <c r="N12" s="4761"/>
      <c r="P12" s="3507"/>
      <c r="Q12" s="3461" t="str">
        <f t="shared" si="0"/>
        <v>Please complete all cells in row</v>
      </c>
      <c r="R12" s="3511">
        <v>0</v>
      </c>
      <c r="T12" s="3687"/>
    </row>
    <row r="13" spans="1:21" ht="15">
      <c r="B13" s="4745" t="str">
        <f>IF($B$2="Anglian Water",C38,IF($B$2="Severn Trent Water",C57,""))</f>
        <v/>
      </c>
      <c r="C13" s="3659" t="str">
        <f>IF($B$2="Anglian Water",D38,IF($B$2="Severn Trent Water",D57,""))</f>
        <v/>
      </c>
      <c r="D13" s="3553"/>
      <c r="E13" s="3554"/>
      <c r="F13" s="3554"/>
      <c r="G13" s="3554"/>
      <c r="H13" s="3554"/>
      <c r="I13" s="3554"/>
      <c r="J13" s="4746"/>
      <c r="L13" s="4758" t="s">
        <v>9737</v>
      </c>
      <c r="N13" s="4761"/>
      <c r="P13" s="3507"/>
      <c r="Q13" s="3461" t="str">
        <f t="shared" si="0"/>
        <v>Please complete all cells in row</v>
      </c>
      <c r="R13" s="3511">
        <v>0</v>
      </c>
      <c r="T13" s="3687"/>
    </row>
    <row r="14" spans="1:21" ht="15">
      <c r="B14" s="4745" t="str">
        <f>IF($B$2="Anglian Water",C39,IF($B$2="Severn Trent Water",C58,""))</f>
        <v/>
      </c>
      <c r="C14" s="3659" t="str">
        <f>IF($B$2="Anglian Water",D39,IF($B$2="Severn Trent Water",D58,""))</f>
        <v/>
      </c>
      <c r="D14" s="3553"/>
      <c r="E14" s="3554"/>
      <c r="F14" s="3554"/>
      <c r="G14" s="3554"/>
      <c r="H14" s="3554"/>
      <c r="I14" s="3554"/>
      <c r="J14" s="4746"/>
      <c r="L14" s="4758" t="s">
        <v>9738</v>
      </c>
      <c r="N14" s="4761"/>
      <c r="P14" s="3507"/>
      <c r="Q14" s="3461" t="str">
        <f t="shared" si="0"/>
        <v>Please complete all cells in row</v>
      </c>
      <c r="R14" s="3511">
        <v>0</v>
      </c>
      <c r="T14" s="3687"/>
    </row>
    <row r="15" spans="1:21" ht="15">
      <c r="B15" s="4745" t="str">
        <f t="shared" ref="B15:C27" si="1">IF($B$2="Anglian Water",C40,"")</f>
        <v/>
      </c>
      <c r="C15" s="3659" t="str">
        <f t="shared" si="1"/>
        <v/>
      </c>
      <c r="D15" s="3553"/>
      <c r="E15" s="3554"/>
      <c r="F15" s="3554"/>
      <c r="G15" s="3554"/>
      <c r="H15" s="3554"/>
      <c r="I15" s="3554"/>
      <c r="J15" s="4746"/>
      <c r="L15" s="4758" t="s">
        <v>9739</v>
      </c>
      <c r="N15" s="4761"/>
      <c r="P15" s="3507"/>
      <c r="Q15" s="3461" t="str">
        <f t="shared" si="0"/>
        <v>Please complete all cells in row</v>
      </c>
      <c r="R15" s="3511">
        <v>0</v>
      </c>
      <c r="T15" s="3687"/>
    </row>
    <row r="16" spans="1:21" ht="15">
      <c r="B16" s="4745" t="str">
        <f t="shared" si="1"/>
        <v/>
      </c>
      <c r="C16" s="3659" t="str">
        <f t="shared" si="1"/>
        <v/>
      </c>
      <c r="D16" s="3553"/>
      <c r="E16" s="3554"/>
      <c r="F16" s="3554"/>
      <c r="G16" s="3554"/>
      <c r="H16" s="3554"/>
      <c r="I16" s="3554"/>
      <c r="J16" s="4746"/>
      <c r="L16" s="4758" t="s">
        <v>9740</v>
      </c>
      <c r="N16" s="4761"/>
      <c r="P16" s="3507"/>
      <c r="Q16" s="3461" t="str">
        <f t="shared" si="0"/>
        <v>Please complete all cells in row</v>
      </c>
      <c r="R16" s="3511">
        <v>0</v>
      </c>
      <c r="T16" s="3687"/>
    </row>
    <row r="17" spans="1:20" ht="15">
      <c r="B17" s="4745" t="str">
        <f t="shared" si="1"/>
        <v/>
      </c>
      <c r="C17" s="3659" t="str">
        <f t="shared" si="1"/>
        <v/>
      </c>
      <c r="D17" s="3553"/>
      <c r="E17" s="3554"/>
      <c r="F17" s="3554"/>
      <c r="G17" s="3554"/>
      <c r="H17" s="3554"/>
      <c r="I17" s="3554"/>
      <c r="J17" s="4746"/>
      <c r="L17" s="4758" t="s">
        <v>9741</v>
      </c>
      <c r="N17" s="4761"/>
      <c r="P17" s="3507"/>
      <c r="Q17" s="3461" t="str">
        <f t="shared" si="0"/>
        <v>Please complete all cells in row</v>
      </c>
      <c r="R17" s="3511">
        <v>0</v>
      </c>
      <c r="T17" s="3687"/>
    </row>
    <row r="18" spans="1:20" ht="15">
      <c r="B18" s="4745" t="str">
        <f t="shared" si="1"/>
        <v/>
      </c>
      <c r="C18" s="3659" t="str">
        <f t="shared" si="1"/>
        <v/>
      </c>
      <c r="D18" s="3553"/>
      <c r="E18" s="3554"/>
      <c r="F18" s="3554"/>
      <c r="G18" s="3554"/>
      <c r="H18" s="3554"/>
      <c r="I18" s="3554"/>
      <c r="J18" s="4746"/>
      <c r="L18" s="4758" t="s">
        <v>9742</v>
      </c>
      <c r="N18" s="4761"/>
      <c r="P18" s="3507"/>
      <c r="Q18" s="3461" t="str">
        <f t="shared" si="0"/>
        <v>Please complete all cells in row</v>
      </c>
      <c r="R18" s="3511">
        <v>0</v>
      </c>
      <c r="T18" s="3687"/>
    </row>
    <row r="19" spans="1:20" ht="15">
      <c r="B19" s="4745" t="str">
        <f t="shared" si="1"/>
        <v/>
      </c>
      <c r="C19" s="3659" t="str">
        <f t="shared" si="1"/>
        <v/>
      </c>
      <c r="D19" s="3553"/>
      <c r="E19" s="3554"/>
      <c r="F19" s="3554"/>
      <c r="G19" s="3554"/>
      <c r="H19" s="3554"/>
      <c r="I19" s="3554"/>
      <c r="J19" s="4746"/>
      <c r="L19" s="4758" t="s">
        <v>9743</v>
      </c>
      <c r="N19" s="4761"/>
      <c r="P19" s="3507"/>
      <c r="Q19" s="3461" t="str">
        <f t="shared" si="0"/>
        <v>Please complete all cells in row</v>
      </c>
      <c r="R19" s="3511">
        <v>0</v>
      </c>
      <c r="T19" s="3687"/>
    </row>
    <row r="20" spans="1:20" ht="15">
      <c r="B20" s="4745" t="str">
        <f t="shared" si="1"/>
        <v/>
      </c>
      <c r="C20" s="3659" t="str">
        <f t="shared" si="1"/>
        <v/>
      </c>
      <c r="D20" s="3553"/>
      <c r="E20" s="3554"/>
      <c r="F20" s="3554"/>
      <c r="G20" s="3554"/>
      <c r="H20" s="3554"/>
      <c r="I20" s="3554"/>
      <c r="J20" s="4746"/>
      <c r="L20" s="4758" t="s">
        <v>9744</v>
      </c>
      <c r="N20" s="4761"/>
      <c r="P20" s="3507"/>
      <c r="Q20" s="3461" t="str">
        <f t="shared" si="0"/>
        <v>Please complete all cells in row</v>
      </c>
      <c r="R20" s="3511">
        <v>0</v>
      </c>
      <c r="T20" s="3687"/>
    </row>
    <row r="21" spans="1:20" ht="15">
      <c r="B21" s="4745" t="str">
        <f t="shared" si="1"/>
        <v/>
      </c>
      <c r="C21" s="3659" t="str">
        <f t="shared" si="1"/>
        <v/>
      </c>
      <c r="D21" s="3553"/>
      <c r="E21" s="3554"/>
      <c r="F21" s="3554"/>
      <c r="G21" s="3554"/>
      <c r="H21" s="3554"/>
      <c r="I21" s="3554"/>
      <c r="J21" s="4746"/>
      <c r="L21" s="4758" t="s">
        <v>9745</v>
      </c>
      <c r="N21" s="4761"/>
      <c r="P21" s="3507"/>
      <c r="Q21" s="3461" t="str">
        <f t="shared" si="0"/>
        <v>Please complete all cells in row</v>
      </c>
      <c r="R21" s="3511">
        <v>0</v>
      </c>
      <c r="T21" s="3687"/>
    </row>
    <row r="22" spans="1:20" ht="15">
      <c r="B22" s="4745" t="str">
        <f t="shared" si="1"/>
        <v/>
      </c>
      <c r="C22" s="3659" t="str">
        <f t="shared" si="1"/>
        <v/>
      </c>
      <c r="D22" s="3553"/>
      <c r="E22" s="3554"/>
      <c r="F22" s="3554"/>
      <c r="G22" s="3554"/>
      <c r="H22" s="3554"/>
      <c r="I22" s="3554"/>
      <c r="J22" s="4746"/>
      <c r="L22" s="4758" t="s">
        <v>9746</v>
      </c>
      <c r="N22" s="4761"/>
      <c r="P22" s="3507"/>
      <c r="Q22" s="3461" t="str">
        <f t="shared" si="0"/>
        <v>Please complete all cells in row</v>
      </c>
      <c r="R22" s="3511">
        <v>0</v>
      </c>
      <c r="T22" s="3687"/>
    </row>
    <row r="23" spans="1:20" ht="15">
      <c r="B23" s="4745" t="str">
        <f t="shared" si="1"/>
        <v/>
      </c>
      <c r="C23" s="3659" t="str">
        <f t="shared" si="1"/>
        <v/>
      </c>
      <c r="D23" s="3553"/>
      <c r="E23" s="3554"/>
      <c r="F23" s="3554"/>
      <c r="G23" s="3554"/>
      <c r="H23" s="3554"/>
      <c r="I23" s="3554"/>
      <c r="J23" s="4746"/>
      <c r="L23" s="4758" t="s">
        <v>9747</v>
      </c>
      <c r="N23" s="4761"/>
      <c r="P23" s="3507"/>
      <c r="Q23" s="3461" t="str">
        <f t="shared" si="0"/>
        <v>Please complete all cells in row</v>
      </c>
      <c r="R23" s="3511">
        <v>0</v>
      </c>
      <c r="T23" s="3687"/>
    </row>
    <row r="24" spans="1:20" ht="15">
      <c r="B24" s="4745" t="str">
        <f t="shared" si="1"/>
        <v/>
      </c>
      <c r="C24" s="3659" t="str">
        <f t="shared" si="1"/>
        <v/>
      </c>
      <c r="D24" s="3553"/>
      <c r="E24" s="3554"/>
      <c r="F24" s="3554"/>
      <c r="G24" s="3554"/>
      <c r="H24" s="3554"/>
      <c r="I24" s="3554"/>
      <c r="J24" s="4746"/>
      <c r="L24" s="4758" t="s">
        <v>9748</v>
      </c>
      <c r="N24" s="4761"/>
      <c r="P24" s="3507"/>
      <c r="Q24" s="3461" t="str">
        <f t="shared" si="0"/>
        <v>Please complete all cells in row</v>
      </c>
      <c r="R24" s="3511">
        <v>0</v>
      </c>
      <c r="T24" s="3687"/>
    </row>
    <row r="25" spans="1:20" ht="15">
      <c r="B25" s="4745" t="str">
        <f t="shared" si="1"/>
        <v/>
      </c>
      <c r="C25" s="3659" t="str">
        <f t="shared" si="1"/>
        <v/>
      </c>
      <c r="D25" s="3553"/>
      <c r="E25" s="3554"/>
      <c r="F25" s="3554"/>
      <c r="G25" s="3554"/>
      <c r="H25" s="3554"/>
      <c r="I25" s="3554"/>
      <c r="J25" s="4746"/>
      <c r="L25" s="4758" t="s">
        <v>9749</v>
      </c>
      <c r="N25" s="4761"/>
      <c r="P25" s="3507"/>
      <c r="Q25" s="3461" t="str">
        <f t="shared" si="0"/>
        <v>Please complete all cells in row</v>
      </c>
      <c r="R25" s="3511">
        <v>0</v>
      </c>
      <c r="T25" s="3687"/>
    </row>
    <row r="26" spans="1:20" ht="15">
      <c r="B26" s="4745" t="str">
        <f t="shared" si="1"/>
        <v/>
      </c>
      <c r="C26" s="3659" t="str">
        <f t="shared" si="1"/>
        <v/>
      </c>
      <c r="D26" s="3553"/>
      <c r="E26" s="3554"/>
      <c r="F26" s="3554"/>
      <c r="G26" s="3554"/>
      <c r="H26" s="3554"/>
      <c r="I26" s="3554"/>
      <c r="J26" s="4746"/>
      <c r="L26" s="4758" t="s">
        <v>9750</v>
      </c>
      <c r="N26" s="4761"/>
      <c r="P26" s="3507"/>
      <c r="Q26" s="3461" t="str">
        <f t="shared" si="0"/>
        <v>Please complete all cells in row</v>
      </c>
      <c r="R26" s="3511">
        <v>0</v>
      </c>
      <c r="T26" s="3687"/>
    </row>
    <row r="27" spans="1:20" ht="15.6" thickBot="1">
      <c r="B27" s="4747" t="str">
        <f t="shared" si="1"/>
        <v/>
      </c>
      <c r="C27" s="4748" t="str">
        <f t="shared" si="1"/>
        <v/>
      </c>
      <c r="D27" s="4749"/>
      <c r="E27" s="4750"/>
      <c r="F27" s="4750"/>
      <c r="G27" s="4750"/>
      <c r="H27" s="4750"/>
      <c r="I27" s="4750"/>
      <c r="J27" s="4751"/>
      <c r="L27" s="4759" t="s">
        <v>9751</v>
      </c>
      <c r="N27" s="4762"/>
      <c r="P27" s="3507"/>
      <c r="Q27" s="3461" t="str">
        <f t="shared" si="0"/>
        <v>Please complete all cells in row</v>
      </c>
      <c r="R27" s="3511">
        <v>0</v>
      </c>
      <c r="T27" s="3687"/>
    </row>
    <row r="28" spans="1:20" ht="24" customHeight="1" thickTop="1" thickBot="1">
      <c r="P28" s="3507"/>
      <c r="Q28" s="3461">
        <f t="shared" ref="Q28:Q33" si="2">IF( COUNTBLANK(B28:J28) = R28, 0, rngIncomplete )</f>
        <v>0</v>
      </c>
      <c r="R28" s="3511">
        <v>9</v>
      </c>
    </row>
    <row r="29" spans="1:20" ht="30.75" customHeight="1" thickTop="1">
      <c r="B29" s="5411" t="s">
        <v>3598</v>
      </c>
      <c r="C29" s="5424" t="s">
        <v>1563</v>
      </c>
      <c r="D29" s="5424" t="s">
        <v>719</v>
      </c>
      <c r="E29" s="5424" t="s">
        <v>9752</v>
      </c>
      <c r="F29" s="5425"/>
      <c r="P29" s="3507"/>
      <c r="Q29" s="3461">
        <f t="shared" si="2"/>
        <v>0</v>
      </c>
      <c r="R29" s="3511">
        <v>5</v>
      </c>
    </row>
    <row r="30" spans="1:20" ht="24" customHeight="1" thickBot="1">
      <c r="A30" s="3156" t="s">
        <v>1332</v>
      </c>
      <c r="B30" s="5412"/>
      <c r="C30" s="5426"/>
      <c r="D30" s="5426"/>
      <c r="E30" s="4763" t="s">
        <v>1379</v>
      </c>
      <c r="F30" s="4764" t="s">
        <v>1380</v>
      </c>
      <c r="P30" s="3507"/>
      <c r="Q30" s="3461">
        <f t="shared" si="2"/>
        <v>0</v>
      </c>
      <c r="R30" s="3511">
        <v>7</v>
      </c>
    </row>
    <row r="31" spans="1:20" ht="24" customHeight="1" thickTop="1" thickBot="1">
      <c r="E31" s="2912"/>
      <c r="P31" s="3507"/>
      <c r="Q31" s="3461">
        <f t="shared" si="2"/>
        <v>0</v>
      </c>
      <c r="R31" s="3511">
        <v>9</v>
      </c>
    </row>
    <row r="32" spans="1:20" ht="33.6" customHeight="1" thickTop="1" thickBot="1">
      <c r="B32" s="168" t="s">
        <v>9753</v>
      </c>
      <c r="E32" s="2912"/>
      <c r="P32" s="3507"/>
      <c r="Q32" s="3461">
        <f t="shared" si="2"/>
        <v>0</v>
      </c>
      <c r="R32" s="3511">
        <v>8</v>
      </c>
    </row>
    <row r="33" spans="1:21" s="2913" customFormat="1" ht="28.8" thickTop="1" thickBot="1">
      <c r="A33" s="3156"/>
      <c r="B33" s="4868" t="s">
        <v>9753</v>
      </c>
      <c r="C33" s="4078" t="s">
        <v>1217</v>
      </c>
      <c r="D33" s="4765">
        <v>3</v>
      </c>
      <c r="E33" s="4766">
        <v>0</v>
      </c>
      <c r="F33" s="3904"/>
      <c r="J33" s="2906"/>
      <c r="L33" s="4767" t="s">
        <v>9754</v>
      </c>
      <c r="M33" s="4768"/>
      <c r="N33" s="4769"/>
      <c r="O33" s="3512"/>
      <c r="P33" s="3712"/>
      <c r="Q33" s="3461" t="str">
        <f t="shared" si="2"/>
        <v>Please complete all cells in row</v>
      </c>
      <c r="R33" s="3511">
        <v>4</v>
      </c>
      <c r="S33" s="147"/>
      <c r="T33" s="3686"/>
    </row>
    <row r="34" spans="1:21" s="2913" customFormat="1" ht="14.4" thickTop="1">
      <c r="A34" s="3157"/>
      <c r="B34" s="2914" t="s">
        <v>9755</v>
      </c>
      <c r="C34" s="2914" t="s">
        <v>9732</v>
      </c>
      <c r="D34" s="4778" t="s">
        <v>9733</v>
      </c>
      <c r="E34" s="4777"/>
      <c r="F34" s="4777"/>
      <c r="K34" s="2906"/>
      <c r="L34" s="2906"/>
      <c r="M34" s="2906"/>
      <c r="N34" s="2906"/>
      <c r="O34" s="3156" t="s">
        <v>775</v>
      </c>
      <c r="P34" s="3512"/>
      <c r="Q34" s="3512"/>
      <c r="R34" s="3515"/>
      <c r="S34" s="3512"/>
      <c r="T34" s="3688"/>
      <c r="U34" s="3686"/>
    </row>
    <row r="35" spans="1:21" s="2913" customFormat="1" ht="13.8">
      <c r="A35" s="3157"/>
      <c r="B35" s="2914" t="s">
        <v>76</v>
      </c>
      <c r="C35" s="2914" t="s">
        <v>9756</v>
      </c>
      <c r="D35" s="4778" t="s">
        <v>9913</v>
      </c>
      <c r="E35" s="4777"/>
      <c r="F35" s="4777"/>
      <c r="K35" s="2906"/>
      <c r="L35" s="2906"/>
      <c r="M35" s="2906"/>
      <c r="N35" s="2906"/>
      <c r="O35" s="3156"/>
      <c r="P35" s="3512"/>
      <c r="Q35" s="3512"/>
      <c r="R35" s="3515"/>
      <c r="S35" s="3512"/>
      <c r="T35" s="3688"/>
      <c r="U35" s="3686"/>
    </row>
    <row r="36" spans="1:21" s="2913" customFormat="1" ht="13.8">
      <c r="A36" s="3157"/>
      <c r="B36" s="2914" t="s">
        <v>76</v>
      </c>
      <c r="C36" s="2914" t="s">
        <v>9757</v>
      </c>
      <c r="D36" s="4778" t="s">
        <v>9914</v>
      </c>
      <c r="E36" s="4777"/>
      <c r="F36" s="4777"/>
      <c r="G36" s="4777"/>
      <c r="K36" s="2906"/>
      <c r="L36" s="2906"/>
      <c r="M36" s="2906"/>
      <c r="N36" s="2906"/>
      <c r="O36" s="3156"/>
      <c r="P36" s="3512"/>
      <c r="Q36" s="3512"/>
      <c r="R36" s="3515"/>
      <c r="S36" s="3512"/>
      <c r="T36" s="3688"/>
      <c r="U36" s="3686"/>
    </row>
    <row r="37" spans="1:21" s="2913" customFormat="1" ht="13.8">
      <c r="A37" s="3157"/>
      <c r="B37" s="2914" t="s">
        <v>76</v>
      </c>
      <c r="C37" s="2914" t="s">
        <v>9758</v>
      </c>
      <c r="D37" s="4778" t="s">
        <v>9915</v>
      </c>
      <c r="E37" s="4777"/>
      <c r="F37" s="4777"/>
      <c r="G37" s="4777"/>
      <c r="K37" s="2906"/>
      <c r="L37" s="2906"/>
      <c r="M37" s="2906"/>
      <c r="N37" s="2906"/>
      <c r="O37" s="3156"/>
      <c r="P37" s="3512"/>
      <c r="Q37" s="3512"/>
      <c r="R37" s="3515"/>
      <c r="S37" s="3512"/>
      <c r="T37" s="3688"/>
      <c r="U37" s="3686"/>
    </row>
    <row r="38" spans="1:21" s="2913" customFormat="1" ht="13.8">
      <c r="A38" s="3157"/>
      <c r="B38" s="2914" t="s">
        <v>76</v>
      </c>
      <c r="C38" s="2914" t="s">
        <v>9759</v>
      </c>
      <c r="D38" s="4778" t="s">
        <v>9916</v>
      </c>
      <c r="E38" s="4777"/>
      <c r="F38" s="4777"/>
      <c r="G38" s="4777"/>
      <c r="K38" s="2906"/>
      <c r="L38" s="2906"/>
      <c r="M38" s="2906"/>
      <c r="N38" s="2906"/>
      <c r="O38" s="3156"/>
      <c r="P38" s="3512"/>
      <c r="Q38" s="3512"/>
      <c r="R38" s="3515"/>
      <c r="S38" s="3512"/>
      <c r="T38" s="3688"/>
      <c r="U38" s="3686"/>
    </row>
    <row r="39" spans="1:21" s="2913" customFormat="1" ht="13.8">
      <c r="A39" s="3157"/>
      <c r="B39" s="2914" t="s">
        <v>76</v>
      </c>
      <c r="C39" s="2914" t="s">
        <v>9760</v>
      </c>
      <c r="D39" s="4778" t="s">
        <v>9917</v>
      </c>
      <c r="E39" s="4777"/>
      <c r="F39" s="4777"/>
      <c r="G39" s="4777"/>
      <c r="K39" s="2906"/>
      <c r="L39" s="2906"/>
      <c r="M39" s="2906"/>
      <c r="N39" s="2906"/>
      <c r="O39" s="3156"/>
      <c r="P39" s="3512"/>
      <c r="Q39" s="3512"/>
      <c r="R39" s="3515"/>
      <c r="S39" s="3512"/>
      <c r="T39" s="3688"/>
      <c r="U39" s="3686"/>
    </row>
    <row r="40" spans="1:21" s="2913" customFormat="1" ht="13.8">
      <c r="A40" s="3157"/>
      <c r="B40" s="2914" t="s">
        <v>76</v>
      </c>
      <c r="C40" s="2914" t="s">
        <v>9761</v>
      </c>
      <c r="D40" s="4778" t="s">
        <v>9918</v>
      </c>
      <c r="E40" s="4777"/>
      <c r="F40" s="4777"/>
      <c r="G40" s="4777"/>
      <c r="K40" s="2906"/>
      <c r="L40" s="2906"/>
      <c r="M40" s="2906"/>
      <c r="N40" s="2906"/>
      <c r="O40" s="3156"/>
      <c r="P40" s="3512"/>
      <c r="Q40" s="3512"/>
      <c r="R40" s="3515"/>
      <c r="S40" s="3512"/>
      <c r="T40" s="3688"/>
      <c r="U40" s="3686"/>
    </row>
    <row r="41" spans="1:21" s="2913" customFormat="1" ht="13.8">
      <c r="A41" s="3157"/>
      <c r="B41" s="2914" t="s">
        <v>76</v>
      </c>
      <c r="C41" s="2914" t="s">
        <v>9762</v>
      </c>
      <c r="D41" s="4778" t="s">
        <v>9919</v>
      </c>
      <c r="E41" s="4777"/>
      <c r="F41" s="4777"/>
      <c r="G41" s="4777"/>
      <c r="K41" s="2906"/>
      <c r="L41" s="2906"/>
      <c r="M41" s="2906"/>
      <c r="N41" s="2906"/>
      <c r="O41" s="3156"/>
      <c r="P41" s="3512"/>
      <c r="Q41" s="3512"/>
      <c r="R41" s="3515"/>
      <c r="S41" s="3512"/>
      <c r="T41" s="3688"/>
      <c r="U41" s="3686"/>
    </row>
    <row r="42" spans="1:21" s="2913" customFormat="1" ht="13.8">
      <c r="A42" s="3157"/>
      <c r="B42" s="2914" t="s">
        <v>76</v>
      </c>
      <c r="C42" s="2914" t="s">
        <v>9763</v>
      </c>
      <c r="D42" s="4778" t="s">
        <v>9920</v>
      </c>
      <c r="E42" s="4777"/>
      <c r="F42" s="4777"/>
      <c r="G42" s="4777"/>
      <c r="K42" s="2906"/>
      <c r="L42" s="2906"/>
      <c r="M42" s="2906"/>
      <c r="N42" s="2906"/>
      <c r="O42" s="3156"/>
      <c r="P42" s="3512"/>
      <c r="Q42" s="3512"/>
      <c r="R42" s="3515"/>
      <c r="S42" s="3512"/>
      <c r="T42" s="3688"/>
      <c r="U42" s="3686"/>
    </row>
    <row r="43" spans="1:21" s="2913" customFormat="1" ht="13.8">
      <c r="A43" s="3157"/>
      <c r="B43" s="2914" t="s">
        <v>76</v>
      </c>
      <c r="C43" s="2914" t="s">
        <v>9764</v>
      </c>
      <c r="D43" s="4778" t="s">
        <v>9921</v>
      </c>
      <c r="E43" s="4777"/>
      <c r="F43" s="4777"/>
      <c r="G43" s="4777"/>
      <c r="K43" s="2906"/>
      <c r="L43" s="2906"/>
      <c r="M43" s="2906"/>
      <c r="N43" s="2906"/>
      <c r="O43" s="3156"/>
      <c r="P43" s="3512"/>
      <c r="Q43" s="3512"/>
      <c r="R43" s="3515"/>
      <c r="S43" s="3512"/>
      <c r="T43" s="3688"/>
      <c r="U43" s="3686"/>
    </row>
    <row r="44" spans="1:21" s="2913" customFormat="1" ht="13.8">
      <c r="A44" s="3157"/>
      <c r="B44" s="2914" t="s">
        <v>76</v>
      </c>
      <c r="C44" s="2914" t="s">
        <v>9765</v>
      </c>
      <c r="D44" s="4778" t="s">
        <v>9922</v>
      </c>
      <c r="E44" s="4777"/>
      <c r="F44" s="4777"/>
      <c r="G44" s="4777"/>
      <c r="K44" s="2906"/>
      <c r="L44" s="2906"/>
      <c r="M44" s="2906"/>
      <c r="N44" s="2906"/>
      <c r="O44" s="3156"/>
      <c r="P44" s="3512"/>
      <c r="Q44" s="3512"/>
      <c r="R44" s="3515"/>
      <c r="S44" s="3512"/>
      <c r="T44" s="3688"/>
      <c r="U44" s="3686"/>
    </row>
    <row r="45" spans="1:21" s="2913" customFormat="1" ht="13.8">
      <c r="A45" s="3157"/>
      <c r="B45" s="2914" t="s">
        <v>76</v>
      </c>
      <c r="C45" s="2914" t="s">
        <v>9766</v>
      </c>
      <c r="D45" s="4778" t="s">
        <v>9923</v>
      </c>
      <c r="E45" s="4777"/>
      <c r="F45" s="4777"/>
      <c r="G45" s="4777"/>
      <c r="K45" s="2906"/>
      <c r="L45" s="2906"/>
      <c r="M45" s="2906"/>
      <c r="N45" s="2906"/>
      <c r="O45" s="3156"/>
      <c r="P45" s="3512"/>
      <c r="Q45" s="3512"/>
      <c r="R45" s="3515"/>
      <c r="S45" s="3512"/>
      <c r="T45" s="3688"/>
      <c r="U45" s="3686"/>
    </row>
    <row r="46" spans="1:21" s="2913" customFormat="1" ht="13.8">
      <c r="A46" s="3157"/>
      <c r="B46" s="2914" t="s">
        <v>76</v>
      </c>
      <c r="C46" s="2914" t="s">
        <v>9767</v>
      </c>
      <c r="D46" s="4778" t="s">
        <v>9924</v>
      </c>
      <c r="E46" s="4777"/>
      <c r="F46" s="4777"/>
      <c r="G46" s="4777"/>
      <c r="K46" s="2906"/>
      <c r="L46" s="2906"/>
      <c r="M46" s="2906"/>
      <c r="N46" s="2906"/>
      <c r="O46" s="3156"/>
      <c r="P46" s="3512"/>
      <c r="Q46" s="3512"/>
      <c r="R46" s="3515"/>
      <c r="S46" s="3512"/>
      <c r="T46" s="3688"/>
      <c r="U46" s="3686"/>
    </row>
    <row r="47" spans="1:21" s="2913" customFormat="1" ht="13.8">
      <c r="A47" s="3157"/>
      <c r="B47" s="2914" t="s">
        <v>76</v>
      </c>
      <c r="C47" s="2914" t="s">
        <v>9768</v>
      </c>
      <c r="D47" s="4778" t="s">
        <v>9925</v>
      </c>
      <c r="E47" s="4777"/>
      <c r="F47" s="4777"/>
      <c r="G47" s="4777"/>
      <c r="K47" s="2906"/>
      <c r="L47" s="2906"/>
      <c r="M47" s="2906"/>
      <c r="N47" s="2906"/>
      <c r="O47" s="3156"/>
      <c r="P47" s="3512"/>
      <c r="Q47" s="3512"/>
      <c r="R47" s="3515"/>
      <c r="S47" s="3512"/>
      <c r="T47" s="3688"/>
      <c r="U47" s="3686"/>
    </row>
    <row r="48" spans="1:21" s="2913" customFormat="1" ht="13.8">
      <c r="A48" s="3157"/>
      <c r="B48" s="2914" t="s">
        <v>76</v>
      </c>
      <c r="C48" s="2914" t="s">
        <v>9769</v>
      </c>
      <c r="D48" s="4778" t="s">
        <v>9926</v>
      </c>
      <c r="E48" s="4777"/>
      <c r="F48" s="4777"/>
      <c r="G48" s="4777"/>
      <c r="K48" s="2906"/>
      <c r="L48" s="2906"/>
      <c r="M48" s="2906"/>
      <c r="N48" s="2906"/>
      <c r="O48" s="3156"/>
      <c r="P48" s="3512"/>
      <c r="Q48" s="3512"/>
      <c r="R48" s="3515"/>
      <c r="S48" s="3512"/>
      <c r="T48" s="3688"/>
      <c r="U48" s="3686"/>
    </row>
    <row r="49" spans="1:21" s="2913" customFormat="1" ht="13.8">
      <c r="A49" s="3157"/>
      <c r="B49" s="2914" t="s">
        <v>76</v>
      </c>
      <c r="C49" s="2914" t="s">
        <v>9770</v>
      </c>
      <c r="D49" s="4778" t="s">
        <v>9927</v>
      </c>
      <c r="E49" s="4777"/>
      <c r="F49" s="4777"/>
      <c r="G49" s="4777"/>
      <c r="K49" s="2906"/>
      <c r="L49" s="2906"/>
      <c r="M49" s="2906"/>
      <c r="N49" s="2906"/>
      <c r="O49" s="3156"/>
      <c r="P49" s="3512"/>
      <c r="Q49" s="3512"/>
      <c r="R49" s="3515"/>
      <c r="S49" s="3512"/>
      <c r="T49" s="3688"/>
      <c r="U49" s="3686"/>
    </row>
    <row r="50" spans="1:21" s="2913" customFormat="1" ht="13.8">
      <c r="A50" s="3157"/>
      <c r="B50" s="2914" t="s">
        <v>76</v>
      </c>
      <c r="C50" s="2914" t="s">
        <v>9771</v>
      </c>
      <c r="D50" s="4778" t="s">
        <v>9928</v>
      </c>
      <c r="E50" s="4777"/>
      <c r="F50" s="4777"/>
      <c r="G50" s="4777"/>
      <c r="K50" s="2906"/>
      <c r="L50" s="2906"/>
      <c r="M50" s="2906"/>
      <c r="N50" s="2906"/>
      <c r="O50" s="3156"/>
      <c r="P50" s="3512"/>
      <c r="Q50" s="3512"/>
      <c r="R50" s="3515"/>
      <c r="S50" s="3512"/>
      <c r="T50" s="3688"/>
      <c r="U50" s="3686"/>
    </row>
    <row r="51" spans="1:21" s="2913" customFormat="1" ht="13.8">
      <c r="A51" s="3157"/>
      <c r="B51" s="2914" t="s">
        <v>76</v>
      </c>
      <c r="C51" s="2914" t="s">
        <v>9772</v>
      </c>
      <c r="D51" s="4778" t="s">
        <v>9929</v>
      </c>
      <c r="E51" s="4777"/>
      <c r="F51" s="4777"/>
      <c r="G51" s="4777"/>
      <c r="K51" s="2906"/>
      <c r="L51" s="2906"/>
      <c r="M51" s="2906"/>
      <c r="N51" s="2906"/>
      <c r="O51" s="3156"/>
      <c r="P51" s="3512"/>
      <c r="Q51" s="3512"/>
      <c r="R51" s="3515"/>
      <c r="S51" s="3512"/>
      <c r="T51" s="3688"/>
      <c r="U51" s="3686"/>
    </row>
    <row r="52" spans="1:21" s="2913" customFormat="1" ht="13.8">
      <c r="A52" s="3157"/>
      <c r="B52" s="2914" t="s">
        <v>76</v>
      </c>
      <c r="C52" s="2914" t="s">
        <v>9773</v>
      </c>
      <c r="D52" s="4778" t="s">
        <v>9930</v>
      </c>
      <c r="E52" s="4777"/>
      <c r="F52" s="4777"/>
      <c r="G52" s="4777"/>
      <c r="K52" s="2906"/>
      <c r="L52" s="2906"/>
      <c r="M52" s="2906"/>
      <c r="N52" s="2906"/>
      <c r="O52" s="3156"/>
      <c r="P52" s="3512"/>
      <c r="Q52" s="3512"/>
      <c r="R52" s="3515"/>
      <c r="S52" s="3512"/>
      <c r="T52" s="3688"/>
      <c r="U52" s="3686"/>
    </row>
    <row r="53" spans="1:21" s="2913" customFormat="1" ht="13.8">
      <c r="A53" s="3157"/>
      <c r="B53" s="2914" t="s">
        <v>138</v>
      </c>
      <c r="C53" s="2914" t="s">
        <v>9756</v>
      </c>
      <c r="D53" s="4778" t="s">
        <v>9931</v>
      </c>
      <c r="E53" s="4777"/>
      <c r="F53" s="4777"/>
      <c r="G53" s="4777"/>
      <c r="K53" s="2906"/>
      <c r="L53" s="2906"/>
      <c r="M53" s="2906"/>
      <c r="N53" s="2906"/>
      <c r="O53" s="3156"/>
      <c r="P53" s="3512"/>
      <c r="Q53" s="3512"/>
      <c r="R53" s="3515"/>
      <c r="S53" s="3512"/>
      <c r="T53" s="3688"/>
      <c r="U53" s="3686"/>
    </row>
    <row r="54" spans="1:21" s="2913" customFormat="1" ht="13.8">
      <c r="A54" s="3157"/>
      <c r="B54" s="2914" t="s">
        <v>191</v>
      </c>
      <c r="C54" s="2914" t="s">
        <v>9774</v>
      </c>
      <c r="D54" s="4778" t="s">
        <v>9932</v>
      </c>
      <c r="E54" s="4777"/>
      <c r="F54" s="4777"/>
      <c r="G54" s="4777"/>
      <c r="K54" s="2906"/>
      <c r="L54" s="2906"/>
      <c r="M54" s="2906"/>
      <c r="N54" s="2906"/>
      <c r="O54" s="3156"/>
      <c r="P54" s="3512"/>
      <c r="Q54" s="3512"/>
      <c r="R54" s="3515"/>
      <c r="S54" s="3512"/>
      <c r="T54" s="3688"/>
      <c r="U54" s="3686"/>
    </row>
    <row r="55" spans="1:21" s="2913" customFormat="1" ht="13.8">
      <c r="A55" s="3157"/>
      <c r="B55" s="2914" t="s">
        <v>191</v>
      </c>
      <c r="C55" s="2914" t="s">
        <v>9775</v>
      </c>
      <c r="D55" s="4778" t="s">
        <v>9933</v>
      </c>
      <c r="E55" s="4777"/>
      <c r="F55" s="4777"/>
      <c r="G55" s="4777"/>
      <c r="K55" s="2906"/>
      <c r="L55" s="2906"/>
      <c r="M55" s="2906"/>
      <c r="N55" s="2906"/>
      <c r="O55" s="3156"/>
      <c r="P55" s="3512"/>
      <c r="Q55" s="3512"/>
      <c r="R55" s="3515"/>
      <c r="S55" s="3512"/>
      <c r="T55" s="3688"/>
      <c r="U55" s="3686"/>
    </row>
    <row r="56" spans="1:21" s="2913" customFormat="1" ht="13.8">
      <c r="A56" s="3157"/>
      <c r="B56" s="2914" t="s">
        <v>191</v>
      </c>
      <c r="C56" s="2914" t="s">
        <v>9776</v>
      </c>
      <c r="D56" s="4778" t="s">
        <v>9934</v>
      </c>
      <c r="E56" s="4777"/>
      <c r="F56" s="4777"/>
      <c r="G56" s="4777"/>
      <c r="K56" s="2906"/>
      <c r="L56" s="2906"/>
      <c r="M56" s="2906"/>
      <c r="N56" s="2906"/>
      <c r="O56" s="3156"/>
      <c r="P56" s="3512"/>
      <c r="Q56" s="3512"/>
      <c r="R56" s="3515"/>
      <c r="S56" s="3512"/>
      <c r="T56" s="3688"/>
      <c r="U56" s="3686"/>
    </row>
    <row r="57" spans="1:21" s="2913" customFormat="1" ht="13.8">
      <c r="A57" s="3157"/>
      <c r="B57" s="2914" t="s">
        <v>191</v>
      </c>
      <c r="C57" s="2914" t="s">
        <v>9777</v>
      </c>
      <c r="D57" s="4778" t="s">
        <v>9935</v>
      </c>
      <c r="E57" s="4777"/>
      <c r="F57" s="4777"/>
      <c r="G57" s="4777"/>
      <c r="K57" s="2906"/>
      <c r="L57" s="2906"/>
      <c r="M57" s="2906"/>
      <c r="N57" s="2906"/>
      <c r="O57" s="3156"/>
      <c r="P57" s="3512"/>
      <c r="Q57" s="3512"/>
      <c r="R57" s="3515"/>
      <c r="S57" s="3512"/>
      <c r="T57" s="3688"/>
      <c r="U57" s="3686"/>
    </row>
    <row r="58" spans="1:21" s="2913" customFormat="1" ht="13.8">
      <c r="A58" s="3157"/>
      <c r="B58" s="2914" t="s">
        <v>191</v>
      </c>
      <c r="C58" s="2914" t="s">
        <v>9778</v>
      </c>
      <c r="D58" s="4778" t="s">
        <v>9936</v>
      </c>
      <c r="E58" s="4777"/>
      <c r="F58" s="4777"/>
      <c r="G58" s="4777"/>
      <c r="K58" s="2906"/>
      <c r="L58" s="2906"/>
      <c r="M58" s="2906"/>
      <c r="N58" s="2906"/>
      <c r="O58" s="3156"/>
      <c r="P58" s="3512"/>
      <c r="Q58" s="3512"/>
      <c r="R58" s="3515"/>
      <c r="S58" s="3512"/>
      <c r="T58" s="3688"/>
      <c r="U58" s="3686"/>
    </row>
    <row r="59" spans="1:21" s="2913" customFormat="1" ht="13.8">
      <c r="A59" s="3157"/>
      <c r="B59" s="2914" t="s">
        <v>320</v>
      </c>
      <c r="C59" s="2914" t="s">
        <v>9779</v>
      </c>
      <c r="D59" s="4778" t="s">
        <v>9937</v>
      </c>
      <c r="E59" s="4777"/>
      <c r="F59" s="4777"/>
      <c r="G59" s="4777"/>
      <c r="K59" s="2906"/>
      <c r="L59" s="2906"/>
      <c r="M59" s="2906"/>
      <c r="N59" s="2906"/>
      <c r="O59" s="3156"/>
      <c r="P59" s="3512"/>
      <c r="Q59" s="3512"/>
      <c r="R59" s="3515"/>
      <c r="S59" s="3512"/>
      <c r="T59" s="3688"/>
      <c r="U59" s="3686"/>
    </row>
    <row r="60" spans="1:21" s="2913" customFormat="1" ht="13.8">
      <c r="A60" s="3157"/>
      <c r="B60" s="2914" t="s">
        <v>320</v>
      </c>
      <c r="C60" s="2914" t="s">
        <v>9780</v>
      </c>
      <c r="D60" s="4778" t="s">
        <v>9938</v>
      </c>
      <c r="E60" s="4777"/>
      <c r="F60" s="4777"/>
      <c r="G60" s="4777"/>
      <c r="K60" s="2906"/>
      <c r="L60" s="2906"/>
      <c r="M60" s="2906"/>
      <c r="N60" s="2906"/>
      <c r="O60" s="3156"/>
      <c r="P60" s="3512"/>
      <c r="Q60" s="3512"/>
      <c r="R60" s="3515"/>
      <c r="S60" s="3512"/>
      <c r="T60" s="3688"/>
      <c r="U60" s="3686"/>
    </row>
    <row r="61" spans="1:21" s="2913" customFormat="1" ht="13.8">
      <c r="A61" s="3157"/>
      <c r="B61" s="2914" t="s">
        <v>320</v>
      </c>
      <c r="C61" s="2914" t="s">
        <v>9781</v>
      </c>
      <c r="D61" s="4778" t="s">
        <v>9939</v>
      </c>
      <c r="E61" s="4777"/>
      <c r="F61" s="4777"/>
      <c r="G61" s="4777"/>
      <c r="K61" s="2906"/>
      <c r="L61" s="2906"/>
      <c r="M61" s="2906"/>
      <c r="N61" s="2906"/>
      <c r="O61" s="3156"/>
      <c r="P61" s="3512"/>
      <c r="Q61" s="3512"/>
      <c r="R61" s="3515"/>
      <c r="S61" s="3512"/>
      <c r="T61" s="3688"/>
      <c r="U61" s="3686"/>
    </row>
    <row r="62" spans="1:21" s="2913" customFormat="1" ht="13.8">
      <c r="A62" s="3157"/>
      <c r="B62" s="2914" t="s">
        <v>118</v>
      </c>
      <c r="C62" s="2914" t="s">
        <v>9782</v>
      </c>
      <c r="D62" s="4778" t="s">
        <v>9940</v>
      </c>
      <c r="E62" s="4777"/>
      <c r="F62" s="4777"/>
      <c r="G62" s="4777"/>
      <c r="K62" s="2906"/>
      <c r="L62" s="2906"/>
      <c r="M62" s="2906"/>
      <c r="N62" s="2906"/>
      <c r="O62" s="3156"/>
      <c r="P62" s="3512"/>
      <c r="Q62" s="3512"/>
      <c r="R62" s="3515"/>
      <c r="S62" s="3512"/>
      <c r="T62" s="3688"/>
      <c r="U62" s="3686"/>
    </row>
    <row r="63" spans="1:21" s="2913" customFormat="1" ht="13.8">
      <c r="A63" s="3157"/>
      <c r="B63" s="2914" t="s">
        <v>118</v>
      </c>
      <c r="C63" s="2914" t="s">
        <v>9783</v>
      </c>
      <c r="D63" s="4778" t="s">
        <v>9941</v>
      </c>
      <c r="E63" s="4777"/>
      <c r="F63" s="4777"/>
      <c r="G63" s="4777"/>
      <c r="K63" s="2906"/>
      <c r="L63" s="2906"/>
      <c r="M63" s="2906"/>
      <c r="N63" s="2906"/>
      <c r="O63" s="3156"/>
      <c r="P63" s="3512"/>
      <c r="Q63" s="3512"/>
      <c r="R63" s="3515"/>
      <c r="S63" s="3512"/>
      <c r="T63" s="3688"/>
      <c r="U63" s="3686"/>
    </row>
    <row r="64" spans="1:21" s="2913" customFormat="1" ht="13.8">
      <c r="A64" s="3157"/>
      <c r="B64" s="2914" t="s">
        <v>333</v>
      </c>
      <c r="C64" s="2914" t="s">
        <v>9782</v>
      </c>
      <c r="D64" s="4778" t="s">
        <v>9942</v>
      </c>
      <c r="E64" s="4777"/>
      <c r="F64" s="4777"/>
      <c r="G64" s="4777"/>
      <c r="K64" s="2906"/>
      <c r="L64" s="2906"/>
      <c r="M64" s="2906"/>
      <c r="N64" s="2906"/>
      <c r="O64" s="3156"/>
      <c r="P64" s="3512"/>
      <c r="Q64" s="3512"/>
      <c r="R64" s="3515"/>
      <c r="S64" s="3512"/>
      <c r="T64" s="3688"/>
      <c r="U64" s="3686"/>
    </row>
    <row r="65" spans="1:21" s="2913" customFormat="1" ht="13.8">
      <c r="A65" s="3157"/>
      <c r="B65" s="2914" t="s">
        <v>333</v>
      </c>
      <c r="C65" s="2914" t="s">
        <v>9784</v>
      </c>
      <c r="D65" s="4778" t="s">
        <v>9943</v>
      </c>
      <c r="E65" s="4777"/>
      <c r="F65" s="4777"/>
      <c r="G65" s="4777"/>
      <c r="K65" s="2906"/>
      <c r="L65" s="2906"/>
      <c r="M65" s="2906"/>
      <c r="N65" s="2906"/>
      <c r="O65" s="3156"/>
      <c r="P65" s="3512"/>
      <c r="Q65" s="3512"/>
      <c r="R65" s="3515"/>
      <c r="S65" s="3512"/>
      <c r="T65" s="3688"/>
      <c r="U65" s="3686"/>
    </row>
    <row r="66" spans="1:21" s="2913" customFormat="1" ht="13.8">
      <c r="A66" s="3157"/>
      <c r="B66" s="2914" t="s">
        <v>346</v>
      </c>
      <c r="C66" s="2914" t="s">
        <v>9785</v>
      </c>
      <c r="D66" s="4778" t="s">
        <v>9944</v>
      </c>
      <c r="E66" s="4777"/>
      <c r="F66" s="4777"/>
      <c r="G66" s="4777"/>
      <c r="K66" s="2906"/>
      <c r="L66" s="2906"/>
      <c r="M66" s="2906"/>
      <c r="N66" s="2906"/>
      <c r="O66" s="3156"/>
      <c r="P66" s="3512"/>
      <c r="Q66" s="3512"/>
      <c r="R66" s="3515"/>
      <c r="S66" s="3512"/>
      <c r="T66" s="3688"/>
      <c r="U66" s="3686"/>
    </row>
    <row r="67" spans="1:21" s="2913" customFormat="1" ht="13.8">
      <c r="A67" s="3157"/>
      <c r="B67" s="2914" t="s">
        <v>346</v>
      </c>
      <c r="C67" s="2914" t="s">
        <v>9786</v>
      </c>
      <c r="D67" s="4778" t="s">
        <v>9945</v>
      </c>
      <c r="E67" s="4777"/>
      <c r="F67" s="4777"/>
      <c r="G67" s="4777"/>
      <c r="K67" s="2906"/>
      <c r="L67" s="2906"/>
      <c r="M67" s="2906"/>
      <c r="N67" s="2906"/>
      <c r="O67" s="3156"/>
      <c r="P67" s="3512"/>
      <c r="Q67" s="3512"/>
      <c r="R67" s="3515"/>
      <c r="S67" s="3512"/>
      <c r="T67" s="3688"/>
      <c r="U67" s="3686"/>
    </row>
    <row r="68" spans="1:21" s="2913" customFormat="1" ht="13.8">
      <c r="A68" s="3157"/>
      <c r="B68" s="4777"/>
      <c r="C68" s="4777"/>
      <c r="D68" s="4777"/>
      <c r="E68" s="4777"/>
      <c r="F68" s="4777"/>
      <c r="G68" s="4777"/>
      <c r="K68" s="2906"/>
      <c r="L68" s="2906"/>
      <c r="M68" s="2906"/>
      <c r="N68" s="2906"/>
      <c r="O68" s="3156"/>
      <c r="P68" s="3512"/>
      <c r="Q68" s="3512"/>
      <c r="R68" s="3515"/>
      <c r="S68" s="3512"/>
      <c r="T68" s="3688"/>
      <c r="U68" s="3686"/>
    </row>
    <row r="69" spans="1:21" s="2913" customFormat="1" ht="13.8">
      <c r="A69" s="3156"/>
      <c r="B69" s="2916"/>
      <c r="C69" s="2916"/>
      <c r="D69" s="2915"/>
      <c r="E69" s="2915"/>
      <c r="F69" s="2915"/>
      <c r="K69" s="2906"/>
      <c r="L69" s="2906"/>
      <c r="M69" s="2906"/>
      <c r="N69" s="2906"/>
      <c r="O69" s="3156"/>
      <c r="P69" s="3512"/>
      <c r="Q69" s="3512"/>
      <c r="R69" s="3515"/>
      <c r="S69" s="3512"/>
      <c r="T69" s="3688"/>
      <c r="U69" s="3686"/>
    </row>
    <row r="70" spans="1:21" s="2913" customFormat="1" ht="13.8">
      <c r="A70" s="3156"/>
      <c r="B70" s="2916"/>
      <c r="C70" s="2916"/>
      <c r="D70" s="2915"/>
      <c r="E70" s="2915"/>
      <c r="F70" s="2915"/>
      <c r="K70" s="2906"/>
      <c r="L70" s="2906"/>
      <c r="M70" s="2906"/>
      <c r="N70" s="2906"/>
      <c r="O70" s="3156"/>
      <c r="P70" s="3512"/>
      <c r="Q70" s="3512"/>
      <c r="R70" s="3515"/>
      <c r="S70" s="3512"/>
      <c r="T70" s="3688"/>
      <c r="U70" s="3686"/>
    </row>
    <row r="71" spans="1:21" s="2913" customFormat="1" ht="13.8">
      <c r="A71" s="3156"/>
      <c r="B71" s="2916"/>
      <c r="C71" s="2916"/>
      <c r="D71" s="2915"/>
      <c r="E71" s="2915"/>
      <c r="F71" s="2915"/>
      <c r="K71" s="2906"/>
      <c r="L71" s="2906"/>
      <c r="M71" s="2906"/>
      <c r="N71" s="2906"/>
      <c r="O71" s="3156"/>
      <c r="P71" s="3512"/>
      <c r="Q71" s="3512"/>
      <c r="R71" s="3515"/>
      <c r="S71" s="3512"/>
      <c r="T71" s="3688"/>
      <c r="U71" s="3686"/>
    </row>
    <row r="72" spans="1:21" s="2913" customFormat="1" ht="13.8">
      <c r="A72" s="3156"/>
      <c r="B72" s="2916"/>
      <c r="C72" s="2916"/>
      <c r="D72" s="2915"/>
      <c r="E72" s="2915"/>
      <c r="F72" s="2915"/>
      <c r="K72" s="2906"/>
      <c r="L72" s="2906"/>
      <c r="M72" s="2906"/>
      <c r="N72" s="2906"/>
      <c r="O72" s="3156"/>
      <c r="P72" s="3512"/>
      <c r="Q72" s="3512"/>
      <c r="R72" s="3515"/>
      <c r="S72" s="3512"/>
      <c r="T72" s="3688"/>
      <c r="U72" s="3686"/>
    </row>
    <row r="73" spans="1:21" s="2913" customFormat="1" ht="13.8">
      <c r="A73" s="3156"/>
      <c r="B73" s="2916"/>
      <c r="C73" s="2916"/>
      <c r="D73" s="2915"/>
      <c r="E73" s="2915"/>
      <c r="F73" s="2915"/>
      <c r="K73" s="2906"/>
      <c r="L73" s="2906"/>
      <c r="M73" s="2906"/>
      <c r="N73" s="2906"/>
      <c r="O73" s="3156"/>
      <c r="P73" s="3512"/>
      <c r="Q73" s="3512"/>
      <c r="R73" s="3515"/>
      <c r="S73" s="3512"/>
      <c r="T73" s="3688"/>
      <c r="U73" s="3686"/>
    </row>
    <row r="74" spans="1:21" s="2913" customFormat="1" ht="13.8">
      <c r="A74" s="3156"/>
      <c r="B74" s="2916"/>
      <c r="C74" s="2916"/>
      <c r="D74" s="2915"/>
      <c r="E74" s="2915"/>
      <c r="F74" s="2915"/>
      <c r="K74" s="2906"/>
      <c r="L74" s="2906"/>
      <c r="M74" s="2906"/>
      <c r="N74" s="2906"/>
      <c r="O74" s="3156"/>
      <c r="P74" s="3512"/>
      <c r="Q74" s="3512"/>
      <c r="R74" s="3515"/>
      <c r="S74" s="3512"/>
      <c r="T74" s="3688"/>
      <c r="U74" s="3686"/>
    </row>
    <row r="75" spans="1:21" s="2913" customFormat="1" ht="13.8">
      <c r="A75" s="3156"/>
      <c r="B75" s="2916"/>
      <c r="C75" s="2916"/>
      <c r="D75" s="2915"/>
      <c r="E75" s="2915"/>
      <c r="F75" s="2915"/>
      <c r="K75" s="2906"/>
      <c r="L75" s="2906"/>
      <c r="M75" s="2906"/>
      <c r="N75" s="2906"/>
      <c r="O75" s="3156"/>
      <c r="P75" s="3512"/>
      <c r="Q75" s="3512"/>
      <c r="R75" s="3515"/>
      <c r="S75" s="3512"/>
      <c r="T75" s="3688"/>
      <c r="U75" s="3686"/>
    </row>
    <row r="76" spans="1:21" s="2913" customFormat="1" ht="13.8">
      <c r="A76" s="3156"/>
      <c r="B76" s="2916"/>
      <c r="C76" s="2916"/>
      <c r="D76" s="2915"/>
      <c r="E76" s="2915"/>
      <c r="F76" s="2915"/>
      <c r="K76" s="2906"/>
      <c r="L76" s="2906"/>
      <c r="M76" s="2906"/>
      <c r="N76" s="2906"/>
      <c r="O76" s="3156"/>
      <c r="P76" s="3512"/>
      <c r="Q76" s="3512"/>
      <c r="R76" s="3515"/>
      <c r="S76" s="3512"/>
      <c r="T76" s="3688"/>
      <c r="U76" s="3686"/>
    </row>
    <row r="77" spans="1:21" s="2913" customFormat="1" ht="13.8">
      <c r="A77" s="3156"/>
      <c r="B77" s="2916"/>
      <c r="C77" s="2916"/>
      <c r="D77" s="2915"/>
      <c r="E77" s="2915"/>
      <c r="F77" s="2915"/>
      <c r="K77" s="2906"/>
      <c r="L77" s="2906"/>
      <c r="M77" s="2906"/>
      <c r="N77" s="2906"/>
      <c r="O77" s="3156"/>
      <c r="P77" s="3512"/>
      <c r="Q77" s="3512"/>
      <c r="R77" s="3515"/>
      <c r="S77" s="3512"/>
      <c r="T77" s="3688"/>
      <c r="U77" s="3686"/>
    </row>
    <row r="78" spans="1:21" s="2913" customFormat="1" ht="13.8">
      <c r="A78" s="3156"/>
      <c r="B78" s="2916"/>
      <c r="C78" s="2916"/>
      <c r="D78" s="2915"/>
      <c r="E78" s="2915"/>
      <c r="F78" s="2915"/>
      <c r="K78" s="2906"/>
      <c r="L78" s="2906"/>
      <c r="M78" s="2906"/>
      <c r="N78" s="2906"/>
      <c r="O78" s="3156"/>
      <c r="P78" s="3512"/>
      <c r="Q78" s="3512"/>
      <c r="R78" s="3515"/>
      <c r="S78" s="3512"/>
      <c r="T78" s="3688"/>
      <c r="U78" s="3686"/>
    </row>
    <row r="79" spans="1:21" s="2913" customFormat="1" ht="13.8">
      <c r="A79" s="3156"/>
      <c r="B79" s="2916"/>
      <c r="C79" s="2916"/>
      <c r="D79" s="2915"/>
      <c r="E79" s="2915"/>
      <c r="F79" s="2915"/>
      <c r="K79" s="2906"/>
      <c r="L79" s="2906"/>
      <c r="M79" s="2906"/>
      <c r="N79" s="2906"/>
      <c r="O79" s="3156"/>
      <c r="P79" s="3512"/>
      <c r="Q79" s="3512"/>
      <c r="R79" s="3515"/>
      <c r="S79" s="3512"/>
      <c r="T79" s="3688"/>
      <c r="U79" s="3686"/>
    </row>
    <row r="80" spans="1:21" s="2913" customFormat="1" ht="13.8">
      <c r="A80" s="3156"/>
      <c r="B80" s="2916"/>
      <c r="C80" s="2916"/>
      <c r="D80" s="2915"/>
      <c r="E80" s="2915"/>
      <c r="F80" s="2915"/>
      <c r="K80" s="2906"/>
      <c r="L80" s="2906"/>
      <c r="M80" s="2906"/>
      <c r="N80" s="2906"/>
      <c r="O80" s="3156"/>
      <c r="P80" s="3512"/>
      <c r="Q80" s="3512"/>
      <c r="R80" s="3515"/>
      <c r="S80" s="3512"/>
      <c r="T80" s="3688"/>
      <c r="U80" s="3686"/>
    </row>
    <row r="81" spans="1:21" s="2913" customFormat="1" ht="13.8">
      <c r="A81" s="3156"/>
      <c r="B81" s="2916"/>
      <c r="C81" s="2916"/>
      <c r="D81" s="2915"/>
      <c r="E81" s="2915"/>
      <c r="F81" s="2915"/>
      <c r="K81" s="2906"/>
      <c r="L81" s="2906"/>
      <c r="M81" s="2906"/>
      <c r="N81" s="2906"/>
      <c r="O81" s="3156"/>
      <c r="P81" s="3512"/>
      <c r="Q81" s="3512"/>
      <c r="R81" s="3515"/>
      <c r="S81" s="3512"/>
      <c r="T81" s="3688"/>
      <c r="U81" s="3686"/>
    </row>
    <row r="82" spans="1:21" s="2913" customFormat="1" ht="13.8">
      <c r="A82" s="3156"/>
      <c r="B82" s="2916"/>
      <c r="C82" s="2916"/>
      <c r="D82" s="2915"/>
      <c r="E82" s="2915"/>
      <c r="F82" s="2915"/>
      <c r="K82" s="2906"/>
      <c r="L82" s="2906"/>
      <c r="M82" s="2906"/>
      <c r="N82" s="2906"/>
      <c r="O82" s="3156"/>
      <c r="P82" s="3512"/>
      <c r="Q82" s="3512"/>
      <c r="R82" s="3515"/>
      <c r="S82" s="3512"/>
      <c r="T82" s="3688"/>
      <c r="U82" s="3686"/>
    </row>
    <row r="83" spans="1:21" s="2913" customFormat="1" ht="13.8">
      <c r="A83" s="3156"/>
      <c r="B83" s="2916"/>
      <c r="C83" s="2916"/>
      <c r="D83" s="2915"/>
      <c r="E83" s="2915"/>
      <c r="F83" s="2915"/>
      <c r="K83" s="2906"/>
      <c r="L83" s="2906"/>
      <c r="M83" s="2906"/>
      <c r="N83" s="2906"/>
      <c r="O83" s="3156"/>
      <c r="P83" s="3512"/>
      <c r="Q83" s="3512"/>
      <c r="R83" s="3515"/>
      <c r="S83" s="3512"/>
      <c r="T83" s="3688"/>
      <c r="U83" s="3686"/>
    </row>
    <row r="84" spans="1:21" s="2913" customFormat="1" ht="13.8">
      <c r="A84" s="3156"/>
      <c r="B84" s="2916"/>
      <c r="C84" s="2916"/>
      <c r="D84" s="2915"/>
      <c r="E84" s="2915"/>
      <c r="F84" s="2915"/>
      <c r="K84" s="2906"/>
      <c r="L84" s="2906"/>
      <c r="M84" s="2906"/>
      <c r="N84" s="2906"/>
      <c r="O84" s="3156"/>
      <c r="P84" s="3512"/>
      <c r="Q84" s="3512"/>
      <c r="R84" s="3515"/>
      <c r="S84" s="3512"/>
      <c r="T84" s="3688"/>
      <c r="U84" s="3686"/>
    </row>
    <row r="85" spans="1:21" s="2913" customFormat="1" ht="13.8">
      <c r="A85" s="3156"/>
      <c r="B85" s="2916"/>
      <c r="C85" s="2916"/>
      <c r="D85" s="2915"/>
      <c r="E85" s="2915"/>
      <c r="F85" s="2915"/>
      <c r="K85" s="2906"/>
      <c r="L85" s="2906"/>
      <c r="M85" s="2906"/>
      <c r="N85" s="2906"/>
      <c r="O85" s="3156"/>
      <c r="P85" s="3512"/>
      <c r="Q85" s="3512"/>
      <c r="R85" s="3515"/>
      <c r="S85" s="3512"/>
      <c r="T85" s="3688"/>
      <c r="U85" s="3686"/>
    </row>
    <row r="86" spans="1:21" s="2913" customFormat="1" ht="13.8">
      <c r="A86" s="3156"/>
      <c r="B86" s="2916"/>
      <c r="C86" s="2916"/>
      <c r="D86" s="2915"/>
      <c r="E86" s="2915"/>
      <c r="F86" s="2915"/>
      <c r="K86" s="2906"/>
      <c r="L86" s="2906"/>
      <c r="M86" s="2906"/>
      <c r="N86" s="2906"/>
      <c r="O86" s="3156"/>
      <c r="P86" s="3512"/>
      <c r="Q86" s="3512"/>
      <c r="R86" s="3515"/>
      <c r="S86" s="3512"/>
      <c r="T86" s="3688"/>
      <c r="U86" s="3686"/>
    </row>
    <row r="87" spans="1:21" s="2913" customFormat="1" ht="13.8">
      <c r="A87" s="3156"/>
      <c r="B87" s="2916"/>
      <c r="C87" s="2916"/>
      <c r="D87" s="2915"/>
      <c r="E87" s="2915"/>
      <c r="F87" s="2915"/>
      <c r="K87" s="2906"/>
      <c r="L87" s="2906"/>
      <c r="M87" s="2906"/>
      <c r="N87" s="2906"/>
      <c r="O87" s="3156"/>
      <c r="P87" s="3512"/>
      <c r="Q87" s="3512"/>
      <c r="R87" s="3515"/>
      <c r="S87" s="3512"/>
      <c r="T87" s="3688"/>
      <c r="U87" s="3686"/>
    </row>
    <row r="88" spans="1:21" s="2913" customFormat="1" ht="13.8">
      <c r="A88" s="3156"/>
      <c r="B88" s="2916"/>
      <c r="C88" s="2916"/>
      <c r="D88" s="2915"/>
      <c r="E88" s="2915"/>
      <c r="F88" s="2915"/>
      <c r="K88" s="2906"/>
      <c r="L88" s="2906"/>
      <c r="M88" s="2906"/>
      <c r="N88" s="2906"/>
      <c r="O88" s="3156"/>
      <c r="P88" s="3512"/>
      <c r="Q88" s="3512"/>
      <c r="R88" s="3515"/>
      <c r="S88" s="3512"/>
      <c r="T88" s="3688"/>
      <c r="U88" s="3686"/>
    </row>
    <row r="89" spans="1:21" s="2913" customFormat="1" ht="13.8">
      <c r="A89" s="3156"/>
      <c r="B89" s="2916"/>
      <c r="C89" s="2916"/>
      <c r="D89" s="2915"/>
      <c r="E89" s="2915"/>
      <c r="F89" s="2915"/>
      <c r="K89" s="2906"/>
      <c r="L89" s="2906"/>
      <c r="M89" s="2906"/>
      <c r="N89" s="2906"/>
      <c r="O89" s="3156"/>
      <c r="P89" s="3512"/>
      <c r="Q89" s="3512"/>
      <c r="R89" s="3515"/>
      <c r="S89" s="3512"/>
      <c r="T89" s="3688"/>
      <c r="U89" s="3686"/>
    </row>
    <row r="90" spans="1:21" s="2913" customFormat="1" ht="13.8">
      <c r="A90" s="3156"/>
      <c r="B90" s="2916"/>
      <c r="C90" s="2916"/>
      <c r="D90" s="2915"/>
      <c r="E90" s="2915"/>
      <c r="F90" s="2915"/>
      <c r="K90" s="2906"/>
      <c r="L90" s="2906"/>
      <c r="M90" s="2906"/>
      <c r="N90" s="2906"/>
      <c r="O90" s="3156"/>
      <c r="P90" s="3512"/>
      <c r="Q90" s="3512"/>
      <c r="R90" s="3515"/>
      <c r="S90" s="3512"/>
      <c r="T90" s="3688"/>
      <c r="U90" s="3686"/>
    </row>
    <row r="91" spans="1:21" s="2913" customFormat="1" ht="13.8">
      <c r="A91" s="3156"/>
      <c r="B91" s="2916"/>
      <c r="C91" s="2916"/>
      <c r="D91" s="2915"/>
      <c r="E91" s="2915"/>
      <c r="F91" s="2915"/>
      <c r="K91" s="2906"/>
      <c r="L91" s="2906"/>
      <c r="M91" s="2906"/>
      <c r="N91" s="2906"/>
      <c r="O91" s="3156"/>
      <c r="P91" s="3512"/>
      <c r="Q91" s="3512"/>
      <c r="R91" s="3515"/>
      <c r="S91" s="3512"/>
      <c r="T91" s="3688"/>
      <c r="U91" s="3686"/>
    </row>
    <row r="92" spans="1:21" s="2913" customFormat="1" ht="13.8">
      <c r="A92" s="3156"/>
      <c r="B92" s="2916"/>
      <c r="C92" s="2916"/>
      <c r="D92" s="2915"/>
      <c r="E92" s="2915"/>
      <c r="F92" s="2915"/>
      <c r="K92" s="2906"/>
      <c r="L92" s="2906"/>
      <c r="M92" s="2906"/>
      <c r="N92" s="2906"/>
      <c r="O92" s="3156"/>
      <c r="P92" s="3512"/>
      <c r="Q92" s="3512"/>
      <c r="R92" s="3515"/>
      <c r="S92" s="3512"/>
      <c r="T92" s="3688"/>
      <c r="U92" s="3686"/>
    </row>
    <row r="93" spans="1:21" s="2913" customFormat="1" ht="13.8">
      <c r="A93" s="3156"/>
      <c r="B93" s="2916"/>
      <c r="C93" s="2916"/>
      <c r="D93" s="2915"/>
      <c r="E93" s="2915"/>
      <c r="F93" s="2915"/>
      <c r="K93" s="2906"/>
      <c r="L93" s="2906"/>
      <c r="M93" s="2906"/>
      <c r="N93" s="2906"/>
      <c r="O93" s="3156"/>
      <c r="P93" s="3512"/>
      <c r="Q93" s="3512"/>
      <c r="R93" s="3515"/>
      <c r="S93" s="3512"/>
      <c r="T93" s="3688"/>
      <c r="U93" s="3686"/>
    </row>
    <row r="94" spans="1:21" s="2913" customFormat="1" ht="13.8">
      <c r="A94" s="3156"/>
      <c r="B94" s="2916"/>
      <c r="C94" s="2916"/>
      <c r="D94" s="2915"/>
      <c r="E94" s="2915"/>
      <c r="F94" s="2915"/>
      <c r="K94" s="2906"/>
      <c r="L94" s="2906"/>
      <c r="M94" s="2906"/>
      <c r="N94" s="2906"/>
      <c r="O94" s="3156"/>
      <c r="P94" s="3512"/>
      <c r="Q94" s="3512"/>
      <c r="R94" s="3515"/>
      <c r="S94" s="3512"/>
      <c r="T94" s="3688"/>
      <c r="U94" s="3686"/>
    </row>
    <row r="95" spans="1:21" s="2913" customFormat="1" ht="13.8">
      <c r="A95" s="3156"/>
      <c r="B95" s="2916"/>
      <c r="C95" s="2916"/>
      <c r="D95" s="2915"/>
      <c r="E95" s="2915"/>
      <c r="F95" s="2915"/>
      <c r="K95" s="2906"/>
      <c r="L95" s="2906"/>
      <c r="M95" s="2906"/>
      <c r="N95" s="2906"/>
      <c r="O95" s="3156"/>
      <c r="P95" s="3512"/>
      <c r="Q95" s="3512"/>
      <c r="R95" s="3515"/>
      <c r="S95" s="3512"/>
      <c r="T95" s="3688"/>
      <c r="U95" s="3686"/>
    </row>
    <row r="96" spans="1:21" s="2913" customFormat="1" ht="13.8">
      <c r="A96" s="3156"/>
      <c r="B96" s="2916"/>
      <c r="C96" s="2916"/>
      <c r="D96" s="2915"/>
      <c r="E96" s="2915"/>
      <c r="F96" s="2915"/>
      <c r="K96" s="2906"/>
      <c r="L96" s="2906"/>
      <c r="M96" s="2906"/>
      <c r="N96" s="2906"/>
      <c r="O96" s="3156"/>
      <c r="P96" s="3512"/>
      <c r="Q96" s="3512"/>
      <c r="R96" s="3515"/>
      <c r="S96" s="3512"/>
      <c r="T96" s="3688"/>
      <c r="U96" s="3686"/>
    </row>
    <row r="97" spans="1:21" s="2913" customFormat="1" ht="13.8">
      <c r="A97" s="3156"/>
      <c r="B97" s="2916"/>
      <c r="C97" s="2916"/>
      <c r="D97" s="2915"/>
      <c r="E97" s="2915"/>
      <c r="F97" s="2915"/>
      <c r="K97" s="2906"/>
      <c r="L97" s="2906"/>
      <c r="M97" s="2906"/>
      <c r="N97" s="2906"/>
      <c r="O97" s="3156"/>
      <c r="P97" s="3512"/>
      <c r="Q97" s="3512"/>
      <c r="R97" s="3515"/>
      <c r="S97" s="3512"/>
      <c r="T97" s="3688"/>
      <c r="U97" s="3686"/>
    </row>
    <row r="98" spans="1:21" s="2913" customFormat="1" ht="13.8">
      <c r="A98" s="3156"/>
      <c r="B98" s="2916"/>
      <c r="C98" s="2916"/>
      <c r="D98" s="2915"/>
      <c r="E98" s="2915"/>
      <c r="F98" s="2915"/>
      <c r="K98" s="2906"/>
      <c r="L98" s="2906"/>
      <c r="M98" s="2906"/>
      <c r="N98" s="2906"/>
      <c r="O98" s="3156"/>
      <c r="P98" s="3512"/>
      <c r="Q98" s="3512"/>
      <c r="R98" s="3515"/>
      <c r="S98" s="3512"/>
      <c r="T98" s="3688"/>
      <c r="U98" s="3686"/>
    </row>
    <row r="99" spans="1:21" s="2913" customFormat="1" ht="13.8">
      <c r="A99" s="3156"/>
      <c r="B99" s="2916"/>
      <c r="C99" s="2916"/>
      <c r="D99" s="2915"/>
      <c r="E99" s="2915"/>
      <c r="F99" s="2915"/>
      <c r="K99" s="2906"/>
      <c r="L99" s="2906"/>
      <c r="M99" s="2906"/>
      <c r="N99" s="2906"/>
      <c r="O99" s="3156"/>
      <c r="P99" s="3512"/>
      <c r="Q99" s="3512"/>
      <c r="R99" s="3515"/>
      <c r="S99" s="3512"/>
      <c r="T99" s="3688"/>
      <c r="U99" s="3686"/>
    </row>
    <row r="100" spans="1:21" s="2913" customFormat="1" ht="13.8">
      <c r="A100" s="3156"/>
      <c r="B100" s="2916"/>
      <c r="C100" s="2916"/>
      <c r="D100" s="2915"/>
      <c r="E100" s="2915"/>
      <c r="F100" s="2915"/>
      <c r="K100" s="2906"/>
      <c r="L100" s="2906"/>
      <c r="M100" s="2906"/>
      <c r="N100" s="2906"/>
      <c r="O100" s="3156"/>
      <c r="P100" s="3512"/>
      <c r="Q100" s="3512"/>
      <c r="R100" s="3515"/>
      <c r="S100" s="3512"/>
      <c r="T100" s="3688"/>
      <c r="U100" s="3686"/>
    </row>
    <row r="101" spans="1:21" s="2913" customFormat="1" ht="13.8">
      <c r="A101" s="3156"/>
      <c r="B101" s="2916"/>
      <c r="C101" s="2916"/>
      <c r="D101" s="2915"/>
      <c r="E101" s="2915"/>
      <c r="F101" s="2915"/>
      <c r="K101" s="2906"/>
      <c r="L101" s="2906"/>
      <c r="M101" s="2906"/>
      <c r="N101" s="2906"/>
      <c r="O101" s="3156"/>
      <c r="P101" s="3512"/>
      <c r="Q101" s="3512"/>
      <c r="R101" s="3515"/>
      <c r="S101" s="3512"/>
      <c r="T101" s="3688"/>
      <c r="U101" s="3686"/>
    </row>
    <row r="102" spans="1:21" s="2913" customFormat="1" ht="13.8">
      <c r="A102" s="3156"/>
      <c r="B102" s="2916"/>
      <c r="C102" s="2916"/>
      <c r="D102" s="2915"/>
      <c r="E102" s="2915"/>
      <c r="F102" s="2915"/>
      <c r="K102" s="2906"/>
      <c r="L102" s="2906"/>
      <c r="M102" s="2906"/>
      <c r="N102" s="2906"/>
      <c r="O102" s="3156"/>
      <c r="P102" s="3512"/>
      <c r="Q102" s="3512"/>
      <c r="R102" s="3515"/>
      <c r="S102" s="3512"/>
      <c r="T102" s="3688"/>
      <c r="U102" s="3686"/>
    </row>
    <row r="103" spans="1:21" s="2913" customFormat="1" ht="13.8">
      <c r="A103" s="3156"/>
      <c r="B103" s="2916"/>
      <c r="C103" s="2916"/>
      <c r="D103" s="2915"/>
      <c r="E103" s="2915"/>
      <c r="F103" s="2915"/>
      <c r="K103" s="2906"/>
      <c r="L103" s="2906"/>
      <c r="M103" s="2906"/>
      <c r="N103" s="2906"/>
      <c r="O103" s="3156"/>
      <c r="P103" s="3512"/>
      <c r="Q103" s="3512"/>
      <c r="R103" s="3515"/>
      <c r="S103" s="3512"/>
      <c r="T103" s="3688"/>
      <c r="U103" s="3686"/>
    </row>
    <row r="104" spans="1:21" s="2913" customFormat="1" ht="13.8">
      <c r="A104" s="3156"/>
      <c r="B104" s="2916"/>
      <c r="C104" s="2916"/>
      <c r="D104" s="2915"/>
      <c r="E104" s="2915"/>
      <c r="F104" s="2915"/>
      <c r="K104" s="2906"/>
      <c r="L104" s="2906"/>
      <c r="M104" s="2906"/>
      <c r="N104" s="2906"/>
      <c r="O104" s="3156"/>
      <c r="P104" s="3512"/>
      <c r="Q104" s="3512"/>
      <c r="R104" s="3515"/>
      <c r="S104" s="3512"/>
      <c r="T104" s="3688"/>
      <c r="U104" s="3686"/>
    </row>
    <row r="105" spans="1:21" s="2913" customFormat="1" ht="13.8">
      <c r="A105" s="3156"/>
      <c r="B105" s="2916"/>
      <c r="C105" s="2916"/>
      <c r="D105" s="2915"/>
      <c r="E105" s="2915"/>
      <c r="F105" s="2915"/>
      <c r="K105" s="2906"/>
      <c r="L105" s="2906"/>
      <c r="M105" s="2906"/>
      <c r="N105" s="2906"/>
      <c r="O105" s="3156"/>
      <c r="P105" s="3512"/>
      <c r="Q105" s="3512"/>
      <c r="R105" s="3515"/>
      <c r="S105" s="3512"/>
      <c r="T105" s="3688"/>
      <c r="U105" s="3686"/>
    </row>
    <row r="106" spans="1:21" s="2913" customFormat="1" ht="13.8">
      <c r="A106" s="3156"/>
      <c r="B106" s="2916"/>
      <c r="C106" s="2916"/>
      <c r="D106" s="2915"/>
      <c r="E106" s="2915"/>
      <c r="F106" s="2915"/>
      <c r="K106" s="2906"/>
      <c r="L106" s="2906"/>
      <c r="M106" s="2906"/>
      <c r="N106" s="2906"/>
      <c r="O106" s="3156"/>
      <c r="P106" s="3512"/>
      <c r="Q106" s="3512"/>
      <c r="R106" s="3515"/>
      <c r="S106" s="3512"/>
      <c r="T106" s="3688"/>
      <c r="U106" s="3686"/>
    </row>
    <row r="107" spans="1:21" s="2913" customFormat="1" ht="13.8">
      <c r="A107" s="3156"/>
      <c r="B107" s="2916"/>
      <c r="C107" s="2916"/>
      <c r="D107" s="2915"/>
      <c r="E107" s="2915"/>
      <c r="F107" s="2915"/>
      <c r="K107" s="2906"/>
      <c r="L107" s="2906"/>
      <c r="M107" s="2906"/>
      <c r="N107" s="2906"/>
      <c r="O107" s="3156"/>
      <c r="P107" s="3512"/>
      <c r="Q107" s="3512"/>
      <c r="R107" s="3515"/>
      <c r="S107" s="3512"/>
      <c r="T107" s="3688"/>
      <c r="U107" s="3686"/>
    </row>
    <row r="108" spans="1:21" s="2913" customFormat="1" ht="13.8">
      <c r="A108" s="3156"/>
      <c r="B108" s="2916"/>
      <c r="C108" s="2916"/>
      <c r="D108" s="2915"/>
      <c r="E108" s="2915"/>
      <c r="F108" s="2915"/>
      <c r="K108" s="2906"/>
      <c r="L108" s="2906"/>
      <c r="M108" s="2906"/>
      <c r="N108" s="2906"/>
      <c r="O108" s="3156"/>
      <c r="P108" s="3512"/>
      <c r="Q108" s="3512"/>
      <c r="R108" s="3515"/>
      <c r="S108" s="3512"/>
      <c r="T108" s="3688"/>
      <c r="U108" s="3686"/>
    </row>
    <row r="109" spans="1:21" s="2913" customFormat="1" ht="13.8">
      <c r="A109" s="3156"/>
      <c r="B109" s="2916"/>
      <c r="C109" s="2916"/>
      <c r="D109" s="2915"/>
      <c r="E109" s="2915"/>
      <c r="F109" s="2915"/>
      <c r="K109" s="2906"/>
      <c r="L109" s="2906"/>
      <c r="M109" s="2906"/>
      <c r="N109" s="2906"/>
      <c r="O109" s="3156"/>
      <c r="P109" s="3512"/>
      <c r="Q109" s="3512"/>
      <c r="R109" s="3515"/>
      <c r="S109" s="3512"/>
      <c r="T109" s="3688"/>
      <c r="U109" s="3686"/>
    </row>
    <row r="110" spans="1:21" s="2913" customFormat="1" ht="13.8">
      <c r="A110" s="3156"/>
      <c r="B110" s="2916"/>
      <c r="C110" s="2916"/>
      <c r="D110" s="2915"/>
      <c r="E110" s="2915"/>
      <c r="F110" s="2915"/>
      <c r="K110" s="2906"/>
      <c r="L110" s="2906"/>
      <c r="M110" s="2906"/>
      <c r="N110" s="2906"/>
      <c r="O110" s="3156"/>
      <c r="P110" s="3512"/>
      <c r="Q110" s="3512"/>
      <c r="R110" s="3515"/>
      <c r="S110" s="3512"/>
      <c r="T110" s="3688"/>
      <c r="U110" s="3686"/>
    </row>
    <row r="111" spans="1:21" s="2913" customFormat="1" ht="13.8">
      <c r="A111" s="3156"/>
      <c r="B111" s="2916"/>
      <c r="C111" s="2916"/>
      <c r="D111" s="2915"/>
      <c r="E111" s="2915"/>
      <c r="F111" s="2915"/>
      <c r="K111" s="2906"/>
      <c r="L111" s="2906"/>
      <c r="M111" s="2906"/>
      <c r="N111" s="2906"/>
      <c r="O111" s="3156"/>
      <c r="P111" s="3512"/>
      <c r="Q111" s="3512"/>
      <c r="R111" s="3515"/>
      <c r="S111" s="3512"/>
      <c r="T111" s="3688"/>
      <c r="U111" s="3686"/>
    </row>
    <row r="112" spans="1:21" s="2913" customFormat="1" ht="13.8">
      <c r="A112" s="3156"/>
      <c r="B112" s="2916"/>
      <c r="C112" s="2916"/>
      <c r="D112" s="2915"/>
      <c r="E112" s="2915"/>
      <c r="F112" s="2915"/>
      <c r="K112" s="2906"/>
      <c r="L112" s="2906"/>
      <c r="M112" s="2906"/>
      <c r="N112" s="2906"/>
      <c r="O112" s="3156"/>
      <c r="P112" s="3512"/>
      <c r="Q112" s="3512"/>
      <c r="R112" s="3515"/>
      <c r="S112" s="3512"/>
      <c r="T112" s="3688"/>
      <c r="U112" s="3686"/>
    </row>
    <row r="113" spans="1:21" s="2913" customFormat="1" ht="13.8">
      <c r="A113" s="3156"/>
      <c r="B113" s="2916"/>
      <c r="C113" s="2916"/>
      <c r="D113" s="2915"/>
      <c r="E113" s="2915"/>
      <c r="F113" s="2915"/>
      <c r="K113" s="2906"/>
      <c r="L113" s="2906"/>
      <c r="M113" s="2906"/>
      <c r="N113" s="2906"/>
      <c r="O113" s="3156"/>
      <c r="P113" s="3512"/>
      <c r="Q113" s="3512"/>
      <c r="R113" s="3515"/>
      <c r="S113" s="3512"/>
      <c r="T113" s="3688"/>
      <c r="U113" s="3686"/>
    </row>
    <row r="114" spans="1:21" s="2913" customFormat="1" ht="13.8">
      <c r="A114" s="3156"/>
      <c r="B114" s="2916"/>
      <c r="C114" s="2916"/>
      <c r="D114" s="2915"/>
      <c r="E114" s="2915"/>
      <c r="F114" s="2915"/>
      <c r="K114" s="2906"/>
      <c r="L114" s="2906"/>
      <c r="M114" s="2906"/>
      <c r="N114" s="2906"/>
      <c r="O114" s="3156"/>
      <c r="P114" s="3512"/>
      <c r="Q114" s="3512"/>
      <c r="R114" s="3515"/>
      <c r="S114" s="3512"/>
      <c r="T114" s="3688"/>
      <c r="U114" s="3686"/>
    </row>
    <row r="115" spans="1:21" s="2913" customFormat="1" ht="13.8">
      <c r="A115" s="3156"/>
      <c r="B115" s="2916"/>
      <c r="C115" s="2916"/>
      <c r="D115" s="2915"/>
      <c r="E115" s="2915"/>
      <c r="F115" s="2915"/>
      <c r="K115" s="2906"/>
      <c r="L115" s="2906"/>
      <c r="M115" s="2906"/>
      <c r="N115" s="2906"/>
      <c r="O115" s="3156"/>
      <c r="P115" s="3512"/>
      <c r="Q115" s="3512"/>
      <c r="R115" s="3515"/>
      <c r="S115" s="3512"/>
      <c r="T115" s="3688"/>
      <c r="U115" s="3686"/>
    </row>
    <row r="116" spans="1:21" s="2913" customFormat="1" ht="13.8">
      <c r="A116" s="3156"/>
      <c r="B116" s="2916"/>
      <c r="C116" s="2916"/>
      <c r="D116" s="2915"/>
      <c r="E116" s="2915"/>
      <c r="F116" s="2915"/>
      <c r="K116" s="2906"/>
      <c r="L116" s="2906"/>
      <c r="M116" s="2906"/>
      <c r="N116" s="2906"/>
      <c r="O116" s="3156"/>
      <c r="P116" s="3512"/>
      <c r="Q116" s="3512"/>
      <c r="R116" s="3515"/>
      <c r="S116" s="3512"/>
      <c r="T116" s="3688"/>
      <c r="U116" s="3686"/>
    </row>
    <row r="117" spans="1:21" s="2913" customFormat="1" ht="13.8">
      <c r="A117" s="3156"/>
      <c r="B117" s="2916"/>
      <c r="C117" s="2916"/>
      <c r="D117" s="2915"/>
      <c r="E117" s="2915"/>
      <c r="F117" s="2915"/>
      <c r="K117" s="2906"/>
      <c r="L117" s="2906"/>
      <c r="M117" s="2906"/>
      <c r="N117" s="2906"/>
      <c r="O117" s="3156"/>
      <c r="P117" s="3512"/>
      <c r="Q117" s="3512"/>
      <c r="R117" s="3515"/>
      <c r="S117" s="3512"/>
      <c r="T117" s="3688"/>
      <c r="U117" s="3686"/>
    </row>
    <row r="118" spans="1:21" s="2913" customFormat="1" ht="13.8">
      <c r="A118" s="3156"/>
      <c r="B118" s="2916"/>
      <c r="C118" s="2916"/>
      <c r="D118" s="2915"/>
      <c r="E118" s="2915"/>
      <c r="F118" s="2915"/>
      <c r="K118" s="2906"/>
      <c r="L118" s="2906"/>
      <c r="M118" s="2906"/>
      <c r="N118" s="2906"/>
      <c r="O118" s="3156"/>
      <c r="P118" s="3512"/>
      <c r="Q118" s="3512"/>
      <c r="R118" s="3515"/>
      <c r="S118" s="3512"/>
      <c r="T118" s="3688"/>
      <c r="U118" s="3686"/>
    </row>
    <row r="119" spans="1:21" s="2913" customFormat="1" ht="13.8">
      <c r="A119" s="3156"/>
      <c r="B119" s="2916"/>
      <c r="C119" s="2916"/>
      <c r="D119" s="2915"/>
      <c r="E119" s="2915"/>
      <c r="F119" s="2915"/>
      <c r="K119" s="2906"/>
      <c r="L119" s="2906"/>
      <c r="M119" s="2906"/>
      <c r="N119" s="2906"/>
      <c r="O119" s="3156"/>
      <c r="P119" s="3512"/>
      <c r="Q119" s="3512"/>
      <c r="R119" s="3515"/>
      <c r="S119" s="3512"/>
      <c r="T119" s="3688"/>
      <c r="U119" s="3686"/>
    </row>
    <row r="120" spans="1:21" s="2913" customFormat="1" ht="13.8">
      <c r="A120" s="3156"/>
      <c r="B120" s="2916"/>
      <c r="C120" s="2916"/>
      <c r="D120" s="2915"/>
      <c r="E120" s="2915"/>
      <c r="F120" s="2915"/>
      <c r="K120" s="2906"/>
      <c r="L120" s="2906"/>
      <c r="M120" s="2906"/>
      <c r="N120" s="2906"/>
      <c r="O120" s="3156"/>
      <c r="P120" s="3512"/>
      <c r="Q120" s="3512"/>
      <c r="R120" s="3515"/>
      <c r="S120" s="3512"/>
      <c r="T120" s="3688"/>
      <c r="U120" s="3686"/>
    </row>
    <row r="121" spans="1:21" s="2913" customFormat="1" ht="13.8">
      <c r="A121" s="3156"/>
      <c r="B121" s="2916"/>
      <c r="C121" s="2916"/>
      <c r="D121" s="2915"/>
      <c r="E121" s="2915"/>
      <c r="F121" s="2915"/>
      <c r="K121" s="2906"/>
      <c r="L121" s="2906"/>
      <c r="M121" s="2906"/>
      <c r="N121" s="2906"/>
      <c r="O121" s="3156"/>
      <c r="P121" s="3512"/>
      <c r="Q121" s="3512"/>
      <c r="R121" s="3515"/>
      <c r="S121" s="3512"/>
      <c r="T121" s="3688"/>
      <c r="U121" s="3686"/>
    </row>
    <row r="122" spans="1:21" s="2913" customFormat="1" ht="13.8">
      <c r="A122" s="3156"/>
      <c r="B122" s="2916"/>
      <c r="C122" s="2916"/>
      <c r="D122" s="2915"/>
      <c r="E122" s="2915"/>
      <c r="F122" s="2915"/>
      <c r="K122" s="2906"/>
      <c r="L122" s="2906"/>
      <c r="M122" s="2906"/>
      <c r="N122" s="2906"/>
      <c r="O122" s="3156"/>
      <c r="P122" s="3512"/>
      <c r="Q122" s="3512"/>
      <c r="R122" s="3515"/>
      <c r="S122" s="3512"/>
      <c r="T122" s="3688"/>
      <c r="U122" s="3686"/>
    </row>
    <row r="123" spans="1:21" s="2913" customFormat="1" ht="13.8">
      <c r="A123" s="3156"/>
      <c r="B123" s="2916"/>
      <c r="C123" s="2916"/>
      <c r="D123" s="2915"/>
      <c r="E123" s="2915"/>
      <c r="F123" s="2915"/>
      <c r="K123" s="2906"/>
      <c r="L123" s="2906"/>
      <c r="M123" s="2906"/>
      <c r="N123" s="2906"/>
      <c r="O123" s="3156"/>
      <c r="P123" s="3512"/>
      <c r="Q123" s="3512"/>
      <c r="R123" s="3515"/>
      <c r="S123" s="3512"/>
      <c r="T123" s="3688"/>
      <c r="U123" s="3686"/>
    </row>
    <row r="124" spans="1:21" s="2913" customFormat="1" ht="13.8">
      <c r="A124" s="3156"/>
      <c r="B124" s="2916"/>
      <c r="C124" s="2916"/>
      <c r="D124" s="2915"/>
      <c r="E124" s="2915"/>
      <c r="F124" s="2915"/>
      <c r="K124" s="2906"/>
      <c r="L124" s="2906"/>
      <c r="M124" s="2906"/>
      <c r="N124" s="2906"/>
      <c r="O124" s="3156"/>
      <c r="P124" s="3512"/>
      <c r="Q124" s="3512"/>
      <c r="R124" s="3515"/>
      <c r="S124" s="3512"/>
      <c r="T124" s="3688"/>
      <c r="U124" s="3686"/>
    </row>
    <row r="125" spans="1:21" s="2913" customFormat="1" ht="13.8">
      <c r="A125" s="3156"/>
      <c r="B125" s="2916"/>
      <c r="C125" s="2916"/>
      <c r="D125" s="2915"/>
      <c r="E125" s="2915"/>
      <c r="F125" s="2915"/>
      <c r="K125" s="2906"/>
      <c r="L125" s="2906"/>
      <c r="M125" s="2906"/>
      <c r="N125" s="2906"/>
      <c r="O125" s="3156"/>
      <c r="P125" s="3512"/>
      <c r="Q125" s="3512"/>
      <c r="R125" s="3515"/>
      <c r="S125" s="3512"/>
      <c r="T125" s="3688"/>
      <c r="U125" s="3686"/>
    </row>
    <row r="126" spans="1:21" s="2913" customFormat="1" ht="13.8">
      <c r="A126" s="3156"/>
      <c r="B126" s="2916"/>
      <c r="C126" s="2916"/>
      <c r="D126" s="2915"/>
      <c r="E126" s="2915"/>
      <c r="F126" s="2915"/>
      <c r="K126" s="2906"/>
      <c r="L126" s="2906"/>
      <c r="M126" s="2906"/>
      <c r="N126" s="2906"/>
      <c r="O126" s="3156"/>
      <c r="P126" s="3512"/>
      <c r="Q126" s="3512"/>
      <c r="R126" s="3515"/>
      <c r="S126" s="3512"/>
      <c r="T126" s="3688"/>
      <c r="U126" s="3686"/>
    </row>
    <row r="127" spans="1:21" s="2913" customFormat="1" ht="13.8">
      <c r="A127" s="3156"/>
      <c r="B127" s="2916"/>
      <c r="C127" s="2916"/>
      <c r="D127" s="2915"/>
      <c r="E127" s="2915"/>
      <c r="F127" s="2915"/>
      <c r="K127" s="2906"/>
      <c r="L127" s="2906"/>
      <c r="M127" s="2906"/>
      <c r="N127" s="2906"/>
      <c r="O127" s="3156"/>
      <c r="P127" s="3512"/>
      <c r="Q127" s="3512"/>
      <c r="R127" s="3515"/>
      <c r="S127" s="3512"/>
      <c r="T127" s="3688"/>
      <c r="U127" s="3686"/>
    </row>
    <row r="128" spans="1:21" s="2913" customFormat="1" ht="13.8">
      <c r="A128" s="3156"/>
      <c r="B128" s="2916"/>
      <c r="C128" s="2916"/>
      <c r="D128" s="2915"/>
      <c r="E128" s="2915"/>
      <c r="F128" s="2915"/>
      <c r="K128" s="2906"/>
      <c r="L128" s="2906"/>
      <c r="M128" s="2906"/>
      <c r="N128" s="2906"/>
      <c r="O128" s="3156"/>
      <c r="P128" s="3512"/>
      <c r="Q128" s="3512"/>
      <c r="R128" s="3515"/>
      <c r="S128" s="3512"/>
      <c r="T128" s="3688"/>
      <c r="U128" s="3686"/>
    </row>
    <row r="129" spans="1:21" s="2913" customFormat="1" ht="13.8">
      <c r="A129" s="3156"/>
      <c r="B129" s="2916"/>
      <c r="C129" s="2916"/>
      <c r="D129" s="2915"/>
      <c r="E129" s="2915"/>
      <c r="F129" s="2915"/>
      <c r="K129" s="2906"/>
      <c r="L129" s="2906"/>
      <c r="M129" s="2906"/>
      <c r="N129" s="2906"/>
      <c r="O129" s="3156"/>
      <c r="P129" s="3512"/>
      <c r="Q129" s="3512"/>
      <c r="R129" s="3515"/>
      <c r="S129" s="3512"/>
      <c r="T129" s="3688"/>
      <c r="U129" s="3686"/>
    </row>
    <row r="130" spans="1:21" s="2913" customFormat="1" ht="13.8">
      <c r="A130" s="3156"/>
      <c r="B130" s="2916"/>
      <c r="C130" s="2916"/>
      <c r="D130" s="2915"/>
      <c r="E130" s="2915"/>
      <c r="F130" s="2915"/>
      <c r="K130" s="2906"/>
      <c r="L130" s="2906"/>
      <c r="M130" s="2906"/>
      <c r="N130" s="2906"/>
      <c r="O130" s="3156"/>
      <c r="P130" s="3512"/>
      <c r="Q130" s="3512"/>
      <c r="R130" s="3515"/>
      <c r="S130" s="3512"/>
      <c r="T130" s="3688"/>
      <c r="U130" s="3686"/>
    </row>
    <row r="131" spans="1:21" s="2913" customFormat="1" ht="13.8">
      <c r="A131" s="3156"/>
      <c r="B131" s="2916"/>
      <c r="C131" s="2916"/>
      <c r="D131" s="2915"/>
      <c r="E131" s="2915"/>
      <c r="F131" s="2915"/>
      <c r="K131" s="2906"/>
      <c r="L131" s="2906"/>
      <c r="M131" s="2906"/>
      <c r="N131" s="2906"/>
      <c r="O131" s="3156"/>
      <c r="P131" s="3512"/>
      <c r="Q131" s="3512"/>
      <c r="R131" s="3515"/>
      <c r="S131" s="3512"/>
      <c r="T131" s="3688"/>
      <c r="U131" s="3686"/>
    </row>
    <row r="132" spans="1:21" s="2913" customFormat="1" ht="13.8">
      <c r="A132" s="3156"/>
      <c r="B132" s="2916"/>
      <c r="C132" s="2916"/>
      <c r="D132" s="2915"/>
      <c r="E132" s="2915"/>
      <c r="F132" s="2915"/>
      <c r="K132" s="2906"/>
      <c r="L132" s="2906"/>
      <c r="M132" s="2906"/>
      <c r="N132" s="2906"/>
      <c r="O132" s="3156"/>
      <c r="P132" s="3512"/>
      <c r="Q132" s="3512"/>
      <c r="R132" s="3515"/>
      <c r="S132" s="3512"/>
      <c r="T132" s="3688"/>
      <c r="U132" s="3686"/>
    </row>
    <row r="133" spans="1:21" s="2913" customFormat="1" ht="13.8">
      <c r="A133" s="3156"/>
      <c r="B133" s="2916"/>
      <c r="C133" s="2916"/>
      <c r="D133" s="2915"/>
      <c r="E133" s="2915"/>
      <c r="F133" s="2915"/>
      <c r="K133" s="2906"/>
      <c r="L133" s="2906"/>
      <c r="M133" s="2906"/>
      <c r="N133" s="2906"/>
      <c r="O133" s="3156"/>
      <c r="P133" s="3512"/>
      <c r="Q133" s="3512"/>
      <c r="R133" s="3515"/>
      <c r="S133" s="3512"/>
      <c r="T133" s="3688"/>
      <c r="U133" s="3686"/>
    </row>
    <row r="134" spans="1:21" s="2913" customFormat="1" ht="13.8">
      <c r="A134" s="3156"/>
      <c r="B134" s="2916"/>
      <c r="C134" s="2916"/>
      <c r="D134" s="2915"/>
      <c r="E134" s="2915"/>
      <c r="F134" s="2915"/>
      <c r="K134" s="2906"/>
      <c r="L134" s="2906"/>
      <c r="M134" s="2906"/>
      <c r="N134" s="2906"/>
      <c r="O134" s="3156"/>
      <c r="P134" s="3512"/>
      <c r="Q134" s="3512"/>
      <c r="R134" s="3515"/>
      <c r="S134" s="3512"/>
      <c r="T134" s="3688"/>
      <c r="U134" s="3686"/>
    </row>
    <row r="135" spans="1:21" s="2913" customFormat="1" ht="13.8">
      <c r="A135" s="3156"/>
      <c r="B135" s="2916"/>
      <c r="C135" s="2916"/>
      <c r="D135" s="2915"/>
      <c r="E135" s="2915"/>
      <c r="F135" s="2915"/>
      <c r="K135" s="2906"/>
      <c r="L135" s="2906"/>
      <c r="M135" s="2906"/>
      <c r="N135" s="2906"/>
      <c r="O135" s="3156"/>
      <c r="P135" s="3512"/>
      <c r="Q135" s="3512"/>
      <c r="R135" s="3515"/>
      <c r="S135" s="3512"/>
      <c r="T135" s="3688"/>
      <c r="U135" s="3686"/>
    </row>
    <row r="136" spans="1:21" s="2913" customFormat="1" ht="13.8">
      <c r="A136" s="3156"/>
      <c r="B136" s="2916"/>
      <c r="C136" s="2916"/>
      <c r="D136" s="2915"/>
      <c r="E136" s="2915"/>
      <c r="F136" s="2915"/>
      <c r="K136" s="2906"/>
      <c r="L136" s="2906"/>
      <c r="M136" s="2906"/>
      <c r="N136" s="2906"/>
      <c r="O136" s="3156"/>
      <c r="P136" s="3512"/>
      <c r="Q136" s="3512"/>
      <c r="R136" s="3515"/>
      <c r="S136" s="3512"/>
      <c r="T136" s="3688"/>
      <c r="U136" s="3686"/>
    </row>
  </sheetData>
  <sheetProtection formatColumns="0" formatRows="0"/>
  <mergeCells count="11">
    <mergeCell ref="B29:B30"/>
    <mergeCell ref="B1:C1"/>
    <mergeCell ref="K1:L1"/>
    <mergeCell ref="B3:N3"/>
    <mergeCell ref="B5:C7"/>
    <mergeCell ref="D5:J6"/>
    <mergeCell ref="L5:L7"/>
    <mergeCell ref="N5:N7"/>
    <mergeCell ref="E29:F29"/>
    <mergeCell ref="C29:C30"/>
    <mergeCell ref="D29:D30"/>
  </mergeCells>
  <conditionalFormatting sqref="Q9:Q33">
    <cfRule type="cellIs" dxfId="0" priority="2" operator="equal">
      <formula>0</formula>
    </cfRule>
  </conditionalFormatting>
  <dataValidations count="2">
    <dataValidation type="custom" allowBlank="1" showErrorMessage="1" errorTitle="Input Error" error="Please enter a numeric value." sqref="E10 G10" xr:uid="{31BE1BB2-B2F9-4398-A52B-6D4AE826C9F3}">
      <formula1>ISNUMBER(E10)</formula1>
    </dataValidation>
    <dataValidation type="list" allowBlank="1" showErrorMessage="1" errorTitle="Input Error" error="Please enter a numeric value." sqref="D10:D27 F10:F27 H10:H27 J10:J27" xr:uid="{54FE5D4B-0FF1-4B67-BBB9-18D67580E788}">
      <formula1>"Yes,No"</formula1>
    </dataValidation>
  </dataValidations>
  <pageMargins left="0.7" right="0.7" top="0.75" bottom="0.75" header="0.3" footer="0.3"/>
  <pageSetup paperSize="8" scale="58" orientation="portrait" r:id="rId1"/>
  <headerFooter>
    <oddHeader>&amp;L&amp;F&amp;CSheet: &amp;A&amp;ROFFICIAL</oddHeader>
    <oddFooter>&amp;LPrinted on: &amp;D at &amp;T&amp;CPage &amp;P of &amp;N&amp;ROfwat</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2dea0cf-8d78-4f11-8b5f-d7981a593890" xsi:nil="true"/>
    <lcf76f155ced4ddcb4097134ff3c332f xmlns="aa5fd79f-05cb-44f9-aad1-baccff9368ca">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A607EEAAB47AC46AC3CDBA7492A9369" ma:contentTypeVersion="10" ma:contentTypeDescription="Create a new document." ma:contentTypeScope="" ma:versionID="714f8036412faaef952dc6ca46134319">
  <xsd:schema xmlns:xsd="http://www.w3.org/2001/XMLSchema" xmlns:xs="http://www.w3.org/2001/XMLSchema" xmlns:p="http://schemas.microsoft.com/office/2006/metadata/properties" xmlns:ns2="aa5fd79f-05cb-44f9-aad1-baccff9368ca" xmlns:ns3="22dea0cf-8d78-4f11-8b5f-d7981a593890" targetNamespace="http://schemas.microsoft.com/office/2006/metadata/properties" ma:root="true" ma:fieldsID="c6b3ea7551a0a1f8a1e58ee5d4a8a9b2" ns2:_="" ns3:_="">
    <xsd:import namespace="aa5fd79f-05cb-44f9-aad1-baccff9368ca"/>
    <xsd:import namespace="22dea0cf-8d78-4f11-8b5f-d7981a59389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5fd79f-05cb-44f9-aad1-baccff9368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dc3ba164-6ba9-408a-aa83-927dd8aac5a2"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2dea0cf-8d78-4f11-8b5f-d7981a593890"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8324e0bb-91d1-493b-a2d8-cba652266638}" ma:internalName="TaxCatchAll" ma:showField="CatchAllData" ma:web="22dea0cf-8d78-4f11-8b5f-d7981a59389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2BFF5C9-C969-404D-BF6B-8A6763F27434}">
  <ds:schemaRefs>
    <ds:schemaRef ds:uri="http://www.w3.org/XML/1998/namespace"/>
    <ds:schemaRef ds:uri="00921376-d922-4dca-8599-7278d2306920"/>
    <ds:schemaRef ds:uri="http://schemas.microsoft.com/office/2006/documentManagement/types"/>
    <ds:schemaRef ds:uri="http://purl.org/dc/dcmitype/"/>
    <ds:schemaRef ds:uri="http://schemas.microsoft.com/office/infopath/2007/PartnerControls"/>
    <ds:schemaRef ds:uri="http://purl.org/dc/terms/"/>
    <ds:schemaRef ds:uri="http://schemas.openxmlformats.org/package/2006/metadata/core-properties"/>
    <ds:schemaRef ds:uri="71c95305-930c-4d63-9794-2d644343057c"/>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39FEA5E3-3A42-486B-93F1-783D8F936974}"/>
</file>

<file path=customXml/itemProps3.xml><?xml version="1.0" encoding="utf-8"?>
<ds:datastoreItem xmlns:ds="http://schemas.openxmlformats.org/officeDocument/2006/customXml" ds:itemID="{F365B536-4C44-4BB6-B379-DB007604F45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97</vt:i4>
      </vt:variant>
      <vt:variant>
        <vt:lpstr>Named Ranges</vt:lpstr>
      </vt:variant>
      <vt:variant>
        <vt:i4>210</vt:i4>
      </vt:variant>
    </vt:vector>
  </HeadingPairs>
  <TitlesOfParts>
    <vt:vector size="307" baseType="lpstr">
      <vt:lpstr>Lists</vt:lpstr>
      <vt:lpstr>Cover</vt:lpstr>
      <vt:lpstr>SelectCompany</vt:lpstr>
      <vt:lpstr>CompletionSummary</vt:lpstr>
      <vt:lpstr>Section 1 &gt;&gt;</vt:lpstr>
      <vt:lpstr>1A</vt:lpstr>
      <vt:lpstr>1B</vt:lpstr>
      <vt:lpstr>1C</vt:lpstr>
      <vt:lpstr>1D</vt:lpstr>
      <vt:lpstr>1E</vt:lpstr>
      <vt:lpstr>1F</vt:lpstr>
      <vt:lpstr>Section 2 &gt;&gt; </vt:lpstr>
      <vt:lpstr>2A</vt:lpstr>
      <vt:lpstr>2B</vt:lpstr>
      <vt:lpstr>2C</vt:lpstr>
      <vt:lpstr>2D</vt:lpstr>
      <vt:lpstr>2E</vt:lpstr>
      <vt:lpstr>2F</vt:lpstr>
      <vt:lpstr>2G</vt:lpstr>
      <vt:lpstr>2H</vt:lpstr>
      <vt:lpstr>2I</vt:lpstr>
      <vt:lpstr>2K</vt:lpstr>
      <vt:lpstr>2L</vt:lpstr>
      <vt:lpstr>2M</vt:lpstr>
      <vt:lpstr>2N</vt:lpstr>
      <vt:lpstr>2O</vt:lpstr>
      <vt:lpstr>2P</vt:lpstr>
      <vt:lpstr>2R</vt:lpstr>
      <vt:lpstr>Section 3 &gt;&gt;</vt:lpstr>
      <vt:lpstr>3A</vt:lpstr>
      <vt:lpstr>3B</vt:lpstr>
      <vt:lpstr>3C</vt:lpstr>
      <vt:lpstr>3D</vt:lpstr>
      <vt:lpstr>3E</vt:lpstr>
      <vt:lpstr>3F</vt:lpstr>
      <vt:lpstr>3G</vt:lpstr>
      <vt:lpstr>3H</vt:lpstr>
      <vt:lpstr>3I</vt:lpstr>
      <vt:lpstr>3J</vt:lpstr>
      <vt:lpstr>Section 4 &gt;&gt;</vt:lpstr>
      <vt:lpstr>4A</vt:lpstr>
      <vt:lpstr>4B</vt:lpstr>
      <vt:lpstr>4C</vt:lpstr>
      <vt:lpstr>4D</vt:lpstr>
      <vt:lpstr>4E</vt:lpstr>
      <vt:lpstr>4F</vt:lpstr>
      <vt:lpstr>4G</vt:lpstr>
      <vt:lpstr>4H</vt:lpstr>
      <vt:lpstr>4I</vt:lpstr>
      <vt:lpstr>4J</vt:lpstr>
      <vt:lpstr>4K</vt:lpstr>
      <vt:lpstr>4L</vt:lpstr>
      <vt:lpstr>4M</vt:lpstr>
      <vt:lpstr>4N</vt:lpstr>
      <vt:lpstr>4O</vt:lpstr>
      <vt:lpstr>4P</vt:lpstr>
      <vt:lpstr>4Q</vt:lpstr>
      <vt:lpstr>4R</vt:lpstr>
      <vt:lpstr>4V</vt:lpstr>
      <vt:lpstr>4W</vt:lpstr>
      <vt:lpstr>4Z</vt:lpstr>
      <vt:lpstr>4AA</vt:lpstr>
      <vt:lpstr>4AB</vt:lpstr>
      <vt:lpstr>4AC</vt:lpstr>
      <vt:lpstr>4AD</vt:lpstr>
      <vt:lpstr>Section 5 &gt;&gt;</vt:lpstr>
      <vt:lpstr>5A</vt:lpstr>
      <vt:lpstr>Section 6 &gt;&gt;</vt:lpstr>
      <vt:lpstr>6A</vt:lpstr>
      <vt:lpstr>6B</vt:lpstr>
      <vt:lpstr>6C</vt:lpstr>
      <vt:lpstr>6D</vt:lpstr>
      <vt:lpstr>6E</vt:lpstr>
      <vt:lpstr>6F</vt:lpstr>
      <vt:lpstr>Section 7 &gt;&gt;</vt:lpstr>
      <vt:lpstr>7A</vt:lpstr>
      <vt:lpstr>7B</vt:lpstr>
      <vt:lpstr>7C</vt:lpstr>
      <vt:lpstr>7D</vt:lpstr>
      <vt:lpstr>7E</vt:lpstr>
      <vt:lpstr>7F</vt:lpstr>
      <vt:lpstr>7G</vt:lpstr>
      <vt:lpstr>7H</vt:lpstr>
      <vt:lpstr>7I</vt:lpstr>
      <vt:lpstr>7J</vt:lpstr>
      <vt:lpstr>7K</vt:lpstr>
      <vt:lpstr>7L</vt:lpstr>
      <vt:lpstr>Section 8 &gt;&gt;</vt:lpstr>
      <vt:lpstr>8A</vt:lpstr>
      <vt:lpstr>8C</vt:lpstr>
      <vt:lpstr>8D</vt:lpstr>
      <vt:lpstr>Section 9 &gt;&gt;</vt:lpstr>
      <vt:lpstr>9A</vt:lpstr>
      <vt:lpstr>Section 10 &gt;&gt;</vt:lpstr>
      <vt:lpstr>Section 11 &gt;&gt;</vt:lpstr>
      <vt:lpstr>11A</vt:lpstr>
      <vt:lpstr>11B</vt:lpstr>
      <vt:lpstr>Anglian_Water</vt:lpstr>
      <vt:lpstr>Classification_of_treatment_works</vt:lpstr>
      <vt:lpstr>Dŵr_Cymru</vt:lpstr>
      <vt:lpstr>Northumbrian_Water</vt:lpstr>
      <vt:lpstr>'11A'!Print_Area</vt:lpstr>
      <vt:lpstr>'11B'!Print_Area</vt:lpstr>
      <vt:lpstr>'1A'!Print_Area</vt:lpstr>
      <vt:lpstr>'1B'!Print_Area</vt:lpstr>
      <vt:lpstr>'1C'!Print_Area</vt:lpstr>
      <vt:lpstr>'1D'!Print_Area</vt:lpstr>
      <vt:lpstr>'1E'!Print_Area</vt:lpstr>
      <vt:lpstr>'2A'!Print_Area</vt:lpstr>
      <vt:lpstr>'2B'!Print_Area</vt:lpstr>
      <vt:lpstr>'2C'!Print_Area</vt:lpstr>
      <vt:lpstr>'2D'!Print_Area</vt:lpstr>
      <vt:lpstr>'2E'!Print_Area</vt:lpstr>
      <vt:lpstr>'2F'!Print_Area</vt:lpstr>
      <vt:lpstr>'2G'!Print_Area</vt:lpstr>
      <vt:lpstr>'2I'!Print_Area</vt:lpstr>
      <vt:lpstr>'2K'!Print_Area</vt:lpstr>
      <vt:lpstr>'2L'!Print_Area</vt:lpstr>
      <vt:lpstr>'2M'!Print_Area</vt:lpstr>
      <vt:lpstr>'2N'!Print_Area</vt:lpstr>
      <vt:lpstr>'2O'!Print_Area</vt:lpstr>
      <vt:lpstr>'2P'!Print_Area</vt:lpstr>
      <vt:lpstr>'2R'!Print_Area</vt:lpstr>
      <vt:lpstr>'3A'!Print_Area</vt:lpstr>
      <vt:lpstr>'3B'!Print_Area</vt:lpstr>
      <vt:lpstr>'3C'!Print_Area</vt:lpstr>
      <vt:lpstr>'3D'!Print_Area</vt:lpstr>
      <vt:lpstr>'3E'!Print_Area</vt:lpstr>
      <vt:lpstr>'3F'!Print_Area</vt:lpstr>
      <vt:lpstr>'3G'!Print_Area</vt:lpstr>
      <vt:lpstr>'3H'!Print_Area</vt:lpstr>
      <vt:lpstr>'3I'!Print_Area</vt:lpstr>
      <vt:lpstr>'3J'!Print_Area</vt:lpstr>
      <vt:lpstr>'4A'!Print_Area</vt:lpstr>
      <vt:lpstr>'4AA'!Print_Area</vt:lpstr>
      <vt:lpstr>'4AB'!Print_Area</vt:lpstr>
      <vt:lpstr>'4AC'!Print_Area</vt:lpstr>
      <vt:lpstr>'4AD'!Print_Area</vt:lpstr>
      <vt:lpstr>'4B'!Print_Area</vt:lpstr>
      <vt:lpstr>'4C'!Print_Area</vt:lpstr>
      <vt:lpstr>'4D'!Print_Area</vt:lpstr>
      <vt:lpstr>'4E'!Print_Area</vt:lpstr>
      <vt:lpstr>'4F'!Print_Area</vt:lpstr>
      <vt:lpstr>'4G'!Print_Area</vt:lpstr>
      <vt:lpstr>'4H'!Print_Area</vt:lpstr>
      <vt:lpstr>'4I'!Print_Area</vt:lpstr>
      <vt:lpstr>'4J'!Print_Area</vt:lpstr>
      <vt:lpstr>'4K'!Print_Area</vt:lpstr>
      <vt:lpstr>'4L'!Print_Area</vt:lpstr>
      <vt:lpstr>'4M'!Print_Area</vt:lpstr>
      <vt:lpstr>'4N'!Print_Area</vt:lpstr>
      <vt:lpstr>'4O'!Print_Area</vt:lpstr>
      <vt:lpstr>'4P'!Print_Area</vt:lpstr>
      <vt:lpstr>'4Q'!Print_Area</vt:lpstr>
      <vt:lpstr>'4R'!Print_Area</vt:lpstr>
      <vt:lpstr>'4Z'!Print_Area</vt:lpstr>
      <vt:lpstr>'5A'!Print_Area</vt:lpstr>
      <vt:lpstr>'6A'!Print_Area</vt:lpstr>
      <vt:lpstr>'6B'!Print_Area</vt:lpstr>
      <vt:lpstr>'6D'!Print_Area</vt:lpstr>
      <vt:lpstr>'6E'!Print_Area</vt:lpstr>
      <vt:lpstr>'7A'!Print_Area</vt:lpstr>
      <vt:lpstr>'7B'!Print_Area</vt:lpstr>
      <vt:lpstr>'7C'!Print_Area</vt:lpstr>
      <vt:lpstr>'7D'!Print_Area</vt:lpstr>
      <vt:lpstr>'7E'!Print_Area</vt:lpstr>
      <vt:lpstr>'7F'!Print_Area</vt:lpstr>
      <vt:lpstr>'7G'!Print_Area</vt:lpstr>
      <vt:lpstr>'7H'!Print_Area</vt:lpstr>
      <vt:lpstr>'7I'!Print_Area</vt:lpstr>
      <vt:lpstr>'7J'!Print_Area</vt:lpstr>
      <vt:lpstr>'7K'!Print_Area</vt:lpstr>
      <vt:lpstr>'8A'!Print_Area</vt:lpstr>
      <vt:lpstr>'8C'!Print_Area</vt:lpstr>
      <vt:lpstr>'8D'!Print_Area</vt:lpstr>
      <vt:lpstr>'9A'!Print_Area</vt:lpstr>
      <vt:lpstr>rng7F</vt:lpstr>
      <vt:lpstr>rng7F_2</vt:lpstr>
      <vt:lpstr>rng7G</vt:lpstr>
      <vt:lpstr>rng7G_1</vt:lpstr>
      <vt:lpstr>rng7G_2</vt:lpstr>
      <vt:lpstr>rngIncomplete</vt:lpstr>
      <vt:lpstr>rngYrs</vt:lpstr>
      <vt:lpstr>Severn_Trent_Water</vt:lpstr>
      <vt:lpstr>South_West_Water</vt:lpstr>
      <vt:lpstr>Southern_Water</vt:lpstr>
      <vt:lpstr>Thames_Water</vt:lpstr>
      <vt:lpstr>United_Utilities_Water</vt:lpstr>
      <vt:lpstr>Wessex_Water</vt:lpstr>
      <vt:lpstr>Yorkshire_Water</vt:lpstr>
      <vt:lpstr>'11B'!Z_1B259DF3_2D8D_4DFB_A9C4_F29F1CEBD105_.wvu.PrintArea</vt:lpstr>
      <vt:lpstr>'1A'!Z_1B259DF3_2D8D_4DFB_A9C4_F29F1CEBD105_.wvu.PrintArea</vt:lpstr>
      <vt:lpstr>'1B'!Z_1B259DF3_2D8D_4DFB_A9C4_F29F1CEBD105_.wvu.PrintArea</vt:lpstr>
      <vt:lpstr>'1C'!Z_1B259DF3_2D8D_4DFB_A9C4_F29F1CEBD105_.wvu.PrintArea</vt:lpstr>
      <vt:lpstr>'1E'!Z_1B259DF3_2D8D_4DFB_A9C4_F29F1CEBD105_.wvu.PrintArea</vt:lpstr>
      <vt:lpstr>'2B'!Z_1B259DF3_2D8D_4DFB_A9C4_F29F1CEBD105_.wvu.PrintArea</vt:lpstr>
      <vt:lpstr>'2E'!Z_1B259DF3_2D8D_4DFB_A9C4_F29F1CEBD105_.wvu.PrintArea</vt:lpstr>
      <vt:lpstr>'2F'!Z_1B259DF3_2D8D_4DFB_A9C4_F29F1CEBD105_.wvu.PrintArea</vt:lpstr>
      <vt:lpstr>'2G'!Z_1B259DF3_2D8D_4DFB_A9C4_F29F1CEBD105_.wvu.PrintArea</vt:lpstr>
      <vt:lpstr>'2I'!Z_1B259DF3_2D8D_4DFB_A9C4_F29F1CEBD105_.wvu.PrintArea</vt:lpstr>
      <vt:lpstr>'2K'!Z_1B259DF3_2D8D_4DFB_A9C4_F29F1CEBD105_.wvu.PrintArea</vt:lpstr>
      <vt:lpstr>'2L'!Z_1B259DF3_2D8D_4DFB_A9C4_F29F1CEBD105_.wvu.PrintArea</vt:lpstr>
      <vt:lpstr>'2M'!Z_1B259DF3_2D8D_4DFB_A9C4_F29F1CEBD105_.wvu.PrintArea</vt:lpstr>
      <vt:lpstr>'2P'!Z_1B259DF3_2D8D_4DFB_A9C4_F29F1CEBD105_.wvu.PrintArea</vt:lpstr>
      <vt:lpstr>'2R'!Z_1B259DF3_2D8D_4DFB_A9C4_F29F1CEBD105_.wvu.PrintArea</vt:lpstr>
      <vt:lpstr>'4A'!Z_1B259DF3_2D8D_4DFB_A9C4_F29F1CEBD105_.wvu.PrintArea</vt:lpstr>
      <vt:lpstr>'4AA'!Z_1B259DF3_2D8D_4DFB_A9C4_F29F1CEBD105_.wvu.PrintArea</vt:lpstr>
      <vt:lpstr>'4AB'!Z_1B259DF3_2D8D_4DFB_A9C4_F29F1CEBD105_.wvu.PrintArea</vt:lpstr>
      <vt:lpstr>'4AC'!Z_1B259DF3_2D8D_4DFB_A9C4_F29F1CEBD105_.wvu.PrintArea</vt:lpstr>
      <vt:lpstr>'4AD'!Z_1B259DF3_2D8D_4DFB_A9C4_F29F1CEBD105_.wvu.PrintArea</vt:lpstr>
      <vt:lpstr>'4C'!Z_1B259DF3_2D8D_4DFB_A9C4_F29F1CEBD105_.wvu.PrintArea</vt:lpstr>
      <vt:lpstr>'4D'!Z_1B259DF3_2D8D_4DFB_A9C4_F29F1CEBD105_.wvu.PrintArea</vt:lpstr>
      <vt:lpstr>'4E'!Z_1B259DF3_2D8D_4DFB_A9C4_F29F1CEBD105_.wvu.PrintArea</vt:lpstr>
      <vt:lpstr>'4H'!Z_1B259DF3_2D8D_4DFB_A9C4_F29F1CEBD105_.wvu.PrintArea</vt:lpstr>
      <vt:lpstr>'4I'!Z_1B259DF3_2D8D_4DFB_A9C4_F29F1CEBD105_.wvu.PrintArea</vt:lpstr>
      <vt:lpstr>'4J'!Z_1B259DF3_2D8D_4DFB_A9C4_F29F1CEBD105_.wvu.PrintArea</vt:lpstr>
      <vt:lpstr>'4K'!Z_1B259DF3_2D8D_4DFB_A9C4_F29F1CEBD105_.wvu.PrintArea</vt:lpstr>
      <vt:lpstr>'4M'!Z_1B259DF3_2D8D_4DFB_A9C4_F29F1CEBD105_.wvu.PrintArea</vt:lpstr>
      <vt:lpstr>'4O'!Z_1B259DF3_2D8D_4DFB_A9C4_F29F1CEBD105_.wvu.PrintArea</vt:lpstr>
      <vt:lpstr>'1A'!Z_650D7366_A5BD_406B_9661_ED9F5F01D420_.wvu.PrintArea</vt:lpstr>
      <vt:lpstr>'1B'!Z_650D7366_A5BD_406B_9661_ED9F5F01D420_.wvu.PrintArea</vt:lpstr>
      <vt:lpstr>'1C'!Z_650D7366_A5BD_406B_9661_ED9F5F01D420_.wvu.PrintArea</vt:lpstr>
      <vt:lpstr>'1E'!Z_650D7366_A5BD_406B_9661_ED9F5F01D420_.wvu.PrintArea</vt:lpstr>
      <vt:lpstr>'2B'!Z_650D7366_A5BD_406B_9661_ED9F5F01D420_.wvu.PrintArea</vt:lpstr>
      <vt:lpstr>'2E'!Z_650D7366_A5BD_406B_9661_ED9F5F01D420_.wvu.PrintArea</vt:lpstr>
      <vt:lpstr>'2F'!Z_650D7366_A5BD_406B_9661_ED9F5F01D420_.wvu.PrintArea</vt:lpstr>
      <vt:lpstr>'2G'!Z_650D7366_A5BD_406B_9661_ED9F5F01D420_.wvu.PrintArea</vt:lpstr>
      <vt:lpstr>'2I'!Z_650D7366_A5BD_406B_9661_ED9F5F01D420_.wvu.PrintArea</vt:lpstr>
      <vt:lpstr>'2L'!Z_650D7366_A5BD_406B_9661_ED9F5F01D420_.wvu.PrintArea</vt:lpstr>
      <vt:lpstr>'2M'!Z_650D7366_A5BD_406B_9661_ED9F5F01D420_.wvu.PrintArea</vt:lpstr>
      <vt:lpstr>'2R'!Z_650D7366_A5BD_406B_9661_ED9F5F01D420_.wvu.PrintArea</vt:lpstr>
      <vt:lpstr>'4A'!Z_650D7366_A5BD_406B_9661_ED9F5F01D420_.wvu.PrintArea</vt:lpstr>
      <vt:lpstr>'4C'!Z_650D7366_A5BD_406B_9661_ED9F5F01D420_.wvu.PrintArea</vt:lpstr>
      <vt:lpstr>'4H'!Z_650D7366_A5BD_406B_9661_ED9F5F01D420_.wvu.PrintArea</vt:lpstr>
      <vt:lpstr>'4I'!Z_650D7366_A5BD_406B_9661_ED9F5F01D420_.wvu.PrintArea</vt:lpstr>
      <vt:lpstr>'11B'!Z_71BC5093_C9C1_4AA0_864A_AADBDC96B3C1_.wvu.PrintArea</vt:lpstr>
      <vt:lpstr>'1A'!Z_71BC5093_C9C1_4AA0_864A_AADBDC96B3C1_.wvu.PrintArea</vt:lpstr>
      <vt:lpstr>'1B'!Z_71BC5093_C9C1_4AA0_864A_AADBDC96B3C1_.wvu.PrintArea</vt:lpstr>
      <vt:lpstr>'1C'!Z_71BC5093_C9C1_4AA0_864A_AADBDC96B3C1_.wvu.PrintArea</vt:lpstr>
      <vt:lpstr>'1D'!Z_71BC5093_C9C1_4AA0_864A_AADBDC96B3C1_.wvu.PrintArea</vt:lpstr>
      <vt:lpstr>'1E'!Z_71BC5093_C9C1_4AA0_864A_AADBDC96B3C1_.wvu.PrintArea</vt:lpstr>
      <vt:lpstr>'2A'!Z_71BC5093_C9C1_4AA0_864A_AADBDC96B3C1_.wvu.PrintArea</vt:lpstr>
      <vt:lpstr>'2B'!Z_71BC5093_C9C1_4AA0_864A_AADBDC96B3C1_.wvu.PrintArea</vt:lpstr>
      <vt:lpstr>'2C'!Z_71BC5093_C9C1_4AA0_864A_AADBDC96B3C1_.wvu.PrintArea</vt:lpstr>
      <vt:lpstr>'2D'!Z_71BC5093_C9C1_4AA0_864A_AADBDC96B3C1_.wvu.PrintArea</vt:lpstr>
      <vt:lpstr>'2E'!Z_71BC5093_C9C1_4AA0_864A_AADBDC96B3C1_.wvu.PrintArea</vt:lpstr>
      <vt:lpstr>'2F'!Z_71BC5093_C9C1_4AA0_864A_AADBDC96B3C1_.wvu.PrintArea</vt:lpstr>
      <vt:lpstr>'2G'!Z_71BC5093_C9C1_4AA0_864A_AADBDC96B3C1_.wvu.PrintArea</vt:lpstr>
      <vt:lpstr>'2I'!Z_71BC5093_C9C1_4AA0_864A_AADBDC96B3C1_.wvu.PrintArea</vt:lpstr>
      <vt:lpstr>'2K'!Z_71BC5093_C9C1_4AA0_864A_AADBDC96B3C1_.wvu.PrintArea</vt:lpstr>
      <vt:lpstr>'2L'!Z_71BC5093_C9C1_4AA0_864A_AADBDC96B3C1_.wvu.PrintArea</vt:lpstr>
      <vt:lpstr>'2M'!Z_71BC5093_C9C1_4AA0_864A_AADBDC96B3C1_.wvu.PrintArea</vt:lpstr>
      <vt:lpstr>'2N'!Z_71BC5093_C9C1_4AA0_864A_AADBDC96B3C1_.wvu.PrintArea</vt:lpstr>
      <vt:lpstr>'2O'!Z_71BC5093_C9C1_4AA0_864A_AADBDC96B3C1_.wvu.PrintArea</vt:lpstr>
      <vt:lpstr>'2P'!Z_71BC5093_C9C1_4AA0_864A_AADBDC96B3C1_.wvu.PrintArea</vt:lpstr>
      <vt:lpstr>'2R'!Z_71BC5093_C9C1_4AA0_864A_AADBDC96B3C1_.wvu.PrintArea</vt:lpstr>
      <vt:lpstr>'4A'!Z_71BC5093_C9C1_4AA0_864A_AADBDC96B3C1_.wvu.PrintArea</vt:lpstr>
      <vt:lpstr>'4AA'!Z_71BC5093_C9C1_4AA0_864A_AADBDC96B3C1_.wvu.PrintArea</vt:lpstr>
      <vt:lpstr>'4AB'!Z_71BC5093_C9C1_4AA0_864A_AADBDC96B3C1_.wvu.PrintArea</vt:lpstr>
      <vt:lpstr>'4AC'!Z_71BC5093_C9C1_4AA0_864A_AADBDC96B3C1_.wvu.PrintArea</vt:lpstr>
      <vt:lpstr>'4AD'!Z_71BC5093_C9C1_4AA0_864A_AADBDC96B3C1_.wvu.PrintArea</vt:lpstr>
      <vt:lpstr>'4C'!Z_71BC5093_C9C1_4AA0_864A_AADBDC96B3C1_.wvu.PrintArea</vt:lpstr>
      <vt:lpstr>'4D'!Z_71BC5093_C9C1_4AA0_864A_AADBDC96B3C1_.wvu.PrintArea</vt:lpstr>
      <vt:lpstr>'4E'!Z_71BC5093_C9C1_4AA0_864A_AADBDC96B3C1_.wvu.PrintArea</vt:lpstr>
      <vt:lpstr>'4F'!Z_71BC5093_C9C1_4AA0_864A_AADBDC96B3C1_.wvu.PrintArea</vt:lpstr>
      <vt:lpstr>'4G'!Z_71BC5093_C9C1_4AA0_864A_AADBDC96B3C1_.wvu.PrintArea</vt:lpstr>
      <vt:lpstr>'4H'!Z_71BC5093_C9C1_4AA0_864A_AADBDC96B3C1_.wvu.PrintArea</vt:lpstr>
      <vt:lpstr>'4I'!Z_71BC5093_C9C1_4AA0_864A_AADBDC96B3C1_.wvu.PrintArea</vt:lpstr>
      <vt:lpstr>'4J'!Z_71BC5093_C9C1_4AA0_864A_AADBDC96B3C1_.wvu.PrintArea</vt:lpstr>
      <vt:lpstr>'4K'!Z_71BC5093_C9C1_4AA0_864A_AADBDC96B3C1_.wvu.PrintArea</vt:lpstr>
      <vt:lpstr>'4L'!Z_71BC5093_C9C1_4AA0_864A_AADBDC96B3C1_.wvu.PrintArea</vt:lpstr>
      <vt:lpstr>'4M'!Z_71BC5093_C9C1_4AA0_864A_AADBDC96B3C1_.wvu.PrintArea</vt:lpstr>
      <vt:lpstr>'4N'!Z_71BC5093_C9C1_4AA0_864A_AADBDC96B3C1_.wvu.PrintArea</vt:lpstr>
      <vt:lpstr>'4O'!Z_71BC5093_C9C1_4AA0_864A_AADBDC96B3C1_.wvu.PrintArea</vt:lpstr>
      <vt:lpstr>'4Q'!Z_71BC5093_C9C1_4AA0_864A_AADBDC96B3C1_.wvu.PrintArea</vt:lpstr>
      <vt:lpstr>'4R'!Z_71BC5093_C9C1_4AA0_864A_AADBDC96B3C1_.wvu.PrintArea</vt:lpstr>
      <vt:lpstr>'4Z'!Z_71BC5093_C9C1_4AA0_864A_AADBDC96B3C1_.wvu.PrintArea</vt:lpstr>
      <vt:lpstr>'7E'!Z_71BC5093_C9C1_4AA0_864A_AADBDC96B3C1_.wvu.PrintArea</vt:lpstr>
      <vt:lpstr>'8A'!Z_71BC5093_C9C1_4AA0_864A_AADBDC96B3C1_.wvu.PrintArea</vt:lpstr>
      <vt:lpstr>'8D'!Z_71BC5093_C9C1_4AA0_864A_AADBDC96B3C1_.wvu.PrintArea</vt:lpstr>
      <vt:lpstr>'1A'!Z_9D0BCB94_913C_464E_843B_7A43F508C4E7_.wvu.PrintArea</vt:lpstr>
      <vt:lpstr>'1B'!Z_9D0BCB94_913C_464E_843B_7A43F508C4E7_.wvu.PrintArea</vt:lpstr>
      <vt:lpstr>'1C'!Z_9D0BCB94_913C_464E_843B_7A43F508C4E7_.wvu.PrintArea</vt:lpstr>
      <vt:lpstr>'1E'!Z_9D0BCB94_913C_464E_843B_7A43F508C4E7_.wvu.PrintArea</vt:lpstr>
      <vt:lpstr>'2B'!Z_9D0BCB94_913C_464E_843B_7A43F508C4E7_.wvu.PrintArea</vt:lpstr>
      <vt:lpstr>'2E'!Z_9D0BCB94_913C_464E_843B_7A43F508C4E7_.wvu.PrintArea</vt:lpstr>
      <vt:lpstr>'2F'!Z_9D0BCB94_913C_464E_843B_7A43F508C4E7_.wvu.PrintArea</vt:lpstr>
      <vt:lpstr>'2G'!Z_9D0BCB94_913C_464E_843B_7A43F508C4E7_.wvu.PrintArea</vt:lpstr>
      <vt:lpstr>'2I'!Z_9D0BCB94_913C_464E_843B_7A43F508C4E7_.wvu.PrintArea</vt:lpstr>
      <vt:lpstr>'2L'!Z_9D0BCB94_913C_464E_843B_7A43F508C4E7_.wvu.PrintArea</vt:lpstr>
      <vt:lpstr>'2M'!Z_9D0BCB94_913C_464E_843B_7A43F508C4E7_.wvu.PrintArea</vt:lpstr>
      <vt:lpstr>'2R'!Z_9D0BCB94_913C_464E_843B_7A43F508C4E7_.wvu.PrintArea</vt:lpstr>
      <vt:lpstr>'4A'!Z_9D0BCB94_913C_464E_843B_7A43F508C4E7_.wvu.PrintArea</vt:lpstr>
      <vt:lpstr>'4C'!Z_9D0BCB94_913C_464E_843B_7A43F508C4E7_.wvu.PrintArea</vt:lpstr>
      <vt:lpstr>'4H'!Z_9D0BCB94_913C_464E_843B_7A43F508C4E7_.wvu.PrintArea</vt:lpstr>
      <vt:lpstr>'4I'!Z_9D0BCB94_913C_464E_843B_7A43F508C4E7_.wvu.PrintArea</vt:lpstr>
      <vt:lpstr>'1A'!Z_C52B46E3_F629_4DFA_829C_FFB772C5F657_.wvu.PrintArea</vt:lpstr>
      <vt:lpstr>'1B'!Z_C52B46E3_F629_4DFA_829C_FFB772C5F657_.wvu.PrintArea</vt:lpstr>
      <vt:lpstr>'1C'!Z_C52B46E3_F629_4DFA_829C_FFB772C5F657_.wvu.PrintArea</vt:lpstr>
      <vt:lpstr>'2B'!Z_C52B46E3_F629_4DFA_829C_FFB772C5F657_.wvu.PrintArea</vt:lpstr>
      <vt:lpstr>'2E'!Z_C52B46E3_F629_4DFA_829C_FFB772C5F657_.wvu.PrintArea</vt:lpstr>
      <vt:lpstr>'2I'!Z_C52B46E3_F629_4DFA_829C_FFB772C5F657_.wvu.PrintArea</vt:lpstr>
      <vt:lpstr>'2L'!Z_C52B46E3_F629_4DFA_829C_FFB772C5F657_.wvu.PrintArea</vt:lpstr>
      <vt:lpstr>'2R'!Z_C52B46E3_F629_4DFA_829C_FFB772C5F657_.wvu.PrintArea</vt:lpstr>
      <vt:lpstr>'4C'!Z_C52B46E3_F629_4DFA_829C_FFB772C5F657_.wvu.PrintArea</vt:lpstr>
      <vt:lpstr>'4H'!Z_C52B46E3_F629_4DFA_829C_FFB772C5F657_.wvu.PrintArea</vt:lpstr>
      <vt:lpstr>'4I'!Z_C52B46E3_F629_4DFA_829C_FFB772C5F657_.wvu.PrintArea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Christopher Pepper</dc:creator>
  <cp:keywords/>
  <dc:description/>
  <cp:lastModifiedBy>Philip Saynor</cp:lastModifiedBy>
  <cp:revision>1</cp:revision>
  <dcterms:created xsi:type="dcterms:W3CDTF">2025-03-27T08:51:53Z</dcterms:created>
  <dcterms:modified xsi:type="dcterms:W3CDTF">2026-07-13T10:38:37Z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
  </property>
  <property fmtid="{D5CDD505-2E9C-101B-9397-08002B2CF9AE}" pid="3" name="Meeting">
    <vt:lpwstr/>
  </property>
  <property fmtid="{D5CDD505-2E9C-101B-9397-08002B2CF9AE}" pid="4" name="ecm_ItemDeleteBlockHolders">
    <vt:lpwstr/>
  </property>
  <property fmtid="{D5CDD505-2E9C-101B-9397-08002B2CF9AE}" pid="5" name="MediaServiceImageTags">
    <vt:lpwstr/>
  </property>
  <property fmtid="{D5CDD505-2E9C-101B-9397-08002B2CF9AE}" pid="6" name="xd_ProgID">
    <vt:lpwstr/>
  </property>
  <property fmtid="{D5CDD505-2E9C-101B-9397-08002B2CF9AE}" pid="7" name="Stakeholder 2">
    <vt:lpwstr/>
  </property>
  <property fmtid="{D5CDD505-2E9C-101B-9397-08002B2CF9AE}" pid="8" name="ContentTypeId">
    <vt:lpwstr>0x010100AA607EEAAB47AC46AC3CDBA7492A9369</vt:lpwstr>
  </property>
  <property fmtid="{D5CDD505-2E9C-101B-9397-08002B2CF9AE}" pid="9" name="Hierarchy">
    <vt:lpwstr/>
  </property>
  <property fmtid="{D5CDD505-2E9C-101B-9397-08002B2CF9AE}" pid="10" name="ComplianceAssetId">
    <vt:lpwstr/>
  </property>
  <property fmtid="{D5CDD505-2E9C-101B-9397-08002B2CF9AE}" pid="11" name="Collection">
    <vt:lpwstr/>
  </property>
  <property fmtid="{D5CDD505-2E9C-101B-9397-08002B2CF9AE}" pid="12" name="TemplateUrl">
    <vt:lpwstr/>
  </property>
  <property fmtid="{D5CDD505-2E9C-101B-9397-08002B2CF9AE}" pid="13" name="IconOverlay">
    <vt:lpwstr/>
  </property>
  <property fmtid="{D5CDD505-2E9C-101B-9397-08002B2CF9AE}" pid="14" name="Project Code">
    <vt:lpwstr>1896;#Company performance monitoring ＆ engagement|3cbb2248-aeb0-4f5e-8833-d72f52afb8f0</vt:lpwstr>
  </property>
  <property fmtid="{D5CDD505-2E9C-101B-9397-08002B2CF9AE}" pid="15" name="Stakeholder 3">
    <vt:lpwstr/>
  </property>
  <property fmtid="{D5CDD505-2E9C-101B-9397-08002B2CF9AE}" pid="16" name="Water Companies">
    <vt:lpwstr/>
  </property>
  <property fmtid="{D5CDD505-2E9C-101B-9397-08002B2CF9AE}" pid="17" name="_ExtendedDescription">
    <vt:lpwstr/>
  </property>
  <property fmtid="{D5CDD505-2E9C-101B-9397-08002B2CF9AE}" pid="18" name="ecm_RecordRestrictions">
    <vt:lpwstr/>
  </property>
  <property fmtid="{D5CDD505-2E9C-101B-9397-08002B2CF9AE}" pid="19" name="ecm_ItemLockHolders">
    <vt:lpwstr/>
  </property>
  <property fmtid="{D5CDD505-2E9C-101B-9397-08002B2CF9AE}" pid="20" name="Follow-up">
    <vt:bool>false</vt:bool>
  </property>
  <property fmtid="{D5CDD505-2E9C-101B-9397-08002B2CF9AE}" pid="21" name="TriggerFlowInfo">
    <vt:lpwstr/>
  </property>
  <property fmtid="{D5CDD505-2E9C-101B-9397-08002B2CF9AE}" pid="22" name="Stakeholder">
    <vt:lpwstr/>
  </property>
  <property fmtid="{D5CDD505-2E9C-101B-9397-08002B2CF9AE}" pid="23" name="Document Type">
    <vt:lpwstr/>
  </property>
  <property fmtid="{D5CDD505-2E9C-101B-9397-08002B2CF9AE}" pid="24" name="Security Classification">
    <vt:lpwstr>21;#OFFICIAL|c2540f30-f875-494b-a43f-ebfb5017a6ad</vt:lpwstr>
  </property>
  <property fmtid="{D5CDD505-2E9C-101B-9397-08002B2CF9AE}" pid="25" name="Stakeholder 4">
    <vt:lpwstr/>
  </property>
  <property fmtid="{D5CDD505-2E9C-101B-9397-08002B2CF9AE}" pid="26" name="xd_Signature">
    <vt:bool>false</vt:bool>
  </property>
  <property fmtid="{D5CDD505-2E9C-101B-9397-08002B2CF9AE}" pid="27" name="GUID">
    <vt:lpwstr>7a075a88-eea2-46ac-85c2-45059ffb9599</vt:lpwstr>
  </property>
  <property fmtid="{D5CDD505-2E9C-101B-9397-08002B2CF9AE}" pid="28" name="Stakeholder 5">
    <vt:lpwstr/>
  </property>
  <property fmtid="{D5CDD505-2E9C-101B-9397-08002B2CF9AE}" pid="29" name="Document_x0020_Type">
    <vt:lpwstr/>
  </property>
  <property fmtid="{D5CDD505-2E9C-101B-9397-08002B2CF9AE}" pid="30" name="Water_x0020_Companies">
    <vt:lpwstr/>
  </property>
</Properties>
</file>